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A5343DFC-2F0A-4112-8930-BE81B89BE812}" xr6:coauthVersionLast="47" xr6:coauthVersionMax="47" xr10:uidLastSave="{00000000-0000-0000-0000-000000000000}"/>
  <bookViews>
    <workbookView xWindow="-120" yWindow="-120" windowWidth="29040" windowHeight="1572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Invoice!$A$1:$K$192</definedName>
    <definedName name="_xlnm.Print_Area" localSheetId="2">'Shipping Invoice'!$A$1:$L$185</definedName>
    <definedName name="_xlnm.Print_Area" localSheetId="3">'Tax Invoice'!$A$1:$H$1014</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02" i="6" l="1"/>
  <c r="F1001" i="6"/>
  <c r="A1003" i="6"/>
  <c r="A1002" i="6"/>
  <c r="A1001" i="6"/>
  <c r="J184" i="2"/>
  <c r="J182" i="2"/>
  <c r="H10" i="2"/>
  <c r="H15" i="7"/>
  <c r="H14" i="7"/>
  <c r="H13" i="7"/>
  <c r="H12" i="7"/>
  <c r="H11" i="7"/>
  <c r="H10" i="7"/>
  <c r="H11" i="2" l="1"/>
  <c r="H12" i="2"/>
  <c r="H13" i="2"/>
  <c r="H14" i="2"/>
  <c r="H15" i="2"/>
  <c r="K183" i="7"/>
  <c r="K14" i="7"/>
  <c r="K17" i="7"/>
  <c r="K10" i="7"/>
  <c r="I179" i="7"/>
  <c r="I178" i="7"/>
  <c r="I165" i="7"/>
  <c r="I164" i="7"/>
  <c r="I158" i="7"/>
  <c r="I149" i="7"/>
  <c r="I143" i="7"/>
  <c r="B137" i="7"/>
  <c r="I135" i="7"/>
  <c r="I134" i="7"/>
  <c r="I129" i="7"/>
  <c r="B125" i="7"/>
  <c r="I121" i="7"/>
  <c r="I116" i="7"/>
  <c r="B109" i="7"/>
  <c r="I109" i="7"/>
  <c r="I108" i="7"/>
  <c r="I102" i="7"/>
  <c r="I93" i="7"/>
  <c r="I87" i="7"/>
  <c r="I78" i="7"/>
  <c r="I77" i="7"/>
  <c r="I71" i="7"/>
  <c r="I63" i="7"/>
  <c r="I62" i="7"/>
  <c r="I57" i="7"/>
  <c r="I49" i="7"/>
  <c r="I48" i="7"/>
  <c r="I42" i="7"/>
  <c r="B41" i="7"/>
  <c r="I35" i="7"/>
  <c r="I34" i="7"/>
  <c r="I28" i="7"/>
  <c r="I171" i="7"/>
  <c r="N1" i="6"/>
  <c r="E166" i="6" s="1"/>
  <c r="D175" i="6"/>
  <c r="B180" i="7" s="1"/>
  <c r="D174" i="6"/>
  <c r="B179" i="7" s="1"/>
  <c r="D173" i="6"/>
  <c r="B178" i="7" s="1"/>
  <c r="D172" i="6"/>
  <c r="B177" i="7" s="1"/>
  <c r="D171" i="6"/>
  <c r="B176" i="7" s="1"/>
  <c r="D170" i="6"/>
  <c r="B175" i="7" s="1"/>
  <c r="D169" i="6"/>
  <c r="B174" i="7" s="1"/>
  <c r="D168" i="6"/>
  <c r="B173" i="7" s="1"/>
  <c r="D167" i="6"/>
  <c r="B172" i="7" s="1"/>
  <c r="D166" i="6"/>
  <c r="B171" i="7" s="1"/>
  <c r="D165" i="6"/>
  <c r="B170" i="7" s="1"/>
  <c r="D164" i="6"/>
  <c r="B169" i="7" s="1"/>
  <c r="D163" i="6"/>
  <c r="B168" i="7" s="1"/>
  <c r="D162" i="6"/>
  <c r="B167" i="7" s="1"/>
  <c r="D161" i="6"/>
  <c r="B166" i="7" s="1"/>
  <c r="D160" i="6"/>
  <c r="B165" i="7" s="1"/>
  <c r="D159" i="6"/>
  <c r="B164" i="7" s="1"/>
  <c r="D158" i="6"/>
  <c r="B163" i="7" s="1"/>
  <c r="D157" i="6"/>
  <c r="B162" i="7" s="1"/>
  <c r="D156" i="6"/>
  <c r="B161" i="7" s="1"/>
  <c r="D155" i="6"/>
  <c r="B160" i="7" s="1"/>
  <c r="D154" i="6"/>
  <c r="B159" i="7" s="1"/>
  <c r="D153" i="6"/>
  <c r="B158" i="7" s="1"/>
  <c r="D152" i="6"/>
  <c r="B157" i="7" s="1"/>
  <c r="D151" i="6"/>
  <c r="B156" i="7" s="1"/>
  <c r="D150" i="6"/>
  <c r="B155" i="7" s="1"/>
  <c r="D149" i="6"/>
  <c r="B154" i="7" s="1"/>
  <c r="D148" i="6"/>
  <c r="B153" i="7" s="1"/>
  <c r="D147" i="6"/>
  <c r="B152" i="7" s="1"/>
  <c r="D146" i="6"/>
  <c r="B151" i="7" s="1"/>
  <c r="D145" i="6"/>
  <c r="B150" i="7" s="1"/>
  <c r="D144" i="6"/>
  <c r="B149" i="7" s="1"/>
  <c r="D143" i="6"/>
  <c r="B148" i="7" s="1"/>
  <c r="D142" i="6"/>
  <c r="B147" i="7" s="1"/>
  <c r="D141" i="6"/>
  <c r="B146" i="7" s="1"/>
  <c r="D140" i="6"/>
  <c r="B145" i="7" s="1"/>
  <c r="D139" i="6"/>
  <c r="B144" i="7" s="1"/>
  <c r="D138" i="6"/>
  <c r="B143" i="7" s="1"/>
  <c r="D137" i="6"/>
  <c r="B142" i="7" s="1"/>
  <c r="D136" i="6"/>
  <c r="B141" i="7" s="1"/>
  <c r="D135" i="6"/>
  <c r="B140" i="7" s="1"/>
  <c r="D134" i="6"/>
  <c r="B139" i="7" s="1"/>
  <c r="D133" i="6"/>
  <c r="B138" i="7" s="1"/>
  <c r="D132" i="6"/>
  <c r="D131" i="6"/>
  <c r="B136" i="7" s="1"/>
  <c r="D130" i="6"/>
  <c r="B135" i="7" s="1"/>
  <c r="D129" i="6"/>
  <c r="B134" i="7" s="1"/>
  <c r="D128" i="6"/>
  <c r="B133" i="7" s="1"/>
  <c r="D127" i="6"/>
  <c r="B132" i="7" s="1"/>
  <c r="D126" i="6"/>
  <c r="B131" i="7" s="1"/>
  <c r="D125" i="6"/>
  <c r="B130" i="7" s="1"/>
  <c r="D124" i="6"/>
  <c r="B129" i="7" s="1"/>
  <c r="D123" i="6"/>
  <c r="B128" i="7" s="1"/>
  <c r="D122" i="6"/>
  <c r="B127" i="7" s="1"/>
  <c r="D121" i="6"/>
  <c r="B126" i="7" s="1"/>
  <c r="D120" i="6"/>
  <c r="D119" i="6"/>
  <c r="B124" i="7" s="1"/>
  <c r="D118" i="6"/>
  <c r="B123" i="7" s="1"/>
  <c r="D117" i="6"/>
  <c r="B122" i="7" s="1"/>
  <c r="D116" i="6"/>
  <c r="B121" i="7" s="1"/>
  <c r="D115" i="6"/>
  <c r="B120" i="7" s="1"/>
  <c r="D114" i="6"/>
  <c r="B119" i="7" s="1"/>
  <c r="D113" i="6"/>
  <c r="B118" i="7" s="1"/>
  <c r="D112" i="6"/>
  <c r="B117" i="7" s="1"/>
  <c r="D111" i="6"/>
  <c r="B116" i="7" s="1"/>
  <c r="D110" i="6"/>
  <c r="B115" i="7" s="1"/>
  <c r="D109" i="6"/>
  <c r="B114" i="7" s="1"/>
  <c r="D108" i="6"/>
  <c r="B113" i="7" s="1"/>
  <c r="D107" i="6"/>
  <c r="B112" i="7" s="1"/>
  <c r="D106" i="6"/>
  <c r="B111" i="7" s="1"/>
  <c r="D105" i="6"/>
  <c r="B110" i="7" s="1"/>
  <c r="D104" i="6"/>
  <c r="D103" i="6"/>
  <c r="B108" i="7" s="1"/>
  <c r="D102" i="6"/>
  <c r="B107" i="7" s="1"/>
  <c r="D101" i="6"/>
  <c r="B106" i="7" s="1"/>
  <c r="D100" i="6"/>
  <c r="B105" i="7" s="1"/>
  <c r="D99" i="6"/>
  <c r="B104" i="7" s="1"/>
  <c r="D98" i="6"/>
  <c r="B103" i="7" s="1"/>
  <c r="D97" i="6"/>
  <c r="B102" i="7" s="1"/>
  <c r="D96" i="6"/>
  <c r="B101" i="7" s="1"/>
  <c r="D95" i="6"/>
  <c r="B100" i="7" s="1"/>
  <c r="D94" i="6"/>
  <c r="B99" i="7" s="1"/>
  <c r="D93" i="6"/>
  <c r="B98" i="7" s="1"/>
  <c r="D92" i="6"/>
  <c r="B97" i="7" s="1"/>
  <c r="D91" i="6"/>
  <c r="B96" i="7" s="1"/>
  <c r="D90" i="6"/>
  <c r="B95" i="7" s="1"/>
  <c r="D89" i="6"/>
  <c r="B94" i="7" s="1"/>
  <c r="D88" i="6"/>
  <c r="B93" i="7" s="1"/>
  <c r="D87" i="6"/>
  <c r="B92" i="7" s="1"/>
  <c r="D86" i="6"/>
  <c r="B91" i="7" s="1"/>
  <c r="D85" i="6"/>
  <c r="B90" i="7" s="1"/>
  <c r="D84" i="6"/>
  <c r="B89" i="7" s="1"/>
  <c r="D83" i="6"/>
  <c r="B88" i="7" s="1"/>
  <c r="D82" i="6"/>
  <c r="B87" i="7" s="1"/>
  <c r="K87" i="7" s="1"/>
  <c r="D81" i="6"/>
  <c r="B86" i="7" s="1"/>
  <c r="D80" i="6"/>
  <c r="B85" i="7" s="1"/>
  <c r="D79" i="6"/>
  <c r="B84" i="7" s="1"/>
  <c r="D78" i="6"/>
  <c r="B83" i="7" s="1"/>
  <c r="D77" i="6"/>
  <c r="B82" i="7" s="1"/>
  <c r="D76" i="6"/>
  <c r="B81" i="7" s="1"/>
  <c r="D75" i="6"/>
  <c r="B80" i="7" s="1"/>
  <c r="D74" i="6"/>
  <c r="B79" i="7" s="1"/>
  <c r="D73" i="6"/>
  <c r="B78" i="7" s="1"/>
  <c r="D72" i="6"/>
  <c r="B77" i="7" s="1"/>
  <c r="D71" i="6"/>
  <c r="B76" i="7" s="1"/>
  <c r="D70" i="6"/>
  <c r="B75" i="7" s="1"/>
  <c r="D69" i="6"/>
  <c r="B74" i="7" s="1"/>
  <c r="D68" i="6"/>
  <c r="B73" i="7" s="1"/>
  <c r="D67" i="6"/>
  <c r="B72" i="7" s="1"/>
  <c r="D66" i="6"/>
  <c r="B71" i="7" s="1"/>
  <c r="D65" i="6"/>
  <c r="B70" i="7" s="1"/>
  <c r="D64" i="6"/>
  <c r="B69" i="7" s="1"/>
  <c r="D63" i="6"/>
  <c r="B68" i="7" s="1"/>
  <c r="D62" i="6"/>
  <c r="B67" i="7" s="1"/>
  <c r="D61" i="6"/>
  <c r="B66" i="7" s="1"/>
  <c r="D60" i="6"/>
  <c r="B65" i="7" s="1"/>
  <c r="D59" i="6"/>
  <c r="B64" i="7" s="1"/>
  <c r="D58" i="6"/>
  <c r="B63" i="7" s="1"/>
  <c r="D57" i="6"/>
  <c r="B62" i="7" s="1"/>
  <c r="D56" i="6"/>
  <c r="B61" i="7" s="1"/>
  <c r="D55" i="6"/>
  <c r="B60" i="7" s="1"/>
  <c r="D54" i="6"/>
  <c r="B59" i="7" s="1"/>
  <c r="D53" i="6"/>
  <c r="B58" i="7" s="1"/>
  <c r="D52" i="6"/>
  <c r="B57" i="7" s="1"/>
  <c r="D51" i="6"/>
  <c r="B56" i="7" s="1"/>
  <c r="D50" i="6"/>
  <c r="B55" i="7" s="1"/>
  <c r="D49" i="6"/>
  <c r="B54" i="7" s="1"/>
  <c r="D48" i="6"/>
  <c r="B53" i="7" s="1"/>
  <c r="D47" i="6"/>
  <c r="B52" i="7" s="1"/>
  <c r="D46" i="6"/>
  <c r="B51" i="7" s="1"/>
  <c r="D45" i="6"/>
  <c r="B50" i="7" s="1"/>
  <c r="D44" i="6"/>
  <c r="B49" i="7" s="1"/>
  <c r="D43" i="6"/>
  <c r="B48" i="7" s="1"/>
  <c r="D42" i="6"/>
  <c r="B47" i="7" s="1"/>
  <c r="D41" i="6"/>
  <c r="B46" i="7" s="1"/>
  <c r="D40" i="6"/>
  <c r="B45" i="7" s="1"/>
  <c r="D39" i="6"/>
  <c r="B44" i="7" s="1"/>
  <c r="D38" i="6"/>
  <c r="B43" i="7" s="1"/>
  <c r="D37" i="6"/>
  <c r="B42" i="7" s="1"/>
  <c r="D36" i="6"/>
  <c r="D35" i="6"/>
  <c r="B40" i="7" s="1"/>
  <c r="D34" i="6"/>
  <c r="B39" i="7" s="1"/>
  <c r="D33" i="6"/>
  <c r="B38" i="7" s="1"/>
  <c r="D32" i="6"/>
  <c r="B37" i="7" s="1"/>
  <c r="D31" i="6"/>
  <c r="B36" i="7" s="1"/>
  <c r="D30" i="6"/>
  <c r="B35" i="7" s="1"/>
  <c r="D29" i="6"/>
  <c r="B34" i="7" s="1"/>
  <c r="D28" i="6"/>
  <c r="B33" i="7" s="1"/>
  <c r="D27" i="6"/>
  <c r="B32" i="7" s="1"/>
  <c r="D26" i="6"/>
  <c r="B31" i="7" s="1"/>
  <c r="D25" i="6"/>
  <c r="B30" i="7" s="1"/>
  <c r="D24" i="6"/>
  <c r="B29" i="7" s="1"/>
  <c r="D23" i="6"/>
  <c r="B28" i="7" s="1"/>
  <c r="D22" i="6"/>
  <c r="B27" i="7" s="1"/>
  <c r="D21" i="6"/>
  <c r="B26" i="7" s="1"/>
  <c r="D20" i="6"/>
  <c r="B25" i="7" s="1"/>
  <c r="D19" i="6"/>
  <c r="B24" i="7" s="1"/>
  <c r="D18" i="6"/>
  <c r="B23" i="7" s="1"/>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K149" i="7" l="1"/>
  <c r="K102" i="7"/>
  <c r="K143" i="7"/>
  <c r="K165" i="7"/>
  <c r="K71" i="7"/>
  <c r="J180" i="2"/>
  <c r="K77" i="7"/>
  <c r="I26" i="7"/>
  <c r="K26" i="7" s="1"/>
  <c r="I41" i="7"/>
  <c r="K41" i="7" s="1"/>
  <c r="I55" i="7"/>
  <c r="K55" i="7" s="1"/>
  <c r="I69" i="7"/>
  <c r="K69" i="7" s="1"/>
  <c r="I85" i="7"/>
  <c r="K85" i="7" s="1"/>
  <c r="I100" i="7"/>
  <c r="K100" i="7" s="1"/>
  <c r="I127" i="7"/>
  <c r="K127" i="7" s="1"/>
  <c r="I141" i="7"/>
  <c r="K141" i="7" s="1"/>
  <c r="I156" i="7"/>
  <c r="K156" i="7" s="1"/>
  <c r="I172" i="7"/>
  <c r="K172" i="7" s="1"/>
  <c r="K62" i="7"/>
  <c r="K78" i="7"/>
  <c r="K158" i="7"/>
  <c r="I27" i="7"/>
  <c r="K27" i="7" s="1"/>
  <c r="I56" i="7"/>
  <c r="K56" i="7" s="1"/>
  <c r="I70" i="7"/>
  <c r="I86" i="7"/>
  <c r="I101" i="7"/>
  <c r="K101" i="7" s="1"/>
  <c r="I115" i="7"/>
  <c r="K115" i="7" s="1"/>
  <c r="I128" i="7"/>
  <c r="K128" i="7" s="1"/>
  <c r="I142" i="7"/>
  <c r="K142" i="7" s="1"/>
  <c r="I157" i="7"/>
  <c r="K157" i="7" s="1"/>
  <c r="I173" i="7"/>
  <c r="K173" i="7" s="1"/>
  <c r="K86" i="7"/>
  <c r="K48" i="7"/>
  <c r="I29" i="7"/>
  <c r="K29" i="7" s="1"/>
  <c r="I43" i="7"/>
  <c r="K43" i="7" s="1"/>
  <c r="K57" i="7"/>
  <c r="I72" i="7"/>
  <c r="K72" i="7" s="1"/>
  <c r="I88" i="7"/>
  <c r="K88" i="7" s="1"/>
  <c r="I103" i="7"/>
  <c r="K103" i="7" s="1"/>
  <c r="K116" i="7"/>
  <c r="I130" i="7"/>
  <c r="K130" i="7" s="1"/>
  <c r="I144" i="7"/>
  <c r="K144" i="7" s="1"/>
  <c r="I159" i="7"/>
  <c r="K159" i="7" s="1"/>
  <c r="I30" i="7"/>
  <c r="K30" i="7" s="1"/>
  <c r="I58" i="7"/>
  <c r="K58" i="7" s="1"/>
  <c r="I89" i="7"/>
  <c r="K89" i="7" s="1"/>
  <c r="I104" i="7"/>
  <c r="K104" i="7" s="1"/>
  <c r="I117" i="7"/>
  <c r="K117" i="7" s="1"/>
  <c r="I145" i="7"/>
  <c r="K145" i="7" s="1"/>
  <c r="I160" i="7"/>
  <c r="K160" i="7" s="1"/>
  <c r="I174" i="7"/>
  <c r="K174" i="7" s="1"/>
  <c r="K49" i="7"/>
  <c r="I44" i="7"/>
  <c r="K44" i="7" s="1"/>
  <c r="I73" i="7"/>
  <c r="K73" i="7" s="1"/>
  <c r="I131" i="7"/>
  <c r="K131" i="7" s="1"/>
  <c r="K34" i="7"/>
  <c r="K178" i="7"/>
  <c r="I31" i="7"/>
  <c r="K31" i="7" s="1"/>
  <c r="I45" i="7"/>
  <c r="K45" i="7" s="1"/>
  <c r="I59" i="7"/>
  <c r="K59" i="7" s="1"/>
  <c r="I74" i="7"/>
  <c r="K74" i="7" s="1"/>
  <c r="I90" i="7"/>
  <c r="K90" i="7" s="1"/>
  <c r="I105" i="7"/>
  <c r="K105" i="7" s="1"/>
  <c r="I118" i="7"/>
  <c r="K118" i="7" s="1"/>
  <c r="I132" i="7"/>
  <c r="K132" i="7" s="1"/>
  <c r="I146" i="7"/>
  <c r="K146" i="7" s="1"/>
  <c r="I161" i="7"/>
  <c r="K161" i="7" s="1"/>
  <c r="I175" i="7"/>
  <c r="K175" i="7" s="1"/>
  <c r="K63" i="7"/>
  <c r="K129" i="7"/>
  <c r="K35" i="7"/>
  <c r="K179" i="7"/>
  <c r="I32" i="7"/>
  <c r="K32" i="7" s="1"/>
  <c r="I46" i="7"/>
  <c r="K46" i="7" s="1"/>
  <c r="I60" i="7"/>
  <c r="K60" i="7" s="1"/>
  <c r="I75" i="7"/>
  <c r="K75" i="7" s="1"/>
  <c r="I91" i="7"/>
  <c r="I106" i="7"/>
  <c r="K106" i="7" s="1"/>
  <c r="I119" i="7"/>
  <c r="K119" i="7" s="1"/>
  <c r="I147" i="7"/>
  <c r="K147" i="7" s="1"/>
  <c r="I162" i="7"/>
  <c r="K162" i="7" s="1"/>
  <c r="I176" i="7"/>
  <c r="K176" i="7" s="1"/>
  <c r="K164" i="7"/>
  <c r="I33" i="7"/>
  <c r="K33" i="7" s="1"/>
  <c r="I47" i="7"/>
  <c r="K47" i="7" s="1"/>
  <c r="I61" i="7"/>
  <c r="K61" i="7" s="1"/>
  <c r="I76" i="7"/>
  <c r="K76" i="7" s="1"/>
  <c r="I92" i="7"/>
  <c r="K92" i="7" s="1"/>
  <c r="I107" i="7"/>
  <c r="K107" i="7" s="1"/>
  <c r="I120" i="7"/>
  <c r="I133" i="7"/>
  <c r="K133" i="7" s="1"/>
  <c r="I148" i="7"/>
  <c r="K148" i="7" s="1"/>
  <c r="I163" i="7"/>
  <c r="K163" i="7" s="1"/>
  <c r="I177" i="7"/>
  <c r="K177" i="7" s="1"/>
  <c r="K93" i="7"/>
  <c r="K135" i="7"/>
  <c r="I36" i="7"/>
  <c r="K36" i="7" s="1"/>
  <c r="I50" i="7"/>
  <c r="K50" i="7" s="1"/>
  <c r="I64" i="7"/>
  <c r="K64" i="7" s="1"/>
  <c r="I79" i="7"/>
  <c r="K79" i="7" s="1"/>
  <c r="I94" i="7"/>
  <c r="K94" i="7" s="1"/>
  <c r="K109" i="7"/>
  <c r="I122" i="7"/>
  <c r="K122" i="7" s="1"/>
  <c r="I136" i="7"/>
  <c r="K136" i="7" s="1"/>
  <c r="I150" i="7"/>
  <c r="K150" i="7" s="1"/>
  <c r="I166" i="7"/>
  <c r="K166" i="7" s="1"/>
  <c r="I180" i="7"/>
  <c r="K180" i="7" s="1"/>
  <c r="K121" i="7"/>
  <c r="I151" i="7"/>
  <c r="K151" i="7" s="1"/>
  <c r="K70" i="7"/>
  <c r="I51" i="7"/>
  <c r="K51" i="7" s="1"/>
  <c r="I65" i="7"/>
  <c r="K65" i="7" s="1"/>
  <c r="I80" i="7"/>
  <c r="K80" i="7" s="1"/>
  <c r="I95" i="7"/>
  <c r="K95" i="7" s="1"/>
  <c r="I137" i="7"/>
  <c r="K137" i="7" s="1"/>
  <c r="I167" i="7"/>
  <c r="K167" i="7" s="1"/>
  <c r="I23" i="7"/>
  <c r="K23" i="7" s="1"/>
  <c r="I37" i="7"/>
  <c r="K37" i="7" s="1"/>
  <c r="I52" i="7"/>
  <c r="K52" i="7" s="1"/>
  <c r="I66" i="7"/>
  <c r="K66" i="7" s="1"/>
  <c r="I81" i="7"/>
  <c r="K81" i="7" s="1"/>
  <c r="I96" i="7"/>
  <c r="K96" i="7" s="1"/>
  <c r="I111" i="7"/>
  <c r="K111" i="7" s="1"/>
  <c r="I124" i="7"/>
  <c r="K124" i="7" s="1"/>
  <c r="I152" i="7"/>
  <c r="K152" i="7" s="1"/>
  <c r="I168" i="7"/>
  <c r="K168" i="7" s="1"/>
  <c r="K42" i="7"/>
  <c r="I24" i="7"/>
  <c r="K24" i="7" s="1"/>
  <c r="I38" i="7"/>
  <c r="K38" i="7" s="1"/>
  <c r="I67" i="7"/>
  <c r="K67" i="7" s="1"/>
  <c r="I82" i="7"/>
  <c r="K82" i="7" s="1"/>
  <c r="I97" i="7"/>
  <c r="K97" i="7" s="1"/>
  <c r="I112" i="7"/>
  <c r="K112" i="7" s="1"/>
  <c r="I125" i="7"/>
  <c r="I138" i="7"/>
  <c r="K138" i="7" s="1"/>
  <c r="I153" i="7"/>
  <c r="K153" i="7" s="1"/>
  <c r="I169" i="7"/>
  <c r="K169" i="7" s="1"/>
  <c r="K134" i="7"/>
  <c r="I110" i="7"/>
  <c r="K110" i="7" s="1"/>
  <c r="K91" i="7"/>
  <c r="K171" i="7"/>
  <c r="I25" i="7"/>
  <c r="K25" i="7" s="1"/>
  <c r="I39" i="7"/>
  <c r="K39" i="7" s="1"/>
  <c r="I53" i="7"/>
  <c r="K53" i="7" s="1"/>
  <c r="I68" i="7"/>
  <c r="K68" i="7" s="1"/>
  <c r="I83" i="7"/>
  <c r="K83" i="7" s="1"/>
  <c r="I98" i="7"/>
  <c r="K98" i="7" s="1"/>
  <c r="I113" i="7"/>
  <c r="K113" i="7" s="1"/>
  <c r="K125" i="7"/>
  <c r="I139" i="7"/>
  <c r="K139" i="7" s="1"/>
  <c r="I154" i="7"/>
  <c r="K154" i="7" s="1"/>
  <c r="I170" i="7"/>
  <c r="K170" i="7" s="1"/>
  <c r="K120" i="7"/>
  <c r="I123" i="7"/>
  <c r="K123" i="7" s="1"/>
  <c r="K28" i="7"/>
  <c r="K108" i="7"/>
  <c r="I40" i="7"/>
  <c r="K40" i="7" s="1"/>
  <c r="I54" i="7"/>
  <c r="K54" i="7" s="1"/>
  <c r="I84" i="7"/>
  <c r="K84" i="7" s="1"/>
  <c r="I99" i="7"/>
  <c r="K99" i="7" s="1"/>
  <c r="I114" i="7"/>
  <c r="K114" i="7" s="1"/>
  <c r="I126" i="7"/>
  <c r="K126" i="7" s="1"/>
  <c r="I140" i="7"/>
  <c r="K140" i="7" s="1"/>
  <c r="I155" i="7"/>
  <c r="K155" i="7" s="1"/>
  <c r="E162" i="6"/>
  <c r="E51" i="6"/>
  <c r="E147" i="6"/>
  <c r="E22" i="6"/>
  <c r="E54" i="6"/>
  <c r="E70" i="6"/>
  <c r="E86" i="6"/>
  <c r="E118" i="6"/>
  <c r="E134" i="6"/>
  <c r="E150" i="6"/>
  <c r="E23" i="6"/>
  <c r="E39" i="6"/>
  <c r="E55" i="6"/>
  <c r="E71" i="6"/>
  <c r="E87" i="6"/>
  <c r="E103" i="6"/>
  <c r="E119" i="6"/>
  <c r="E135" i="6"/>
  <c r="E151" i="6"/>
  <c r="E167" i="6"/>
  <c r="E24" i="6"/>
  <c r="E40" i="6"/>
  <c r="E56" i="6"/>
  <c r="E72" i="6"/>
  <c r="E88" i="6"/>
  <c r="E104" i="6"/>
  <c r="E120" i="6"/>
  <c r="E136" i="6"/>
  <c r="E152" i="6"/>
  <c r="E168" i="6"/>
  <c r="E25" i="6"/>
  <c r="E41" i="6"/>
  <c r="E57" i="6"/>
  <c r="E89" i="6"/>
  <c r="E169" i="6"/>
  <c r="E73" i="6"/>
  <c r="E74" i="6"/>
  <c r="E170" i="6"/>
  <c r="E105" i="6"/>
  <c r="E42" i="6"/>
  <c r="E90" i="6"/>
  <c r="E138" i="6"/>
  <c r="E27" i="6"/>
  <c r="E91" i="6"/>
  <c r="E171" i="6"/>
  <c r="E121" i="6"/>
  <c r="E26" i="6"/>
  <c r="E58" i="6"/>
  <c r="E106" i="6"/>
  <c r="E122" i="6"/>
  <c r="E154" i="6"/>
  <c r="E43" i="6"/>
  <c r="E59" i="6"/>
  <c r="E75" i="6"/>
  <c r="E107" i="6"/>
  <c r="E123" i="6"/>
  <c r="E139" i="6"/>
  <c r="E155" i="6"/>
  <c r="E28" i="6"/>
  <c r="E44" i="6"/>
  <c r="E60" i="6"/>
  <c r="E76" i="6"/>
  <c r="E92" i="6"/>
  <c r="E108" i="6"/>
  <c r="E124" i="6"/>
  <c r="E140" i="6"/>
  <c r="E156" i="6"/>
  <c r="E172" i="6"/>
  <c r="E137" i="6"/>
  <c r="E29" i="6"/>
  <c r="E45" i="6"/>
  <c r="E61" i="6"/>
  <c r="E77" i="6"/>
  <c r="E93" i="6"/>
  <c r="E109" i="6"/>
  <c r="E125" i="6"/>
  <c r="E141" i="6"/>
  <c r="E157" i="6"/>
  <c r="E173" i="6"/>
  <c r="E153" i="6"/>
  <c r="E30" i="6"/>
  <c r="E46" i="6"/>
  <c r="E62" i="6"/>
  <c r="E78" i="6"/>
  <c r="E94" i="6"/>
  <c r="E110" i="6"/>
  <c r="E126" i="6"/>
  <c r="E142" i="6"/>
  <c r="E158" i="6"/>
  <c r="E174" i="6"/>
  <c r="E31" i="6"/>
  <c r="E47" i="6"/>
  <c r="E63" i="6"/>
  <c r="E79" i="6"/>
  <c r="E95" i="6"/>
  <c r="E111" i="6"/>
  <c r="E127" i="6"/>
  <c r="E143" i="6"/>
  <c r="E159" i="6"/>
  <c r="E175" i="6"/>
  <c r="E32" i="6"/>
  <c r="E48" i="6"/>
  <c r="E64" i="6"/>
  <c r="E80" i="6"/>
  <c r="E96" i="6"/>
  <c r="E112" i="6"/>
  <c r="E128" i="6"/>
  <c r="E144" i="6"/>
  <c r="E160" i="6"/>
  <c r="E33" i="6"/>
  <c r="E49" i="6"/>
  <c r="E65" i="6"/>
  <c r="E81" i="6"/>
  <c r="E97" i="6"/>
  <c r="E113" i="6"/>
  <c r="E129" i="6"/>
  <c r="E145" i="6"/>
  <c r="E161" i="6"/>
  <c r="E18" i="6"/>
  <c r="E66" i="6"/>
  <c r="E82" i="6"/>
  <c r="E98" i="6"/>
  <c r="E19" i="6"/>
  <c r="E67" i="6"/>
  <c r="E83" i="6"/>
  <c r="E99" i="6"/>
  <c r="E131" i="6"/>
  <c r="E146" i="6"/>
  <c r="E35" i="6"/>
  <c r="E115" i="6"/>
  <c r="E20" i="6"/>
  <c r="E36" i="6"/>
  <c r="E52" i="6"/>
  <c r="E68" i="6"/>
  <c r="E84" i="6"/>
  <c r="E100" i="6"/>
  <c r="E116" i="6"/>
  <c r="E132" i="6"/>
  <c r="E148" i="6"/>
  <c r="E164" i="6"/>
  <c r="E34" i="6"/>
  <c r="E114" i="6"/>
  <c r="E21" i="6"/>
  <c r="E37" i="6"/>
  <c r="E53" i="6"/>
  <c r="E69" i="6"/>
  <c r="E85" i="6"/>
  <c r="E101" i="6"/>
  <c r="E117" i="6"/>
  <c r="E133" i="6"/>
  <c r="E149" i="6"/>
  <c r="E165" i="6"/>
  <c r="E50" i="6"/>
  <c r="E130" i="6"/>
  <c r="E163" i="6"/>
  <c r="E38" i="6"/>
  <c r="E102" i="6"/>
  <c r="A1008" i="6"/>
  <c r="A1007" i="6"/>
  <c r="A1006" i="6"/>
  <c r="F1005" i="6"/>
  <c r="A1005" i="6"/>
  <c r="A1004" i="6"/>
  <c r="K181" i="7" l="1"/>
  <c r="K184" i="7" s="1"/>
  <c r="M11" i="6"/>
  <c r="I188" i="2" s="1"/>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4" i="6" s="1"/>
  <c r="E14" i="6"/>
  <c r="I187" i="2" s="1"/>
  <c r="I192" i="2" l="1"/>
  <c r="H1008" i="6"/>
  <c r="H1007" i="6"/>
  <c r="H1006" i="6"/>
  <c r="H1004" i="6"/>
  <c r="H1005"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I190" i="2" l="1"/>
  <c r="I191" i="2"/>
  <c r="I189" i="2" s="1"/>
  <c r="H1014" i="6"/>
  <c r="H1011" i="6"/>
  <c r="H1010" i="6"/>
  <c r="H1013" i="6" l="1"/>
  <c r="H1012" i="6" s="1"/>
</calcChain>
</file>

<file path=xl/sharedStrings.xml><?xml version="1.0" encoding="utf-8"?>
<sst xmlns="http://schemas.openxmlformats.org/spreadsheetml/2006/main" count="4276" uniqueCount="880">
  <si>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</si>
  <si>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</si>
  <si>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</si>
  <si>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</si>
  <si>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</si>
  <si>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</si>
  <si>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</si>
  <si>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</si>
  <si>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</si>
  <si>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</si>
  <si>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</si>
  <si>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</si>
  <si>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</si>
  <si>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</si>
  <si>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</si>
  <si>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</si>
  <si>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</si>
  <si>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</si>
  <si>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</si>
  <si>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</si>
  <si>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</si>
  <si>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</si>
  <si>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</si>
  <si>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</si>
  <si>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</si>
  <si>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</si>
  <si>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</si>
  <si>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</si>
  <si>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</si>
  <si>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</si>
  <si>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</si>
  <si>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</si>
  <si>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</si>
  <si>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</si>
  <si>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</si>
  <si>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</si>
  <si>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</si>
  <si>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</si>
  <si>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</si>
  <si>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</si>
  <si>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</si>
  <si>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</si>
  <si>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</si>
  <si>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</si>
  <si>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</si>
  <si>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</si>
  <si>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</si>
  <si>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</si>
  <si>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</si>
  <si>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</si>
  <si>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</si>
  <si>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</si>
  <si>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</si>
  <si>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</si>
  <si>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</si>
  <si>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</si>
  <si>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</si>
  <si>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</si>
  <si>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</si>
  <si>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</si>
  <si>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</si>
  <si>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</si>
  <si>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</si>
  <si>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</si>
  <si>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</si>
  <si>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</si>
  <si>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</si>
  <si>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</si>
  <si>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</si>
  <si>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</si>
  <si>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</si>
  <si>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</si>
  <si>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</si>
  <si>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</si>
  <si>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</si>
  <si>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</si>
  <si>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</si>
  <si>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</si>
  <si>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</si>
  <si>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</si>
  <si>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</si>
  <si>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</si>
  <si>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</si>
  <si>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</si>
  <si>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</si>
  <si>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</si>
  <si>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</si>
  <si>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</si>
  <si>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</si>
  <si>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</si>
  <si>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</si>
  <si>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</si>
  <si>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</si>
  <si>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</si>
  <si>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</si>
  <si>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</si>
  <si>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</si>
  <si>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</si>
  <si>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</si>
  <si>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</si>
  <si>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</si>
  <si>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</si>
  <si>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</si>
  <si>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</si>
  <si>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</si>
  <si>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</si>
  <si>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</si>
  <si>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</si>
  <si>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</si>
  <si>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</si>
  <si>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</si>
  <si>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</si>
  <si>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</si>
  <si>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</si>
  <si>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</si>
  <si>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</si>
  <si>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</si>
  <si>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</si>
  <si>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</si>
  <si>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</si>
  <si>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</si>
  <si>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</si>
  <si>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</si>
  <si>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</si>
  <si>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</si>
  <si>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</si>
  <si>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</si>
  <si>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</si>
  <si>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</si>
  <si>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</si>
  <si>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</si>
  <si>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</si>
  <si>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</si>
  <si>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</si>
  <si>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</si>
  <si>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</si>
  <si>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</si>
  <si>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</si>
  <si>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</si>
  <si>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</si>
  <si>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</si>
  <si>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</si>
  <si>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</si>
  <si>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</si>
  <si>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</si>
  <si>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</si>
  <si>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</si>
  <si>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</si>
  <si>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</si>
  <si>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</si>
  <si>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</si>
  <si>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</si>
  <si>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</si>
  <si>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</si>
  <si>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</si>
  <si>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</si>
  <si>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</si>
  <si>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</si>
  <si>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</si>
  <si>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</si>
  <si>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</si>
  <si>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</si>
  <si>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</si>
  <si>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</si>
  <si>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</si>
  <si>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</si>
  <si>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</si>
  <si>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</si>
  <si>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</si>
  <si>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</si>
  <si>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</si>
  <si>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</si>
  <si>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</si>
  <si>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</si>
  <si>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</si>
  <si>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</si>
  <si>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</si>
  <si>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</si>
  <si>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</si>
  <si>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</si>
  <si>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</si>
  <si>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</si>
  <si>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</si>
  <si>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</si>
  <si>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</si>
  <si>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</si>
  <si>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</si>
  <si>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</si>
  <si>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</si>
  <si>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</si>
  <si>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</si>
  <si>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</si>
  <si>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</si>
  <si>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</si>
  <si>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</si>
  <si>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</si>
  <si>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</si>
  <si>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</si>
  <si>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</si>
  <si>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</si>
  <si>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</si>
  <si>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</si>
  <si>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</si>
  <si>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</si>
  <si>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</si>
  <si>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</si>
  <si>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</si>
  <si>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</si>
  <si>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</si>
  <si>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</si>
  <si>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</si>
  <si>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</si>
  <si>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</si>
  <si>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</si>
  <si>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</si>
  <si>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</si>
  <si>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</si>
  <si>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</si>
  <si>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</si>
  <si>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</si>
  <si>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</si>
  <si>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</si>
  <si>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</si>
  <si>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</si>
  <si>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</si>
  <si>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</si>
  <si>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</si>
  <si>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</si>
  <si>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</si>
  <si>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</si>
  <si>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</si>
  <si>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</si>
  <si>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</si>
  <si>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</si>
  <si>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</si>
  <si>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</si>
  <si>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</si>
  <si>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</si>
  <si>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</si>
  <si>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</si>
  <si>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</si>
  <si>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</si>
  <si>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</si>
  <si>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</si>
  <si>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</si>
  <si>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</si>
  <si>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</si>
  <si>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</si>
  <si>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</si>
  <si>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</si>
  <si>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</si>
  <si>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</si>
  <si>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</si>
  <si>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</si>
  <si>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</si>
  <si>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</si>
  <si>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</si>
  <si>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</si>
  <si>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</si>
  <si>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</si>
  <si>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</si>
  <si>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</si>
  <si>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</si>
  <si>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</si>
  <si>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</si>
  <si>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</si>
  <si>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</si>
  <si>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</si>
  <si>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</si>
  <si>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</si>
  <si>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</si>
  <si>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</si>
  <si>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</si>
  <si>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</si>
  <si>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</si>
  <si>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</si>
  <si>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</si>
  <si>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</si>
  <si>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</si>
  <si>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</si>
  <si>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</si>
  <si>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</si>
  <si>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</si>
  <si>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</si>
  <si>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</si>
  <si>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</si>
  <si>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</si>
  <si>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</si>
  <si>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</si>
  <si>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</si>
  <si>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</si>
  <si>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</si>
  <si>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</si>
  <si>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</si>
  <si>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</si>
  <si>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</si>
  <si>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</si>
  <si>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</si>
  <si>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</si>
  <si>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</si>
  <si>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</si>
  <si>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</si>
  <si>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</si>
  <si>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</si>
  <si>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</si>
  <si>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</si>
  <si>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</si>
  <si>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</si>
  <si>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</si>
  <si>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</si>
  <si>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</si>
  <si>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</si>
  <si>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</si>
  <si>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</si>
  <si>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</si>
  <si>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</si>
  <si>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</si>
  <si>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</si>
  <si>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</si>
  <si>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</si>
  <si>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</si>
  <si>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</si>
  <si>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</si>
  <si>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</si>
  <si>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</si>
  <si>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</si>
  <si>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</si>
  <si>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</si>
  <si>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</si>
  <si>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</si>
  <si>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</si>
  <si>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</si>
  <si>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</si>
  <si>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</si>
  <si>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</si>
  <si>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</si>
  <si>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</si>
  <si>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</si>
  <si>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</si>
  <si>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</si>
  <si>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</si>
  <si>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</si>
  <si>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</si>
  <si>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</si>
  <si>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</si>
  <si>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</si>
  <si>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</si>
  <si>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</si>
  <si>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</si>
  <si>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</si>
  <si>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</si>
  <si>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</si>
  <si>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</si>
  <si>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</si>
  <si>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</si>
  <si>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</si>
  <si>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</si>
  <si>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</si>
  <si>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</si>
  <si>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</si>
  <si>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</si>
  <si>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</si>
  <si>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</si>
  <si>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</si>
  <si>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</si>
  <si>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</si>
  <si>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</si>
  <si>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</si>
  <si>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</si>
  <si>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</si>
  <si>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</si>
  <si>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</si>
  <si>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</si>
  <si>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</si>
  <si>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</si>
  <si>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</si>
  <si>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</si>
  <si>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</si>
  <si>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</si>
  <si>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</si>
  <si>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</si>
  <si>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</si>
  <si>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</si>
  <si>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</si>
  <si>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</si>
  <si>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</si>
  <si>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</si>
  <si>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</si>
  <si>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</si>
  <si>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</si>
  <si>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</si>
  <si>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</si>
  <si>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</si>
  <si>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</si>
  <si>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</si>
  <si>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</si>
  <si>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</si>
  <si>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</si>
  <si>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</si>
  <si>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</si>
  <si>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</si>
  <si>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</si>
  <si>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</si>
  <si>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</si>
  <si>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</si>
  <si>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</si>
  <si>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</si>
  <si>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</si>
  <si>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</si>
  <si>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</si>
  <si>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</si>
  <si>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</si>
  <si>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</si>
  <si>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</si>
  <si>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</si>
  <si>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</si>
  <si>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</si>
  <si>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</si>
  <si>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</si>
  <si>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</si>
  <si>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</si>
  <si>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</si>
  <si>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</si>
  <si>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</si>
  <si>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</si>
  <si>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</si>
  <si>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</si>
  <si>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</si>
  <si>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</si>
  <si>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</si>
  <si>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</si>
  <si>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</si>
  <si>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</si>
  <si>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</si>
  <si>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</si>
  <si>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</si>
  <si>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</si>
  <si>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</si>
  <si>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</si>
  <si>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</si>
  <si>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</si>
  <si>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</si>
  <si>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</si>
  <si>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</si>
  <si>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</si>
  <si>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</si>
  <si>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</si>
  <si>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</si>
  <si>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</si>
  <si>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</si>
  <si>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</si>
  <si>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</si>
  <si>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</si>
  <si>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</si>
  <si>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</si>
  <si>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</si>
  <si>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</si>
  <si>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</si>
  <si>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</si>
  <si>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</si>
  <si>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</si>
  <si>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</si>
  <si>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</si>
  <si>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</si>
  <si>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</si>
  <si>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</si>
  <si>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</si>
  <si>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</si>
  <si>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</si>
  <si>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</si>
  <si>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</si>
  <si>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</si>
  <si>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</si>
  <si>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</si>
  <si>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</si>
  <si>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</si>
  <si>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</si>
  <si>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</si>
  <si>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</si>
  <si>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</si>
  <si>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</si>
  <si>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</si>
  <si>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</si>
  <si>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</si>
  <si>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</si>
  <si>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</si>
  <si>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</si>
  <si>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</si>
  <si>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</si>
  <si>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</si>
  <si>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</si>
  <si>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</si>
  <si>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</si>
  <si>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</si>
  <si>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</si>
  <si>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</si>
  <si>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</si>
  <si>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</si>
  <si>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</si>
  <si>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</si>
  <si>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</si>
  <si>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</si>
  <si>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</si>
  <si>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</si>
  <si>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</si>
  <si>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</si>
  <si>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</si>
  <si>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</si>
  <si>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</si>
  <si>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</si>
  <si>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</si>
  <si>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</si>
  <si>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</si>
  <si>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</si>
  <si>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</si>
  <si>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</si>
  <si>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</si>
  <si>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</si>
  <si>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</si>
  <si>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</si>
  <si>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</si>
  <si>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</si>
  <si>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</si>
  <si>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</si>
  <si>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</si>
  <si>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</si>
  <si>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</si>
  <si>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</si>
  <si>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</si>
  <si>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</si>
  <si>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</si>
  <si>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</si>
  <si>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</si>
  <si>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</si>
  <si>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</si>
  <si>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</si>
  <si>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</si>
  <si>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</si>
  <si>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</si>
  <si>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</si>
  <si>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</si>
  <si>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</si>
  <si>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</si>
  <si>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</si>
  <si>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</si>
  <si>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</si>
  <si>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</si>
  <si>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</si>
  <si>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</si>
  <si>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</si>
  <si>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</si>
  <si>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</si>
  <si>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</si>
  <si>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</si>
  <si>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</si>
  <si>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</si>
  <si>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</si>
  <si>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</si>
  <si>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</si>
  <si>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</si>
  <si>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</si>
  <si>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</si>
  <si>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</si>
  <si>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</si>
  <si>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</si>
  <si>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</si>
  <si>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</si>
  <si>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</si>
  <si>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</si>
  <si>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</si>
  <si>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</si>
  <si>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</si>
  <si>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</si>
  <si>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</si>
  <si>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</si>
  <si>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</si>
  <si>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</si>
  <si>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</si>
  <si>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</si>
  <si>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</si>
  <si>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</si>
  <si>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</si>
  <si>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</si>
  <si>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</si>
  <si>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</si>
  <si>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</si>
  <si>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</si>
  <si>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</si>
  <si>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</si>
  <si>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</si>
  <si>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</si>
  <si>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</si>
  <si>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</si>
  <si>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</si>
  <si>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</si>
  <si>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</si>
  <si>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</si>
  <si>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</si>
  <si>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</si>
  <si>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</si>
  <si>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</si>
  <si>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</si>
  <si>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</si>
  <si>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</si>
  <si>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</si>
  <si>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</si>
  <si>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</si>
  <si>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</si>
  <si>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</si>
  <si>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</si>
  <si>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</si>
  <si>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</si>
  <si>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</si>
  <si>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</si>
  <si>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</si>
  <si>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</si>
  <si>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</si>
  <si>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</si>
  <si>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</si>
  <si>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</si>
  <si>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</si>
  <si>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</si>
  <si>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</si>
  <si>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</si>
  <si>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</si>
  <si>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</si>
  <si>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</si>
  <si>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</si>
  <si>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</si>
  <si>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</si>
  <si>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</si>
  <si>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</si>
  <si>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</si>
  <si>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</si>
  <si>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</si>
  <si>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</si>
  <si>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</si>
  <si>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</si>
  <si>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</si>
  <si>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</si>
  <si>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</si>
  <si>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</si>
  <si>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</si>
  <si>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</si>
  <si>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</si>
  <si>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</si>
  <si>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</si>
  <si>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</si>
  <si>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</si>
  <si>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</si>
  <si>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</si>
  <si>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</si>
  <si>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</si>
  <si>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</si>
  <si>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</si>
  <si>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</si>
  <si>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</si>
  <si>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</si>
  <si>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</si>
  <si>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</si>
  <si>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</si>
  <si>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</si>
  <si>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</si>
  <si>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</si>
  <si>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</si>
  <si>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</si>
  <si>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</si>
  <si>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</si>
  <si>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</si>
  <si>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</si>
  <si>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</si>
  <si>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</si>
  <si>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</si>
  <si>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</si>
  <si>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</si>
  <si>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</si>
  <si>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</si>
  <si>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</si>
  <si>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</si>
  <si>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</si>
  <si>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</si>
  <si>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</si>
  <si>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</si>
  <si>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</si>
  <si>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</si>
  <si>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</si>
  <si>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</si>
  <si>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</si>
  <si>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</si>
  <si>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</si>
  <si>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</si>
  <si>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</si>
  <si>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</si>
  <si>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</si>
  <si>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</si>
  <si>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</si>
  <si>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</si>
  <si>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</si>
  <si>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</si>
  <si>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</si>
  <si>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</si>
  <si>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</si>
  <si>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</si>
  <si>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</si>
  <si>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</si>
  <si>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</si>
  <si>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</si>
  <si>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</si>
  <si>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Mina</t>
  </si>
  <si>
    <t>onelove studio</t>
  </si>
  <si>
    <t>martinez carine</t>
  </si>
  <si>
    <t>rue anatole france</t>
  </si>
  <si>
    <t>29100 douarnenez</t>
  </si>
  <si>
    <t>Tel: +33 0292984412</t>
  </si>
  <si>
    <t>Email: papillon666@free.fr</t>
  </si>
  <si>
    <t>18SZ2XC</t>
  </si>
  <si>
    <t>Display box with 52 pcs. of 925 sterling silver nose studs, 22g (0.6mm) with 18k gold plating and 2mm round prong set clear CZ stone (in standard packing or in vacuum sealed packing to prevent tarnishing)</t>
  </si>
  <si>
    <t>BBEITB</t>
  </si>
  <si>
    <t>Anodized 316L steel industrial barbell, 16g (1.2mm) with two 4mm balls</t>
  </si>
  <si>
    <t>Length: 34mm</t>
  </si>
  <si>
    <t>BILQ3RG</t>
  </si>
  <si>
    <t>Clear bio flexible labret, 16g (1.2mm) with a 18k gold plated 925 silver top with square 3mm prong set CZ stone</t>
  </si>
  <si>
    <t>Anodized surgical steel circular barbell, 16g (1.2mm) with two 2.5mm balls</t>
  </si>
  <si>
    <t>ER133</t>
  </si>
  <si>
    <t>Pair of high polished surgical steel huggies with rounded edges</t>
  </si>
  <si>
    <t>ER134</t>
  </si>
  <si>
    <t>One pair of anodized and matte stainless steel huggies with an inner diameter of 9mm, thickness is 2mm - 2.5mm, and width is 4mm</t>
  </si>
  <si>
    <t>Color: Matt</t>
  </si>
  <si>
    <t>Color: High Polish</t>
  </si>
  <si>
    <t>ER139</t>
  </si>
  <si>
    <t>Pair of plain black anodized stainless steel wide huggies in high polish</t>
  </si>
  <si>
    <t>ER148</t>
  </si>
  <si>
    <t>Pair of gold plated stainless steel huggies in high polish</t>
  </si>
  <si>
    <t>FPG</t>
  </si>
  <si>
    <t>Gauge: 3mm</t>
  </si>
  <si>
    <t>Mirror polished surgical steel screw-fit flesh tunnel</t>
  </si>
  <si>
    <t>Gauge: 4mm</t>
  </si>
  <si>
    <t>Gauge: 6mm</t>
  </si>
  <si>
    <t>Gauge: 8mm</t>
  </si>
  <si>
    <t>Gauge: 10mm</t>
  </si>
  <si>
    <t>FTPG</t>
  </si>
  <si>
    <t>PVD plated surgical steel screw-fit flesh tunnel</t>
  </si>
  <si>
    <t>HEXGZ</t>
  </si>
  <si>
    <t>Length: 6mm with 2mm top part</t>
  </si>
  <si>
    <t>Bio flex triple tragus piercing labret, 16g (1.2mm) with a sterling silver top with a 1.5mm to 3mm round prong set CZ stone</t>
  </si>
  <si>
    <t>Length: 8mm with 2mm top part</t>
  </si>
  <si>
    <t>Cz Color: Jet</t>
  </si>
  <si>
    <t>INDAW</t>
  </si>
  <si>
    <t>Surgical steel industrial barbell, 14g (1.6mm) with a 5mm cone and casted arrow end</t>
  </si>
  <si>
    <t>INTAW</t>
  </si>
  <si>
    <t>Anodized surgical steel industrial barbell, 14g (1.6mm) with a 5mm cone and casted arrow end</t>
  </si>
  <si>
    <t>IPMC</t>
  </si>
  <si>
    <t>Surgical steel fake plug with ferido glued multi-crystals without resin cover on one side and a plain steel disk on the other side</t>
  </si>
  <si>
    <t>IPTRD</t>
  </si>
  <si>
    <t>Anodized surgical steel fake plug in black and gold without O-Rings</t>
  </si>
  <si>
    <t>Size: 4mm</t>
  </si>
  <si>
    <t>IPTSQ</t>
  </si>
  <si>
    <t>Anodized surgical steel fake plug with square sides</t>
  </si>
  <si>
    <t>ITE5</t>
  </si>
  <si>
    <t>5mm flat disk shaped anodized surgical steel dermal anchor top part for internally threaded, 16g (1.2mm) dermal anchor base plate with a height of 2mm - 2.5mm (this item does only fit our dermal anchors and surface bars)</t>
  </si>
  <si>
    <t>LB18B3</t>
  </si>
  <si>
    <t>PVD plated 316L steel labret, 18g (1mm) with 3mm ball</t>
  </si>
  <si>
    <t>LBIFR3</t>
  </si>
  <si>
    <t>Clear bio flexible labret, 16g (1.2mm) with a 316L steel push in 3mm multi-crystal ball with resin cover</t>
  </si>
  <si>
    <t>NPSCS</t>
  </si>
  <si>
    <t>Display box with 52 pcs. of sterling silver nose studs, 22g (0.6mm) with 1.4mm clear prong set crystals (in standard packing or in vacuum sealed packing to prevent tarnishing)</t>
  </si>
  <si>
    <t>NS19CX</t>
  </si>
  <si>
    <t>Display box with 52 pcs. of 925 sterling silver nose studs, 22g (0.6mm) with big 2.5mm clear crystal tops in colors (in standard packing or in vacuum sealed packing to prevent tarnishing)</t>
  </si>
  <si>
    <t>Length: 5mm</t>
  </si>
  <si>
    <t>High polished surgical steel hinged segment ring, 16g (1.2mm)</t>
  </si>
  <si>
    <t>PVD plated surgical steel hinged segment ring, 16g (1.2mm)</t>
  </si>
  <si>
    <t>SGSH6</t>
  </si>
  <si>
    <t>316L steel hinged segment ring, 1.2mm (16g) with triple rings design and inner diameter from 8mm to 12mm</t>
  </si>
  <si>
    <t>SGSH8</t>
  </si>
  <si>
    <t>316L steel hinged segment ring, 1.2mm (16g) with double rings design and inner diameter from 8mm to 12mm</t>
  </si>
  <si>
    <t>SGTSH10</t>
  </si>
  <si>
    <t>Color: Gold Anodized w/ AB CZ</t>
  </si>
  <si>
    <t>Anodized 316L steel hinged segment ring, 1.2mm (16g) with outward facing CNC set Cubic Zirconia (CZ) stones, inner diameter from 6mm to 12mm</t>
  </si>
  <si>
    <t>SGTSH16</t>
  </si>
  <si>
    <t>Gold anodized 316L steel hinged segment ring, 1.2mm (16g) with chain balls design and inner diameter from 8mm to 10mm</t>
  </si>
  <si>
    <t>SGTSH6</t>
  </si>
  <si>
    <t>PVD plated 316L steel hinged segment ring, 1.2mm (16g) with triple rings design and inner diameter from 8mm to 12mm</t>
  </si>
  <si>
    <t>SGTSH8</t>
  </si>
  <si>
    <t>PVD plated 316L steel hinged segment ring, 1.2mm (16g) with double rings design and inner diameter from 8mm to 12mm</t>
  </si>
  <si>
    <t>TLBFE</t>
  </si>
  <si>
    <t>316L steel Tragus Labret, 16g (1.2mm) with a tiny 2.5mm round base plate suitable for tragus piercings and a feather shaped top</t>
  </si>
  <si>
    <t>TPUVK</t>
  </si>
  <si>
    <t>Gauge: 1.6mm</t>
  </si>
  <si>
    <t>Acrylic taper with double rubber O-rings</t>
  </si>
  <si>
    <t>Gauge: 2mm</t>
  </si>
  <si>
    <t>TRGS5</t>
  </si>
  <si>
    <t>Bio flex tragus piercing labret, 16g (1.2mm) with a sterling silver wire flower design with a crystal center</t>
  </si>
  <si>
    <t>ULBIN20XA</t>
  </si>
  <si>
    <t>Titanium G23 internally threaded labret, 1.2mm (16g) with three round bezel set Cubic Zirconia (CZ) stones in descending curved shape design (top left side)</t>
  </si>
  <si>
    <t>Cz Color: AB</t>
  </si>
  <si>
    <t>UTCBB5</t>
  </si>
  <si>
    <t>Anodized titanium G23 circular barbell, 14g (1.6mm) with 5mm balls</t>
  </si>
  <si>
    <t>XBT25</t>
  </si>
  <si>
    <t>Pack of 10 pcs. of 2.5mm anodized surgical steel balls with threading 1.2mm (16g)</t>
  </si>
  <si>
    <t>XBT3S</t>
  </si>
  <si>
    <t>Pack of 10 pcs. of 3mm anodized surgical steel balls with threading 1.2mm (16g)</t>
  </si>
  <si>
    <t>EO gas sterilized piercing: 316L steel labret, 16g (1.2mm) with 3mm bezel set jewel ball</t>
  </si>
  <si>
    <t>ZLBTB3</t>
  </si>
  <si>
    <t>EO gas sterilized PVD plated 316L steel labret, 1.2mm (16g) with 3mm ball</t>
  </si>
  <si>
    <t>EO gas sterilized 316L steel nose screw, 0.8mm (20g) with 2mm bezel set color round crystal</t>
  </si>
  <si>
    <t>ZSEL</t>
  </si>
  <si>
    <t>Gauge: 0.8mm</t>
  </si>
  <si>
    <t>EO gas sterilized 316L steel seamless nose ring, 1.2mm (16g) to 0.6mm (22g)</t>
  </si>
  <si>
    <t>ER134B</t>
  </si>
  <si>
    <t>ER134BU</t>
  </si>
  <si>
    <t>ER134RB</t>
  </si>
  <si>
    <t>ER134G</t>
  </si>
  <si>
    <t>ER134M</t>
  </si>
  <si>
    <t>ER134H</t>
  </si>
  <si>
    <t>FPG8</t>
  </si>
  <si>
    <t>FPG6</t>
  </si>
  <si>
    <t>FPG2</t>
  </si>
  <si>
    <t>FPG0</t>
  </si>
  <si>
    <t>FPG00</t>
  </si>
  <si>
    <t>FTPG8</t>
  </si>
  <si>
    <t>FTPG6</t>
  </si>
  <si>
    <t>FTPG0</t>
  </si>
  <si>
    <t>FTPG00</t>
  </si>
  <si>
    <t>HEXGZ2</t>
  </si>
  <si>
    <t>HEXGZ25</t>
  </si>
  <si>
    <t>HEXGZ3</t>
  </si>
  <si>
    <t>IPMC6</t>
  </si>
  <si>
    <t>IPMC8</t>
  </si>
  <si>
    <t>IPTRD3</t>
  </si>
  <si>
    <t>IPTRD4</t>
  </si>
  <si>
    <t>IPTRD6</t>
  </si>
  <si>
    <t>IPTRD8</t>
  </si>
  <si>
    <t>IPTRD10</t>
  </si>
  <si>
    <t>IPTSQ4</t>
  </si>
  <si>
    <t>IPTSQ6</t>
  </si>
  <si>
    <t>IPTSQ8</t>
  </si>
  <si>
    <t>LBT18B3</t>
  </si>
  <si>
    <t>SGSH6A</t>
  </si>
  <si>
    <t>SGSH8A</t>
  </si>
  <si>
    <t>SGTSH10D</t>
  </si>
  <si>
    <t>SGTSH10A</t>
  </si>
  <si>
    <t>SGTSH10B</t>
  </si>
  <si>
    <t>SGTSH16A</t>
  </si>
  <si>
    <t>SGTSH16B</t>
  </si>
  <si>
    <t>SGTSH6A</t>
  </si>
  <si>
    <t>SGTSH6B</t>
  </si>
  <si>
    <t>SGTSH8A</t>
  </si>
  <si>
    <t>SGTSH8B</t>
  </si>
  <si>
    <t>TLBFEA</t>
  </si>
  <si>
    <t>TLBFEB</t>
  </si>
  <si>
    <t>TPUVK14</t>
  </si>
  <si>
    <t>TPUVK12</t>
  </si>
  <si>
    <t>TPUVK8</t>
  </si>
  <si>
    <t>TPUVK6</t>
  </si>
  <si>
    <t>TPUVK2</t>
  </si>
  <si>
    <t>TPUVK0</t>
  </si>
  <si>
    <t>ZSEL20</t>
  </si>
  <si>
    <t>Eight Hundred Three and 23 cents EUR</t>
  </si>
  <si>
    <t>Exchange Rate EUR-THB</t>
  </si>
  <si>
    <t>Total Order USD</t>
  </si>
  <si>
    <t>Total Invoice USD</t>
  </si>
  <si>
    <t>Onelove Studio</t>
  </si>
  <si>
    <t>Martinez Carine</t>
  </si>
  <si>
    <t>13 Rue Anatole France</t>
  </si>
  <si>
    <t>29100 Douarnenez, Finistère</t>
  </si>
  <si>
    <t>Discount (3% for Orders over 800 USD):</t>
  </si>
  <si>
    <t>Free shipping to France via DHL due to order over 350USD:</t>
  </si>
  <si>
    <t>Store credit from last order #46115:</t>
  </si>
  <si>
    <t>Seven Hundred Seventy Four and 01 cents EUR</t>
  </si>
  <si>
    <t>Free shipping to France via DHL due to order over 220 EUR:</t>
  </si>
  <si>
    <t>Two Hundred Forty Eight and 42 cents EUR</t>
  </si>
  <si>
    <t>Bio flex triple tragus piercing labret, 16g (1.2mm) with a top with a 1.5mm to 3mm round prong set CZ stone</t>
  </si>
  <si>
    <t>Display box with 52 pcs. of nose studs, 22g (0.6mm) with 1.4mm clear prong set crystals (in standard packing or in vacuum sealed packing to prevent tarnishing)</t>
  </si>
  <si>
    <t>Bio flex tragus piercing labret, 16g (1.2mm) with a wire flower design with a crystal center</t>
  </si>
  <si>
    <t>Clear bio-flexible labret, 1.2mm (16g) with a gold plated  flower with a centered crystal</t>
  </si>
  <si>
    <t>Clear bio flexible labret, 16g (1.2mm) with a gold plated  top with square 3mm prong set CZ stone</t>
  </si>
  <si>
    <t>Display box with 52 pcs. of  nose studs, 22g (0.6mm) with gold plating and 2mm round prong set clear CZ stone (in standard packing or in vacuum sealed packing to prevent tarnishing)</t>
  </si>
  <si>
    <t>Display box with 52 pcs. of  nose studs, 22g (0.6mm) with big 2.5mm clear crystal tops in colors (in standard packing or in vacuum sealed packing to prevent tarnishing)</t>
  </si>
  <si>
    <t>Steel industrial barbell, Labret and other items as invoice attached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</si>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</sst>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32">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sz val="10"/>
      <name val="Arial"/>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42">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5" fillId="0" borderId="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11" fillId="0" borderId="0" applyNumberFormat="0" applyFill="0" applyBorder="0" applyAlignment="0" applyProtection="0">
      <alignment vertical="top"/>
      <protection locked="0"/>
    </xf>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2" fillId="0" borderId="0" applyFont="0" applyFill="0" applyBorder="0" applyAlignment="0" applyProtection="0"/>
    <xf numFmtId="0" fontId="5" fillId="0" borderId="0"/>
    <xf numFmtId="168" fontId="2" fillId="0" borderId="0" applyFon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 fillId="0" borderId="0"/>
    <xf numFmtId="0" fontId="2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43" fontId="2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31" fillId="0" borderId="0"/>
    <xf numFmtId="0" fontId="31" fillId="0" borderId="0"/>
  </cellStyleXfs>
  <cellXfs count="144">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18" fillId="3" borderId="19" xfId="0" applyFont="1" applyFill="1" applyBorder="1" applyAlignment="1">
      <alignment horizontal="center" wrapText="1"/>
    </xf>
    <xf numFmtId="0" fontId="18" fillId="3" borderId="17" xfId="0" applyFont="1" applyFill="1" applyBorder="1" applyAlignment="1">
      <alignment horizontal="center"/>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cellXfs>
  <cellStyles count="5342">
    <cellStyle name="Comma 2" xfId="7" xr:uid="{CA293FF1-C45B-4D20-836E-C1035E1138CB}"/>
    <cellStyle name="Comma 2 2" xfId="4430" xr:uid="{139DCBF9-2B47-40AF-8DD9-12609068CCD6}"/>
    <cellStyle name="Comma 2 2 2" xfId="4755" xr:uid="{955C28EC-A3D0-464C-A054-DDE007A9C5AC}"/>
    <cellStyle name="Comma 2 2 2 2" xfId="5326" xr:uid="{F891E82D-670F-4DF1-AB62-900C75524CA3}"/>
    <cellStyle name="Comma 2 2 3" xfId="4591" xr:uid="{78DFAEF0-F443-4083-BCB3-106802D2F0FB}"/>
    <cellStyle name="Comma 3" xfId="4318" xr:uid="{25C2EDA7-EEDE-4689-B433-8E7BA18F0CF5}"/>
    <cellStyle name="Comma 3 2" xfId="4432" xr:uid="{5B902AF3-BE01-4E08-B7B4-EAA96B46EC89}"/>
    <cellStyle name="Comma 3 2 2" xfId="4756" xr:uid="{4B92B6C8-1441-400F-9243-FAEC760CBCDF}"/>
    <cellStyle name="Comma 3 2 2 2" xfId="5327" xr:uid="{425F2BE3-9B51-46E5-A289-91E1E369BBCF}"/>
    <cellStyle name="Comma 3 2 3" xfId="5325" xr:uid="{C288B293-815C-49C8-8FC7-66D7F53A921B}"/>
    <cellStyle name="Currency 10" xfId="8" xr:uid="{F3930848-3691-4C72-B655-1CCCBA8B256F}"/>
    <cellStyle name="Currency 10 2" xfId="9" xr:uid="{69EED5C0-9517-4CA1-A546-0A612FED6771}"/>
    <cellStyle name="Currency 10 2 2" xfId="203" xr:uid="{32276F96-B379-408C-B843-700F5C5EC966}"/>
    <cellStyle name="Currency 10 2 2 2" xfId="4616" xr:uid="{C7A2ABEA-3365-48BF-AFF0-0C8231BEA553}"/>
    <cellStyle name="Currency 10 2 3" xfId="4511" xr:uid="{4E36F569-DCEF-4D4A-9289-2D2349965ED1}"/>
    <cellStyle name="Currency 10 3" xfId="10" xr:uid="{B0D57743-3710-4AB0-B45A-B010F6625660}"/>
    <cellStyle name="Currency 10 3 2" xfId="204" xr:uid="{9A55ACAB-DCF7-47C8-B043-CCDF1506BC72}"/>
    <cellStyle name="Currency 10 3 2 2" xfId="4617" xr:uid="{4238BDCB-C14A-4E9F-BAE6-DCE9B51DAD78}"/>
    <cellStyle name="Currency 10 3 3" xfId="4512" xr:uid="{36A08D5F-4540-41CE-B9E7-4C8431CFEBDD}"/>
    <cellStyle name="Currency 10 4" xfId="205" xr:uid="{7E3FA509-202D-4E91-A454-3F4CAF59E926}"/>
    <cellStyle name="Currency 10 4 2" xfId="4618" xr:uid="{248E443C-40E1-463C-AE2F-B8BCB5494142}"/>
    <cellStyle name="Currency 10 5" xfId="4437" xr:uid="{39806BED-2141-4660-B269-3C3E0BB57E65}"/>
    <cellStyle name="Currency 10 6" xfId="4510" xr:uid="{71963F03-9B04-4CD6-BCB5-DC945BAD6112}"/>
    <cellStyle name="Currency 11" xfId="11" xr:uid="{F29393FC-2C8C-49B4-A78F-A1949281DB90}"/>
    <cellStyle name="Currency 11 2" xfId="12" xr:uid="{B24ADD21-3D89-4695-9185-DCF92DC55A99}"/>
    <cellStyle name="Currency 11 2 2" xfId="206" xr:uid="{A74A5A67-7E21-4B5A-9877-D53BD33BFBCD}"/>
    <cellStyle name="Currency 11 2 2 2" xfId="4619" xr:uid="{21FC413D-666F-4E37-B148-D4DC565F9DB2}"/>
    <cellStyle name="Currency 11 2 3" xfId="4514" xr:uid="{A34782F4-1EBA-41DD-B3B8-FB63D5C68728}"/>
    <cellStyle name="Currency 11 3" xfId="13" xr:uid="{AD614C0D-A973-4BD5-A85E-8F40BC6DB6A2}"/>
    <cellStyle name="Currency 11 3 2" xfId="207" xr:uid="{3273F099-058A-41CD-8096-0CC6C319313C}"/>
    <cellStyle name="Currency 11 3 2 2" xfId="4620" xr:uid="{4CB36E7C-B8C4-4931-A2EA-04916C1795B7}"/>
    <cellStyle name="Currency 11 3 3" xfId="4515" xr:uid="{D5C7E9C2-F88F-4F10-8F30-6BBA95677D33}"/>
    <cellStyle name="Currency 11 4" xfId="208" xr:uid="{8FC74E2D-38A8-4679-BB2C-62CE65B53EF7}"/>
    <cellStyle name="Currency 11 4 2" xfId="4621" xr:uid="{BDDE64B0-806D-44BF-9A92-0F9B1B4D5045}"/>
    <cellStyle name="Currency 11 5" xfId="4319" xr:uid="{11F17F1A-F366-4405-BC15-5BBAEBC22C0F}"/>
    <cellStyle name="Currency 11 5 2" xfId="4438" xr:uid="{DBA7596B-2326-484D-9125-877B56F328B3}"/>
    <cellStyle name="Currency 11 5 3" xfId="4720" xr:uid="{CBE88B3D-6EC1-43DB-B67E-AFEDC61AC9EC}"/>
    <cellStyle name="Currency 11 5 3 2" xfId="5315" xr:uid="{8D64191D-4CF8-4953-97D4-B7231D5655F6}"/>
    <cellStyle name="Currency 11 5 3 3" xfId="4757" xr:uid="{29A50BC4-BEDD-4E6F-944E-29F591F4E917}"/>
    <cellStyle name="Currency 11 5 4" xfId="4697" xr:uid="{EEBA2411-A995-4226-800E-C17AF54FF786}"/>
    <cellStyle name="Currency 11 6" xfId="4513" xr:uid="{9827FCAE-EF58-4ED0-897F-58FAE7E85B88}"/>
    <cellStyle name="Currency 12" xfId="14" xr:uid="{8F064257-283D-4F34-A47A-38E61C10A2DA}"/>
    <cellStyle name="Currency 12 2" xfId="15" xr:uid="{1DDFEBA3-D4DB-4BC4-B2BC-40329D1ED569}"/>
    <cellStyle name="Currency 12 2 2" xfId="209" xr:uid="{817A46DA-BF23-4B4A-BAEB-3E774DF1F176}"/>
    <cellStyle name="Currency 12 2 2 2" xfId="4622" xr:uid="{8BEC7525-786A-4524-8FBC-EF607FD8F2A2}"/>
    <cellStyle name="Currency 12 2 3" xfId="4517" xr:uid="{17F8B3DD-22E0-408C-A610-8A1524F73340}"/>
    <cellStyle name="Currency 12 3" xfId="210" xr:uid="{2F9FCBC3-548B-4289-B5BC-3C67BB5089A5}"/>
    <cellStyle name="Currency 12 3 2" xfId="4623" xr:uid="{5CBFB2B3-229D-40A8-8515-7311DC00E304}"/>
    <cellStyle name="Currency 12 4" xfId="4516" xr:uid="{E9AEA86A-37ED-4EC8-874F-C5FB9DED95F8}"/>
    <cellStyle name="Currency 13" xfId="16" xr:uid="{E850F04A-9924-446D-8494-7C84B1D5006D}"/>
    <cellStyle name="Currency 13 2" xfId="4321" xr:uid="{CBB06837-8436-4744-BF34-38AC1D3B1227}"/>
    <cellStyle name="Currency 13 3" xfId="4322" xr:uid="{E28D5E63-787B-402C-9708-0A84F7E25FF1}"/>
    <cellStyle name="Currency 13 3 2" xfId="4759" xr:uid="{128C2D14-5FF3-4BC2-ADA8-C16A945DA17E}"/>
    <cellStyle name="Currency 13 4" xfId="4320" xr:uid="{5A4C8847-4257-436A-8748-93A834A57C46}"/>
    <cellStyle name="Currency 13 5" xfId="4758" xr:uid="{0ADD39EE-C8EF-4BD0-9212-62FA2B69E0CB}"/>
    <cellStyle name="Currency 14" xfId="17" xr:uid="{B926D75E-9F26-43DF-909D-1C506CB65B0A}"/>
    <cellStyle name="Currency 14 2" xfId="211" xr:uid="{2DF2CBB3-7ABA-448C-9A7B-5756954C0514}"/>
    <cellStyle name="Currency 14 2 2" xfId="4624" xr:uid="{BFB12525-90AD-4F73-B562-78A68D243A63}"/>
    <cellStyle name="Currency 14 3" xfId="4518" xr:uid="{21B33B50-EB98-4A5B-AE1D-85D6C2499871}"/>
    <cellStyle name="Currency 15" xfId="4414" xr:uid="{EC53A295-4AE8-40E6-98B6-41A8F05BF90E}"/>
    <cellStyle name="Currency 17" xfId="4323" xr:uid="{B549D06B-9F80-4E60-883D-5F70F7DB6561}"/>
    <cellStyle name="Currency 2" xfId="18" xr:uid="{3E2DF7FE-94F5-4E5A-AB70-60850B77FC2B}"/>
    <cellStyle name="Currency 2 2" xfId="19" xr:uid="{D01E41DA-006F-4A23-82E7-5ED5B5C200BA}"/>
    <cellStyle name="Currency 2 2 2" xfId="20" xr:uid="{73D54A92-2D75-49CA-87BC-4EFAFBEB17A3}"/>
    <cellStyle name="Currency 2 2 2 2" xfId="21" xr:uid="{EDDCF77C-661B-407F-96AE-7CC1A7E6B004}"/>
    <cellStyle name="Currency 2 2 2 2 2" xfId="4760" xr:uid="{659F229A-F84D-4C17-AF7A-F7FB83422EB3}"/>
    <cellStyle name="Currency 2 2 2 3" xfId="22" xr:uid="{43C2A6B3-2974-49C6-99F3-B8DFF6ACD463}"/>
    <cellStyle name="Currency 2 2 2 3 2" xfId="212" xr:uid="{BCAF49F8-EE7D-4CD6-A95B-0313686E2BC1}"/>
    <cellStyle name="Currency 2 2 2 3 2 2" xfId="4625" xr:uid="{40FABE1E-31C5-4C06-9BE9-291E70C6DFED}"/>
    <cellStyle name="Currency 2 2 2 3 3" xfId="4521" xr:uid="{BF3DDE7B-3115-4C83-A84E-A2932570399F}"/>
    <cellStyle name="Currency 2 2 2 4" xfId="213" xr:uid="{AB7DB3B8-2BB3-4DF7-8D24-01244DB06DB7}"/>
    <cellStyle name="Currency 2 2 2 4 2" xfId="4626" xr:uid="{CC9BEBBC-BEB3-4B6B-BF46-D7872D76F491}"/>
    <cellStyle name="Currency 2 2 2 5" xfId="4520" xr:uid="{E3541EE8-1F9C-46BA-A473-8003233E2EE6}"/>
    <cellStyle name="Currency 2 2 3" xfId="214" xr:uid="{2392F15A-1C87-4317-A804-759D96A26597}"/>
    <cellStyle name="Currency 2 2 3 2" xfId="4627" xr:uid="{DEFE4B78-FC59-42F5-8B54-6F2B917B4D20}"/>
    <cellStyle name="Currency 2 2 4" xfId="4519" xr:uid="{BB92F0BE-54F8-4328-A1A2-AD675596B7A8}"/>
    <cellStyle name="Currency 2 3" xfId="23" xr:uid="{65E1C326-2DB1-478D-A6C6-217FC916B195}"/>
    <cellStyle name="Currency 2 3 2" xfId="215" xr:uid="{8F9AA111-B092-4CE7-A423-E00DAA9C2FD8}"/>
    <cellStyle name="Currency 2 3 2 2" xfId="4628" xr:uid="{194D5D56-4C13-494D-9B61-DC04214B0C11}"/>
    <cellStyle name="Currency 2 3 3" xfId="4522" xr:uid="{8F6ECAAF-FFBA-464E-8BC6-816366396176}"/>
    <cellStyle name="Currency 2 4" xfId="216" xr:uid="{02233FAE-10A7-4C95-BB0F-E1E3C9A2E2C7}"/>
    <cellStyle name="Currency 2 4 2" xfId="217" xr:uid="{B940A6C9-4F34-4073-B7FF-928E99379321}"/>
    <cellStyle name="Currency 2 5" xfId="218" xr:uid="{81560595-240A-49E2-B717-45753D979BD6}"/>
    <cellStyle name="Currency 2 5 2" xfId="219" xr:uid="{D8DC32DE-4ABE-40B3-B927-865523914861}"/>
    <cellStyle name="Currency 2 6" xfId="220" xr:uid="{B56942DC-2184-4A4F-A324-AE6C26F0DEDB}"/>
    <cellStyle name="Currency 3" xfId="24" xr:uid="{AC60E859-55D4-4F2F-B883-D12E8E3A3D21}"/>
    <cellStyle name="Currency 3 2" xfId="25" xr:uid="{3039F006-BD09-4748-ADFE-C3282B43DAE8}"/>
    <cellStyle name="Currency 3 2 2" xfId="221" xr:uid="{20F5C6CA-A488-49B3-8E40-EC77C716DA93}"/>
    <cellStyle name="Currency 3 2 2 2" xfId="4629" xr:uid="{E30D0568-6780-4B8A-9BC0-45EC626871E9}"/>
    <cellStyle name="Currency 3 2 3" xfId="4524" xr:uid="{CECFF737-02F4-4281-ABD8-A9F4378B1C85}"/>
    <cellStyle name="Currency 3 3" xfId="26" xr:uid="{5A24AD1A-4CE2-411E-84CE-6F9786318DBE}"/>
    <cellStyle name="Currency 3 3 2" xfId="222" xr:uid="{AC34E5FA-3F20-46F2-AEE2-DE87F6516F5B}"/>
    <cellStyle name="Currency 3 3 2 2" xfId="4630" xr:uid="{28DDD321-E79E-4845-9039-666FCCD69EB1}"/>
    <cellStyle name="Currency 3 3 3" xfId="4525" xr:uid="{67770F51-BCB9-4C40-AA52-3F79209AC47B}"/>
    <cellStyle name="Currency 3 4" xfId="27" xr:uid="{7ED44AF5-ACAE-41EC-8AFB-C6B8914FAE2B}"/>
    <cellStyle name="Currency 3 4 2" xfId="223" xr:uid="{85496E6E-8B07-4B76-8673-D0936F8D6BD5}"/>
    <cellStyle name="Currency 3 4 2 2" xfId="4631" xr:uid="{35034251-5BFF-423C-886D-E441B1D834BC}"/>
    <cellStyle name="Currency 3 4 3" xfId="4526" xr:uid="{20522E8E-D0FA-40CC-A2A9-71C5C3C6CED3}"/>
    <cellStyle name="Currency 3 5" xfId="224" xr:uid="{B9FBAE8F-C4CA-4AB6-986B-B25E7D77737D}"/>
    <cellStyle name="Currency 3 5 2" xfId="4632" xr:uid="{9157FCDA-DD42-42AA-A64D-2B9F1CF9003E}"/>
    <cellStyle name="Currency 3 6" xfId="4523" xr:uid="{E1970EB3-4BD8-4F65-BC9B-15F936B2CF4D}"/>
    <cellStyle name="Currency 4" xfId="28" xr:uid="{DF77DF23-4C03-4F68-9F38-5847CEC90E9B}"/>
    <cellStyle name="Currency 4 2" xfId="29" xr:uid="{35152F1A-C380-4163-9A9E-F7146586E772}"/>
    <cellStyle name="Currency 4 2 2" xfId="225" xr:uid="{5F204B0E-22EB-43CB-9569-87C7E79C3BA7}"/>
    <cellStyle name="Currency 4 2 2 2" xfId="4633" xr:uid="{ACC49D95-D949-437E-A9AE-C1A79C25F5E1}"/>
    <cellStyle name="Currency 4 2 3" xfId="4528" xr:uid="{8400F205-9484-44CE-9A1B-1048ECDCCD76}"/>
    <cellStyle name="Currency 4 3" xfId="30" xr:uid="{D1F6D76D-3297-4910-A30F-FEF5346CD727}"/>
    <cellStyle name="Currency 4 3 2" xfId="226" xr:uid="{3ED9E9F1-E361-4CA8-B6B6-6A8A6AB5F9AD}"/>
    <cellStyle name="Currency 4 3 2 2" xfId="4634" xr:uid="{E8E67BC8-8B4E-4415-9B55-C1EA5368E9A5}"/>
    <cellStyle name="Currency 4 3 3" xfId="4529" xr:uid="{63CA8759-B1A1-46DF-B850-B6F600F14602}"/>
    <cellStyle name="Currency 4 4" xfId="227" xr:uid="{EFFA6D11-85AA-497D-9492-C41F42479721}"/>
    <cellStyle name="Currency 4 4 2" xfId="4635" xr:uid="{DB2F5202-337D-4234-9B51-8A7FC9D8D464}"/>
    <cellStyle name="Currency 4 5" xfId="4324" xr:uid="{F42CC16E-211C-45E5-BA07-91F10E6C61E8}"/>
    <cellStyle name="Currency 4 5 2" xfId="4439" xr:uid="{09857702-2B76-4179-8619-E7903E511BB6}"/>
    <cellStyle name="Currency 4 5 3" xfId="4721" xr:uid="{47B98DCD-FC08-41FC-B131-64109B686C9F}"/>
    <cellStyle name="Currency 4 5 3 2" xfId="5316" xr:uid="{273611C9-E66E-4AED-9665-45F6E9346199}"/>
    <cellStyle name="Currency 4 5 3 3" xfId="4761" xr:uid="{8BCAD560-97B0-45D8-B595-5331C9E44692}"/>
    <cellStyle name="Currency 4 5 4" xfId="4698" xr:uid="{88C07907-0D12-422A-9A05-7F1A86654F3D}"/>
    <cellStyle name="Currency 4 6" xfId="4527" xr:uid="{4AB6006D-D69D-4C65-911A-837AF8C0BDE6}"/>
    <cellStyle name="Currency 5" xfId="31" xr:uid="{7744A46B-84C4-493D-936E-B4698548B965}"/>
    <cellStyle name="Currency 5 2" xfId="32" xr:uid="{FDC827DB-15A9-4179-A4FA-EAA2C0D3F80A}"/>
    <cellStyle name="Currency 5 2 2" xfId="228" xr:uid="{2D5E4617-02F5-42E7-9B3D-4CED952B358A}"/>
    <cellStyle name="Currency 5 2 2 2" xfId="4636" xr:uid="{167DD4A0-E921-46E5-9079-330E338E5613}"/>
    <cellStyle name="Currency 5 2 3" xfId="4530" xr:uid="{87E915BC-E959-46F5-A123-7C26E8708A1D}"/>
    <cellStyle name="Currency 5 3" xfId="4325" xr:uid="{2BC8CA9A-389C-4413-BFF7-E078A585E000}"/>
    <cellStyle name="Currency 5 3 2" xfId="4440" xr:uid="{8A1F0241-010C-4E62-BD7F-92893C1BDBC1}"/>
    <cellStyle name="Currency 5 3 2 2" xfId="5306" xr:uid="{C898237D-D703-4E50-8CE7-CA879E2E60CE}"/>
    <cellStyle name="Currency 5 3 2 3" xfId="4763" xr:uid="{D3AD7FAC-0677-4CB8-A725-7803C58A98B9}"/>
    <cellStyle name="Currency 5 4" xfId="4762" xr:uid="{AB071AF8-D066-4F28-A9D0-1F52D0DED920}"/>
    <cellStyle name="Currency 6" xfId="33" xr:uid="{DCA0FF08-A4A6-4F89-8028-04FA4DB6EB0E}"/>
    <cellStyle name="Currency 6 2" xfId="229" xr:uid="{D41DC498-7367-4DEC-ACA7-089518FA068B}"/>
    <cellStyle name="Currency 6 2 2" xfId="4637" xr:uid="{E9623EC4-5A21-4BB0-820D-95544673F90F}"/>
    <cellStyle name="Currency 6 3" xfId="4326" xr:uid="{76021D88-D408-4B0B-A36F-BE97289E4A5E}"/>
    <cellStyle name="Currency 6 3 2" xfId="4441" xr:uid="{1683B754-0087-4BA4-BA4B-F55AC07D48BF}"/>
    <cellStyle name="Currency 6 3 3" xfId="4722" xr:uid="{0FB9EC54-11AC-48B6-BDF2-1CFB5C41FC51}"/>
    <cellStyle name="Currency 6 3 3 2" xfId="5317" xr:uid="{80F32D24-C09C-4E4D-AEE8-AF2FDBD84B65}"/>
    <cellStyle name="Currency 6 3 3 3" xfId="4764" xr:uid="{35681D02-3D2D-4FAE-98D7-D78DAC60A74E}"/>
    <cellStyle name="Currency 6 3 4" xfId="4699" xr:uid="{DE16A63A-7E05-4F75-ACE4-3B358BF4522E}"/>
    <cellStyle name="Currency 6 4" xfId="4531" xr:uid="{1038F83F-CD5F-47B5-84E6-5D0CDBB9346D}"/>
    <cellStyle name="Currency 7" xfId="34" xr:uid="{F24FBEC6-2474-42FD-BEF3-2B30E6B99F95}"/>
    <cellStyle name="Currency 7 2" xfId="35" xr:uid="{1C0957D7-E0FE-487A-AC41-BD89CB308B3B}"/>
    <cellStyle name="Currency 7 2 2" xfId="250" xr:uid="{CAD94A7B-3EA9-44FF-B48E-947BDD6B410D}"/>
    <cellStyle name="Currency 7 2 2 2" xfId="4638" xr:uid="{81BD420C-56B7-4598-B4D7-00F36B1E253A}"/>
    <cellStyle name="Currency 7 2 3" xfId="4533" xr:uid="{A15F4B13-7E8D-40C2-BA40-ED3BA5DF35A2}"/>
    <cellStyle name="Currency 7 3" xfId="230" xr:uid="{88F44B6F-89FB-4E1F-B516-F37A56AC3424}"/>
    <cellStyle name="Currency 7 3 2" xfId="4639" xr:uid="{F212A7B8-8783-4E0F-9222-56C53217D68B}"/>
    <cellStyle name="Currency 7 4" xfId="4442" xr:uid="{7ED55546-E993-4ADD-A615-B5D138F45BB2}"/>
    <cellStyle name="Currency 7 5" xfId="4532" xr:uid="{140341F6-3980-4153-AB87-60BA888B2A90}"/>
    <cellStyle name="Currency 8" xfId="36" xr:uid="{1BB98020-C62A-4BF2-A328-77EC2D26F796}"/>
    <cellStyle name="Currency 8 2" xfId="37" xr:uid="{CF946049-423B-4F17-8C99-D117F4E7E259}"/>
    <cellStyle name="Currency 8 2 2" xfId="231" xr:uid="{53A7D930-89FB-4930-AC83-CDACDC9B1120}"/>
    <cellStyle name="Currency 8 2 2 2" xfId="4640" xr:uid="{93F587B3-16F4-47A1-B056-CC51988AFCDB}"/>
    <cellStyle name="Currency 8 2 3" xfId="4535" xr:uid="{0ADC36A1-1E3B-498E-9D7A-8CFB1EE03E08}"/>
    <cellStyle name="Currency 8 3" xfId="38" xr:uid="{C75B7BCD-D149-45A8-8B53-FE312E839EF7}"/>
    <cellStyle name="Currency 8 3 2" xfId="232" xr:uid="{A40B4FB0-34BD-4BB4-9520-A22500DCE17E}"/>
    <cellStyle name="Currency 8 3 2 2" xfId="4641" xr:uid="{1EBAC548-72F9-4098-BA0F-C21C393122E7}"/>
    <cellStyle name="Currency 8 3 3" xfId="4536" xr:uid="{9569A6D0-5CBF-47B4-AD2F-FE7001654B42}"/>
    <cellStyle name="Currency 8 4" xfId="39" xr:uid="{5FB2020A-FA38-4BAE-AFC8-CD0684B9DF95}"/>
    <cellStyle name="Currency 8 4 2" xfId="233" xr:uid="{7A35E1A8-7FAB-47DE-9EA6-53591817DE69}"/>
    <cellStyle name="Currency 8 4 2 2" xfId="4642" xr:uid="{CFB5B50E-0152-43D2-8CB5-6851056BA9A3}"/>
    <cellStyle name="Currency 8 4 3" xfId="4537" xr:uid="{C4E95A03-4D0D-4543-B751-CF89920A7966}"/>
    <cellStyle name="Currency 8 5" xfId="234" xr:uid="{E1253A83-5AE8-43ED-A6AA-6F580BDB1B68}"/>
    <cellStyle name="Currency 8 5 2" xfId="4643" xr:uid="{A1AC3DF9-37C0-4CA3-B741-3E3C97E2C671}"/>
    <cellStyle name="Currency 8 6" xfId="4443" xr:uid="{00DF9F51-15AB-4880-8A3F-BFDD6DADD0E7}"/>
    <cellStyle name="Currency 8 7" xfId="4534" xr:uid="{D0BE3674-07EA-4ACE-844B-AC0D405C686E}"/>
    <cellStyle name="Currency 9" xfId="40" xr:uid="{4D1047E5-1925-4D74-A6AC-907DCD44CBC3}"/>
    <cellStyle name="Currency 9 2" xfId="41" xr:uid="{2EF6BFB3-982F-4CBE-A68D-45AA2767E462}"/>
    <cellStyle name="Currency 9 2 2" xfId="235" xr:uid="{2C07E2CD-827F-4D18-8263-9050172A35B2}"/>
    <cellStyle name="Currency 9 2 2 2" xfId="4644" xr:uid="{B4D36A41-4ABF-48DB-A76D-E463DB54EB40}"/>
    <cellStyle name="Currency 9 2 3" xfId="4539" xr:uid="{4EF25E8C-B939-497A-A092-CA9D6674C83A}"/>
    <cellStyle name="Currency 9 3" xfId="42" xr:uid="{78C7BA07-6647-43B8-B21E-772BF8DCE734}"/>
    <cellStyle name="Currency 9 3 2" xfId="236" xr:uid="{30AB039E-142B-466F-A7E9-3F02AE58871B}"/>
    <cellStyle name="Currency 9 3 2 2" xfId="4645" xr:uid="{7E6FF008-1FAC-48BA-A08F-1D654BBF99B3}"/>
    <cellStyle name="Currency 9 3 3" xfId="4540" xr:uid="{C8DB97E1-5BE8-46BE-B1B6-A45C23AEFBCE}"/>
    <cellStyle name="Currency 9 4" xfId="237" xr:uid="{B67E131B-94D2-49E1-ABCE-5308D87F6C83}"/>
    <cellStyle name="Currency 9 4 2" xfId="4646" xr:uid="{2679B84E-765C-4EDB-A701-82802A2B0B97}"/>
    <cellStyle name="Currency 9 5" xfId="4327" xr:uid="{676477D2-24E5-46A6-B1CD-56B73B8E2241}"/>
    <cellStyle name="Currency 9 5 2" xfId="4444" xr:uid="{85F26064-CB3B-44C0-B513-4B4D822E62E7}"/>
    <cellStyle name="Currency 9 5 3" xfId="4723" xr:uid="{0AE2064C-D695-4EDA-BCC8-F209A14C1EE0}"/>
    <cellStyle name="Currency 9 5 4" xfId="4700" xr:uid="{CD1D2F0A-8F14-41B9-9C1C-C014286543CA}"/>
    <cellStyle name="Currency 9 6" xfId="4538" xr:uid="{87677DB6-F6C6-4C70-9832-6843FA907A76}"/>
    <cellStyle name="Hyperlink 2" xfId="6" xr:uid="{6CFFD761-E1C4-4FFC-9C82-FDD569F38491}"/>
    <cellStyle name="Hyperlink 3" xfId="202" xr:uid="{693F2DD3-E2FC-4B85-85BD-BBC40031575E}"/>
    <cellStyle name="Hyperlink 3 2" xfId="4415" xr:uid="{2BD321A0-5713-4205-BE16-99C48698EE36}"/>
    <cellStyle name="Hyperlink 3 3" xfId="4328" xr:uid="{7E536158-67D3-4AA5-98C0-80CEE93AB1E5}"/>
    <cellStyle name="Hyperlink 4" xfId="4329" xr:uid="{FF7D59FC-C9B0-458F-9CC2-112952E8A8E3}"/>
    <cellStyle name="Normal" xfId="0" builtinId="0"/>
    <cellStyle name="Normal 10" xfId="43" xr:uid="{89B29832-1293-4A3F-985D-2AE2156E6A1E}"/>
    <cellStyle name="Normal 10 10" xfId="903" xr:uid="{9D3D06BA-037E-47AF-936A-4B7550DCD2AF}"/>
    <cellStyle name="Normal 10 10 2" xfId="2508" xr:uid="{3D9BBE7B-6D94-4360-8240-9CC12500E42F}"/>
    <cellStyle name="Normal 10 10 2 2" xfId="4331" xr:uid="{C7C8A1DD-E551-4CE4-ADD8-DADF8A626EDC}"/>
    <cellStyle name="Normal 10 10 2 3" xfId="4675" xr:uid="{4A0ECD6C-BC71-46C4-BF65-5859C69B9479}"/>
    <cellStyle name="Normal 10 10 3" xfId="2509" xr:uid="{B62248B0-6D55-41B9-94FE-E3CF80E4D1EB}"/>
    <cellStyle name="Normal 10 10 4" xfId="2510" xr:uid="{6585EF85-D6F3-48F7-A311-C7373A69F460}"/>
    <cellStyle name="Normal 10 11" xfId="2511" xr:uid="{44DE3EF9-47B2-4822-AFE8-F63480022F40}"/>
    <cellStyle name="Normal 10 11 2" xfId="2512" xr:uid="{0EF9F6BD-FF75-45DD-B2A0-224EC98CC7DE}"/>
    <cellStyle name="Normal 10 11 3" xfId="2513" xr:uid="{60069FBF-EF6A-4EA5-99BE-4C5746667CFA}"/>
    <cellStyle name="Normal 10 11 4" xfId="2514" xr:uid="{2AA79FAB-61CF-4010-A72B-F8B46662E01D}"/>
    <cellStyle name="Normal 10 12" xfId="2515" xr:uid="{917C6751-2E13-49C7-8E15-5458963198B1}"/>
    <cellStyle name="Normal 10 12 2" xfId="2516" xr:uid="{5F25724A-69ED-4BFE-9E38-265FCA7766B8}"/>
    <cellStyle name="Normal 10 13" xfId="2517" xr:uid="{BBCC2005-EE06-447F-B9D9-F139BDE1911A}"/>
    <cellStyle name="Normal 10 14" xfId="2518" xr:uid="{27330D14-042C-4224-8CFA-55AFB9A200FE}"/>
    <cellStyle name="Normal 10 15" xfId="2519" xr:uid="{FD34EA28-803F-4BC5-AE2F-94427F8FC557}"/>
    <cellStyle name="Normal 10 2" xfId="44" xr:uid="{B3AD6B86-6136-4951-9939-297BD6DE623E}"/>
    <cellStyle name="Normal 10 2 10" xfId="2520" xr:uid="{BAA48D11-9936-4707-AA28-A85AE823575E}"/>
    <cellStyle name="Normal 10 2 11" xfId="2521" xr:uid="{374BD043-FC21-4F9D-88FD-B3CE66005C33}"/>
    <cellStyle name="Normal 10 2 2" xfId="45" xr:uid="{ED7638BC-B088-4D34-BC06-3DA182844369}"/>
    <cellStyle name="Normal 10 2 2 2" xfId="46" xr:uid="{3396AEC3-9209-48F5-BD6F-380E9ED851EA}"/>
    <cellStyle name="Normal 10 2 2 2 2" xfId="238" xr:uid="{356E047D-DAFF-47FA-89EF-698E8600D125}"/>
    <cellStyle name="Normal 10 2 2 2 2 2" xfId="454" xr:uid="{127E02DE-9D0C-4113-A19A-E5C032AFCC07}"/>
    <cellStyle name="Normal 10 2 2 2 2 2 2" xfId="455" xr:uid="{D50701F9-0A87-4F2C-854D-C6A27269578A}"/>
    <cellStyle name="Normal 10 2 2 2 2 2 2 2" xfId="904" xr:uid="{AC9C482B-ED33-4C3A-8F38-528AC09FDD47}"/>
    <cellStyle name="Normal 10 2 2 2 2 2 2 2 2" xfId="905" xr:uid="{FAB2822D-C467-4E7E-86A1-10B963A44DD3}"/>
    <cellStyle name="Normal 10 2 2 2 2 2 2 3" xfId="906" xr:uid="{FC634636-B4A8-4DBD-8280-3723816F2E13}"/>
    <cellStyle name="Normal 10 2 2 2 2 2 3" xfId="907" xr:uid="{6010D9D0-3864-4045-BFA0-165715F07906}"/>
    <cellStyle name="Normal 10 2 2 2 2 2 3 2" xfId="908" xr:uid="{9D8FE788-8302-41BB-9010-EC1C9EF98041}"/>
    <cellStyle name="Normal 10 2 2 2 2 2 4" xfId="909" xr:uid="{8C02FDD7-FFF8-48BF-9817-F644D4E52C2A}"/>
    <cellStyle name="Normal 10 2 2 2 2 3" xfId="456" xr:uid="{E61E65BC-8D49-4C04-93CE-26BB9A5FB0CF}"/>
    <cellStyle name="Normal 10 2 2 2 2 3 2" xfId="910" xr:uid="{1741ED47-CBC0-4359-ACF3-6B28C07FA5B0}"/>
    <cellStyle name="Normal 10 2 2 2 2 3 2 2" xfId="911" xr:uid="{331086A0-3D54-46DF-9C13-5C4B071A2175}"/>
    <cellStyle name="Normal 10 2 2 2 2 3 3" xfId="912" xr:uid="{98AB7456-97E6-4310-85CD-35DE0118ABC8}"/>
    <cellStyle name="Normal 10 2 2 2 2 3 4" xfId="2522" xr:uid="{76AED9FF-E571-4043-AA65-F4756EE57603}"/>
    <cellStyle name="Normal 10 2 2 2 2 4" xfId="913" xr:uid="{1F7A7989-275F-4BCB-8990-518E698E47B5}"/>
    <cellStyle name="Normal 10 2 2 2 2 4 2" xfId="914" xr:uid="{7BCDBB0C-3B3A-4AB4-9BFD-DB0A7681F7FE}"/>
    <cellStyle name="Normal 10 2 2 2 2 5" xfId="915" xr:uid="{20A36BF8-DF37-45AC-B9FF-2E0616F6645A}"/>
    <cellStyle name="Normal 10 2 2 2 2 6" xfId="2523" xr:uid="{0DE6F0A8-7CB7-4273-8DBD-759908525889}"/>
    <cellStyle name="Normal 10 2 2 2 3" xfId="239" xr:uid="{6A3F0343-4137-4B76-8C73-8566F55040AD}"/>
    <cellStyle name="Normal 10 2 2 2 3 2" xfId="457" xr:uid="{FE82A4ED-9F5F-47A2-AC7E-FDE155F19115}"/>
    <cellStyle name="Normal 10 2 2 2 3 2 2" xfId="458" xr:uid="{8DBDAE0A-DF12-4074-8CFB-DD3D7CC170A7}"/>
    <cellStyle name="Normal 10 2 2 2 3 2 2 2" xfId="916" xr:uid="{46638036-826E-4F4A-846B-CE105BB93D83}"/>
    <cellStyle name="Normal 10 2 2 2 3 2 2 2 2" xfId="917" xr:uid="{2FD10199-FB42-4020-98AF-FF722317D714}"/>
    <cellStyle name="Normal 10 2 2 2 3 2 2 3" xfId="918" xr:uid="{30EB73BD-6EE1-4133-A361-28356E801FBB}"/>
    <cellStyle name="Normal 10 2 2 2 3 2 3" xfId="919" xr:uid="{F497217E-8A27-4E4C-A8F3-12DC8FC9D9EE}"/>
    <cellStyle name="Normal 10 2 2 2 3 2 3 2" xfId="920" xr:uid="{231894D1-C15E-4BF0-9A37-87FFA7F43FEB}"/>
    <cellStyle name="Normal 10 2 2 2 3 2 4" xfId="921" xr:uid="{AC4C30C3-1C3F-46FD-880F-D3CC3D408E26}"/>
    <cellStyle name="Normal 10 2 2 2 3 3" xfId="459" xr:uid="{9A74F6F1-579B-45E8-8BBF-BCC5AAC75586}"/>
    <cellStyle name="Normal 10 2 2 2 3 3 2" xfId="922" xr:uid="{4281719F-01CC-4FBB-81DB-C914F08BAA01}"/>
    <cellStyle name="Normal 10 2 2 2 3 3 2 2" xfId="923" xr:uid="{8F9B5F9A-BDB7-458F-99DB-81697126DB2A}"/>
    <cellStyle name="Normal 10 2 2 2 3 3 3" xfId="924" xr:uid="{DC2222A2-28CF-4C59-A305-FB9ADE60504C}"/>
    <cellStyle name="Normal 10 2 2 2 3 4" xfId="925" xr:uid="{3CE69E5B-5F02-46F9-B60F-1E5560D457F3}"/>
    <cellStyle name="Normal 10 2 2 2 3 4 2" xfId="926" xr:uid="{E0D03C07-41FC-4641-AA2F-2CC4BD586BAF}"/>
    <cellStyle name="Normal 10 2 2 2 3 5" xfId="927" xr:uid="{C80E3918-8177-4F01-B201-18D4EBC1A106}"/>
    <cellStyle name="Normal 10 2 2 2 4" xfId="460" xr:uid="{E5B095B8-3F9B-4FBD-95BF-BFF0C082E94F}"/>
    <cellStyle name="Normal 10 2 2 2 4 2" xfId="461" xr:uid="{4088E626-FE1D-4029-AC69-18258CCBD2A3}"/>
    <cellStyle name="Normal 10 2 2 2 4 2 2" xfId="928" xr:uid="{0D40CB4C-2111-49BD-AD84-101F3547C60B}"/>
    <cellStyle name="Normal 10 2 2 2 4 2 2 2" xfId="929" xr:uid="{26263F9D-326E-47A5-BC3F-B386FE452249}"/>
    <cellStyle name="Normal 10 2 2 2 4 2 3" xfId="930" xr:uid="{E50B5CE6-9775-44C4-841D-956C7E3F1E7C}"/>
    <cellStyle name="Normal 10 2 2 2 4 3" xfId="931" xr:uid="{3783E12B-9545-4F7F-BE7D-249369221607}"/>
    <cellStyle name="Normal 10 2 2 2 4 3 2" xfId="932" xr:uid="{3E227240-DC7C-422B-97A6-3E95CB674EF9}"/>
    <cellStyle name="Normal 10 2 2 2 4 4" xfId="933" xr:uid="{34BB0945-EE05-49AE-B8FA-D9223DCA4E86}"/>
    <cellStyle name="Normal 10 2 2 2 5" xfId="462" xr:uid="{EC278B3E-0E0D-4E0F-A235-82F9C9C567C0}"/>
    <cellStyle name="Normal 10 2 2 2 5 2" xfId="934" xr:uid="{83E6BB54-30E3-4AA3-A6D8-FB75E1994C34}"/>
    <cellStyle name="Normal 10 2 2 2 5 2 2" xfId="935" xr:uid="{F32B3638-A12E-4CBF-8ECF-B3B63F4F7A2A}"/>
    <cellStyle name="Normal 10 2 2 2 5 3" xfId="936" xr:uid="{7E402F6A-6C65-4B5E-BCF3-7266E5672A7D}"/>
    <cellStyle name="Normal 10 2 2 2 5 4" xfId="2524" xr:uid="{A6083A13-999D-4A4C-967C-0854054D6203}"/>
    <cellStyle name="Normal 10 2 2 2 6" xfId="937" xr:uid="{DB431B2F-BDD0-422F-8198-EC0C8E4B9736}"/>
    <cellStyle name="Normal 10 2 2 2 6 2" xfId="938" xr:uid="{A83F48BF-851C-4D59-9D1A-9D8992FAB815}"/>
    <cellStyle name="Normal 10 2 2 2 7" xfId="939" xr:uid="{5AF1CB08-25B8-4C16-AB6D-C66FF1D03420}"/>
    <cellStyle name="Normal 10 2 2 2 8" xfId="2525" xr:uid="{F7745A3B-F269-42EF-838D-F1CC83FB533E}"/>
    <cellStyle name="Normal 10 2 2 3" xfId="240" xr:uid="{7D047790-899E-4C6A-8494-295C41C4BDCC}"/>
    <cellStyle name="Normal 10 2 2 3 2" xfId="463" xr:uid="{38669DBC-7364-4EDC-A410-287ADFDA3CE3}"/>
    <cellStyle name="Normal 10 2 2 3 2 2" xfId="464" xr:uid="{B2D4CBED-DD0A-46AB-847B-5C510F889693}"/>
    <cellStyle name="Normal 10 2 2 3 2 2 2" xfId="940" xr:uid="{8DC5918B-9996-4007-B1F6-A93E03012D08}"/>
    <cellStyle name="Normal 10 2 2 3 2 2 2 2" xfId="941" xr:uid="{5A4BA17E-25FA-46ED-B734-0FAD8E8FFE10}"/>
    <cellStyle name="Normal 10 2 2 3 2 2 3" xfId="942" xr:uid="{94E47E5B-A009-46F8-802A-EA37008F7799}"/>
    <cellStyle name="Normal 10 2 2 3 2 3" xfId="943" xr:uid="{43EE1931-5665-43CA-9463-9D86A868DED1}"/>
    <cellStyle name="Normal 10 2 2 3 2 3 2" xfId="944" xr:uid="{08A54D71-BDB2-4F4F-8C22-FB728CF409D4}"/>
    <cellStyle name="Normal 10 2 2 3 2 4" xfId="945" xr:uid="{BBB2E388-9179-4A51-852D-F71FC110D98E}"/>
    <cellStyle name="Normal 10 2 2 3 3" xfId="465" xr:uid="{73B29E20-FB88-4B4C-9D3F-032A9AB96940}"/>
    <cellStyle name="Normal 10 2 2 3 3 2" xfId="946" xr:uid="{50B4AA98-B800-420B-89E9-16B5CA09C56A}"/>
    <cellStyle name="Normal 10 2 2 3 3 2 2" xfId="947" xr:uid="{8AF4DB93-C757-4E4E-84E2-55FEA8680797}"/>
    <cellStyle name="Normal 10 2 2 3 3 3" xfId="948" xr:uid="{490140E6-867D-47F2-84D2-D98C89FC2742}"/>
    <cellStyle name="Normal 10 2 2 3 3 4" xfId="2526" xr:uid="{91FEBC92-D853-473A-80A0-869CAD06732A}"/>
    <cellStyle name="Normal 10 2 2 3 4" xfId="949" xr:uid="{454E2373-0682-42B7-B30D-85F3645835ED}"/>
    <cellStyle name="Normal 10 2 2 3 4 2" xfId="950" xr:uid="{F26F806B-475A-488E-A020-47E15D3160C7}"/>
    <cellStyle name="Normal 10 2 2 3 5" xfId="951" xr:uid="{F85CC73E-4A6B-479C-9D19-938CD030A5C3}"/>
    <cellStyle name="Normal 10 2 2 3 6" xfId="2527" xr:uid="{A115E5BD-F619-41A6-A052-FF058ABCABEB}"/>
    <cellStyle name="Normal 10 2 2 4" xfId="241" xr:uid="{5400B1E7-FFAA-4B73-9849-AD7759491BAF}"/>
    <cellStyle name="Normal 10 2 2 4 2" xfId="466" xr:uid="{0723F6CC-641B-447C-91D4-16D7F359052A}"/>
    <cellStyle name="Normal 10 2 2 4 2 2" xfId="467" xr:uid="{64E08BD5-B3EC-4576-9954-817180970BB9}"/>
    <cellStyle name="Normal 10 2 2 4 2 2 2" xfId="952" xr:uid="{13B81354-6BBB-498D-AF5C-CC909A0D8BE5}"/>
    <cellStyle name="Normal 10 2 2 4 2 2 2 2" xfId="953" xr:uid="{2F8D8445-2A27-49DD-99EF-DEB0C28467E2}"/>
    <cellStyle name="Normal 10 2 2 4 2 2 3" xfId="954" xr:uid="{AE762172-9015-4663-9A24-9A6FD36C3A20}"/>
    <cellStyle name="Normal 10 2 2 4 2 3" xfId="955" xr:uid="{0E315552-EA2F-48A7-BA0B-5E8B9F139376}"/>
    <cellStyle name="Normal 10 2 2 4 2 3 2" xfId="956" xr:uid="{FA119200-052F-4353-86A3-950741AF8C2D}"/>
    <cellStyle name="Normal 10 2 2 4 2 4" xfId="957" xr:uid="{FFA4303A-9073-4739-9656-98AE13D93D2E}"/>
    <cellStyle name="Normal 10 2 2 4 3" xfId="468" xr:uid="{3B239370-10A4-43EB-9693-1F8B296C56BD}"/>
    <cellStyle name="Normal 10 2 2 4 3 2" xfId="958" xr:uid="{42D71AE1-7405-4F80-AED3-FBE80DB499F4}"/>
    <cellStyle name="Normal 10 2 2 4 3 2 2" xfId="959" xr:uid="{711E6727-8F4F-4B68-B29E-7EE5B1AACF6F}"/>
    <cellStyle name="Normal 10 2 2 4 3 3" xfId="960" xr:uid="{B004FECB-178B-4672-BD7E-90DAA747137F}"/>
    <cellStyle name="Normal 10 2 2 4 4" xfId="961" xr:uid="{ECE02AD3-8937-4706-9983-B2B29CC29C1A}"/>
    <cellStyle name="Normal 10 2 2 4 4 2" xfId="962" xr:uid="{ECDEC566-226F-4B4A-A3F8-4347A33E5B98}"/>
    <cellStyle name="Normal 10 2 2 4 5" xfId="963" xr:uid="{BE5EDFB3-D337-440D-BC76-931B57EA5542}"/>
    <cellStyle name="Normal 10 2 2 5" xfId="242" xr:uid="{3FA49A02-6E1F-44DB-A7CB-5D2DC84707B5}"/>
    <cellStyle name="Normal 10 2 2 5 2" xfId="469" xr:uid="{15A69CAD-058A-44C4-B063-B8304C5CD5BA}"/>
    <cellStyle name="Normal 10 2 2 5 2 2" xfId="964" xr:uid="{83D3F7B3-EAB3-4B3F-A902-D8B12CE684BE}"/>
    <cellStyle name="Normal 10 2 2 5 2 2 2" xfId="965" xr:uid="{46941438-E29A-4FD3-BE36-5077B6727BB7}"/>
    <cellStyle name="Normal 10 2 2 5 2 3" xfId="966" xr:uid="{0BDE89D9-77B6-4B35-8778-A1E5517856B7}"/>
    <cellStyle name="Normal 10 2 2 5 3" xfId="967" xr:uid="{6CF655F3-BC7E-44A3-A17D-CF4F6256098A}"/>
    <cellStyle name="Normal 10 2 2 5 3 2" xfId="968" xr:uid="{EFD2563D-4390-4890-B90B-8428FF990F35}"/>
    <cellStyle name="Normal 10 2 2 5 4" xfId="969" xr:uid="{09717763-40A4-4BA6-99C3-D31E5A184FB0}"/>
    <cellStyle name="Normal 10 2 2 6" xfId="470" xr:uid="{EEAE5B78-8F3A-4BAE-A754-FAC67ADBD52C}"/>
    <cellStyle name="Normal 10 2 2 6 2" xfId="970" xr:uid="{EC1B7755-8A32-47D1-BFD3-E7C70E61719F}"/>
    <cellStyle name="Normal 10 2 2 6 2 2" xfId="971" xr:uid="{57835337-E790-4014-90D4-A2B9E9C8589C}"/>
    <cellStyle name="Normal 10 2 2 6 2 3" xfId="4333" xr:uid="{619B32E6-1BEC-4DD3-B2C2-C04344958A47}"/>
    <cellStyle name="Normal 10 2 2 6 3" xfId="972" xr:uid="{BFA7289B-C5A7-4980-ACED-A0FF69491BDC}"/>
    <cellStyle name="Normal 10 2 2 6 4" xfId="2528" xr:uid="{58D94FFE-3354-4982-9EF3-6A17F31DC507}"/>
    <cellStyle name="Normal 10 2 2 6 4 2" xfId="4564" xr:uid="{7C627120-00A7-4431-BE37-54CBDEC9B0A1}"/>
    <cellStyle name="Normal 10 2 2 6 4 3" xfId="4676" xr:uid="{FC30BF36-FD5D-46AC-A9C5-E700FBBBBC06}"/>
    <cellStyle name="Normal 10 2 2 6 4 4" xfId="4602" xr:uid="{D2325D21-D995-49A3-9BC4-87D46D987EF7}"/>
    <cellStyle name="Normal 10 2 2 7" xfId="973" xr:uid="{24AE6A36-725B-48AF-A7E7-2C724DA39C1D}"/>
    <cellStyle name="Normal 10 2 2 7 2" xfId="974" xr:uid="{25E506F8-0606-4FCA-BC39-C4E9528F49B1}"/>
    <cellStyle name="Normal 10 2 2 8" xfId="975" xr:uid="{631097E9-CD55-416F-BA11-F6D8D5054210}"/>
    <cellStyle name="Normal 10 2 2 9" xfId="2529" xr:uid="{56CF71E9-2428-4E3A-A053-B7B079F1DC29}"/>
    <cellStyle name="Normal 10 2 3" xfId="47" xr:uid="{483BA73E-91AD-4F40-B442-A9632D95401C}"/>
    <cellStyle name="Normal 10 2 3 2" xfId="48" xr:uid="{CBD7955E-F0D5-47CA-B893-3AF63404639B}"/>
    <cellStyle name="Normal 10 2 3 2 2" xfId="471" xr:uid="{818606FA-B0B2-4B4F-A247-249C81326E17}"/>
    <cellStyle name="Normal 10 2 3 2 2 2" xfId="472" xr:uid="{6DD7C898-0C16-4D91-AC60-1F9688973100}"/>
    <cellStyle name="Normal 10 2 3 2 2 2 2" xfId="976" xr:uid="{9CA701F8-3588-4148-B8C8-7E03BCBEA637}"/>
    <cellStyle name="Normal 10 2 3 2 2 2 2 2" xfId="977" xr:uid="{3465AB0C-9C26-4D6F-BEAD-20F5F8090F91}"/>
    <cellStyle name="Normal 10 2 3 2 2 2 3" xfId="978" xr:uid="{CADE21D5-5C43-482D-AE68-7197FB0A2C52}"/>
    <cellStyle name="Normal 10 2 3 2 2 3" xfId="979" xr:uid="{05A63DDD-F5FB-41F6-99D7-C59D840668B1}"/>
    <cellStyle name="Normal 10 2 3 2 2 3 2" xfId="980" xr:uid="{D4F9FC53-02DB-4187-A27A-7D8374433F12}"/>
    <cellStyle name="Normal 10 2 3 2 2 4" xfId="981" xr:uid="{C49B05B1-9553-4A96-B208-1B1D8C4F0636}"/>
    <cellStyle name="Normal 10 2 3 2 3" xfId="473" xr:uid="{BA7535FB-F761-4A16-B227-9304CD00009D}"/>
    <cellStyle name="Normal 10 2 3 2 3 2" xfId="982" xr:uid="{F634D82C-7E07-485E-9FD4-B262E2C521D7}"/>
    <cellStyle name="Normal 10 2 3 2 3 2 2" xfId="983" xr:uid="{4F221509-443A-4052-9C91-22055DB15353}"/>
    <cellStyle name="Normal 10 2 3 2 3 3" xfId="984" xr:uid="{13883F8B-1D6F-44B2-BBA8-1464E02CA1A2}"/>
    <cellStyle name="Normal 10 2 3 2 3 4" xfId="2530" xr:uid="{7EE9BF05-A617-477B-B12C-73577E8E2661}"/>
    <cellStyle name="Normal 10 2 3 2 4" xfId="985" xr:uid="{6D689186-77DA-42A8-957F-2208259B39BD}"/>
    <cellStyle name="Normal 10 2 3 2 4 2" xfId="986" xr:uid="{3952795C-FA01-42E2-A4D3-A4DC015E348F}"/>
    <cellStyle name="Normal 10 2 3 2 5" xfId="987" xr:uid="{DAE8E328-DCA7-4F57-96F4-9C840592141A}"/>
    <cellStyle name="Normal 10 2 3 2 6" xfId="2531" xr:uid="{3FEB0B7F-C09F-48A7-9A91-D64BFEFC7499}"/>
    <cellStyle name="Normal 10 2 3 3" xfId="243" xr:uid="{91111177-6AE8-4651-9CF3-F64C6A9A1037}"/>
    <cellStyle name="Normal 10 2 3 3 2" xfId="474" xr:uid="{D8BA8FA4-C136-4624-B772-D8767C91981E}"/>
    <cellStyle name="Normal 10 2 3 3 2 2" xfId="475" xr:uid="{756A6240-D160-4BF3-9882-39E3A033B42E}"/>
    <cellStyle name="Normal 10 2 3 3 2 2 2" xfId="988" xr:uid="{4F29E417-851D-4ACA-90F7-7F05E2B0FC14}"/>
    <cellStyle name="Normal 10 2 3 3 2 2 2 2" xfId="989" xr:uid="{7807FD15-38FB-40B8-BF80-6F5B013ADB48}"/>
    <cellStyle name="Normal 10 2 3 3 2 2 3" xfId="990" xr:uid="{96B6F30D-2563-4DCA-87E9-680B46C670FE}"/>
    <cellStyle name="Normal 10 2 3 3 2 3" xfId="991" xr:uid="{3B41ACFF-B805-459B-9D05-4786FBEA5942}"/>
    <cellStyle name="Normal 10 2 3 3 2 3 2" xfId="992" xr:uid="{73203073-0572-4441-AEAB-E7003A577A1B}"/>
    <cellStyle name="Normal 10 2 3 3 2 4" xfId="993" xr:uid="{0FC8A2EB-4EF8-45B9-92BB-FA26A11E310B}"/>
    <cellStyle name="Normal 10 2 3 3 3" xfId="476" xr:uid="{0F05EEDC-A026-4C91-A6BF-896DAECBEC20}"/>
    <cellStyle name="Normal 10 2 3 3 3 2" xfId="994" xr:uid="{3469B6B5-0321-4DD2-A5C3-D260AEC36CF9}"/>
    <cellStyle name="Normal 10 2 3 3 3 2 2" xfId="995" xr:uid="{A2DA0815-D219-43D7-A049-3FEEB229C00D}"/>
    <cellStyle name="Normal 10 2 3 3 3 3" xfId="996" xr:uid="{D6B1B6C3-39E5-44D6-B587-A07CF19B4EB8}"/>
    <cellStyle name="Normal 10 2 3 3 4" xfId="997" xr:uid="{48C6F7DE-3156-4E37-B344-05C4F89D3EB5}"/>
    <cellStyle name="Normal 10 2 3 3 4 2" xfId="998" xr:uid="{6720238C-1F0E-40EC-905C-D9197530D0F2}"/>
    <cellStyle name="Normal 10 2 3 3 5" xfId="999" xr:uid="{D17A40E4-D773-4D65-A268-2FB408E4F741}"/>
    <cellStyle name="Normal 10 2 3 4" xfId="244" xr:uid="{2773C34D-8EC7-4694-A912-8C706987E67D}"/>
    <cellStyle name="Normal 10 2 3 4 2" xfId="477" xr:uid="{EBDF6090-7FFE-47A1-BCBD-F2F105F3C76D}"/>
    <cellStyle name="Normal 10 2 3 4 2 2" xfId="1000" xr:uid="{83252FEA-E8F3-4DF1-8D29-8A805E391063}"/>
    <cellStyle name="Normal 10 2 3 4 2 2 2" xfId="1001" xr:uid="{1C37B6F9-FCF1-4BFF-85A4-1807AEBC1F93}"/>
    <cellStyle name="Normal 10 2 3 4 2 3" xfId="1002" xr:uid="{17A713C1-9257-4E7C-9A0B-5B9C1AFFBBC2}"/>
    <cellStyle name="Normal 10 2 3 4 3" xfId="1003" xr:uid="{7EBEFAD6-6E61-46E5-BAD6-D6D867C3FEA7}"/>
    <cellStyle name="Normal 10 2 3 4 3 2" xfId="1004" xr:uid="{18A2DCF7-EF15-4619-8667-DC1E17A31FC9}"/>
    <cellStyle name="Normal 10 2 3 4 4" xfId="1005" xr:uid="{056B7766-8392-4813-8FBC-8B62864C1356}"/>
    <cellStyle name="Normal 10 2 3 5" xfId="478" xr:uid="{F851C32D-2DAF-4B68-9C68-21417692454F}"/>
    <cellStyle name="Normal 10 2 3 5 2" xfId="1006" xr:uid="{A4F2ADC4-5D98-4894-A9C7-1068FCD29BF7}"/>
    <cellStyle name="Normal 10 2 3 5 2 2" xfId="1007" xr:uid="{387D2E35-629A-4645-A218-7D51575C5EDD}"/>
    <cellStyle name="Normal 10 2 3 5 2 3" xfId="4334" xr:uid="{C62145C1-EC6F-4DDD-A771-7560E3D55A4A}"/>
    <cellStyle name="Normal 10 2 3 5 3" xfId="1008" xr:uid="{2400DFF3-62D5-4D08-8387-30984580461C}"/>
    <cellStyle name="Normal 10 2 3 5 4" xfId="2532" xr:uid="{F6AD6557-893E-4C9C-9371-319DE87753F7}"/>
    <cellStyle name="Normal 10 2 3 5 4 2" xfId="4565" xr:uid="{292C7E70-85F3-4A09-A621-899C2F50FA50}"/>
    <cellStyle name="Normal 10 2 3 5 4 3" xfId="4677" xr:uid="{194AE628-6D18-4D77-9DC9-AEC61A46212C}"/>
    <cellStyle name="Normal 10 2 3 5 4 4" xfId="4603" xr:uid="{620E59A3-E71E-4F09-85F2-456C17F4F20E}"/>
    <cellStyle name="Normal 10 2 3 6" xfId="1009" xr:uid="{D933FFBE-BA09-4255-81BA-9DB5524617ED}"/>
    <cellStyle name="Normal 10 2 3 6 2" xfId="1010" xr:uid="{1FDB1A40-B8DE-4F07-8C44-41D4C192C654}"/>
    <cellStyle name="Normal 10 2 3 7" xfId="1011" xr:uid="{E3933A56-088C-41C7-9BA1-F4056345F297}"/>
    <cellStyle name="Normal 10 2 3 8" xfId="2533" xr:uid="{919F0BDB-C343-4D80-ACC4-2873407729DB}"/>
    <cellStyle name="Normal 10 2 4" xfId="49" xr:uid="{B09773D0-8517-403D-A9A4-8505D5E4119D}"/>
    <cellStyle name="Normal 10 2 4 2" xfId="429" xr:uid="{B5B62F94-C0F6-4C8B-B136-9F1F00CBAF9D}"/>
    <cellStyle name="Normal 10 2 4 2 2" xfId="479" xr:uid="{CE46BBEE-BA66-4D64-9C9F-FFDA28591D02}"/>
    <cellStyle name="Normal 10 2 4 2 2 2" xfId="1012" xr:uid="{661D1ACD-C58A-4A69-B0F7-F7B513FD3702}"/>
    <cellStyle name="Normal 10 2 4 2 2 2 2" xfId="1013" xr:uid="{820AC0AD-2B6E-4F38-8D8D-552C254D6B62}"/>
    <cellStyle name="Normal 10 2 4 2 2 3" xfId="1014" xr:uid="{0D224FE2-EC15-4DDB-A97F-E4CCA941CD4B}"/>
    <cellStyle name="Normal 10 2 4 2 2 4" xfId="2534" xr:uid="{D5DD3844-9652-4A66-81CB-3CB178BF44AB}"/>
    <cellStyle name="Normal 10 2 4 2 3" xfId="1015" xr:uid="{207D4F65-B341-4A12-BCA9-2C3B2FDF5549}"/>
    <cellStyle name="Normal 10 2 4 2 3 2" xfId="1016" xr:uid="{1DDCBA5B-25BB-4B19-B713-B0A5981D6D0B}"/>
    <cellStyle name="Normal 10 2 4 2 4" xfId="1017" xr:uid="{B621EC52-77FF-4DD2-B39A-1AD700886D65}"/>
    <cellStyle name="Normal 10 2 4 2 5" xfId="2535" xr:uid="{283D126F-B781-4C4C-84C6-BDD3EB6FBC53}"/>
    <cellStyle name="Normal 10 2 4 3" xfId="480" xr:uid="{435FDC03-89F1-440F-BE8B-83F898168116}"/>
    <cellStyle name="Normal 10 2 4 3 2" xfId="1018" xr:uid="{4F760453-21B5-4011-A06D-876348457656}"/>
    <cellStyle name="Normal 10 2 4 3 2 2" xfId="1019" xr:uid="{8319884B-7F3C-4BCB-99D3-7AC48AE76134}"/>
    <cellStyle name="Normal 10 2 4 3 3" xfId="1020" xr:uid="{10C3B4D0-01A7-4004-8C4D-FD5EB61EA61E}"/>
    <cellStyle name="Normal 10 2 4 3 4" xfId="2536" xr:uid="{1567388C-FC5E-40A9-9899-B6867975A3CC}"/>
    <cellStyle name="Normal 10 2 4 4" xfId="1021" xr:uid="{000E5720-C2F6-4023-AAA8-5D7214D8F5A9}"/>
    <cellStyle name="Normal 10 2 4 4 2" xfId="1022" xr:uid="{315BCF20-24D2-49A7-B2EF-6C3B02A8DD86}"/>
    <cellStyle name="Normal 10 2 4 4 3" xfId="2537" xr:uid="{46FA7444-4F55-4C79-8824-826DE529C5D6}"/>
    <cellStyle name="Normal 10 2 4 4 4" xfId="2538" xr:uid="{6DF41145-79ED-47AE-AACB-CAB8F11174B7}"/>
    <cellStyle name="Normal 10 2 4 5" xfId="1023" xr:uid="{1FE96620-5EE4-4563-9226-7684E6E009BF}"/>
    <cellStyle name="Normal 10 2 4 6" xfId="2539" xr:uid="{DC16BA59-F26D-44C6-847A-FF56C18DB8C8}"/>
    <cellStyle name="Normal 10 2 4 7" xfId="2540" xr:uid="{6CB236F3-52C3-418C-8A70-F6497BA6CB81}"/>
    <cellStyle name="Normal 10 2 5" xfId="245" xr:uid="{D09C51F4-7742-4813-A63C-0C04A39D018C}"/>
    <cellStyle name="Normal 10 2 5 2" xfId="481" xr:uid="{966276E7-CCD5-4B9B-9658-230E8263B7B8}"/>
    <cellStyle name="Normal 10 2 5 2 2" xfId="482" xr:uid="{63806C59-84D6-4F75-AFE5-B78A244D8C70}"/>
    <cellStyle name="Normal 10 2 5 2 2 2" xfId="1024" xr:uid="{55493F4D-3682-4A57-BA43-FCC7086769BB}"/>
    <cellStyle name="Normal 10 2 5 2 2 2 2" xfId="1025" xr:uid="{44371345-562D-4FF1-B521-6DC96504DE48}"/>
    <cellStyle name="Normal 10 2 5 2 2 3" xfId="1026" xr:uid="{BEF7ADAD-BF1A-4BE1-97A6-0B3F2336B07F}"/>
    <cellStyle name="Normal 10 2 5 2 3" xfId="1027" xr:uid="{ABE52954-7E2C-4746-8E62-0D8145CB52D4}"/>
    <cellStyle name="Normal 10 2 5 2 3 2" xfId="1028" xr:uid="{A8445088-8187-45AA-997E-44784B60275C}"/>
    <cellStyle name="Normal 10 2 5 2 4" xfId="1029" xr:uid="{B2E65BC3-3DB4-4728-B0E6-AF2E456B612B}"/>
    <cellStyle name="Normal 10 2 5 3" xfId="483" xr:uid="{3CE2EE8F-5A0A-4CB9-B59E-DD9985CFD770}"/>
    <cellStyle name="Normal 10 2 5 3 2" xfId="1030" xr:uid="{1731FD30-BF66-4EFC-8B24-5B541BC4070E}"/>
    <cellStyle name="Normal 10 2 5 3 2 2" xfId="1031" xr:uid="{DC23F06F-DDC3-46E8-A33B-8175C3E81C1D}"/>
    <cellStyle name="Normal 10 2 5 3 3" xfId="1032" xr:uid="{3A29F3FE-BD05-4740-97CE-8593B1B1309E}"/>
    <cellStyle name="Normal 10 2 5 3 4" xfId="2541" xr:uid="{CF6A88E7-B5DC-45E1-BE10-1185114538CD}"/>
    <cellStyle name="Normal 10 2 5 4" xfId="1033" xr:uid="{71F4D768-052D-4440-9036-52FC2B00B3AE}"/>
    <cellStyle name="Normal 10 2 5 4 2" xfId="1034" xr:uid="{9632FD90-6591-45A6-8DC2-6BC60E68A560}"/>
    <cellStyle name="Normal 10 2 5 5" xfId="1035" xr:uid="{015F5F99-39DC-4A16-BE4E-B49F0B7BF5C7}"/>
    <cellStyle name="Normal 10 2 5 6" xfId="2542" xr:uid="{B3F8FCCE-BFCB-4EBB-BC8F-3B80AD9B2185}"/>
    <cellStyle name="Normal 10 2 6" xfId="246" xr:uid="{7F49F81B-B9A1-43C8-8FBA-93D6693EA23A}"/>
    <cellStyle name="Normal 10 2 6 2" xfId="484" xr:uid="{90E171BB-4A24-4EB8-9068-FE613D796E45}"/>
    <cellStyle name="Normal 10 2 6 2 2" xfId="1036" xr:uid="{27E61275-616A-46FD-BEFC-2860A43A2D92}"/>
    <cellStyle name="Normal 10 2 6 2 2 2" xfId="1037" xr:uid="{08D80E99-E370-44F5-AE81-4873B6A16BCF}"/>
    <cellStyle name="Normal 10 2 6 2 3" xfId="1038" xr:uid="{B8F644EC-E2C2-486C-B24F-09576D9C7C69}"/>
    <cellStyle name="Normal 10 2 6 2 4" xfId="2543" xr:uid="{4B7EBF6E-6377-4B3C-8DC2-6B134F573B2D}"/>
    <cellStyle name="Normal 10 2 6 3" xfId="1039" xr:uid="{7C44EDA2-6C05-4491-B5DB-CD32C6C1C949}"/>
    <cellStyle name="Normal 10 2 6 3 2" xfId="1040" xr:uid="{43019581-0C49-43C6-AF71-B21B53303929}"/>
    <cellStyle name="Normal 10 2 6 4" xfId="1041" xr:uid="{466AB9E0-9ABB-4116-906D-56991606F5C0}"/>
    <cellStyle name="Normal 10 2 6 5" xfId="2544" xr:uid="{B8AAB426-DE87-4D4F-9469-E790FB39309D}"/>
    <cellStyle name="Normal 10 2 7" xfId="485" xr:uid="{56E0C3A0-5B5F-4B84-B613-D17248EC13C3}"/>
    <cellStyle name="Normal 10 2 7 2" xfId="1042" xr:uid="{33611F8C-C75B-4094-B213-06B13DDD448B}"/>
    <cellStyle name="Normal 10 2 7 2 2" xfId="1043" xr:uid="{E6D9CACA-A8CA-4190-B7A1-CABF9409D467}"/>
    <cellStyle name="Normal 10 2 7 2 3" xfId="4332" xr:uid="{3C5AE00D-2677-49B6-9F69-6B3112517DDE}"/>
    <cellStyle name="Normal 10 2 7 3" xfId="1044" xr:uid="{B20EA3A1-B9D8-4380-AE6E-7376AD8FC70E}"/>
    <cellStyle name="Normal 10 2 7 4" xfId="2545" xr:uid="{A3E82756-6C1E-4D4B-AA9B-223020763346}"/>
    <cellStyle name="Normal 10 2 7 4 2" xfId="4563" xr:uid="{9DF9A617-917D-49C5-95B4-5EC7D57C943B}"/>
    <cellStyle name="Normal 10 2 7 4 3" xfId="4678" xr:uid="{AF54C0F6-5847-468B-AB18-3D8852D75B84}"/>
    <cellStyle name="Normal 10 2 7 4 4" xfId="4601" xr:uid="{205AE517-6B78-48DA-BAC9-A30F5C4D5C8A}"/>
    <cellStyle name="Normal 10 2 8" xfId="1045" xr:uid="{BD90FC08-E3C0-472F-8945-4E70A2C9B6CA}"/>
    <cellStyle name="Normal 10 2 8 2" xfId="1046" xr:uid="{E5602D76-AE41-4853-AEEE-918BEAC25343}"/>
    <cellStyle name="Normal 10 2 8 3" xfId="2546" xr:uid="{7C62150F-D32C-418F-B5D7-224A9D7ADC34}"/>
    <cellStyle name="Normal 10 2 8 4" xfId="2547" xr:uid="{D7C9B6B5-D1B0-4747-8A17-F3641C9F4FE7}"/>
    <cellStyle name="Normal 10 2 9" xfId="1047" xr:uid="{256438DC-EF49-451F-B9E3-246D2665E3B0}"/>
    <cellStyle name="Normal 10 3" xfId="50" xr:uid="{79ED466F-3FE6-4387-B369-C723038C9F33}"/>
    <cellStyle name="Normal 10 3 10" xfId="2548" xr:uid="{B08E49AF-8CD7-4CE5-8D7A-CC03887C22EB}"/>
    <cellStyle name="Normal 10 3 11" xfId="2549" xr:uid="{9D81F0CC-629E-4E1D-BCA6-9F993E71CD64}"/>
    <cellStyle name="Normal 10 3 2" xfId="51" xr:uid="{27DBD7EB-5ED4-49D9-929E-C6A44AD617AE}"/>
    <cellStyle name="Normal 10 3 2 2" xfId="52" xr:uid="{575F040B-0BE7-4443-9E90-05B948484776}"/>
    <cellStyle name="Normal 10 3 2 2 2" xfId="247" xr:uid="{0D236828-763E-49CC-B70F-0E0DA0C46871}"/>
    <cellStyle name="Normal 10 3 2 2 2 2" xfId="486" xr:uid="{C6494560-223C-4A8A-AD78-9F471752B59A}"/>
    <cellStyle name="Normal 10 3 2 2 2 2 2" xfId="1048" xr:uid="{83760F6C-7FD4-4BFF-9A0E-58A5961F9F7B}"/>
    <cellStyle name="Normal 10 3 2 2 2 2 2 2" xfId="1049" xr:uid="{9DDB7582-FE2A-4233-81F9-1053CB473CAA}"/>
    <cellStyle name="Normal 10 3 2 2 2 2 3" xfId="1050" xr:uid="{54A01B7C-809F-476A-88C1-D7A0EFACE00A}"/>
    <cellStyle name="Normal 10 3 2 2 2 2 4" xfId="2550" xr:uid="{B0A4C946-5D1E-4219-80F8-444484DCBE3E}"/>
    <cellStyle name="Normal 10 3 2 2 2 3" xfId="1051" xr:uid="{7096E646-DB82-4E38-8EC9-2F3E70EEE6C6}"/>
    <cellStyle name="Normal 10 3 2 2 2 3 2" xfId="1052" xr:uid="{26E1C486-2635-48AB-B6A4-2A4394527BF6}"/>
    <cellStyle name="Normal 10 3 2 2 2 3 3" xfId="2551" xr:uid="{E62C16F6-0E49-477D-AA2F-653C2FCCE7F4}"/>
    <cellStyle name="Normal 10 3 2 2 2 3 4" xfId="2552" xr:uid="{31FEEA15-906D-494F-B49A-753B507BC7A3}"/>
    <cellStyle name="Normal 10 3 2 2 2 4" xfId="1053" xr:uid="{4F83EB6E-4037-4247-8446-56380A786711}"/>
    <cellStyle name="Normal 10 3 2 2 2 5" xfId="2553" xr:uid="{97CA1DBA-5B5A-4C7D-B5C6-A3D3798F4971}"/>
    <cellStyle name="Normal 10 3 2 2 2 6" xfId="2554" xr:uid="{4EC79F32-F3FE-4392-8408-2AA0EC9A23FC}"/>
    <cellStyle name="Normal 10 3 2 2 3" xfId="487" xr:uid="{F259B4DC-BCAB-4E6A-992D-FABB125E934A}"/>
    <cellStyle name="Normal 10 3 2 2 3 2" xfId="1054" xr:uid="{3138E14E-2129-4B0D-8BBB-F92643399FB8}"/>
    <cellStyle name="Normal 10 3 2 2 3 2 2" xfId="1055" xr:uid="{3E29AEFB-966E-4515-A70D-977FA1BE1E46}"/>
    <cellStyle name="Normal 10 3 2 2 3 2 3" xfId="2555" xr:uid="{DA61C78A-5201-40D1-BF4F-9F8F7460ED14}"/>
    <cellStyle name="Normal 10 3 2 2 3 2 4" xfId="2556" xr:uid="{AC9E1180-AF4C-4EFD-B935-D105D9D4BB95}"/>
    <cellStyle name="Normal 10 3 2 2 3 3" xfId="1056" xr:uid="{6811C668-B71C-47B0-AA9D-D2C22DA7E0F6}"/>
    <cellStyle name="Normal 10 3 2 2 3 4" xfId="2557" xr:uid="{402FA0B4-CFFA-4624-86C7-740D8FD4821E}"/>
    <cellStyle name="Normal 10 3 2 2 3 5" xfId="2558" xr:uid="{14EE00FC-E2D7-4660-9AE0-1B600A87B5A2}"/>
    <cellStyle name="Normal 10 3 2 2 4" xfId="1057" xr:uid="{05FB4D49-976E-471E-B12B-F1F83819BCB7}"/>
    <cellStyle name="Normal 10 3 2 2 4 2" xfId="1058" xr:uid="{AA448E25-826D-48B2-A535-D8A5A0D17F5A}"/>
    <cellStyle name="Normal 10 3 2 2 4 3" xfId="2559" xr:uid="{782A41A6-8894-475F-A187-842E12ED27A7}"/>
    <cellStyle name="Normal 10 3 2 2 4 4" xfId="2560" xr:uid="{BFB940FF-D05A-46E9-9AB2-CD27A86F4506}"/>
    <cellStyle name="Normal 10 3 2 2 5" xfId="1059" xr:uid="{1A5FC79C-A538-4C7B-8B1A-BCD42FFECA37}"/>
    <cellStyle name="Normal 10 3 2 2 5 2" xfId="2561" xr:uid="{9496A430-231D-4E3D-9289-FFCC32BAB341}"/>
    <cellStyle name="Normal 10 3 2 2 5 3" xfId="2562" xr:uid="{76CC11BF-95EF-42F9-B075-C9286189CBE9}"/>
    <cellStyle name="Normal 10 3 2 2 5 4" xfId="2563" xr:uid="{D7C6DDE5-4A3E-411B-975F-FB5AE675A35A}"/>
    <cellStyle name="Normal 10 3 2 2 6" xfId="2564" xr:uid="{BB212217-5D51-42A8-BAEA-894C9845D130}"/>
    <cellStyle name="Normal 10 3 2 2 7" xfId="2565" xr:uid="{747EF704-4B00-46FD-9BD4-8CCB2D8D4FB1}"/>
    <cellStyle name="Normal 10 3 2 2 8" xfId="2566" xr:uid="{530A0DA0-1887-4DEA-8A25-CF16EFD99211}"/>
    <cellStyle name="Normal 10 3 2 3" xfId="248" xr:uid="{30AF86E6-8A40-45DC-AAD6-6F510E766E1C}"/>
    <cellStyle name="Normal 10 3 2 3 2" xfId="488" xr:uid="{C761A252-55BA-49B4-9A4A-3080263CFC2C}"/>
    <cellStyle name="Normal 10 3 2 3 2 2" xfId="489" xr:uid="{A0040AC3-C26A-4792-A0CB-D6853B7E710C}"/>
    <cellStyle name="Normal 10 3 2 3 2 2 2" xfId="1060" xr:uid="{1FD576DD-9783-403E-96D7-EF7CD9BE37F2}"/>
    <cellStyle name="Normal 10 3 2 3 2 2 2 2" xfId="1061" xr:uid="{932278C4-D2BB-409D-B317-B5CB7B8392AC}"/>
    <cellStyle name="Normal 10 3 2 3 2 2 3" xfId="1062" xr:uid="{094B34F7-925C-45A3-9E5B-5A005036F0B5}"/>
    <cellStyle name="Normal 10 3 2 3 2 3" xfId="1063" xr:uid="{8DCFB7BD-FD64-4768-9A7D-65865AB4C35C}"/>
    <cellStyle name="Normal 10 3 2 3 2 3 2" xfId="1064" xr:uid="{CAC33DD1-0563-44FE-A626-287601066DBF}"/>
    <cellStyle name="Normal 10 3 2 3 2 4" xfId="1065" xr:uid="{D16FDCC0-7540-423D-84D9-3CABC96C2BC7}"/>
    <cellStyle name="Normal 10 3 2 3 3" xfId="490" xr:uid="{4D060896-4605-4906-B49E-3345996CC645}"/>
    <cellStyle name="Normal 10 3 2 3 3 2" xfId="1066" xr:uid="{41DCABA4-E7DE-4F9B-B272-701AE0180ABC}"/>
    <cellStyle name="Normal 10 3 2 3 3 2 2" xfId="1067" xr:uid="{14410866-07B2-4336-807B-10FCE3792F5B}"/>
    <cellStyle name="Normal 10 3 2 3 3 3" xfId="1068" xr:uid="{24467E51-9E15-416E-B113-FB9D686285A6}"/>
    <cellStyle name="Normal 10 3 2 3 3 4" xfId="2567" xr:uid="{12A2BC89-88F4-416B-8AD6-962C94EA49DA}"/>
    <cellStyle name="Normal 10 3 2 3 4" xfId="1069" xr:uid="{FA48B483-03E7-42A4-B991-63255810B048}"/>
    <cellStyle name="Normal 10 3 2 3 4 2" xfId="1070" xr:uid="{1E59126B-76C3-43B0-B29D-F5861C92F7B1}"/>
    <cellStyle name="Normal 10 3 2 3 5" xfId="1071" xr:uid="{66C034BE-EC04-4A6A-A507-22CE57866BA6}"/>
    <cellStyle name="Normal 10 3 2 3 6" xfId="2568" xr:uid="{37B0F6AB-001E-4C39-81CB-B7C0434365AA}"/>
    <cellStyle name="Normal 10 3 2 4" xfId="249" xr:uid="{95CB5496-391E-4A90-A362-793828FCFB3C}"/>
    <cellStyle name="Normal 10 3 2 4 2" xfId="491" xr:uid="{947716C3-7033-4148-BD44-3ED20827FB42}"/>
    <cellStyle name="Normal 10 3 2 4 2 2" xfId="1072" xr:uid="{DB6C8179-2D0E-4564-B444-3705DFC99AB5}"/>
    <cellStyle name="Normal 10 3 2 4 2 2 2" xfId="1073" xr:uid="{FC24630D-6746-4819-BEFD-B70CA65B39E7}"/>
    <cellStyle name="Normal 10 3 2 4 2 3" xfId="1074" xr:uid="{7163F86B-7BEF-443E-925D-CE1B95FF857B}"/>
    <cellStyle name="Normal 10 3 2 4 2 4" xfId="2569" xr:uid="{661D387B-E815-41F2-904F-6E927E271D12}"/>
    <cellStyle name="Normal 10 3 2 4 3" xfId="1075" xr:uid="{A52CCDC1-2323-42BF-A2F9-BEB7EBF0BCBE}"/>
    <cellStyle name="Normal 10 3 2 4 3 2" xfId="1076" xr:uid="{67568C7B-60FA-4B42-BC4D-CBDD85D62656}"/>
    <cellStyle name="Normal 10 3 2 4 4" xfId="1077" xr:uid="{66E1001C-ADD6-4D7D-91CB-BEE10AC7C5CF}"/>
    <cellStyle name="Normal 10 3 2 4 5" xfId="2570" xr:uid="{668F94AD-C25A-476D-8077-653AF1645869}"/>
    <cellStyle name="Normal 10 3 2 5" xfId="251" xr:uid="{EF0CF6A0-B14E-454F-91AA-7FEFE582DD88}"/>
    <cellStyle name="Normal 10 3 2 5 2" xfId="1078" xr:uid="{27148935-36E1-4734-A710-3DD1EC8CAB59}"/>
    <cellStyle name="Normal 10 3 2 5 2 2" xfId="1079" xr:uid="{3DD8C88A-4D57-48B9-8602-12915B59CD25}"/>
    <cellStyle name="Normal 10 3 2 5 3" xfId="1080" xr:uid="{D7A47B73-F526-487C-A117-6C07316F48F4}"/>
    <cellStyle name="Normal 10 3 2 5 4" xfId="2571" xr:uid="{1D202E67-C291-431D-B4E3-E914B1E13631}"/>
    <cellStyle name="Normal 10 3 2 6" xfId="1081" xr:uid="{5B66C595-D6C6-4DCD-9015-37C1D3E0BD2A}"/>
    <cellStyle name="Normal 10 3 2 6 2" xfId="1082" xr:uid="{1EC580DB-E75D-47DE-901D-059E6F1F3981}"/>
    <cellStyle name="Normal 10 3 2 6 3" xfId="2572" xr:uid="{FFE54E46-4980-443A-90AC-EF8F81A9E724}"/>
    <cellStyle name="Normal 10 3 2 6 4" xfId="2573" xr:uid="{8AF710FF-5646-4B58-9ECF-C6B9E10F82E0}"/>
    <cellStyle name="Normal 10 3 2 7" xfId="1083" xr:uid="{D80CFE09-D138-46F0-BDD0-F5001AA2C438}"/>
    <cellStyle name="Normal 10 3 2 8" xfId="2574" xr:uid="{A1AB5C22-C6C6-42B1-890E-2C288329D914}"/>
    <cellStyle name="Normal 10 3 2 9" xfId="2575" xr:uid="{1095D6C7-1BF2-433C-8289-CF8299053C2C}"/>
    <cellStyle name="Normal 10 3 3" xfId="53" xr:uid="{5EFD47BE-3521-4C63-9929-EB67E4303C07}"/>
    <cellStyle name="Normal 10 3 3 2" xfId="54" xr:uid="{BF104FC0-5C39-4258-B257-D5F70E1296F1}"/>
    <cellStyle name="Normal 10 3 3 2 2" xfId="492" xr:uid="{F3789FC9-B3AB-49EC-9067-ED1055CFAE4C}"/>
    <cellStyle name="Normal 10 3 3 2 2 2" xfId="1084" xr:uid="{D07E565F-8FE3-43C0-817B-BE1826CFF7D2}"/>
    <cellStyle name="Normal 10 3 3 2 2 2 2" xfId="1085" xr:uid="{3A4BB0BE-E460-4AA9-BF79-B42520DA6DC0}"/>
    <cellStyle name="Normal 10 3 3 2 2 2 2 2" xfId="4445" xr:uid="{1EA46E26-719F-4F42-8D03-C31C6F395BCB}"/>
    <cellStyle name="Normal 10 3 3 2 2 2 3" xfId="4446" xr:uid="{5B94B037-5493-44E5-A37A-ACE315FF83F4}"/>
    <cellStyle name="Normal 10 3 3 2 2 3" xfId="1086" xr:uid="{1DFA1520-A215-4C9F-9C5B-0A2C28F5805A}"/>
    <cellStyle name="Normal 10 3 3 2 2 3 2" xfId="4447" xr:uid="{7CA41D33-6FBF-4E37-8E5E-170BBDBB6C17}"/>
    <cellStyle name="Normal 10 3 3 2 2 4" xfId="2576" xr:uid="{503D0D58-3B40-4992-A839-C17E4E4195C5}"/>
    <cellStyle name="Normal 10 3 3 2 3" xfId="1087" xr:uid="{361B40B8-9CA9-4CE0-B005-D8230BDF8C5A}"/>
    <cellStyle name="Normal 10 3 3 2 3 2" xfId="1088" xr:uid="{850AB6BF-4F63-428A-983F-ED6215E3B5E8}"/>
    <cellStyle name="Normal 10 3 3 2 3 2 2" xfId="4448" xr:uid="{D931AEC6-A7F8-4203-9248-17BED98400CF}"/>
    <cellStyle name="Normal 10 3 3 2 3 3" xfId="2577" xr:uid="{B91D37AD-016F-489E-9EDB-21DFCD479F3B}"/>
    <cellStyle name="Normal 10 3 3 2 3 4" xfId="2578" xr:uid="{55D78C76-2600-45FA-83C9-9E5010A46E16}"/>
    <cellStyle name="Normal 10 3 3 2 4" xfId="1089" xr:uid="{92237D1C-E2FE-4E0D-BFFF-4D843EF9E856}"/>
    <cellStyle name="Normal 10 3 3 2 4 2" xfId="4449" xr:uid="{CC059D74-40C6-4C21-82AE-2F79BB129012}"/>
    <cellStyle name="Normal 10 3 3 2 5" xfId="2579" xr:uid="{9AD535DD-5443-4B48-83DB-2A75186D0437}"/>
    <cellStyle name="Normal 10 3 3 2 6" xfId="2580" xr:uid="{6FD2BB71-5809-4BC9-8957-E0952EBD2ACA}"/>
    <cellStyle name="Normal 10 3 3 3" xfId="252" xr:uid="{2B36293C-B4A8-42EC-AF15-3C3A8FFF578C}"/>
    <cellStyle name="Normal 10 3 3 3 2" xfId="1090" xr:uid="{EE62D719-B90D-4839-89DE-DC57B3895925}"/>
    <cellStyle name="Normal 10 3 3 3 2 2" xfId="1091" xr:uid="{52611B5B-A269-40DF-BFE3-07CC23D6105B}"/>
    <cellStyle name="Normal 10 3 3 3 2 2 2" xfId="4450" xr:uid="{FA37BF7B-AF16-4D17-998F-6111EB5EBEC4}"/>
    <cellStyle name="Normal 10 3 3 3 2 3" xfId="2581" xr:uid="{9E027557-5FB7-4856-98C4-57BE6157B862}"/>
    <cellStyle name="Normal 10 3 3 3 2 4" xfId="2582" xr:uid="{89C4DC09-945C-467B-93B3-BD25C42ED25D}"/>
    <cellStyle name="Normal 10 3 3 3 3" xfId="1092" xr:uid="{CC5743C8-18AD-4161-8DC3-16891D889E55}"/>
    <cellStyle name="Normal 10 3 3 3 3 2" xfId="4451" xr:uid="{7B3391AD-256E-49A5-9E6D-1C17B43A4F59}"/>
    <cellStyle name="Normal 10 3 3 3 4" xfId="2583" xr:uid="{602F7C10-447B-4924-A032-DF687029A311}"/>
    <cellStyle name="Normal 10 3 3 3 5" xfId="2584" xr:uid="{77185071-D23C-4847-90C5-E10B5210EE20}"/>
    <cellStyle name="Normal 10 3 3 4" xfId="1093" xr:uid="{7AED173E-E28C-4C92-8BA5-3E64B321314A}"/>
    <cellStyle name="Normal 10 3 3 4 2" xfId="1094" xr:uid="{28B5907E-C835-491B-8440-81BD97BBFF9B}"/>
    <cellStyle name="Normal 10 3 3 4 2 2" xfId="4452" xr:uid="{C6B96A25-6554-4EE1-A88A-DE4B430E8ECD}"/>
    <cellStyle name="Normal 10 3 3 4 3" xfId="2585" xr:uid="{850435A0-0436-473D-90F4-FEA555BDD89E}"/>
    <cellStyle name="Normal 10 3 3 4 4" xfId="2586" xr:uid="{57D98C6A-DDCD-4978-8B3B-CF72106C97EB}"/>
    <cellStyle name="Normal 10 3 3 5" xfId="1095" xr:uid="{23E0C5A6-FC0F-43E2-97A5-7B9450CF76C2}"/>
    <cellStyle name="Normal 10 3 3 5 2" xfId="2587" xr:uid="{E890CE89-4CDD-470B-AE19-B587A61BA28B}"/>
    <cellStyle name="Normal 10 3 3 5 3" xfId="2588" xr:uid="{1E5FF6AE-B8B2-4500-B6F8-DAD22C6965D5}"/>
    <cellStyle name="Normal 10 3 3 5 4" xfId="2589" xr:uid="{D2E1D1C9-CBF7-4722-A9A8-1D8556197191}"/>
    <cellStyle name="Normal 10 3 3 6" xfId="2590" xr:uid="{E1728424-0F07-4D63-99A4-647B2DF2D0E6}"/>
    <cellStyle name="Normal 10 3 3 7" xfId="2591" xr:uid="{2DB7F647-6C22-489C-8066-538D2894DEF7}"/>
    <cellStyle name="Normal 10 3 3 8" xfId="2592" xr:uid="{E3F59B6D-1B73-40C4-8C72-B121850947FB}"/>
    <cellStyle name="Normal 10 3 4" xfId="55" xr:uid="{4FD99297-C5CE-4922-A0E0-0C3DED9BECDC}"/>
    <cellStyle name="Normal 10 3 4 2" xfId="493" xr:uid="{16690E5A-AA96-4EF0-9E41-6AB217982CE3}"/>
    <cellStyle name="Normal 10 3 4 2 2" xfId="494" xr:uid="{57440645-7900-4136-9B9D-339BBA99E8FB}"/>
    <cellStyle name="Normal 10 3 4 2 2 2" xfId="1096" xr:uid="{ABBA9E75-9B2C-4D7E-9B30-CAED9C97BFE6}"/>
    <cellStyle name="Normal 10 3 4 2 2 2 2" xfId="1097" xr:uid="{358B8340-53EE-480D-BD28-6139385435D1}"/>
    <cellStyle name="Normal 10 3 4 2 2 3" xfId="1098" xr:uid="{80D37E2C-6C35-4825-907D-C53D3EB2B65F}"/>
    <cellStyle name="Normal 10 3 4 2 2 4" xfId="2593" xr:uid="{7C2A005F-FBE4-48EB-B830-B71A89E297C6}"/>
    <cellStyle name="Normal 10 3 4 2 3" xfId="1099" xr:uid="{6FE21522-E1B7-4779-BB0E-F5483D34C2CC}"/>
    <cellStyle name="Normal 10 3 4 2 3 2" xfId="1100" xr:uid="{85E07188-B2D9-4A53-A559-C44C95CD16DE}"/>
    <cellStyle name="Normal 10 3 4 2 4" xfId="1101" xr:uid="{0D21CC54-12C8-4680-9FD6-A6FD7178649A}"/>
    <cellStyle name="Normal 10 3 4 2 5" xfId="2594" xr:uid="{2082BCC8-4A64-4B1A-8E02-35622406A33E}"/>
    <cellStyle name="Normal 10 3 4 3" xfId="495" xr:uid="{F2AF25F0-BAE7-412D-AE07-BC353F4CEE48}"/>
    <cellStyle name="Normal 10 3 4 3 2" xfId="1102" xr:uid="{13F95F82-8EC2-43C1-B99D-AF1FF0EC87A9}"/>
    <cellStyle name="Normal 10 3 4 3 2 2" xfId="1103" xr:uid="{88856A61-73A6-471B-B621-5F5E5F15CAF4}"/>
    <cellStyle name="Normal 10 3 4 3 3" xfId="1104" xr:uid="{E35FE3F3-D0D7-4BAB-8D99-F63D3E51B69F}"/>
    <cellStyle name="Normal 10 3 4 3 4" xfId="2595" xr:uid="{B841C5D0-9DCF-4EEC-890C-F6471C0BA0A0}"/>
    <cellStyle name="Normal 10 3 4 4" xfId="1105" xr:uid="{7BD094DA-EEFE-4F91-99CC-AB1ECBED1CE0}"/>
    <cellStyle name="Normal 10 3 4 4 2" xfId="1106" xr:uid="{8D7F71CB-63BC-48D6-A9BE-FE8E087C066C}"/>
    <cellStyle name="Normal 10 3 4 4 3" xfId="2596" xr:uid="{C8D938B7-E2DE-461D-868A-FB14C52C1F4B}"/>
    <cellStyle name="Normal 10 3 4 4 4" xfId="2597" xr:uid="{14BCEC30-96E1-4445-9027-1B9483D18854}"/>
    <cellStyle name="Normal 10 3 4 5" xfId="1107" xr:uid="{E139ADBA-EB79-4A74-A8C7-95BD7E8A4662}"/>
    <cellStyle name="Normal 10 3 4 6" xfId="2598" xr:uid="{592C4218-BCC3-42DB-8623-54D0EEC05BB9}"/>
    <cellStyle name="Normal 10 3 4 7" xfId="2599" xr:uid="{EF4602E0-D6D1-4528-A603-9669BDB01E01}"/>
    <cellStyle name="Normal 10 3 5" xfId="253" xr:uid="{3DDBEB56-357B-45DD-93BA-2ABB55AF2590}"/>
    <cellStyle name="Normal 10 3 5 2" xfId="496" xr:uid="{687C5EE1-7624-488D-BD85-5E64E1C66C58}"/>
    <cellStyle name="Normal 10 3 5 2 2" xfId="1108" xr:uid="{7FDE818A-513E-456F-BB5F-CC5A47768882}"/>
    <cellStyle name="Normal 10 3 5 2 2 2" xfId="1109" xr:uid="{09D1FD42-24B4-43EF-B20C-FB32615C6F53}"/>
    <cellStyle name="Normal 10 3 5 2 3" xfId="1110" xr:uid="{E41C9047-3DFF-4BE8-8790-447EFE127CF7}"/>
    <cellStyle name="Normal 10 3 5 2 4" xfId="2600" xr:uid="{91D1B8D4-4285-4B4C-A28C-335AF8498DA4}"/>
    <cellStyle name="Normal 10 3 5 3" xfId="1111" xr:uid="{051B4456-1CB7-41D6-9903-0519E69168ED}"/>
    <cellStyle name="Normal 10 3 5 3 2" xfId="1112" xr:uid="{20FD5EEB-3261-4E45-8E88-65629FA94231}"/>
    <cellStyle name="Normal 10 3 5 3 3" xfId="2601" xr:uid="{8D2B4308-8A83-46DF-BB3E-6AB900819E82}"/>
    <cellStyle name="Normal 10 3 5 3 4" xfId="2602" xr:uid="{FB3E9600-8FF1-4A9B-A92F-A2CBB543647D}"/>
    <cellStyle name="Normal 10 3 5 4" xfId="1113" xr:uid="{6A23BF39-511B-4A06-B6EA-856156439E47}"/>
    <cellStyle name="Normal 10 3 5 5" xfId="2603" xr:uid="{28AB70DD-9036-4EED-8509-0CBF204A8A20}"/>
    <cellStyle name="Normal 10 3 5 6" xfId="2604" xr:uid="{5B06D8A9-471D-4D67-A6BF-33ED563A4182}"/>
    <cellStyle name="Normal 10 3 6" xfId="254" xr:uid="{47FA4629-2312-4088-A9FD-FE8DBDC9D7AF}"/>
    <cellStyle name="Normal 10 3 6 2" xfId="1114" xr:uid="{087A1E49-98CF-4A8E-A809-E9F519C2E116}"/>
    <cellStyle name="Normal 10 3 6 2 2" xfId="1115" xr:uid="{5C8675AB-9D0D-4AE5-A2F0-8D9112FBFCE7}"/>
    <cellStyle name="Normal 10 3 6 2 3" xfId="2605" xr:uid="{32885A11-4111-49D8-9ECA-67A0EF049782}"/>
    <cellStyle name="Normal 10 3 6 2 4" xfId="2606" xr:uid="{CFBC4485-9A3F-4F5A-9A18-017FE7A7119D}"/>
    <cellStyle name="Normal 10 3 6 3" xfId="1116" xr:uid="{BDFCAA4E-0D8B-49F4-A698-58AC518C95B0}"/>
    <cellStyle name="Normal 10 3 6 4" xfId="2607" xr:uid="{DA3845BA-9198-41D2-9E84-CCA4627A6C7A}"/>
    <cellStyle name="Normal 10 3 6 5" xfId="2608" xr:uid="{92060849-1201-43AF-AC52-B727239B2C6B}"/>
    <cellStyle name="Normal 10 3 7" xfId="1117" xr:uid="{CEEA28D9-B416-4B0F-A6FD-BDBAD5274F9A}"/>
    <cellStyle name="Normal 10 3 7 2" xfId="1118" xr:uid="{B27A80A5-1C5B-4EE3-BAC5-CB60636EF1A9}"/>
    <cellStyle name="Normal 10 3 7 3" xfId="2609" xr:uid="{5E76C3F9-D6E4-46CC-AC1F-3BACA3615B75}"/>
    <cellStyle name="Normal 10 3 7 4" xfId="2610" xr:uid="{40D41CF0-1FD9-466D-83E1-217898EBDA64}"/>
    <cellStyle name="Normal 10 3 8" xfId="1119" xr:uid="{C87F9BA9-8284-4F6B-A4C4-CF6D927C71D3}"/>
    <cellStyle name="Normal 10 3 8 2" xfId="2611" xr:uid="{F3A316AD-545B-42E0-9C8F-1CFD08E1C8D9}"/>
    <cellStyle name="Normal 10 3 8 3" xfId="2612" xr:uid="{13FDCAC0-C0BC-489D-AC47-FD305CC6C724}"/>
    <cellStyle name="Normal 10 3 8 4" xfId="2613" xr:uid="{F7180216-24E1-44AD-87D3-CFD0A489E536}"/>
    <cellStyle name="Normal 10 3 9" xfId="2614" xr:uid="{82031524-A7E7-45B3-B250-304406851A58}"/>
    <cellStyle name="Normal 10 4" xfId="56" xr:uid="{8084C46C-C5E9-4088-B46B-521FBEF23C29}"/>
    <cellStyle name="Normal 10 4 10" xfId="2615" xr:uid="{DEA9D1BD-6AF5-4DD2-B2B8-E5A4D657AA1F}"/>
    <cellStyle name="Normal 10 4 11" xfId="2616" xr:uid="{AA2C6973-71C9-4A80-BE1D-908FF9CFFC4A}"/>
    <cellStyle name="Normal 10 4 2" xfId="57" xr:uid="{30A438F4-4315-4B34-B71B-E5C6DA53F085}"/>
    <cellStyle name="Normal 10 4 2 2" xfId="255" xr:uid="{1CE7260D-147E-4677-9761-8DEC1BB0A408}"/>
    <cellStyle name="Normal 10 4 2 2 2" xfId="497" xr:uid="{BDD5C585-6970-42A1-B015-E046DAFFE09A}"/>
    <cellStyle name="Normal 10 4 2 2 2 2" xfId="498" xr:uid="{9355738D-4097-4376-B65C-53DB969845E2}"/>
    <cellStyle name="Normal 10 4 2 2 2 2 2" xfId="1120" xr:uid="{407E9F98-BD8B-4F3D-8957-C5C1071159D5}"/>
    <cellStyle name="Normal 10 4 2 2 2 2 3" xfId="2617" xr:uid="{2721A6EF-650E-4D5B-B422-9361A41C44B5}"/>
    <cellStyle name="Normal 10 4 2 2 2 2 4" xfId="2618" xr:uid="{06122727-5769-4EA3-A968-F598446A1F67}"/>
    <cellStyle name="Normal 10 4 2 2 2 3" xfId="1121" xr:uid="{C8B9B7BC-3C4A-45CC-BD67-77F4759C72EA}"/>
    <cellStyle name="Normal 10 4 2 2 2 3 2" xfId="2619" xr:uid="{E2278574-855A-4AA8-B565-62EB887CE261}"/>
    <cellStyle name="Normal 10 4 2 2 2 3 3" xfId="2620" xr:uid="{279A91C8-30ED-4BA4-A888-29D1A0EAF8FB}"/>
    <cellStyle name="Normal 10 4 2 2 2 3 4" xfId="2621" xr:uid="{C622C0C1-6422-46AE-A373-4E35F859732E}"/>
    <cellStyle name="Normal 10 4 2 2 2 4" xfId="2622" xr:uid="{F397B914-CF99-4C12-BAF7-AC1837EFCDA3}"/>
    <cellStyle name="Normal 10 4 2 2 2 5" xfId="2623" xr:uid="{06166B79-8FC7-432C-8403-088788868A67}"/>
    <cellStyle name="Normal 10 4 2 2 2 6" xfId="2624" xr:uid="{CF737F2E-B91B-44AD-BEB2-C5082878D0E0}"/>
    <cellStyle name="Normal 10 4 2 2 3" xfId="499" xr:uid="{77AE62EA-DD9C-49FD-AA9D-02F9EDD80950}"/>
    <cellStyle name="Normal 10 4 2 2 3 2" xfId="1122" xr:uid="{1D92AD96-FD48-4085-B30D-2981332BCF03}"/>
    <cellStyle name="Normal 10 4 2 2 3 2 2" xfId="2625" xr:uid="{81DADC33-AC84-4330-8AED-A24483B920E6}"/>
    <cellStyle name="Normal 10 4 2 2 3 2 3" xfId="2626" xr:uid="{95012D62-CFDC-4882-B236-6C213556A81F}"/>
    <cellStyle name="Normal 10 4 2 2 3 2 4" xfId="2627" xr:uid="{0A73E761-92BF-43BB-9D14-164968D75F95}"/>
    <cellStyle name="Normal 10 4 2 2 3 3" xfId="2628" xr:uid="{399E6FF3-F5C2-4BAC-B37A-A4295C31F074}"/>
    <cellStyle name="Normal 10 4 2 2 3 4" xfId="2629" xr:uid="{AA1A530C-79AF-4D40-B051-C885B7510EFF}"/>
    <cellStyle name="Normal 10 4 2 2 3 5" xfId="2630" xr:uid="{CD829B5E-1078-4ED2-B746-FD25D5E4E662}"/>
    <cellStyle name="Normal 10 4 2 2 4" xfId="1123" xr:uid="{4A20BCEA-E5A7-4A67-A3B1-D639AA55BA21}"/>
    <cellStyle name="Normal 10 4 2 2 4 2" xfId="2631" xr:uid="{00B3E644-9033-46BF-A3C1-256579CC0DDC}"/>
    <cellStyle name="Normal 10 4 2 2 4 3" xfId="2632" xr:uid="{046178E8-37AA-49B5-803B-6D6CBCD431C2}"/>
    <cellStyle name="Normal 10 4 2 2 4 4" xfId="2633" xr:uid="{734859C5-B81A-4F48-A34E-3D717AB12157}"/>
    <cellStyle name="Normal 10 4 2 2 5" xfId="2634" xr:uid="{F5EE425D-83C1-4951-961B-6A2413149319}"/>
    <cellStyle name="Normal 10 4 2 2 5 2" xfId="2635" xr:uid="{C0110840-4F2E-4F17-9CD6-AE5A922455E4}"/>
    <cellStyle name="Normal 10 4 2 2 5 3" xfId="2636" xr:uid="{DACA1A72-1F91-400E-871C-AA28F170D90C}"/>
    <cellStyle name="Normal 10 4 2 2 5 4" xfId="2637" xr:uid="{8C893735-2AC2-4C06-BA1F-E2EAFF475A72}"/>
    <cellStyle name="Normal 10 4 2 2 6" xfId="2638" xr:uid="{D5BEB74C-A214-479F-ADE9-93D73F2924E8}"/>
    <cellStyle name="Normal 10 4 2 2 7" xfId="2639" xr:uid="{B73E3EB7-8BB8-4C72-8AF2-469AC6C99A10}"/>
    <cellStyle name="Normal 10 4 2 2 8" xfId="2640" xr:uid="{CF1F31B3-8D1F-48F2-A2B5-6E3B576D86BE}"/>
    <cellStyle name="Normal 10 4 2 3" xfId="500" xr:uid="{50A822EB-344E-4BFA-8A6E-C56698D12C18}"/>
    <cellStyle name="Normal 10 4 2 3 2" xfId="501" xr:uid="{94C24CF8-CAD3-45E5-B478-F42D86EA812A}"/>
    <cellStyle name="Normal 10 4 2 3 2 2" xfId="502" xr:uid="{9DA891AD-00C5-4910-96BF-C79DBAF6EB8B}"/>
    <cellStyle name="Normal 10 4 2 3 2 3" xfId="2641" xr:uid="{000BA63F-D4FB-49D4-BDDA-B783072878F5}"/>
    <cellStyle name="Normal 10 4 2 3 2 4" xfId="2642" xr:uid="{9384A104-8854-4068-BA58-041AC390CB4B}"/>
    <cellStyle name="Normal 10 4 2 3 3" xfId="503" xr:uid="{926AF76F-73DD-4C07-B516-8B851E991A63}"/>
    <cellStyle name="Normal 10 4 2 3 3 2" xfId="2643" xr:uid="{A2A4F15F-87B6-4479-90D3-47434F601125}"/>
    <cellStyle name="Normal 10 4 2 3 3 3" xfId="2644" xr:uid="{D67F54AA-937A-4E69-B165-1D6FA00CDCC5}"/>
    <cellStyle name="Normal 10 4 2 3 3 4" xfId="2645" xr:uid="{C25BA5C4-D3C3-477A-B0C7-546BF9EFD888}"/>
    <cellStyle name="Normal 10 4 2 3 4" xfId="2646" xr:uid="{14AF440D-160E-4036-A555-31348BD77B0E}"/>
    <cellStyle name="Normal 10 4 2 3 5" xfId="2647" xr:uid="{B12CF80C-3298-444E-A0A0-3DD5E0AD6B29}"/>
    <cellStyle name="Normal 10 4 2 3 6" xfId="2648" xr:uid="{E6003E74-EF51-46CF-BB80-FE2EF04A5E3B}"/>
    <cellStyle name="Normal 10 4 2 4" xfId="504" xr:uid="{7BA2E09F-F385-4FC0-851C-F9BD13057F14}"/>
    <cellStyle name="Normal 10 4 2 4 2" xfId="505" xr:uid="{449FEE33-85EE-4DE2-9185-0CD60363A2D1}"/>
    <cellStyle name="Normal 10 4 2 4 2 2" xfId="2649" xr:uid="{C4782364-B85C-437A-81B7-1E2CE6279681}"/>
    <cellStyle name="Normal 10 4 2 4 2 3" xfId="2650" xr:uid="{64630044-4D1D-492C-A96D-B852B0B628C1}"/>
    <cellStyle name="Normal 10 4 2 4 2 4" xfId="2651" xr:uid="{C46C748B-C4C3-4C43-BF0D-B667360DE110}"/>
    <cellStyle name="Normal 10 4 2 4 3" xfId="2652" xr:uid="{CDE4D6C9-0E3E-4BF2-AB43-3666E7E2F6AF}"/>
    <cellStyle name="Normal 10 4 2 4 4" xfId="2653" xr:uid="{906A1746-A10D-4AFE-9EF8-E59DBFE4228E}"/>
    <cellStyle name="Normal 10 4 2 4 5" xfId="2654" xr:uid="{2782D6B3-A9E0-4EC1-9B5D-F19381BEA024}"/>
    <cellStyle name="Normal 10 4 2 5" xfId="506" xr:uid="{4CC83DDF-B69F-46D8-8BD3-DBD824911A36}"/>
    <cellStyle name="Normal 10 4 2 5 2" xfId="2655" xr:uid="{BF379D43-9323-415F-BB86-F3BB15C401A3}"/>
    <cellStyle name="Normal 10 4 2 5 3" xfId="2656" xr:uid="{AF18FA7E-845B-4645-A82D-C2B7981242F2}"/>
    <cellStyle name="Normal 10 4 2 5 4" xfId="2657" xr:uid="{30E703CC-1BE3-412D-AD19-6716E4254F95}"/>
    <cellStyle name="Normal 10 4 2 6" xfId="2658" xr:uid="{F00CDE50-12B7-42A3-B2AD-2A751515929C}"/>
    <cellStyle name="Normal 10 4 2 6 2" xfId="2659" xr:uid="{A5CF80B3-3B64-4898-82B2-F22E55DCBC26}"/>
    <cellStyle name="Normal 10 4 2 6 3" xfId="2660" xr:uid="{6109FBDE-6F1A-4C3D-ADC3-BAFFBFE2B08A}"/>
    <cellStyle name="Normal 10 4 2 6 4" xfId="2661" xr:uid="{32A34460-3C71-4BBD-BA62-BFB942E538F0}"/>
    <cellStyle name="Normal 10 4 2 7" xfId="2662" xr:uid="{F50DA0A0-566F-49C4-9124-08A7E19BDD60}"/>
    <cellStyle name="Normal 10 4 2 8" xfId="2663" xr:uid="{BEF35D65-5B9C-4E7F-B5BC-1844BF4B7411}"/>
    <cellStyle name="Normal 10 4 2 9" xfId="2664" xr:uid="{5C31BC68-8B16-4D47-8F5B-E8CAF9484065}"/>
    <cellStyle name="Normal 10 4 3" xfId="256" xr:uid="{E025BF9F-8B0C-4CA0-82D2-4396596A7C97}"/>
    <cellStyle name="Normal 10 4 3 2" xfId="507" xr:uid="{38BAA3DE-B7EB-4787-92AB-8737ADA77C4D}"/>
    <cellStyle name="Normal 10 4 3 2 2" xfId="508" xr:uid="{44105FB3-9C77-4CDD-A501-0230126CECC7}"/>
    <cellStyle name="Normal 10 4 3 2 2 2" xfId="1124" xr:uid="{AC40A362-F60B-43B3-9DE3-4D300F110CAC}"/>
    <cellStyle name="Normal 10 4 3 2 2 2 2" xfId="1125" xr:uid="{EF412976-B3AA-4DC9-B0FD-2709496EE5CE}"/>
    <cellStyle name="Normal 10 4 3 2 2 3" xfId="1126" xr:uid="{CC418AB6-BE23-493B-A77B-341B5CB80C12}"/>
    <cellStyle name="Normal 10 4 3 2 2 4" xfId="2665" xr:uid="{3024541F-7BBB-41A0-B248-37B4AE7A8DBA}"/>
    <cellStyle name="Normal 10 4 3 2 3" xfId="1127" xr:uid="{6BAC926D-D890-4D7C-8CC0-F2FF87870BD7}"/>
    <cellStyle name="Normal 10 4 3 2 3 2" xfId="1128" xr:uid="{730EBAF1-8950-4C69-BA95-4DA667A7A048}"/>
    <cellStyle name="Normal 10 4 3 2 3 3" xfId="2666" xr:uid="{4E96F189-1A7A-4D32-9F53-2820098FAFB9}"/>
    <cellStyle name="Normal 10 4 3 2 3 4" xfId="2667" xr:uid="{748E2EB8-2CF1-4B0A-B4AC-26792F595636}"/>
    <cellStyle name="Normal 10 4 3 2 4" xfId="1129" xr:uid="{0505F192-B744-4E44-9F7D-C8F49E7D4482}"/>
    <cellStyle name="Normal 10 4 3 2 5" xfId="2668" xr:uid="{39A73D66-7A4C-4DFF-8CC4-5B70034B5530}"/>
    <cellStyle name="Normal 10 4 3 2 6" xfId="2669" xr:uid="{5D29B682-3BBD-4363-B59F-E63A0456BC1B}"/>
    <cellStyle name="Normal 10 4 3 3" xfId="509" xr:uid="{80891B70-D5DB-4D4B-92E3-A1218625BC84}"/>
    <cellStyle name="Normal 10 4 3 3 2" xfId="1130" xr:uid="{0A19816A-D807-4E39-AD4C-1730DFEBE1BF}"/>
    <cellStyle name="Normal 10 4 3 3 2 2" xfId="1131" xr:uid="{CBA29084-5476-4DDD-BF87-1C6D6B041A27}"/>
    <cellStyle name="Normal 10 4 3 3 2 3" xfId="2670" xr:uid="{E2195470-3AEB-4329-9A5B-D6C3E771F618}"/>
    <cellStyle name="Normal 10 4 3 3 2 4" xfId="2671" xr:uid="{FBF6EF9B-9516-46B2-8973-E698FDE98EB3}"/>
    <cellStyle name="Normal 10 4 3 3 3" xfId="1132" xr:uid="{0C4BF269-3C6F-4FF4-B2AC-AB04D6F60827}"/>
    <cellStyle name="Normal 10 4 3 3 4" xfId="2672" xr:uid="{82834AB3-388D-46F1-BE11-1E024E8BF15B}"/>
    <cellStyle name="Normal 10 4 3 3 5" xfId="2673" xr:uid="{BEE58C00-C525-4D2A-B2DC-C221B3285253}"/>
    <cellStyle name="Normal 10 4 3 4" xfId="1133" xr:uid="{6FC58189-D792-4AFA-9B51-46301642CE4B}"/>
    <cellStyle name="Normal 10 4 3 4 2" xfId="1134" xr:uid="{B58B0DF8-2D50-497D-84DF-CBBD2BF8788A}"/>
    <cellStyle name="Normal 10 4 3 4 3" xfId="2674" xr:uid="{44356ED5-A824-4732-81C4-20858B4CC68E}"/>
    <cellStyle name="Normal 10 4 3 4 4" xfId="2675" xr:uid="{E2214917-D12E-4C7B-9950-E727C11099D2}"/>
    <cellStyle name="Normal 10 4 3 5" xfId="1135" xr:uid="{C0B1AA2C-3C84-4A46-8B91-1814DD7BC654}"/>
    <cellStyle name="Normal 10 4 3 5 2" xfId="2676" xr:uid="{2FAD65C4-6291-48B4-A70E-7F535F267693}"/>
    <cellStyle name="Normal 10 4 3 5 3" xfId="2677" xr:uid="{3456D288-DBCE-4931-A377-3286D60270CF}"/>
    <cellStyle name="Normal 10 4 3 5 4" xfId="2678" xr:uid="{45C3D767-26D0-409B-8313-72928F8592A6}"/>
    <cellStyle name="Normal 10 4 3 6" xfId="2679" xr:uid="{73FF409D-8BDD-444C-BC2E-1C70ECD82676}"/>
    <cellStyle name="Normal 10 4 3 7" xfId="2680" xr:uid="{391F052E-C552-4609-9756-547DEBE25DFD}"/>
    <cellStyle name="Normal 10 4 3 8" xfId="2681" xr:uid="{0AD99129-D662-43F8-9C5F-12EA3E5F896A}"/>
    <cellStyle name="Normal 10 4 4" xfId="257" xr:uid="{60C4148E-2AD5-4E75-938E-74EE170D1672}"/>
    <cellStyle name="Normal 10 4 4 2" xfId="510" xr:uid="{E4A61B1B-BC86-4270-9FB3-752F57D43D08}"/>
    <cellStyle name="Normal 10 4 4 2 2" xfId="511" xr:uid="{B2BD5175-D61F-4FED-A415-967BF5AB2D94}"/>
    <cellStyle name="Normal 10 4 4 2 2 2" xfId="1136" xr:uid="{0EB712AE-0F94-4EC3-9093-E27E1D74C821}"/>
    <cellStyle name="Normal 10 4 4 2 2 3" xfId="2682" xr:uid="{62F2ACA2-CC3F-423A-9E84-0244C4CDBEB5}"/>
    <cellStyle name="Normal 10 4 4 2 2 4" xfId="2683" xr:uid="{31A3873B-3ABE-4684-8980-BFA107AC8A91}"/>
    <cellStyle name="Normal 10 4 4 2 3" xfId="1137" xr:uid="{11E30706-1032-49A7-8BBF-066359C41F9A}"/>
    <cellStyle name="Normal 10 4 4 2 4" xfId="2684" xr:uid="{FB0C7415-BA39-42CD-A4CC-DA8D4021965D}"/>
    <cellStyle name="Normal 10 4 4 2 5" xfId="2685" xr:uid="{3F9E458F-34C4-4BFD-9F25-389319203AED}"/>
    <cellStyle name="Normal 10 4 4 3" xfId="512" xr:uid="{490CCAA1-08F3-44CA-A1F6-3819B02148D3}"/>
    <cellStyle name="Normal 10 4 4 3 2" xfId="1138" xr:uid="{276A9FCA-D078-4C85-B48B-86C0F9FCB153}"/>
    <cellStyle name="Normal 10 4 4 3 3" xfId="2686" xr:uid="{F7E5340D-988A-4B80-9D8E-8951E7A72555}"/>
    <cellStyle name="Normal 10 4 4 3 4" xfId="2687" xr:uid="{13641325-AEAF-4009-B255-5AAFC4CB7CE2}"/>
    <cellStyle name="Normal 10 4 4 4" xfId="1139" xr:uid="{29879DF2-E493-4B00-8AB7-601094CDCB36}"/>
    <cellStyle name="Normal 10 4 4 4 2" xfId="2688" xr:uid="{0D32942F-367A-453C-BCCE-36E4118EC2DA}"/>
    <cellStyle name="Normal 10 4 4 4 3" xfId="2689" xr:uid="{9507CBF6-1123-4BE0-B4F8-B393F07A2C91}"/>
    <cellStyle name="Normal 10 4 4 4 4" xfId="2690" xr:uid="{7C8A4DD5-721F-46DA-A955-FD3DCAE09414}"/>
    <cellStyle name="Normal 10 4 4 5" xfId="2691" xr:uid="{4976D5AC-245C-465B-8415-C90E8FEA5FF3}"/>
    <cellStyle name="Normal 10 4 4 6" xfId="2692" xr:uid="{75A0B8A5-DBCB-47CE-8215-8028E442EC11}"/>
    <cellStyle name="Normal 10 4 4 7" xfId="2693" xr:uid="{128DF5C2-F4A5-4817-A431-16661EF3F3F3}"/>
    <cellStyle name="Normal 10 4 5" xfId="258" xr:uid="{746EE329-B94A-4D3C-88B3-5DDD86D5E451}"/>
    <cellStyle name="Normal 10 4 5 2" xfId="513" xr:uid="{FB909D95-E216-4B1C-90D2-4D928B761F7C}"/>
    <cellStyle name="Normal 10 4 5 2 2" xfId="1140" xr:uid="{E6EEC2DB-0C35-4633-88C9-3E3406C12F0F}"/>
    <cellStyle name="Normal 10 4 5 2 3" xfId="2694" xr:uid="{8600A676-51E0-411C-B67B-975AD587EE5B}"/>
    <cellStyle name="Normal 10 4 5 2 4" xfId="2695" xr:uid="{52FB5A74-0FB5-40FB-A07E-4979275D9542}"/>
    <cellStyle name="Normal 10 4 5 3" xfId="1141" xr:uid="{0DA6D49B-04EC-4DCE-B3C5-A5E0C3E0B5A5}"/>
    <cellStyle name="Normal 10 4 5 3 2" xfId="2696" xr:uid="{7434B588-73F1-4161-9C8D-ECCCA724FE42}"/>
    <cellStyle name="Normal 10 4 5 3 3" xfId="2697" xr:uid="{7469EC32-0279-419A-B137-12022D63D82E}"/>
    <cellStyle name="Normal 10 4 5 3 4" xfId="2698" xr:uid="{F28BC9C5-FC36-4743-B7BB-A32C679BCF81}"/>
    <cellStyle name="Normal 10 4 5 4" xfId="2699" xr:uid="{B023466A-A7C6-41A3-B543-B32F4BD83F87}"/>
    <cellStyle name="Normal 10 4 5 5" xfId="2700" xr:uid="{711B20AB-130D-43E9-88B9-33800538EF47}"/>
    <cellStyle name="Normal 10 4 5 6" xfId="2701" xr:uid="{A4280657-98CB-4EB5-AE2A-9079D624BC00}"/>
    <cellStyle name="Normal 10 4 6" xfId="514" xr:uid="{C34D69F3-333F-46B4-BE53-49C41F2F0ED1}"/>
    <cellStyle name="Normal 10 4 6 2" xfId="1142" xr:uid="{12D4C6A3-0D26-4D75-8C70-338A217539E5}"/>
    <cellStyle name="Normal 10 4 6 2 2" xfId="2702" xr:uid="{9478B238-7B49-4BC2-B1F9-9745EFDAD4FB}"/>
    <cellStyle name="Normal 10 4 6 2 3" xfId="2703" xr:uid="{EB0B9586-73CC-4B48-97A2-076517115E60}"/>
    <cellStyle name="Normal 10 4 6 2 4" xfId="2704" xr:uid="{0AB485B1-3845-4A9F-89CA-3E60977A2472}"/>
    <cellStyle name="Normal 10 4 6 3" xfId="2705" xr:uid="{D45582DE-D8C4-4936-8ACE-8A63EC0F4BCD}"/>
    <cellStyle name="Normal 10 4 6 4" xfId="2706" xr:uid="{05840C5C-A0E0-4A83-8F16-078549385CF4}"/>
    <cellStyle name="Normal 10 4 6 5" xfId="2707" xr:uid="{25F168F3-F035-46F1-BF59-06DD3C187754}"/>
    <cellStyle name="Normal 10 4 7" xfId="1143" xr:uid="{75A0845C-75AA-4AF3-969B-FF0C7EB37187}"/>
    <cellStyle name="Normal 10 4 7 2" xfId="2708" xr:uid="{FE89CA05-1F5A-4DE2-9CAD-6B997F7E5142}"/>
    <cellStyle name="Normal 10 4 7 3" xfId="2709" xr:uid="{D8CD6733-8ACE-48DF-B244-C4036AE2CF60}"/>
    <cellStyle name="Normal 10 4 7 4" xfId="2710" xr:uid="{F6BC47A3-E089-4018-B47F-57272BD6F375}"/>
    <cellStyle name="Normal 10 4 8" xfId="2711" xr:uid="{9BB5CE8D-9A57-4C91-8A6D-A69DAC0CCC1B}"/>
    <cellStyle name="Normal 10 4 8 2" xfId="2712" xr:uid="{D0336B12-DEF2-4E69-8097-5C17F78881B5}"/>
    <cellStyle name="Normal 10 4 8 3" xfId="2713" xr:uid="{60AAEE9B-AF60-4E8C-9875-1E9F4CF1CBF1}"/>
    <cellStyle name="Normal 10 4 8 4" xfId="2714" xr:uid="{B8B52726-6D47-4299-8A55-957A8D0FB7F1}"/>
    <cellStyle name="Normal 10 4 9" xfId="2715" xr:uid="{54D63196-CAEE-4FF6-B222-0B700AD5A6FE}"/>
    <cellStyle name="Normal 10 5" xfId="58" xr:uid="{56EF52C7-0EB8-4203-8005-F9FE61FA510E}"/>
    <cellStyle name="Normal 10 5 2" xfId="59" xr:uid="{F783F1BA-7033-483B-A332-4530ED0F5C9E}"/>
    <cellStyle name="Normal 10 5 2 2" xfId="259" xr:uid="{910C408C-556B-4E5B-B083-E16C47F5FAFA}"/>
    <cellStyle name="Normal 10 5 2 2 2" xfId="515" xr:uid="{208D0A21-5910-412E-AB23-1025CE06EB7D}"/>
    <cellStyle name="Normal 10 5 2 2 2 2" xfId="1144" xr:uid="{04DA3907-07D2-4324-9B39-2D0683C84B92}"/>
    <cellStyle name="Normal 10 5 2 2 2 3" xfId="2716" xr:uid="{929CFBD4-5EBB-4771-8E33-454CF0D5DCE4}"/>
    <cellStyle name="Normal 10 5 2 2 2 4" xfId="2717" xr:uid="{A13D3D3D-BA7B-4422-A17C-C1DF3B4FE2D3}"/>
    <cellStyle name="Normal 10 5 2 2 3" xfId="1145" xr:uid="{0911DC0D-2201-4A4B-B8DD-061BA3AE858F}"/>
    <cellStyle name="Normal 10 5 2 2 3 2" xfId="2718" xr:uid="{437A1CCB-17EF-4E49-89ED-C0FA36828143}"/>
    <cellStyle name="Normal 10 5 2 2 3 3" xfId="2719" xr:uid="{A51EA181-95AE-40DA-A41D-E9D029D312D4}"/>
    <cellStyle name="Normal 10 5 2 2 3 4" xfId="2720" xr:uid="{BD3C0FDE-4E73-4B31-98AB-69F6A598FFD1}"/>
    <cellStyle name="Normal 10 5 2 2 4" xfId="2721" xr:uid="{97960451-3EEE-44F9-A605-F52BED9ADC05}"/>
    <cellStyle name="Normal 10 5 2 2 5" xfId="2722" xr:uid="{503B1C82-2526-4A03-BBAA-E9FE8BAF825C}"/>
    <cellStyle name="Normal 10 5 2 2 6" xfId="2723" xr:uid="{5A0CF363-2146-47AB-BA5A-B1B35614BC15}"/>
    <cellStyle name="Normal 10 5 2 3" xfId="516" xr:uid="{7520E50C-C571-407E-9E16-D99FA2BE2656}"/>
    <cellStyle name="Normal 10 5 2 3 2" xfId="1146" xr:uid="{702F1EA7-3981-4C59-9CF0-81118A413E2C}"/>
    <cellStyle name="Normal 10 5 2 3 2 2" xfId="2724" xr:uid="{1898F58A-6C23-45DA-A1BB-9CECAE6197E1}"/>
    <cellStyle name="Normal 10 5 2 3 2 3" xfId="2725" xr:uid="{C0CB9073-C3BF-4507-9545-99CE98164416}"/>
    <cellStyle name="Normal 10 5 2 3 2 4" xfId="2726" xr:uid="{6F410F10-763A-4549-B151-C86FAFB1D33A}"/>
    <cellStyle name="Normal 10 5 2 3 3" xfId="2727" xr:uid="{83E35690-562E-438D-9120-81C2F209D597}"/>
    <cellStyle name="Normal 10 5 2 3 4" xfId="2728" xr:uid="{AFD312D8-24ED-4774-BD12-03961518FA7E}"/>
    <cellStyle name="Normal 10 5 2 3 5" xfId="2729" xr:uid="{A691716E-B88F-498D-8D7D-7A3F4B7C45BB}"/>
    <cellStyle name="Normal 10 5 2 4" xfId="1147" xr:uid="{1CEC039C-B0C1-4DB4-BCA6-7FD32937A3C4}"/>
    <cellStyle name="Normal 10 5 2 4 2" xfId="2730" xr:uid="{4FCADF27-746C-4C6D-B89F-411B3C663DBE}"/>
    <cellStyle name="Normal 10 5 2 4 3" xfId="2731" xr:uid="{49B0B755-B122-4E1F-83F9-0A357F685D88}"/>
    <cellStyle name="Normal 10 5 2 4 4" xfId="2732" xr:uid="{D1D5420B-AD4E-411E-BBCD-4AAAE691DD69}"/>
    <cellStyle name="Normal 10 5 2 5" xfId="2733" xr:uid="{4A02713B-37D5-4E44-9965-55B82C4AE9F3}"/>
    <cellStyle name="Normal 10 5 2 5 2" xfId="2734" xr:uid="{BC2842D9-6F2F-46F9-82F5-BE719EE06679}"/>
    <cellStyle name="Normal 10 5 2 5 3" xfId="2735" xr:uid="{D8A72E45-C7F0-466B-9A39-4D0BB0D7E2D1}"/>
    <cellStyle name="Normal 10 5 2 5 4" xfId="2736" xr:uid="{1D9AD587-B26B-4CDD-AAF4-438A2B984C75}"/>
    <cellStyle name="Normal 10 5 2 6" xfId="2737" xr:uid="{52410B7F-B23B-4642-B531-F63C25D18465}"/>
    <cellStyle name="Normal 10 5 2 7" xfId="2738" xr:uid="{1E0491D9-8E88-442E-BFF8-5C61E7BDCD16}"/>
    <cellStyle name="Normal 10 5 2 8" xfId="2739" xr:uid="{C5702F3E-AED7-4F05-9B79-C1493E69489C}"/>
    <cellStyle name="Normal 10 5 3" xfId="260" xr:uid="{6C899336-EA60-42FA-BEA6-4FD61697EA93}"/>
    <cellStyle name="Normal 10 5 3 2" xfId="517" xr:uid="{55847DA6-017F-456A-8B0F-6AB8AB1E353F}"/>
    <cellStyle name="Normal 10 5 3 2 2" xfId="518" xr:uid="{76C642F8-8093-4133-BDD7-0AAFD27B2C4B}"/>
    <cellStyle name="Normal 10 5 3 2 3" xfId="2740" xr:uid="{68320950-6185-4DF9-894B-869CF8825E4A}"/>
    <cellStyle name="Normal 10 5 3 2 4" xfId="2741" xr:uid="{A83CB8B7-2C46-4E87-BE99-4424EB154718}"/>
    <cellStyle name="Normal 10 5 3 3" xfId="519" xr:uid="{8F8E5368-5CAE-4B0D-9751-20669BC5A4CB}"/>
    <cellStyle name="Normal 10 5 3 3 2" xfId="2742" xr:uid="{9216894C-FA09-4FBD-A020-870B13EB1264}"/>
    <cellStyle name="Normal 10 5 3 3 3" xfId="2743" xr:uid="{3C1A2667-A345-4CA2-B64A-BBD3E3F437E9}"/>
    <cellStyle name="Normal 10 5 3 3 4" xfId="2744" xr:uid="{106E50EA-24D4-4E06-A6CF-61943609C6B8}"/>
    <cellStyle name="Normal 10 5 3 4" xfId="2745" xr:uid="{6C88EFE8-436C-48BC-ADDE-72B61DCCEECE}"/>
    <cellStyle name="Normal 10 5 3 5" xfId="2746" xr:uid="{7D44378B-AB28-478D-A93F-7BD8F8F187C3}"/>
    <cellStyle name="Normal 10 5 3 6" xfId="2747" xr:uid="{A8C8824F-54C1-4746-ADD6-6200FDA6C7DF}"/>
    <cellStyle name="Normal 10 5 4" xfId="261" xr:uid="{46402506-7B65-413E-B805-146D81655606}"/>
    <cellStyle name="Normal 10 5 4 2" xfId="520" xr:uid="{F55C740E-83AF-4DA1-80FC-33A913E25E5B}"/>
    <cellStyle name="Normal 10 5 4 2 2" xfId="2748" xr:uid="{0647C1BC-DFD7-41CE-8818-EF5B3FDAFD81}"/>
    <cellStyle name="Normal 10 5 4 2 3" xfId="2749" xr:uid="{B30C2DC9-8F58-4C5C-89CF-59AC4559FCDD}"/>
    <cellStyle name="Normal 10 5 4 2 4" xfId="2750" xr:uid="{543343F9-7AEB-44CD-A89E-C25DF6344DCD}"/>
    <cellStyle name="Normal 10 5 4 3" xfId="2751" xr:uid="{58D94DA9-8330-4529-9E36-07B8C343B729}"/>
    <cellStyle name="Normal 10 5 4 4" xfId="2752" xr:uid="{5753F825-B4C1-4B72-A548-D7604951896C}"/>
    <cellStyle name="Normal 10 5 4 5" xfId="2753" xr:uid="{84339AC7-CA1F-4E09-9161-B05B94F4E5D1}"/>
    <cellStyle name="Normal 10 5 5" xfId="521" xr:uid="{DC03956B-60F3-4B68-9424-480D04141A5B}"/>
    <cellStyle name="Normal 10 5 5 2" xfId="2754" xr:uid="{FCB0C262-8F1C-4E59-8256-89E1F266E08A}"/>
    <cellStyle name="Normal 10 5 5 3" xfId="2755" xr:uid="{FA8A56D0-4396-4956-B348-A8999F928568}"/>
    <cellStyle name="Normal 10 5 5 4" xfId="2756" xr:uid="{5B2DEA84-B46F-43F1-98CE-2E4DB2130B90}"/>
    <cellStyle name="Normal 10 5 6" xfId="2757" xr:uid="{15F55ACD-AEFC-4BE3-ABD6-02DB3FF8A456}"/>
    <cellStyle name="Normal 10 5 6 2" xfId="2758" xr:uid="{F087FBEA-29DF-4CA4-8255-071614877186}"/>
    <cellStyle name="Normal 10 5 6 3" xfId="2759" xr:uid="{C043B842-E6FB-43FB-A226-45D8D8C26261}"/>
    <cellStyle name="Normal 10 5 6 4" xfId="2760" xr:uid="{958247E6-AE25-4895-AC34-DA8BFA44D85A}"/>
    <cellStyle name="Normal 10 5 7" xfId="2761" xr:uid="{217A4E26-9467-401B-84E8-FDA3EFAC2686}"/>
    <cellStyle name="Normal 10 5 8" xfId="2762" xr:uid="{A24680B4-E1FA-4A65-9634-E5E336D6B268}"/>
    <cellStyle name="Normal 10 5 9" xfId="2763" xr:uid="{CF3842FF-3464-4B76-943E-5C3D8B574013}"/>
    <cellStyle name="Normal 10 6" xfId="60" xr:uid="{CFF9660A-2782-4956-AF87-6DA39F7B7FD2}"/>
    <cellStyle name="Normal 10 6 2" xfId="262" xr:uid="{283CD189-13C2-4542-999C-918FEC41D8A2}"/>
    <cellStyle name="Normal 10 6 2 2" xfId="522" xr:uid="{3DDFFFB5-3E05-42B5-AF09-D8ACFD8B92F9}"/>
    <cellStyle name="Normal 10 6 2 2 2" xfId="1148" xr:uid="{5410EEC9-4F64-45FF-9E7F-52FD86854419}"/>
    <cellStyle name="Normal 10 6 2 2 2 2" xfId="1149" xr:uid="{692E39F6-87C0-4852-8B14-3C6B7FD6308C}"/>
    <cellStyle name="Normal 10 6 2 2 3" xfId="1150" xr:uid="{1972934F-DC72-4ECC-8D7F-695BFC3C13E4}"/>
    <cellStyle name="Normal 10 6 2 2 4" xfId="2764" xr:uid="{A30559D9-AB01-4D59-8671-36EBF415DD27}"/>
    <cellStyle name="Normal 10 6 2 3" xfId="1151" xr:uid="{DE18FACF-D951-4C46-9A6F-D8AAF2AC55BA}"/>
    <cellStyle name="Normal 10 6 2 3 2" xfId="1152" xr:uid="{7B3C7E99-E1E6-46E2-B53C-B4BE9255E3F4}"/>
    <cellStyle name="Normal 10 6 2 3 3" xfId="2765" xr:uid="{82E92489-711F-4D58-AEB9-CDECD95DDD29}"/>
    <cellStyle name="Normal 10 6 2 3 4" xfId="2766" xr:uid="{55C56CE1-7B3C-4482-9437-D7A03565EE89}"/>
    <cellStyle name="Normal 10 6 2 4" xfId="1153" xr:uid="{E581ECA4-7AF5-442A-A246-DBAB0F567544}"/>
    <cellStyle name="Normal 10 6 2 5" xfId="2767" xr:uid="{11C91872-DBF5-4282-BB32-A3C4A05D87F0}"/>
    <cellStyle name="Normal 10 6 2 6" xfId="2768" xr:uid="{B6A8DAC0-0696-4C3F-909C-F1F33C3D2BC8}"/>
    <cellStyle name="Normal 10 6 3" xfId="523" xr:uid="{A27A99B2-22C2-4383-8628-F0108A76B224}"/>
    <cellStyle name="Normal 10 6 3 2" xfId="1154" xr:uid="{33F76557-CD88-427E-AE54-0E1D389234E2}"/>
    <cellStyle name="Normal 10 6 3 2 2" xfId="1155" xr:uid="{00003C19-7BF8-45B5-B69E-F7A32AB90E04}"/>
    <cellStyle name="Normal 10 6 3 2 3" xfId="2769" xr:uid="{EA98F9C3-2E0C-4B2C-B22E-15329BB7533D}"/>
    <cellStyle name="Normal 10 6 3 2 4" xfId="2770" xr:uid="{459846D8-2C66-46DD-A3F5-C20E736C723A}"/>
    <cellStyle name="Normal 10 6 3 3" xfId="1156" xr:uid="{63253FAC-F85A-45C5-8F54-6E694149AFF4}"/>
    <cellStyle name="Normal 10 6 3 4" xfId="2771" xr:uid="{FEEB98F9-02C9-4239-8D70-8D711F0D103C}"/>
    <cellStyle name="Normal 10 6 3 5" xfId="2772" xr:uid="{8D19D82A-A3DF-4F8B-B607-AD8F0821D521}"/>
    <cellStyle name="Normal 10 6 4" xfId="1157" xr:uid="{810E168C-B67D-4AF9-B1B9-4D0887DF3C53}"/>
    <cellStyle name="Normal 10 6 4 2" xfId="1158" xr:uid="{8B61B7C3-06D3-4CA4-88DB-9E239BB44239}"/>
    <cellStyle name="Normal 10 6 4 3" xfId="2773" xr:uid="{4EFBA1B0-BD9D-4E5B-A330-953F0BE06EBF}"/>
    <cellStyle name="Normal 10 6 4 4" xfId="2774" xr:uid="{F85CAA45-0B09-48A2-ACE7-D2534539D57B}"/>
    <cellStyle name="Normal 10 6 5" xfId="1159" xr:uid="{3525F657-2A1F-426B-8E94-518B35816151}"/>
    <cellStyle name="Normal 10 6 5 2" xfId="2775" xr:uid="{352BE4F1-F863-4FF3-9FEC-937046F1BC69}"/>
    <cellStyle name="Normal 10 6 5 3" xfId="2776" xr:uid="{964B9942-4B95-4290-9474-C34449BDBA98}"/>
    <cellStyle name="Normal 10 6 5 4" xfId="2777" xr:uid="{140BD25D-9DCB-45C8-BD72-4F695E4E0698}"/>
    <cellStyle name="Normal 10 6 6" xfId="2778" xr:uid="{B038F335-825F-48FE-9666-48AF98993AC7}"/>
    <cellStyle name="Normal 10 6 7" xfId="2779" xr:uid="{6D4286D8-AF05-49FF-8DDB-F2F3DD77FA55}"/>
    <cellStyle name="Normal 10 6 8" xfId="2780" xr:uid="{9DF95F64-2812-45B7-9B17-91699E66C8B9}"/>
    <cellStyle name="Normal 10 7" xfId="263" xr:uid="{F8A4D0BB-CF1A-4781-AED4-DB60C2DCD6FB}"/>
    <cellStyle name="Normal 10 7 2" xfId="524" xr:uid="{FB1EB613-AC77-4A60-97FE-BF29FFB3811D}"/>
    <cellStyle name="Normal 10 7 2 2" xfId="525" xr:uid="{0FCAE5A0-40C7-451A-8870-7069EFE016FD}"/>
    <cellStyle name="Normal 10 7 2 2 2" xfId="1160" xr:uid="{99D516FE-A973-4F6E-9D0D-E4689B72415C}"/>
    <cellStyle name="Normal 10 7 2 2 3" xfId="2781" xr:uid="{A0FEF2CB-5DC0-42E9-A7FB-2B542D026295}"/>
    <cellStyle name="Normal 10 7 2 2 4" xfId="2782" xr:uid="{8E37232F-A178-4F29-ABEA-49C3B7A77B51}"/>
    <cellStyle name="Normal 10 7 2 3" xfId="1161" xr:uid="{9AE3E321-6299-4FE2-83C1-512B1C1DC17B}"/>
    <cellStyle name="Normal 10 7 2 4" xfId="2783" xr:uid="{5BE36B6C-67E0-49F3-BF80-1E3974297EE5}"/>
    <cellStyle name="Normal 10 7 2 5" xfId="2784" xr:uid="{A1E0B190-CA37-4B8F-AEFE-A7E6877B4E3D}"/>
    <cellStyle name="Normal 10 7 3" xfId="526" xr:uid="{DBCFA2EC-4103-4EE9-BD2C-5D6962D5C77E}"/>
    <cellStyle name="Normal 10 7 3 2" xfId="1162" xr:uid="{9D7CDE44-76B0-4E24-A5A8-A304C3F15366}"/>
    <cellStyle name="Normal 10 7 3 3" xfId="2785" xr:uid="{90C3A9AF-320B-4443-94E9-482CAEE8C293}"/>
    <cellStyle name="Normal 10 7 3 4" xfId="2786" xr:uid="{A051E987-EB73-415A-872A-46874179F05F}"/>
    <cellStyle name="Normal 10 7 4" xfId="1163" xr:uid="{73818A55-360E-4057-A497-8713580C80EE}"/>
    <cellStyle name="Normal 10 7 4 2" xfId="2787" xr:uid="{2C6C899D-0666-4A56-BDA4-536AF24CB5FF}"/>
    <cellStyle name="Normal 10 7 4 3" xfId="2788" xr:uid="{18CA0343-C76E-41FE-B561-59C2C3BF9DE2}"/>
    <cellStyle name="Normal 10 7 4 4" xfId="2789" xr:uid="{32D8302B-1169-4ECD-B0F3-936FCC208CA7}"/>
    <cellStyle name="Normal 10 7 5" xfId="2790" xr:uid="{90300F3A-E1BC-4A01-8BB0-B0D483D8ECC2}"/>
    <cellStyle name="Normal 10 7 6" xfId="2791" xr:uid="{39CE5B24-2F04-439A-B7A6-308BF6ABA4CB}"/>
    <cellStyle name="Normal 10 7 7" xfId="2792" xr:uid="{07AB21DC-0750-400D-A70D-9DC9AA79172C}"/>
    <cellStyle name="Normal 10 8" xfId="264" xr:uid="{48F9B86A-BB47-49B0-9C09-354FE5EE88B8}"/>
    <cellStyle name="Normal 10 8 2" xfId="527" xr:uid="{A1BF82A4-F2FF-4BA7-99D0-7B6321390F39}"/>
    <cellStyle name="Normal 10 8 2 2" xfId="1164" xr:uid="{52E80937-9D0B-48CE-964C-7CFFD681AA17}"/>
    <cellStyle name="Normal 10 8 2 3" xfId="2793" xr:uid="{0AF0A6CE-6D0E-460F-8D04-1795023F1E60}"/>
    <cellStyle name="Normal 10 8 2 4" xfId="2794" xr:uid="{7933993E-534F-4CE7-849B-82AAD1769B3E}"/>
    <cellStyle name="Normal 10 8 3" xfId="1165" xr:uid="{65C3E6FE-AAEA-42C1-9442-697C946F8D94}"/>
    <cellStyle name="Normal 10 8 3 2" xfId="2795" xr:uid="{5CA2F9A5-E16B-41B9-9628-C7D002888D2F}"/>
    <cellStyle name="Normal 10 8 3 3" xfId="2796" xr:uid="{0351D95D-72DC-42A3-BEA1-AEC4CCC471CF}"/>
    <cellStyle name="Normal 10 8 3 4" xfId="2797" xr:uid="{3FA31EB7-E8F7-491B-A60A-CCB0CB72975C}"/>
    <cellStyle name="Normal 10 8 4" xfId="2798" xr:uid="{1860252B-61C2-495E-90BF-165AF73CF4F6}"/>
    <cellStyle name="Normal 10 8 5" xfId="2799" xr:uid="{39B86312-F8D9-47AE-AC3F-0C42250DCA53}"/>
    <cellStyle name="Normal 10 8 6" xfId="2800" xr:uid="{D111A06E-59C6-4505-BB01-A25EF24B896B}"/>
    <cellStyle name="Normal 10 9" xfId="265" xr:uid="{A09ED4C1-BACF-4253-B3A0-F4E76EB65EF7}"/>
    <cellStyle name="Normal 10 9 2" xfId="1166" xr:uid="{2AE74EE7-04ED-4D8E-8726-2BBCCF14EA8D}"/>
    <cellStyle name="Normal 10 9 2 2" xfId="2801" xr:uid="{5E663177-B1BC-4911-893B-CBF585BC034F}"/>
    <cellStyle name="Normal 10 9 2 2 2" xfId="4330" xr:uid="{EFA58759-569A-4147-8378-FB7519A2163E}"/>
    <cellStyle name="Normal 10 9 2 2 3" xfId="4679" xr:uid="{1281E597-FA6B-4158-8932-8DD726B5B448}"/>
    <cellStyle name="Normal 10 9 2 3" xfId="2802" xr:uid="{455AF009-F216-48DF-A251-E7AB004D0DC6}"/>
    <cellStyle name="Normal 10 9 2 4" xfId="2803" xr:uid="{9F745626-13D4-4F83-8CAA-C41185EB5A39}"/>
    <cellStyle name="Normal 10 9 3" xfId="2804" xr:uid="{F21C965D-F670-4E1C-99D3-8C882EA5AF59}"/>
    <cellStyle name="Normal 10 9 4" xfId="2805" xr:uid="{A56201EC-CAD9-45CE-9AD4-0C5FC828231F}"/>
    <cellStyle name="Normal 10 9 4 2" xfId="4562" xr:uid="{B10D021A-BB18-48FE-B1A4-2E63413FFD60}"/>
    <cellStyle name="Normal 10 9 4 3" xfId="4680" xr:uid="{9A4ADAAC-5C8A-4612-9FFF-E9C646F2E7B2}"/>
    <cellStyle name="Normal 10 9 4 4" xfId="4600" xr:uid="{9BD1D315-D4C5-4C72-9993-562B5E4F1565}"/>
    <cellStyle name="Normal 10 9 5" xfId="2806" xr:uid="{7044458B-5889-47A2-AB51-881442B3E747}"/>
    <cellStyle name="Normal 11" xfId="61" xr:uid="{1C2DCD96-8B26-48A8-B572-05346AF83F6E}"/>
    <cellStyle name="Normal 11 2" xfId="266" xr:uid="{7894C9F2-9F6B-4C09-AD9F-B8C692B78FFE}"/>
    <cellStyle name="Normal 11 2 2" xfId="4647" xr:uid="{542EC5F7-167C-4AF7-B339-D603517547F6}"/>
    <cellStyle name="Normal 11 3" xfId="4335" xr:uid="{87D07558-1FFD-4CC2-B9EB-DD4177873CAA}"/>
    <cellStyle name="Normal 11 3 2" xfId="4541" xr:uid="{D800BEFA-8A5F-458B-A80C-FA017E9C6CB8}"/>
    <cellStyle name="Normal 11 3 3" xfId="4724" xr:uid="{9160F56D-3CC1-4539-9E7B-9E29FEBD4FB6}"/>
    <cellStyle name="Normal 11 3 4" xfId="4701" xr:uid="{73E1521F-56F1-4786-8810-90E763BBFE91}"/>
    <cellStyle name="Normal 12" xfId="62" xr:uid="{8AF1003F-E742-4534-83E6-B395DEA372FD}"/>
    <cellStyle name="Normal 12 2" xfId="267" xr:uid="{2DE771D3-D3DE-476B-9CEA-3E2E57B3ACC3}"/>
    <cellStyle name="Normal 12 2 2" xfId="4648" xr:uid="{1B9B5160-A5E3-4F56-A71C-4C0CF092BBD3}"/>
    <cellStyle name="Normal 12 3" xfId="4542" xr:uid="{E28607FC-1B71-44E3-8DB3-37C7A3B5E326}"/>
    <cellStyle name="Normal 13" xfId="63" xr:uid="{9A3538F7-95D6-4D2E-BFB1-D33099C10107}"/>
    <cellStyle name="Normal 13 2" xfId="64" xr:uid="{FE8B098A-DDE2-40B2-9AB4-74B4477583AB}"/>
    <cellStyle name="Normal 13 2 2" xfId="268" xr:uid="{4DC62A73-E248-4AC3-862B-3AADC3EC51CC}"/>
    <cellStyle name="Normal 13 2 2 2" xfId="4649" xr:uid="{20106842-4F40-4F9D-91DB-677036198841}"/>
    <cellStyle name="Normal 13 2 3" xfId="4337" xr:uid="{1EEBBB0D-72FB-4D14-BAD5-5E6F0BCCF2D7}"/>
    <cellStyle name="Normal 13 2 3 2" xfId="4543" xr:uid="{2481F6E7-D31C-4BFD-948D-63425BB08993}"/>
    <cellStyle name="Normal 13 2 3 3" xfId="4725" xr:uid="{23794689-B7D6-4CFA-8A34-A2BA0E3225C1}"/>
    <cellStyle name="Normal 13 2 3 4" xfId="4702" xr:uid="{B1D88101-7025-4EEC-AFBB-D3FB547C63AF}"/>
    <cellStyle name="Normal 13 3" xfId="269" xr:uid="{27746F9D-2538-4B87-BCB0-1B879BD1BB57}"/>
    <cellStyle name="Normal 13 3 2" xfId="4421" xr:uid="{73A76772-B096-43B3-BA39-F9CF372A12DF}"/>
    <cellStyle name="Normal 13 3 3" xfId="4338" xr:uid="{7871ADC9-33E1-48F6-8E38-0DA423477F6D}"/>
    <cellStyle name="Normal 13 3 4" xfId="4566" xr:uid="{E3B279CC-2580-49A8-95C8-6DE17EB5FFB0}"/>
    <cellStyle name="Normal 13 3 5" xfId="4726" xr:uid="{E326E71F-57E3-4CFB-BB2A-9D8CBEBE089D}"/>
    <cellStyle name="Normal 13 4" xfId="4339" xr:uid="{B9D9AE40-29C8-4DC4-972F-F6F0BA223A95}"/>
    <cellStyle name="Normal 13 5" xfId="4336" xr:uid="{900EC084-CE40-4A42-938D-D34EDF0C8924}"/>
    <cellStyle name="Normal 14" xfId="65" xr:uid="{F7853211-0EB8-4983-9C9F-7C40AFDF003C}"/>
    <cellStyle name="Normal 14 18" xfId="4341" xr:uid="{CC2F12D6-200F-44B6-AC0C-F3ADBCEF0C95}"/>
    <cellStyle name="Normal 14 2" xfId="270" xr:uid="{5F1069A1-5402-443F-A412-60967C4E870E}"/>
    <cellStyle name="Normal 14 2 2" xfId="430" xr:uid="{AB3C9B25-5C00-40F5-9F63-1D55C8921AD9}"/>
    <cellStyle name="Normal 14 2 2 2" xfId="431" xr:uid="{FC419732-F207-4BD2-A734-FBFFFB7D9C72}"/>
    <cellStyle name="Normal 14 2 3" xfId="432" xr:uid="{777D9AE2-7795-40BC-87C9-33AE250CDB81}"/>
    <cellStyle name="Normal 14 3" xfId="433" xr:uid="{FC216DD4-DA20-4DCD-9291-7327BBBCD7E4}"/>
    <cellStyle name="Normal 14 3 2" xfId="4650" xr:uid="{AAAF93E0-690C-4AE8-8BCA-E267B762A28B}"/>
    <cellStyle name="Normal 14 4" xfId="4340" xr:uid="{7BA3EB52-2C91-4984-B5A0-9141C7BD0AD6}"/>
    <cellStyle name="Normal 14 4 2" xfId="4544" xr:uid="{B58BF59D-BD79-457C-A63E-BA3F7D9966AE}"/>
    <cellStyle name="Normal 14 4 3" xfId="4727" xr:uid="{AFB9B823-4AE9-4CE5-9083-D7BF39C23626}"/>
    <cellStyle name="Normal 14 4 4" xfId="4703" xr:uid="{B644E99D-6834-4D60-91AC-52F6EDA851C1}"/>
    <cellStyle name="Normal 15" xfId="66" xr:uid="{1C6B2719-6D90-4433-9285-0A78E1D5D391}"/>
    <cellStyle name="Normal 15 2" xfId="67" xr:uid="{373C0730-1B80-4D3A-AA75-188355D5FB6D}"/>
    <cellStyle name="Normal 15 2 2" xfId="271" xr:uid="{886A7744-A67B-4123-AEC8-EDFFD456B82B}"/>
    <cellStyle name="Normal 15 2 2 2" xfId="4453" xr:uid="{CCEE10FB-5892-4944-BE8B-5E6A91389E7F}"/>
    <cellStyle name="Normal 15 2 3" xfId="4546" xr:uid="{FE113543-581B-4E94-B6A9-D0103291F4BD}"/>
    <cellStyle name="Normal 15 3" xfId="272" xr:uid="{74E42924-BE75-4031-9808-19C8B48F9EE5}"/>
    <cellStyle name="Normal 15 3 2" xfId="4422" xr:uid="{1A236411-3C71-4C61-8CC4-4A320D7CE508}"/>
    <cellStyle name="Normal 15 3 3" xfId="4343" xr:uid="{BFE0B77A-BB54-4246-BE4E-45B56AE427C2}"/>
    <cellStyle name="Normal 15 3 4" xfId="4567" xr:uid="{270C6E82-0789-417F-9EE0-FF002980C629}"/>
    <cellStyle name="Normal 15 3 5" xfId="4729" xr:uid="{4CF4FAD7-75F1-4283-A43B-C14B3F7BBC0C}"/>
    <cellStyle name="Normal 15 4" xfId="4342" xr:uid="{9B82EA8C-E37E-4314-9383-DB1991EA1C9D}"/>
    <cellStyle name="Normal 15 4 2" xfId="4545" xr:uid="{52BAED2D-7CD0-4E42-A2A2-E52FE24CD974}"/>
    <cellStyle name="Normal 15 4 3" xfId="4728" xr:uid="{389979C5-C910-45D0-9BA5-E3D0C7018C21}"/>
    <cellStyle name="Normal 15 4 4" xfId="4704" xr:uid="{416BDE6D-F5CF-4606-8B4D-7CD0219DCC9E}"/>
    <cellStyle name="Normal 16" xfId="68" xr:uid="{1EADE11A-4C16-401E-AB57-9BCC7A394A27}"/>
    <cellStyle name="Normal 16 2" xfId="273" xr:uid="{FFE48652-F798-404D-9E4E-97182766FD90}"/>
    <cellStyle name="Normal 16 2 2" xfId="4423" xr:uid="{08AC48D1-44F6-436F-86CE-57CFC49F7F81}"/>
    <cellStyle name="Normal 16 2 3" xfId="4344" xr:uid="{FA4DFA90-3D12-41E3-8767-4651B4A9B786}"/>
    <cellStyle name="Normal 16 2 4" xfId="4568" xr:uid="{A79FFED4-9ADC-40AB-B221-E51FB8A09C70}"/>
    <cellStyle name="Normal 16 2 5" xfId="4730" xr:uid="{A4B462EC-957B-4AA2-8424-129323A4FF10}"/>
    <cellStyle name="Normal 16 3" xfId="274" xr:uid="{0389CBBE-20A3-429B-8EB9-DFF027F5A311}"/>
    <cellStyle name="Normal 17" xfId="69" xr:uid="{C2503A5D-BA1F-4A9F-BAC3-7727537FB2BE}"/>
    <cellStyle name="Normal 17 2" xfId="275" xr:uid="{2628B7C9-7A6B-485C-81A3-4A8175FC1A32}"/>
    <cellStyle name="Normal 17 2 2" xfId="4424" xr:uid="{6E31B5EB-4DEC-493F-A2C3-FA75EA4DBA92}"/>
    <cellStyle name="Normal 17 2 3" xfId="4346" xr:uid="{100614C8-6F10-4791-ABF7-9747F38BB0DA}"/>
    <cellStyle name="Normal 17 2 4" xfId="4569" xr:uid="{E4BBC1E1-F619-440B-BBB0-5C7D3E2FB771}"/>
    <cellStyle name="Normal 17 2 5" xfId="4731" xr:uid="{D2F0446F-CD93-4E8C-ADC4-ADDDE0996256}"/>
    <cellStyle name="Normal 17 3" xfId="4347" xr:uid="{D3952F2E-035B-4369-A83D-4413751349CE}"/>
    <cellStyle name="Normal 17 4" xfId="4345" xr:uid="{18144D54-BCB8-4CE4-B33E-CF1D672DA25F}"/>
    <cellStyle name="Normal 18" xfId="70" xr:uid="{9FFD6ADD-D330-437C-85DF-2DAB2ADD655D}"/>
    <cellStyle name="Normal 18 2" xfId="276" xr:uid="{88853311-E92F-4181-B9A8-E1951C0B43F8}"/>
    <cellStyle name="Normal 18 2 2" xfId="4454" xr:uid="{8E7A034A-64B8-4498-ACE0-77EA1E1C7834}"/>
    <cellStyle name="Normal 18 3" xfId="4348" xr:uid="{04A39D92-AB9B-4924-AAF8-A1C1A9B0D5D6}"/>
    <cellStyle name="Normal 18 3 2" xfId="4547" xr:uid="{F9274EAD-4F44-4E02-838B-1BAD89438BAC}"/>
    <cellStyle name="Normal 18 3 3" xfId="4732" xr:uid="{86508657-65D1-4839-BE25-8A490D414E2C}"/>
    <cellStyle name="Normal 18 3 4" xfId="4705" xr:uid="{6FE6A6DC-FABA-47C5-8073-B57E4B95D2AB}"/>
    <cellStyle name="Normal 19" xfId="71" xr:uid="{F45C65A3-82C2-477A-9BCE-3B2527A7C1B0}"/>
    <cellStyle name="Normal 19 2" xfId="72" xr:uid="{77269D15-82C6-494A-976E-FCAC47E8AF38}"/>
    <cellStyle name="Normal 19 2 2" xfId="277" xr:uid="{977AAB15-B090-414F-812C-69A49090A873}"/>
    <cellStyle name="Normal 19 2 2 2" xfId="4651" xr:uid="{F228E858-2A8D-45A9-A9B0-B417F3B47558}"/>
    <cellStyle name="Normal 19 2 3" xfId="4549" xr:uid="{A859889A-2930-4550-BE9B-D7CE4C604A6D}"/>
    <cellStyle name="Normal 19 3" xfId="278" xr:uid="{F1576330-E4AA-4AC2-A306-05FD99310CDC}"/>
    <cellStyle name="Normal 19 3 2" xfId="4652" xr:uid="{163223A3-704C-4B51-95F8-60FD6953E781}"/>
    <cellStyle name="Normal 19 4" xfId="4548" xr:uid="{447C50DB-09F1-496A-9A44-30366DDB1BDD}"/>
    <cellStyle name="Normal 2" xfId="3" xr:uid="{0035700C-F3A5-4A6F-B63A-5CE25669DEE2}"/>
    <cellStyle name="Normal 2 2" xfId="73" xr:uid="{218F5B07-8A49-43C3-99B1-C36EE69994D8}"/>
    <cellStyle name="Normal 2 2 2" xfId="74" xr:uid="{CBB5A700-4ADA-4BCE-B65C-709F2BF0E175}"/>
    <cellStyle name="Normal 2 2 2 2" xfId="279" xr:uid="{31A5A90C-60BB-4964-A19F-2399AD6E5C68}"/>
    <cellStyle name="Normal 2 2 2 2 2" xfId="4655" xr:uid="{3F1F4E98-54B2-456F-AE63-177322A0DBBC}"/>
    <cellStyle name="Normal 2 2 2 3" xfId="4551" xr:uid="{0F78F3DA-6348-484C-8F0A-24ECB17416B6}"/>
    <cellStyle name="Normal 2 2 3" xfId="280" xr:uid="{86AE7296-5ECB-4308-88D7-3DD1A3187C83}"/>
    <cellStyle name="Normal 2 2 3 2" xfId="4455" xr:uid="{EA831FA5-843D-4D4E-9143-95A5C6856DE8}"/>
    <cellStyle name="Normal 2 2 3 2 2" xfId="4585" xr:uid="{EA4B5499-7277-4A23-AC8A-E292F687E272}"/>
    <cellStyle name="Normal 2 2 3 2 2 2" xfId="4656" xr:uid="{7A6AA0D2-99CC-44C2-9099-1037D4F86620}"/>
    <cellStyle name="Normal 2 2 3 2 3" xfId="4750" xr:uid="{72A59E77-CD7B-4C39-80B2-95FB70B7DFA2}"/>
    <cellStyle name="Normal 2 2 3 2 4" xfId="5305" xr:uid="{7D197599-3767-4F69-A2B4-E51CE8D8B23D}"/>
    <cellStyle name="Normal 2 2 3 3" xfId="4435" xr:uid="{907DB7CC-A3BF-4AA2-85BE-6FBB2910444D}"/>
    <cellStyle name="Normal 2 2 3 4" xfId="4706" xr:uid="{A7DF3211-311B-4F49-8057-5DD24A778CCB}"/>
    <cellStyle name="Normal 2 2 3 5" xfId="4695" xr:uid="{D810AC77-16DF-452C-881C-63B8BF37E953}"/>
    <cellStyle name="Normal 2 2 4" xfId="4349" xr:uid="{76380B3A-7F5A-465D-A3DD-4C4CBF602223}"/>
    <cellStyle name="Normal 2 2 4 2" xfId="4550" xr:uid="{068106AC-450F-42CC-B27E-5CD99883B18A}"/>
    <cellStyle name="Normal 2 2 4 3" xfId="4733" xr:uid="{76549952-541F-4AB7-AAE3-A1293F855C23}"/>
    <cellStyle name="Normal 2 2 4 4" xfId="4707" xr:uid="{D190E07D-1138-48DE-8F20-993AC1F25E86}"/>
    <cellStyle name="Normal 2 2 5" xfId="4654" xr:uid="{53AA13DD-05E4-4C70-B570-67E8A3F78CF1}"/>
    <cellStyle name="Normal 2 2 6" xfId="4753" xr:uid="{E4779693-832F-41D3-B03C-01B6022D5CA3}"/>
    <cellStyle name="Normal 2 3" xfId="75" xr:uid="{53415DEF-04B2-4F58-9307-0B73D0A44E94}"/>
    <cellStyle name="Normal 2 3 2" xfId="76" xr:uid="{B1A94EE2-9026-4F60-A289-8E0B05F699F6}"/>
    <cellStyle name="Normal 2 3 2 2" xfId="281" xr:uid="{79BE7B28-CE6A-4E5D-9728-DDA415692C3A}"/>
    <cellStyle name="Normal 2 3 2 2 2" xfId="4657" xr:uid="{1FCFAEA1-FD0B-49A8-B91C-401773919A24}"/>
    <cellStyle name="Normal 2 3 2 3" xfId="4351" xr:uid="{176432E3-3EDE-4E5E-87FF-7EA0888BD973}"/>
    <cellStyle name="Normal 2 3 2 3 2" xfId="4553" xr:uid="{CD5E1689-66A4-413F-BBF0-9F8349E58303}"/>
    <cellStyle name="Normal 2 3 2 3 3" xfId="4735" xr:uid="{4C0BD04F-DD85-435D-87FA-7B99D0579E69}"/>
    <cellStyle name="Normal 2 3 2 3 4" xfId="4708" xr:uid="{1FBBFF04-1800-42C4-98A2-8D03EE3D82D3}"/>
    <cellStyle name="Normal 2 3 3" xfId="77" xr:uid="{C4FBFFFD-D6CF-4ED2-AF83-85DAEC46ED99}"/>
    <cellStyle name="Normal 2 3 4" xfId="78" xr:uid="{B72B3B34-C3D6-474E-BF52-A18B4A2CE837}"/>
    <cellStyle name="Normal 2 3 5" xfId="185" xr:uid="{0F21D6C4-8B8C-4EF5-AB56-F4C162F7816F}"/>
    <cellStyle name="Normal 2 3 5 2" xfId="4658" xr:uid="{8540927A-91EA-4F7B-A214-CEBDD5DBCD90}"/>
    <cellStyle name="Normal 2 3 6" xfId="4350" xr:uid="{E511EE53-56EC-40D9-BBD2-8E3977D4D3B0}"/>
    <cellStyle name="Normal 2 3 6 2" xfId="4552" xr:uid="{C2011122-1A77-456A-A2A7-57D140C7991F}"/>
    <cellStyle name="Normal 2 3 6 3" xfId="4734" xr:uid="{B1CB7C7F-9900-4FE3-8069-1C1CE05A8AF4}"/>
    <cellStyle name="Normal 2 3 6 4" xfId="4709" xr:uid="{0CF9DA15-E030-4C77-9959-E4CE1584724C}"/>
    <cellStyle name="Normal 2 3 7" xfId="5318" xr:uid="{DC56C061-612D-4B18-AF68-94728D4B235D}"/>
    <cellStyle name="Normal 2 4" xfId="79" xr:uid="{EBA32C72-27B0-4D3A-90C8-3E92D27C3977}"/>
    <cellStyle name="Normal 2 4 2" xfId="80" xr:uid="{9314C4EF-56FB-4450-94A8-6475E7443F26}"/>
    <cellStyle name="Normal 2 4 3" xfId="282" xr:uid="{0F657297-A1CB-479C-A36A-AAA7C33B59AD}"/>
    <cellStyle name="Normal 2 4 3 2" xfId="4659" xr:uid="{8154B711-1C40-4112-9996-1B40EC55A9B6}"/>
    <cellStyle name="Normal 2 4 3 3" xfId="4673" xr:uid="{C6D0DE9B-CA24-4FA8-A4E7-5C3A9AFBB017}"/>
    <cellStyle name="Normal 2 4 4" xfId="4554" xr:uid="{972DF63A-0C90-4640-BA17-06F9D672421A}"/>
    <cellStyle name="Normal 2 4 5" xfId="4754" xr:uid="{2E117BDF-B64A-43B4-ACAC-83F750222045}"/>
    <cellStyle name="Normal 2 4 6" xfId="4752" xr:uid="{B258FCF5-5843-4A22-9FAB-00E0FD4C25E0}"/>
    <cellStyle name="Normal 2 5" xfId="184" xr:uid="{9247850C-5E3B-44DF-AD1C-651E3707F620}"/>
    <cellStyle name="Normal 2 5 2" xfId="284" xr:uid="{ECCBA556-7E48-418C-9A1D-851ED7F10DA1}"/>
    <cellStyle name="Normal 2 5 2 2" xfId="2505" xr:uid="{2D753D64-ACAB-4871-A9A5-C60548F42954}"/>
    <cellStyle name="Normal 2 5 3" xfId="283" xr:uid="{92AF54B3-953E-4242-B2EF-E9872BD3B739}"/>
    <cellStyle name="Normal 2 5 3 2" xfId="4586" xr:uid="{2A667448-27B2-4D5A-833A-CCCBB89C354C}"/>
    <cellStyle name="Normal 2 5 3 3" xfId="4746" xr:uid="{BD9AF033-9FEE-47BF-BD27-B455F9A63012}"/>
    <cellStyle name="Normal 2 5 3 4" xfId="5302" xr:uid="{C6968A9B-0FC0-49C9-9A16-46CF97B84D8B}"/>
    <cellStyle name="Normal 2 5 4" xfId="4660" xr:uid="{F5A229E3-95CD-4DE7-B62B-C638AF36B4E9}"/>
    <cellStyle name="Normal 2 5 5" xfId="4615" xr:uid="{9332BEEE-DA00-4D1D-9EC4-FEBD9EF032E6}"/>
    <cellStyle name="Normal 2 5 6" xfId="4614" xr:uid="{7A63EB35-5EDE-4F8E-BBE6-E4FB9374D9BD}"/>
    <cellStyle name="Normal 2 5 7" xfId="4749" xr:uid="{88F89130-CCED-4C6F-8D34-A1E10DB48DEA}"/>
    <cellStyle name="Normal 2 5 8" xfId="4719" xr:uid="{105AC8D4-4C77-4774-B0E5-8E481E0D9DED}"/>
    <cellStyle name="Normal 2 6" xfId="285" xr:uid="{6A951EDC-3A8B-4C25-B9B2-A2D6A2554C87}"/>
    <cellStyle name="Normal 2 6 2" xfId="286" xr:uid="{4DA3F67B-DEAE-4196-B461-661FE944B4B5}"/>
    <cellStyle name="Normal 2 6 3" xfId="452" xr:uid="{555ECCFB-F0D3-45E5-9ACC-E6FF833E43B0}"/>
    <cellStyle name="Normal 2 6 3 2" xfId="5335" xr:uid="{87C7D4A1-DB3A-4B75-B479-BA0895D9FE8C}"/>
    <cellStyle name="Normal 2 6 4" xfId="4661" xr:uid="{D00F2AB0-A42A-4DCE-BBD1-1C059F9ACEAA}"/>
    <cellStyle name="Normal 2 6 5" xfId="4612" xr:uid="{3FD4991D-45FF-489E-B34C-A9F2CD0F2CF0}"/>
    <cellStyle name="Normal 2 6 5 2" xfId="4710" xr:uid="{0026E338-BEC7-4DE1-AC01-A0B0AF045BAB}"/>
    <cellStyle name="Normal 2 6 6" xfId="4598" xr:uid="{AADA5734-C1FF-4317-9616-5E0A51B66F6B}"/>
    <cellStyle name="Normal 2 6 7" xfId="5322" xr:uid="{2BE687EE-94A8-425C-AAA6-A6FB93050D75}"/>
    <cellStyle name="Normal 2 6 8" xfId="5331" xr:uid="{C2BBA67C-76DC-4FC8-A53B-211BCD8558DA}"/>
    <cellStyle name="Normal 2 7" xfId="287" xr:uid="{B821CEA8-E6E4-47DE-A6A0-55EDC68D083A}"/>
    <cellStyle name="Normal 2 7 2" xfId="4456" xr:uid="{90BE6AB1-63D7-43A7-B932-E87B1F52718F}"/>
    <cellStyle name="Normal 2 7 3" xfId="4662" xr:uid="{5CFE7A6A-298C-46C4-9D08-1608E4A7FC6C}"/>
    <cellStyle name="Normal 2 7 4" xfId="5303" xr:uid="{08BDF74C-7FB2-4053-BECF-5E54EE82BC8C}"/>
    <cellStyle name="Normal 2 8" xfId="4508" xr:uid="{192FD570-0AD6-4745-B383-11A69A53CF70}"/>
    <cellStyle name="Normal 2 9" xfId="4653" xr:uid="{68A8369B-B07E-4954-A651-98AB9E3485A6}"/>
    <cellStyle name="Normal 20" xfId="434" xr:uid="{5AF50CA2-BBAF-4BF2-8D2F-B0F7DEDA11CB}"/>
    <cellStyle name="Normal 20 10" xfId="5340" xr:uid="{164ECFF4-0F2C-4740-9E50-BD8976519DE7}"/>
    <cellStyle name="Normal 20 2" xfId="435" xr:uid="{F8C16C1A-5F7E-4A96-9127-6DA7325C6FE7}"/>
    <cellStyle name="Normal 20 2 2" xfId="436" xr:uid="{7FB085D2-5E82-44F3-BF11-AEE252364EEA}"/>
    <cellStyle name="Normal 20 2 2 2" xfId="4425" xr:uid="{6DB56601-71F7-4B46-9585-EAB143419E1B}"/>
    <cellStyle name="Normal 20 2 2 3" xfId="4417" xr:uid="{BC63D02C-A0AD-4299-9658-FAAF5500B457}"/>
    <cellStyle name="Normal 20 2 2 4" xfId="4582" xr:uid="{051BA29A-9878-4832-BD5D-1384A954407D}"/>
    <cellStyle name="Normal 20 2 2 5" xfId="4744" xr:uid="{53A526D2-E22F-41A7-82FD-5071D5976F75}"/>
    <cellStyle name="Normal 20 2 3" xfId="4420" xr:uid="{16967488-F8C1-4486-AADB-17DD6033DB03}"/>
    <cellStyle name="Normal 20 2 4" xfId="4416" xr:uid="{FD99002C-2BF6-4BFF-94B3-D5E0816A7519}"/>
    <cellStyle name="Normal 20 2 5" xfId="4581" xr:uid="{164870DE-F084-4B7E-8748-6DC3CA8C4F9C}"/>
    <cellStyle name="Normal 20 2 6" xfId="4743" xr:uid="{BC7BBCB3-33C2-4047-BCE7-8ADB2B0F6F41}"/>
    <cellStyle name="Normal 20 3" xfId="1167" xr:uid="{6A268E74-6388-4446-82CC-ED6AF97BFF71}"/>
    <cellStyle name="Normal 20 3 2" xfId="4457" xr:uid="{33D0935D-EE52-4A11-BCB3-53E2CDB43B94}"/>
    <cellStyle name="Normal 20 4" xfId="4352" xr:uid="{95744E63-FB8A-4B0F-98C6-7B0CEB057497}"/>
    <cellStyle name="Normal 20 4 2" xfId="4555" xr:uid="{DD5D9C83-FB66-4D65-B81E-05650BAADD9F}"/>
    <cellStyle name="Normal 20 4 3" xfId="4736" xr:uid="{8B753EAF-9499-4298-9C70-C6E792856570}"/>
    <cellStyle name="Normal 20 4 4" xfId="4711" xr:uid="{1585B730-BA84-455E-9994-245D58923591}"/>
    <cellStyle name="Normal 20 5" xfId="4433" xr:uid="{A0E18427-6DB1-43B2-BFE0-609C52F34A58}"/>
    <cellStyle name="Normal 20 5 2" xfId="5328" xr:uid="{20CD1CB3-5695-4716-B19B-D50730D765F0}"/>
    <cellStyle name="Normal 20 6" xfId="4587" xr:uid="{2C489718-3105-489C-863E-105E579C6C8B}"/>
    <cellStyle name="Normal 20 7" xfId="4696" xr:uid="{B680D102-419E-41F3-9883-C3A32173B2B3}"/>
    <cellStyle name="Normal 20 8" xfId="4717" xr:uid="{B1DEF378-BDC4-410D-96BB-4E818E2D6101}"/>
    <cellStyle name="Normal 20 9" xfId="4716" xr:uid="{D014D13A-E8AF-4735-835A-D260473B2AD3}"/>
    <cellStyle name="Normal 21" xfId="437" xr:uid="{D38A4AE9-6B49-48C4-8FBF-1BA7F6E1AEE3}"/>
    <cellStyle name="Normal 21 2" xfId="438" xr:uid="{0C7B1210-041B-4D81-A633-112238267D7E}"/>
    <cellStyle name="Normal 21 2 2" xfId="439" xr:uid="{735941F9-3B18-4A89-99C8-EF7CA80743FB}"/>
    <cellStyle name="Normal 21 3" xfId="4353" xr:uid="{512823B8-AC3F-4860-9DFE-FE335F22D51F}"/>
    <cellStyle name="Normal 21 3 2" xfId="4459" xr:uid="{3BE2AAD0-EF8D-4566-9634-F2BFA2B6E5DB}"/>
    <cellStyle name="Normal 21 3 3" xfId="4458" xr:uid="{EC438606-D755-495B-A961-5BAB4955D7D4}"/>
    <cellStyle name="Normal 21 4" xfId="4570" xr:uid="{E377B202-E4C9-4DDF-A95F-133F3BDB9BD8}"/>
    <cellStyle name="Normal 21 5" xfId="4737" xr:uid="{E7497040-E5A8-426F-B09F-63F89F32A800}"/>
    <cellStyle name="Normal 22" xfId="440" xr:uid="{8591FE1D-1E59-4BC8-944B-80E5079246AF}"/>
    <cellStyle name="Normal 22 2" xfId="441" xr:uid="{6232B232-531C-4241-A2D2-3B6D54F355E7}"/>
    <cellStyle name="Normal 22 3" xfId="4310" xr:uid="{65E5C26A-2C4B-427F-ADDF-B596AAF8B158}"/>
    <cellStyle name="Normal 22 3 2" xfId="4354" xr:uid="{63340A15-AD3B-4FD7-9CEA-3FF498BE6262}"/>
    <cellStyle name="Normal 22 3 2 2" xfId="4461" xr:uid="{057E1916-DE0B-4BB9-9CA5-C1C7118BF1BC}"/>
    <cellStyle name="Normal 22 3 3" xfId="4460" xr:uid="{674BE48C-431B-40F0-8F62-EF2EAA825AD0}"/>
    <cellStyle name="Normal 22 3 4" xfId="4691" xr:uid="{8B7C76CD-3E56-4E6D-B3C4-1A32FEBB5BC2}"/>
    <cellStyle name="Normal 22 4" xfId="4313" xr:uid="{D40E9C87-18ED-4B87-B1D0-976D37856820}"/>
    <cellStyle name="Normal 22 4 2" xfId="4431" xr:uid="{BC09FA81-0BFA-4FA5-A316-8D5B9B88250B}"/>
    <cellStyle name="Normal 22 4 3" xfId="4571" xr:uid="{1A36703B-5ABF-4028-BBAD-861FC8E766DB}"/>
    <cellStyle name="Normal 22 4 3 2" xfId="4590" xr:uid="{3261B703-6FAE-413D-989C-8ABE291E289E}"/>
    <cellStyle name="Normal 22 4 3 3" xfId="4748" xr:uid="{9DF103AA-F1A8-4B95-B30B-48042FE8AB46}"/>
    <cellStyle name="Normal 22 4 3 4" xfId="5338" xr:uid="{02216DBB-7612-4F5C-A222-5B0F1D58F4FA}"/>
    <cellStyle name="Normal 22 4 3 5" xfId="5334" xr:uid="{075CDC53-3500-4D54-8C5C-78CD952ED89F}"/>
    <cellStyle name="Normal 22 4 4" xfId="4692" xr:uid="{CF3A5608-5C52-470E-AF43-959D7A85B2A6}"/>
    <cellStyle name="Normal 22 4 5" xfId="4604" xr:uid="{894436E1-C1B4-4F9F-9C4A-0057B8BDC15C}"/>
    <cellStyle name="Normal 22 4 6" xfId="4595" xr:uid="{6430E636-9F58-4FB5-B048-EBBBCBDDD94D}"/>
    <cellStyle name="Normal 22 4 7" xfId="4594" xr:uid="{3142E292-15A2-4FAF-85C8-87AFDAF36219}"/>
    <cellStyle name="Normal 22 4 8" xfId="4593" xr:uid="{49D144FD-68AF-4AFD-B920-5A93C73844B6}"/>
    <cellStyle name="Normal 22 4 9" xfId="4592" xr:uid="{76B80AC5-FD4D-46BF-A005-1C2B9EDB7910}"/>
    <cellStyle name="Normal 22 5" xfId="4738" xr:uid="{706C731A-E36B-4475-B743-EABC6711C1D8}"/>
    <cellStyle name="Normal 23" xfId="442" xr:uid="{7E4F174C-41DB-4C27-8BB5-FFFEE017BE06}"/>
    <cellStyle name="Normal 23 2" xfId="2500" xr:uid="{EA5C17F0-E1F2-445F-8195-B59FD2DB150F}"/>
    <cellStyle name="Normal 23 2 2" xfId="4356" xr:uid="{28810A55-90AE-4C23-B3E6-089AFE647E02}"/>
    <cellStyle name="Normal 23 2 2 2" xfId="4751" xr:uid="{F9853E43-4E72-40F2-9AC6-C9025BE32861}"/>
    <cellStyle name="Normal 23 2 2 3" xfId="4693" xr:uid="{2C09CED1-B852-4024-B402-FD18920B83CD}"/>
    <cellStyle name="Normal 23 2 2 4" xfId="4663" xr:uid="{976E6ADF-7A4C-4FF2-87B2-C905F6D4695F}"/>
    <cellStyle name="Normal 23 2 3" xfId="4605" xr:uid="{B1DB7BAE-4C81-4DBC-B4BF-2BF6A45E37F3}"/>
    <cellStyle name="Normal 23 2 4" xfId="4712" xr:uid="{EC391F3A-4AD9-4A53-8552-073CA224CFDA}"/>
    <cellStyle name="Normal 23 3" xfId="4426" xr:uid="{1BCB36D6-399E-4F46-B11A-1462BC215D55}"/>
    <cellStyle name="Normal 23 4" xfId="4355" xr:uid="{22259FF3-A6FC-4985-938C-68CD088A4FEE}"/>
    <cellStyle name="Normal 23 5" xfId="4572" xr:uid="{5A3943CD-0FFC-4A5F-A680-9C04970BE4E2}"/>
    <cellStyle name="Normal 23 6" xfId="4739" xr:uid="{1EEB27D4-77BE-4925-A359-55FA5F992AEE}"/>
    <cellStyle name="Normal 24" xfId="443" xr:uid="{B25F61A0-E7AA-4972-9D6C-AEB9263F3B9F}"/>
    <cellStyle name="Normal 24 2" xfId="444" xr:uid="{FDD3E683-9D92-4EA2-B5DE-2F4B9977A434}"/>
    <cellStyle name="Normal 24 2 2" xfId="4428" xr:uid="{7C44D51A-8B9D-4919-954A-9D2AA1E20065}"/>
    <cellStyle name="Normal 24 2 3" xfId="4358" xr:uid="{D3823E46-8F0E-4851-BC57-A6F1885359B9}"/>
    <cellStyle name="Normal 24 2 4" xfId="4574" xr:uid="{18B3DC81-65F9-470C-90C3-84A53BEFA5EA}"/>
    <cellStyle name="Normal 24 2 5" xfId="4741" xr:uid="{0679C275-2353-4643-9D90-C58EAA017C91}"/>
    <cellStyle name="Normal 24 3" xfId="4427" xr:uid="{4C255599-FF3C-4E72-AB95-88E4E8AA5082}"/>
    <cellStyle name="Normal 24 4" xfId="4357" xr:uid="{14493957-2F64-47DF-A5EC-34711AA7F221}"/>
    <cellStyle name="Normal 24 5" xfId="4573" xr:uid="{757C7F04-0F0A-48E0-931F-BCA5022AFE6F}"/>
    <cellStyle name="Normal 24 6" xfId="4740" xr:uid="{E3872E47-AF3A-43A7-AA59-E4286F8A77A2}"/>
    <cellStyle name="Normal 25" xfId="451" xr:uid="{292E5353-A765-476D-AFD4-B89087139B04}"/>
    <cellStyle name="Normal 25 2" xfId="4360" xr:uid="{E995F76D-88A2-4204-8168-9659DD876903}"/>
    <cellStyle name="Normal 25 2 2" xfId="5337" xr:uid="{47B293A9-2619-4B42-990C-373D6AA2D3A9}"/>
    <cellStyle name="Normal 25 3" xfId="4429" xr:uid="{FA4DDFEB-A779-4B98-94DE-BEECC31A4AB3}"/>
    <cellStyle name="Normal 25 4" xfId="4359" xr:uid="{0881C2A3-5304-49B0-918F-781B99008AEE}"/>
    <cellStyle name="Normal 25 5" xfId="4575" xr:uid="{F04E3266-313E-4BCD-A31A-D23378E162EC}"/>
    <cellStyle name="Normal 26" xfId="2498" xr:uid="{329FDF04-1E3D-455C-9039-D119F9979096}"/>
    <cellStyle name="Normal 26 2" xfId="2499" xr:uid="{B112C2F1-F6E0-469C-BD48-40ADA8F25D18}"/>
    <cellStyle name="Normal 26 2 2" xfId="4362" xr:uid="{9AD1E13A-960C-49F6-BA91-2B3CB41BBDB6}"/>
    <cellStyle name="Normal 26 3" xfId="4361" xr:uid="{61FDC036-C01A-4BAE-90FF-91ACB3BF5BF8}"/>
    <cellStyle name="Normal 26 3 2" xfId="4436" xr:uid="{E127792E-D0CB-4937-942E-F3E189E1364D}"/>
    <cellStyle name="Normal 27" xfId="2507" xr:uid="{3662C16E-B310-48E6-AF37-6B71715E261D}"/>
    <cellStyle name="Normal 27 2" xfId="4364" xr:uid="{26C08316-FFF2-44EB-BF97-093C551AB644}"/>
    <cellStyle name="Normal 27 3" xfId="4363" xr:uid="{D8ED73CC-DF28-4130-A09A-D45EBBCD1FB6}"/>
    <cellStyle name="Normal 27 4" xfId="4599" xr:uid="{B06AB087-5079-49AA-9BF0-1C5A90783AB1}"/>
    <cellStyle name="Normal 27 5" xfId="5320" xr:uid="{5BF76D9E-CFB3-4461-B093-3B53C7958D71}"/>
    <cellStyle name="Normal 27 6" xfId="4589" xr:uid="{C15A8503-65EC-47BE-8537-DC22D9957340}"/>
    <cellStyle name="Normal 27 7" xfId="5332" xr:uid="{5773219C-04D5-4E50-9705-0CD8FE6281EC}"/>
    <cellStyle name="Normal 28" xfId="4365" xr:uid="{017B87F4-3E8B-409F-8BEB-CC1F7A46F211}"/>
    <cellStyle name="Normal 28 2" xfId="4366" xr:uid="{B0FCEE2F-3F5D-4D40-989D-B26E7091D547}"/>
    <cellStyle name="Normal 28 3" xfId="4367" xr:uid="{5EF75816-9BB6-4641-822D-03B8813A746E}"/>
    <cellStyle name="Normal 29" xfId="4368" xr:uid="{82777ED4-B916-46DA-9D6F-EC3FDAF2F2DD}"/>
    <cellStyle name="Normal 29 2" xfId="4369" xr:uid="{2D96134E-FADB-4148-9E52-B04325B3A410}"/>
    <cellStyle name="Normal 3" xfId="2" xr:uid="{665067A7-73F8-4B7E-BFD2-7BB3B9468366}"/>
    <cellStyle name="Normal 3 2" xfId="81" xr:uid="{E7B16D1D-A905-4473-B815-B9E06A44A101}"/>
    <cellStyle name="Normal 3 2 2" xfId="82" xr:uid="{26D83CD8-ADB4-4417-83D8-196EA4FF115E}"/>
    <cellStyle name="Normal 3 2 2 2" xfId="288" xr:uid="{037BB272-56E9-4504-8465-9946B381614B}"/>
    <cellStyle name="Normal 3 2 2 2 2" xfId="4665" xr:uid="{4123C5DC-AB71-421D-B2EA-2A1AD2582B56}"/>
    <cellStyle name="Normal 3 2 2 3" xfId="4556" xr:uid="{64E83E9F-C983-434F-B7DF-16BC77E6C6AA}"/>
    <cellStyle name="Normal 3 2 3" xfId="83" xr:uid="{B1A563F7-A0F4-4DFE-80BB-A096160D767A}"/>
    <cellStyle name="Normal 3 2 4" xfId="289" xr:uid="{162B1AD4-849C-4CFE-A865-5424DFB2D168}"/>
    <cellStyle name="Normal 3 2 4 2" xfId="4666" xr:uid="{70B648F9-56A4-4CE1-8F99-C4A117EA833D}"/>
    <cellStyle name="Normal 3 2 5" xfId="2506" xr:uid="{34B8A362-C588-46AB-85FA-0692BF0E3562}"/>
    <cellStyle name="Normal 3 2 5 2" xfId="4509" xr:uid="{28406A15-CB7C-4B64-8F3E-80800085F4B8}"/>
    <cellStyle name="Normal 3 2 5 3" xfId="5304" xr:uid="{E7F5A307-A888-48A9-8090-D40105E7FEE2}"/>
    <cellStyle name="Normal 3 3" xfId="84" xr:uid="{1AD6D27B-7FB6-49A3-A42E-1F457B6C1238}"/>
    <cellStyle name="Normal 3 3 2" xfId="290" xr:uid="{D0A6041C-78F3-4537-8B68-44A910BB264E}"/>
    <cellStyle name="Normal 3 3 2 2" xfId="4667" xr:uid="{D6624447-7A13-43CB-8670-D01B83D85EAE}"/>
    <cellStyle name="Normal 3 3 3" xfId="4557" xr:uid="{E6EE2862-2A74-41E2-B663-F354D4D92DD0}"/>
    <cellStyle name="Normal 3 4" xfId="85" xr:uid="{739578AD-E54B-4032-A8C6-FBACF2610E0C}"/>
    <cellStyle name="Normal 3 4 2" xfId="2502" xr:uid="{0128DFD7-B6C9-46F1-837A-0B36CEF4D3A7}"/>
    <cellStyle name="Normal 3 4 2 2" xfId="4668" xr:uid="{86A0BBD2-1D96-4AAC-ABD8-248EBB1EEC4D}"/>
    <cellStyle name="Normal 3 5" xfId="2501" xr:uid="{F1758847-4D2D-47D8-A686-2D8AC2D4485F}"/>
    <cellStyle name="Normal 3 5 2" xfId="4669" xr:uid="{8AE75C47-0BCF-4A1C-9DF6-211E91028A32}"/>
    <cellStyle name="Normal 3 5 3" xfId="4745" xr:uid="{0988C9A7-300C-456F-BDC6-399D52F1C4C2}"/>
    <cellStyle name="Normal 3 5 4" xfId="4713" xr:uid="{45AB54E4-C210-473A-BBEE-F4DD1665CE66}"/>
    <cellStyle name="Normal 3 6" xfId="4664" xr:uid="{DF4FE0DB-819E-4E67-A0F5-F30B4859B873}"/>
    <cellStyle name="Normal 3 6 2" xfId="5336" xr:uid="{404F3F7F-B525-4337-87B1-7F1B49D4383B}"/>
    <cellStyle name="Normal 3 6 2 2" xfId="5333" xr:uid="{2F17DA85-DC4E-4A69-BCB0-06A816CB4109}"/>
    <cellStyle name="Normal 30" xfId="4370" xr:uid="{AFC87A00-D973-4691-9CC7-54868A225B84}"/>
    <cellStyle name="Normal 30 2" xfId="4371" xr:uid="{142FC16B-98ED-41F4-998E-D65789A71EE0}"/>
    <cellStyle name="Normal 31" xfId="4372" xr:uid="{FB196236-768E-460D-A125-920E18408CE6}"/>
    <cellStyle name="Normal 31 2" xfId="4373" xr:uid="{C37EEEAC-BE81-4E7A-888C-BA7E4F9EB3EA}"/>
    <cellStyle name="Normal 32" xfId="4374" xr:uid="{8E8F27D3-0054-4D86-8DFD-0AADE3A86B7F}"/>
    <cellStyle name="Normal 33" xfId="4375" xr:uid="{AF6F9AAB-2974-45D8-9BE6-9B834DD69EF2}"/>
    <cellStyle name="Normal 33 2" xfId="4376" xr:uid="{F4342251-502C-497F-9AAC-EE59C701D9D8}"/>
    <cellStyle name="Normal 34" xfId="4377" xr:uid="{004066FD-7F03-474A-B7C4-FE48C9997C1D}"/>
    <cellStyle name="Normal 34 2" xfId="4378" xr:uid="{D6A0FBCC-C578-484B-9394-09431336CBD1}"/>
    <cellStyle name="Normal 35" xfId="4379" xr:uid="{585F9D79-9DFB-44B1-91C1-A681A1142B30}"/>
    <cellStyle name="Normal 35 2" xfId="4380" xr:uid="{1BA0D0F7-0B48-467A-B66E-43C71B5C88E0}"/>
    <cellStyle name="Normal 36" xfId="4381" xr:uid="{1AC51345-3346-478F-9C8D-7C4A1D93EB1E}"/>
    <cellStyle name="Normal 36 2" xfId="4382" xr:uid="{0B2F95C3-0693-48FF-84F0-5FF1812F62D2}"/>
    <cellStyle name="Normal 37" xfId="4383" xr:uid="{08775080-0D81-4660-BBEA-6E88335F2E24}"/>
    <cellStyle name="Normal 37 2" xfId="4384" xr:uid="{DEC098C8-7BE7-4875-B242-8CBF86B2C4EE}"/>
    <cellStyle name="Normal 38" xfId="4385" xr:uid="{C439BA8C-A075-4338-B07D-96DE5CF0FAA4}"/>
    <cellStyle name="Normal 38 2" xfId="4386" xr:uid="{DFC40BD3-4024-4BBE-BC4D-6484ABC2F0A8}"/>
    <cellStyle name="Normal 39" xfId="4387" xr:uid="{0D8E8EEE-1372-4149-A3B0-A980254B0999}"/>
    <cellStyle name="Normal 39 2" xfId="4388" xr:uid="{56255976-32F6-4231-AC10-D89CE65FAB98}"/>
    <cellStyle name="Normal 39 2 2" xfId="4389" xr:uid="{B1E972BC-8AA1-452A-B6D5-9A838E2CFA4D}"/>
    <cellStyle name="Normal 39 3" xfId="4390" xr:uid="{0CD17C70-2F82-4202-B630-3825EE5F6F8B}"/>
    <cellStyle name="Normal 4" xfId="86" xr:uid="{E9AB670E-4A37-4097-B28E-0A4FD7CC068C}"/>
    <cellStyle name="Normal 4 2" xfId="87" xr:uid="{A1339761-8DD0-4246-B4AF-A232EC069EA0}"/>
    <cellStyle name="Normal 4 2 2" xfId="88" xr:uid="{5CB4FDB6-0B45-4883-8832-B44121C1640A}"/>
    <cellStyle name="Normal 4 2 2 2" xfId="445" xr:uid="{D32866CB-42A4-4AE9-974E-54C6A937F7FF}"/>
    <cellStyle name="Normal 4 2 2 3" xfId="2807" xr:uid="{AA0D7805-2E3A-4505-A1AE-C387AF91970B}"/>
    <cellStyle name="Normal 4 2 2 4" xfId="2808" xr:uid="{9655003C-01F5-4070-9E6B-04A28ACF3110}"/>
    <cellStyle name="Normal 4 2 2 4 2" xfId="2809" xr:uid="{4B80CA01-6C7A-4FBB-8852-1AB1C5018844}"/>
    <cellStyle name="Normal 4 2 2 4 3" xfId="2810" xr:uid="{3A246B12-5B5A-4379-A5B5-B2FEDF019CC2}"/>
    <cellStyle name="Normal 4 2 2 4 3 2" xfId="2811" xr:uid="{7FE3752B-3028-4938-9B4F-5D91738DD71E}"/>
    <cellStyle name="Normal 4 2 2 4 3 3" xfId="4312" xr:uid="{68A8D479-9F4F-4D61-BB16-0EC9B46FA576}"/>
    <cellStyle name="Normal 4 2 3" xfId="2493" xr:uid="{99240CBD-C241-46F1-9F56-F0A0958A3227}"/>
    <cellStyle name="Normal 4 2 3 2" xfId="2504" xr:uid="{4B7BAB05-67FB-4007-851F-4A88FB2267B1}"/>
    <cellStyle name="Normal 4 2 3 2 2" xfId="4462" xr:uid="{808D0134-40E7-4326-AF51-4311EE3CA9FD}"/>
    <cellStyle name="Normal 4 2 3 3" xfId="4463" xr:uid="{33FFDD54-6FA8-4295-A520-8C6E55295E75}"/>
    <cellStyle name="Normal 4 2 3 3 2" xfId="4464" xr:uid="{550473F4-D2E2-4910-9D26-6DBF4AF54664}"/>
    <cellStyle name="Normal 4 2 3 4" xfId="4465" xr:uid="{B590969B-E7F3-4522-9C99-D540C2E5F25E}"/>
    <cellStyle name="Normal 4 2 3 5" xfId="4466" xr:uid="{706ABF31-616B-4FA3-A215-0B146D351877}"/>
    <cellStyle name="Normal 4 2 4" xfId="2494" xr:uid="{069FFA95-D04A-4F5A-A249-E548033BFCE6}"/>
    <cellStyle name="Normal 4 2 4 2" xfId="4392" xr:uid="{BE1605D2-92A1-4337-8173-E334876EB29E}"/>
    <cellStyle name="Normal 4 2 4 2 2" xfId="4467" xr:uid="{5E43D2ED-AB9E-4F8B-9536-C78831F96782}"/>
    <cellStyle name="Normal 4 2 4 2 3" xfId="4694" xr:uid="{7654C8A1-51CF-4FB8-B890-02ECFD027BEB}"/>
    <cellStyle name="Normal 4 2 4 2 4" xfId="4613" xr:uid="{C39600D9-AFB3-46F6-A80B-2F7E0CC27F1D}"/>
    <cellStyle name="Normal 4 2 4 3" xfId="4576" xr:uid="{089557BD-0665-43FB-89B1-2EB4E8E7F2E8}"/>
    <cellStyle name="Normal 4 2 4 4" xfId="4714" xr:uid="{DF379FE4-4302-4C02-8C6A-1512A8ED7846}"/>
    <cellStyle name="Normal 4 2 5" xfId="1168" xr:uid="{9C093525-EDA9-4DDA-A295-3F611C42B8CD}"/>
    <cellStyle name="Normal 4 2 6" xfId="4558" xr:uid="{36C180C2-0AD0-4BA4-BF55-FF49CE283D31}"/>
    <cellStyle name="Normal 4 2 7" xfId="5341" xr:uid="{9C172258-F4FA-4317-B244-565B23A89FCA}"/>
    <cellStyle name="Normal 4 3" xfId="528" xr:uid="{BDD6DC22-C63A-4CC4-B5BE-BDF028F357E3}"/>
    <cellStyle name="Normal 4 3 2" xfId="1170" xr:uid="{DD56E2BE-BDA3-43CF-8844-C7BD717310C5}"/>
    <cellStyle name="Normal 4 3 2 2" xfId="1171" xr:uid="{64E6F54E-B219-405D-85CB-2777CBBA2715}"/>
    <cellStyle name="Normal 4 3 2 3" xfId="1172" xr:uid="{0A1668D8-DEEF-4BCB-AA6C-6ADFB1D4A3C6}"/>
    <cellStyle name="Normal 4 3 3" xfId="1169" xr:uid="{C0F55257-27A9-4403-81D1-F9C1C37FABF4}"/>
    <cellStyle name="Normal 4 3 3 2" xfId="4434" xr:uid="{A21C0FA0-700F-4C83-87F4-2474F4B53E00}"/>
    <cellStyle name="Normal 4 3 4" xfId="2812" xr:uid="{3CEAC94A-E84E-4B6B-ABC4-44AAEF7234B1}"/>
    <cellStyle name="Normal 4 3 5" xfId="2813" xr:uid="{FD905D7A-56DD-4612-B93C-EC146CDC55F9}"/>
    <cellStyle name="Normal 4 3 5 2" xfId="2814" xr:uid="{9AB34508-1416-4CBE-AEAD-364098733511}"/>
    <cellStyle name="Normal 4 3 5 3" xfId="2815" xr:uid="{59D07DF2-0144-46E7-BBCA-A8E2EBAE9AD1}"/>
    <cellStyle name="Normal 4 3 5 3 2" xfId="2816" xr:uid="{D9B45918-2F20-44C8-9640-FCFE2AC8AA12}"/>
    <cellStyle name="Normal 4 3 5 3 3" xfId="4311" xr:uid="{C6369648-3479-42F6-B554-C85B02849EE5}"/>
    <cellStyle name="Normal 4 3 6" xfId="4314" xr:uid="{84C66205-CC39-4F43-AEA8-93229E769A78}"/>
    <cellStyle name="Normal 4 4" xfId="453" xr:uid="{4CB41126-A289-48E5-A479-DDFA4E9CB459}"/>
    <cellStyle name="Normal 4 4 2" xfId="2495" xr:uid="{12C8171A-AC22-4D29-BDAE-653BFA0D0A7B}"/>
    <cellStyle name="Normal 4 4 2 2" xfId="5339" xr:uid="{4928BCE9-3BA3-4638-B9E3-D216C4BDDCAA}"/>
    <cellStyle name="Normal 4 4 3" xfId="2503" xr:uid="{7A38ECA2-5D8D-426C-998C-8315FF8CBA29}"/>
    <cellStyle name="Normal 4 4 3 2" xfId="4317" xr:uid="{47BDDB17-BC47-4016-822C-363552F441FB}"/>
    <cellStyle name="Normal 4 4 3 3" xfId="4316" xr:uid="{16C7C2D3-B288-479E-9E5B-6B962F00CB23}"/>
    <cellStyle name="Normal 4 4 4" xfId="4747" xr:uid="{AD7E181D-433F-4E8F-99E3-33E954C89BAC}"/>
    <cellStyle name="Normal 4 5" xfId="2496" xr:uid="{54FF2A44-EDC6-492C-BA6B-977F1D1E55CF}"/>
    <cellStyle name="Normal 4 5 2" xfId="4391" xr:uid="{36734C85-221A-40DD-B367-12F7EF47B6D3}"/>
    <cellStyle name="Normal 4 6" xfId="2497" xr:uid="{264BE631-42A6-4515-84D7-1A375B47B605}"/>
    <cellStyle name="Normal 4 7" xfId="900" xr:uid="{EFD656C0-1842-43E4-9383-2617061A46BD}"/>
    <cellStyle name="Normal 40" xfId="4393" xr:uid="{C4ACB3FB-E368-4DF9-B220-5A5E26806312}"/>
    <cellStyle name="Normal 40 2" xfId="4394" xr:uid="{DCF56487-B6CD-47C0-BD86-85D2306B3BB3}"/>
    <cellStyle name="Normal 40 2 2" xfId="4395" xr:uid="{739C8A0A-8EAE-4A7E-B974-092EE2EB9418}"/>
    <cellStyle name="Normal 40 3" xfId="4396" xr:uid="{50EFDFA2-337D-4DCC-B6CA-0E1702454CC5}"/>
    <cellStyle name="Normal 41" xfId="4397" xr:uid="{8FF0EDD0-1B5E-4B48-8F0B-2D964BBF9199}"/>
    <cellStyle name="Normal 41 2" xfId="4398" xr:uid="{8DADC16C-7312-443B-9E4F-F4C4802AB39C}"/>
    <cellStyle name="Normal 42" xfId="4399" xr:uid="{482217DB-0A37-4BC9-97A6-98F62C9C13F0}"/>
    <cellStyle name="Normal 42 2" xfId="4400" xr:uid="{B387022A-A603-4E88-A1F5-E46FB0946220}"/>
    <cellStyle name="Normal 43" xfId="4401" xr:uid="{FFF4CAF8-8F4A-414A-9E77-02DB037A88E0}"/>
    <cellStyle name="Normal 43 2" xfId="4402" xr:uid="{8A1596C2-7C15-48C2-B7E5-3615CF88926D}"/>
    <cellStyle name="Normal 44" xfId="4412" xr:uid="{D3A5D6B4-D290-4D70-9666-19CA52793F61}"/>
    <cellStyle name="Normal 44 2" xfId="4413" xr:uid="{2BCC9091-39EC-460B-BD2E-AC57B7327034}"/>
    <cellStyle name="Normal 45" xfId="4674" xr:uid="{9564A11D-5D06-44FA-9E4A-7742B7BEA5BF}"/>
    <cellStyle name="Normal 45 2" xfId="5324" xr:uid="{D5C3A097-238D-48C9-A46E-C045D0144EFD}"/>
    <cellStyle name="Normal 45 3" xfId="5323" xr:uid="{9A77E1C9-20D6-4A83-A88E-D5052D5006CB}"/>
    <cellStyle name="Normal 5" xfId="89" xr:uid="{DAC992CE-356C-4295-B70D-A4ACA00FB6CD}"/>
    <cellStyle name="Normal 5 10" xfId="291" xr:uid="{39D36018-E517-4875-815F-183FFBC4BA95}"/>
    <cellStyle name="Normal 5 10 2" xfId="529" xr:uid="{836A8716-5C2F-4397-924F-B8C8E4F064DA}"/>
    <cellStyle name="Normal 5 10 2 2" xfId="1173" xr:uid="{E6ED55C2-26DD-46A4-8068-C9F352448974}"/>
    <cellStyle name="Normal 5 10 2 3" xfId="2817" xr:uid="{6D158735-2FB1-44EF-A8D2-F08CEDEE77F4}"/>
    <cellStyle name="Normal 5 10 2 4" xfId="2818" xr:uid="{EFE4F652-EBBB-480F-9D94-795F8B55AF51}"/>
    <cellStyle name="Normal 5 10 3" xfId="1174" xr:uid="{13E2220F-749C-4135-9E00-E990826B2BFB}"/>
    <cellStyle name="Normal 5 10 3 2" xfId="2819" xr:uid="{879BD435-8112-4433-AEA2-5B634E11E4B3}"/>
    <cellStyle name="Normal 5 10 3 3" xfId="2820" xr:uid="{15D635DE-8A1B-4EFF-83F0-F354B7DA10E0}"/>
    <cellStyle name="Normal 5 10 3 4" xfId="2821" xr:uid="{D2761774-72D5-4D55-9A75-D8C89808B8B2}"/>
    <cellStyle name="Normal 5 10 4" xfId="2822" xr:uid="{F08AC765-5DB4-488C-A597-33B5107EBC03}"/>
    <cellStyle name="Normal 5 10 5" xfId="2823" xr:uid="{C92B66FA-42BA-4B0B-9A99-AEF1A01128BE}"/>
    <cellStyle name="Normal 5 10 6" xfId="2824" xr:uid="{56FCEFAF-6D71-4F60-B820-8E8C27B741AC}"/>
    <cellStyle name="Normal 5 11" xfId="292" xr:uid="{993D7EF6-621C-425E-856C-8A6F4E2D2482}"/>
    <cellStyle name="Normal 5 11 2" xfId="1175" xr:uid="{3B3232A5-6703-47C0-874A-1D20F608CBDE}"/>
    <cellStyle name="Normal 5 11 2 2" xfId="2825" xr:uid="{A1B885DE-F3C7-4004-872C-D46F61724AC0}"/>
    <cellStyle name="Normal 5 11 2 2 2" xfId="4403" xr:uid="{32062881-FD3E-425A-BFB4-9EF8B794F5E6}"/>
    <cellStyle name="Normal 5 11 2 2 3" xfId="4681" xr:uid="{297A1287-D303-4438-B4D2-57942AC5F414}"/>
    <cellStyle name="Normal 5 11 2 3" xfId="2826" xr:uid="{06FAEE16-682A-429A-A045-3371E9B8BC53}"/>
    <cellStyle name="Normal 5 11 2 4" xfId="2827" xr:uid="{F5E5B0FB-9EC3-4383-B111-55739EE76922}"/>
    <cellStyle name="Normal 5 11 3" xfId="2828" xr:uid="{13DE3E8C-CA7D-4F55-BA2E-DAE2A923E81B}"/>
    <cellStyle name="Normal 5 11 4" xfId="2829" xr:uid="{A0946A19-779F-4506-BCEE-A4CCAA7827C0}"/>
    <cellStyle name="Normal 5 11 4 2" xfId="4577" xr:uid="{8D2FF2AE-D22E-4BF9-AECA-900AA49B4B39}"/>
    <cellStyle name="Normal 5 11 4 3" xfId="4682" xr:uid="{33CA306A-10DC-414D-BF87-38C3DEAF80CB}"/>
    <cellStyle name="Normal 5 11 4 4" xfId="4606" xr:uid="{CD217A2E-00C4-4AF6-A53B-28763CAFF21C}"/>
    <cellStyle name="Normal 5 11 5" xfId="2830" xr:uid="{F2233BF6-0341-4972-999B-B75B83D971A1}"/>
    <cellStyle name="Normal 5 12" xfId="1176" xr:uid="{E692135A-A6BC-4DC7-9967-328501878B25}"/>
    <cellStyle name="Normal 5 12 2" xfId="2831" xr:uid="{0440563C-F13B-4720-A56A-E38E0A30A3C0}"/>
    <cellStyle name="Normal 5 12 3" xfId="2832" xr:uid="{7D3CE74C-AE5F-4555-A0AE-28CC57D97F9E}"/>
    <cellStyle name="Normal 5 12 4" xfId="2833" xr:uid="{6FCC840C-C4BE-4EA1-97F2-7E8DC0E2732B}"/>
    <cellStyle name="Normal 5 13" xfId="901" xr:uid="{1612D0AD-F6F6-41C4-B337-AEA29A70B6AF}"/>
    <cellStyle name="Normal 5 13 2" xfId="2834" xr:uid="{484E4B92-94B6-4B09-AC77-4C16EA31012D}"/>
    <cellStyle name="Normal 5 13 3" xfId="2835" xr:uid="{73B336A5-DFF6-4CB4-8F34-A351C5E933AC}"/>
    <cellStyle name="Normal 5 13 4" xfId="2836" xr:uid="{14561CBD-899F-4E3D-AD43-6EE0527D003D}"/>
    <cellStyle name="Normal 5 14" xfId="2837" xr:uid="{F8B8A060-5D6B-4816-9F24-4BD5226953F1}"/>
    <cellStyle name="Normal 5 14 2" xfId="2838" xr:uid="{2722E91D-1BA0-4936-A677-0A7A064DF951}"/>
    <cellStyle name="Normal 5 15" xfId="2839" xr:uid="{37751820-DCC5-48C3-A799-5CAB0B0E1480}"/>
    <cellStyle name="Normal 5 16" xfId="2840" xr:uid="{B458FD43-A1AA-48F7-9B3A-30E7FE622EE7}"/>
    <cellStyle name="Normal 5 17" xfId="2841" xr:uid="{8F6B6E63-5F4C-4FD5-AA52-F0D119B9C363}"/>
    <cellStyle name="Normal 5 2" xfId="90" xr:uid="{55F4020B-86EE-4271-9D44-6079DC15207C}"/>
    <cellStyle name="Normal 5 2 2" xfId="187" xr:uid="{D4576B24-1AEA-4B77-A17B-212B4176E3BC}"/>
    <cellStyle name="Normal 5 2 2 2" xfId="188" xr:uid="{41A98918-95C1-428B-86FF-CBDEC94CAE5B}"/>
    <cellStyle name="Normal 5 2 2 2 2" xfId="189" xr:uid="{1EDE0A89-C82C-4C36-8034-5BC776D84270}"/>
    <cellStyle name="Normal 5 2 2 2 2 2" xfId="190" xr:uid="{5B9BB7C8-6E73-46C8-9233-BA8FD34E199A}"/>
    <cellStyle name="Normal 5 2 2 2 3" xfId="191" xr:uid="{AC3AE8C1-88D2-4131-A265-0DE7F98553FA}"/>
    <cellStyle name="Normal 5 2 2 2 4" xfId="4670" xr:uid="{A6D2372F-6952-492D-99D9-0DB407E08D9F}"/>
    <cellStyle name="Normal 5 2 2 2 5" xfId="5300" xr:uid="{43086217-BF18-433B-B034-A99CB782282F}"/>
    <cellStyle name="Normal 5 2 2 3" xfId="192" xr:uid="{4F8AB70E-2D80-452E-80ED-DF193F82914F}"/>
    <cellStyle name="Normal 5 2 2 3 2" xfId="193" xr:uid="{71691305-8774-40E6-A5C7-462A06B5A939}"/>
    <cellStyle name="Normal 5 2 2 4" xfId="194" xr:uid="{2DBF801E-A328-41AB-89C9-BFFE52938621}"/>
    <cellStyle name="Normal 5 2 2 5" xfId="293" xr:uid="{447CDB6E-85B2-4E7E-BB0A-96B333B34EE9}"/>
    <cellStyle name="Normal 5 2 2 6" xfId="4596" xr:uid="{6796EA18-589A-4278-A75D-78DE761FE8BA}"/>
    <cellStyle name="Normal 5 2 2 7" xfId="5329" xr:uid="{44EFD397-CC14-4AF6-9E68-482FB28F23EF}"/>
    <cellStyle name="Normal 5 2 3" xfId="195" xr:uid="{21F70C60-B773-4F1A-AA81-26364B2D0B8A}"/>
    <cellStyle name="Normal 5 2 3 2" xfId="196" xr:uid="{A53A8780-D1CF-4141-8E4F-D975C4125836}"/>
    <cellStyle name="Normal 5 2 3 2 2" xfId="197" xr:uid="{62E5945F-56F2-46CC-BC26-00E9B07CD11C}"/>
    <cellStyle name="Normal 5 2 3 2 3" xfId="4559" xr:uid="{C6849A47-876B-407B-B663-B04BC88E037E}"/>
    <cellStyle name="Normal 5 2 3 2 4" xfId="5301" xr:uid="{3BBA8DC5-516A-43BC-B9BE-355CD004EA3E}"/>
    <cellStyle name="Normal 5 2 3 3" xfId="198" xr:uid="{47D3DDC6-3325-471E-B58F-7529038270D7}"/>
    <cellStyle name="Normal 5 2 3 3 2" xfId="4742" xr:uid="{8D61F8AA-AC63-405D-B21D-1D9398F4834E}"/>
    <cellStyle name="Normal 5 2 3 4" xfId="4404" xr:uid="{3C9BF94F-D6EF-48A8-B95E-D85494C49D80}"/>
    <cellStyle name="Normal 5 2 3 4 2" xfId="4715" xr:uid="{144615E5-3ED4-40CC-A002-73C3BF4A865E}"/>
    <cellStyle name="Normal 5 2 3 5" xfId="4597" xr:uid="{5F703737-E719-40EB-960F-14BC248CC3EB}"/>
    <cellStyle name="Normal 5 2 3 6" xfId="5321" xr:uid="{0496069C-BD79-48D1-AEA8-3370C601F1FC}"/>
    <cellStyle name="Normal 5 2 3 7" xfId="5330" xr:uid="{CAD2070E-6BAF-4426-BE76-43E56A13DDA0}"/>
    <cellStyle name="Normal 5 2 4" xfId="199" xr:uid="{7FCA8E05-C653-467B-9F18-2CE891FA1A28}"/>
    <cellStyle name="Normal 5 2 4 2" xfId="200" xr:uid="{42E876DC-778C-4803-8FDC-E078E4B1F350}"/>
    <cellStyle name="Normal 5 2 5" xfId="201" xr:uid="{8723B305-250B-4530-AE89-8FB6DEC6D8A0}"/>
    <cellStyle name="Normal 5 2 6" xfId="186" xr:uid="{18534091-B479-4DEE-86BA-6680CEF862CC}"/>
    <cellStyle name="Normal 5 3" xfId="91" xr:uid="{89985419-5087-4E13-AC07-AE3F4392837C}"/>
    <cellStyle name="Normal 5 3 2" xfId="4406" xr:uid="{DE3E217A-BA97-4234-8A58-D749BC16240C}"/>
    <cellStyle name="Normal 5 3 3" xfId="4405" xr:uid="{8DED7DB1-C023-4EDF-9B6C-F134B98D86BA}"/>
    <cellStyle name="Normal 5 4" xfId="92" xr:uid="{F136E168-D9BE-4C03-8571-D98E8D40C75B}"/>
    <cellStyle name="Normal 5 4 10" xfId="2842" xr:uid="{36AECD2C-1033-4A52-BE92-2350DDF1F4CF}"/>
    <cellStyle name="Normal 5 4 11" xfId="2843" xr:uid="{14BEEA1D-B03F-4366-A387-53D3BC0D3D4E}"/>
    <cellStyle name="Normal 5 4 2" xfId="93" xr:uid="{35F5F3E8-118E-423F-B3B3-A00CBE97808D}"/>
    <cellStyle name="Normal 5 4 2 2" xfId="94" xr:uid="{CF395F0B-1945-47E6-9AA1-9F2BBD39928A}"/>
    <cellStyle name="Normal 5 4 2 2 2" xfId="294" xr:uid="{257EC6D2-A5F0-4FAA-9066-DFB14CD657AC}"/>
    <cellStyle name="Normal 5 4 2 2 2 2" xfId="530" xr:uid="{D557105B-2D12-424B-8D7E-7FDA5C59A99E}"/>
    <cellStyle name="Normal 5 4 2 2 2 2 2" xfId="531" xr:uid="{AA4FED5C-F842-4A93-BE0C-17ED8FEBDF13}"/>
    <cellStyle name="Normal 5 4 2 2 2 2 2 2" xfId="1177" xr:uid="{49A4440C-F158-44B3-A52F-494C2906B780}"/>
    <cellStyle name="Normal 5 4 2 2 2 2 2 2 2" xfId="1178" xr:uid="{D710B561-052A-4452-879B-97F5E1831E96}"/>
    <cellStyle name="Normal 5 4 2 2 2 2 2 3" xfId="1179" xr:uid="{EE17668A-D31C-4F40-B7BE-2F8E554FE6AD}"/>
    <cellStyle name="Normal 5 4 2 2 2 2 3" xfId="1180" xr:uid="{EF1EEC4F-DE70-49E5-BCFE-C892DC2FD804}"/>
    <cellStyle name="Normal 5 4 2 2 2 2 3 2" xfId="1181" xr:uid="{60413AF0-EC50-4B8A-ADF6-A45F10A6EEAC}"/>
    <cellStyle name="Normal 5 4 2 2 2 2 4" xfId="1182" xr:uid="{5F2D4554-5295-4FC1-8DA6-48A808EC453E}"/>
    <cellStyle name="Normal 5 4 2 2 2 3" xfId="532" xr:uid="{E3978230-7911-4F69-8F05-55B56B07B84B}"/>
    <cellStyle name="Normal 5 4 2 2 2 3 2" xfId="1183" xr:uid="{B955D87C-C82F-4468-AD6B-2681B1B59F50}"/>
    <cellStyle name="Normal 5 4 2 2 2 3 2 2" xfId="1184" xr:uid="{8A8E49A1-22C0-4FDF-AC9D-676B8AA97B07}"/>
    <cellStyle name="Normal 5 4 2 2 2 3 3" xfId="1185" xr:uid="{E31A90F7-F538-4799-8820-DDB2CCA97AAE}"/>
    <cellStyle name="Normal 5 4 2 2 2 3 4" xfId="2844" xr:uid="{48F7B9D6-4426-4073-9501-B2F2D04E8420}"/>
    <cellStyle name="Normal 5 4 2 2 2 4" xfId="1186" xr:uid="{BF7808AF-27FF-4D1A-ABDA-DA0ADCDD13E7}"/>
    <cellStyle name="Normal 5 4 2 2 2 4 2" xfId="1187" xr:uid="{C6A8E470-D406-48D9-95FF-D570BF1BCD10}"/>
    <cellStyle name="Normal 5 4 2 2 2 5" xfId="1188" xr:uid="{B6816EAD-96D0-40BA-AC26-E218453012E4}"/>
    <cellStyle name="Normal 5 4 2 2 2 6" xfId="2845" xr:uid="{D2DECC6B-4844-4740-A1D1-8A5BB95D738B}"/>
    <cellStyle name="Normal 5 4 2 2 3" xfId="295" xr:uid="{79918378-EB1E-4CDE-BA7E-96DD516B794E}"/>
    <cellStyle name="Normal 5 4 2 2 3 2" xfId="533" xr:uid="{788DD882-175B-4A21-91C9-EDC522B0DCA3}"/>
    <cellStyle name="Normal 5 4 2 2 3 2 2" xfId="534" xr:uid="{FA6874C0-BA3C-4903-8006-F00EE83E1D9C}"/>
    <cellStyle name="Normal 5 4 2 2 3 2 2 2" xfId="1189" xr:uid="{0401B33A-26A0-4A57-8792-0B2CC72C50F5}"/>
    <cellStyle name="Normal 5 4 2 2 3 2 2 2 2" xfId="1190" xr:uid="{82C08406-EAF0-43E7-843F-9567DC51D51D}"/>
    <cellStyle name="Normal 5 4 2 2 3 2 2 3" xfId="1191" xr:uid="{3C7CC03C-11A2-4F1F-B265-5E3089A89E03}"/>
    <cellStyle name="Normal 5 4 2 2 3 2 3" xfId="1192" xr:uid="{92483EC9-4F13-4655-8C2C-DD74A942496F}"/>
    <cellStyle name="Normal 5 4 2 2 3 2 3 2" xfId="1193" xr:uid="{EC31806C-4E03-4EC9-A765-E8D996BA839D}"/>
    <cellStyle name="Normal 5 4 2 2 3 2 4" xfId="1194" xr:uid="{CAD80CCD-B640-4E83-B80F-64269F91047E}"/>
    <cellStyle name="Normal 5 4 2 2 3 3" xfId="535" xr:uid="{68CF57CE-8441-49E8-B747-B85BB57BB72A}"/>
    <cellStyle name="Normal 5 4 2 2 3 3 2" xfId="1195" xr:uid="{6F118963-942F-40E1-A737-1547B2ED65B0}"/>
    <cellStyle name="Normal 5 4 2 2 3 3 2 2" xfId="1196" xr:uid="{7F04A67B-23C6-45D1-A919-D0B273F9DA61}"/>
    <cellStyle name="Normal 5 4 2 2 3 3 3" xfId="1197" xr:uid="{4C734B72-3656-449B-846C-7BC0324CBC11}"/>
    <cellStyle name="Normal 5 4 2 2 3 4" xfId="1198" xr:uid="{D39CF724-21D6-4B66-9B97-57BD4DD533CC}"/>
    <cellStyle name="Normal 5 4 2 2 3 4 2" xfId="1199" xr:uid="{AE25251B-6B30-4955-8D1A-20BF68BE0F34}"/>
    <cellStyle name="Normal 5 4 2 2 3 5" xfId="1200" xr:uid="{34416D73-2254-4225-A98F-B091662E6F8E}"/>
    <cellStyle name="Normal 5 4 2 2 4" xfId="536" xr:uid="{727D7336-D540-4C02-9371-4C9B37B9F400}"/>
    <cellStyle name="Normal 5 4 2 2 4 2" xfId="537" xr:uid="{CC1364EE-10A4-44A5-89DF-F95438235D15}"/>
    <cellStyle name="Normal 5 4 2 2 4 2 2" xfId="1201" xr:uid="{155A6F48-F8B5-460C-8D73-06A1F3FDEE2A}"/>
    <cellStyle name="Normal 5 4 2 2 4 2 2 2" xfId="1202" xr:uid="{907C0A43-B1F5-4AB6-9215-EF500C96CDBC}"/>
    <cellStyle name="Normal 5 4 2 2 4 2 3" xfId="1203" xr:uid="{C61E4C84-4FF6-4C02-8ACA-3AD907E641B4}"/>
    <cellStyle name="Normal 5 4 2 2 4 3" xfId="1204" xr:uid="{8C66701C-958E-4E82-9E3F-7817A2AD25B1}"/>
    <cellStyle name="Normal 5 4 2 2 4 3 2" xfId="1205" xr:uid="{A002DB12-0B1E-4D7F-8433-5BC377829FDB}"/>
    <cellStyle name="Normal 5 4 2 2 4 4" xfId="1206" xr:uid="{FD513C54-6770-40D6-BD59-806018B37CD0}"/>
    <cellStyle name="Normal 5 4 2 2 5" xfId="538" xr:uid="{6FEA77D9-C7B1-413C-A00E-73E10B1A6B27}"/>
    <cellStyle name="Normal 5 4 2 2 5 2" xfId="1207" xr:uid="{261C25DA-2662-4048-B8A1-B5141CD16604}"/>
    <cellStyle name="Normal 5 4 2 2 5 2 2" xfId="1208" xr:uid="{5D4D6360-4959-46FC-9300-865A8BF8F25D}"/>
    <cellStyle name="Normal 5 4 2 2 5 3" xfId="1209" xr:uid="{77228C49-9E03-4EEF-85EE-7B73044746A8}"/>
    <cellStyle name="Normal 5 4 2 2 5 4" xfId="2846" xr:uid="{648F1EC2-977C-4151-9B5A-81E3DB7295FB}"/>
    <cellStyle name="Normal 5 4 2 2 6" xfId="1210" xr:uid="{279AEE81-472D-44C3-A8A3-6D094485619F}"/>
    <cellStyle name="Normal 5 4 2 2 6 2" xfId="1211" xr:uid="{488D6931-FD93-43C1-BD40-E9846D465BF8}"/>
    <cellStyle name="Normal 5 4 2 2 7" xfId="1212" xr:uid="{02794EB6-2F8C-4E24-B7A5-11BADAE8F8C1}"/>
    <cellStyle name="Normal 5 4 2 2 8" xfId="2847" xr:uid="{384B750C-0995-42AD-A5AB-C3869962B4FE}"/>
    <cellStyle name="Normal 5 4 2 3" xfId="296" xr:uid="{DC743D65-A62F-44BE-8C19-22C9F2CC3185}"/>
    <cellStyle name="Normal 5 4 2 3 2" xfId="539" xr:uid="{B15AECD6-2175-459D-AD03-1FA9D31D822D}"/>
    <cellStyle name="Normal 5 4 2 3 2 2" xfId="540" xr:uid="{AA884E8D-94C5-4861-A963-CCAD63499A0C}"/>
    <cellStyle name="Normal 5 4 2 3 2 2 2" xfId="1213" xr:uid="{99AC0EE5-846E-4A35-AEA1-C6470C1C6A50}"/>
    <cellStyle name="Normal 5 4 2 3 2 2 2 2" xfId="1214" xr:uid="{F7A96F74-4AFB-4942-AFDE-2EDE59493068}"/>
    <cellStyle name="Normal 5 4 2 3 2 2 3" xfId="1215" xr:uid="{185C4CCF-F8CE-45E2-A2A7-B324538A4514}"/>
    <cellStyle name="Normal 5 4 2 3 2 3" xfId="1216" xr:uid="{F4ADC29E-EAA0-41D4-BA6D-F99A3DA362F6}"/>
    <cellStyle name="Normal 5 4 2 3 2 3 2" xfId="1217" xr:uid="{C7C7C87F-DF5B-4802-82AE-677E6DB2C285}"/>
    <cellStyle name="Normal 5 4 2 3 2 4" xfId="1218" xr:uid="{54BAD7CA-871B-4D23-B35C-EF82E54A554A}"/>
    <cellStyle name="Normal 5 4 2 3 3" xfId="541" xr:uid="{0D186C4A-5881-4056-A367-19F370AAC848}"/>
    <cellStyle name="Normal 5 4 2 3 3 2" xfId="1219" xr:uid="{C693F065-6357-42B7-827A-37F7FA1E8D64}"/>
    <cellStyle name="Normal 5 4 2 3 3 2 2" xfId="1220" xr:uid="{3C78F386-E2BC-4BF0-AF9C-92C66A0ECE04}"/>
    <cellStyle name="Normal 5 4 2 3 3 3" xfId="1221" xr:uid="{32B2D32C-A2D9-44C5-83BF-BC7880B84623}"/>
    <cellStyle name="Normal 5 4 2 3 3 4" xfId="2848" xr:uid="{5F581E7D-70D3-48FB-A183-756054EDADF4}"/>
    <cellStyle name="Normal 5 4 2 3 4" xfId="1222" xr:uid="{8F183AA5-F755-476E-A78E-67EF21B13FB3}"/>
    <cellStyle name="Normal 5 4 2 3 4 2" xfId="1223" xr:uid="{00152E29-28F7-4E50-B089-C3DE67C3AE0D}"/>
    <cellStyle name="Normal 5 4 2 3 5" xfId="1224" xr:uid="{F460AE0C-0653-492C-AADE-942BF008A6C7}"/>
    <cellStyle name="Normal 5 4 2 3 6" xfId="2849" xr:uid="{3C0A8A98-95E1-4DB2-8EFD-33047C883076}"/>
    <cellStyle name="Normal 5 4 2 4" xfId="297" xr:uid="{E6D5AA8C-FA92-4930-8E59-C8575B8FEDF0}"/>
    <cellStyle name="Normal 5 4 2 4 2" xfId="542" xr:uid="{5F1B5BF3-09B0-44BC-9975-D61ECC0667AF}"/>
    <cellStyle name="Normal 5 4 2 4 2 2" xfId="543" xr:uid="{47AB15C4-4B9F-41AA-81CD-D8BF9C1ADF95}"/>
    <cellStyle name="Normal 5 4 2 4 2 2 2" xfId="1225" xr:uid="{B38B826F-B09D-442A-82F9-C558B243C749}"/>
    <cellStyle name="Normal 5 4 2 4 2 2 2 2" xfId="1226" xr:uid="{ECC6F723-61AE-4E92-A5AD-76C7ADABEF3A}"/>
    <cellStyle name="Normal 5 4 2 4 2 2 3" xfId="1227" xr:uid="{2C773A83-4CD1-44F5-AD9C-1D5F34A8E962}"/>
    <cellStyle name="Normal 5 4 2 4 2 3" xfId="1228" xr:uid="{42A060BE-5B70-4BB0-959E-75412C49CBF3}"/>
    <cellStyle name="Normal 5 4 2 4 2 3 2" xfId="1229" xr:uid="{5C7577BB-C3E2-45D4-9DA2-B948D95AB2B0}"/>
    <cellStyle name="Normal 5 4 2 4 2 4" xfId="1230" xr:uid="{1B5C0573-B6A6-4415-9FED-31D3321DF2D1}"/>
    <cellStyle name="Normal 5 4 2 4 3" xfId="544" xr:uid="{A93E5F24-308C-4B29-AA2A-EBB0C2628B7C}"/>
    <cellStyle name="Normal 5 4 2 4 3 2" xfId="1231" xr:uid="{68A3B150-6E11-43B2-9338-6FAD16EF28D5}"/>
    <cellStyle name="Normal 5 4 2 4 3 2 2" xfId="1232" xr:uid="{43CECC3F-9399-4BE5-B9A9-F2C744EAB285}"/>
    <cellStyle name="Normal 5 4 2 4 3 3" xfId="1233" xr:uid="{54AB9D38-C8AE-4C48-B752-22F86A1A252B}"/>
    <cellStyle name="Normal 5 4 2 4 4" xfId="1234" xr:uid="{8AFBDC59-E3B1-4BA4-85D1-EEF72D3147BD}"/>
    <cellStyle name="Normal 5 4 2 4 4 2" xfId="1235" xr:uid="{D9F0B97F-937F-4737-A512-271BB3A860B0}"/>
    <cellStyle name="Normal 5 4 2 4 5" xfId="1236" xr:uid="{1C18DB06-A946-4668-AFB7-9D3BA68D8800}"/>
    <cellStyle name="Normal 5 4 2 5" xfId="298" xr:uid="{02AD16C2-BE47-40E7-8C7C-5D0AED8A6748}"/>
    <cellStyle name="Normal 5 4 2 5 2" xfId="545" xr:uid="{31695767-2EAB-4091-AE92-D38D00B55583}"/>
    <cellStyle name="Normal 5 4 2 5 2 2" xfId="1237" xr:uid="{E505561F-0220-4E5B-B012-79F7761A41AC}"/>
    <cellStyle name="Normal 5 4 2 5 2 2 2" xfId="1238" xr:uid="{41CBD1B5-436A-45D2-B85D-52569AD29DE8}"/>
    <cellStyle name="Normal 5 4 2 5 2 3" xfId="1239" xr:uid="{F8DAB7C5-197F-411D-AFCA-423322497B74}"/>
    <cellStyle name="Normal 5 4 2 5 3" xfId="1240" xr:uid="{961ED614-6EE8-43B4-BFD2-DA7E474CB0D2}"/>
    <cellStyle name="Normal 5 4 2 5 3 2" xfId="1241" xr:uid="{1D591821-A408-4394-A31F-699A60700B1C}"/>
    <cellStyle name="Normal 5 4 2 5 4" xfId="1242" xr:uid="{F941A13F-29D0-49C2-AB77-63C699570A19}"/>
    <cellStyle name="Normal 5 4 2 6" xfId="546" xr:uid="{72196EB8-4502-42D6-A927-7F8C707FC6AE}"/>
    <cellStyle name="Normal 5 4 2 6 2" xfId="1243" xr:uid="{3347C826-A17A-445F-8045-5875844A5E54}"/>
    <cellStyle name="Normal 5 4 2 6 2 2" xfId="1244" xr:uid="{7371C319-8AB4-4140-A90C-9521641890FF}"/>
    <cellStyle name="Normal 5 4 2 6 2 3" xfId="4419" xr:uid="{ED578078-2A7E-4FEF-8754-DF3CE3DD1B3F}"/>
    <cellStyle name="Normal 5 4 2 6 3" xfId="1245" xr:uid="{5031D7AD-DECC-47D8-9D5A-466EAB544E40}"/>
    <cellStyle name="Normal 5 4 2 6 4" xfId="2850" xr:uid="{AE03B96B-6289-4254-9E18-0BB480037554}"/>
    <cellStyle name="Normal 5 4 2 6 4 2" xfId="4584" xr:uid="{08DCADBB-E530-4889-BAFA-E9E676FD977E}"/>
    <cellStyle name="Normal 5 4 2 6 4 3" xfId="4683" xr:uid="{43FAE7F3-A618-4335-9E9E-C34A7E73D9AE}"/>
    <cellStyle name="Normal 5 4 2 6 4 4" xfId="4611" xr:uid="{673161FE-1007-44D8-AD66-E60CB6324059}"/>
    <cellStyle name="Normal 5 4 2 7" xfId="1246" xr:uid="{D935F712-34C0-4373-B65C-C6E9C00748BB}"/>
    <cellStyle name="Normal 5 4 2 7 2" xfId="1247" xr:uid="{8C369F39-FEFC-490A-9CE0-5DCD891AD4BF}"/>
    <cellStyle name="Normal 5 4 2 8" xfId="1248" xr:uid="{BFF148BD-E8EB-48BC-9CDD-8C4DD368B98F}"/>
    <cellStyle name="Normal 5 4 2 9" xfId="2851" xr:uid="{B6317942-307A-4E50-A0FC-38A2CD285CED}"/>
    <cellStyle name="Normal 5 4 3" xfId="95" xr:uid="{BC96A423-70D8-4FE9-9EEC-9E7F462B04FA}"/>
    <cellStyle name="Normal 5 4 3 2" xfId="96" xr:uid="{164B9E7B-1C99-4616-8B69-30B8A05A5105}"/>
    <cellStyle name="Normal 5 4 3 2 2" xfId="547" xr:uid="{23C53AD9-C28F-455B-8442-E006C2B73B4E}"/>
    <cellStyle name="Normal 5 4 3 2 2 2" xfId="548" xr:uid="{0505F0E8-0819-44E3-A758-5C7C5CF7F888}"/>
    <cellStyle name="Normal 5 4 3 2 2 2 2" xfId="1249" xr:uid="{6064E2C1-C631-44F7-9DEF-BBFF4AB591ED}"/>
    <cellStyle name="Normal 5 4 3 2 2 2 2 2" xfId="1250" xr:uid="{5C857A59-36D8-4B50-8842-DAB16CE4E22F}"/>
    <cellStyle name="Normal 5 4 3 2 2 2 3" xfId="1251" xr:uid="{2A63E0D1-6F52-4EA5-90A3-5C314D28BDC2}"/>
    <cellStyle name="Normal 5 4 3 2 2 3" xfId="1252" xr:uid="{54CB5DD9-747A-4C2A-8345-E8E9954E0976}"/>
    <cellStyle name="Normal 5 4 3 2 2 3 2" xfId="1253" xr:uid="{B98E39AB-91AD-41E0-8A32-03AD4BDE2FCB}"/>
    <cellStyle name="Normal 5 4 3 2 2 4" xfId="1254" xr:uid="{51D4E172-22F0-42F3-B45A-127097809708}"/>
    <cellStyle name="Normal 5 4 3 2 3" xfId="549" xr:uid="{A44B7A76-0724-44FD-B500-2DDB24E500D4}"/>
    <cellStyle name="Normal 5 4 3 2 3 2" xfId="1255" xr:uid="{368F1886-CFF0-4954-A431-9677862C0E36}"/>
    <cellStyle name="Normal 5 4 3 2 3 2 2" xfId="1256" xr:uid="{56BE56DB-2EA3-4753-A0D6-4C5C2171A49E}"/>
    <cellStyle name="Normal 5 4 3 2 3 3" xfId="1257" xr:uid="{6CF3AECE-DE31-4B15-A85B-0710EF747C7F}"/>
    <cellStyle name="Normal 5 4 3 2 3 4" xfId="2852" xr:uid="{697B5A8B-0DE6-46B3-8DDB-7428B3760B7E}"/>
    <cellStyle name="Normal 5 4 3 2 4" xfId="1258" xr:uid="{8616987D-6D38-4E37-982D-C367D174701E}"/>
    <cellStyle name="Normal 5 4 3 2 4 2" xfId="1259" xr:uid="{49B91412-C589-45F7-BB2B-D21D5DECF49C}"/>
    <cellStyle name="Normal 5 4 3 2 5" xfId="1260" xr:uid="{C03F1D46-FB4F-48BA-B88E-751C7FDE7C54}"/>
    <cellStyle name="Normal 5 4 3 2 6" xfId="2853" xr:uid="{5A0D9132-77BA-4154-9C16-27AF9B04EB74}"/>
    <cellStyle name="Normal 5 4 3 3" xfId="299" xr:uid="{FA870807-955A-4C6B-80DA-F8514903FC5F}"/>
    <cellStyle name="Normal 5 4 3 3 2" xfId="550" xr:uid="{315632CE-31BE-46B0-BA8E-AF82DF3AE3B1}"/>
    <cellStyle name="Normal 5 4 3 3 2 2" xfId="551" xr:uid="{059A48CF-0D45-4DC6-81C6-9CBF38B6726B}"/>
    <cellStyle name="Normal 5 4 3 3 2 2 2" xfId="1261" xr:uid="{865DE438-ADD9-47D6-BCB9-C62D73E34400}"/>
    <cellStyle name="Normal 5 4 3 3 2 2 2 2" xfId="1262" xr:uid="{AF61DF55-7FB6-4E5E-AF09-6E90D8E27F63}"/>
    <cellStyle name="Normal 5 4 3 3 2 2 3" xfId="1263" xr:uid="{C3D0150E-7DA4-4B35-BEEC-3EA861F21A18}"/>
    <cellStyle name="Normal 5 4 3 3 2 3" xfId="1264" xr:uid="{B4EC7C6B-7F44-4ABD-A592-A36763EEAAC5}"/>
    <cellStyle name="Normal 5 4 3 3 2 3 2" xfId="1265" xr:uid="{2E3914E8-A13F-4803-8C5D-4F8A4F4F7BDA}"/>
    <cellStyle name="Normal 5 4 3 3 2 4" xfId="1266" xr:uid="{63840002-F3AC-44F0-8D37-2122599C1019}"/>
    <cellStyle name="Normal 5 4 3 3 3" xfId="552" xr:uid="{00B990C7-6AFB-421F-B3F3-A39BF7B2F300}"/>
    <cellStyle name="Normal 5 4 3 3 3 2" xfId="1267" xr:uid="{069D0040-D3DE-40D6-B917-D9880EB601B3}"/>
    <cellStyle name="Normal 5 4 3 3 3 2 2" xfId="1268" xr:uid="{B1BEC313-952E-4EB8-8A6C-67BA3A8D44A5}"/>
    <cellStyle name="Normal 5 4 3 3 3 3" xfId="1269" xr:uid="{BF2C894A-46F6-4A75-B6F4-35071968C011}"/>
    <cellStyle name="Normal 5 4 3 3 4" xfId="1270" xr:uid="{8E677966-8DC4-48E5-9AC2-73D08BEA52F8}"/>
    <cellStyle name="Normal 5 4 3 3 4 2" xfId="1271" xr:uid="{5BED2611-58C3-4B23-BA5F-0B5BBEF71A71}"/>
    <cellStyle name="Normal 5 4 3 3 5" xfId="1272" xr:uid="{7F4200BB-28F9-4AE3-BF5F-AE000F6F8F85}"/>
    <cellStyle name="Normal 5 4 3 4" xfId="300" xr:uid="{4B313D31-57E4-4D3A-82B6-4DC303DFA2B7}"/>
    <cellStyle name="Normal 5 4 3 4 2" xfId="553" xr:uid="{C40B6E24-9840-4096-8BF4-177AE7733184}"/>
    <cellStyle name="Normal 5 4 3 4 2 2" xfId="1273" xr:uid="{5FD6320C-7419-43ED-AD69-541C12ADFF5A}"/>
    <cellStyle name="Normal 5 4 3 4 2 2 2" xfId="1274" xr:uid="{8B443F55-38F4-480D-A4D6-6BA27B777E68}"/>
    <cellStyle name="Normal 5 4 3 4 2 3" xfId="1275" xr:uid="{0F963700-4D38-4C59-8C51-35F2C342C842}"/>
    <cellStyle name="Normal 5 4 3 4 3" xfId="1276" xr:uid="{053ABE20-5DC3-46AC-9CB7-1F9957611B2D}"/>
    <cellStyle name="Normal 5 4 3 4 3 2" xfId="1277" xr:uid="{F3340DB7-0675-4507-B752-4E0831F4D9E0}"/>
    <cellStyle name="Normal 5 4 3 4 4" xfId="1278" xr:uid="{3A24996C-F8D5-41D6-8231-48C1A36E3B13}"/>
    <cellStyle name="Normal 5 4 3 5" xfId="554" xr:uid="{EA234936-7B3D-493C-9C06-AD844790BE7F}"/>
    <cellStyle name="Normal 5 4 3 5 2" xfId="1279" xr:uid="{02497A4A-F48F-4532-9EF0-27169C7B86FD}"/>
    <cellStyle name="Normal 5 4 3 5 2 2" xfId="1280" xr:uid="{D5B89E92-747C-469E-9916-DC65FE7F2684}"/>
    <cellStyle name="Normal 5 4 3 5 3" xfId="1281" xr:uid="{1FEDD6D4-5438-4B0B-A0FE-AA5B2CC353DF}"/>
    <cellStyle name="Normal 5 4 3 5 4" xfId="2854" xr:uid="{70368ECC-ED15-457C-BF62-C250179CE417}"/>
    <cellStyle name="Normal 5 4 3 6" xfId="1282" xr:uid="{4DA5E96F-C51B-4513-A474-63A186E6132C}"/>
    <cellStyle name="Normal 5 4 3 6 2" xfId="1283" xr:uid="{09B960ED-43CF-4C3F-9A03-FED0BE1F0235}"/>
    <cellStyle name="Normal 5 4 3 7" xfId="1284" xr:uid="{4BFC0EE6-D70F-49F7-855F-FB4F526A87C9}"/>
    <cellStyle name="Normal 5 4 3 8" xfId="2855" xr:uid="{C5EF2701-7021-4681-A46E-DF7917124E33}"/>
    <cellStyle name="Normal 5 4 4" xfId="97" xr:uid="{4AA98A8A-EFC1-49F6-9676-654F4895B239}"/>
    <cellStyle name="Normal 5 4 4 2" xfId="446" xr:uid="{505B6FC7-0234-45DF-8680-E2ADE9587C73}"/>
    <cellStyle name="Normal 5 4 4 2 2" xfId="555" xr:uid="{B4A76FB6-98CF-4C9D-8822-61F0188B9BC6}"/>
    <cellStyle name="Normal 5 4 4 2 2 2" xfId="1285" xr:uid="{A2293F8E-F443-47FC-AE37-61B59B31FFE0}"/>
    <cellStyle name="Normal 5 4 4 2 2 2 2" xfId="1286" xr:uid="{8F002A8D-1CC0-4EB9-A094-426C226221B1}"/>
    <cellStyle name="Normal 5 4 4 2 2 3" xfId="1287" xr:uid="{77CAC163-EA00-4621-8E12-208D7FC771CF}"/>
    <cellStyle name="Normal 5 4 4 2 2 4" xfId="2856" xr:uid="{8D67A5C4-76CE-42BE-9134-A818C28C751C}"/>
    <cellStyle name="Normal 5 4 4 2 3" xfId="1288" xr:uid="{4CF2C2CD-8396-4BF3-BA07-FC9EB0866736}"/>
    <cellStyle name="Normal 5 4 4 2 3 2" xfId="1289" xr:uid="{4D37645F-51A7-4A21-A1F8-731CF0173D53}"/>
    <cellStyle name="Normal 5 4 4 2 4" xfId="1290" xr:uid="{A36C5C59-8C2C-4997-8DF7-510959FB6B38}"/>
    <cellStyle name="Normal 5 4 4 2 5" xfId="2857" xr:uid="{EE94AA14-62C3-4D24-A9F4-1504B7352900}"/>
    <cellStyle name="Normal 5 4 4 3" xfId="556" xr:uid="{329953CF-9C28-46C8-BF38-7234BC46B517}"/>
    <cellStyle name="Normal 5 4 4 3 2" xfId="1291" xr:uid="{05B38126-32C7-4503-AEDE-D8E4C5A57BFE}"/>
    <cellStyle name="Normal 5 4 4 3 2 2" xfId="1292" xr:uid="{18B6D6D6-48DA-4832-81DD-EB89971CB406}"/>
    <cellStyle name="Normal 5 4 4 3 3" xfId="1293" xr:uid="{E55FD85F-FCC3-4F7C-BC96-61CEDDA3C871}"/>
    <cellStyle name="Normal 5 4 4 3 4" xfId="2858" xr:uid="{3B39407A-4F18-4F01-889E-478379FCE768}"/>
    <cellStyle name="Normal 5 4 4 4" xfId="1294" xr:uid="{E2E7D521-D8AD-490A-9552-F7D36B8BF632}"/>
    <cellStyle name="Normal 5 4 4 4 2" xfId="1295" xr:uid="{F0EC15F8-BEC5-40FF-AC90-704632F107B5}"/>
    <cellStyle name="Normal 5 4 4 4 3" xfId="2859" xr:uid="{7D423CF9-2A54-40EC-964B-473698B6C8CE}"/>
    <cellStyle name="Normal 5 4 4 4 4" xfId="2860" xr:uid="{E1037271-5555-4081-848C-283561C7CFE6}"/>
    <cellStyle name="Normal 5 4 4 5" xfId="1296" xr:uid="{3C861323-90C5-47FB-A312-D15F7709094A}"/>
    <cellStyle name="Normal 5 4 4 6" xfId="2861" xr:uid="{6877F963-D734-4070-B585-D2D3367E1877}"/>
    <cellStyle name="Normal 5 4 4 7" xfId="2862" xr:uid="{6582DAD2-9803-4C9A-AD10-4E32580AE8FE}"/>
    <cellStyle name="Normal 5 4 5" xfId="301" xr:uid="{070AEA35-34F7-4B1B-8587-2782F7D3BB8C}"/>
    <cellStyle name="Normal 5 4 5 2" xfId="557" xr:uid="{C3F949E7-B3C3-407F-9E16-D17A971C9944}"/>
    <cellStyle name="Normal 5 4 5 2 2" xfId="558" xr:uid="{0E5A278F-E013-4861-A8EE-93B5284D8920}"/>
    <cellStyle name="Normal 5 4 5 2 2 2" xfId="1297" xr:uid="{E23C8C6B-ECF8-4BA1-9A4B-9BD65C49230C}"/>
    <cellStyle name="Normal 5 4 5 2 2 2 2" xfId="1298" xr:uid="{982EDFEC-6CBB-434C-9A0D-2759D60D5B35}"/>
    <cellStyle name="Normal 5 4 5 2 2 3" xfId="1299" xr:uid="{2B20AAC9-8A55-48F4-AC51-41E33CCB6321}"/>
    <cellStyle name="Normal 5 4 5 2 3" xfId="1300" xr:uid="{58510DC7-A514-4FCD-B3D5-714514331D58}"/>
    <cellStyle name="Normal 5 4 5 2 3 2" xfId="1301" xr:uid="{E8B4E182-16F9-425E-ACEC-38424306B411}"/>
    <cellStyle name="Normal 5 4 5 2 4" xfId="1302" xr:uid="{2FCAB967-13A9-46EB-915C-DA501D14F011}"/>
    <cellStyle name="Normal 5 4 5 3" xfId="559" xr:uid="{B3C61259-CA25-475F-82C9-745A3A75C3D2}"/>
    <cellStyle name="Normal 5 4 5 3 2" xfId="1303" xr:uid="{9C64566D-C55B-4179-BE63-90C22DA6EDBD}"/>
    <cellStyle name="Normal 5 4 5 3 2 2" xfId="1304" xr:uid="{0F406FE4-4ADB-4594-AF96-2956D540C468}"/>
    <cellStyle name="Normal 5 4 5 3 3" xfId="1305" xr:uid="{B9A1FC11-AE7F-48B7-8257-321AE9B2C269}"/>
    <cellStyle name="Normal 5 4 5 3 4" xfId="2863" xr:uid="{433A72D9-3991-4723-B629-218BE2205711}"/>
    <cellStyle name="Normal 5 4 5 4" xfId="1306" xr:uid="{AB00378F-2026-455B-9E60-F85D855C6CD8}"/>
    <cellStyle name="Normal 5 4 5 4 2" xfId="1307" xr:uid="{86184AAC-C8A7-47A0-B853-8BB960E31589}"/>
    <cellStyle name="Normal 5 4 5 5" xfId="1308" xr:uid="{3907917B-668B-4BFB-A9F4-15FF946C4F38}"/>
    <cellStyle name="Normal 5 4 5 6" xfId="2864" xr:uid="{36D45D7A-9ECE-409B-9BE5-E3EDFD7701BB}"/>
    <cellStyle name="Normal 5 4 6" xfId="302" xr:uid="{EB3F50FC-43F6-4919-84C5-0EA0E3A25CE2}"/>
    <cellStyle name="Normal 5 4 6 2" xfId="560" xr:uid="{5EF68534-BC21-4D9F-B3BB-15FF24C93084}"/>
    <cellStyle name="Normal 5 4 6 2 2" xfId="1309" xr:uid="{9A5765D0-8969-4CDE-A0D3-EE6C4A030012}"/>
    <cellStyle name="Normal 5 4 6 2 2 2" xfId="1310" xr:uid="{4C083967-C19E-47D8-B604-25CE1166DE88}"/>
    <cellStyle name="Normal 5 4 6 2 3" xfId="1311" xr:uid="{3A67B0BB-ACEE-4108-889C-FECB61893AC8}"/>
    <cellStyle name="Normal 5 4 6 2 4" xfId="2865" xr:uid="{D9DD88B5-AB3E-4B5B-B294-663E8B956F99}"/>
    <cellStyle name="Normal 5 4 6 3" xfId="1312" xr:uid="{2540C935-EE4A-41A3-B435-6FC5CF525A4F}"/>
    <cellStyle name="Normal 5 4 6 3 2" xfId="1313" xr:uid="{DCD53BAC-31E3-48D4-9937-E1B9F79CC875}"/>
    <cellStyle name="Normal 5 4 6 4" xfId="1314" xr:uid="{8A8B7C3D-6FD8-4A95-9D5B-B165B11956D2}"/>
    <cellStyle name="Normal 5 4 6 5" xfId="2866" xr:uid="{8C4759F1-ED64-4D2C-A51E-5E4839D7C1F1}"/>
    <cellStyle name="Normal 5 4 7" xfId="561" xr:uid="{84DFFEE9-C401-40E1-BDE0-FFA54B2478E0}"/>
    <cellStyle name="Normal 5 4 7 2" xfId="1315" xr:uid="{FE17232A-0609-4DF3-83E7-0D8C41B855AD}"/>
    <cellStyle name="Normal 5 4 7 2 2" xfId="1316" xr:uid="{85659552-B791-4E73-AF44-169EF930E8E7}"/>
    <cellStyle name="Normal 5 4 7 2 3" xfId="4418" xr:uid="{E2B19490-0B90-4091-8AA6-6BA3ACBB6984}"/>
    <cellStyle name="Normal 5 4 7 3" xfId="1317" xr:uid="{ED22A58D-5C33-4B4F-9009-F7A3714E604A}"/>
    <cellStyle name="Normal 5 4 7 4" xfId="2867" xr:uid="{085370CB-8296-42D2-B345-B2D9E0F1D8D0}"/>
    <cellStyle name="Normal 5 4 7 4 2" xfId="4583" xr:uid="{A6BC9141-F795-492D-A8F9-30CF1A85B3CC}"/>
    <cellStyle name="Normal 5 4 7 4 3" xfId="4684" xr:uid="{930792F4-CA28-423D-B938-5170A5CD3E73}"/>
    <cellStyle name="Normal 5 4 7 4 4" xfId="4610" xr:uid="{C280443C-413E-4336-B99F-B4BEA7D39690}"/>
    <cellStyle name="Normal 5 4 8" xfId="1318" xr:uid="{BD18A792-C990-4B7A-A075-C2CD019E2721}"/>
    <cellStyle name="Normal 5 4 8 2" xfId="1319" xr:uid="{9DF1980A-5DC4-4400-9970-6BBAC3729DD7}"/>
    <cellStyle name="Normal 5 4 8 3" xfId="2868" xr:uid="{50A4FAE2-CA21-4215-8EAA-B3BEC01FD1C2}"/>
    <cellStyle name="Normal 5 4 8 4" xfId="2869" xr:uid="{604134A0-A196-4F48-8A05-E20AF1424624}"/>
    <cellStyle name="Normal 5 4 9" xfId="1320" xr:uid="{896CE717-08D3-4327-9DE4-39AE1FC60863}"/>
    <cellStyle name="Normal 5 5" xfId="98" xr:uid="{A0E414EC-E47C-4D5F-95D4-1B964ACD4262}"/>
    <cellStyle name="Normal 5 5 10" xfId="2870" xr:uid="{51B48C5B-3808-4F23-8AF7-FCA2C7EC2B6A}"/>
    <cellStyle name="Normal 5 5 11" xfId="2871" xr:uid="{2694349A-7382-4782-BC9E-E1C8A1948BB8}"/>
    <cellStyle name="Normal 5 5 2" xfId="99" xr:uid="{EF36F45D-2CF9-455F-AD0B-8B72EA334BFC}"/>
    <cellStyle name="Normal 5 5 2 2" xfId="100" xr:uid="{94D21BDA-5BAF-4F34-B0D7-EFE7BB06E2C7}"/>
    <cellStyle name="Normal 5 5 2 2 2" xfId="303" xr:uid="{86E32C88-4C04-4A39-AB34-EBF8CBEDA348}"/>
    <cellStyle name="Normal 5 5 2 2 2 2" xfId="562" xr:uid="{19FB424B-9309-4B4B-ABCF-92824C658324}"/>
    <cellStyle name="Normal 5 5 2 2 2 2 2" xfId="1321" xr:uid="{045D2373-3865-4F8E-A752-692A75532670}"/>
    <cellStyle name="Normal 5 5 2 2 2 2 2 2" xfId="1322" xr:uid="{9FA1925D-1BC3-43BB-A874-99784CAEF648}"/>
    <cellStyle name="Normal 5 5 2 2 2 2 3" xfId="1323" xr:uid="{486D28F8-995E-4312-9D5A-F40BDF1EC91B}"/>
    <cellStyle name="Normal 5 5 2 2 2 2 4" xfId="2872" xr:uid="{A8E3D0AA-8FB3-4B34-99B8-174E0AE81A6F}"/>
    <cellStyle name="Normal 5 5 2 2 2 3" xfId="1324" xr:uid="{2334B981-2B0B-4381-844C-C4E782F2D6B3}"/>
    <cellStyle name="Normal 5 5 2 2 2 3 2" xfId="1325" xr:uid="{DB8FE3DC-14FF-41AA-8AB6-3A48EC1AB2AB}"/>
    <cellStyle name="Normal 5 5 2 2 2 3 3" xfId="2873" xr:uid="{2C661E7A-64EC-40D5-9112-6C1F39135F38}"/>
    <cellStyle name="Normal 5 5 2 2 2 3 4" xfId="2874" xr:uid="{40FC0538-3166-4A3E-8C6D-9A848EE10C85}"/>
    <cellStyle name="Normal 5 5 2 2 2 4" xfId="1326" xr:uid="{CB5EE450-05B2-4090-8D8A-866C74B20C31}"/>
    <cellStyle name="Normal 5 5 2 2 2 5" xfId="2875" xr:uid="{EC0905E3-9652-41DF-8FE9-E4ACD1079003}"/>
    <cellStyle name="Normal 5 5 2 2 2 6" xfId="2876" xr:uid="{189BE974-8976-4FC7-9F18-9F4358EC148A}"/>
    <cellStyle name="Normal 5 5 2 2 3" xfId="563" xr:uid="{CAFC5605-9491-43F7-B9E0-3E4CC3E159B7}"/>
    <cellStyle name="Normal 5 5 2 2 3 2" xfId="1327" xr:uid="{D20E932B-D168-4D2E-9C78-8290971688E6}"/>
    <cellStyle name="Normal 5 5 2 2 3 2 2" xfId="1328" xr:uid="{EF362900-80C6-4EFD-A433-307B5DF08A38}"/>
    <cellStyle name="Normal 5 5 2 2 3 2 3" xfId="2877" xr:uid="{8EB31A51-9B0F-4F84-A625-87EAA0D10B8C}"/>
    <cellStyle name="Normal 5 5 2 2 3 2 4" xfId="2878" xr:uid="{2332C64C-E03E-49FF-BCB3-9498BFE09ABA}"/>
    <cellStyle name="Normal 5 5 2 2 3 3" xfId="1329" xr:uid="{4E98D6C2-59B2-498D-B8FF-CFA75BAAEB3E}"/>
    <cellStyle name="Normal 5 5 2 2 3 4" xfId="2879" xr:uid="{D35563C8-1CEB-4781-804B-43DFCE041BB8}"/>
    <cellStyle name="Normal 5 5 2 2 3 5" xfId="2880" xr:uid="{9A06D88E-BA88-41CC-A491-2358EBC7F523}"/>
    <cellStyle name="Normal 5 5 2 2 4" xfId="1330" xr:uid="{C97B49B7-57B0-48E0-8C05-932651A69647}"/>
    <cellStyle name="Normal 5 5 2 2 4 2" xfId="1331" xr:uid="{CB10CFB5-29F8-47AF-8DAB-DEA0C8A64A7A}"/>
    <cellStyle name="Normal 5 5 2 2 4 3" xfId="2881" xr:uid="{3EE077A4-4CE5-4906-A6A2-73AB11C52BA4}"/>
    <cellStyle name="Normal 5 5 2 2 4 4" xfId="2882" xr:uid="{0B2BE860-B06D-4F26-9FF6-BFC06480AD1F}"/>
    <cellStyle name="Normal 5 5 2 2 5" xfId="1332" xr:uid="{157ABCBE-DBF3-48BB-82A5-B69B4605D867}"/>
    <cellStyle name="Normal 5 5 2 2 5 2" xfId="2883" xr:uid="{ED04C387-7C1A-4F2A-BAC9-7F3FCBCDEEC9}"/>
    <cellStyle name="Normal 5 5 2 2 5 3" xfId="2884" xr:uid="{76EEB4FC-C757-49E4-968B-4A4FD685EC19}"/>
    <cellStyle name="Normal 5 5 2 2 5 4" xfId="2885" xr:uid="{D99088C3-DA9E-4B7B-92D2-F99AACF20FE9}"/>
    <cellStyle name="Normal 5 5 2 2 6" xfId="2886" xr:uid="{3E66B1FB-2E97-4DE6-8026-48C1C041DF1B}"/>
    <cellStyle name="Normal 5 5 2 2 7" xfId="2887" xr:uid="{06183BE1-2538-42E9-BD38-D8CF309999BD}"/>
    <cellStyle name="Normal 5 5 2 2 8" xfId="2888" xr:uid="{4274CFC4-83B2-44F5-ABD3-66C1DAAA837E}"/>
    <cellStyle name="Normal 5 5 2 3" xfId="304" xr:uid="{7BE06DB9-02CD-40F5-AEEE-A5CBDA0D3A32}"/>
    <cellStyle name="Normal 5 5 2 3 2" xfId="564" xr:uid="{6A61836B-DB91-45D7-8883-2221D458C358}"/>
    <cellStyle name="Normal 5 5 2 3 2 2" xfId="565" xr:uid="{F73AE743-047B-4142-8B87-43A456285B87}"/>
    <cellStyle name="Normal 5 5 2 3 2 2 2" xfId="1333" xr:uid="{09710421-F01F-4D70-840D-3A5D07D79C2A}"/>
    <cellStyle name="Normal 5 5 2 3 2 2 2 2" xfId="1334" xr:uid="{02215D0E-FCF9-4C99-8EBF-9573767B5072}"/>
    <cellStyle name="Normal 5 5 2 3 2 2 3" xfId="1335" xr:uid="{9B3CF729-6131-452C-8A89-065D0061123F}"/>
    <cellStyle name="Normal 5 5 2 3 2 3" xfId="1336" xr:uid="{1D1367DE-B0E3-4429-ABA9-A5B4D3AD3E93}"/>
    <cellStyle name="Normal 5 5 2 3 2 3 2" xfId="1337" xr:uid="{ECCFE33C-CADD-464E-956C-03DBA0CA6F1E}"/>
    <cellStyle name="Normal 5 5 2 3 2 4" xfId="1338" xr:uid="{B4F79724-5A0F-43D2-8563-4CA3B2C8CABB}"/>
    <cellStyle name="Normal 5 5 2 3 3" xfId="566" xr:uid="{0A38BC35-3AB7-456B-96DA-646270F30653}"/>
    <cellStyle name="Normal 5 5 2 3 3 2" xfId="1339" xr:uid="{D40B6CD4-1AF9-4DC7-A827-11792D9E19DC}"/>
    <cellStyle name="Normal 5 5 2 3 3 2 2" xfId="1340" xr:uid="{D5D5903B-E248-48AF-BDEF-456A91F1659C}"/>
    <cellStyle name="Normal 5 5 2 3 3 3" xfId="1341" xr:uid="{E5D74DE4-E6FE-46F5-8EA3-FF0CF1C7FA3A}"/>
    <cellStyle name="Normal 5 5 2 3 3 4" xfId="2889" xr:uid="{564AA501-1E65-49A2-8ADD-9CB866B25BC6}"/>
    <cellStyle name="Normal 5 5 2 3 4" xfId="1342" xr:uid="{D6EA326E-79D1-4177-9ADF-1FF9A2A9B694}"/>
    <cellStyle name="Normal 5 5 2 3 4 2" xfId="1343" xr:uid="{FD31A161-6684-44DB-8A91-561EEAD6F038}"/>
    <cellStyle name="Normal 5 5 2 3 5" xfId="1344" xr:uid="{EE42092D-5B3B-4D44-99FF-BCAAB67D250C}"/>
    <cellStyle name="Normal 5 5 2 3 6" xfId="2890" xr:uid="{C18E9697-BFF1-4B18-B019-F9B38E5F9C14}"/>
    <cellStyle name="Normal 5 5 2 4" xfId="305" xr:uid="{32114F35-BDAB-4A24-BD17-964C66857A4F}"/>
    <cellStyle name="Normal 5 5 2 4 2" xfId="567" xr:uid="{3D93FF5E-6E0E-467C-99B2-B480F18DEE3E}"/>
    <cellStyle name="Normal 5 5 2 4 2 2" xfId="1345" xr:uid="{41837029-B4DC-4875-B89F-7CD2D524FCF8}"/>
    <cellStyle name="Normal 5 5 2 4 2 2 2" xfId="1346" xr:uid="{DB768E44-6322-4138-B0E9-ECBEBB646982}"/>
    <cellStyle name="Normal 5 5 2 4 2 3" xfId="1347" xr:uid="{03C09536-BE2B-45D9-A762-3B3BC0D5622F}"/>
    <cellStyle name="Normal 5 5 2 4 2 4" xfId="2891" xr:uid="{86FE3BC7-FD01-4458-8337-D225B64D6D30}"/>
    <cellStyle name="Normal 5 5 2 4 3" xfId="1348" xr:uid="{92B54A39-6DD3-467E-8F27-6F04300329B9}"/>
    <cellStyle name="Normal 5 5 2 4 3 2" xfId="1349" xr:uid="{EEA85AF0-B0E0-4E10-A782-8D27272E1562}"/>
    <cellStyle name="Normal 5 5 2 4 4" xfId="1350" xr:uid="{0F2212F4-42BD-4285-91B4-9EF87D60A977}"/>
    <cellStyle name="Normal 5 5 2 4 5" xfId="2892" xr:uid="{92115962-7498-47C1-868D-BDF351409861}"/>
    <cellStyle name="Normal 5 5 2 5" xfId="306" xr:uid="{300A7F92-EA27-49C2-9915-BE85F58533D2}"/>
    <cellStyle name="Normal 5 5 2 5 2" xfId="1351" xr:uid="{AD589786-5CEB-4B72-A1CB-85262803E345}"/>
    <cellStyle name="Normal 5 5 2 5 2 2" xfId="1352" xr:uid="{DE97DE00-A9A3-4C1F-8ED8-15F24D050341}"/>
    <cellStyle name="Normal 5 5 2 5 3" xfId="1353" xr:uid="{105D84B3-63DD-4755-883B-8C5567210C1C}"/>
    <cellStyle name="Normal 5 5 2 5 4" xfId="2893" xr:uid="{48ABFEA9-B055-4F8D-A2C8-D011D466E166}"/>
    <cellStyle name="Normal 5 5 2 6" xfId="1354" xr:uid="{C42A21A3-CB32-4463-8A8D-6BE7A9CB416A}"/>
    <cellStyle name="Normal 5 5 2 6 2" xfId="1355" xr:uid="{EEEED760-8537-4646-AECB-A248E8C02F30}"/>
    <cellStyle name="Normal 5 5 2 6 3" xfId="2894" xr:uid="{8A0A5EE4-54F3-424E-9009-5BA0AC7F7439}"/>
    <cellStyle name="Normal 5 5 2 6 4" xfId="2895" xr:uid="{6CB7B3B9-D191-44CC-917C-A327A45760ED}"/>
    <cellStyle name="Normal 5 5 2 7" xfId="1356" xr:uid="{A9EA4885-9D23-4B65-97D0-750F0DEE4140}"/>
    <cellStyle name="Normal 5 5 2 8" xfId="2896" xr:uid="{054DE7A3-C977-4E5C-9FC3-F6F108DE1C70}"/>
    <cellStyle name="Normal 5 5 2 9" xfId="2897" xr:uid="{F3D47A93-24A3-493B-9517-8D9870129DC7}"/>
    <cellStyle name="Normal 5 5 3" xfId="101" xr:uid="{6B8CC793-4C95-4043-BFE3-1231925F8E3B}"/>
    <cellStyle name="Normal 5 5 3 2" xfId="102" xr:uid="{529891FD-5E94-4540-B436-021734E89F68}"/>
    <cellStyle name="Normal 5 5 3 2 2" xfId="568" xr:uid="{35364283-CE50-49F1-BA9A-1D81A2D02876}"/>
    <cellStyle name="Normal 5 5 3 2 2 2" xfId="1357" xr:uid="{AA22E728-0979-4AC8-BD94-A7CBDC4800F5}"/>
    <cellStyle name="Normal 5 5 3 2 2 2 2" xfId="1358" xr:uid="{94ABBA58-B7DB-493E-A690-300106585DD9}"/>
    <cellStyle name="Normal 5 5 3 2 2 2 2 2" xfId="4468" xr:uid="{F46D49E0-12A0-41D4-8C51-67447FEF0EE3}"/>
    <cellStyle name="Normal 5 5 3 2 2 2 3" xfId="4469" xr:uid="{BCDA00B2-E45C-41C0-998F-CCC8EF0714C5}"/>
    <cellStyle name="Normal 5 5 3 2 2 3" xfId="1359" xr:uid="{F6233561-8C35-4C2F-8D30-ACC2F9AF8EB8}"/>
    <cellStyle name="Normal 5 5 3 2 2 3 2" xfId="4470" xr:uid="{7D4A9547-806D-4CC0-94DB-6145EB86CEB4}"/>
    <cellStyle name="Normal 5 5 3 2 2 4" xfId="2898" xr:uid="{3DD4C5A0-1639-49AF-8273-554C96B1D05D}"/>
    <cellStyle name="Normal 5 5 3 2 3" xfId="1360" xr:uid="{43E41385-5875-4938-8C29-3D5407DCB46D}"/>
    <cellStyle name="Normal 5 5 3 2 3 2" xfId="1361" xr:uid="{63C0271B-0F9B-4F3F-9B9B-3EA4D1D7C35A}"/>
    <cellStyle name="Normal 5 5 3 2 3 2 2" xfId="4471" xr:uid="{11BC336A-3B9E-4FD2-BF80-895F906A57E8}"/>
    <cellStyle name="Normal 5 5 3 2 3 3" xfId="2899" xr:uid="{DF94D0D3-06F0-4703-9DB2-BB64D6CEE668}"/>
    <cellStyle name="Normal 5 5 3 2 3 4" xfId="2900" xr:uid="{00C53873-7B77-4397-A992-7CC350FDA593}"/>
    <cellStyle name="Normal 5 5 3 2 4" xfId="1362" xr:uid="{DF9B7B3B-2DBA-41C4-8506-5F0ADA75DCF4}"/>
    <cellStyle name="Normal 5 5 3 2 4 2" xfId="4472" xr:uid="{A199FA4D-2E06-4FC9-831B-5DB38A55078D}"/>
    <cellStyle name="Normal 5 5 3 2 5" xfId="2901" xr:uid="{C410E72B-7476-42B6-B2E7-A3A327959A74}"/>
    <cellStyle name="Normal 5 5 3 2 6" xfId="2902" xr:uid="{9FDF9FA4-7B91-4BBE-A438-CF765F729259}"/>
    <cellStyle name="Normal 5 5 3 3" xfId="307" xr:uid="{25311966-3C2B-49C2-A175-FE5AB1802E8E}"/>
    <cellStyle name="Normal 5 5 3 3 2" xfId="1363" xr:uid="{23C68F3D-4FD7-4131-9B05-623C29341BA1}"/>
    <cellStyle name="Normal 5 5 3 3 2 2" xfId="1364" xr:uid="{999E20D7-DFEF-476D-BE03-44485471F04E}"/>
    <cellStyle name="Normal 5 5 3 3 2 2 2" xfId="4473" xr:uid="{039D4076-0664-4885-A347-44B8FA81542C}"/>
    <cellStyle name="Normal 5 5 3 3 2 3" xfId="2903" xr:uid="{F9BC702E-3741-44F1-9B79-B3FE50829982}"/>
    <cellStyle name="Normal 5 5 3 3 2 4" xfId="2904" xr:uid="{3774E876-693B-40D4-8A84-90BBE01138C8}"/>
    <cellStyle name="Normal 5 5 3 3 3" xfId="1365" xr:uid="{5BAF58E6-C9F1-4BA1-A8F9-D2EBADBE2121}"/>
    <cellStyle name="Normal 5 5 3 3 3 2" xfId="4474" xr:uid="{F284CCA2-7A3C-4BA9-BBE3-19B8218093CB}"/>
    <cellStyle name="Normal 5 5 3 3 4" xfId="2905" xr:uid="{7EB424DC-63E5-4B0A-8135-4D6BF16F9E4D}"/>
    <cellStyle name="Normal 5 5 3 3 5" xfId="2906" xr:uid="{2A68A9F0-D915-4A8A-A042-2AB6AC934B48}"/>
    <cellStyle name="Normal 5 5 3 4" xfId="1366" xr:uid="{CC6A7F90-4973-434C-8302-D4AD92D1AE79}"/>
    <cellStyle name="Normal 5 5 3 4 2" xfId="1367" xr:uid="{6194504E-3DA7-4971-A289-BCB167E64571}"/>
    <cellStyle name="Normal 5 5 3 4 2 2" xfId="4475" xr:uid="{62BC0D9A-FFD1-472F-B9E6-A5FD037522AD}"/>
    <cellStyle name="Normal 5 5 3 4 3" xfId="2907" xr:uid="{E73061FA-DB35-4524-99C0-0F729E69A92D}"/>
    <cellStyle name="Normal 5 5 3 4 4" xfId="2908" xr:uid="{C24B5FA4-D90B-45C5-B0E5-C7CC8AAD67BD}"/>
    <cellStyle name="Normal 5 5 3 5" xfId="1368" xr:uid="{33E1DF23-4E03-4064-A49E-CC74FEB34A56}"/>
    <cellStyle name="Normal 5 5 3 5 2" xfId="2909" xr:uid="{8245ADEA-3649-43EA-A6AF-A33066C42138}"/>
    <cellStyle name="Normal 5 5 3 5 3" xfId="2910" xr:uid="{45B6EF6A-4978-4C4A-9B12-9186003E9A97}"/>
    <cellStyle name="Normal 5 5 3 5 4" xfId="2911" xr:uid="{7A869BD1-0077-44CF-AF6C-94D25803957C}"/>
    <cellStyle name="Normal 5 5 3 6" xfId="2912" xr:uid="{B2716E79-CC6A-4844-BD06-02CAD52F2CD1}"/>
    <cellStyle name="Normal 5 5 3 7" xfId="2913" xr:uid="{A2FB9293-CF8E-417A-AAF8-421DBED3DCDC}"/>
    <cellStyle name="Normal 5 5 3 8" xfId="2914" xr:uid="{142C0153-9BD1-44AE-AEC3-3BFB8A0D7358}"/>
    <cellStyle name="Normal 5 5 4" xfId="103" xr:uid="{3624F585-06CC-4B19-9047-B252894894C0}"/>
    <cellStyle name="Normal 5 5 4 2" xfId="569" xr:uid="{12176BA3-2E09-4281-8DC7-E99109A74E0E}"/>
    <cellStyle name="Normal 5 5 4 2 2" xfId="570" xr:uid="{6A8D997E-6907-4CE8-92AF-B9B7A54495E3}"/>
    <cellStyle name="Normal 5 5 4 2 2 2" xfId="1369" xr:uid="{ADA92301-E23F-4AF0-BE7B-3D02B94C3B8E}"/>
    <cellStyle name="Normal 5 5 4 2 2 2 2" xfId="1370" xr:uid="{FFBF9A05-3A8A-4443-8CBE-BB68943F53FF}"/>
    <cellStyle name="Normal 5 5 4 2 2 3" xfId="1371" xr:uid="{489F9443-3D92-4490-AD2A-8A198A8F0641}"/>
    <cellStyle name="Normal 5 5 4 2 2 4" xfId="2915" xr:uid="{CDEA9624-D55E-4CAD-9493-95E9AFC6228C}"/>
    <cellStyle name="Normal 5 5 4 2 3" xfId="1372" xr:uid="{A9FBF85B-4EEB-4D6B-B1A4-68EAC01E2B6B}"/>
    <cellStyle name="Normal 5 5 4 2 3 2" xfId="1373" xr:uid="{26479F05-DD97-4054-9CD7-96BCB55A3994}"/>
    <cellStyle name="Normal 5 5 4 2 4" xfId="1374" xr:uid="{EA139A57-C278-4D40-A954-BF89B8F3ECE0}"/>
    <cellStyle name="Normal 5 5 4 2 5" xfId="2916" xr:uid="{8765108A-A29D-4D8E-A2F0-94BFE81CADF0}"/>
    <cellStyle name="Normal 5 5 4 3" xfId="571" xr:uid="{F5953DE4-D34E-4573-8F4E-D2397B37139D}"/>
    <cellStyle name="Normal 5 5 4 3 2" xfId="1375" xr:uid="{A12D94B1-57FA-47FC-A08B-BB218B99CEBE}"/>
    <cellStyle name="Normal 5 5 4 3 2 2" xfId="1376" xr:uid="{026A71CD-6D05-4CF9-9964-467E204743CC}"/>
    <cellStyle name="Normal 5 5 4 3 3" xfId="1377" xr:uid="{FA1CFF75-B6CD-4553-866C-3050C0DCD92D}"/>
    <cellStyle name="Normal 5 5 4 3 4" xfId="2917" xr:uid="{AB47857B-99F7-481E-9954-A07BC6DCE0D0}"/>
    <cellStyle name="Normal 5 5 4 4" xfId="1378" xr:uid="{BB880D30-5B47-4C1E-BFB5-17108222E363}"/>
    <cellStyle name="Normal 5 5 4 4 2" xfId="1379" xr:uid="{758A9363-A886-4287-B89D-CA9F713F327C}"/>
    <cellStyle name="Normal 5 5 4 4 3" xfId="2918" xr:uid="{C4DBE226-8E1C-4739-8159-4D8D155E87DF}"/>
    <cellStyle name="Normal 5 5 4 4 4" xfId="2919" xr:uid="{54F83C83-C66B-4AAB-A36E-C1FC71BF516A}"/>
    <cellStyle name="Normal 5 5 4 5" xfId="1380" xr:uid="{370D46D7-C3C4-4B2A-91B9-CBD4BAA90FDE}"/>
    <cellStyle name="Normal 5 5 4 6" xfId="2920" xr:uid="{CA881D7B-0802-4348-BE9C-2F268559C409}"/>
    <cellStyle name="Normal 5 5 4 7" xfId="2921" xr:uid="{6E53B5AC-1A96-402C-A085-93997949371E}"/>
    <cellStyle name="Normal 5 5 5" xfId="308" xr:uid="{391E7AE9-DD03-4C0D-9362-39E764FA8692}"/>
    <cellStyle name="Normal 5 5 5 2" xfId="572" xr:uid="{029A5020-D58C-431C-AFB0-9E3DCEEED75D}"/>
    <cellStyle name="Normal 5 5 5 2 2" xfId="1381" xr:uid="{EFC45910-D370-43D9-9822-5DDE46954FF5}"/>
    <cellStyle name="Normal 5 5 5 2 2 2" xfId="1382" xr:uid="{107C95EA-F1B2-4CFF-95B1-DB8452E499E3}"/>
    <cellStyle name="Normal 5 5 5 2 3" xfId="1383" xr:uid="{49701480-B08D-4AFC-9BA9-B04EF5DB4C46}"/>
    <cellStyle name="Normal 5 5 5 2 4" xfId="2922" xr:uid="{55533EF1-AACA-4117-A2AD-ACDDC065C9CB}"/>
    <cellStyle name="Normal 5 5 5 3" xfId="1384" xr:uid="{E306FDBF-9E58-497B-920A-E4A16CD90D1C}"/>
    <cellStyle name="Normal 5 5 5 3 2" xfId="1385" xr:uid="{ED5E2946-8B1D-43C7-8D05-5823ED7EE28E}"/>
    <cellStyle name="Normal 5 5 5 3 3" xfId="2923" xr:uid="{A9918FF1-2EC9-41F1-96DC-3C765FC3ADD4}"/>
    <cellStyle name="Normal 5 5 5 3 4" xfId="2924" xr:uid="{8E40ACD0-123C-4901-91F8-BE3FC867C567}"/>
    <cellStyle name="Normal 5 5 5 4" xfId="1386" xr:uid="{5FF5ED84-28D6-41D1-909B-49F518214F20}"/>
    <cellStyle name="Normal 5 5 5 5" xfId="2925" xr:uid="{07C0CB41-7B72-4B34-95F9-4AB3A9157B55}"/>
    <cellStyle name="Normal 5 5 5 6" xfId="2926" xr:uid="{C4A51E96-5DE4-4C47-A15D-7912566FBBF2}"/>
    <cellStyle name="Normal 5 5 6" xfId="309" xr:uid="{10348D02-C194-491F-8A87-2EF9C79051E3}"/>
    <cellStyle name="Normal 5 5 6 2" xfId="1387" xr:uid="{EDA1D387-C7CD-4A78-A331-1A0B8641D229}"/>
    <cellStyle name="Normal 5 5 6 2 2" xfId="1388" xr:uid="{9BDF3E6A-412D-4E88-B05F-AA431D510945}"/>
    <cellStyle name="Normal 5 5 6 2 3" xfId="2927" xr:uid="{9CE0426A-F350-4DA4-A5D6-BE423083F8EF}"/>
    <cellStyle name="Normal 5 5 6 2 4" xfId="2928" xr:uid="{4C17BD89-D6DF-42AB-9832-956219023E06}"/>
    <cellStyle name="Normal 5 5 6 3" xfId="1389" xr:uid="{5606955B-3937-4A83-BC2C-BA8FBBBDD0B0}"/>
    <cellStyle name="Normal 5 5 6 4" xfId="2929" xr:uid="{BAD046B3-64F3-4BCB-9805-C61F59F57492}"/>
    <cellStyle name="Normal 5 5 6 5" xfId="2930" xr:uid="{C7222D5B-FD5A-45E9-AB2F-BE0E58B1DF24}"/>
    <cellStyle name="Normal 5 5 7" xfId="1390" xr:uid="{0C184980-FF9F-4D38-9E0B-00AF183EC103}"/>
    <cellStyle name="Normal 5 5 7 2" xfId="1391" xr:uid="{E431DE35-5575-414D-9834-8510D6D8CF0A}"/>
    <cellStyle name="Normal 5 5 7 3" xfId="2931" xr:uid="{579E46AF-965A-4D79-B9AC-561B7E19FA9E}"/>
    <cellStyle name="Normal 5 5 7 4" xfId="2932" xr:uid="{EC508FEC-D041-42C2-86BD-ED9BC233C45E}"/>
    <cellStyle name="Normal 5 5 8" xfId="1392" xr:uid="{07FC67FB-9B15-4616-8E07-3FBF4531B9CA}"/>
    <cellStyle name="Normal 5 5 8 2" xfId="2933" xr:uid="{660B1789-20D5-49B4-93D8-6E62F2CBF716}"/>
    <cellStyle name="Normal 5 5 8 3" xfId="2934" xr:uid="{D9B54CBC-25BC-4330-A49C-B856B79B57F1}"/>
    <cellStyle name="Normal 5 5 8 4" xfId="2935" xr:uid="{DA4C6B50-42BB-49D6-99D8-4C03163AE8DF}"/>
    <cellStyle name="Normal 5 5 9" xfId="2936" xr:uid="{50281821-1320-4F81-8DEF-7C1AD7119B2C}"/>
    <cellStyle name="Normal 5 6" xfId="104" xr:uid="{C35B3C8A-B676-4D45-A2CA-FBE7D204BC39}"/>
    <cellStyle name="Normal 5 6 10" xfId="2937" xr:uid="{59E01E2D-A4A4-49BF-A397-121D9CB8CBC0}"/>
    <cellStyle name="Normal 5 6 11" xfId="2938" xr:uid="{BDB7EA70-4105-44C3-95CB-63527FCAA4E1}"/>
    <cellStyle name="Normal 5 6 2" xfId="105" xr:uid="{9E0A1CF0-1F29-4B77-80BD-CE1B5D484AE3}"/>
    <cellStyle name="Normal 5 6 2 2" xfId="310" xr:uid="{5E3EF23F-D778-46EA-9220-26BB0EA8BAB6}"/>
    <cellStyle name="Normal 5 6 2 2 2" xfId="573" xr:uid="{84B58244-88E9-49DA-B479-AB25ADE3CF1C}"/>
    <cellStyle name="Normal 5 6 2 2 2 2" xfId="574" xr:uid="{04A9D503-399E-4D30-A4D8-D2BBE0A22CD2}"/>
    <cellStyle name="Normal 5 6 2 2 2 2 2" xfId="1393" xr:uid="{006BBD82-0700-42D1-96CD-E3EC571D6A00}"/>
    <cellStyle name="Normal 5 6 2 2 2 2 3" xfId="2939" xr:uid="{0B9B69EB-840C-4A54-95A3-10AD8231E66A}"/>
    <cellStyle name="Normal 5 6 2 2 2 2 4" xfId="2940" xr:uid="{60AF0BCE-0F49-4E7C-BC9B-D4E3ECC009AB}"/>
    <cellStyle name="Normal 5 6 2 2 2 3" xfId="1394" xr:uid="{22BA95CC-516E-4992-A275-E054547836F9}"/>
    <cellStyle name="Normal 5 6 2 2 2 3 2" xfId="2941" xr:uid="{D3CEFEA2-6C9C-4DB2-85A3-7CD37E0B356C}"/>
    <cellStyle name="Normal 5 6 2 2 2 3 3" xfId="2942" xr:uid="{65BB4D9B-0718-4D43-9083-62AAB6053FFA}"/>
    <cellStyle name="Normal 5 6 2 2 2 3 4" xfId="2943" xr:uid="{04B8A698-71AB-40CC-A741-16EA099AAA3C}"/>
    <cellStyle name="Normal 5 6 2 2 2 4" xfId="2944" xr:uid="{B20D63D0-2F44-475D-B0D7-2210E69BC3BB}"/>
    <cellStyle name="Normal 5 6 2 2 2 5" xfId="2945" xr:uid="{C80282B2-59E7-4EC6-A061-75633D807706}"/>
    <cellStyle name="Normal 5 6 2 2 2 6" xfId="2946" xr:uid="{33328FD6-383C-4947-AAEF-CF0BAA69FE80}"/>
    <cellStyle name="Normal 5 6 2 2 3" xfId="575" xr:uid="{4B280145-401E-448F-85FD-E673D40DB122}"/>
    <cellStyle name="Normal 5 6 2 2 3 2" xfId="1395" xr:uid="{41677C78-1095-4CE8-B74C-F0D444CC43AD}"/>
    <cellStyle name="Normal 5 6 2 2 3 2 2" xfId="2947" xr:uid="{35BA6063-2085-43D3-96E5-73C58B25F9C0}"/>
    <cellStyle name="Normal 5 6 2 2 3 2 3" xfId="2948" xr:uid="{7E428223-7AEF-4447-8E67-0DED9AC0A10E}"/>
    <cellStyle name="Normal 5 6 2 2 3 2 4" xfId="2949" xr:uid="{811DD499-C7A0-48A5-91CF-3CE3FFA25C25}"/>
    <cellStyle name="Normal 5 6 2 2 3 3" xfId="2950" xr:uid="{7051C953-836C-4483-9015-7930087C4F82}"/>
    <cellStyle name="Normal 5 6 2 2 3 4" xfId="2951" xr:uid="{D6BAB55D-12C4-4AD4-BB12-ED7C7A887849}"/>
    <cellStyle name="Normal 5 6 2 2 3 5" xfId="2952" xr:uid="{A10EECB5-7E09-4D4A-889F-2E67F5F112E6}"/>
    <cellStyle name="Normal 5 6 2 2 4" xfId="1396" xr:uid="{EB11945A-108E-4D69-AB60-F626F95A6E4F}"/>
    <cellStyle name="Normal 5 6 2 2 4 2" xfId="2953" xr:uid="{7F11CB30-B0BA-4809-9E15-9211B1EEBC29}"/>
    <cellStyle name="Normal 5 6 2 2 4 3" xfId="2954" xr:uid="{945F26A2-345C-454F-8911-68560B38414A}"/>
    <cellStyle name="Normal 5 6 2 2 4 4" xfId="2955" xr:uid="{717F1D89-EE68-46F9-A1DD-02643319D95D}"/>
    <cellStyle name="Normal 5 6 2 2 5" xfId="2956" xr:uid="{7EB1F52D-74A5-4E8E-A960-F82E875F5BF2}"/>
    <cellStyle name="Normal 5 6 2 2 5 2" xfId="2957" xr:uid="{C1A37128-F41D-460A-9F13-73DD9E827D13}"/>
    <cellStyle name="Normal 5 6 2 2 5 3" xfId="2958" xr:uid="{93510B67-9F06-4987-90BA-33786494CCD4}"/>
    <cellStyle name="Normal 5 6 2 2 5 4" xfId="2959" xr:uid="{1B97CCD2-5566-4C9F-B13C-F34C62CF76AC}"/>
    <cellStyle name="Normal 5 6 2 2 6" xfId="2960" xr:uid="{7D8356C0-5B39-4F3B-B1B6-FC4753B62988}"/>
    <cellStyle name="Normal 5 6 2 2 7" xfId="2961" xr:uid="{8A2F80FC-AF72-4D6F-8E70-61D22AFE251D}"/>
    <cellStyle name="Normal 5 6 2 2 8" xfId="2962" xr:uid="{5F983C7E-7304-4344-8AED-EB47841BEB87}"/>
    <cellStyle name="Normal 5 6 2 3" xfId="576" xr:uid="{108080D3-251B-4655-BD53-8B94E9FB70C1}"/>
    <cellStyle name="Normal 5 6 2 3 2" xfId="577" xr:uid="{96E2850A-CCDE-4531-A8FF-A456375E98C2}"/>
    <cellStyle name="Normal 5 6 2 3 2 2" xfId="578" xr:uid="{6F8DD803-9E62-44FD-86C7-694343641080}"/>
    <cellStyle name="Normal 5 6 2 3 2 3" xfId="2963" xr:uid="{25E0B052-D659-4438-9678-D3636761693E}"/>
    <cellStyle name="Normal 5 6 2 3 2 4" xfId="2964" xr:uid="{452BBCC5-9931-4FF2-8B46-9D76DBAEC0A3}"/>
    <cellStyle name="Normal 5 6 2 3 3" xfId="579" xr:uid="{3D175F74-E104-4DDE-BACE-9F073D8335ED}"/>
    <cellStyle name="Normal 5 6 2 3 3 2" xfId="2965" xr:uid="{42B0FF1F-ADC1-48FA-BD96-9AC02BAC6949}"/>
    <cellStyle name="Normal 5 6 2 3 3 3" xfId="2966" xr:uid="{97F6260D-98CE-4719-B5F7-B90EB32881CA}"/>
    <cellStyle name="Normal 5 6 2 3 3 4" xfId="2967" xr:uid="{82031473-196A-48DD-A336-728792A0CEC3}"/>
    <cellStyle name="Normal 5 6 2 3 4" xfId="2968" xr:uid="{40B6877D-CADB-49F5-9558-271CBDC76805}"/>
    <cellStyle name="Normal 5 6 2 3 5" xfId="2969" xr:uid="{D42DDE00-D8C8-42A3-B38F-A83E2045CB4E}"/>
    <cellStyle name="Normal 5 6 2 3 6" xfId="2970" xr:uid="{C34BB321-2614-4B2C-9A85-AF7F73F5EC7B}"/>
    <cellStyle name="Normal 5 6 2 4" xfId="580" xr:uid="{B9CC8CA0-6A6D-4964-868C-5490644E3311}"/>
    <cellStyle name="Normal 5 6 2 4 2" xfId="581" xr:uid="{8A763643-2C4B-4292-ABD1-802B7E3C121A}"/>
    <cellStyle name="Normal 5 6 2 4 2 2" xfId="2971" xr:uid="{4F4E498D-57CC-4D53-A1E8-E776B037DCFB}"/>
    <cellStyle name="Normal 5 6 2 4 2 3" xfId="2972" xr:uid="{0A0E880C-BF88-4C0D-8970-F3C707C7D4B6}"/>
    <cellStyle name="Normal 5 6 2 4 2 4" xfId="2973" xr:uid="{FDCCC013-BDCD-4DB0-8D7F-77FEA5C6AD69}"/>
    <cellStyle name="Normal 5 6 2 4 3" xfId="2974" xr:uid="{99E2ED73-D1BB-4751-A618-4B0F8F2A8272}"/>
    <cellStyle name="Normal 5 6 2 4 4" xfId="2975" xr:uid="{7B954FB2-98B6-4C26-AF17-0DC328E06A84}"/>
    <cellStyle name="Normal 5 6 2 4 5" xfId="2976" xr:uid="{74718579-9D5D-4EAD-A49E-C4A45E9187EC}"/>
    <cellStyle name="Normal 5 6 2 5" xfId="582" xr:uid="{D949D7E4-AA52-446A-A14B-61A8F79D2F53}"/>
    <cellStyle name="Normal 5 6 2 5 2" xfId="2977" xr:uid="{C369F23C-8F64-4F89-80AE-6FAFE8B734C2}"/>
    <cellStyle name="Normal 5 6 2 5 3" xfId="2978" xr:uid="{3674C79D-87B3-4256-9F16-EFA1DC7CDF8E}"/>
    <cellStyle name="Normal 5 6 2 5 4" xfId="2979" xr:uid="{F0DC88A8-683D-45ED-8052-D9077C705319}"/>
    <cellStyle name="Normal 5 6 2 6" xfId="2980" xr:uid="{BD708AA7-DD27-459E-BC78-C58CC4BF279F}"/>
    <cellStyle name="Normal 5 6 2 6 2" xfId="2981" xr:uid="{EBA95D07-9BF5-4DDB-8A30-1E1572AE2B98}"/>
    <cellStyle name="Normal 5 6 2 6 3" xfId="2982" xr:uid="{CEB1A86B-DE03-4568-9276-B74C5965B95B}"/>
    <cellStyle name="Normal 5 6 2 6 4" xfId="2983" xr:uid="{83ACD28A-F160-4D08-AA86-2BA7ACEEE909}"/>
    <cellStyle name="Normal 5 6 2 7" xfId="2984" xr:uid="{4C3E5081-651C-4FDF-98D1-E69FC381CDC1}"/>
    <cellStyle name="Normal 5 6 2 8" xfId="2985" xr:uid="{20B04AB7-CFCA-44CA-84DA-AFCB503A9D3E}"/>
    <cellStyle name="Normal 5 6 2 9" xfId="2986" xr:uid="{C285DD65-13FE-4236-943C-2C1E4C9367E4}"/>
    <cellStyle name="Normal 5 6 3" xfId="311" xr:uid="{2576F9A5-5D1D-4E38-9EDA-70CBD427896A}"/>
    <cellStyle name="Normal 5 6 3 2" xfId="583" xr:uid="{CCAAFC57-A25E-4839-BA08-7A50943532E7}"/>
    <cellStyle name="Normal 5 6 3 2 2" xfId="584" xr:uid="{D5F8D817-8F93-4906-9C55-B4FDDEEBC82E}"/>
    <cellStyle name="Normal 5 6 3 2 2 2" xfId="1397" xr:uid="{7DE808F4-57F2-400B-AE6B-948E21858A3F}"/>
    <cellStyle name="Normal 5 6 3 2 2 2 2" xfId="1398" xr:uid="{93F6A266-F448-4396-A420-F0F16A45D4B6}"/>
    <cellStyle name="Normal 5 6 3 2 2 3" xfId="1399" xr:uid="{3F380036-EE35-4BE6-83C2-78A6CA129672}"/>
    <cellStyle name="Normal 5 6 3 2 2 4" xfId="2987" xr:uid="{A77E8A7E-525D-41B7-B415-F1E0FBBFD6D0}"/>
    <cellStyle name="Normal 5 6 3 2 3" xfId="1400" xr:uid="{2F1FFD76-E9FB-4755-90C3-96EF90786A8F}"/>
    <cellStyle name="Normal 5 6 3 2 3 2" xfId="1401" xr:uid="{9E081D33-AB3D-49E2-8237-925B8A5E0D42}"/>
    <cellStyle name="Normal 5 6 3 2 3 3" xfId="2988" xr:uid="{4BAC9438-C6DC-4909-AE64-5593EF1CFF68}"/>
    <cellStyle name="Normal 5 6 3 2 3 4" xfId="2989" xr:uid="{84D36615-74D8-4C11-BC93-E694B68FED18}"/>
    <cellStyle name="Normal 5 6 3 2 4" xfId="1402" xr:uid="{41215C1D-CCAE-4B80-BC75-C5383AA5EE7A}"/>
    <cellStyle name="Normal 5 6 3 2 5" xfId="2990" xr:uid="{60CB217C-688E-485D-A459-C76F76DB0245}"/>
    <cellStyle name="Normal 5 6 3 2 6" xfId="2991" xr:uid="{238C0417-9B63-447C-AC42-96493242506E}"/>
    <cellStyle name="Normal 5 6 3 3" xfId="585" xr:uid="{D541D472-2F21-4B39-835A-A27B409498E3}"/>
    <cellStyle name="Normal 5 6 3 3 2" xfId="1403" xr:uid="{70504450-7818-4C32-BF95-A82DA563259D}"/>
    <cellStyle name="Normal 5 6 3 3 2 2" xfId="1404" xr:uid="{E05EE3D9-1C5F-4932-9EA0-9B62A25F979A}"/>
    <cellStyle name="Normal 5 6 3 3 2 3" xfId="2992" xr:uid="{E657A7B6-B2DC-4BD9-9378-9BDB34410C0A}"/>
    <cellStyle name="Normal 5 6 3 3 2 4" xfId="2993" xr:uid="{6AB28B51-F5AB-410B-A6B0-C6CABCFBCE2A}"/>
    <cellStyle name="Normal 5 6 3 3 3" xfId="1405" xr:uid="{AC045E3D-7A89-4C69-92CA-65AD2A703BA4}"/>
    <cellStyle name="Normal 5 6 3 3 4" xfId="2994" xr:uid="{5E569569-D493-4229-BC1C-64FE06604661}"/>
    <cellStyle name="Normal 5 6 3 3 5" xfId="2995" xr:uid="{8D36EA43-6CE9-44F0-ABBC-5513926E2893}"/>
    <cellStyle name="Normal 5 6 3 4" xfId="1406" xr:uid="{5AB1E189-ED07-4A37-B808-6E5C4EB70706}"/>
    <cellStyle name="Normal 5 6 3 4 2" xfId="1407" xr:uid="{5141EEB6-2059-4600-B702-DD0621963823}"/>
    <cellStyle name="Normal 5 6 3 4 3" xfId="2996" xr:uid="{7F12D8DB-DDCB-4221-AF1A-A0437D0C24D6}"/>
    <cellStyle name="Normal 5 6 3 4 4" xfId="2997" xr:uid="{8DD09AFE-9D16-4C90-AE3F-31A98D212BD4}"/>
    <cellStyle name="Normal 5 6 3 5" xfId="1408" xr:uid="{97A179BD-9C38-40AF-A815-B5735C07FD96}"/>
    <cellStyle name="Normal 5 6 3 5 2" xfId="2998" xr:uid="{DEFA1754-0B96-4723-BCA5-6DB259881A4C}"/>
    <cellStyle name="Normal 5 6 3 5 3" xfId="2999" xr:uid="{8B9D049E-4461-4635-8691-F05F35C4A543}"/>
    <cellStyle name="Normal 5 6 3 5 4" xfId="3000" xr:uid="{BC00E720-2366-4296-85E5-B6135EF944B9}"/>
    <cellStyle name="Normal 5 6 3 6" xfId="3001" xr:uid="{2B402BE5-6BA4-437D-AAD9-9B63ED011418}"/>
    <cellStyle name="Normal 5 6 3 7" xfId="3002" xr:uid="{2E1306B5-10A4-4ED0-811C-1328073F6F85}"/>
    <cellStyle name="Normal 5 6 3 8" xfId="3003" xr:uid="{7146B78F-F2B5-401C-ACA6-DF1A0D4D74F8}"/>
    <cellStyle name="Normal 5 6 4" xfId="312" xr:uid="{16079FE1-BCBD-4EB4-AFC6-E9E981306DB8}"/>
    <cellStyle name="Normal 5 6 4 2" xfId="586" xr:uid="{2BB1849E-4B3D-480B-AC57-339DFA6C3AFD}"/>
    <cellStyle name="Normal 5 6 4 2 2" xfId="587" xr:uid="{5EAF709C-343C-46A1-B238-1ABA620382E6}"/>
    <cellStyle name="Normal 5 6 4 2 2 2" xfId="1409" xr:uid="{483CE60A-1B86-45AE-B8A0-3A108F2E3F82}"/>
    <cellStyle name="Normal 5 6 4 2 2 3" xfId="3004" xr:uid="{E3D05A8B-EDA5-449D-9AD5-B8E8E7DE9243}"/>
    <cellStyle name="Normal 5 6 4 2 2 4" xfId="3005" xr:uid="{DF8C3338-572F-4649-A3BB-7D2CC14BE74A}"/>
    <cellStyle name="Normal 5 6 4 2 3" xfId="1410" xr:uid="{90963ABE-35C5-41C5-92AB-42C70448769C}"/>
    <cellStyle name="Normal 5 6 4 2 4" xfId="3006" xr:uid="{0AAC4655-C849-4F25-9B8D-B3C9701ECC7B}"/>
    <cellStyle name="Normal 5 6 4 2 5" xfId="3007" xr:uid="{07BF44EE-FFBF-45D3-A1A0-488FBBEA5A05}"/>
    <cellStyle name="Normal 5 6 4 3" xfId="588" xr:uid="{5F954F79-4256-4FE2-A43B-9FD816A69D07}"/>
    <cellStyle name="Normal 5 6 4 3 2" xfId="1411" xr:uid="{767007AA-7572-4D81-9C66-F1B8926A5CD5}"/>
    <cellStyle name="Normal 5 6 4 3 3" xfId="3008" xr:uid="{95A7AD77-7E90-4E99-9D5F-6D7755B7E7FA}"/>
    <cellStyle name="Normal 5 6 4 3 4" xfId="3009" xr:uid="{F53B002E-8E88-4C4A-A39B-E22391DD1F39}"/>
    <cellStyle name="Normal 5 6 4 4" xfId="1412" xr:uid="{CA6A0696-1FED-40D6-9276-BA2F12BF8A15}"/>
    <cellStyle name="Normal 5 6 4 4 2" xfId="3010" xr:uid="{7845702A-C9DA-4348-B725-F06A8E423318}"/>
    <cellStyle name="Normal 5 6 4 4 3" xfId="3011" xr:uid="{5F37BCC9-37A1-459E-9845-EDB813434A59}"/>
    <cellStyle name="Normal 5 6 4 4 4" xfId="3012" xr:uid="{93FBA795-477A-49D6-AED0-5E987746E0D5}"/>
    <cellStyle name="Normal 5 6 4 5" xfId="3013" xr:uid="{D5911959-928E-4DC5-81DA-0F216531AFA3}"/>
    <cellStyle name="Normal 5 6 4 6" xfId="3014" xr:uid="{9E435ED9-C4CB-4AC9-A2D4-81BE4FA15771}"/>
    <cellStyle name="Normal 5 6 4 7" xfId="3015" xr:uid="{AA74ED16-5F5F-4081-A8FB-DDE0B9A0D4FB}"/>
    <cellStyle name="Normal 5 6 5" xfId="313" xr:uid="{F66F4EDB-A404-4C47-9BF2-7014E8F133C8}"/>
    <cellStyle name="Normal 5 6 5 2" xfId="589" xr:uid="{898D0BBF-D2F7-43D7-B50C-554DD69CB078}"/>
    <cellStyle name="Normal 5 6 5 2 2" xfId="1413" xr:uid="{95A91956-514D-4E16-A344-6E382222000A}"/>
    <cellStyle name="Normal 5 6 5 2 3" xfId="3016" xr:uid="{F3FE1B4C-1BDA-4801-BC7E-3BF0F26AC2E7}"/>
    <cellStyle name="Normal 5 6 5 2 4" xfId="3017" xr:uid="{20442083-16E8-4C44-B428-D9DA929E80FB}"/>
    <cellStyle name="Normal 5 6 5 3" xfId="1414" xr:uid="{321CAA3A-0521-48B7-9AFD-407846B253CE}"/>
    <cellStyle name="Normal 5 6 5 3 2" xfId="3018" xr:uid="{1C7FB013-26D2-4846-B9E0-3927BC8D3449}"/>
    <cellStyle name="Normal 5 6 5 3 3" xfId="3019" xr:uid="{6FD5FEFA-39D3-4D7D-AFD0-FC1A719C0660}"/>
    <cellStyle name="Normal 5 6 5 3 4" xfId="3020" xr:uid="{F473F40A-C789-4F45-89B1-7CC40214B231}"/>
    <cellStyle name="Normal 5 6 5 4" xfId="3021" xr:uid="{29AA1742-50B4-4693-BA0A-953BAA3990A5}"/>
    <cellStyle name="Normal 5 6 5 5" xfId="3022" xr:uid="{02F59D49-204E-40B1-B379-1267D74CCB4C}"/>
    <cellStyle name="Normal 5 6 5 6" xfId="3023" xr:uid="{91D87779-4DC8-4F9B-B72F-E04CC64DE668}"/>
    <cellStyle name="Normal 5 6 6" xfId="590" xr:uid="{F548AFBB-6453-4B7B-AA6D-9E0B910A422E}"/>
    <cellStyle name="Normal 5 6 6 2" xfId="1415" xr:uid="{642D43D5-73FD-4899-897C-5A138074C0A4}"/>
    <cellStyle name="Normal 5 6 6 2 2" xfId="3024" xr:uid="{CDD37FAD-0440-4798-9C8D-C5624E9579CD}"/>
    <cellStyle name="Normal 5 6 6 2 3" xfId="3025" xr:uid="{B3AC5B3B-0F74-4C85-B16D-2778027EF771}"/>
    <cellStyle name="Normal 5 6 6 2 4" xfId="3026" xr:uid="{48AC03D1-3115-4D49-BAC5-F471880DE20D}"/>
    <cellStyle name="Normal 5 6 6 3" xfId="3027" xr:uid="{452083DF-225E-4AED-A0A1-1EBA58D7D001}"/>
    <cellStyle name="Normal 5 6 6 4" xfId="3028" xr:uid="{A7897FDE-8582-4FDB-B6C5-294697742EE5}"/>
    <cellStyle name="Normal 5 6 6 5" xfId="3029" xr:uid="{9A4A31AF-3BEC-4A71-B81D-88AA15B75272}"/>
    <cellStyle name="Normal 5 6 7" xfId="1416" xr:uid="{517539A4-5A6D-4676-ACAB-5A26D0551F7E}"/>
    <cellStyle name="Normal 5 6 7 2" xfId="3030" xr:uid="{90145041-6826-4C92-B897-10974C096DEC}"/>
    <cellStyle name="Normal 5 6 7 3" xfId="3031" xr:uid="{AC1D14CC-D0DC-466F-84B6-A199A69C010A}"/>
    <cellStyle name="Normal 5 6 7 4" xfId="3032" xr:uid="{14DE7097-DD01-4045-926A-D3D4300B1943}"/>
    <cellStyle name="Normal 5 6 8" xfId="3033" xr:uid="{AD1EF97D-5B4D-4D88-B33B-813E9FD0F7F7}"/>
    <cellStyle name="Normal 5 6 8 2" xfId="3034" xr:uid="{4E4A97E9-6949-416A-8F98-3186058DAE5D}"/>
    <cellStyle name="Normal 5 6 8 3" xfId="3035" xr:uid="{31BBC16C-F632-42DF-B7ED-943398ABAB5E}"/>
    <cellStyle name="Normal 5 6 8 4" xfId="3036" xr:uid="{4EAAAC20-470E-48E4-A13F-78E1213F5AAD}"/>
    <cellStyle name="Normal 5 6 9" xfId="3037" xr:uid="{75B6D207-C5D0-4000-A90F-352C44FE03B4}"/>
    <cellStyle name="Normal 5 7" xfId="106" xr:uid="{04BBCA73-FE7C-4FB1-B324-F3DCCC70C1DB}"/>
    <cellStyle name="Normal 5 7 2" xfId="107" xr:uid="{06E97443-B678-4B46-883D-772A1F57D89D}"/>
    <cellStyle name="Normal 5 7 2 2" xfId="314" xr:uid="{BDD45442-ED41-41B4-84D9-47AF4B75C473}"/>
    <cellStyle name="Normal 5 7 2 2 2" xfId="591" xr:uid="{43888D82-78D7-4B1D-93BD-11241A2E8905}"/>
    <cellStyle name="Normal 5 7 2 2 2 2" xfId="1417" xr:uid="{5B9342DA-BBEF-4978-A9DE-56E854611F37}"/>
    <cellStyle name="Normal 5 7 2 2 2 3" xfId="3038" xr:uid="{AB186516-1535-47C7-9EAF-8C681D185347}"/>
    <cellStyle name="Normal 5 7 2 2 2 4" xfId="3039" xr:uid="{D46D31BA-0401-42F8-B884-D092FBD558C6}"/>
    <cellStyle name="Normal 5 7 2 2 3" xfId="1418" xr:uid="{9F8409A3-8494-48A2-880B-507185F1996B}"/>
    <cellStyle name="Normal 5 7 2 2 3 2" xfId="3040" xr:uid="{9D2B280E-5454-4E8F-B561-05514FD0F15B}"/>
    <cellStyle name="Normal 5 7 2 2 3 3" xfId="3041" xr:uid="{B662F4D9-AA99-431A-8B6D-AACA9C731CBF}"/>
    <cellStyle name="Normal 5 7 2 2 3 4" xfId="3042" xr:uid="{CB6D4A7F-476B-453D-9A74-25AE75BFE1B4}"/>
    <cellStyle name="Normal 5 7 2 2 4" xfId="3043" xr:uid="{2E247F45-479B-4E92-BE5E-5B654B511EA0}"/>
    <cellStyle name="Normal 5 7 2 2 5" xfId="3044" xr:uid="{849F5647-1777-43C3-99E9-1F290B2DF2B4}"/>
    <cellStyle name="Normal 5 7 2 2 6" xfId="3045" xr:uid="{4485B89F-5815-42B0-86FD-64367EE7B2BD}"/>
    <cellStyle name="Normal 5 7 2 3" xfId="592" xr:uid="{6BF3F9A3-B3D3-4ACE-9947-C4882B966CA1}"/>
    <cellStyle name="Normal 5 7 2 3 2" xfId="1419" xr:uid="{8AB6C1CA-07E2-4076-B61D-50E7935EBB68}"/>
    <cellStyle name="Normal 5 7 2 3 2 2" xfId="3046" xr:uid="{8FE17815-27A5-4B88-BF5B-392D561F27D4}"/>
    <cellStyle name="Normal 5 7 2 3 2 3" xfId="3047" xr:uid="{2C78ED3D-C100-4BB9-BAD2-D3CD0EEAB876}"/>
    <cellStyle name="Normal 5 7 2 3 2 4" xfId="3048" xr:uid="{879617B7-8822-48F1-8F79-BE854887C1EC}"/>
    <cellStyle name="Normal 5 7 2 3 3" xfId="3049" xr:uid="{9234755C-A894-47B9-A0F0-3C287997EE38}"/>
    <cellStyle name="Normal 5 7 2 3 4" xfId="3050" xr:uid="{648D44E8-7410-49AC-8F66-ED672A61ED64}"/>
    <cellStyle name="Normal 5 7 2 3 5" xfId="3051" xr:uid="{A5200115-FF96-4FBD-B8EF-E2B3B3E5D0A4}"/>
    <cellStyle name="Normal 5 7 2 4" xfId="1420" xr:uid="{97B88A78-B555-4D0A-AE45-5400E86415B4}"/>
    <cellStyle name="Normal 5 7 2 4 2" xfId="3052" xr:uid="{F5C36F8F-E4C6-4E15-8343-67D5B1321E4C}"/>
    <cellStyle name="Normal 5 7 2 4 3" xfId="3053" xr:uid="{CF88F30F-6796-4024-B582-66011CB8D906}"/>
    <cellStyle name="Normal 5 7 2 4 4" xfId="3054" xr:uid="{C9E27E23-75B1-4D1F-A698-30764CB0DE4F}"/>
    <cellStyle name="Normal 5 7 2 5" xfId="3055" xr:uid="{F06F4C86-4257-4E71-B960-9378541FB83A}"/>
    <cellStyle name="Normal 5 7 2 5 2" xfId="3056" xr:uid="{6E12BFD1-0F7F-4B00-B31E-C487A38B02CB}"/>
    <cellStyle name="Normal 5 7 2 5 3" xfId="3057" xr:uid="{337F6077-890C-472C-9CE2-1A4895E7B0E4}"/>
    <cellStyle name="Normal 5 7 2 5 4" xfId="3058" xr:uid="{E6681AE6-B4A7-43B0-9CFD-E88F1B47088D}"/>
    <cellStyle name="Normal 5 7 2 6" xfId="3059" xr:uid="{6E478DC0-34AA-48B0-9E0C-B9EB4A9055C0}"/>
    <cellStyle name="Normal 5 7 2 7" xfId="3060" xr:uid="{4DFA5A8B-11A0-49C9-9D39-EDA4CE29E1D1}"/>
    <cellStyle name="Normal 5 7 2 8" xfId="3061" xr:uid="{EA543A0B-B793-4E6C-8371-5AFEDA98268E}"/>
    <cellStyle name="Normal 5 7 3" xfId="315" xr:uid="{CBC72E79-AEE6-4A72-99D8-504174A0DB75}"/>
    <cellStyle name="Normal 5 7 3 2" xfId="593" xr:uid="{737879BF-C8BD-4A31-8D22-2C0CBDCDC95C}"/>
    <cellStyle name="Normal 5 7 3 2 2" xfId="594" xr:uid="{5A267206-4BCB-48A5-B84C-5F960AF779B8}"/>
    <cellStyle name="Normal 5 7 3 2 3" xfId="3062" xr:uid="{A772C2C7-20AB-4924-AD63-5C1EFF32ECA4}"/>
    <cellStyle name="Normal 5 7 3 2 4" xfId="3063" xr:uid="{1A25E890-7C89-4343-BFFE-96261821BD05}"/>
    <cellStyle name="Normal 5 7 3 3" xfId="595" xr:uid="{9D7E0BD7-CB9E-4E72-AB7A-A1CDB46CA7E4}"/>
    <cellStyle name="Normal 5 7 3 3 2" xfId="3064" xr:uid="{B65995E5-4E9D-4A42-A6DA-5F88F94D5F06}"/>
    <cellStyle name="Normal 5 7 3 3 3" xfId="3065" xr:uid="{480E8EED-E011-4E56-A9FE-79D1B14E4819}"/>
    <cellStyle name="Normal 5 7 3 3 4" xfId="3066" xr:uid="{D4C8EF98-93AC-461B-9FB2-1D6FA13CDB34}"/>
    <cellStyle name="Normal 5 7 3 4" xfId="3067" xr:uid="{27E4A741-E2F6-43BF-9A82-A4355F20AF45}"/>
    <cellStyle name="Normal 5 7 3 5" xfId="3068" xr:uid="{5389D37E-AE8C-4A21-B8B7-EC7045A2EF40}"/>
    <cellStyle name="Normal 5 7 3 6" xfId="3069" xr:uid="{CFC5EE65-8778-413D-BA55-A193DAA6D4A2}"/>
    <cellStyle name="Normal 5 7 4" xfId="316" xr:uid="{F3763665-F707-4333-968B-73210A1F8FF8}"/>
    <cellStyle name="Normal 5 7 4 2" xfId="596" xr:uid="{7CC45F0F-13CB-495F-857D-C735D870893B}"/>
    <cellStyle name="Normal 5 7 4 2 2" xfId="3070" xr:uid="{9E0F9A78-2C37-4D42-883A-D6B1CA2CB658}"/>
    <cellStyle name="Normal 5 7 4 2 3" xfId="3071" xr:uid="{188CB4D1-474A-4A4D-A4FD-49CF7042BE46}"/>
    <cellStyle name="Normal 5 7 4 2 4" xfId="3072" xr:uid="{568314E6-951E-4993-A67B-CB66F602BEC2}"/>
    <cellStyle name="Normal 5 7 4 3" xfId="3073" xr:uid="{E650B79A-4ACF-4C9C-A8CE-9D3995706595}"/>
    <cellStyle name="Normal 5 7 4 4" xfId="3074" xr:uid="{276DCC48-8F73-4300-9B20-E38FC2C553DE}"/>
    <cellStyle name="Normal 5 7 4 5" xfId="3075" xr:uid="{3760D2F0-3AE0-4DA4-A4AC-262BC4CE1D24}"/>
    <cellStyle name="Normal 5 7 5" xfId="597" xr:uid="{FE7161C1-487B-4C95-BDC8-E999AC4BF1F1}"/>
    <cellStyle name="Normal 5 7 5 2" xfId="3076" xr:uid="{9E7A78DE-6270-4F8A-B8D1-4A75599D5660}"/>
    <cellStyle name="Normal 5 7 5 3" xfId="3077" xr:uid="{5AF481A5-5B22-4112-BD7F-21D4CEEA2ECD}"/>
    <cellStyle name="Normal 5 7 5 4" xfId="3078" xr:uid="{DB190C22-9E27-4331-84D7-05F5A123F7FE}"/>
    <cellStyle name="Normal 5 7 6" xfId="3079" xr:uid="{6AD5D454-8B48-416B-BB0C-E03B01412278}"/>
    <cellStyle name="Normal 5 7 6 2" xfId="3080" xr:uid="{CB69BA19-232E-4716-B65B-1C627D322BBF}"/>
    <cellStyle name="Normal 5 7 6 3" xfId="3081" xr:uid="{70AC8C51-918A-4964-802D-B7003D64DCF5}"/>
    <cellStyle name="Normal 5 7 6 4" xfId="3082" xr:uid="{36C22F6E-D0A6-4159-A63B-8C38461F2977}"/>
    <cellStyle name="Normal 5 7 7" xfId="3083" xr:uid="{7508A996-0D04-49DE-B380-2DBD5EE59E6B}"/>
    <cellStyle name="Normal 5 7 8" xfId="3084" xr:uid="{A774E73F-4268-43D4-9623-A8E3694A13B0}"/>
    <cellStyle name="Normal 5 7 9" xfId="3085" xr:uid="{0C0A0063-B6F8-4019-9432-DB179A16463F}"/>
    <cellStyle name="Normal 5 8" xfId="108" xr:uid="{2EF79C2C-D94B-4C1C-9B1D-924B93A6F399}"/>
    <cellStyle name="Normal 5 8 2" xfId="317" xr:uid="{D6D99C9C-B313-4885-821D-1DA80F21DAD7}"/>
    <cellStyle name="Normal 5 8 2 2" xfId="598" xr:uid="{99F330BA-0C0B-467C-A1FE-85E93645D1CF}"/>
    <cellStyle name="Normal 5 8 2 2 2" xfId="1421" xr:uid="{8AC03BA6-90BF-41B1-A384-76805CC793AB}"/>
    <cellStyle name="Normal 5 8 2 2 2 2" xfId="1422" xr:uid="{5EB6F28F-0366-44D2-ABE8-24828E3F08E2}"/>
    <cellStyle name="Normal 5 8 2 2 3" xfId="1423" xr:uid="{DC25DAE2-C7A0-4746-B003-9214767DCC25}"/>
    <cellStyle name="Normal 5 8 2 2 4" xfId="3086" xr:uid="{161236EC-019B-49DB-82BE-C57D799E9D96}"/>
    <cellStyle name="Normal 5 8 2 3" xfId="1424" xr:uid="{87D6BCCA-6170-43A0-9767-F424EAC8B3AB}"/>
    <cellStyle name="Normal 5 8 2 3 2" xfId="1425" xr:uid="{1D4C84CD-123F-4DAF-9C9E-CE051D0B1FED}"/>
    <cellStyle name="Normal 5 8 2 3 3" xfId="3087" xr:uid="{C2629741-32F7-4B18-9483-512C24CDABCD}"/>
    <cellStyle name="Normal 5 8 2 3 4" xfId="3088" xr:uid="{79E482E4-88D7-4048-995B-49B029A6CF2D}"/>
    <cellStyle name="Normal 5 8 2 4" xfId="1426" xr:uid="{11FA2112-3D52-484C-A2F8-013D581B4345}"/>
    <cellStyle name="Normal 5 8 2 5" xfId="3089" xr:uid="{77B7B59D-E2F4-4CF4-A13C-D64C9318534C}"/>
    <cellStyle name="Normal 5 8 2 6" xfId="3090" xr:uid="{A61818F3-A147-47F9-803E-52740E9F7C6E}"/>
    <cellStyle name="Normal 5 8 3" xfId="599" xr:uid="{2CD915B9-894D-4DF7-AE15-AF2134DA73B5}"/>
    <cellStyle name="Normal 5 8 3 2" xfId="1427" xr:uid="{63F2488D-FA9B-4C7F-AC4F-6AA83BD5ABB5}"/>
    <cellStyle name="Normal 5 8 3 2 2" xfId="1428" xr:uid="{F0F15B00-C9C0-4611-9D98-B18E3A6D1522}"/>
    <cellStyle name="Normal 5 8 3 2 3" xfId="3091" xr:uid="{0FBA5DEF-C592-4B63-BD92-5F658D20DE43}"/>
    <cellStyle name="Normal 5 8 3 2 4" xfId="3092" xr:uid="{26E96773-36E6-46EA-B368-7013F8B9E897}"/>
    <cellStyle name="Normal 5 8 3 3" xfId="1429" xr:uid="{C739259E-2769-42E7-ADD9-A3B1FFE01551}"/>
    <cellStyle name="Normal 5 8 3 4" xfId="3093" xr:uid="{13E6A44F-9578-41D1-A5A3-FB2A9E914FE1}"/>
    <cellStyle name="Normal 5 8 3 5" xfId="3094" xr:uid="{5F2688E6-D4D4-4835-8570-5740D14EDC2B}"/>
    <cellStyle name="Normal 5 8 4" xfId="1430" xr:uid="{C52E879A-E539-48CE-8538-CAF468D114CD}"/>
    <cellStyle name="Normal 5 8 4 2" xfId="1431" xr:uid="{63195396-8022-468D-909C-BDDC3248D93E}"/>
    <cellStyle name="Normal 5 8 4 3" xfId="3095" xr:uid="{6B5A6DCD-231B-4246-B19A-FA70595D8E1E}"/>
    <cellStyle name="Normal 5 8 4 4" xfId="3096" xr:uid="{0D548F36-B854-42F5-9A5D-C744B85DFB9B}"/>
    <cellStyle name="Normal 5 8 5" xfId="1432" xr:uid="{3B69E8B3-8E48-4F5E-917E-0E3D1EED3835}"/>
    <cellStyle name="Normal 5 8 5 2" xfId="3097" xr:uid="{01922067-6229-4655-911C-AC31DD2121B5}"/>
    <cellStyle name="Normal 5 8 5 3" xfId="3098" xr:uid="{EC840670-B957-4649-BD36-386820865199}"/>
    <cellStyle name="Normal 5 8 5 4" xfId="3099" xr:uid="{1FAA1B8E-CB6E-493F-8327-2CA402D48201}"/>
    <cellStyle name="Normal 5 8 6" xfId="3100" xr:uid="{D94AF759-98ED-43F5-91CA-6F3FBB1B6923}"/>
    <cellStyle name="Normal 5 8 7" xfId="3101" xr:uid="{8EA0027A-3D80-46A4-B2FB-A61A2CDFAE42}"/>
    <cellStyle name="Normal 5 8 8" xfId="3102" xr:uid="{DA69FDBD-5359-4731-A408-6C180EDE3792}"/>
    <cellStyle name="Normal 5 9" xfId="318" xr:uid="{8B4E0296-18C4-417A-A9A6-504851EFF017}"/>
    <cellStyle name="Normal 5 9 2" xfId="600" xr:uid="{33DD5269-4A4B-4827-96AF-9F9E62DA0A37}"/>
    <cellStyle name="Normal 5 9 2 2" xfId="601" xr:uid="{A5E56F49-34C8-4982-A2DC-774B171202D4}"/>
    <cellStyle name="Normal 5 9 2 2 2" xfId="1433" xr:uid="{44E8A532-ECB1-433E-87EA-25ED4AEE6E6E}"/>
    <cellStyle name="Normal 5 9 2 2 3" xfId="3103" xr:uid="{32153DBB-7F2D-4E85-B897-7B4FABC3DF7E}"/>
    <cellStyle name="Normal 5 9 2 2 4" xfId="3104" xr:uid="{2DC07A72-190E-49AC-942A-BBAB44158297}"/>
    <cellStyle name="Normal 5 9 2 3" xfId="1434" xr:uid="{6B965746-C1AE-4594-AC89-5E5EEDDD3274}"/>
    <cellStyle name="Normal 5 9 2 4" xfId="3105" xr:uid="{6100F313-152A-4ABA-94B6-B23C94E324A6}"/>
    <cellStyle name="Normal 5 9 2 5" xfId="3106" xr:uid="{1E99F7C6-18E1-42C6-B53A-0F18EA1B838E}"/>
    <cellStyle name="Normal 5 9 3" xfId="602" xr:uid="{98C39C1E-DBA6-4F52-86D7-363DF2C4D1BB}"/>
    <cellStyle name="Normal 5 9 3 2" xfId="1435" xr:uid="{C60D7F0A-AD83-4B50-AD90-AEF9A5A54AE0}"/>
    <cellStyle name="Normal 5 9 3 3" xfId="3107" xr:uid="{DD5B0C3D-CD36-4BD1-88E6-1147DF64EF55}"/>
    <cellStyle name="Normal 5 9 3 4" xfId="3108" xr:uid="{8D70788B-2CAD-48BD-827D-7E430891A66E}"/>
    <cellStyle name="Normal 5 9 4" xfId="1436" xr:uid="{DCAC75CD-0C2E-4D0C-89C0-5A6FB9CD5A0C}"/>
    <cellStyle name="Normal 5 9 4 2" xfId="3109" xr:uid="{499DADD4-8A9D-47D4-9E3F-BD643082E33E}"/>
    <cellStyle name="Normal 5 9 4 3" xfId="3110" xr:uid="{F33B8132-EADC-4E91-AB8E-9C3233FB0947}"/>
    <cellStyle name="Normal 5 9 4 4" xfId="3111" xr:uid="{87896E9C-EEF7-46E4-BE96-6B572E7E7CE0}"/>
    <cellStyle name="Normal 5 9 5" xfId="3112" xr:uid="{74ADDE2D-EFF1-4197-B271-9BF8B5EDB9B2}"/>
    <cellStyle name="Normal 5 9 6" xfId="3113" xr:uid="{D2AEF722-73B3-41D6-B469-CA5EE760704C}"/>
    <cellStyle name="Normal 5 9 7" xfId="3114" xr:uid="{C346116F-AA10-4A98-BC13-AAAC5CA701B4}"/>
    <cellStyle name="Normal 6" xfId="109" xr:uid="{D869B679-7A20-4DB4-836A-E64372DC5307}"/>
    <cellStyle name="Normal 6 10" xfId="319" xr:uid="{B0D4F40D-AD14-4FD0-BEDE-4B11A5CF6FAC}"/>
    <cellStyle name="Normal 6 10 2" xfId="1437" xr:uid="{0B539987-5221-46EA-A365-C75E06854157}"/>
    <cellStyle name="Normal 6 10 2 2" xfId="3115" xr:uid="{B7F0498A-5BFA-436C-9C68-1C334139DCF4}"/>
    <cellStyle name="Normal 6 10 2 2 2" xfId="4588" xr:uid="{ACCA7A91-BED7-4106-97B9-E1A7A3D754AF}"/>
    <cellStyle name="Normal 6 10 2 3" xfId="3116" xr:uid="{84F6AE9D-2D72-4073-AA68-A1B6FE9ED58D}"/>
    <cellStyle name="Normal 6 10 2 4" xfId="3117" xr:uid="{5F6391EF-AA1D-4B17-AB4B-8B2982A93580}"/>
    <cellStyle name="Normal 6 10 3" xfId="3118" xr:uid="{7B7DF406-0C11-410A-92D6-11D267502580}"/>
    <cellStyle name="Normal 6 10 4" xfId="3119" xr:uid="{F77B8D9B-D4F2-463B-A0B2-F2CF2E79D11D}"/>
    <cellStyle name="Normal 6 10 5" xfId="3120" xr:uid="{5B91087B-A572-4FC5-A096-ADF7A386F75A}"/>
    <cellStyle name="Normal 6 11" xfId="1438" xr:uid="{2C1C5CAE-EBDA-41C7-8ADD-F35ABBC67B70}"/>
    <cellStyle name="Normal 6 11 2" xfId="3121" xr:uid="{C63CDAE9-5712-4E2A-9C61-9AC1EF4C4064}"/>
    <cellStyle name="Normal 6 11 3" xfId="3122" xr:uid="{20EDE3A6-B200-438B-BBAC-EF32817B5667}"/>
    <cellStyle name="Normal 6 11 4" xfId="3123" xr:uid="{902F8AE8-7132-4EA3-8F0A-EF95F364CC3C}"/>
    <cellStyle name="Normal 6 12" xfId="902" xr:uid="{DCC6D19C-7AEB-4730-895A-5F9C5696BF71}"/>
    <cellStyle name="Normal 6 12 2" xfId="3124" xr:uid="{28490173-05CD-4543-8FF7-3EDB32AF0D24}"/>
    <cellStyle name="Normal 6 12 3" xfId="3125" xr:uid="{E64D871A-F270-43B1-9DDF-DD8F995B200F}"/>
    <cellStyle name="Normal 6 12 4" xfId="3126" xr:uid="{8FF01834-D570-4A36-B5D3-31E7EC630888}"/>
    <cellStyle name="Normal 6 13" xfId="899" xr:uid="{1610B9AC-F4CC-4AC9-8DE1-87B461C3F134}"/>
    <cellStyle name="Normal 6 13 2" xfId="3128" xr:uid="{22FA594D-3EEF-4D49-B496-BC4E1A9F17F9}"/>
    <cellStyle name="Normal 6 13 3" xfId="4315" xr:uid="{EA7895C6-EB9D-41BC-9DF2-AC033B927929}"/>
    <cellStyle name="Normal 6 13 4" xfId="3127" xr:uid="{A840E286-1F8D-4AFB-B349-7ECA4FFB8A93}"/>
    <cellStyle name="Normal 6 13 5" xfId="5319" xr:uid="{8FF1D159-BE06-4DA0-AB3C-6D76D83884CA}"/>
    <cellStyle name="Normal 6 14" xfId="3129" xr:uid="{6B18EA97-58C1-4610-A01B-5869BBAEDDC8}"/>
    <cellStyle name="Normal 6 15" xfId="3130" xr:uid="{E9AB6142-339F-457D-9693-141815E1E8FA}"/>
    <cellStyle name="Normal 6 16" xfId="3131" xr:uid="{1EA3BA13-8C7B-4E46-9653-274EC540B0FD}"/>
    <cellStyle name="Normal 6 2" xfId="110" xr:uid="{9FA0E8EB-7F40-4B6B-8EEF-54461F1C6460}"/>
    <cellStyle name="Normal 6 2 2" xfId="320" xr:uid="{B0697FAF-5BB5-4662-BD48-5AB8299558A8}"/>
    <cellStyle name="Normal 6 2 2 2" xfId="4671" xr:uid="{0B706648-1075-479B-9985-1909370CC620}"/>
    <cellStyle name="Normal 6 2 3" xfId="4560" xr:uid="{3801BAA4-D3BC-4779-9479-BE9969F394A8}"/>
    <cellStyle name="Normal 6 3" xfId="111" xr:uid="{152472BB-D8BF-4041-8664-3A9EB2B9C7D9}"/>
    <cellStyle name="Normal 6 3 10" xfId="3132" xr:uid="{E746623C-A090-43EA-8167-DF3FE1049950}"/>
    <cellStyle name="Normal 6 3 11" xfId="3133" xr:uid="{59763614-E5C4-4063-A29F-A040F17E13B1}"/>
    <cellStyle name="Normal 6 3 2" xfId="112" xr:uid="{C09A66D6-8B99-45FD-9D98-7BAFEFA5697B}"/>
    <cellStyle name="Normal 6 3 2 2" xfId="113" xr:uid="{1C915726-42C7-44A3-88B8-828BBB1561B3}"/>
    <cellStyle name="Normal 6 3 2 2 2" xfId="321" xr:uid="{6440D77E-0F0D-4CB0-B6E6-6E3B0620E91D}"/>
    <cellStyle name="Normal 6 3 2 2 2 2" xfId="603" xr:uid="{3F9444A6-16D4-42B0-9CF2-DE65EEF1C467}"/>
    <cellStyle name="Normal 6 3 2 2 2 2 2" xfId="604" xr:uid="{FF9ADC91-4597-4846-86F0-2128AA258908}"/>
    <cellStyle name="Normal 6 3 2 2 2 2 2 2" xfId="1439" xr:uid="{BAED63B8-C166-4565-81F0-90D3B963B182}"/>
    <cellStyle name="Normal 6 3 2 2 2 2 2 2 2" xfId="1440" xr:uid="{260695B9-4408-45DC-B06D-A62AE9F2C626}"/>
    <cellStyle name="Normal 6 3 2 2 2 2 2 3" xfId="1441" xr:uid="{B8879274-A002-4577-9E37-AE9880BC116E}"/>
    <cellStyle name="Normal 6 3 2 2 2 2 3" xfId="1442" xr:uid="{C74DCA61-EBA5-40CA-ABE2-3DAC003B1393}"/>
    <cellStyle name="Normal 6 3 2 2 2 2 3 2" xfId="1443" xr:uid="{44E6734D-29F0-4D02-AE77-FBAB38E5725C}"/>
    <cellStyle name="Normal 6 3 2 2 2 2 4" xfId="1444" xr:uid="{9227293E-9A35-469E-A71F-4636ED25E46B}"/>
    <cellStyle name="Normal 6 3 2 2 2 3" xfId="605" xr:uid="{221BFE0C-23E3-4EBB-94DB-2521F318A3A5}"/>
    <cellStyle name="Normal 6 3 2 2 2 3 2" xfId="1445" xr:uid="{7F8864EE-F255-4156-B401-95DFDC3BE69D}"/>
    <cellStyle name="Normal 6 3 2 2 2 3 2 2" xfId="1446" xr:uid="{D9F87690-1C8C-4D2B-8B8F-40EF4224AA05}"/>
    <cellStyle name="Normal 6 3 2 2 2 3 3" xfId="1447" xr:uid="{5822ED68-B488-476A-9AC1-1D4BDD8E2BA2}"/>
    <cellStyle name="Normal 6 3 2 2 2 3 4" xfId="3134" xr:uid="{FF6DE9FF-35EE-413E-8E56-715DCD52C846}"/>
    <cellStyle name="Normal 6 3 2 2 2 4" xfId="1448" xr:uid="{05E8FC5A-BC55-41D1-97A0-66A15D472754}"/>
    <cellStyle name="Normal 6 3 2 2 2 4 2" xfId="1449" xr:uid="{0F8B161E-6382-4D1E-A9E8-A8E937AACDD0}"/>
    <cellStyle name="Normal 6 3 2 2 2 5" xfId="1450" xr:uid="{63655F24-59D6-4722-9984-A26A3EE95AAE}"/>
    <cellStyle name="Normal 6 3 2 2 2 6" xfId="3135" xr:uid="{5DF9DF16-C024-4DAD-A314-D9054C8B0B07}"/>
    <cellStyle name="Normal 6 3 2 2 3" xfId="322" xr:uid="{A2A42AB2-30FF-4BA5-9E5C-C6652D5BB889}"/>
    <cellStyle name="Normal 6 3 2 2 3 2" xfId="606" xr:uid="{496201FB-E1D4-4D20-8DB3-20FB63399B5F}"/>
    <cellStyle name="Normal 6 3 2 2 3 2 2" xfId="607" xr:uid="{8E0F2AC7-0B0C-4DDE-BBFB-4C53339708C3}"/>
    <cellStyle name="Normal 6 3 2 2 3 2 2 2" xfId="1451" xr:uid="{AEF29947-A767-4947-883E-114EE2F21EE5}"/>
    <cellStyle name="Normal 6 3 2 2 3 2 2 2 2" xfId="1452" xr:uid="{6C90ABF3-11CC-43D5-B679-51EE23AA7EEC}"/>
    <cellStyle name="Normal 6 3 2 2 3 2 2 3" xfId="1453" xr:uid="{954F1E2A-983C-4646-AF74-E68095F1E553}"/>
    <cellStyle name="Normal 6 3 2 2 3 2 3" xfId="1454" xr:uid="{9BE6DE52-2799-4441-9788-CA0439AC640F}"/>
    <cellStyle name="Normal 6 3 2 2 3 2 3 2" xfId="1455" xr:uid="{96564BEE-D19B-42F4-B45E-B0B710D96043}"/>
    <cellStyle name="Normal 6 3 2 2 3 2 4" xfId="1456" xr:uid="{090095D0-53BE-4905-AF06-3E127A603B2B}"/>
    <cellStyle name="Normal 6 3 2 2 3 3" xfId="608" xr:uid="{4678581E-6A64-4A00-B036-62F4BEE17B00}"/>
    <cellStyle name="Normal 6 3 2 2 3 3 2" xfId="1457" xr:uid="{AD1318D6-4ACC-4D37-AB47-CCD3C7CE9440}"/>
    <cellStyle name="Normal 6 3 2 2 3 3 2 2" xfId="1458" xr:uid="{D22B4C82-1B5B-4E2F-A2DC-7E9997EF10AF}"/>
    <cellStyle name="Normal 6 3 2 2 3 3 3" xfId="1459" xr:uid="{F15222EA-97D7-4C0C-BBC4-8819D9EC1B9B}"/>
    <cellStyle name="Normal 6 3 2 2 3 4" xfId="1460" xr:uid="{DADA0C83-10CD-4FE6-8F3C-303AE16A54BB}"/>
    <cellStyle name="Normal 6 3 2 2 3 4 2" xfId="1461" xr:uid="{E0946846-AA42-472B-8A52-32AE461B0938}"/>
    <cellStyle name="Normal 6 3 2 2 3 5" xfId="1462" xr:uid="{F35E4DC0-566F-4554-B7B0-0CE855012A99}"/>
    <cellStyle name="Normal 6 3 2 2 4" xfId="609" xr:uid="{D101878D-5241-40DC-8302-1A8933E1EEE4}"/>
    <cellStyle name="Normal 6 3 2 2 4 2" xfId="610" xr:uid="{8D39F059-0B71-4EA5-882D-1C14596624CB}"/>
    <cellStyle name="Normal 6 3 2 2 4 2 2" xfId="1463" xr:uid="{88AC40C1-E2C3-4E3A-9CC8-ACD65799C762}"/>
    <cellStyle name="Normal 6 3 2 2 4 2 2 2" xfId="1464" xr:uid="{1BACD93F-6E9B-454B-8186-91CA179244DD}"/>
    <cellStyle name="Normal 6 3 2 2 4 2 3" xfId="1465" xr:uid="{EBDC2EAA-E305-4966-BB94-23DF81F86752}"/>
    <cellStyle name="Normal 6 3 2 2 4 3" xfId="1466" xr:uid="{3C9E8D23-A385-4254-BDDA-27DD7177D493}"/>
    <cellStyle name="Normal 6 3 2 2 4 3 2" xfId="1467" xr:uid="{16CA8AAC-66A6-4638-B3DA-2FE6825E0749}"/>
    <cellStyle name="Normal 6 3 2 2 4 4" xfId="1468" xr:uid="{15121519-9AA3-4A07-BF32-401B090D0381}"/>
    <cellStyle name="Normal 6 3 2 2 5" xfId="611" xr:uid="{F34FC275-B276-4D3F-9CA8-8C53FE1A16D8}"/>
    <cellStyle name="Normal 6 3 2 2 5 2" xfId="1469" xr:uid="{3F186524-8EEA-4300-BD71-2A223BE5EB1E}"/>
    <cellStyle name="Normal 6 3 2 2 5 2 2" xfId="1470" xr:uid="{E69B4D76-A250-4BD2-865E-8AC6699E9FFB}"/>
    <cellStyle name="Normal 6 3 2 2 5 3" xfId="1471" xr:uid="{42F44226-569F-4FCD-8A09-C1DC8FA3D564}"/>
    <cellStyle name="Normal 6 3 2 2 5 4" xfId="3136" xr:uid="{BE615ED4-3184-4257-93DB-B682081788A2}"/>
    <cellStyle name="Normal 6 3 2 2 6" xfId="1472" xr:uid="{AA69118D-3FA4-4C22-BDD8-FE8EE51716C1}"/>
    <cellStyle name="Normal 6 3 2 2 6 2" xfId="1473" xr:uid="{2CAB08A3-AF9D-4A8A-957A-5E60825D9472}"/>
    <cellStyle name="Normal 6 3 2 2 7" xfId="1474" xr:uid="{4FC8F9FF-BA11-482C-9E95-D911B4AA48B8}"/>
    <cellStyle name="Normal 6 3 2 2 8" xfId="3137" xr:uid="{D02674A5-5887-4780-9577-8287B1F148C9}"/>
    <cellStyle name="Normal 6 3 2 3" xfId="323" xr:uid="{D17D2DA5-E9AA-464F-9DE3-65B47FA2BDF6}"/>
    <cellStyle name="Normal 6 3 2 3 2" xfId="612" xr:uid="{1840013A-5B50-42B0-9044-42A2990BEAB4}"/>
    <cellStyle name="Normal 6 3 2 3 2 2" xfId="613" xr:uid="{718709CF-C749-4545-B888-4334403BC6EA}"/>
    <cellStyle name="Normal 6 3 2 3 2 2 2" xfId="1475" xr:uid="{1179CC18-9F0D-4D2F-AEC3-2413A0772EF2}"/>
    <cellStyle name="Normal 6 3 2 3 2 2 2 2" xfId="1476" xr:uid="{6B972676-E275-4440-97ED-A19AD4A9009E}"/>
    <cellStyle name="Normal 6 3 2 3 2 2 3" xfId="1477" xr:uid="{BF9B6952-3EA8-4E5D-AA14-4941D56F0D4E}"/>
    <cellStyle name="Normal 6 3 2 3 2 3" xfId="1478" xr:uid="{E0066EA9-2981-474C-B4BC-9B38C3F3F779}"/>
    <cellStyle name="Normal 6 3 2 3 2 3 2" xfId="1479" xr:uid="{4B927C56-5BFC-4260-86A4-E94EEF3975E1}"/>
    <cellStyle name="Normal 6 3 2 3 2 4" xfId="1480" xr:uid="{3E77E1E9-515C-40B4-AE0E-6426740E8279}"/>
    <cellStyle name="Normal 6 3 2 3 3" xfId="614" xr:uid="{1082EB3D-E6F9-4F08-8170-AAD842CD9592}"/>
    <cellStyle name="Normal 6 3 2 3 3 2" xfId="1481" xr:uid="{E6CC978A-2182-4B91-A001-0E68D8905265}"/>
    <cellStyle name="Normal 6 3 2 3 3 2 2" xfId="1482" xr:uid="{79CAE916-97D7-447D-8566-36D5D4E5F208}"/>
    <cellStyle name="Normal 6 3 2 3 3 3" xfId="1483" xr:uid="{04E984F6-B56B-4B10-B880-ACB78E1A3940}"/>
    <cellStyle name="Normal 6 3 2 3 3 4" xfId="3138" xr:uid="{EE58C327-1137-40B3-811E-C4AE0F03BB87}"/>
    <cellStyle name="Normal 6 3 2 3 4" xfId="1484" xr:uid="{3CE82D7B-5F3D-4681-94A3-A4B53B4785C4}"/>
    <cellStyle name="Normal 6 3 2 3 4 2" xfId="1485" xr:uid="{63459D7B-6A1B-40A7-BDFB-A528DD3F8146}"/>
    <cellStyle name="Normal 6 3 2 3 5" xfId="1486" xr:uid="{02D34CF8-BCF4-40B7-B48B-CA296AA22172}"/>
    <cellStyle name="Normal 6 3 2 3 6" xfId="3139" xr:uid="{6CF222FB-1478-4A34-BC02-060C9EA3E9FD}"/>
    <cellStyle name="Normal 6 3 2 4" xfId="324" xr:uid="{2F781090-0A34-4B17-A87F-3BC9D659154F}"/>
    <cellStyle name="Normal 6 3 2 4 2" xfId="615" xr:uid="{822AF89F-9719-44FF-9F4E-E2D57D623251}"/>
    <cellStyle name="Normal 6 3 2 4 2 2" xfId="616" xr:uid="{51FD3C18-9DD4-4761-87FD-F1942DE78259}"/>
    <cellStyle name="Normal 6 3 2 4 2 2 2" xfId="1487" xr:uid="{17B3AF80-3636-4DED-A990-C8DB6EECE761}"/>
    <cellStyle name="Normal 6 3 2 4 2 2 2 2" xfId="1488" xr:uid="{289AAFC0-5640-49E1-84DD-E43A63C87AC5}"/>
    <cellStyle name="Normal 6 3 2 4 2 2 3" xfId="1489" xr:uid="{C436A4B7-F92C-4BE8-A933-71F50780AF4C}"/>
    <cellStyle name="Normal 6 3 2 4 2 3" xfId="1490" xr:uid="{981C7454-7477-42F0-8694-8DD09D1C1F62}"/>
    <cellStyle name="Normal 6 3 2 4 2 3 2" xfId="1491" xr:uid="{E07C443E-349F-4585-9D90-2A22A5D651C9}"/>
    <cellStyle name="Normal 6 3 2 4 2 4" xfId="1492" xr:uid="{CAEE694C-E362-497A-B9DD-14633F985E60}"/>
    <cellStyle name="Normal 6 3 2 4 3" xfId="617" xr:uid="{E51B16C8-F6BC-4BEA-9EA9-79FFDA3E1750}"/>
    <cellStyle name="Normal 6 3 2 4 3 2" xfId="1493" xr:uid="{2BB727BA-2FD9-4D0F-B5AA-8B13FB3DF5D7}"/>
    <cellStyle name="Normal 6 3 2 4 3 2 2" xfId="1494" xr:uid="{FBA84086-C7FD-471D-A4A9-0533B1D13628}"/>
    <cellStyle name="Normal 6 3 2 4 3 3" xfId="1495" xr:uid="{A43A11D6-93E3-454C-8C06-6724A7E8A343}"/>
    <cellStyle name="Normal 6 3 2 4 4" xfId="1496" xr:uid="{96FDB97E-F7FD-4189-8F61-15DA46B0C6B8}"/>
    <cellStyle name="Normal 6 3 2 4 4 2" xfId="1497" xr:uid="{B246D523-CBF7-4CA3-BAF3-E76541BC316E}"/>
    <cellStyle name="Normal 6 3 2 4 5" xfId="1498" xr:uid="{016C2CBF-DC0B-423E-BFB4-0B9719C23CFC}"/>
    <cellStyle name="Normal 6 3 2 5" xfId="325" xr:uid="{69106CE7-FB0B-4724-90F8-27212097A8C9}"/>
    <cellStyle name="Normal 6 3 2 5 2" xfId="618" xr:uid="{A5FD67D5-42BB-41EA-AB23-2ED738164ABE}"/>
    <cellStyle name="Normal 6 3 2 5 2 2" xfId="1499" xr:uid="{83125338-61F4-4A60-B12C-5758D44895D0}"/>
    <cellStyle name="Normal 6 3 2 5 2 2 2" xfId="1500" xr:uid="{5389494E-4FF2-4B9F-B7A6-162500039099}"/>
    <cellStyle name="Normal 6 3 2 5 2 3" xfId="1501" xr:uid="{1FD2EB3E-9307-4854-870D-1741545A60AF}"/>
    <cellStyle name="Normal 6 3 2 5 3" xfId="1502" xr:uid="{042EF4E9-2810-4542-A7B2-4D4C2DBDB241}"/>
    <cellStyle name="Normal 6 3 2 5 3 2" xfId="1503" xr:uid="{8C74BFF1-C56F-45BC-9A41-B98483145BC1}"/>
    <cellStyle name="Normal 6 3 2 5 4" xfId="1504" xr:uid="{32DBD5A3-791B-43EB-8128-A55C5154962E}"/>
    <cellStyle name="Normal 6 3 2 6" xfId="619" xr:uid="{74A208F6-9D3F-459F-8E5B-4D1935321C6F}"/>
    <cellStyle name="Normal 6 3 2 6 2" xfId="1505" xr:uid="{A5875DF8-C447-4CB2-8DD4-423C75F3DAB5}"/>
    <cellStyle name="Normal 6 3 2 6 2 2" xfId="1506" xr:uid="{DB1F4FA4-98C9-4307-8EDF-06FE779D873A}"/>
    <cellStyle name="Normal 6 3 2 6 3" xfId="1507" xr:uid="{0A20236A-9BF8-498B-90A9-FBD253912416}"/>
    <cellStyle name="Normal 6 3 2 6 4" xfId="3140" xr:uid="{4397F433-EC7F-4180-A016-C8CB91E607D5}"/>
    <cellStyle name="Normal 6 3 2 7" xfId="1508" xr:uid="{CECCA616-16A2-4516-9DE8-6B89AF886DC5}"/>
    <cellStyle name="Normal 6 3 2 7 2" xfId="1509" xr:uid="{67F1FD26-495A-4D24-AE6A-AB9F2575795C}"/>
    <cellStyle name="Normal 6 3 2 8" xfId="1510" xr:uid="{D225CB90-3525-4C9D-B121-328ED4524E23}"/>
    <cellStyle name="Normal 6 3 2 9" xfId="3141" xr:uid="{9F2A2A21-85B7-4B65-865E-6877617E1B0D}"/>
    <cellStyle name="Normal 6 3 3" xfId="114" xr:uid="{8FF1CA85-C2E7-47CB-84B3-E6D2C825B3AC}"/>
    <cellStyle name="Normal 6 3 3 2" xfId="115" xr:uid="{6ED73F38-DD6B-4A16-82E7-6F63948362D2}"/>
    <cellStyle name="Normal 6 3 3 2 2" xfId="620" xr:uid="{D3F37564-2003-4837-8417-AE002C505CF8}"/>
    <cellStyle name="Normal 6 3 3 2 2 2" xfId="621" xr:uid="{B9B10AE2-1458-424C-BE4F-CF15FD9D2138}"/>
    <cellStyle name="Normal 6 3 3 2 2 2 2" xfId="1511" xr:uid="{67BA9B26-0594-4EDC-9486-A3A0477DAC4F}"/>
    <cellStyle name="Normal 6 3 3 2 2 2 2 2" xfId="1512" xr:uid="{9834A7F4-23F9-4E31-A622-B36B02E6F4ED}"/>
    <cellStyle name="Normal 6 3 3 2 2 2 3" xfId="1513" xr:uid="{B9C1A70B-0CC3-48C7-B2E4-F8E18DAD84D3}"/>
    <cellStyle name="Normal 6 3 3 2 2 3" xfId="1514" xr:uid="{6B322431-F46B-46AC-84EC-B4154D47736B}"/>
    <cellStyle name="Normal 6 3 3 2 2 3 2" xfId="1515" xr:uid="{FF1C0D13-0FCE-4179-AE77-1EF1AFB69827}"/>
    <cellStyle name="Normal 6 3 3 2 2 4" xfId="1516" xr:uid="{8360BF04-C848-4ADC-A797-BB1CC8C86643}"/>
    <cellStyle name="Normal 6 3 3 2 3" xfId="622" xr:uid="{052814EE-3FAD-4A43-8E3E-0DDA3A50F00C}"/>
    <cellStyle name="Normal 6 3 3 2 3 2" xfId="1517" xr:uid="{EE6793F9-2F18-4E26-9869-7589C5E669BD}"/>
    <cellStyle name="Normal 6 3 3 2 3 2 2" xfId="1518" xr:uid="{AEABB850-F6F0-46B9-A89C-09B06824DE4A}"/>
    <cellStyle name="Normal 6 3 3 2 3 3" xfId="1519" xr:uid="{4D8BB5D0-793C-4585-AD98-84EB36F0B488}"/>
    <cellStyle name="Normal 6 3 3 2 3 4" xfId="3142" xr:uid="{479388BE-0306-417D-A064-A8A13F9C97E1}"/>
    <cellStyle name="Normal 6 3 3 2 4" xfId="1520" xr:uid="{1324788E-3DE7-424D-9040-9AE8A827D4B0}"/>
    <cellStyle name="Normal 6 3 3 2 4 2" xfId="1521" xr:uid="{3F2224A1-95AB-47F5-A31F-72B780FDA98E}"/>
    <cellStyle name="Normal 6 3 3 2 5" xfId="1522" xr:uid="{B0E5CC65-844F-4B08-9159-7A54D21AE56A}"/>
    <cellStyle name="Normal 6 3 3 2 6" xfId="3143" xr:uid="{42BF3B4A-AE20-461B-B66B-0D95121ACC9C}"/>
    <cellStyle name="Normal 6 3 3 3" xfId="326" xr:uid="{17456466-C43A-4CBD-B325-A505E2A62B71}"/>
    <cellStyle name="Normal 6 3 3 3 2" xfId="623" xr:uid="{1F8523DA-6DEF-445F-840C-7FC0A25D7984}"/>
    <cellStyle name="Normal 6 3 3 3 2 2" xfId="624" xr:uid="{7ADD46AF-98F8-4396-8217-17834F4CA4DA}"/>
    <cellStyle name="Normal 6 3 3 3 2 2 2" xfId="1523" xr:uid="{E20600D3-EC2F-4122-972E-CEDA1F3638B9}"/>
    <cellStyle name="Normal 6 3 3 3 2 2 2 2" xfId="1524" xr:uid="{637E0659-312C-42F8-990F-1B60C0459259}"/>
    <cellStyle name="Normal 6 3 3 3 2 2 3" xfId="1525" xr:uid="{BD97A315-A715-427A-921B-0A70B882DE24}"/>
    <cellStyle name="Normal 6 3 3 3 2 3" xfId="1526" xr:uid="{0CA6A7B0-BFAF-48C3-86B6-6C1BFBA10BF6}"/>
    <cellStyle name="Normal 6 3 3 3 2 3 2" xfId="1527" xr:uid="{9B25C7CD-3C75-4BE6-8B13-F70BC9C10A88}"/>
    <cellStyle name="Normal 6 3 3 3 2 4" xfId="1528" xr:uid="{F5421AD8-D1CB-4D3A-BEC7-DFD7227CD978}"/>
    <cellStyle name="Normal 6 3 3 3 3" xfId="625" xr:uid="{8D116BEC-13C8-48EE-8696-D5E26CE6E0A1}"/>
    <cellStyle name="Normal 6 3 3 3 3 2" xfId="1529" xr:uid="{07B55905-898E-42FF-A99D-63BC6B2A5589}"/>
    <cellStyle name="Normal 6 3 3 3 3 2 2" xfId="1530" xr:uid="{88E46509-6909-44F9-ADF3-073C9DA91ED3}"/>
    <cellStyle name="Normal 6 3 3 3 3 3" xfId="1531" xr:uid="{A9B27700-D01D-4905-84D8-9B80ED7B2E39}"/>
    <cellStyle name="Normal 6 3 3 3 4" xfId="1532" xr:uid="{C6BCFF1C-78E3-44E5-AE49-8BD68CCA190F}"/>
    <cellStyle name="Normal 6 3 3 3 4 2" xfId="1533" xr:uid="{8F028583-750E-48DD-BA4E-F3623316EEF5}"/>
    <cellStyle name="Normal 6 3 3 3 5" xfId="1534" xr:uid="{25DB5807-B1D6-4E39-9500-88BE90B96614}"/>
    <cellStyle name="Normal 6 3 3 4" xfId="327" xr:uid="{67F5F2C2-E78F-44A3-BF07-B8331DF59F4B}"/>
    <cellStyle name="Normal 6 3 3 4 2" xfId="626" xr:uid="{18BFA507-842C-4040-B9C5-950F6315C1CE}"/>
    <cellStyle name="Normal 6 3 3 4 2 2" xfId="1535" xr:uid="{99D35C06-F6A4-462C-93A3-5B476794C863}"/>
    <cellStyle name="Normal 6 3 3 4 2 2 2" xfId="1536" xr:uid="{B88BA446-0C5E-4D2C-A05F-B2250D32664E}"/>
    <cellStyle name="Normal 6 3 3 4 2 3" xfId="1537" xr:uid="{5BAB7676-31E8-48A0-A3F0-511EC5C91921}"/>
    <cellStyle name="Normal 6 3 3 4 3" xfId="1538" xr:uid="{BC32663E-A01E-4B57-8EA5-AE1680396FB7}"/>
    <cellStyle name="Normal 6 3 3 4 3 2" xfId="1539" xr:uid="{5BC5EBA3-D148-43D0-B548-F964BBFE8094}"/>
    <cellStyle name="Normal 6 3 3 4 4" xfId="1540" xr:uid="{AFA146D0-8D7E-4BE7-94DE-347C32518C1B}"/>
    <cellStyle name="Normal 6 3 3 5" xfId="627" xr:uid="{1BD16554-442F-43D0-A71E-EA4856A66DDA}"/>
    <cellStyle name="Normal 6 3 3 5 2" xfId="1541" xr:uid="{799A84D4-9310-4E6E-BC41-264BFC96EDD1}"/>
    <cellStyle name="Normal 6 3 3 5 2 2" xfId="1542" xr:uid="{DB0EBB04-2C6B-4206-A994-9EC4C14B1CB6}"/>
    <cellStyle name="Normal 6 3 3 5 3" xfId="1543" xr:uid="{9A6C4007-6FEB-4DCC-BFB6-611BF2EDBA65}"/>
    <cellStyle name="Normal 6 3 3 5 4" xfId="3144" xr:uid="{13B4A1DD-644E-4A42-8E47-675780230D72}"/>
    <cellStyle name="Normal 6 3 3 6" xfId="1544" xr:uid="{ACD5AB1B-EBFA-4159-86BB-B99483E031C0}"/>
    <cellStyle name="Normal 6 3 3 6 2" xfId="1545" xr:uid="{FBFD5050-7B7B-42B2-90C0-0E0D21619448}"/>
    <cellStyle name="Normal 6 3 3 7" xfId="1546" xr:uid="{9A944560-9C4E-441C-B15C-5E40C46C68CA}"/>
    <cellStyle name="Normal 6 3 3 8" xfId="3145" xr:uid="{290DC61B-6249-407E-A5D3-E7EFCB2AFFB2}"/>
    <cellStyle name="Normal 6 3 4" xfId="116" xr:uid="{E524B892-4596-4C70-946D-D1873E7E9767}"/>
    <cellStyle name="Normal 6 3 4 2" xfId="447" xr:uid="{F7156DCD-C891-4E84-9DB8-01E63E196874}"/>
    <cellStyle name="Normal 6 3 4 2 2" xfId="628" xr:uid="{686DC0B8-FC2C-4FD4-AAE3-72300727199E}"/>
    <cellStyle name="Normal 6 3 4 2 2 2" xfId="1547" xr:uid="{B5054941-1D53-43DD-B022-29AEDC9F5567}"/>
    <cellStyle name="Normal 6 3 4 2 2 2 2" xfId="1548" xr:uid="{B702972B-218E-467D-8599-3DAB34F8D38A}"/>
    <cellStyle name="Normal 6 3 4 2 2 3" xfId="1549" xr:uid="{E2AE99F9-B5CF-4299-BE51-6EF9A84E40DF}"/>
    <cellStyle name="Normal 6 3 4 2 2 4" xfId="3146" xr:uid="{34ED1C89-F50D-4310-94B3-928D93AD2206}"/>
    <cellStyle name="Normal 6 3 4 2 3" xfId="1550" xr:uid="{8F22698A-892B-4F0C-BD0A-6082F5335FA4}"/>
    <cellStyle name="Normal 6 3 4 2 3 2" xfId="1551" xr:uid="{5B4CAF9E-425A-4A51-9B05-87477C9298BF}"/>
    <cellStyle name="Normal 6 3 4 2 4" xfId="1552" xr:uid="{39CE8391-50D5-4F4D-A1AD-856F65CCB090}"/>
    <cellStyle name="Normal 6 3 4 2 5" xfId="3147" xr:uid="{4823228D-224A-4A67-8476-3ABC49797776}"/>
    <cellStyle name="Normal 6 3 4 3" xfId="629" xr:uid="{CB160272-4D46-4A9B-AE3A-32C9BBB1A4DB}"/>
    <cellStyle name="Normal 6 3 4 3 2" xfId="1553" xr:uid="{78DB65A0-53B8-4AEC-9A3E-2A6FCFE50D3C}"/>
    <cellStyle name="Normal 6 3 4 3 2 2" xfId="1554" xr:uid="{31995F12-D632-42F4-902F-FEC5EAE0C795}"/>
    <cellStyle name="Normal 6 3 4 3 3" xfId="1555" xr:uid="{3C5DD18C-F83D-4438-9576-8F3F9C71C34A}"/>
    <cellStyle name="Normal 6 3 4 3 4" xfId="3148" xr:uid="{C9234ADF-E121-412E-BB36-4B96BDF886EE}"/>
    <cellStyle name="Normal 6 3 4 4" xfId="1556" xr:uid="{A297F90A-07FA-4993-BCF6-7280D5DA5DCB}"/>
    <cellStyle name="Normal 6 3 4 4 2" xfId="1557" xr:uid="{A3724AB6-3B73-4611-A67B-92A88A6B62F7}"/>
    <cellStyle name="Normal 6 3 4 4 3" xfId="3149" xr:uid="{41382615-4FEB-46F7-813C-2F4CA81DFA82}"/>
    <cellStyle name="Normal 6 3 4 4 4" xfId="3150" xr:uid="{99E5D4C6-237F-440F-8A90-CD52ACEBE519}"/>
    <cellStyle name="Normal 6 3 4 5" xfId="1558" xr:uid="{D182FE23-2F3E-476F-820D-7F91E5787F85}"/>
    <cellStyle name="Normal 6 3 4 6" xfId="3151" xr:uid="{7FCE44F5-AE38-4E2D-A65D-9287A6866B49}"/>
    <cellStyle name="Normal 6 3 4 7" xfId="3152" xr:uid="{B0A95886-F2D6-4A96-BF94-4B5E0E3A299C}"/>
    <cellStyle name="Normal 6 3 5" xfId="328" xr:uid="{0A82405C-0963-4881-9DE4-2B2D84F5009F}"/>
    <cellStyle name="Normal 6 3 5 2" xfId="630" xr:uid="{33CEF74A-8E96-4A8B-94E8-85395F74809C}"/>
    <cellStyle name="Normal 6 3 5 2 2" xfId="631" xr:uid="{4B52F098-DABD-4970-82F6-E53D3BCEFBBA}"/>
    <cellStyle name="Normal 6 3 5 2 2 2" xfId="1559" xr:uid="{0185E5E7-1194-461E-9A1E-42780DC74402}"/>
    <cellStyle name="Normal 6 3 5 2 2 2 2" xfId="1560" xr:uid="{95CC1423-F259-4CF0-AF9C-439F9F586A8C}"/>
    <cellStyle name="Normal 6 3 5 2 2 3" xfId="1561" xr:uid="{5470FC5C-AD92-44A1-B3CC-918333A05EDB}"/>
    <cellStyle name="Normal 6 3 5 2 3" xfId="1562" xr:uid="{9A92BFCE-9250-4EED-9F44-CB1D38586408}"/>
    <cellStyle name="Normal 6 3 5 2 3 2" xfId="1563" xr:uid="{DC9EE967-958C-473C-8B5C-89428BED2425}"/>
    <cellStyle name="Normal 6 3 5 2 4" xfId="1564" xr:uid="{DF7A31F7-1B72-407F-A576-B767173CF925}"/>
    <cellStyle name="Normal 6 3 5 3" xfId="632" xr:uid="{B940E7FA-2E15-4AF0-8667-1CA1C4F11AD3}"/>
    <cellStyle name="Normal 6 3 5 3 2" xfId="1565" xr:uid="{AB146A9B-EFF5-4170-91C8-CE194A7CE4F6}"/>
    <cellStyle name="Normal 6 3 5 3 2 2" xfId="1566" xr:uid="{70210E47-708B-465D-A011-D846530AA8F3}"/>
    <cellStyle name="Normal 6 3 5 3 3" xfId="1567" xr:uid="{4A342090-1A88-4A88-8DAE-F6CD66D3D735}"/>
    <cellStyle name="Normal 6 3 5 3 4" xfId="3153" xr:uid="{1BDE4876-BD08-4574-ADEA-023B8B3F2C62}"/>
    <cellStyle name="Normal 6 3 5 4" xfId="1568" xr:uid="{EE15DC90-B233-4552-A4C5-47A077E97002}"/>
    <cellStyle name="Normal 6 3 5 4 2" xfId="1569" xr:uid="{A7E76980-3340-49BC-A805-8B120FECC097}"/>
    <cellStyle name="Normal 6 3 5 5" xfId="1570" xr:uid="{7A1EA503-DBED-4D5F-BD5F-770E1C0B0E4E}"/>
    <cellStyle name="Normal 6 3 5 6" xfId="3154" xr:uid="{E049A203-7B4A-4F86-8CAA-5489B44BE4CB}"/>
    <cellStyle name="Normal 6 3 6" xfId="329" xr:uid="{AB6931FF-2C7A-48EF-9A12-6639B83E03A2}"/>
    <cellStyle name="Normal 6 3 6 2" xfId="633" xr:uid="{05167B04-AB36-43D6-9C68-621630ECF3BB}"/>
    <cellStyle name="Normal 6 3 6 2 2" xfId="1571" xr:uid="{D1FDD3B7-64B0-4609-BF46-570F371838D7}"/>
    <cellStyle name="Normal 6 3 6 2 2 2" xfId="1572" xr:uid="{C608BBCB-C2B8-466D-9273-1ECEE696774B}"/>
    <cellStyle name="Normal 6 3 6 2 3" xfId="1573" xr:uid="{FC32B71A-DD3A-4E65-BD81-4299C22F8129}"/>
    <cellStyle name="Normal 6 3 6 2 4" xfId="3155" xr:uid="{BD868029-1C7A-488B-B5DB-0040B9C0DF60}"/>
    <cellStyle name="Normal 6 3 6 3" xfId="1574" xr:uid="{FADDAEE1-EB25-40CB-9F58-D02779587392}"/>
    <cellStyle name="Normal 6 3 6 3 2" xfId="1575" xr:uid="{64B65308-11FE-4322-B362-461921198012}"/>
    <cellStyle name="Normal 6 3 6 4" xfId="1576" xr:uid="{D76FA659-764E-423B-B08E-70112A017F09}"/>
    <cellStyle name="Normal 6 3 6 5" xfId="3156" xr:uid="{D8E88D83-33BF-49F0-B3F1-C5F667D67E92}"/>
    <cellStyle name="Normal 6 3 7" xfId="634" xr:uid="{2CE6BFBB-5AA5-402D-AFEF-6BCBE2EFA4B9}"/>
    <cellStyle name="Normal 6 3 7 2" xfId="1577" xr:uid="{8EE51A88-09C8-49BF-9C6A-4AA5F11EF307}"/>
    <cellStyle name="Normal 6 3 7 2 2" xfId="1578" xr:uid="{E2BC1672-D2EB-4512-9E7C-D2BFA0AE3BB0}"/>
    <cellStyle name="Normal 6 3 7 3" xfId="1579" xr:uid="{1F01B72B-7CFB-4693-8765-763F79589E2A}"/>
    <cellStyle name="Normal 6 3 7 4" xfId="3157" xr:uid="{8BCEA977-49C1-4693-ABF8-87F01E0DA8B2}"/>
    <cellStyle name="Normal 6 3 8" xfId="1580" xr:uid="{98F0F501-42E0-4084-8FF7-8C7BB3976978}"/>
    <cellStyle name="Normal 6 3 8 2" xfId="1581" xr:uid="{B564D41D-A5E1-41AC-AC03-73ECEACA26BD}"/>
    <cellStyle name="Normal 6 3 8 3" xfId="3158" xr:uid="{1AC58717-3E11-43FC-B9BE-234A22296F7D}"/>
    <cellStyle name="Normal 6 3 8 4" xfId="3159" xr:uid="{D7156C88-824C-4EA3-A9EB-83D9E021A361}"/>
    <cellStyle name="Normal 6 3 9" xfId="1582" xr:uid="{CEA3CDA7-ADEC-426D-83E7-C4404101AEA4}"/>
    <cellStyle name="Normal 6 3 9 2" xfId="4718" xr:uid="{700C75A2-2C2B-4433-A014-A022E95FD69C}"/>
    <cellStyle name="Normal 6 4" xfId="117" xr:uid="{99706031-A9C2-454F-B036-857945EA44F5}"/>
    <cellStyle name="Normal 6 4 10" xfId="3160" xr:uid="{5091C40F-DC61-46F4-BEFD-162569437985}"/>
    <cellStyle name="Normal 6 4 11" xfId="3161" xr:uid="{ACE00D7E-2C59-44FF-BC63-C7786E3E419F}"/>
    <cellStyle name="Normal 6 4 2" xfId="118" xr:uid="{24A9AADC-45DE-4A2C-8359-C63114B6546F}"/>
    <cellStyle name="Normal 6 4 2 2" xfId="119" xr:uid="{0B100A98-4321-48B2-8B91-5C2EA4A1A5E7}"/>
    <cellStyle name="Normal 6 4 2 2 2" xfId="330" xr:uid="{0785192D-075E-4736-87AC-255893BDDA0B}"/>
    <cellStyle name="Normal 6 4 2 2 2 2" xfId="635" xr:uid="{CA63DB73-67A9-4E1E-BF32-305F953158FD}"/>
    <cellStyle name="Normal 6 4 2 2 2 2 2" xfId="1583" xr:uid="{9FBAC872-32E3-48FA-9DD5-9E4CB4BAFBA5}"/>
    <cellStyle name="Normal 6 4 2 2 2 2 2 2" xfId="1584" xr:uid="{8B5CEBC5-DD3A-4A8B-8451-95DDDCDBE0E2}"/>
    <cellStyle name="Normal 6 4 2 2 2 2 3" xfId="1585" xr:uid="{73A3E5DD-CD35-47A6-9D8F-350F3C6420F2}"/>
    <cellStyle name="Normal 6 4 2 2 2 2 4" xfId="3162" xr:uid="{D1540544-461A-4F0A-94E5-285B2D5E65AF}"/>
    <cellStyle name="Normal 6 4 2 2 2 3" xfId="1586" xr:uid="{FD90D2FA-499D-447E-B8CB-0C44E0D4C08A}"/>
    <cellStyle name="Normal 6 4 2 2 2 3 2" xfId="1587" xr:uid="{2BAA9055-DD49-482C-B922-8BCCEB822765}"/>
    <cellStyle name="Normal 6 4 2 2 2 3 3" xfId="3163" xr:uid="{9F797AE0-02D7-4BAB-A234-8E91757D8E72}"/>
    <cellStyle name="Normal 6 4 2 2 2 3 4" xfId="3164" xr:uid="{CE23C26A-E4B5-40ED-A783-3F03FED9DFF4}"/>
    <cellStyle name="Normal 6 4 2 2 2 4" xfId="1588" xr:uid="{5D5E5687-D483-46B4-9634-C1F14E0E94D3}"/>
    <cellStyle name="Normal 6 4 2 2 2 5" xfId="3165" xr:uid="{2E8C954E-9E69-4F30-90A7-E0492EF8135A}"/>
    <cellStyle name="Normal 6 4 2 2 2 6" xfId="3166" xr:uid="{3FF5A960-306E-4321-9B91-51EF700B3DBF}"/>
    <cellStyle name="Normal 6 4 2 2 3" xfId="636" xr:uid="{3519181C-2A40-47A6-AD03-8825A74C0A7C}"/>
    <cellStyle name="Normal 6 4 2 2 3 2" xfId="1589" xr:uid="{AC965945-A0E1-4AEB-B024-568846C5C867}"/>
    <cellStyle name="Normal 6 4 2 2 3 2 2" xfId="1590" xr:uid="{890C376F-58E6-4DBA-8839-88A930EB676D}"/>
    <cellStyle name="Normal 6 4 2 2 3 2 3" xfId="3167" xr:uid="{7148C6A2-E0A6-4B30-B9C6-86932480D523}"/>
    <cellStyle name="Normal 6 4 2 2 3 2 4" xfId="3168" xr:uid="{DF8B3CC1-5BD1-435B-A114-007C6F321396}"/>
    <cellStyle name="Normal 6 4 2 2 3 3" xfId="1591" xr:uid="{10ADC75C-CDF2-4085-8E83-54A5DB38D6A9}"/>
    <cellStyle name="Normal 6 4 2 2 3 4" xfId="3169" xr:uid="{B0AAF7CA-ED1A-4A44-AF63-EE6BF5C00251}"/>
    <cellStyle name="Normal 6 4 2 2 3 5" xfId="3170" xr:uid="{1812DFE4-2D98-4A02-80D5-255FD3141655}"/>
    <cellStyle name="Normal 6 4 2 2 4" xfId="1592" xr:uid="{7B66C1BF-8C2F-499E-AC6D-31997103EF29}"/>
    <cellStyle name="Normal 6 4 2 2 4 2" xfId="1593" xr:uid="{321BC925-1250-4A84-AABF-0B7707EC3301}"/>
    <cellStyle name="Normal 6 4 2 2 4 3" xfId="3171" xr:uid="{A094A314-7E76-43DF-AC12-45EDE4A4A634}"/>
    <cellStyle name="Normal 6 4 2 2 4 4" xfId="3172" xr:uid="{606A4611-27EC-4433-BD4A-5819B6254B01}"/>
    <cellStyle name="Normal 6 4 2 2 5" xfId="1594" xr:uid="{E20F50B5-35FE-4021-A184-F6B44AB18BE9}"/>
    <cellStyle name="Normal 6 4 2 2 5 2" xfId="3173" xr:uid="{E2E5DE30-11C9-47D5-8784-A8A210295082}"/>
    <cellStyle name="Normal 6 4 2 2 5 3" xfId="3174" xr:uid="{6369245A-B42B-40CC-A508-89FA57E1F379}"/>
    <cellStyle name="Normal 6 4 2 2 5 4" xfId="3175" xr:uid="{67FAE1A1-F076-4FA7-99B9-D8C57B402EED}"/>
    <cellStyle name="Normal 6 4 2 2 6" xfId="3176" xr:uid="{66CDD326-4B8C-4629-962D-03C9C362E1E4}"/>
    <cellStyle name="Normal 6 4 2 2 7" xfId="3177" xr:uid="{B461DE49-9C94-4B0F-8411-03021B10B8FD}"/>
    <cellStyle name="Normal 6 4 2 2 8" xfId="3178" xr:uid="{EE2E1704-980C-4B1F-AAE8-DD4AD4A5CEF9}"/>
    <cellStyle name="Normal 6 4 2 3" xfId="331" xr:uid="{4FB2E739-DF90-4891-8253-A7C9A1EFE0BA}"/>
    <cellStyle name="Normal 6 4 2 3 2" xfId="637" xr:uid="{D27E3503-7217-4EFF-AFEC-FACEEE845C9B}"/>
    <cellStyle name="Normal 6 4 2 3 2 2" xfId="638" xr:uid="{22696E58-2AAB-4005-A889-399091AE7A36}"/>
    <cellStyle name="Normal 6 4 2 3 2 2 2" xfId="1595" xr:uid="{EF73E525-B9DE-4DE6-9DC7-6B86E904F875}"/>
    <cellStyle name="Normal 6 4 2 3 2 2 2 2" xfId="1596" xr:uid="{A9488BD7-3655-4EE8-85E0-14B655A1EAED}"/>
    <cellStyle name="Normal 6 4 2 3 2 2 3" xfId="1597" xr:uid="{2D56FBCD-50CA-4A27-A745-31E2E9E95CF0}"/>
    <cellStyle name="Normal 6 4 2 3 2 3" xfId="1598" xr:uid="{5A9B5E92-E400-47FA-BB6D-3ED86DE8FC00}"/>
    <cellStyle name="Normal 6 4 2 3 2 3 2" xfId="1599" xr:uid="{2FD9FB6D-250F-4403-9D43-C2FE268380FA}"/>
    <cellStyle name="Normal 6 4 2 3 2 4" xfId="1600" xr:uid="{8036E90E-2E57-4924-8B1D-6D593E945E95}"/>
    <cellStyle name="Normal 6 4 2 3 3" xfId="639" xr:uid="{DB418B5E-4362-4590-8682-ED1BA493BFF8}"/>
    <cellStyle name="Normal 6 4 2 3 3 2" xfId="1601" xr:uid="{8FE169E9-B9D9-4DC9-8E43-8F30CA7634C6}"/>
    <cellStyle name="Normal 6 4 2 3 3 2 2" xfId="1602" xr:uid="{E7779D86-C172-4302-8FCB-8F53718A0A1B}"/>
    <cellStyle name="Normal 6 4 2 3 3 3" xfId="1603" xr:uid="{EC63B3E0-98A7-4733-9371-FEBFB5907492}"/>
    <cellStyle name="Normal 6 4 2 3 3 4" xfId="3179" xr:uid="{D063D46C-44E3-4CFB-9D18-199A0866EF28}"/>
    <cellStyle name="Normal 6 4 2 3 4" xfId="1604" xr:uid="{3E0DF9B0-85EA-4AE6-A86B-4EC4C0212920}"/>
    <cellStyle name="Normal 6 4 2 3 4 2" xfId="1605" xr:uid="{28E596DC-F5C4-44E0-9A9E-B522A8B614BC}"/>
    <cellStyle name="Normal 6 4 2 3 5" xfId="1606" xr:uid="{2FC47654-E827-4A7E-8A56-94615AFD0A70}"/>
    <cellStyle name="Normal 6 4 2 3 6" xfId="3180" xr:uid="{F826E00A-6D0A-44C4-AE44-304CCA029009}"/>
    <cellStyle name="Normal 6 4 2 4" xfId="332" xr:uid="{4EE63599-BCF5-402A-A861-C45347A1C851}"/>
    <cellStyle name="Normal 6 4 2 4 2" xfId="640" xr:uid="{A643CABC-ABC0-4A38-983A-9CEA429FD7AC}"/>
    <cellStyle name="Normal 6 4 2 4 2 2" xfId="1607" xr:uid="{F97CF640-F1C8-4C39-97D7-6FCFD25F1480}"/>
    <cellStyle name="Normal 6 4 2 4 2 2 2" xfId="1608" xr:uid="{59DC5865-2E7C-4D81-94E5-C8FEDEC46D3D}"/>
    <cellStyle name="Normal 6 4 2 4 2 3" xfId="1609" xr:uid="{174D5531-A13C-476A-9AD9-DEF6B0BF267D}"/>
    <cellStyle name="Normal 6 4 2 4 2 4" xfId="3181" xr:uid="{851F42F2-E436-4D1F-99C5-B2BE7C353EDA}"/>
    <cellStyle name="Normal 6 4 2 4 3" xfId="1610" xr:uid="{6C14F03A-363F-493E-B345-FE5751651E97}"/>
    <cellStyle name="Normal 6 4 2 4 3 2" xfId="1611" xr:uid="{D82690F4-FD22-43E8-9119-59E0E1E68A22}"/>
    <cellStyle name="Normal 6 4 2 4 4" xfId="1612" xr:uid="{1F6A51D5-82BB-4160-A1F0-882DBC7299B0}"/>
    <cellStyle name="Normal 6 4 2 4 5" xfId="3182" xr:uid="{4EE4F5B5-794E-4121-A51C-32E3B1507BA8}"/>
    <cellStyle name="Normal 6 4 2 5" xfId="333" xr:uid="{42751183-37C1-4430-A8C1-32DBE2A2A730}"/>
    <cellStyle name="Normal 6 4 2 5 2" xfId="1613" xr:uid="{1BE2C41C-CE74-4A7E-84F6-D3C1D8810848}"/>
    <cellStyle name="Normal 6 4 2 5 2 2" xfId="1614" xr:uid="{B9DDBD02-8566-467F-ACBE-0852495FBEC6}"/>
    <cellStyle name="Normal 6 4 2 5 3" xfId="1615" xr:uid="{159440F7-F97F-4DD0-AD1D-B2AAA8D0045F}"/>
    <cellStyle name="Normal 6 4 2 5 4" xfId="3183" xr:uid="{25FD4746-D93B-4899-9E2F-6CB5F7B04717}"/>
    <cellStyle name="Normal 6 4 2 6" xfId="1616" xr:uid="{20BB924D-9E30-46C4-AD52-108B60799BB0}"/>
    <cellStyle name="Normal 6 4 2 6 2" xfId="1617" xr:uid="{BE1690F3-1B94-47FC-9ECA-8F08E915BCA3}"/>
    <cellStyle name="Normal 6 4 2 6 3" xfId="3184" xr:uid="{0EFB9387-90A4-4780-9DA5-54799AA0562B}"/>
    <cellStyle name="Normal 6 4 2 6 4" xfId="3185" xr:uid="{8B9AAFA4-27AB-4742-8DAA-DA3C5633019C}"/>
    <cellStyle name="Normal 6 4 2 7" xfId="1618" xr:uid="{55877347-AF11-462C-9844-8295BD450D05}"/>
    <cellStyle name="Normal 6 4 2 8" xfId="3186" xr:uid="{399E9889-2807-48BD-BF96-305D0394A7EB}"/>
    <cellStyle name="Normal 6 4 2 9" xfId="3187" xr:uid="{6373658C-A93B-4673-A8A5-7BDE024112CC}"/>
    <cellStyle name="Normal 6 4 3" xfId="120" xr:uid="{DF39D57E-11FE-435F-87BA-78938DD20995}"/>
    <cellStyle name="Normal 6 4 3 2" xfId="121" xr:uid="{476BF3AC-7227-49EC-B9AF-605B102221D3}"/>
    <cellStyle name="Normal 6 4 3 2 2" xfId="641" xr:uid="{3B8D44CE-7B97-467F-BC3E-CF71F2167445}"/>
    <cellStyle name="Normal 6 4 3 2 2 2" xfId="1619" xr:uid="{FD77332E-36F2-4ED5-B902-B566079480DB}"/>
    <cellStyle name="Normal 6 4 3 2 2 2 2" xfId="1620" xr:uid="{094CB12C-1ED7-43C4-B79F-B6BD3B959A24}"/>
    <cellStyle name="Normal 6 4 3 2 2 2 2 2" xfId="4476" xr:uid="{02519DCA-BCC5-427B-B5FB-93F41B67C66E}"/>
    <cellStyle name="Normal 6 4 3 2 2 2 3" xfId="4477" xr:uid="{F6C1F6F4-909D-484E-BDFB-130C02633B19}"/>
    <cellStyle name="Normal 6 4 3 2 2 3" xfId="1621" xr:uid="{7AA38E56-D689-4D86-B0B2-FC26A1734A35}"/>
    <cellStyle name="Normal 6 4 3 2 2 3 2" xfId="4478" xr:uid="{9C233AB2-0FB5-4D3D-A7C5-BD0FBC5CCC4F}"/>
    <cellStyle name="Normal 6 4 3 2 2 4" xfId="3188" xr:uid="{71B43843-D476-4C6F-9D2A-C9483932A8D4}"/>
    <cellStyle name="Normal 6 4 3 2 3" xfId="1622" xr:uid="{2F6E6323-099B-404D-B5E1-AAC7F9AA6467}"/>
    <cellStyle name="Normal 6 4 3 2 3 2" xfId="1623" xr:uid="{5D4653B9-6D27-472E-958C-3FE42870DA91}"/>
    <cellStyle name="Normal 6 4 3 2 3 2 2" xfId="4479" xr:uid="{91918CFF-594B-4702-B4F2-F20035E400BA}"/>
    <cellStyle name="Normal 6 4 3 2 3 3" xfId="3189" xr:uid="{B71B1C08-B09D-4F5D-AFA9-58A2A835C096}"/>
    <cellStyle name="Normal 6 4 3 2 3 4" xfId="3190" xr:uid="{876C8522-2ED2-4D89-BC04-D926F131F98B}"/>
    <cellStyle name="Normal 6 4 3 2 4" xfId="1624" xr:uid="{19C41677-3F1E-414B-80EA-E33623EAE5CA}"/>
    <cellStyle name="Normal 6 4 3 2 4 2" xfId="4480" xr:uid="{F8ED08C0-CE03-427C-A487-88D76B26D0AE}"/>
    <cellStyle name="Normal 6 4 3 2 5" xfId="3191" xr:uid="{D2D342B9-96A3-45DB-85BE-580391878CA1}"/>
    <cellStyle name="Normal 6 4 3 2 6" xfId="3192" xr:uid="{8E994D4B-61C0-4C1A-BD54-542DD181116D}"/>
    <cellStyle name="Normal 6 4 3 3" xfId="334" xr:uid="{8CC2D8B5-499D-4B39-AB88-5F8A917DC234}"/>
    <cellStyle name="Normal 6 4 3 3 2" xfId="1625" xr:uid="{D2D2E79F-C7E6-40A0-A4A8-E7495CF7CD75}"/>
    <cellStyle name="Normal 6 4 3 3 2 2" xfId="1626" xr:uid="{C8296C1D-CE72-44DB-967D-1D370F187FCE}"/>
    <cellStyle name="Normal 6 4 3 3 2 2 2" xfId="4481" xr:uid="{FF9C5D57-1AA5-4B7F-B9F7-AF87FBC0A2A1}"/>
    <cellStyle name="Normal 6 4 3 3 2 3" xfId="3193" xr:uid="{D8EAB967-65AC-4414-AD79-A2E3D7BE2905}"/>
    <cellStyle name="Normal 6 4 3 3 2 4" xfId="3194" xr:uid="{0AA5CFB6-D3A8-458C-9856-8D16C3872A2D}"/>
    <cellStyle name="Normal 6 4 3 3 3" xfId="1627" xr:uid="{9648A680-1E7D-4C93-8E80-8682872B72A9}"/>
    <cellStyle name="Normal 6 4 3 3 3 2" xfId="4482" xr:uid="{E0A78299-5B82-4F92-B2F3-43B15E0E988F}"/>
    <cellStyle name="Normal 6 4 3 3 4" xfId="3195" xr:uid="{38BF4E30-62FF-40B2-A834-202DD77FA5E3}"/>
    <cellStyle name="Normal 6 4 3 3 5" xfId="3196" xr:uid="{445BED1B-AA5A-4215-ABDC-20FAEC6622AA}"/>
    <cellStyle name="Normal 6 4 3 4" xfId="1628" xr:uid="{326CCDAB-39D8-4C0D-AAA8-8C416BE23FC4}"/>
    <cellStyle name="Normal 6 4 3 4 2" xfId="1629" xr:uid="{5F57CC20-4468-4256-AB43-9D34600C89C2}"/>
    <cellStyle name="Normal 6 4 3 4 2 2" xfId="4483" xr:uid="{D7AFEF00-B28E-4F5B-BEDB-CFB033EB4EC0}"/>
    <cellStyle name="Normal 6 4 3 4 3" xfId="3197" xr:uid="{BF31C93B-063C-4F24-8988-8868AB2F20BA}"/>
    <cellStyle name="Normal 6 4 3 4 4" xfId="3198" xr:uid="{7EC7CE34-9A55-4760-B824-61E2958F1A26}"/>
    <cellStyle name="Normal 6 4 3 5" xfId="1630" xr:uid="{5C946DD9-CDFB-4E79-9578-6366C1C8C4B7}"/>
    <cellStyle name="Normal 6 4 3 5 2" xfId="3199" xr:uid="{CDCE8814-6BB7-46FF-B7B3-EFBFCCF14B7C}"/>
    <cellStyle name="Normal 6 4 3 5 3" xfId="3200" xr:uid="{3BB72E65-4B8A-4A83-AAAB-51E562ED9EE3}"/>
    <cellStyle name="Normal 6 4 3 5 4" xfId="3201" xr:uid="{93BC3C7F-DC85-4724-BF89-36534498374D}"/>
    <cellStyle name="Normal 6 4 3 6" xfId="3202" xr:uid="{F933B4D2-58B5-46CC-AA83-B2E0A4037D90}"/>
    <cellStyle name="Normal 6 4 3 7" xfId="3203" xr:uid="{B2212520-7597-47E6-AAB1-31662D951C16}"/>
    <cellStyle name="Normal 6 4 3 8" xfId="3204" xr:uid="{5F15CF25-D7CC-4955-AD13-96ACD76A7CD1}"/>
    <cellStyle name="Normal 6 4 4" xfId="122" xr:uid="{CB89B63B-6828-45C3-8351-81716FCE3E7C}"/>
    <cellStyle name="Normal 6 4 4 2" xfId="642" xr:uid="{15C566B8-619E-4990-93FF-264441E5DC35}"/>
    <cellStyle name="Normal 6 4 4 2 2" xfId="643" xr:uid="{78A560C3-A3C6-453E-B750-5B4A879CF2EF}"/>
    <cellStyle name="Normal 6 4 4 2 2 2" xfId="1631" xr:uid="{2B5BB495-F429-45FE-AA12-61528914FFB5}"/>
    <cellStyle name="Normal 6 4 4 2 2 2 2" xfId="1632" xr:uid="{EA7C91C0-B498-4705-B6AE-C212519391C8}"/>
    <cellStyle name="Normal 6 4 4 2 2 3" xfId="1633" xr:uid="{2556FD06-FAAC-4422-95C5-BC4FAEDA457B}"/>
    <cellStyle name="Normal 6 4 4 2 2 4" xfId="3205" xr:uid="{610FF334-B91E-48C5-AE55-EC3BC6A72595}"/>
    <cellStyle name="Normal 6 4 4 2 3" xfId="1634" xr:uid="{5595A23B-50F6-434D-B4D0-BA6BF7498BDB}"/>
    <cellStyle name="Normal 6 4 4 2 3 2" xfId="1635" xr:uid="{FC664A4E-B62D-4667-87F1-94E5D33E7554}"/>
    <cellStyle name="Normal 6 4 4 2 4" xfId="1636" xr:uid="{868E4FFB-A2B2-455F-9ECC-6BA4E6C967EF}"/>
    <cellStyle name="Normal 6 4 4 2 5" xfId="3206" xr:uid="{33EC2A6A-7510-4B6F-A3BC-CA2BAC78FD04}"/>
    <cellStyle name="Normal 6 4 4 3" xfId="644" xr:uid="{ED00816D-812A-4854-915B-4B87AEFEF6F0}"/>
    <cellStyle name="Normal 6 4 4 3 2" xfId="1637" xr:uid="{5A77362D-CE4F-4144-B3D0-5656703B605E}"/>
    <cellStyle name="Normal 6 4 4 3 2 2" xfId="1638" xr:uid="{3E734C89-B7F2-415F-B6AF-0B54F1467052}"/>
    <cellStyle name="Normal 6 4 4 3 3" xfId="1639" xr:uid="{0B05D133-B9B8-4A2A-BC0F-88BDB8104D61}"/>
    <cellStyle name="Normal 6 4 4 3 4" xfId="3207" xr:uid="{7F5FF87C-29D9-4E1A-BECF-E1F2AA390A41}"/>
    <cellStyle name="Normal 6 4 4 4" xfId="1640" xr:uid="{121392C2-F9E3-4CE2-927B-24238AD7DF6B}"/>
    <cellStyle name="Normal 6 4 4 4 2" xfId="1641" xr:uid="{1F0FAAB1-395D-44E5-A7C2-0A76CC1DB6AB}"/>
    <cellStyle name="Normal 6 4 4 4 3" xfId="3208" xr:uid="{DFD29E2C-9C67-4A5D-A792-44BF795539A6}"/>
    <cellStyle name="Normal 6 4 4 4 4" xfId="3209" xr:uid="{9CD8E8F3-E88F-4742-9AA9-CF1B4311C9D4}"/>
    <cellStyle name="Normal 6 4 4 5" xfId="1642" xr:uid="{1B60E0B9-3C2B-4EBB-8769-DC2E2E903C90}"/>
    <cellStyle name="Normal 6 4 4 6" xfId="3210" xr:uid="{7D0CC261-7772-46CD-890D-A3578CD7B1D5}"/>
    <cellStyle name="Normal 6 4 4 7" xfId="3211" xr:uid="{019DD6A2-9DE9-4367-B055-4F29B5C51765}"/>
    <cellStyle name="Normal 6 4 5" xfId="335" xr:uid="{C635CEC3-4E66-4997-8C97-D97DD894B1D5}"/>
    <cellStyle name="Normal 6 4 5 2" xfId="645" xr:uid="{CFBAE861-6D0B-4753-BE8E-004DB8DB1543}"/>
    <cellStyle name="Normal 6 4 5 2 2" xfId="1643" xr:uid="{750B1651-2A55-4429-B95B-BA2F0F9DBD31}"/>
    <cellStyle name="Normal 6 4 5 2 2 2" xfId="1644" xr:uid="{67BDBB22-8C3A-44EE-9024-635F663C3EC2}"/>
    <cellStyle name="Normal 6 4 5 2 3" xfId="1645" xr:uid="{5C29C05D-69B8-4A29-9CEA-A03500ECE01F}"/>
    <cellStyle name="Normal 6 4 5 2 4" xfId="3212" xr:uid="{20003E8F-3872-420F-8086-DF63D09D396C}"/>
    <cellStyle name="Normal 6 4 5 3" xfId="1646" xr:uid="{69A0ADFF-4023-4F25-A60F-7569849A304B}"/>
    <cellStyle name="Normal 6 4 5 3 2" xfId="1647" xr:uid="{6E13AFB7-57E9-4906-ADCF-FE71098D1096}"/>
    <cellStyle name="Normal 6 4 5 3 3" xfId="3213" xr:uid="{DE8500F6-5A05-499B-A962-3491ABC791C9}"/>
    <cellStyle name="Normal 6 4 5 3 4" xfId="3214" xr:uid="{AA8BD2BF-39C5-46F2-AF07-825AF2F693F3}"/>
    <cellStyle name="Normal 6 4 5 4" xfId="1648" xr:uid="{527EA42D-3682-41E3-A443-85E6B380A26C}"/>
    <cellStyle name="Normal 6 4 5 5" xfId="3215" xr:uid="{435F4753-37E6-46CC-8B46-2D8E5D5499F5}"/>
    <cellStyle name="Normal 6 4 5 6" xfId="3216" xr:uid="{D9E0E1BC-772D-4297-8F8F-2AA2806FB5D6}"/>
    <cellStyle name="Normal 6 4 6" xfId="336" xr:uid="{E93680FC-A320-40D4-8348-CE33E6E34197}"/>
    <cellStyle name="Normal 6 4 6 2" xfId="1649" xr:uid="{4E1CDB9D-820B-4AD1-A0B9-5449506EC8DF}"/>
    <cellStyle name="Normal 6 4 6 2 2" xfId="1650" xr:uid="{F11F7651-FB3D-4A47-AE16-D86710BDFA86}"/>
    <cellStyle name="Normal 6 4 6 2 3" xfId="3217" xr:uid="{B80C0BA5-701F-424C-982F-74C3EF45E839}"/>
    <cellStyle name="Normal 6 4 6 2 4" xfId="3218" xr:uid="{004FD1AD-910E-4DCE-8C1C-E1B330EE971C}"/>
    <cellStyle name="Normal 6 4 6 3" xfId="1651" xr:uid="{27E77D38-01CE-4FF5-9839-40364C1B4E91}"/>
    <cellStyle name="Normal 6 4 6 4" xfId="3219" xr:uid="{F1586283-CA8D-45EC-98D4-86CB51DA31FD}"/>
    <cellStyle name="Normal 6 4 6 5" xfId="3220" xr:uid="{6F281A84-99DD-4F65-A8A3-E17D82A78744}"/>
    <cellStyle name="Normal 6 4 7" xfId="1652" xr:uid="{6F4AC89C-2DC6-4405-B4D1-2E5E58648A85}"/>
    <cellStyle name="Normal 6 4 7 2" xfId="1653" xr:uid="{6B8BAABD-052D-4AEF-95E1-2959DE2A2248}"/>
    <cellStyle name="Normal 6 4 7 3" xfId="3221" xr:uid="{37D4F100-81EB-4DBB-AFD4-F3881B42B97C}"/>
    <cellStyle name="Normal 6 4 7 3 2" xfId="4407" xr:uid="{52D2F3B1-E498-4FB8-89FC-E2C5AB0B79B1}"/>
    <cellStyle name="Normal 6 4 7 3 3" xfId="4685" xr:uid="{A6626AF5-06F6-4828-B34B-71A01A2367B2}"/>
    <cellStyle name="Normal 6 4 7 4" xfId="3222" xr:uid="{57642FB2-DABF-48BE-AD29-B6FFCBDDB2E6}"/>
    <cellStyle name="Normal 6 4 8" xfId="1654" xr:uid="{F245BF97-295A-4428-8174-F14FE67CD87A}"/>
    <cellStyle name="Normal 6 4 8 2" xfId="3223" xr:uid="{4E903187-7A52-47E5-B1A9-189A7B895438}"/>
    <cellStyle name="Normal 6 4 8 3" xfId="3224" xr:uid="{D5E2F021-BDC0-441D-9C01-81BBE372E927}"/>
    <cellStyle name="Normal 6 4 8 4" xfId="3225" xr:uid="{1253617D-38CD-4F15-AF35-20471DF7EC1C}"/>
    <cellStyle name="Normal 6 4 9" xfId="3226" xr:uid="{1D56DD61-BA64-4045-A329-E67259F2AFE9}"/>
    <cellStyle name="Normal 6 5" xfId="123" xr:uid="{61455944-8913-40F8-9B48-424C97EDC7B7}"/>
    <cellStyle name="Normal 6 5 10" xfId="3227" xr:uid="{37C58945-3929-425E-B6FE-109EE5025767}"/>
    <cellStyle name="Normal 6 5 11" xfId="3228" xr:uid="{E2B7C4E2-F970-43F8-9FBA-0EC0E4AAAA4A}"/>
    <cellStyle name="Normal 6 5 2" xfId="124" xr:uid="{2838BCE3-F881-4D53-8693-028E0EA2CC1E}"/>
    <cellStyle name="Normal 6 5 2 2" xfId="337" xr:uid="{BA022F8B-73DB-4DC5-ACFF-53E2F3F305D6}"/>
    <cellStyle name="Normal 6 5 2 2 2" xfId="646" xr:uid="{C9C585F5-C38F-420C-A918-1F8837169122}"/>
    <cellStyle name="Normal 6 5 2 2 2 2" xfId="647" xr:uid="{6E440F51-AFD3-41DC-B20A-048B6D9B08B4}"/>
    <cellStyle name="Normal 6 5 2 2 2 2 2" xfId="1655" xr:uid="{BA84B75E-E89E-4D73-BBF5-9C1D022A0609}"/>
    <cellStyle name="Normal 6 5 2 2 2 2 3" xfId="3229" xr:uid="{A849F171-C796-4445-B27F-3EFB762B3BDC}"/>
    <cellStyle name="Normal 6 5 2 2 2 2 4" xfId="3230" xr:uid="{27F74E43-CF86-4E1E-AEAB-D9E07AD800A1}"/>
    <cellStyle name="Normal 6 5 2 2 2 3" xfId="1656" xr:uid="{2ECDD874-70FA-4339-A858-226638BDD343}"/>
    <cellStyle name="Normal 6 5 2 2 2 3 2" xfId="3231" xr:uid="{148C0639-3513-44B7-825A-7FCC8F921AFA}"/>
    <cellStyle name="Normal 6 5 2 2 2 3 3" xfId="3232" xr:uid="{84AE9DC8-C3F1-4352-AA8D-93C2C603BE8D}"/>
    <cellStyle name="Normal 6 5 2 2 2 3 4" xfId="3233" xr:uid="{07A40FB3-1ECE-4AFA-86E9-214F2D7524B8}"/>
    <cellStyle name="Normal 6 5 2 2 2 4" xfId="3234" xr:uid="{B33B71FE-C626-4A7C-9E96-98F0CC76BF58}"/>
    <cellStyle name="Normal 6 5 2 2 2 5" xfId="3235" xr:uid="{8642C49C-1B6D-4D11-A98D-0F9D2380033E}"/>
    <cellStyle name="Normal 6 5 2 2 2 6" xfId="3236" xr:uid="{D7E2C5CC-18D5-40AB-9195-0C188DD525C3}"/>
    <cellStyle name="Normal 6 5 2 2 3" xfId="648" xr:uid="{9F309311-FD08-472A-8AB6-BC2D5AADC904}"/>
    <cellStyle name="Normal 6 5 2 2 3 2" xfId="1657" xr:uid="{1844B139-BAAD-40CB-9C11-49011B3D75F4}"/>
    <cellStyle name="Normal 6 5 2 2 3 2 2" xfId="3237" xr:uid="{06138DC1-666B-44E6-9CFA-57D0E89D77E7}"/>
    <cellStyle name="Normal 6 5 2 2 3 2 3" xfId="3238" xr:uid="{D0EDDBD0-F93E-406F-9750-7F0BBA2357B1}"/>
    <cellStyle name="Normal 6 5 2 2 3 2 4" xfId="3239" xr:uid="{6ED4AD32-B5D5-4968-8287-00CEC3BB0E63}"/>
    <cellStyle name="Normal 6 5 2 2 3 3" xfId="3240" xr:uid="{E914906E-6A99-4064-ABFE-B5F39F7AA373}"/>
    <cellStyle name="Normal 6 5 2 2 3 4" xfId="3241" xr:uid="{D8EF2EE6-78BF-4E3B-B5FF-112F87762E65}"/>
    <cellStyle name="Normal 6 5 2 2 3 5" xfId="3242" xr:uid="{B80D4FC6-1BEA-4B98-88D7-D41C4BF09E3D}"/>
    <cellStyle name="Normal 6 5 2 2 4" xfId="1658" xr:uid="{B354CEC7-39AF-47CB-99E1-5741C6D8A150}"/>
    <cellStyle name="Normal 6 5 2 2 4 2" xfId="3243" xr:uid="{51174579-EEA7-4CD4-AAED-9C6F34983798}"/>
    <cellStyle name="Normal 6 5 2 2 4 3" xfId="3244" xr:uid="{F5C177E5-E179-4E47-A1EA-42BBD27D86A3}"/>
    <cellStyle name="Normal 6 5 2 2 4 4" xfId="3245" xr:uid="{51D30633-49D6-4F48-8A91-1700F9A449DC}"/>
    <cellStyle name="Normal 6 5 2 2 5" xfId="3246" xr:uid="{DB0D894B-1B7C-4BE8-B75D-34569FFBF2B0}"/>
    <cellStyle name="Normal 6 5 2 2 5 2" xfId="3247" xr:uid="{D6E05A88-1C4A-4D50-B100-42C9E253F955}"/>
    <cellStyle name="Normal 6 5 2 2 5 3" xfId="3248" xr:uid="{EBD37C05-E605-4648-AF29-53A73F5BFE83}"/>
    <cellStyle name="Normal 6 5 2 2 5 4" xfId="3249" xr:uid="{D03510B8-E3B0-4C35-99EB-B95494351069}"/>
    <cellStyle name="Normal 6 5 2 2 6" xfId="3250" xr:uid="{E6BE6F53-029E-40D4-BFD3-BA84242D6924}"/>
    <cellStyle name="Normal 6 5 2 2 7" xfId="3251" xr:uid="{363C02E1-045A-46FC-872A-ACE957F8D74A}"/>
    <cellStyle name="Normal 6 5 2 2 8" xfId="3252" xr:uid="{F4BC1C91-9065-4A79-93B6-50C3B11EF777}"/>
    <cellStyle name="Normal 6 5 2 3" xfId="649" xr:uid="{858AAEB4-5046-4441-8B03-4BE67D408C0B}"/>
    <cellStyle name="Normal 6 5 2 3 2" xfId="650" xr:uid="{62F657CB-637A-4C9C-BFC6-FD54314B5FC4}"/>
    <cellStyle name="Normal 6 5 2 3 2 2" xfId="651" xr:uid="{BE0D7E56-73F4-4A1E-B854-2A1206054840}"/>
    <cellStyle name="Normal 6 5 2 3 2 3" xfId="3253" xr:uid="{7571212B-CDC5-474F-BA64-802CF1527C39}"/>
    <cellStyle name="Normal 6 5 2 3 2 4" xfId="3254" xr:uid="{9CC8CA9A-385E-4363-8AC7-D4CE88C32A88}"/>
    <cellStyle name="Normal 6 5 2 3 3" xfId="652" xr:uid="{2C521A3A-7D95-45E2-A718-5D76A879C18C}"/>
    <cellStyle name="Normal 6 5 2 3 3 2" xfId="3255" xr:uid="{164B992D-E699-4A3C-BD90-5CF2A261F9EE}"/>
    <cellStyle name="Normal 6 5 2 3 3 3" xfId="3256" xr:uid="{76724A43-308D-46F0-A4CE-5FAB7FB56FAA}"/>
    <cellStyle name="Normal 6 5 2 3 3 4" xfId="3257" xr:uid="{49B3C810-2731-4E5A-A2A3-9EC44D86D070}"/>
    <cellStyle name="Normal 6 5 2 3 4" xfId="3258" xr:uid="{2886628F-784D-40EF-AD8E-4C9CBCFC99F8}"/>
    <cellStyle name="Normal 6 5 2 3 5" xfId="3259" xr:uid="{1419E117-568E-48DD-8637-185F2C23A303}"/>
    <cellStyle name="Normal 6 5 2 3 6" xfId="3260" xr:uid="{9549286F-E701-475B-B46A-D045C634A00A}"/>
    <cellStyle name="Normal 6 5 2 4" xfId="653" xr:uid="{5F931C6E-DD8F-4997-8D11-F3D2124A2CCA}"/>
    <cellStyle name="Normal 6 5 2 4 2" xfId="654" xr:uid="{6092F975-FD0B-4E7A-886F-90B8A24FC057}"/>
    <cellStyle name="Normal 6 5 2 4 2 2" xfId="3261" xr:uid="{C3EDB9FC-AB7D-430B-B3F0-9A8EB3BE43BB}"/>
    <cellStyle name="Normal 6 5 2 4 2 3" xfId="3262" xr:uid="{87B80CAF-C763-48AF-BA7E-DABB9E2035FA}"/>
    <cellStyle name="Normal 6 5 2 4 2 4" xfId="3263" xr:uid="{A65AE17B-4A00-470F-A71A-65475F23A19A}"/>
    <cellStyle name="Normal 6 5 2 4 3" xfId="3264" xr:uid="{0F3D9C93-A7C4-4423-8918-CCAE994F23FE}"/>
    <cellStyle name="Normal 6 5 2 4 4" xfId="3265" xr:uid="{7763FF04-30B9-43B0-B53E-37AB3637A522}"/>
    <cellStyle name="Normal 6 5 2 4 5" xfId="3266" xr:uid="{1F294C4F-B8A0-43FC-B547-837298907949}"/>
    <cellStyle name="Normal 6 5 2 5" xfId="655" xr:uid="{ADFE05F3-5B6B-4E70-8BCE-CEB99BFCC4B3}"/>
    <cellStyle name="Normal 6 5 2 5 2" xfId="3267" xr:uid="{1AEFE45C-A7FA-4003-B4D4-2F916FDFCDD4}"/>
    <cellStyle name="Normal 6 5 2 5 3" xfId="3268" xr:uid="{DB96EA16-DDB8-4C45-949A-EB6E44130681}"/>
    <cellStyle name="Normal 6 5 2 5 4" xfId="3269" xr:uid="{AB370F11-F6A0-44C2-A250-97AEC4119F01}"/>
    <cellStyle name="Normal 6 5 2 6" xfId="3270" xr:uid="{52FC74F9-F137-4615-8AE6-CEBBFA32449C}"/>
    <cellStyle name="Normal 6 5 2 6 2" xfId="3271" xr:uid="{188C28BE-2658-4FEC-B5E9-70E7D6FAABBE}"/>
    <cellStyle name="Normal 6 5 2 6 3" xfId="3272" xr:uid="{CB0DB6CD-8F5B-443D-94B8-619BCAB6035E}"/>
    <cellStyle name="Normal 6 5 2 6 4" xfId="3273" xr:uid="{27A1A691-13BD-4302-9D62-FF0FD87A26AD}"/>
    <cellStyle name="Normal 6 5 2 7" xfId="3274" xr:uid="{BC388AD2-A9FB-434F-820C-AE537E859125}"/>
    <cellStyle name="Normal 6 5 2 8" xfId="3275" xr:uid="{4E8B33B9-0DB6-41C2-9E3C-DA2F5E3E9A63}"/>
    <cellStyle name="Normal 6 5 2 9" xfId="3276" xr:uid="{1A593EA6-8411-4084-BBF6-AC382DF10410}"/>
    <cellStyle name="Normal 6 5 3" xfId="338" xr:uid="{598E07B4-D2EE-4F40-B6AF-B8D7B8046C89}"/>
    <cellStyle name="Normal 6 5 3 2" xfId="656" xr:uid="{832CDA5B-9E81-4F6F-913E-D06F53332F34}"/>
    <cellStyle name="Normal 6 5 3 2 2" xfId="657" xr:uid="{CD433036-D4BC-4DC3-8C63-7866870E5565}"/>
    <cellStyle name="Normal 6 5 3 2 2 2" xfId="1659" xr:uid="{8D05BD98-093A-490A-A0F6-14A076BEE17C}"/>
    <cellStyle name="Normal 6 5 3 2 2 2 2" xfId="1660" xr:uid="{D6860B52-7284-4FAE-9343-27AA0F7654A4}"/>
    <cellStyle name="Normal 6 5 3 2 2 3" xfId="1661" xr:uid="{20028640-6EA5-4ED7-BB25-23E5CF9B2D6C}"/>
    <cellStyle name="Normal 6 5 3 2 2 4" xfId="3277" xr:uid="{4F2BFB12-66B7-4F4F-AFF3-6E21D4143ABB}"/>
    <cellStyle name="Normal 6 5 3 2 3" xfId="1662" xr:uid="{8EB6AAF1-7A98-4D67-AE48-A1AB443DAC0C}"/>
    <cellStyle name="Normal 6 5 3 2 3 2" xfId="1663" xr:uid="{A1A27EB4-8327-45EE-A974-0F22D702E2EB}"/>
    <cellStyle name="Normal 6 5 3 2 3 3" xfId="3278" xr:uid="{8A44ADD9-28EE-4222-AC8E-7774C2EA3402}"/>
    <cellStyle name="Normal 6 5 3 2 3 4" xfId="3279" xr:uid="{ACF450FC-D202-4970-BB2E-53B2E59BDAAB}"/>
    <cellStyle name="Normal 6 5 3 2 4" xfId="1664" xr:uid="{B76E422C-A40F-4CF3-BEE8-A2B70C67CC35}"/>
    <cellStyle name="Normal 6 5 3 2 5" xfId="3280" xr:uid="{A5D2F00B-1CD4-40C4-98D6-B7F4B314DE6A}"/>
    <cellStyle name="Normal 6 5 3 2 6" xfId="3281" xr:uid="{D0DF9818-6B49-41B3-944A-86ACDA303A2F}"/>
    <cellStyle name="Normal 6 5 3 3" xfId="658" xr:uid="{8C3228FA-9458-4985-AF3A-933CD15D09B9}"/>
    <cellStyle name="Normal 6 5 3 3 2" xfId="1665" xr:uid="{2A18F485-187C-4A70-8106-9B8A6F54051B}"/>
    <cellStyle name="Normal 6 5 3 3 2 2" xfId="1666" xr:uid="{4D1002D2-5856-49E4-BEEA-BC80DBBBA967}"/>
    <cellStyle name="Normal 6 5 3 3 2 3" xfId="3282" xr:uid="{22DEC832-45E9-4558-A71B-FF79C66F368B}"/>
    <cellStyle name="Normal 6 5 3 3 2 4" xfId="3283" xr:uid="{CF3A4605-1BDE-41B4-B533-0C3B5CE102C9}"/>
    <cellStyle name="Normal 6 5 3 3 3" xfId="1667" xr:uid="{FCFBE041-CC0E-453B-AB81-62BB8F4504CC}"/>
    <cellStyle name="Normal 6 5 3 3 4" xfId="3284" xr:uid="{F931DD2D-A468-450F-89A3-2837F720706F}"/>
    <cellStyle name="Normal 6 5 3 3 5" xfId="3285" xr:uid="{B8C27551-1BA4-4657-B824-975128FF3CD2}"/>
    <cellStyle name="Normal 6 5 3 4" xfId="1668" xr:uid="{7794B013-604A-4597-A495-AA20DC08CF67}"/>
    <cellStyle name="Normal 6 5 3 4 2" xfId="1669" xr:uid="{535C3F1B-3523-4588-A058-33CB98DFA13E}"/>
    <cellStyle name="Normal 6 5 3 4 3" xfId="3286" xr:uid="{8A809BD2-51FE-4C53-B313-5E94FD1EA02D}"/>
    <cellStyle name="Normal 6 5 3 4 4" xfId="3287" xr:uid="{16DD0942-E4D8-4161-9B26-18B7FD5A6FEF}"/>
    <cellStyle name="Normal 6 5 3 5" xfId="1670" xr:uid="{0F8300E1-BFA3-49DE-A5CC-B7DC9F35E0B9}"/>
    <cellStyle name="Normal 6 5 3 5 2" xfId="3288" xr:uid="{239534E5-42A2-4A8F-B120-429BBAE0623A}"/>
    <cellStyle name="Normal 6 5 3 5 3" xfId="3289" xr:uid="{D9D25EE2-81B3-454D-ADB5-2D842E43DDF0}"/>
    <cellStyle name="Normal 6 5 3 5 4" xfId="3290" xr:uid="{0215DA16-780E-4736-A8B9-21D68C46092F}"/>
    <cellStyle name="Normal 6 5 3 6" xfId="3291" xr:uid="{78EAFC33-12EA-41D7-B553-1E2575EE6E91}"/>
    <cellStyle name="Normal 6 5 3 7" xfId="3292" xr:uid="{65F1C6D4-7800-419E-A92A-C8DA8F3BBBEC}"/>
    <cellStyle name="Normal 6 5 3 8" xfId="3293" xr:uid="{2234BA9D-71BA-49A8-B154-5209FC6BA796}"/>
    <cellStyle name="Normal 6 5 4" xfId="339" xr:uid="{18871697-F6A0-439F-BA15-6CBC3F299F03}"/>
    <cellStyle name="Normal 6 5 4 2" xfId="659" xr:uid="{0FE89737-0D88-42AB-B731-D3B4806F68C9}"/>
    <cellStyle name="Normal 6 5 4 2 2" xfId="660" xr:uid="{466D9BB6-1633-42C9-81D8-874D427B96E3}"/>
    <cellStyle name="Normal 6 5 4 2 2 2" xfId="1671" xr:uid="{D6008E9F-6C8A-4A42-8F45-968A2F7FE9EE}"/>
    <cellStyle name="Normal 6 5 4 2 2 3" xfId="3294" xr:uid="{31444A0E-4F03-4463-B2DC-4A69F40A6D7F}"/>
    <cellStyle name="Normal 6 5 4 2 2 4" xfId="3295" xr:uid="{BA4CA933-922C-4A1A-BABF-7A89DE7FD7CD}"/>
    <cellStyle name="Normal 6 5 4 2 3" xfId="1672" xr:uid="{1EBA0F27-90EA-4020-A853-C6BCF92014AD}"/>
    <cellStyle name="Normal 6 5 4 2 4" xfId="3296" xr:uid="{C77D6892-F206-4342-BCDB-BFE6FB2C98FE}"/>
    <cellStyle name="Normal 6 5 4 2 5" xfId="3297" xr:uid="{85C3E2A4-201C-45FA-AE1C-115F1D3798F5}"/>
    <cellStyle name="Normal 6 5 4 3" xfId="661" xr:uid="{77D6C078-082F-4FDE-99FC-E5B4D302A418}"/>
    <cellStyle name="Normal 6 5 4 3 2" xfId="1673" xr:uid="{D40F697C-3A7E-4AC5-8E0B-4848845D6CCA}"/>
    <cellStyle name="Normal 6 5 4 3 3" xfId="3298" xr:uid="{C035DDD4-5812-4E6D-8256-8045BC3E197B}"/>
    <cellStyle name="Normal 6 5 4 3 4" xfId="3299" xr:uid="{B0F0939E-122B-406B-9A7F-008A55B44097}"/>
    <cellStyle name="Normal 6 5 4 4" xfId="1674" xr:uid="{57AD27C0-3B52-4675-B9E3-339B2265174D}"/>
    <cellStyle name="Normal 6 5 4 4 2" xfId="3300" xr:uid="{710E6160-69AC-4A69-9F63-24AF5E5BA292}"/>
    <cellStyle name="Normal 6 5 4 4 3" xfId="3301" xr:uid="{B36A49F2-149C-4759-A127-3F36B2A7A7D2}"/>
    <cellStyle name="Normal 6 5 4 4 4" xfId="3302" xr:uid="{D003B1D7-1512-443F-999E-B3CE9E05C6F1}"/>
    <cellStyle name="Normal 6 5 4 5" xfId="3303" xr:uid="{3342E333-CD62-4EE9-B908-8851FF887085}"/>
    <cellStyle name="Normal 6 5 4 6" xfId="3304" xr:uid="{A474CAB0-105A-4D47-8E5E-AD799203BA4A}"/>
    <cellStyle name="Normal 6 5 4 7" xfId="3305" xr:uid="{647F4B31-AC19-4968-9D9E-343F4A5EB7DF}"/>
    <cellStyle name="Normal 6 5 5" xfId="340" xr:uid="{2DE11561-6EA2-47D0-8AD9-6F324881B6F5}"/>
    <cellStyle name="Normal 6 5 5 2" xfId="662" xr:uid="{A33BDD39-F14B-4A5B-88FE-D70B106B3895}"/>
    <cellStyle name="Normal 6 5 5 2 2" xfId="1675" xr:uid="{7DCA2BFE-50D9-4E65-B2BA-4070305C20C2}"/>
    <cellStyle name="Normal 6 5 5 2 3" xfId="3306" xr:uid="{39F53B65-9D10-4762-B205-92BA5EAF1262}"/>
    <cellStyle name="Normal 6 5 5 2 4" xfId="3307" xr:uid="{A82CD607-0D0A-412C-A9ED-929882D9A272}"/>
    <cellStyle name="Normal 6 5 5 3" xfId="1676" xr:uid="{5573F9F1-A984-48DA-A559-86A402C0B6A3}"/>
    <cellStyle name="Normal 6 5 5 3 2" xfId="3308" xr:uid="{7701081D-F5CA-4387-A0D9-AE99C9802466}"/>
    <cellStyle name="Normal 6 5 5 3 3" xfId="3309" xr:uid="{B0A5C42C-D1AE-4D1E-B3E8-EE501B13EAD9}"/>
    <cellStyle name="Normal 6 5 5 3 4" xfId="3310" xr:uid="{812353E4-C602-4C58-8B2D-5E74EA633302}"/>
    <cellStyle name="Normal 6 5 5 4" xfId="3311" xr:uid="{B4FF43F4-80BC-46B3-8031-11577AA13029}"/>
    <cellStyle name="Normal 6 5 5 5" xfId="3312" xr:uid="{38768CC3-37AE-4B5A-9B03-79315929C128}"/>
    <cellStyle name="Normal 6 5 5 6" xfId="3313" xr:uid="{41376BA6-5220-4C22-AE2C-DFF92A4E623B}"/>
    <cellStyle name="Normal 6 5 6" xfId="663" xr:uid="{ABE28ABC-B418-4435-9207-C02CB6BD230B}"/>
    <cellStyle name="Normal 6 5 6 2" xfId="1677" xr:uid="{04EC363A-478E-4D9E-A460-748D055B2A1C}"/>
    <cellStyle name="Normal 6 5 6 2 2" xfId="3314" xr:uid="{2D60B0DF-98AF-447E-B010-34A00DAD7F91}"/>
    <cellStyle name="Normal 6 5 6 2 3" xfId="3315" xr:uid="{AAD21F1B-DF9D-423F-9C5C-C37C9F3B956E}"/>
    <cellStyle name="Normal 6 5 6 2 4" xfId="3316" xr:uid="{C9AAFEA3-3250-4407-B26F-35F56C90C603}"/>
    <cellStyle name="Normal 6 5 6 3" xfId="3317" xr:uid="{A2B4D5AC-DD1C-4C6C-8C96-36F947EAC12B}"/>
    <cellStyle name="Normal 6 5 6 4" xfId="3318" xr:uid="{6839436E-7569-40B9-A014-7FA7ED47C1A0}"/>
    <cellStyle name="Normal 6 5 6 5" xfId="3319" xr:uid="{E55F923A-1652-432E-A2F9-727CFC802BBB}"/>
    <cellStyle name="Normal 6 5 7" xfId="1678" xr:uid="{010C3CAC-539B-42BD-9385-AC3CF518DCD4}"/>
    <cellStyle name="Normal 6 5 7 2" xfId="3320" xr:uid="{89FCDEF2-1799-4008-9551-F43B6DF5DE20}"/>
    <cellStyle name="Normal 6 5 7 3" xfId="3321" xr:uid="{C7DE9EDA-9D48-4AD2-869F-AF054FAAD78E}"/>
    <cellStyle name="Normal 6 5 7 4" xfId="3322" xr:uid="{C04CA3F1-03A2-49B0-BEBF-C1592B13FFDE}"/>
    <cellStyle name="Normal 6 5 8" xfId="3323" xr:uid="{17DF5C45-DE8E-419C-B8D5-987C4AB2AFF5}"/>
    <cellStyle name="Normal 6 5 8 2" xfId="3324" xr:uid="{CA1FF185-16FE-439D-882E-2DC6EA91530E}"/>
    <cellStyle name="Normal 6 5 8 3" xfId="3325" xr:uid="{6E3C4BC9-2C6F-454E-B880-1E9119E8C0A5}"/>
    <cellStyle name="Normal 6 5 8 4" xfId="3326" xr:uid="{E9359020-0829-4A92-9A33-57C36F3A087B}"/>
    <cellStyle name="Normal 6 5 9" xfId="3327" xr:uid="{D26E9118-A648-4A57-81A1-159A47463DF6}"/>
    <cellStyle name="Normal 6 6" xfId="125" xr:uid="{E2E96097-8E88-46B0-94DA-4FC57CBB86D9}"/>
    <cellStyle name="Normal 6 6 2" xfId="126" xr:uid="{9D08D187-6F0D-4FC1-AD32-DD813D155FEA}"/>
    <cellStyle name="Normal 6 6 2 2" xfId="341" xr:uid="{69AE43F8-4DB8-4B73-861C-D246F070D372}"/>
    <cellStyle name="Normal 6 6 2 2 2" xfId="664" xr:uid="{B35AC960-7599-4E1D-A2CD-300CDA393071}"/>
    <cellStyle name="Normal 6 6 2 2 2 2" xfId="1679" xr:uid="{FD603298-DCEB-47EE-863F-8D4738BB9DB3}"/>
    <cellStyle name="Normal 6 6 2 2 2 3" xfId="3328" xr:uid="{040D7DB0-C2FB-4E6C-9D55-490CB835A8EE}"/>
    <cellStyle name="Normal 6 6 2 2 2 4" xfId="3329" xr:uid="{90E562B4-1086-4837-B748-1FED2F6B33CF}"/>
    <cellStyle name="Normal 6 6 2 2 3" xfId="1680" xr:uid="{3B1A6D91-E7AD-40E3-9273-766C8581E959}"/>
    <cellStyle name="Normal 6 6 2 2 3 2" xfId="3330" xr:uid="{B80C7D70-8313-4911-823C-D4BE10823CFA}"/>
    <cellStyle name="Normal 6 6 2 2 3 3" xfId="3331" xr:uid="{415C76A3-B1EC-4BA7-9857-4AA1B9CBB1FD}"/>
    <cellStyle name="Normal 6 6 2 2 3 4" xfId="3332" xr:uid="{FB555DDB-F23A-45C5-9227-7931D24FEEF4}"/>
    <cellStyle name="Normal 6 6 2 2 4" xfId="3333" xr:uid="{B3E98F40-9BAA-4703-A496-F5645E4F21C2}"/>
    <cellStyle name="Normal 6 6 2 2 5" xfId="3334" xr:uid="{C087A599-44D9-47A4-8A14-2247E03AF270}"/>
    <cellStyle name="Normal 6 6 2 2 6" xfId="3335" xr:uid="{C90B79E3-4FB2-4675-9EEE-76E28FE6BE9D}"/>
    <cellStyle name="Normal 6 6 2 3" xfId="665" xr:uid="{1CE8840D-2B4E-4F92-AD48-7BEEAF8EE39B}"/>
    <cellStyle name="Normal 6 6 2 3 2" xfId="1681" xr:uid="{7E52CBF5-F058-4F7E-8FDE-0AF586964F33}"/>
    <cellStyle name="Normal 6 6 2 3 2 2" xfId="3336" xr:uid="{A496A144-D08D-461B-B371-967BF91C03BE}"/>
    <cellStyle name="Normal 6 6 2 3 2 3" xfId="3337" xr:uid="{B531636E-1B31-4529-A06E-097051805E37}"/>
    <cellStyle name="Normal 6 6 2 3 2 4" xfId="3338" xr:uid="{40AC9F0E-CB31-4622-B340-0E2C167E6AF7}"/>
    <cellStyle name="Normal 6 6 2 3 3" xfId="3339" xr:uid="{89D7DDFB-3B88-4317-BC90-ADA156791935}"/>
    <cellStyle name="Normal 6 6 2 3 4" xfId="3340" xr:uid="{1F05591B-624D-48B7-B5F5-79AEC061DCB3}"/>
    <cellStyle name="Normal 6 6 2 3 5" xfId="3341" xr:uid="{A7922ED2-631A-4DB0-967B-E78D7A7AA7D0}"/>
    <cellStyle name="Normal 6 6 2 4" xfId="1682" xr:uid="{477FEF2B-4CC0-496E-9964-6A4240E26EAD}"/>
    <cellStyle name="Normal 6 6 2 4 2" xfId="3342" xr:uid="{B040BDE7-142A-40B4-9E28-F9B1BD1C68F0}"/>
    <cellStyle name="Normal 6 6 2 4 3" xfId="3343" xr:uid="{B62EBC64-A1EF-45AC-A52D-4A907A7E9E3C}"/>
    <cellStyle name="Normal 6 6 2 4 4" xfId="3344" xr:uid="{DCE404B7-0043-497C-8BB4-A68890B9DF90}"/>
    <cellStyle name="Normal 6 6 2 5" xfId="3345" xr:uid="{126F8DB6-F3F0-41C0-96FD-CF0C1CB92C4D}"/>
    <cellStyle name="Normal 6 6 2 5 2" xfId="3346" xr:uid="{DE1D9678-EFFD-4985-B7CC-4CCCDB5038E8}"/>
    <cellStyle name="Normal 6 6 2 5 3" xfId="3347" xr:uid="{BABC6872-E575-4E69-89B3-44882C01E799}"/>
    <cellStyle name="Normal 6 6 2 5 4" xfId="3348" xr:uid="{F5A00031-27A9-41D7-AD76-AE7187200DFD}"/>
    <cellStyle name="Normal 6 6 2 6" xfId="3349" xr:uid="{756429B0-A930-47E5-AB66-413866FADB0A}"/>
    <cellStyle name="Normal 6 6 2 7" xfId="3350" xr:uid="{EC606472-FE4A-484B-9288-9767D9E0445F}"/>
    <cellStyle name="Normal 6 6 2 8" xfId="3351" xr:uid="{99A50D16-8403-4AAB-AF98-A109D9E09AFB}"/>
    <cellStyle name="Normal 6 6 3" xfId="342" xr:uid="{2106D736-3E26-4249-86A7-4C5CB49E02AD}"/>
    <cellStyle name="Normal 6 6 3 2" xfId="666" xr:uid="{9330199A-A436-484E-AA32-20F35E9E06DD}"/>
    <cellStyle name="Normal 6 6 3 2 2" xfId="667" xr:uid="{96C7A9C7-6F53-4E46-B47D-F8E39F9B26DD}"/>
    <cellStyle name="Normal 6 6 3 2 3" xfId="3352" xr:uid="{30338A1F-51C1-4E59-A82E-BCFFA8C92E8D}"/>
    <cellStyle name="Normal 6 6 3 2 4" xfId="3353" xr:uid="{2F719C14-6F95-4EB3-A6C2-BC6E43EADAC3}"/>
    <cellStyle name="Normal 6 6 3 3" xfId="668" xr:uid="{1F6BF588-D802-420D-95CC-4F038EF83042}"/>
    <cellStyle name="Normal 6 6 3 3 2" xfId="3354" xr:uid="{ADF24184-0E21-49B5-B5D6-BEA960C756C7}"/>
    <cellStyle name="Normal 6 6 3 3 3" xfId="3355" xr:uid="{F57E0C6F-FBFD-419A-BC36-61961F4C1D6C}"/>
    <cellStyle name="Normal 6 6 3 3 4" xfId="3356" xr:uid="{2F656AD5-296B-49C6-B7D5-6C3963A9BF0E}"/>
    <cellStyle name="Normal 6 6 3 4" xfId="3357" xr:uid="{AD4683D0-1A7D-45D7-9C8E-58DE7D16F675}"/>
    <cellStyle name="Normal 6 6 3 5" xfId="3358" xr:uid="{82975F33-3CE4-4CA8-B014-232AFE3BE355}"/>
    <cellStyle name="Normal 6 6 3 6" xfId="3359" xr:uid="{9EA6510E-1BC6-46D3-88E9-DDCBBBF9D8FA}"/>
    <cellStyle name="Normal 6 6 4" xfId="343" xr:uid="{AD570F46-B935-4C39-8673-87A42E134F97}"/>
    <cellStyle name="Normal 6 6 4 2" xfId="669" xr:uid="{EBA91479-C377-40F3-BAAC-D6BEB4E5F23A}"/>
    <cellStyle name="Normal 6 6 4 2 2" xfId="3360" xr:uid="{EB240CC6-5989-43AD-9C16-4F1C7065F15F}"/>
    <cellStyle name="Normal 6 6 4 2 3" xfId="3361" xr:uid="{31C77E77-F2A1-4C1A-9CF5-5D785B03A843}"/>
    <cellStyle name="Normal 6 6 4 2 4" xfId="3362" xr:uid="{A4EE3F5E-1D34-4E05-B4FD-FC8F6598B119}"/>
    <cellStyle name="Normal 6 6 4 3" xfId="3363" xr:uid="{8915FCEB-D42E-4F43-8A7B-722CFFD82D86}"/>
    <cellStyle name="Normal 6 6 4 4" xfId="3364" xr:uid="{B9868976-F638-4DB0-88DB-A2FEA50ED0B3}"/>
    <cellStyle name="Normal 6 6 4 5" xfId="3365" xr:uid="{48B4EDC4-2D99-46DC-94A3-EDDEB3AFFD48}"/>
    <cellStyle name="Normal 6 6 5" xfId="670" xr:uid="{FCAAAB56-45E3-4A2C-B45B-C0FB70B547EC}"/>
    <cellStyle name="Normal 6 6 5 2" xfId="3366" xr:uid="{EA966763-438E-40FA-9EB9-CE8CAD0B1B8C}"/>
    <cellStyle name="Normal 6 6 5 3" xfId="3367" xr:uid="{79294DB5-CBA5-4FA4-9BE2-1D74A33CF29E}"/>
    <cellStyle name="Normal 6 6 5 4" xfId="3368" xr:uid="{E999A391-CFF2-4332-BBCA-051BD0FB9289}"/>
    <cellStyle name="Normal 6 6 6" xfId="3369" xr:uid="{36D1D2D9-5BA8-4B62-BC2F-8004090165AD}"/>
    <cellStyle name="Normal 6 6 6 2" xfId="3370" xr:uid="{A96472E2-C6B6-4ACB-AA1A-825B5D21DE12}"/>
    <cellStyle name="Normal 6 6 6 3" xfId="3371" xr:uid="{1AB6A437-9241-4B02-88FA-F55237CF85F9}"/>
    <cellStyle name="Normal 6 6 6 4" xfId="3372" xr:uid="{399D35CE-119A-4E78-A8C2-F7D176C4BE62}"/>
    <cellStyle name="Normal 6 6 7" xfId="3373" xr:uid="{61AF7FBA-1E1E-459E-8BEF-2309C663F04D}"/>
    <cellStyle name="Normal 6 6 8" xfId="3374" xr:uid="{0D12B3D0-59DA-4F2F-9DE4-9B75FC6786FF}"/>
    <cellStyle name="Normal 6 6 9" xfId="3375" xr:uid="{264D9265-29D3-41C2-883A-12F4D68CDA5E}"/>
    <cellStyle name="Normal 6 7" xfId="127" xr:uid="{E10F630C-AE37-4160-841B-B01152A4D83C}"/>
    <cellStyle name="Normal 6 7 2" xfId="344" xr:uid="{E00E57DC-B836-48ED-A8A6-CA9B50044644}"/>
    <cellStyle name="Normal 6 7 2 2" xfId="671" xr:uid="{E0DADC1C-9544-4198-A971-F12617E0C746}"/>
    <cellStyle name="Normal 6 7 2 2 2" xfId="1683" xr:uid="{C51A83E8-CBD9-4656-911C-81A4316B4835}"/>
    <cellStyle name="Normal 6 7 2 2 2 2" xfId="1684" xr:uid="{9E7190B0-3678-471E-AD40-DFC41347336D}"/>
    <cellStyle name="Normal 6 7 2 2 3" xfId="1685" xr:uid="{5F9CF87B-4355-4036-950D-8707B75BECB6}"/>
    <cellStyle name="Normal 6 7 2 2 4" xfId="3376" xr:uid="{A6EB8FF4-133D-43A2-BF75-89A87BC21972}"/>
    <cellStyle name="Normal 6 7 2 3" xfId="1686" xr:uid="{4DC9417A-13E7-4D25-891B-7718C704436C}"/>
    <cellStyle name="Normal 6 7 2 3 2" xfId="1687" xr:uid="{3D02FBCD-2F05-4EF7-8BFC-677CC84BD40A}"/>
    <cellStyle name="Normal 6 7 2 3 3" xfId="3377" xr:uid="{E22E57B9-20AC-4CB2-9F65-81CEE33A3256}"/>
    <cellStyle name="Normal 6 7 2 3 4" xfId="3378" xr:uid="{496586F8-C1F5-4A39-9C8A-E7B30D6824D4}"/>
    <cellStyle name="Normal 6 7 2 4" xfId="1688" xr:uid="{189E651F-2E80-45B7-A306-48C8A1368E0F}"/>
    <cellStyle name="Normal 6 7 2 5" xfId="3379" xr:uid="{377BCDC0-8F08-40DE-BF65-FB10DDFC5112}"/>
    <cellStyle name="Normal 6 7 2 6" xfId="3380" xr:uid="{79250CC3-758E-41BB-AC6A-3036C4BC8366}"/>
    <cellStyle name="Normal 6 7 3" xfId="672" xr:uid="{7A51CE05-B5F2-48B8-B024-1AD5F3A66800}"/>
    <cellStyle name="Normal 6 7 3 2" xfId="1689" xr:uid="{273BEE6C-A588-4471-AF74-F93766F09E63}"/>
    <cellStyle name="Normal 6 7 3 2 2" xfId="1690" xr:uid="{B053EF59-F8C0-4B5C-8AEC-F0B129B06773}"/>
    <cellStyle name="Normal 6 7 3 2 3" xfId="3381" xr:uid="{0DDBD166-3D36-4E5B-8F42-0DB26F401361}"/>
    <cellStyle name="Normal 6 7 3 2 4" xfId="3382" xr:uid="{92549C2A-343C-4072-9BDF-FBC43D4E4CF9}"/>
    <cellStyle name="Normal 6 7 3 3" xfId="1691" xr:uid="{DD5DF6BC-E391-4181-9B6A-B79B79EC0EEB}"/>
    <cellStyle name="Normal 6 7 3 4" xfId="3383" xr:uid="{CAE39E36-67B6-4863-A6E3-472AC111381B}"/>
    <cellStyle name="Normal 6 7 3 5" xfId="3384" xr:uid="{A3D3ABE2-41A7-4B9B-9260-963E41A2436B}"/>
    <cellStyle name="Normal 6 7 4" xfId="1692" xr:uid="{6D23EC38-9393-4D95-8771-772C798D800F}"/>
    <cellStyle name="Normal 6 7 4 2" xfId="1693" xr:uid="{7B9F4CD7-4774-4B9A-971A-0F5FD02C29DA}"/>
    <cellStyle name="Normal 6 7 4 3" xfId="3385" xr:uid="{4696AE09-EAD4-424F-B6C0-8E95FF169348}"/>
    <cellStyle name="Normal 6 7 4 4" xfId="3386" xr:uid="{23DC4888-8973-4267-9DFA-E99E3FCB6077}"/>
    <cellStyle name="Normal 6 7 5" xfId="1694" xr:uid="{56E7C99B-6DEC-43CF-B9F2-7370D759F959}"/>
    <cellStyle name="Normal 6 7 5 2" xfId="3387" xr:uid="{4C6277C4-48FE-4ECE-85F9-EF4CF7CDF4E1}"/>
    <cellStyle name="Normal 6 7 5 3" xfId="3388" xr:uid="{9028EEC1-E07D-4CDF-8ED1-39B5B05630B1}"/>
    <cellStyle name="Normal 6 7 5 4" xfId="3389" xr:uid="{FE363193-8760-43E5-8F33-962817145923}"/>
    <cellStyle name="Normal 6 7 6" xfId="3390" xr:uid="{16F9001A-97E3-41D6-A142-A79FFA27E271}"/>
    <cellStyle name="Normal 6 7 7" xfId="3391" xr:uid="{D1C8DF3B-A495-4E10-A346-F258225A69F4}"/>
    <cellStyle name="Normal 6 7 8" xfId="3392" xr:uid="{380B657A-CE60-4890-B22F-6288AFBBCB02}"/>
    <cellStyle name="Normal 6 8" xfId="345" xr:uid="{DBA5AEA6-F33F-48B0-97BD-FBB733A8380C}"/>
    <cellStyle name="Normal 6 8 2" xfId="673" xr:uid="{3037396E-C6A3-4C84-876C-B31D689D17D1}"/>
    <cellStyle name="Normal 6 8 2 2" xfId="674" xr:uid="{296F072B-7A99-48B0-A2F4-8F731896BD5C}"/>
    <cellStyle name="Normal 6 8 2 2 2" xfId="1695" xr:uid="{59759B1A-5CDC-4C30-BFE2-3B75E986F543}"/>
    <cellStyle name="Normal 6 8 2 2 3" xfId="3393" xr:uid="{0C4C82BC-3724-40CA-9DFD-F5E41B2100E5}"/>
    <cellStyle name="Normal 6 8 2 2 4" xfId="3394" xr:uid="{05E36709-7B10-4316-9CA9-EF0E9E6AEACE}"/>
    <cellStyle name="Normal 6 8 2 3" xfId="1696" xr:uid="{80C121E7-11D1-4A89-BCFE-88DFCF621147}"/>
    <cellStyle name="Normal 6 8 2 4" xfId="3395" xr:uid="{21D1BFDB-0927-4BA4-957A-49603CC0FC11}"/>
    <cellStyle name="Normal 6 8 2 5" xfId="3396" xr:uid="{6BFB680C-81D6-488D-A1AF-0DF15BD919D8}"/>
    <cellStyle name="Normal 6 8 3" xfId="675" xr:uid="{AB6116A1-C76E-4F13-BECD-AC38F2064656}"/>
    <cellStyle name="Normal 6 8 3 2" xfId="1697" xr:uid="{2E27C764-9D17-41F1-9D83-972CE7B8564A}"/>
    <cellStyle name="Normal 6 8 3 3" xfId="3397" xr:uid="{1E3F9F1E-2217-48FA-9BD9-2647DA26C4CB}"/>
    <cellStyle name="Normal 6 8 3 4" xfId="3398" xr:uid="{07AA929A-5AED-4638-813F-FE1D4FBA9124}"/>
    <cellStyle name="Normal 6 8 4" xfId="1698" xr:uid="{C5FDEE7D-5501-4E72-AD04-37051E4AFE18}"/>
    <cellStyle name="Normal 6 8 4 2" xfId="3399" xr:uid="{776BD560-1748-49BC-905C-6EEE26D7922F}"/>
    <cellStyle name="Normal 6 8 4 3" xfId="3400" xr:uid="{C39E44CB-CF51-4387-985D-69C77205DBDA}"/>
    <cellStyle name="Normal 6 8 4 4" xfId="3401" xr:uid="{6A5F305C-C2E5-4798-AC46-9E257F36D8B9}"/>
    <cellStyle name="Normal 6 8 5" xfId="3402" xr:uid="{4B7DCE0E-8C0E-49A7-95F9-32FAE331E591}"/>
    <cellStyle name="Normal 6 8 6" xfId="3403" xr:uid="{165D84A3-DD7F-41A2-966C-12BDD0916E8F}"/>
    <cellStyle name="Normal 6 8 7" xfId="3404" xr:uid="{C051251E-B3CC-47E2-BF2D-159210CCB2FD}"/>
    <cellStyle name="Normal 6 9" xfId="346" xr:uid="{5AA2F83A-B801-4BEC-8525-D3F4CA30DC6A}"/>
    <cellStyle name="Normal 6 9 2" xfId="676" xr:uid="{C75FD30D-81DB-4435-8838-FAEC528CCFC9}"/>
    <cellStyle name="Normal 6 9 2 2" xfId="1699" xr:uid="{AA7EEE4F-1DAD-4DCB-AC84-3D351E99026F}"/>
    <cellStyle name="Normal 6 9 2 3" xfId="3405" xr:uid="{DB8B574F-56E7-4218-AD90-51CD95FEC2B7}"/>
    <cellStyle name="Normal 6 9 2 4" xfId="3406" xr:uid="{69EFC4EC-CC17-48B5-A957-D3168F7B22AA}"/>
    <cellStyle name="Normal 6 9 3" xfId="1700" xr:uid="{96090F84-09CA-4BA4-8F2D-4AB3DBAABF36}"/>
    <cellStyle name="Normal 6 9 3 2" xfId="3407" xr:uid="{BCD72371-461D-4509-94A7-9E0B810264E9}"/>
    <cellStyle name="Normal 6 9 3 3" xfId="3408" xr:uid="{104D9584-92D0-4443-A63A-49B305889D6F}"/>
    <cellStyle name="Normal 6 9 3 4" xfId="3409" xr:uid="{E05C98C1-EE6F-4747-8B70-4340AAB207AE}"/>
    <cellStyle name="Normal 6 9 4" xfId="3410" xr:uid="{23BE490A-D2AB-457B-893A-CA5C75D752B0}"/>
    <cellStyle name="Normal 6 9 5" xfId="3411" xr:uid="{9C8B87E4-3415-432B-B0ED-87DF568A94DE}"/>
    <cellStyle name="Normal 6 9 6" xfId="3412" xr:uid="{4539F866-55F1-400F-8A7E-26F2332D2511}"/>
    <cellStyle name="Normal 7" xfId="128" xr:uid="{6303FBA8-D9B6-4E7A-9F42-60795D4C91BD}"/>
    <cellStyle name="Normal 7 10" xfId="1701" xr:uid="{7B91FA6D-1781-40B3-8182-2D467D50413F}"/>
    <cellStyle name="Normal 7 10 2" xfId="3413" xr:uid="{E1FFD135-3D1F-4900-9529-3B49E57C8E33}"/>
    <cellStyle name="Normal 7 10 3" xfId="3414" xr:uid="{7B964B50-358E-470F-8603-7610D515C347}"/>
    <cellStyle name="Normal 7 10 4" xfId="3415" xr:uid="{AC5F5D2E-4652-4240-881A-EC5242C7FDEE}"/>
    <cellStyle name="Normal 7 11" xfId="3416" xr:uid="{2A19BDD4-124C-482E-B47A-D180AFC4F47C}"/>
    <cellStyle name="Normal 7 11 2" xfId="3417" xr:uid="{9B6EF97E-931B-431B-8C50-6ADAFC47F1BA}"/>
    <cellStyle name="Normal 7 11 3" xfId="3418" xr:uid="{FE23C509-FFB1-48F5-9778-48A03A2E04C1}"/>
    <cellStyle name="Normal 7 11 4" xfId="3419" xr:uid="{B176B1B1-E0EC-4A2C-AE42-C3E202BC47C5}"/>
    <cellStyle name="Normal 7 12" xfId="3420" xr:uid="{5BD1081A-B48F-4B2C-8E07-EE006CD032BB}"/>
    <cellStyle name="Normal 7 12 2" xfId="3421" xr:uid="{51E3F4AD-BC96-473A-AB69-B1ADAFBB8ADA}"/>
    <cellStyle name="Normal 7 13" xfId="3422" xr:uid="{86E7B43D-2672-4EE5-AC20-30B65ABBD1B6}"/>
    <cellStyle name="Normal 7 14" xfId="3423" xr:uid="{902598FD-6E17-4850-AFB5-8A49709FB6E6}"/>
    <cellStyle name="Normal 7 15" xfId="3424" xr:uid="{7D2371D4-A319-441F-A1B3-4DAC449B32D0}"/>
    <cellStyle name="Normal 7 2" xfId="129" xr:uid="{DD1D9821-A72A-46B6-B8AD-71D734AFD293}"/>
    <cellStyle name="Normal 7 2 10" xfId="3425" xr:uid="{E459378F-11AC-418E-892F-880AB9C6514E}"/>
    <cellStyle name="Normal 7 2 11" xfId="3426" xr:uid="{B42F0907-8299-47F4-9F3F-457B9628CEEB}"/>
    <cellStyle name="Normal 7 2 2" xfId="130" xr:uid="{CB917D62-2C16-4FD1-99C1-BD40EC922A57}"/>
    <cellStyle name="Normal 7 2 2 2" xfId="131" xr:uid="{12C5C859-A30F-4E9D-9E6F-11AD914DC7E2}"/>
    <cellStyle name="Normal 7 2 2 2 2" xfId="347" xr:uid="{3B1BE686-457C-493D-99D6-AB6157871522}"/>
    <cellStyle name="Normal 7 2 2 2 2 2" xfId="677" xr:uid="{C7C28558-3F01-4F12-9BA0-14624DE661E7}"/>
    <cellStyle name="Normal 7 2 2 2 2 2 2" xfId="678" xr:uid="{AC66998E-4CF9-4A68-AA86-5B67E40C82BC}"/>
    <cellStyle name="Normal 7 2 2 2 2 2 2 2" xfId="1702" xr:uid="{DB74A093-CA1F-47AB-94F4-AAF8F74CB19B}"/>
    <cellStyle name="Normal 7 2 2 2 2 2 2 2 2" xfId="1703" xr:uid="{D155BF1D-4E6A-4738-AA1B-E82F352B3F2D}"/>
    <cellStyle name="Normal 7 2 2 2 2 2 2 3" xfId="1704" xr:uid="{AD6EA635-1AC7-4443-95E8-28EE58B55E05}"/>
    <cellStyle name="Normal 7 2 2 2 2 2 3" xfId="1705" xr:uid="{5D3F743B-52A5-4CF4-827F-001918541D40}"/>
    <cellStyle name="Normal 7 2 2 2 2 2 3 2" xfId="1706" xr:uid="{5F14A3F1-7855-4F19-979D-BD787AA590BF}"/>
    <cellStyle name="Normal 7 2 2 2 2 2 4" xfId="1707" xr:uid="{95938B5C-594A-4244-8D6A-3312522379CE}"/>
    <cellStyle name="Normal 7 2 2 2 2 3" xfId="679" xr:uid="{40D17BA1-F91D-4174-A0A7-932A445F7A87}"/>
    <cellStyle name="Normal 7 2 2 2 2 3 2" xfId="1708" xr:uid="{C2BBDC19-C397-4BCE-A54B-DBB805C3F6F7}"/>
    <cellStyle name="Normal 7 2 2 2 2 3 2 2" xfId="1709" xr:uid="{CDE2A40B-2CD9-4959-9D02-EA93B519236C}"/>
    <cellStyle name="Normal 7 2 2 2 2 3 3" xfId="1710" xr:uid="{386E3581-F677-42C1-936D-B8239E8F5C87}"/>
    <cellStyle name="Normal 7 2 2 2 2 3 4" xfId="3427" xr:uid="{C3FDAECB-8673-4ECE-9E78-C3CD3572FE3E}"/>
    <cellStyle name="Normal 7 2 2 2 2 4" xfId="1711" xr:uid="{A31C5E4B-156F-49A2-9CD4-31E558FCB683}"/>
    <cellStyle name="Normal 7 2 2 2 2 4 2" xfId="1712" xr:uid="{ECAE197C-64F1-4BFB-A528-51289143F11E}"/>
    <cellStyle name="Normal 7 2 2 2 2 5" xfId="1713" xr:uid="{5E36C01C-8253-423F-B7C9-3281662AB76A}"/>
    <cellStyle name="Normal 7 2 2 2 2 6" xfId="3428" xr:uid="{1D13B326-3F20-44B2-9F5F-A7F8C678AB7C}"/>
    <cellStyle name="Normal 7 2 2 2 3" xfId="348" xr:uid="{D0F2AE14-40CF-44BD-A988-DFD35AFE944B}"/>
    <cellStyle name="Normal 7 2 2 2 3 2" xfId="680" xr:uid="{5A4E0815-4185-438F-9624-273C8AF4BD0F}"/>
    <cellStyle name="Normal 7 2 2 2 3 2 2" xfId="681" xr:uid="{C75B8663-7DA4-4760-A05F-1C7623E6703A}"/>
    <cellStyle name="Normal 7 2 2 2 3 2 2 2" xfId="1714" xr:uid="{0F5CE9AC-B8D5-4F02-999C-AB2C1905BB0F}"/>
    <cellStyle name="Normal 7 2 2 2 3 2 2 2 2" xfId="1715" xr:uid="{6434BE0A-596D-498E-9AD1-1D052BC43035}"/>
    <cellStyle name="Normal 7 2 2 2 3 2 2 3" xfId="1716" xr:uid="{A7F7057E-38E0-4D1B-B77F-D49661FDBB3D}"/>
    <cellStyle name="Normal 7 2 2 2 3 2 3" xfId="1717" xr:uid="{B7634F09-CB11-4F73-BE3F-A16496CEF620}"/>
    <cellStyle name="Normal 7 2 2 2 3 2 3 2" xfId="1718" xr:uid="{DD3F2A82-BE3A-4661-AD52-01BCD36F2CD4}"/>
    <cellStyle name="Normal 7 2 2 2 3 2 4" xfId="1719" xr:uid="{E9F6C253-9EC0-45CE-9784-EFC1CF3C9F62}"/>
    <cellStyle name="Normal 7 2 2 2 3 3" xfId="682" xr:uid="{267668D3-CE90-4A30-A1D3-339201DDD412}"/>
    <cellStyle name="Normal 7 2 2 2 3 3 2" xfId="1720" xr:uid="{F0C0BD54-0F06-492F-BA8E-B9ACB668F05A}"/>
    <cellStyle name="Normal 7 2 2 2 3 3 2 2" xfId="1721" xr:uid="{325AAC91-CF74-47F3-B775-E10D8D920BC4}"/>
    <cellStyle name="Normal 7 2 2 2 3 3 3" xfId="1722" xr:uid="{BC324CB2-424E-4E35-9764-82AC897DD1A6}"/>
    <cellStyle name="Normal 7 2 2 2 3 4" xfId="1723" xr:uid="{21712DE4-E12E-4920-8676-E8920585AB24}"/>
    <cellStyle name="Normal 7 2 2 2 3 4 2" xfId="1724" xr:uid="{55BD8D30-3101-466B-A210-29D8C0CD627D}"/>
    <cellStyle name="Normal 7 2 2 2 3 5" xfId="1725" xr:uid="{151A6557-56FE-4970-ABA0-006CE05305FE}"/>
    <cellStyle name="Normal 7 2 2 2 4" xfId="683" xr:uid="{10481EEA-0AD4-46B2-A595-EE506E4F7224}"/>
    <cellStyle name="Normal 7 2 2 2 4 2" xfId="684" xr:uid="{C8F652AB-6025-48A2-A871-11C0A0485BF1}"/>
    <cellStyle name="Normal 7 2 2 2 4 2 2" xfId="1726" xr:uid="{B1810650-DF02-4C4D-9D93-A193CA6C25D9}"/>
    <cellStyle name="Normal 7 2 2 2 4 2 2 2" xfId="1727" xr:uid="{33B218D3-5115-49FB-9066-159AB0F02D67}"/>
    <cellStyle name="Normal 7 2 2 2 4 2 3" xfId="1728" xr:uid="{B9A15469-6BAE-4A81-86DF-AFF3314F78ED}"/>
    <cellStyle name="Normal 7 2 2 2 4 3" xfId="1729" xr:uid="{6DF9C0FB-4208-4278-873A-B618C6A46032}"/>
    <cellStyle name="Normal 7 2 2 2 4 3 2" xfId="1730" xr:uid="{D9B063FF-25DF-41AF-9CDF-73D346A4E49C}"/>
    <cellStyle name="Normal 7 2 2 2 4 4" xfId="1731" xr:uid="{BF40EA79-3E63-456B-AD24-FC78A634F545}"/>
    <cellStyle name="Normal 7 2 2 2 5" xfId="685" xr:uid="{216071EF-12B0-4DDA-B871-72C1CD76FE8B}"/>
    <cellStyle name="Normal 7 2 2 2 5 2" xfId="1732" xr:uid="{03559B69-F70D-4F1A-8CC4-CDA55F4193E8}"/>
    <cellStyle name="Normal 7 2 2 2 5 2 2" xfId="1733" xr:uid="{66503E84-7070-41E8-A96B-9EB40911E84E}"/>
    <cellStyle name="Normal 7 2 2 2 5 3" xfId="1734" xr:uid="{F88ED6C3-726D-4EC4-A24F-D97E90A5B877}"/>
    <cellStyle name="Normal 7 2 2 2 5 4" xfId="3429" xr:uid="{B48581FF-23B4-4DE6-9B80-655094797A67}"/>
    <cellStyle name="Normal 7 2 2 2 6" xfId="1735" xr:uid="{1E060F7E-A25B-4B07-836D-DFC3578E6205}"/>
    <cellStyle name="Normal 7 2 2 2 6 2" xfId="1736" xr:uid="{61A1E11A-5A64-45BD-AE01-26E33C153084}"/>
    <cellStyle name="Normal 7 2 2 2 7" xfId="1737" xr:uid="{777E410E-64BF-447B-BE58-AEADE454AD2F}"/>
    <cellStyle name="Normal 7 2 2 2 8" xfId="3430" xr:uid="{F914C5CC-3F94-4268-8FFE-E4D9F3CA30BB}"/>
    <cellStyle name="Normal 7 2 2 3" xfId="349" xr:uid="{084E4B48-A909-45D4-BE86-A09930033242}"/>
    <cellStyle name="Normal 7 2 2 3 2" xfId="686" xr:uid="{952DD46F-2D41-4474-B2A8-791460042EA7}"/>
    <cellStyle name="Normal 7 2 2 3 2 2" xfId="687" xr:uid="{4E50B653-CF8D-43B4-A7B7-A37782247C99}"/>
    <cellStyle name="Normal 7 2 2 3 2 2 2" xfId="1738" xr:uid="{24345871-1208-45C2-A561-0382BE39B12D}"/>
    <cellStyle name="Normal 7 2 2 3 2 2 2 2" xfId="1739" xr:uid="{B89A20F6-BD06-4848-ABED-BC8DE451697E}"/>
    <cellStyle name="Normal 7 2 2 3 2 2 3" xfId="1740" xr:uid="{0604FB54-8746-44F5-9E86-276D3DB2EE73}"/>
    <cellStyle name="Normal 7 2 2 3 2 3" xfId="1741" xr:uid="{26F05B91-37F3-425D-BAA9-55BA0B4A8D4D}"/>
    <cellStyle name="Normal 7 2 2 3 2 3 2" xfId="1742" xr:uid="{2F04287B-3383-4BE4-93FD-2F813A2FC79A}"/>
    <cellStyle name="Normal 7 2 2 3 2 4" xfId="1743" xr:uid="{59B73370-1E84-4F94-8E5C-9E1A2A72BA83}"/>
    <cellStyle name="Normal 7 2 2 3 3" xfId="688" xr:uid="{4EEE822F-A2C7-4C29-8B71-0F507F890AD4}"/>
    <cellStyle name="Normal 7 2 2 3 3 2" xfId="1744" xr:uid="{3209A10B-5CC0-4173-98EF-8552F74B0B8E}"/>
    <cellStyle name="Normal 7 2 2 3 3 2 2" xfId="1745" xr:uid="{4310A18B-0899-4E8B-938E-8FB2C4825115}"/>
    <cellStyle name="Normal 7 2 2 3 3 3" xfId="1746" xr:uid="{B90013F2-F1D8-4EB9-8D4A-FCD8167AABFE}"/>
    <cellStyle name="Normal 7 2 2 3 3 4" xfId="3431" xr:uid="{A291E8E3-BCF8-4B18-A4B4-7469B8480A3B}"/>
    <cellStyle name="Normal 7 2 2 3 4" xfId="1747" xr:uid="{AFEE478C-0ACF-431E-9354-A84F3FE9D51D}"/>
    <cellStyle name="Normal 7 2 2 3 4 2" xfId="1748" xr:uid="{B708C60D-7549-4F94-92EF-AE76081AB4B1}"/>
    <cellStyle name="Normal 7 2 2 3 5" xfId="1749" xr:uid="{80697381-7FA6-42A8-8E62-07ACD7170AD3}"/>
    <cellStyle name="Normal 7 2 2 3 6" xfId="3432" xr:uid="{393C1E18-011C-4A3F-B7E0-FDE363699794}"/>
    <cellStyle name="Normal 7 2 2 4" xfId="350" xr:uid="{B3B72375-5890-45FA-9D25-FE2D003D3D77}"/>
    <cellStyle name="Normal 7 2 2 4 2" xfId="689" xr:uid="{CFB38A6A-A949-44B8-AB02-8CC143AF4A19}"/>
    <cellStyle name="Normal 7 2 2 4 2 2" xfId="690" xr:uid="{91F401CA-05EC-49CE-BBC9-1526BB607F2B}"/>
    <cellStyle name="Normal 7 2 2 4 2 2 2" xfId="1750" xr:uid="{E58803CE-8E82-4D71-BCE8-033FCE6F7556}"/>
    <cellStyle name="Normal 7 2 2 4 2 2 2 2" xfId="1751" xr:uid="{2F7DBAF9-30C8-4A76-B596-6BAF9A22473D}"/>
    <cellStyle name="Normal 7 2 2 4 2 2 3" xfId="1752" xr:uid="{BDC6CA09-D06E-4DA5-ABAC-2B26903C4536}"/>
    <cellStyle name="Normal 7 2 2 4 2 3" xfId="1753" xr:uid="{2B02BD59-A216-469C-B67D-51AC70B6F245}"/>
    <cellStyle name="Normal 7 2 2 4 2 3 2" xfId="1754" xr:uid="{D62F5D6D-67F5-45D3-9807-1630870A96B9}"/>
    <cellStyle name="Normal 7 2 2 4 2 4" xfId="1755" xr:uid="{4EFFFCEF-1931-4D23-AF35-1EF5CDE0BB50}"/>
    <cellStyle name="Normal 7 2 2 4 3" xfId="691" xr:uid="{0DDC0E06-FEF3-48B3-8CED-79CA29376FC8}"/>
    <cellStyle name="Normal 7 2 2 4 3 2" xfId="1756" xr:uid="{DE059AD0-2011-4076-800E-11FEC2866B01}"/>
    <cellStyle name="Normal 7 2 2 4 3 2 2" xfId="1757" xr:uid="{8D8912C7-476A-4F76-A5DA-9077D3E9DBB4}"/>
    <cellStyle name="Normal 7 2 2 4 3 3" xfId="1758" xr:uid="{8DEC9835-E3A4-42F5-9ED1-37CEBB248640}"/>
    <cellStyle name="Normal 7 2 2 4 4" xfId="1759" xr:uid="{1FAE3EA5-2901-4C92-BC20-50234B19D6B1}"/>
    <cellStyle name="Normal 7 2 2 4 4 2" xfId="1760" xr:uid="{E4056BFC-170A-46DC-970D-DE902EC61014}"/>
    <cellStyle name="Normal 7 2 2 4 5" xfId="1761" xr:uid="{85B64866-91A3-476E-BE8E-B85EE0B16A46}"/>
    <cellStyle name="Normal 7 2 2 5" xfId="351" xr:uid="{99ADB61D-A14F-4A42-BAC3-DE4A75F702F4}"/>
    <cellStyle name="Normal 7 2 2 5 2" xfId="692" xr:uid="{BE4AB966-3B75-4909-959A-34762D747A62}"/>
    <cellStyle name="Normal 7 2 2 5 2 2" xfId="1762" xr:uid="{30ECB9EC-B42D-48D7-85D1-E6A11E94C3AC}"/>
    <cellStyle name="Normal 7 2 2 5 2 2 2" xfId="1763" xr:uid="{12C66A14-3296-4667-9289-1424E72EA2D5}"/>
    <cellStyle name="Normal 7 2 2 5 2 3" xfId="1764" xr:uid="{A77FFE01-501B-407F-93D9-01D77149A1B1}"/>
    <cellStyle name="Normal 7 2 2 5 3" xfId="1765" xr:uid="{5AA10404-3761-46D3-8468-97B509F4E46C}"/>
    <cellStyle name="Normal 7 2 2 5 3 2" xfId="1766" xr:uid="{F116E121-5465-4FE0-8F30-042E9328A110}"/>
    <cellStyle name="Normal 7 2 2 5 4" xfId="1767" xr:uid="{32C0AB68-CF11-43A1-916F-643D1A06C047}"/>
    <cellStyle name="Normal 7 2 2 6" xfId="693" xr:uid="{5B7FF93D-8661-421E-BFDE-5C1B72A5B8F9}"/>
    <cellStyle name="Normal 7 2 2 6 2" xfId="1768" xr:uid="{15B31D15-ED1A-4FF7-8E93-0A655E68398A}"/>
    <cellStyle name="Normal 7 2 2 6 2 2" xfId="1769" xr:uid="{F20AE2B7-A77F-4256-978C-78B50F950622}"/>
    <cellStyle name="Normal 7 2 2 6 3" xfId="1770" xr:uid="{4BA77B74-F53B-45AB-A40A-8D13CF5D12E2}"/>
    <cellStyle name="Normal 7 2 2 6 4" xfId="3433" xr:uid="{BBE84A7D-3485-44BC-A6AD-4D6F1B380205}"/>
    <cellStyle name="Normal 7 2 2 7" xfId="1771" xr:uid="{ABF1A18F-9791-4212-A66A-747EF14E336A}"/>
    <cellStyle name="Normal 7 2 2 7 2" xfId="1772" xr:uid="{E7725E8B-56B8-40DE-A015-BBF6F7F2CC50}"/>
    <cellStyle name="Normal 7 2 2 8" xfId="1773" xr:uid="{8D16DADD-47A8-4C46-BD5A-ECA6D977D7D0}"/>
    <cellStyle name="Normal 7 2 2 9" xfId="3434" xr:uid="{6D398C43-D2CE-4005-B095-9545667E3F5E}"/>
    <cellStyle name="Normal 7 2 3" xfId="132" xr:uid="{7B3C06D9-341F-43CC-9B3E-72135C693BD5}"/>
    <cellStyle name="Normal 7 2 3 2" xfId="133" xr:uid="{34A31DD2-082D-4E3A-AC25-376ACA988D89}"/>
    <cellStyle name="Normal 7 2 3 2 2" xfId="694" xr:uid="{11A2711E-0778-460D-97A4-8D088D614A8B}"/>
    <cellStyle name="Normal 7 2 3 2 2 2" xfId="695" xr:uid="{49490D91-E4BB-4522-9AD8-D7262D85E6C9}"/>
    <cellStyle name="Normal 7 2 3 2 2 2 2" xfId="1774" xr:uid="{AA390090-D184-4704-809A-A6E4F21A27B4}"/>
    <cellStyle name="Normal 7 2 3 2 2 2 2 2" xfId="1775" xr:uid="{0FD9F101-20BE-423D-AADF-DA76AB77A901}"/>
    <cellStyle name="Normal 7 2 3 2 2 2 3" xfId="1776" xr:uid="{C29C3FAE-CD87-4B20-A082-68139423D34B}"/>
    <cellStyle name="Normal 7 2 3 2 2 3" xfId="1777" xr:uid="{09296365-2B86-42E9-9A2D-2F2D00B79CFF}"/>
    <cellStyle name="Normal 7 2 3 2 2 3 2" xfId="1778" xr:uid="{601C8246-AB31-4E57-9837-7881F23AD271}"/>
    <cellStyle name="Normal 7 2 3 2 2 4" xfId="1779" xr:uid="{FFACCC0A-68DE-4DA8-BE01-006FF83B292A}"/>
    <cellStyle name="Normal 7 2 3 2 3" xfId="696" xr:uid="{D7852EED-E430-479B-B031-DA5C756F6491}"/>
    <cellStyle name="Normal 7 2 3 2 3 2" xfId="1780" xr:uid="{41C0D89F-18E0-4E33-8E91-8C96132D106C}"/>
    <cellStyle name="Normal 7 2 3 2 3 2 2" xfId="1781" xr:uid="{CCAA4860-975F-477E-AA84-C1C893B9F00E}"/>
    <cellStyle name="Normal 7 2 3 2 3 3" xfId="1782" xr:uid="{9E62688F-3F03-4F12-8231-D6BA401A0696}"/>
    <cellStyle name="Normal 7 2 3 2 3 4" xfId="3435" xr:uid="{99E2E0FF-061F-4B6F-B362-20529D15E8FD}"/>
    <cellStyle name="Normal 7 2 3 2 4" xfId="1783" xr:uid="{27D706FE-5454-4AE8-A739-DED82C0ABBC6}"/>
    <cellStyle name="Normal 7 2 3 2 4 2" xfId="1784" xr:uid="{65E0A8BC-16F8-4549-A054-83C63BA8BDE9}"/>
    <cellStyle name="Normal 7 2 3 2 5" xfId="1785" xr:uid="{FD0B9388-9A88-47BD-9670-6F4EC78DCB83}"/>
    <cellStyle name="Normal 7 2 3 2 6" xfId="3436" xr:uid="{77F5914A-03D0-4DCB-B973-404D6116BF22}"/>
    <cellStyle name="Normal 7 2 3 3" xfId="352" xr:uid="{A6BFEBB0-DE21-42E2-B8EF-FBBC77C32606}"/>
    <cellStyle name="Normal 7 2 3 3 2" xfId="697" xr:uid="{0B9D3DE9-A11C-4A79-A5B0-354F1705262C}"/>
    <cellStyle name="Normal 7 2 3 3 2 2" xfId="698" xr:uid="{E19FF06D-E3B1-4F9E-B38E-D8E51B448292}"/>
    <cellStyle name="Normal 7 2 3 3 2 2 2" xfId="1786" xr:uid="{6BA5285A-F9AD-4805-9D2C-3A4B6A15487E}"/>
    <cellStyle name="Normal 7 2 3 3 2 2 2 2" xfId="1787" xr:uid="{41689E7E-46FF-46D3-B2C3-CB343DDD2347}"/>
    <cellStyle name="Normal 7 2 3 3 2 2 3" xfId="1788" xr:uid="{ACAEE107-4A6E-467A-8ADD-2B1D9E5F4A63}"/>
    <cellStyle name="Normal 7 2 3 3 2 3" xfId="1789" xr:uid="{14AC9537-47DE-45B6-A0D2-96BC15DD86B2}"/>
    <cellStyle name="Normal 7 2 3 3 2 3 2" xfId="1790" xr:uid="{9629DDB2-EB0C-4DA8-AD67-654244AA41D5}"/>
    <cellStyle name="Normal 7 2 3 3 2 4" xfId="1791" xr:uid="{D91E1508-9331-46D8-A164-49D1E22588F6}"/>
    <cellStyle name="Normal 7 2 3 3 3" xfId="699" xr:uid="{9F7D8089-5C80-42CC-9C39-4FF34DF8A7DB}"/>
    <cellStyle name="Normal 7 2 3 3 3 2" xfId="1792" xr:uid="{B00A26E3-7954-4A8D-A066-995FAA86E082}"/>
    <cellStyle name="Normal 7 2 3 3 3 2 2" xfId="1793" xr:uid="{7CD2F7F2-A856-4A28-8BBE-65941FDDDE54}"/>
    <cellStyle name="Normal 7 2 3 3 3 3" xfId="1794" xr:uid="{B19317FE-4093-4371-8D16-4A136413F652}"/>
    <cellStyle name="Normal 7 2 3 3 4" xfId="1795" xr:uid="{770A7FBC-6C3E-484B-8026-27AEFE40D70A}"/>
    <cellStyle name="Normal 7 2 3 3 4 2" xfId="1796" xr:uid="{E76F6006-A6AF-4A41-B75C-BB5121228180}"/>
    <cellStyle name="Normal 7 2 3 3 5" xfId="1797" xr:uid="{069B7376-EA0D-41D1-8A0E-7F25E26EE0D8}"/>
    <cellStyle name="Normal 7 2 3 4" xfId="353" xr:uid="{AF9145E0-2286-44F2-8951-542A3D370313}"/>
    <cellStyle name="Normal 7 2 3 4 2" xfId="700" xr:uid="{59191FE7-7D5D-45FE-B28F-B8B855160BB0}"/>
    <cellStyle name="Normal 7 2 3 4 2 2" xfId="1798" xr:uid="{1031DC35-4700-44F0-AC6A-05F963F7F09C}"/>
    <cellStyle name="Normal 7 2 3 4 2 2 2" xfId="1799" xr:uid="{382B2929-62AD-4172-8058-4006A7814936}"/>
    <cellStyle name="Normal 7 2 3 4 2 3" xfId="1800" xr:uid="{B57F156E-8887-439D-BA38-8C8DBD809480}"/>
    <cellStyle name="Normal 7 2 3 4 3" xfId="1801" xr:uid="{2DED1310-6704-4578-94F1-1C9405DFED3D}"/>
    <cellStyle name="Normal 7 2 3 4 3 2" xfId="1802" xr:uid="{D90FBE2F-B0EB-483B-92FE-D56E95D93770}"/>
    <cellStyle name="Normal 7 2 3 4 4" xfId="1803" xr:uid="{773AADD7-FE3B-4B99-9BEF-6D2403D8EF0D}"/>
    <cellStyle name="Normal 7 2 3 5" xfId="701" xr:uid="{A6B6FCD9-BFB9-4710-B74F-9CFC945B9C0B}"/>
    <cellStyle name="Normal 7 2 3 5 2" xfId="1804" xr:uid="{299B9A56-BE28-4904-ABC7-F854F3000CF7}"/>
    <cellStyle name="Normal 7 2 3 5 2 2" xfId="1805" xr:uid="{14DBCAE9-8A48-476E-9557-7C773B12CDDA}"/>
    <cellStyle name="Normal 7 2 3 5 3" xfId="1806" xr:uid="{6EFB1CBF-D0CB-4E7F-A52D-C4CD308BBFC3}"/>
    <cellStyle name="Normal 7 2 3 5 4" xfId="3437" xr:uid="{6615C422-CE0C-43E2-BFB8-FE4F58E90C8E}"/>
    <cellStyle name="Normal 7 2 3 6" xfId="1807" xr:uid="{DA452A2F-B865-400B-8794-9E31742A30FA}"/>
    <cellStyle name="Normal 7 2 3 6 2" xfId="1808" xr:uid="{2E9204DA-4869-4473-89E4-B515458843F2}"/>
    <cellStyle name="Normal 7 2 3 7" xfId="1809" xr:uid="{E8F39A6C-3F3D-489E-8DE8-9126810CE37C}"/>
    <cellStyle name="Normal 7 2 3 8" xfId="3438" xr:uid="{4A9F1126-5CDF-4C33-B154-F3B8D746E67C}"/>
    <cellStyle name="Normal 7 2 4" xfId="134" xr:uid="{D8A880E5-463B-4F2A-AF82-6A32EFB68D2B}"/>
    <cellStyle name="Normal 7 2 4 2" xfId="448" xr:uid="{C8ED0149-9F70-4742-87ED-E970C6AE7F6C}"/>
    <cellStyle name="Normal 7 2 4 2 2" xfId="702" xr:uid="{3BC3EE87-5EDD-455D-A82F-F5821B3B9D31}"/>
    <cellStyle name="Normal 7 2 4 2 2 2" xfId="1810" xr:uid="{7DB72807-14D1-451D-9E82-0770BC8C4889}"/>
    <cellStyle name="Normal 7 2 4 2 2 2 2" xfId="1811" xr:uid="{C1CB913E-EB2B-4BB4-8401-EF3CA6ED11F7}"/>
    <cellStyle name="Normal 7 2 4 2 2 3" xfId="1812" xr:uid="{F1822A6F-0191-499A-AB81-5BAD49394B3F}"/>
    <cellStyle name="Normal 7 2 4 2 2 4" xfId="3439" xr:uid="{92449371-5942-467F-A659-5CD01EB50709}"/>
    <cellStyle name="Normal 7 2 4 2 3" xfId="1813" xr:uid="{8904EF19-184F-4912-953D-C11EFB12CB7E}"/>
    <cellStyle name="Normal 7 2 4 2 3 2" xfId="1814" xr:uid="{F96E103A-B1FE-4281-B4BB-26AFD9AAFE26}"/>
    <cellStyle name="Normal 7 2 4 2 4" xfId="1815" xr:uid="{2EC9B2CC-096D-4B26-ADF2-F188BEF26C25}"/>
    <cellStyle name="Normal 7 2 4 2 5" xfId="3440" xr:uid="{927D686A-7A0F-4DEB-BFC8-E036581A9E79}"/>
    <cellStyle name="Normal 7 2 4 3" xfId="703" xr:uid="{79C4963A-8569-4105-B2EB-288396858C70}"/>
    <cellStyle name="Normal 7 2 4 3 2" xfId="1816" xr:uid="{49B72E7B-C7B6-4116-A3CC-F6ABF7B02625}"/>
    <cellStyle name="Normal 7 2 4 3 2 2" xfId="1817" xr:uid="{6E63237D-3DBF-4933-9549-A363671F785D}"/>
    <cellStyle name="Normal 7 2 4 3 3" xfId="1818" xr:uid="{8F2D9DF5-6C6C-4321-8EB5-67F1D0459949}"/>
    <cellStyle name="Normal 7 2 4 3 4" xfId="3441" xr:uid="{0011E809-4C95-4153-B983-786593366513}"/>
    <cellStyle name="Normal 7 2 4 4" xfId="1819" xr:uid="{C03BC06E-519B-45E2-97E5-5F5ABE81A7AA}"/>
    <cellStyle name="Normal 7 2 4 4 2" xfId="1820" xr:uid="{4A3954F6-FF63-4EF9-8730-AE0E7161E15E}"/>
    <cellStyle name="Normal 7 2 4 4 3" xfId="3442" xr:uid="{C7A6CC69-FD98-488F-808A-A5071442421D}"/>
    <cellStyle name="Normal 7 2 4 4 4" xfId="3443" xr:uid="{9AA37911-D8BC-4B3B-9CFB-95800DCC430B}"/>
    <cellStyle name="Normal 7 2 4 5" xfId="1821" xr:uid="{28CCC3D0-0AEC-4013-8469-67BCCD865626}"/>
    <cellStyle name="Normal 7 2 4 6" xfId="3444" xr:uid="{6B8D99DB-3440-46B8-89B7-5DABF0457981}"/>
    <cellStyle name="Normal 7 2 4 7" xfId="3445" xr:uid="{1011D8D3-5188-46B0-9C23-33D07CE22548}"/>
    <cellStyle name="Normal 7 2 5" xfId="354" xr:uid="{78E17F8A-0967-4C5A-B05E-052D67ED205C}"/>
    <cellStyle name="Normal 7 2 5 2" xfId="704" xr:uid="{41FD1F62-211C-4B8D-AE58-41461ED640AD}"/>
    <cellStyle name="Normal 7 2 5 2 2" xfId="705" xr:uid="{527F92A3-916E-40FD-8ADA-DE2C1D3A92C0}"/>
    <cellStyle name="Normal 7 2 5 2 2 2" xfId="1822" xr:uid="{A71367BC-B1E0-4975-9BD6-E66122614108}"/>
    <cellStyle name="Normal 7 2 5 2 2 2 2" xfId="1823" xr:uid="{38B43C28-4C18-496D-AAB5-FCC7B9D3EA17}"/>
    <cellStyle name="Normal 7 2 5 2 2 3" xfId="1824" xr:uid="{8507719A-A087-4FBE-A783-B8777EDBEEBA}"/>
    <cellStyle name="Normal 7 2 5 2 3" xfId="1825" xr:uid="{A2995D9D-A2BF-44DF-A769-47362B082636}"/>
    <cellStyle name="Normal 7 2 5 2 3 2" xfId="1826" xr:uid="{3542C2C8-13C2-433A-9558-187527EF56F9}"/>
    <cellStyle name="Normal 7 2 5 2 4" xfId="1827" xr:uid="{F9215493-C005-41A9-B181-BC97FD95B226}"/>
    <cellStyle name="Normal 7 2 5 3" xfId="706" xr:uid="{3D0EFCBD-0186-4410-8C0A-76BE05ED523D}"/>
    <cellStyle name="Normal 7 2 5 3 2" xfId="1828" xr:uid="{AC0368B8-FA03-4820-A7C8-1E1D73B48A93}"/>
    <cellStyle name="Normal 7 2 5 3 2 2" xfId="1829" xr:uid="{C6584031-31EC-44FA-862D-B35A400EE2BD}"/>
    <cellStyle name="Normal 7 2 5 3 3" xfId="1830" xr:uid="{25938023-5D01-4908-BB2D-DB8D0CE76AD1}"/>
    <cellStyle name="Normal 7 2 5 3 4" xfId="3446" xr:uid="{8E8C6FE4-5E19-4201-95BB-F450AC325B7A}"/>
    <cellStyle name="Normal 7 2 5 4" xfId="1831" xr:uid="{192A78C3-73C8-4532-8721-46CE68AE0AD1}"/>
    <cellStyle name="Normal 7 2 5 4 2" xfId="1832" xr:uid="{BB35B481-5F1A-4D4D-82BD-89D4E8F42174}"/>
    <cellStyle name="Normal 7 2 5 5" xfId="1833" xr:uid="{934B09F1-EF4B-4AF9-9605-A498C0A2C72F}"/>
    <cellStyle name="Normal 7 2 5 6" xfId="3447" xr:uid="{113C3414-9347-4ACB-9706-0C82A90AD67F}"/>
    <cellStyle name="Normal 7 2 6" xfId="355" xr:uid="{295A911A-1ACC-47B1-92FE-6D668922387E}"/>
    <cellStyle name="Normal 7 2 6 2" xfId="707" xr:uid="{71BA20D6-CCED-4ADC-A023-DA01AD7A2D78}"/>
    <cellStyle name="Normal 7 2 6 2 2" xfId="1834" xr:uid="{3023E356-D4C3-4877-A42F-71687BB93CE2}"/>
    <cellStyle name="Normal 7 2 6 2 2 2" xfId="1835" xr:uid="{7AFABD06-1051-4C12-9379-8AB797D02741}"/>
    <cellStyle name="Normal 7 2 6 2 3" xfId="1836" xr:uid="{716B2BEC-764A-4937-A2C7-B6501606B0E0}"/>
    <cellStyle name="Normal 7 2 6 2 4" xfId="3448" xr:uid="{50379C75-8E4A-4EE6-ADA8-287628EAF7AF}"/>
    <cellStyle name="Normal 7 2 6 3" xfId="1837" xr:uid="{4E01B3AB-3943-4339-A49D-5F35FEFA239A}"/>
    <cellStyle name="Normal 7 2 6 3 2" xfId="1838" xr:uid="{75902D40-A8B4-41E2-8A47-F65467A88243}"/>
    <cellStyle name="Normal 7 2 6 4" xfId="1839" xr:uid="{8FB2BDF5-EF73-4252-86D9-188006B834E0}"/>
    <cellStyle name="Normal 7 2 6 5" xfId="3449" xr:uid="{116CAC9B-6551-47CE-93A1-2F646D13BDC0}"/>
    <cellStyle name="Normal 7 2 7" xfId="708" xr:uid="{A92D5394-712B-4096-B81C-83B592FDF422}"/>
    <cellStyle name="Normal 7 2 7 2" xfId="1840" xr:uid="{35609EA1-5A84-488C-867B-DA4AB5208C56}"/>
    <cellStyle name="Normal 7 2 7 2 2" xfId="1841" xr:uid="{DC8050ED-CE62-42EA-9087-C1CFD346ED28}"/>
    <cellStyle name="Normal 7 2 7 2 3" xfId="4409" xr:uid="{07FB017C-41B8-4CFB-96F7-15D6F90930AD}"/>
    <cellStyle name="Normal 7 2 7 3" xfId="1842" xr:uid="{D1ABB215-F51E-424E-AA24-886C000A4A91}"/>
    <cellStyle name="Normal 7 2 7 4" xfId="3450" xr:uid="{1E0766AE-CF9D-4E74-AD63-A0965030CA68}"/>
    <cellStyle name="Normal 7 2 7 4 2" xfId="4579" xr:uid="{09ED78D5-7D30-4EDD-9535-ED713D1F9AAA}"/>
    <cellStyle name="Normal 7 2 7 4 3" xfId="4686" xr:uid="{E15F4456-35FD-4227-8524-60A7F69133C9}"/>
    <cellStyle name="Normal 7 2 7 4 4" xfId="4608" xr:uid="{84F11BD8-EB01-4078-A7FE-1F19677C3724}"/>
    <cellStyle name="Normal 7 2 8" xfId="1843" xr:uid="{392FA49E-2A9F-4854-8F5F-CA86391EDE6D}"/>
    <cellStyle name="Normal 7 2 8 2" xfId="1844" xr:uid="{DCCA5689-488A-485F-AAB8-16A9993A400A}"/>
    <cellStyle name="Normal 7 2 8 3" xfId="3451" xr:uid="{C5B3A459-2763-4A12-952F-BB241853F9CC}"/>
    <cellStyle name="Normal 7 2 8 4" xfId="3452" xr:uid="{7E2BD3A4-390C-41CE-ADA6-4E9ED7D7C130}"/>
    <cellStyle name="Normal 7 2 9" xfId="1845" xr:uid="{D3C398BC-633B-42FC-BCDF-2DFCA1B5524E}"/>
    <cellStyle name="Normal 7 3" xfId="135" xr:uid="{A1080438-B346-41A6-A64E-7946E74B2C08}"/>
    <cellStyle name="Normal 7 3 10" xfId="3453" xr:uid="{6DACF8F3-A13B-41EC-AD84-C09DAFF536BD}"/>
    <cellStyle name="Normal 7 3 11" xfId="3454" xr:uid="{0B3F552B-CE5B-44BF-B165-A31A8813A7EB}"/>
    <cellStyle name="Normal 7 3 2" xfId="136" xr:uid="{55603E73-3225-4C81-96CC-D57BAE0571A5}"/>
    <cellStyle name="Normal 7 3 2 2" xfId="137" xr:uid="{062193CF-0EEF-4291-98AC-F290CF6DDD96}"/>
    <cellStyle name="Normal 7 3 2 2 2" xfId="356" xr:uid="{2697E6A0-37E1-4F55-9B7B-FBAB12176579}"/>
    <cellStyle name="Normal 7 3 2 2 2 2" xfId="709" xr:uid="{3E1112A9-7E0A-4D38-BD54-2B726DA135AA}"/>
    <cellStyle name="Normal 7 3 2 2 2 2 2" xfId="1846" xr:uid="{6A625F43-208E-456D-8989-85B2C3169E56}"/>
    <cellStyle name="Normal 7 3 2 2 2 2 2 2" xfId="1847" xr:uid="{5550ECC2-3644-4DE8-B28F-A8F7B6F016CE}"/>
    <cellStyle name="Normal 7 3 2 2 2 2 3" xfId="1848" xr:uid="{8889A2FE-0A2E-488D-9962-213FC2F2386F}"/>
    <cellStyle name="Normal 7 3 2 2 2 2 4" xfId="3455" xr:uid="{96695E95-0C23-44ED-9028-19F75988FA7C}"/>
    <cellStyle name="Normal 7 3 2 2 2 3" xfId="1849" xr:uid="{258C2695-C7E6-412E-9A78-12075BF1485F}"/>
    <cellStyle name="Normal 7 3 2 2 2 3 2" xfId="1850" xr:uid="{AD799015-A993-4A1C-9534-AA7C8C2135EA}"/>
    <cellStyle name="Normal 7 3 2 2 2 3 3" xfId="3456" xr:uid="{58EEC04F-B414-41D3-8D63-732058B14349}"/>
    <cellStyle name="Normal 7 3 2 2 2 3 4" xfId="3457" xr:uid="{1FB4C7AB-7BB9-493A-B01F-074C5FCFBA04}"/>
    <cellStyle name="Normal 7 3 2 2 2 4" xfId="1851" xr:uid="{6B6976F8-3830-47B4-B91A-5598F50DD77D}"/>
    <cellStyle name="Normal 7 3 2 2 2 5" xfId="3458" xr:uid="{F51CF18C-08CB-4CAB-A0D9-2E186833E230}"/>
    <cellStyle name="Normal 7 3 2 2 2 6" xfId="3459" xr:uid="{B6864D3C-7001-48E4-A09A-450AFA0C1971}"/>
    <cellStyle name="Normal 7 3 2 2 3" xfId="710" xr:uid="{71156CFC-9FAA-4427-B807-79D297A2E0FC}"/>
    <cellStyle name="Normal 7 3 2 2 3 2" xfId="1852" xr:uid="{43ACA999-0A9D-4186-9373-B9DAA862BA4F}"/>
    <cellStyle name="Normal 7 3 2 2 3 2 2" xfId="1853" xr:uid="{1F300247-C988-45A7-8C14-A9CE4E645496}"/>
    <cellStyle name="Normal 7 3 2 2 3 2 3" xfId="3460" xr:uid="{CF6F69C5-F832-4E8F-BD74-14AC7104F87B}"/>
    <cellStyle name="Normal 7 3 2 2 3 2 4" xfId="3461" xr:uid="{3CBB3905-2C66-495A-B0CD-0ADD9C9290DC}"/>
    <cellStyle name="Normal 7 3 2 2 3 3" xfId="1854" xr:uid="{266BD3C4-E38F-487E-BAF8-AC9AE1A5F403}"/>
    <cellStyle name="Normal 7 3 2 2 3 4" xfId="3462" xr:uid="{2669B250-29CD-48A6-BCEB-7B42D76FE112}"/>
    <cellStyle name="Normal 7 3 2 2 3 5" xfId="3463" xr:uid="{0F48312D-32A1-43A5-A779-B90C62470E69}"/>
    <cellStyle name="Normal 7 3 2 2 4" xfId="1855" xr:uid="{B4D8FAC7-BA7C-4346-B811-17183D45E0D6}"/>
    <cellStyle name="Normal 7 3 2 2 4 2" xfId="1856" xr:uid="{09BEF03D-D813-41D9-B14A-3354A9F2646F}"/>
    <cellStyle name="Normal 7 3 2 2 4 3" xfId="3464" xr:uid="{9A2E9BFD-FABF-4DFA-ADCB-AE45E746457F}"/>
    <cellStyle name="Normal 7 3 2 2 4 4" xfId="3465" xr:uid="{4DF154B7-F5A6-44F6-B8F4-15A4F6D6C1E0}"/>
    <cellStyle name="Normal 7 3 2 2 5" xfId="1857" xr:uid="{BAD55BE4-D57C-4751-8BBC-A193D118A38C}"/>
    <cellStyle name="Normal 7 3 2 2 5 2" xfId="3466" xr:uid="{016C37C3-4200-4291-9B75-EAE7B0808B74}"/>
    <cellStyle name="Normal 7 3 2 2 5 3" xfId="3467" xr:uid="{9D33BD6F-A7B2-423A-B378-BBFEF000B20C}"/>
    <cellStyle name="Normal 7 3 2 2 5 4" xfId="3468" xr:uid="{CCF752FD-8161-4357-8492-B1DADE78BDAE}"/>
    <cellStyle name="Normal 7 3 2 2 6" xfId="3469" xr:uid="{BEB0B3B2-4B2C-4A12-B58E-C88C3782D84A}"/>
    <cellStyle name="Normal 7 3 2 2 7" xfId="3470" xr:uid="{EA8D0A6C-8B85-45FB-89BA-B882086FB920}"/>
    <cellStyle name="Normal 7 3 2 2 8" xfId="3471" xr:uid="{D37A16F9-3BF8-44C4-A290-156038331305}"/>
    <cellStyle name="Normal 7 3 2 3" xfId="357" xr:uid="{BDFC4137-5BC3-4670-A1E8-C23EC6577E94}"/>
    <cellStyle name="Normal 7 3 2 3 2" xfId="711" xr:uid="{6BCB763B-BBEE-4F7F-B71E-39CB1EF726B3}"/>
    <cellStyle name="Normal 7 3 2 3 2 2" xfId="712" xr:uid="{78BD84DD-4125-4FE3-B526-219053B258AD}"/>
    <cellStyle name="Normal 7 3 2 3 2 2 2" xfId="1858" xr:uid="{F4E9E3BA-4C4E-407D-A2BD-AB41B128C889}"/>
    <cellStyle name="Normal 7 3 2 3 2 2 2 2" xfId="1859" xr:uid="{E485731F-8F8E-4859-BEA6-907A2C088312}"/>
    <cellStyle name="Normal 7 3 2 3 2 2 3" xfId="1860" xr:uid="{97889360-9800-4AF8-9730-5D274B7BBAB0}"/>
    <cellStyle name="Normal 7 3 2 3 2 3" xfId="1861" xr:uid="{83AE862D-D755-4BE3-B61A-47D283932563}"/>
    <cellStyle name="Normal 7 3 2 3 2 3 2" xfId="1862" xr:uid="{D704760E-B6F2-43E4-A210-A51515F1C276}"/>
    <cellStyle name="Normal 7 3 2 3 2 4" xfId="1863" xr:uid="{41F4CF94-F19B-444C-B8BE-25A60C85ACE0}"/>
    <cellStyle name="Normal 7 3 2 3 3" xfId="713" xr:uid="{1DF8D894-7F13-4795-840D-A54683199E97}"/>
    <cellStyle name="Normal 7 3 2 3 3 2" xfId="1864" xr:uid="{F6BB2C03-7DEA-4008-A069-28F839C5F890}"/>
    <cellStyle name="Normal 7 3 2 3 3 2 2" xfId="1865" xr:uid="{EDC43DF5-804A-4707-9E47-CA1ECE993EB8}"/>
    <cellStyle name="Normal 7 3 2 3 3 3" xfId="1866" xr:uid="{9007529A-FB3B-4AA1-81EB-3C032B1B608C}"/>
    <cellStyle name="Normal 7 3 2 3 3 4" xfId="3472" xr:uid="{25B48C6C-EA96-408A-A60B-08C10B914EB5}"/>
    <cellStyle name="Normal 7 3 2 3 4" xfId="1867" xr:uid="{6EDA73D0-9224-465B-86A9-3AD430B60BBE}"/>
    <cellStyle name="Normal 7 3 2 3 4 2" xfId="1868" xr:uid="{DA2CC217-E899-44A9-86BC-22DEB78EC3C4}"/>
    <cellStyle name="Normal 7 3 2 3 5" xfId="1869" xr:uid="{56279908-4802-4180-BD41-5C9C23A903F1}"/>
    <cellStyle name="Normal 7 3 2 3 6" xfId="3473" xr:uid="{0F6AB2C0-4858-4468-B3E8-46ECC89E6E7A}"/>
    <cellStyle name="Normal 7 3 2 4" xfId="358" xr:uid="{D92FBA73-2233-46EB-AE84-ED907AEAC0BB}"/>
    <cellStyle name="Normal 7 3 2 4 2" xfId="714" xr:uid="{3C5E0BF3-E5E4-48EE-8AE4-44E83A74F93F}"/>
    <cellStyle name="Normal 7 3 2 4 2 2" xfId="1870" xr:uid="{20450679-E92E-408D-927E-9A31929E45EE}"/>
    <cellStyle name="Normal 7 3 2 4 2 2 2" xfId="1871" xr:uid="{9AC008D0-FC6B-491D-9242-03018073B7BF}"/>
    <cellStyle name="Normal 7 3 2 4 2 3" xfId="1872" xr:uid="{4CC17D66-5841-4E4B-B46B-ABF0398D889F}"/>
    <cellStyle name="Normal 7 3 2 4 2 4" xfId="3474" xr:uid="{475E11D0-06CC-4CD0-A437-4820FD3EA2F8}"/>
    <cellStyle name="Normal 7 3 2 4 3" xfId="1873" xr:uid="{0F41383D-EED3-411E-A329-EABB6909F3E9}"/>
    <cellStyle name="Normal 7 3 2 4 3 2" xfId="1874" xr:uid="{B258D718-1490-4A14-9C2B-8F3F3AB57158}"/>
    <cellStyle name="Normal 7 3 2 4 4" xfId="1875" xr:uid="{1A88B24A-073D-4DD4-8719-FF1924432D67}"/>
    <cellStyle name="Normal 7 3 2 4 5" xfId="3475" xr:uid="{3B913F46-A2B3-434E-AA80-3AEAE4A21652}"/>
    <cellStyle name="Normal 7 3 2 5" xfId="359" xr:uid="{C48F85FA-483F-4C60-9287-6830FB8076E0}"/>
    <cellStyle name="Normal 7 3 2 5 2" xfId="1876" xr:uid="{F1860AC6-C74D-4350-93EA-6B248425DC2E}"/>
    <cellStyle name="Normal 7 3 2 5 2 2" xfId="1877" xr:uid="{B28849E8-88CC-464E-B972-B2C9019AD68E}"/>
    <cellStyle name="Normal 7 3 2 5 3" xfId="1878" xr:uid="{7F8C0328-015E-4D59-ADEB-E54B751BA993}"/>
    <cellStyle name="Normal 7 3 2 5 4" xfId="3476" xr:uid="{C7DFA3B2-3BBB-4B7F-8981-DA4FE1FC7398}"/>
    <cellStyle name="Normal 7 3 2 6" xfId="1879" xr:uid="{3532C77B-6C30-405C-92CF-3E76D6B60FDF}"/>
    <cellStyle name="Normal 7 3 2 6 2" xfId="1880" xr:uid="{30DB47F1-9754-4879-AE48-4C2B83E25982}"/>
    <cellStyle name="Normal 7 3 2 6 3" xfId="3477" xr:uid="{B1BD5E08-FF64-48B4-A02D-26DEB1E86B16}"/>
    <cellStyle name="Normal 7 3 2 6 4" xfId="3478" xr:uid="{F66ECBD4-BBD0-425D-AF58-3C83678BA3F5}"/>
    <cellStyle name="Normal 7 3 2 7" xfId="1881" xr:uid="{10031574-C51B-4346-87EA-67B57E883C6F}"/>
    <cellStyle name="Normal 7 3 2 8" xfId="3479" xr:uid="{FFBCD290-3DF5-4062-9AE9-8B2070CBCB62}"/>
    <cellStyle name="Normal 7 3 2 9" xfId="3480" xr:uid="{9948DBEE-9409-4E49-96D2-AD86943612A4}"/>
    <cellStyle name="Normal 7 3 3" xfId="138" xr:uid="{A50D2012-D2D2-4798-A9F3-3BA60B5BA0D2}"/>
    <cellStyle name="Normal 7 3 3 2" xfId="139" xr:uid="{5B5814EA-E399-408E-8D52-D66025EA701A}"/>
    <cellStyle name="Normal 7 3 3 2 2" xfId="715" xr:uid="{D88B3C12-D10F-4FE1-8F16-62EF74345641}"/>
    <cellStyle name="Normal 7 3 3 2 2 2" xfId="1882" xr:uid="{BB9A240F-96CA-4ADA-80B9-BBEB8D04DBD5}"/>
    <cellStyle name="Normal 7 3 3 2 2 2 2" xfId="1883" xr:uid="{3D8C52F0-D427-4B1F-84B2-F7893C7579EB}"/>
    <cellStyle name="Normal 7 3 3 2 2 2 2 2" xfId="4484" xr:uid="{BD6B297F-B5FF-41AC-BBA4-167342C621D3}"/>
    <cellStyle name="Normal 7 3 3 2 2 2 3" xfId="4485" xr:uid="{4FD5BD86-7356-4713-BCDB-AEF76FF07A6A}"/>
    <cellStyle name="Normal 7 3 3 2 2 3" xfId="1884" xr:uid="{45270747-21FD-469B-B73E-C979CA134A7D}"/>
    <cellStyle name="Normal 7 3 3 2 2 3 2" xfId="4486" xr:uid="{35788CB9-FCCE-4CB3-BF23-7003A3D048E1}"/>
    <cellStyle name="Normal 7 3 3 2 2 4" xfId="3481" xr:uid="{DB0B2D73-A016-49F9-8B8F-B004827494AC}"/>
    <cellStyle name="Normal 7 3 3 2 3" xfId="1885" xr:uid="{99C93195-0C78-44B4-A05A-6E6B9CA5D618}"/>
    <cellStyle name="Normal 7 3 3 2 3 2" xfId="1886" xr:uid="{21C18F6F-96B2-4F4C-BE05-8682E4102600}"/>
    <cellStyle name="Normal 7 3 3 2 3 2 2" xfId="4487" xr:uid="{BBD721FE-03E5-412A-ABFC-C51EDDFD8022}"/>
    <cellStyle name="Normal 7 3 3 2 3 3" xfId="3482" xr:uid="{B5E7D131-5DC5-4FBD-9D6D-065730FE3B87}"/>
    <cellStyle name="Normal 7 3 3 2 3 4" xfId="3483" xr:uid="{FD04A115-5098-4B06-98DF-7113F0BB66ED}"/>
    <cellStyle name="Normal 7 3 3 2 4" xfId="1887" xr:uid="{B769665C-A8F5-48E7-B999-4BE06C9089F7}"/>
    <cellStyle name="Normal 7 3 3 2 4 2" xfId="4488" xr:uid="{88AD4DD1-3CC5-475E-BC9A-56C5D43E8524}"/>
    <cellStyle name="Normal 7 3 3 2 5" xfId="3484" xr:uid="{4AF0DC33-5DE6-47E4-8BE1-C31267819823}"/>
    <cellStyle name="Normal 7 3 3 2 6" xfId="3485" xr:uid="{BA0FAB34-FF6D-4590-B0E6-256DFC2AD298}"/>
    <cellStyle name="Normal 7 3 3 3" xfId="360" xr:uid="{3131D501-585A-443C-AEC0-6F4EF7D19E78}"/>
    <cellStyle name="Normal 7 3 3 3 2" xfId="1888" xr:uid="{9425CDF7-3EE6-4F0B-8F39-918998D2BF01}"/>
    <cellStyle name="Normal 7 3 3 3 2 2" xfId="1889" xr:uid="{255B4147-F874-4432-8D34-0424D74F1B64}"/>
    <cellStyle name="Normal 7 3 3 3 2 2 2" xfId="4489" xr:uid="{357ADFCC-5BEA-42E9-A9A1-960AB95A0A9E}"/>
    <cellStyle name="Normal 7 3 3 3 2 3" xfId="3486" xr:uid="{8FF6EBFC-DF9A-4E5B-95F9-DB2A150E08F2}"/>
    <cellStyle name="Normal 7 3 3 3 2 4" xfId="3487" xr:uid="{46252752-6C2E-41DF-84CA-8362690F84B6}"/>
    <cellStyle name="Normal 7 3 3 3 3" xfId="1890" xr:uid="{100282D5-6EBB-49F6-8A5F-30A6D1C311C1}"/>
    <cellStyle name="Normal 7 3 3 3 3 2" xfId="4490" xr:uid="{A25B0666-A5C5-4109-AF93-09AC7EB2500D}"/>
    <cellStyle name="Normal 7 3 3 3 4" xfId="3488" xr:uid="{E26F93C1-EFE8-42D9-9DEE-1500750CC6F1}"/>
    <cellStyle name="Normal 7 3 3 3 5" xfId="3489" xr:uid="{24417946-98AC-428B-A149-C891CFEE5DE9}"/>
    <cellStyle name="Normal 7 3 3 4" xfId="1891" xr:uid="{D5568CB5-F0F0-46F8-B179-D2AA1170218D}"/>
    <cellStyle name="Normal 7 3 3 4 2" xfId="1892" xr:uid="{3372F39C-82D0-4CB2-A103-4BD465B3FC46}"/>
    <cellStyle name="Normal 7 3 3 4 2 2" xfId="4491" xr:uid="{85D1CD69-DE5D-4DA4-B1B8-FFEAA807AA3E}"/>
    <cellStyle name="Normal 7 3 3 4 3" xfId="3490" xr:uid="{7593EB48-765B-4733-BD1E-5CAC199051FE}"/>
    <cellStyle name="Normal 7 3 3 4 4" xfId="3491" xr:uid="{4010CC21-7054-4AA3-B7B4-F6217E554202}"/>
    <cellStyle name="Normal 7 3 3 5" xfId="1893" xr:uid="{2D67869D-B0AA-43F7-B2EF-77C7E1622A0C}"/>
    <cellStyle name="Normal 7 3 3 5 2" xfId="3492" xr:uid="{6DA9BB9F-40BE-4462-83DE-2E47F347A11E}"/>
    <cellStyle name="Normal 7 3 3 5 3" xfId="3493" xr:uid="{94D5D9B3-65FA-43CA-9ECA-B0DA54BAF71A}"/>
    <cellStyle name="Normal 7 3 3 5 4" xfId="3494" xr:uid="{5172E69B-FA5B-4426-9C92-FF9FA17AAF75}"/>
    <cellStyle name="Normal 7 3 3 6" xfId="3495" xr:uid="{553D0F03-EF07-443E-9FB2-2028817573A3}"/>
    <cellStyle name="Normal 7 3 3 7" xfId="3496" xr:uid="{DA85ADF1-4E1F-470E-9D4B-20A84DA7C7EC}"/>
    <cellStyle name="Normal 7 3 3 8" xfId="3497" xr:uid="{7714EC1F-D64F-400A-9402-B2C8674115C2}"/>
    <cellStyle name="Normal 7 3 4" xfId="140" xr:uid="{010ABBEB-C4E9-49B2-A48E-A2ACF96B8058}"/>
    <cellStyle name="Normal 7 3 4 2" xfId="716" xr:uid="{00268A75-E4B4-4596-BA86-8DE23896B656}"/>
    <cellStyle name="Normal 7 3 4 2 2" xfId="717" xr:uid="{2B23F7C5-AA12-4510-A319-684E5777F004}"/>
    <cellStyle name="Normal 7 3 4 2 2 2" xfId="1894" xr:uid="{32F11C4F-33B1-409F-9520-34AFFFDC75FB}"/>
    <cellStyle name="Normal 7 3 4 2 2 2 2" xfId="1895" xr:uid="{A2911CC4-DFCB-45DD-8D57-938A04A48540}"/>
    <cellStyle name="Normal 7 3 4 2 2 3" xfId="1896" xr:uid="{885952AA-FAFC-4EB9-BE2B-707264FB14C3}"/>
    <cellStyle name="Normal 7 3 4 2 2 4" xfId="3498" xr:uid="{BB003DF7-D81E-4BCB-9445-E3487EE16D8B}"/>
    <cellStyle name="Normal 7 3 4 2 3" xfId="1897" xr:uid="{A0B0637F-B557-450E-9C06-3A89C6C63CC9}"/>
    <cellStyle name="Normal 7 3 4 2 3 2" xfId="1898" xr:uid="{9A83F45B-BDF7-416A-B436-50F47EAB87AC}"/>
    <cellStyle name="Normal 7 3 4 2 4" xfId="1899" xr:uid="{F529FA0A-811C-4801-B0EA-99E2BDCBAFB7}"/>
    <cellStyle name="Normal 7 3 4 2 5" xfId="3499" xr:uid="{0F401F5B-4C80-4280-B73A-BDAD3B7B0A15}"/>
    <cellStyle name="Normal 7 3 4 3" xfId="718" xr:uid="{DBBEA7A0-045C-4294-B735-516B49AFDC63}"/>
    <cellStyle name="Normal 7 3 4 3 2" xfId="1900" xr:uid="{1B45216A-E6F7-4486-ADBD-F60B90C65EBA}"/>
    <cellStyle name="Normal 7 3 4 3 2 2" xfId="1901" xr:uid="{A407D06E-55C1-4E0F-B1C8-A18669B0B6AB}"/>
    <cellStyle name="Normal 7 3 4 3 3" xfId="1902" xr:uid="{DABC8242-C222-407B-AD88-3D08C5DB50C3}"/>
    <cellStyle name="Normal 7 3 4 3 4" xfId="3500" xr:uid="{41A2CEC0-B879-4E56-8C02-269A755A4AD5}"/>
    <cellStyle name="Normal 7 3 4 4" xfId="1903" xr:uid="{95264CF3-9A41-4B6D-A3F0-3C86E9AB4002}"/>
    <cellStyle name="Normal 7 3 4 4 2" xfId="1904" xr:uid="{F7990097-16E3-4C64-97C8-C1E495B9BE42}"/>
    <cellStyle name="Normal 7 3 4 4 3" xfId="3501" xr:uid="{77277263-5392-4CA1-9711-725C658A5DF0}"/>
    <cellStyle name="Normal 7 3 4 4 4" xfId="3502" xr:uid="{57DEB178-84F4-4EC8-81A7-CA8F1B4D18F8}"/>
    <cellStyle name="Normal 7 3 4 5" xfId="1905" xr:uid="{59C780AA-2369-49BB-8FCB-115CFB25F891}"/>
    <cellStyle name="Normal 7 3 4 6" xfId="3503" xr:uid="{A9B5E4BD-9C21-41DB-873D-BB5F56ECD7AA}"/>
    <cellStyle name="Normal 7 3 4 7" xfId="3504" xr:uid="{9AED7BCF-8B4C-46A8-8415-07561290B85F}"/>
    <cellStyle name="Normal 7 3 5" xfId="361" xr:uid="{58211D70-9320-4489-B0D9-671D5F585108}"/>
    <cellStyle name="Normal 7 3 5 2" xfId="719" xr:uid="{53A09DCF-CA36-47EC-B789-DD05C8520E2A}"/>
    <cellStyle name="Normal 7 3 5 2 2" xfId="1906" xr:uid="{C65FA681-19F2-454A-8D0E-A814242C3AB6}"/>
    <cellStyle name="Normal 7 3 5 2 2 2" xfId="1907" xr:uid="{1D99EC91-FCE5-43AB-9D78-FE4420B90FF9}"/>
    <cellStyle name="Normal 7 3 5 2 3" xfId="1908" xr:uid="{B50B9A80-CA30-4438-985C-7FC47803E263}"/>
    <cellStyle name="Normal 7 3 5 2 4" xfId="3505" xr:uid="{514B5B9B-64FD-4633-AFDB-69D585349224}"/>
    <cellStyle name="Normal 7 3 5 3" xfId="1909" xr:uid="{4ABCA118-CD1A-4A2D-9356-8721F35AA8D8}"/>
    <cellStyle name="Normal 7 3 5 3 2" xfId="1910" xr:uid="{3041C10D-B44C-4BDF-854A-19095921031F}"/>
    <cellStyle name="Normal 7 3 5 3 3" xfId="3506" xr:uid="{7BEB8D29-149A-4C5D-901D-E6481957E580}"/>
    <cellStyle name="Normal 7 3 5 3 4" xfId="3507" xr:uid="{E58D2080-5E9E-49C1-9BDB-5653FCDB661F}"/>
    <cellStyle name="Normal 7 3 5 4" xfId="1911" xr:uid="{C2C0BB28-13E8-4B98-8AAB-E36F988136D8}"/>
    <cellStyle name="Normal 7 3 5 5" xfId="3508" xr:uid="{16BC54CB-A861-410E-B15F-24FC78948BFA}"/>
    <cellStyle name="Normal 7 3 5 6" xfId="3509" xr:uid="{3972C7BB-DEE4-448C-9692-A35FB011B6F8}"/>
    <cellStyle name="Normal 7 3 6" xfId="362" xr:uid="{75A895B3-D28C-4891-9794-626E8FEAA5E8}"/>
    <cellStyle name="Normal 7 3 6 2" xfId="1912" xr:uid="{6B5B0EDF-A434-4D7A-8C60-F6F29C153C7A}"/>
    <cellStyle name="Normal 7 3 6 2 2" xfId="1913" xr:uid="{4AFE3AEB-C24F-4D6D-BCB5-4456D27E01BF}"/>
    <cellStyle name="Normal 7 3 6 2 3" xfId="3510" xr:uid="{9AB5F6FE-16C7-41A5-8C8C-F5E08954830F}"/>
    <cellStyle name="Normal 7 3 6 2 4" xfId="3511" xr:uid="{9934E8D6-F744-481B-82AA-2C0B44A39FE0}"/>
    <cellStyle name="Normal 7 3 6 3" xfId="1914" xr:uid="{D2A88723-2E10-4846-9F78-18B6145BBAFC}"/>
    <cellStyle name="Normal 7 3 6 4" xfId="3512" xr:uid="{15925B1D-2CF1-433E-BBE0-87EADE22D104}"/>
    <cellStyle name="Normal 7 3 6 5" xfId="3513" xr:uid="{70AD7ED3-44F7-4E42-8569-76566527D7BE}"/>
    <cellStyle name="Normal 7 3 7" xfId="1915" xr:uid="{337789DF-134D-444D-81F7-57230592FF91}"/>
    <cellStyle name="Normal 7 3 7 2" xfId="1916" xr:uid="{C5AAFA63-91BB-440A-A5FD-00765D27F4F4}"/>
    <cellStyle name="Normal 7 3 7 3" xfId="3514" xr:uid="{AF21CABC-092E-4D98-8144-90F696CD402C}"/>
    <cellStyle name="Normal 7 3 7 4" xfId="3515" xr:uid="{2CF05782-43B2-459E-8725-358CFE5BA0AA}"/>
    <cellStyle name="Normal 7 3 8" xfId="1917" xr:uid="{46CC908F-03AE-4366-A830-70889EC94DA9}"/>
    <cellStyle name="Normal 7 3 8 2" xfId="3516" xr:uid="{908128F0-E3D3-43A8-8433-99B310B30190}"/>
    <cellStyle name="Normal 7 3 8 3" xfId="3517" xr:uid="{D195FD97-10A4-4B02-B042-A411FE962235}"/>
    <cellStyle name="Normal 7 3 8 4" xfId="3518" xr:uid="{E1BA6315-66AF-476F-B629-FCB049BC3DD4}"/>
    <cellStyle name="Normal 7 3 9" xfId="3519" xr:uid="{871EC6CE-2672-4D44-89C1-D0FF37275F38}"/>
    <cellStyle name="Normal 7 4" xfId="141" xr:uid="{2D6DEB28-23FF-4998-86D2-DC3723E58DFF}"/>
    <cellStyle name="Normal 7 4 10" xfId="3520" xr:uid="{056F1687-6453-4309-A98B-E29E908DEEA8}"/>
    <cellStyle name="Normal 7 4 11" xfId="3521" xr:uid="{C4D328F5-E004-4964-916D-35C83D2C3DA2}"/>
    <cellStyle name="Normal 7 4 2" xfId="142" xr:uid="{D16561F1-65C2-43B0-B082-92A8AA6A9AA4}"/>
    <cellStyle name="Normal 7 4 2 2" xfId="363" xr:uid="{1C172E7A-C78B-4B7E-8F1D-8A57E258F787}"/>
    <cellStyle name="Normal 7 4 2 2 2" xfId="720" xr:uid="{63757EEA-B578-4027-95B7-50C20547A80A}"/>
    <cellStyle name="Normal 7 4 2 2 2 2" xfId="721" xr:uid="{285C1BBC-D957-4143-8FEC-43AD96157BD7}"/>
    <cellStyle name="Normal 7 4 2 2 2 2 2" xfId="1918" xr:uid="{7B91F81B-50F3-463B-B891-E9FF289E9986}"/>
    <cellStyle name="Normal 7 4 2 2 2 2 3" xfId="3522" xr:uid="{0D8CE051-3F07-4BD6-BF6E-18A387FD6D11}"/>
    <cellStyle name="Normal 7 4 2 2 2 2 4" xfId="3523" xr:uid="{FB91059D-CC4A-4D0A-9258-EFD4566BAB4B}"/>
    <cellStyle name="Normal 7 4 2 2 2 3" xfId="1919" xr:uid="{D71C8081-65E1-4378-A51F-886CD9A19030}"/>
    <cellStyle name="Normal 7 4 2 2 2 3 2" xfId="3524" xr:uid="{83250547-83C3-4478-9427-877E6F9134E1}"/>
    <cellStyle name="Normal 7 4 2 2 2 3 3" xfId="3525" xr:uid="{F88C3520-2FF7-4E4B-AB33-A836A7047385}"/>
    <cellStyle name="Normal 7 4 2 2 2 3 4" xfId="3526" xr:uid="{73BCBAFA-8741-409D-BD17-46DD14D569F2}"/>
    <cellStyle name="Normal 7 4 2 2 2 4" xfId="3527" xr:uid="{4A97B2F5-4FEB-4418-812D-0587AA8CEF73}"/>
    <cellStyle name="Normal 7 4 2 2 2 5" xfId="3528" xr:uid="{B1F2B63C-8F1C-47C6-82F0-AFE8085BE71B}"/>
    <cellStyle name="Normal 7 4 2 2 2 6" xfId="3529" xr:uid="{874B3348-F3E4-4507-AAF4-CA8BF50F9CEE}"/>
    <cellStyle name="Normal 7 4 2 2 3" xfId="722" xr:uid="{E9DD71DF-6D2C-48B9-BBBF-FFFCE7BF5D57}"/>
    <cellStyle name="Normal 7 4 2 2 3 2" xfId="1920" xr:uid="{1ACFBF7B-9F6C-4DAD-8A97-811DB3187969}"/>
    <cellStyle name="Normal 7 4 2 2 3 2 2" xfId="3530" xr:uid="{DCB986AE-6F24-4D4E-B1B1-4C39EB330B98}"/>
    <cellStyle name="Normal 7 4 2 2 3 2 3" xfId="3531" xr:uid="{F0193E39-5218-4CDA-AA92-802550B41AF8}"/>
    <cellStyle name="Normal 7 4 2 2 3 2 4" xfId="3532" xr:uid="{E59A6210-F4FB-4479-A5FE-71A041CF32CB}"/>
    <cellStyle name="Normal 7 4 2 2 3 3" xfId="3533" xr:uid="{E3982E6D-06FD-4FAA-A39A-7B55AD3570F7}"/>
    <cellStyle name="Normal 7 4 2 2 3 4" xfId="3534" xr:uid="{B917CA4A-117E-4286-A51C-AB8AA9CE3701}"/>
    <cellStyle name="Normal 7 4 2 2 3 5" xfId="3535" xr:uid="{9CDF4127-0887-46D5-A9A5-0473563A9946}"/>
    <cellStyle name="Normal 7 4 2 2 4" xfId="1921" xr:uid="{85ED4A3A-2ABC-409C-91E4-CF932FB2FE05}"/>
    <cellStyle name="Normal 7 4 2 2 4 2" xfId="3536" xr:uid="{A2B30C77-2621-4D07-825A-7850F38E0405}"/>
    <cellStyle name="Normal 7 4 2 2 4 3" xfId="3537" xr:uid="{A5910CE6-9F65-40B5-A129-FE7DD142DFDA}"/>
    <cellStyle name="Normal 7 4 2 2 4 4" xfId="3538" xr:uid="{ECA369FA-C136-4159-94EC-1247D2A258DB}"/>
    <cellStyle name="Normal 7 4 2 2 5" xfId="3539" xr:uid="{6720917D-1D54-4F31-950D-4284D8CECE6B}"/>
    <cellStyle name="Normal 7 4 2 2 5 2" xfId="3540" xr:uid="{A9CF2EF8-A96D-4745-81B7-60ED13ED525B}"/>
    <cellStyle name="Normal 7 4 2 2 5 3" xfId="3541" xr:uid="{4F2667B9-59D3-41F3-B38F-67749F935B53}"/>
    <cellStyle name="Normal 7 4 2 2 5 4" xfId="3542" xr:uid="{22F8D14E-885A-47D2-B72D-E34BA34E8128}"/>
    <cellStyle name="Normal 7 4 2 2 6" xfId="3543" xr:uid="{24DD1BC1-6C39-4B8F-8F0E-60E90A5EA43C}"/>
    <cellStyle name="Normal 7 4 2 2 7" xfId="3544" xr:uid="{23C2425E-AC83-46BE-893B-53212734F0FA}"/>
    <cellStyle name="Normal 7 4 2 2 8" xfId="3545" xr:uid="{1F9279F1-D48E-4DE0-A026-4B063ABDF62E}"/>
    <cellStyle name="Normal 7 4 2 3" xfId="723" xr:uid="{4539FDF5-F56F-4A1F-8AC9-B1DA0B2A586E}"/>
    <cellStyle name="Normal 7 4 2 3 2" xfId="724" xr:uid="{8A61CD02-9AE9-45AE-BA1C-5A5BBE4AA436}"/>
    <cellStyle name="Normal 7 4 2 3 2 2" xfId="725" xr:uid="{EE0B7E16-DE94-436D-AF61-2AEF240A91C4}"/>
    <cellStyle name="Normal 7 4 2 3 2 3" xfId="3546" xr:uid="{45ADBFFF-746B-4281-9E92-512E94F13940}"/>
    <cellStyle name="Normal 7 4 2 3 2 4" xfId="3547" xr:uid="{F2C8B650-6356-47EF-813C-C995B736EA9A}"/>
    <cellStyle name="Normal 7 4 2 3 3" xfId="726" xr:uid="{CD9920E5-8A38-43E7-AFF5-A89DF45EA568}"/>
    <cellStyle name="Normal 7 4 2 3 3 2" xfId="3548" xr:uid="{20AF29BD-A4EF-43E8-A1EC-6CB9BCB40B4D}"/>
    <cellStyle name="Normal 7 4 2 3 3 3" xfId="3549" xr:uid="{03F500B9-D632-45A9-BFB9-37C2B45CDB7C}"/>
    <cellStyle name="Normal 7 4 2 3 3 4" xfId="3550" xr:uid="{FAF16CD7-109A-4DB4-AEE4-619BBA4716EA}"/>
    <cellStyle name="Normal 7 4 2 3 4" xfId="3551" xr:uid="{51AB1FED-3C0A-436A-A576-D5E00BFAB61A}"/>
    <cellStyle name="Normal 7 4 2 3 5" xfId="3552" xr:uid="{98B58B67-C2E2-49B5-BD9D-33375680FB33}"/>
    <cellStyle name="Normal 7 4 2 3 6" xfId="3553" xr:uid="{55E56BF8-1852-4DA0-B309-361173163C8B}"/>
    <cellStyle name="Normal 7 4 2 4" xfId="727" xr:uid="{57E838C5-81D2-4330-B2F8-C31A7921D7D4}"/>
    <cellStyle name="Normal 7 4 2 4 2" xfId="728" xr:uid="{65B5C7F6-9132-4D04-8D87-08EA47EACAC3}"/>
    <cellStyle name="Normal 7 4 2 4 2 2" xfId="3554" xr:uid="{CA0B7C34-D582-4EE7-A244-54F3148F6B92}"/>
    <cellStyle name="Normal 7 4 2 4 2 3" xfId="3555" xr:uid="{BAD276B2-9AE5-4FF2-8F4C-1B364DD4F087}"/>
    <cellStyle name="Normal 7 4 2 4 2 4" xfId="3556" xr:uid="{FA9190E3-CEED-4101-A25C-B5AF9592DC97}"/>
    <cellStyle name="Normal 7 4 2 4 3" xfId="3557" xr:uid="{E12E4F7D-A4A9-422E-8EC7-8286EBD23D30}"/>
    <cellStyle name="Normal 7 4 2 4 4" xfId="3558" xr:uid="{769E735B-9501-4A85-B70D-D3A60CF613FD}"/>
    <cellStyle name="Normal 7 4 2 4 5" xfId="3559" xr:uid="{C74EF8C4-F591-4827-B796-243D6BE15DC2}"/>
    <cellStyle name="Normal 7 4 2 5" xfId="729" xr:uid="{EB688113-052E-4E40-A6B8-8C4F64EC0A37}"/>
    <cellStyle name="Normal 7 4 2 5 2" xfId="3560" xr:uid="{D660D4EF-AE94-4A1F-B64E-66F8D4AE3EAA}"/>
    <cellStyle name="Normal 7 4 2 5 3" xfId="3561" xr:uid="{C626A1A9-4F87-4CFD-966E-05DDBA04E2A9}"/>
    <cellStyle name="Normal 7 4 2 5 4" xfId="3562" xr:uid="{098E1315-7D08-4FB9-92DC-2FC263EC7B30}"/>
    <cellStyle name="Normal 7 4 2 6" xfId="3563" xr:uid="{566A143F-0F0E-4D23-BD59-E0BF0492C06A}"/>
    <cellStyle name="Normal 7 4 2 6 2" xfId="3564" xr:uid="{5627C821-292C-46BD-9AA6-C3EB2825DB53}"/>
    <cellStyle name="Normal 7 4 2 6 3" xfId="3565" xr:uid="{34CCF559-FA7A-40A8-8217-CB796C140365}"/>
    <cellStyle name="Normal 7 4 2 6 4" xfId="3566" xr:uid="{F05DDA69-654C-46E0-A33D-41055408DD5D}"/>
    <cellStyle name="Normal 7 4 2 7" xfId="3567" xr:uid="{C5A70E98-045E-4F24-8EDA-8BC82A9C3E06}"/>
    <cellStyle name="Normal 7 4 2 8" xfId="3568" xr:uid="{EAE468A7-7229-4693-9BAE-B77E1F7E5989}"/>
    <cellStyle name="Normal 7 4 2 9" xfId="3569" xr:uid="{D9452D0B-C349-4147-8903-E96E2846610A}"/>
    <cellStyle name="Normal 7 4 3" xfId="364" xr:uid="{A455EA80-C178-408C-A99D-CB7AD543222B}"/>
    <cellStyle name="Normal 7 4 3 2" xfId="730" xr:uid="{5FA0F54A-4EE5-4989-A6B3-9110EA2FE7E4}"/>
    <cellStyle name="Normal 7 4 3 2 2" xfId="731" xr:uid="{9B9C0549-438D-43AC-90E2-95EF26E4D347}"/>
    <cellStyle name="Normal 7 4 3 2 2 2" xfId="1922" xr:uid="{A819E5FA-175E-47DE-9ED2-8D8CB81325A9}"/>
    <cellStyle name="Normal 7 4 3 2 2 2 2" xfId="1923" xr:uid="{CAA9A0D7-6F57-40FD-BDE6-E43F10D71A19}"/>
    <cellStyle name="Normal 7 4 3 2 2 3" xfId="1924" xr:uid="{19FD7826-3608-4937-997A-7FE76926DEF7}"/>
    <cellStyle name="Normal 7 4 3 2 2 4" xfId="3570" xr:uid="{5D24DFEF-78A8-49F3-8E58-BA8ACEB893BA}"/>
    <cellStyle name="Normal 7 4 3 2 3" xfId="1925" xr:uid="{FCFA6D60-1567-4B9F-9AFD-2E8BFB59120F}"/>
    <cellStyle name="Normal 7 4 3 2 3 2" xfId="1926" xr:uid="{E1ADF96C-C4F0-4AE0-9FD9-A5A97B9935E6}"/>
    <cellStyle name="Normal 7 4 3 2 3 3" xfId="3571" xr:uid="{ABAF1352-0ED2-4C12-93B0-43074DB08D6F}"/>
    <cellStyle name="Normal 7 4 3 2 3 4" xfId="3572" xr:uid="{1B21BF91-AAA1-44CD-B73C-3492D18E688C}"/>
    <cellStyle name="Normal 7 4 3 2 4" xfId="1927" xr:uid="{677BE839-B43E-4FAA-AA3A-3CE85BA67A0F}"/>
    <cellStyle name="Normal 7 4 3 2 5" xfId="3573" xr:uid="{8BE47028-DA34-410D-BEBC-24D792D1478A}"/>
    <cellStyle name="Normal 7 4 3 2 6" xfId="3574" xr:uid="{90DB0BE0-BAAD-4D2A-A0CF-6982735A5DEF}"/>
    <cellStyle name="Normal 7 4 3 3" xfId="732" xr:uid="{5C0E279F-4BDE-4055-B1E2-E4E6AF1E349A}"/>
    <cellStyle name="Normal 7 4 3 3 2" xfId="1928" xr:uid="{CE074CD5-4F19-42FF-AE6B-9FA26F3BCBB2}"/>
    <cellStyle name="Normal 7 4 3 3 2 2" xfId="1929" xr:uid="{16EDB58D-2129-4BA9-96BD-D4896465A65B}"/>
    <cellStyle name="Normal 7 4 3 3 2 3" xfId="3575" xr:uid="{E551729A-3976-4801-8457-144DE980787E}"/>
    <cellStyle name="Normal 7 4 3 3 2 4" xfId="3576" xr:uid="{565DD29B-B9C5-4A59-AFF3-9141DCF18A9A}"/>
    <cellStyle name="Normal 7 4 3 3 3" xfId="1930" xr:uid="{85B8EBD4-102D-4B4F-B1D1-13AE3BA43CE8}"/>
    <cellStyle name="Normal 7 4 3 3 4" xfId="3577" xr:uid="{627FA129-2FBB-4B72-B3C3-9020DC2F6DB7}"/>
    <cellStyle name="Normal 7 4 3 3 5" xfId="3578" xr:uid="{1AE11ABF-E15C-4CC2-904E-79094262814A}"/>
    <cellStyle name="Normal 7 4 3 4" xfId="1931" xr:uid="{88D1FD16-B31E-42E5-A75A-53BBC7904568}"/>
    <cellStyle name="Normal 7 4 3 4 2" xfId="1932" xr:uid="{C0718106-E1E1-4397-BEF7-47E07BE8BA5A}"/>
    <cellStyle name="Normal 7 4 3 4 3" xfId="3579" xr:uid="{8E052B13-4273-442F-8389-07FF77CCFCA3}"/>
    <cellStyle name="Normal 7 4 3 4 4" xfId="3580" xr:uid="{177B0EB3-7EF9-4DD6-904D-0C57D9EE252E}"/>
    <cellStyle name="Normal 7 4 3 5" xfId="1933" xr:uid="{3CD8200A-C20C-4B93-A232-115AE2026C52}"/>
    <cellStyle name="Normal 7 4 3 5 2" xfId="3581" xr:uid="{4F129F79-C3C8-4159-89D8-B48898701874}"/>
    <cellStyle name="Normal 7 4 3 5 3" xfId="3582" xr:uid="{476B7ECB-1B57-4B85-A8CE-F42953A3A107}"/>
    <cellStyle name="Normal 7 4 3 5 4" xfId="3583" xr:uid="{D268C567-E5FA-4AD6-B8E6-9478F0406E30}"/>
    <cellStyle name="Normal 7 4 3 6" xfId="3584" xr:uid="{E1C548AD-2412-4B41-B15C-47911D69760A}"/>
    <cellStyle name="Normal 7 4 3 7" xfId="3585" xr:uid="{4AFF6006-BFBE-4D49-BF72-8C3E08B3E84E}"/>
    <cellStyle name="Normal 7 4 3 8" xfId="3586" xr:uid="{50BF5078-57F2-4DFA-AAB9-858CE264B067}"/>
    <cellStyle name="Normal 7 4 4" xfId="365" xr:uid="{FB369117-9944-432D-AE60-759AB8F183D2}"/>
    <cellStyle name="Normal 7 4 4 2" xfId="733" xr:uid="{8F940F97-3953-49EE-AA54-F99AA015B65C}"/>
    <cellStyle name="Normal 7 4 4 2 2" xfId="734" xr:uid="{DB3318E3-5959-4700-8FE9-6D22CBF77C42}"/>
    <cellStyle name="Normal 7 4 4 2 2 2" xfId="1934" xr:uid="{9B7C93F8-506F-43EB-A33D-4A22F961B1FE}"/>
    <cellStyle name="Normal 7 4 4 2 2 3" xfId="3587" xr:uid="{F767B807-58FB-4536-8066-8A0C70CDB21E}"/>
    <cellStyle name="Normal 7 4 4 2 2 4" xfId="3588" xr:uid="{439BD2E7-E081-4B7E-A647-61FE64034060}"/>
    <cellStyle name="Normal 7 4 4 2 3" xfId="1935" xr:uid="{178620A4-B6F5-4895-A2CB-15883DCB76FF}"/>
    <cellStyle name="Normal 7 4 4 2 4" xfId="3589" xr:uid="{2348E24D-D756-4CFD-9B18-413CC0B726BE}"/>
    <cellStyle name="Normal 7 4 4 2 5" xfId="3590" xr:uid="{25419CBF-F9BB-40FB-AB28-C2E5C5D8DB4E}"/>
    <cellStyle name="Normal 7 4 4 3" xfId="735" xr:uid="{31FBB331-4882-4DAC-8A5A-F92A07E73A72}"/>
    <cellStyle name="Normal 7 4 4 3 2" xfId="1936" xr:uid="{E43F3617-3AE4-4FFD-BC99-1B70CD9E31AB}"/>
    <cellStyle name="Normal 7 4 4 3 3" xfId="3591" xr:uid="{F97FB0EF-3D80-4D66-92C7-7EA268C57E35}"/>
    <cellStyle name="Normal 7 4 4 3 4" xfId="3592" xr:uid="{61E68BB8-6C64-4A49-A59A-143429292594}"/>
    <cellStyle name="Normal 7 4 4 4" xfId="1937" xr:uid="{FA75FDDE-3ADD-40C5-A93A-6846B5DD2843}"/>
    <cellStyle name="Normal 7 4 4 4 2" xfId="3593" xr:uid="{2B70F511-F22F-4F93-8B62-A1CBDEFECB8B}"/>
    <cellStyle name="Normal 7 4 4 4 3" xfId="3594" xr:uid="{C2845470-64DF-487F-A99E-7F11ECC6F724}"/>
    <cellStyle name="Normal 7 4 4 4 4" xfId="3595" xr:uid="{04FB8C9A-C8FD-482F-BF57-3E501B1D2F52}"/>
    <cellStyle name="Normal 7 4 4 5" xfId="3596" xr:uid="{1A1B8D22-99B8-4EAA-B7D5-DA2E69C9FE7D}"/>
    <cellStyle name="Normal 7 4 4 6" xfId="3597" xr:uid="{543C3984-837A-474F-A32F-282EE16F0E61}"/>
    <cellStyle name="Normal 7 4 4 7" xfId="3598" xr:uid="{E84F84B2-927E-446C-8BA6-0DD3E6FF7784}"/>
    <cellStyle name="Normal 7 4 5" xfId="366" xr:uid="{500A1A22-E092-4156-8E3D-4B477110B551}"/>
    <cellStyle name="Normal 7 4 5 2" xfId="736" xr:uid="{5CFDC89D-010E-4476-B6C2-29479827E1BA}"/>
    <cellStyle name="Normal 7 4 5 2 2" xfId="1938" xr:uid="{DBD6CAC1-49C8-4667-B799-DB6A13131438}"/>
    <cellStyle name="Normal 7 4 5 2 3" xfId="3599" xr:uid="{B7F87487-B878-489E-ABA9-A0CC0037B16C}"/>
    <cellStyle name="Normal 7 4 5 2 4" xfId="3600" xr:uid="{A5997903-81C6-46BE-9AA7-C08647D5B08D}"/>
    <cellStyle name="Normal 7 4 5 3" xfId="1939" xr:uid="{072421D9-5947-46BC-96C8-018B7190FD43}"/>
    <cellStyle name="Normal 7 4 5 3 2" xfId="3601" xr:uid="{B991B130-A428-437E-A5C6-F6C0722CF6B6}"/>
    <cellStyle name="Normal 7 4 5 3 3" xfId="3602" xr:uid="{72AB98B6-9895-4E42-BC65-51BC4C85B63D}"/>
    <cellStyle name="Normal 7 4 5 3 4" xfId="3603" xr:uid="{B7B5BF87-CFF6-44AD-A7E4-676E8E99EB3E}"/>
    <cellStyle name="Normal 7 4 5 4" xfId="3604" xr:uid="{9232BF9E-05B5-4FD3-BE1C-E00B3E701C57}"/>
    <cellStyle name="Normal 7 4 5 5" xfId="3605" xr:uid="{7F67BA4A-6B62-459B-BEBC-741B558EC76E}"/>
    <cellStyle name="Normal 7 4 5 6" xfId="3606" xr:uid="{EFB2F865-5E6C-4640-9288-80B8EC098670}"/>
    <cellStyle name="Normal 7 4 6" xfId="737" xr:uid="{937FF55D-3DBB-4A8F-97AA-9E0B87402941}"/>
    <cellStyle name="Normal 7 4 6 2" xfId="1940" xr:uid="{1D14D925-D620-46B2-8843-C3AA09F30687}"/>
    <cellStyle name="Normal 7 4 6 2 2" xfId="3607" xr:uid="{D49FBE93-44E9-4A41-9CAD-C0395D7AA177}"/>
    <cellStyle name="Normal 7 4 6 2 3" xfId="3608" xr:uid="{0B9315EA-A047-4945-A3AF-097063D3AB64}"/>
    <cellStyle name="Normal 7 4 6 2 4" xfId="3609" xr:uid="{8631B291-48A3-40DF-AB9F-E77D416FF80A}"/>
    <cellStyle name="Normal 7 4 6 3" xfId="3610" xr:uid="{754AA2BB-0036-46F4-8F79-D90F6CB73115}"/>
    <cellStyle name="Normal 7 4 6 4" xfId="3611" xr:uid="{45961236-D343-48EF-A3C2-A90ED8EEABB6}"/>
    <cellStyle name="Normal 7 4 6 5" xfId="3612" xr:uid="{906BD138-CE3C-46B4-9C3E-F47A7F9FE6D6}"/>
    <cellStyle name="Normal 7 4 7" xfId="1941" xr:uid="{74A5EA9D-71E6-4DC2-82F8-0E8B7E10946F}"/>
    <cellStyle name="Normal 7 4 7 2" xfId="3613" xr:uid="{C653F44D-B02D-4A03-91DB-C37798FE868D}"/>
    <cellStyle name="Normal 7 4 7 3" xfId="3614" xr:uid="{39BCC5E0-1894-47BB-9DB9-8D74A1D463E0}"/>
    <cellStyle name="Normal 7 4 7 4" xfId="3615" xr:uid="{4EFA6854-B49A-4091-8C47-F91008DEAE4F}"/>
    <cellStyle name="Normal 7 4 8" xfId="3616" xr:uid="{49FB026F-4740-4615-9ADD-8597C414BA2A}"/>
    <cellStyle name="Normal 7 4 8 2" xfId="3617" xr:uid="{B16EE6C8-4B67-4670-9F33-DFAEC41975A6}"/>
    <cellStyle name="Normal 7 4 8 3" xfId="3618" xr:uid="{274BD826-69FE-479F-9EEB-26BBA8813839}"/>
    <cellStyle name="Normal 7 4 8 4" xfId="3619" xr:uid="{D01C6085-74B6-4383-BA9B-BD4EF5CADDCF}"/>
    <cellStyle name="Normal 7 4 9" xfId="3620" xr:uid="{E88BB27F-3C99-4694-A43B-48A68DED31C8}"/>
    <cellStyle name="Normal 7 5" xfId="143" xr:uid="{CF19A151-4E0A-4547-BB99-7A932F394807}"/>
    <cellStyle name="Normal 7 5 2" xfId="144" xr:uid="{ABB42742-85C9-4474-9EE5-D6A45156E6F8}"/>
    <cellStyle name="Normal 7 5 2 2" xfId="367" xr:uid="{EC70E131-E274-4FD7-A61D-61CA86DE3D30}"/>
    <cellStyle name="Normal 7 5 2 2 2" xfId="738" xr:uid="{3619BE33-9EE1-473E-A0DB-8BCEA725A0C1}"/>
    <cellStyle name="Normal 7 5 2 2 2 2" xfId="1942" xr:uid="{8CA489E4-86C1-4E69-94B3-97206AB08176}"/>
    <cellStyle name="Normal 7 5 2 2 2 3" xfId="3621" xr:uid="{1DAD0B7F-9055-453A-A436-A311DC8940EF}"/>
    <cellStyle name="Normal 7 5 2 2 2 4" xfId="3622" xr:uid="{03682F9D-752D-469D-80B8-3C26FF7839B7}"/>
    <cellStyle name="Normal 7 5 2 2 3" xfId="1943" xr:uid="{70F535B7-2279-4239-BAE3-5BEFE8A90775}"/>
    <cellStyle name="Normal 7 5 2 2 3 2" xfId="3623" xr:uid="{B6B837AA-BEFC-45E9-8B37-35F387F37F5E}"/>
    <cellStyle name="Normal 7 5 2 2 3 3" xfId="3624" xr:uid="{C1D28818-4448-4EF2-B46F-1C1A90B9B6E9}"/>
    <cellStyle name="Normal 7 5 2 2 3 4" xfId="3625" xr:uid="{ED988795-9837-44A8-89A5-09E059FB46D9}"/>
    <cellStyle name="Normal 7 5 2 2 4" xfId="3626" xr:uid="{4845918B-BF1C-484D-BD3E-E649EA0C1A92}"/>
    <cellStyle name="Normal 7 5 2 2 5" xfId="3627" xr:uid="{BBEB1145-74AC-4119-81A6-2CA46CB42CAB}"/>
    <cellStyle name="Normal 7 5 2 2 6" xfId="3628" xr:uid="{BB1E5EC2-F5A2-4EE5-B300-51E822CB3FCF}"/>
    <cellStyle name="Normal 7 5 2 3" xfId="739" xr:uid="{4C93F099-8528-4318-A86C-D7B1E35AE1DE}"/>
    <cellStyle name="Normal 7 5 2 3 2" xfId="1944" xr:uid="{A14D07D1-524D-4ECC-890D-7FB4947060F8}"/>
    <cellStyle name="Normal 7 5 2 3 2 2" xfId="3629" xr:uid="{4FB81A43-8BB9-4035-BF93-155B4F2BA22F}"/>
    <cellStyle name="Normal 7 5 2 3 2 3" xfId="3630" xr:uid="{994B27F1-06F5-421C-9DCA-23D4E4CE1F43}"/>
    <cellStyle name="Normal 7 5 2 3 2 4" xfId="3631" xr:uid="{22A2259E-B91B-431F-BD1D-2DE7DAF2E0A3}"/>
    <cellStyle name="Normal 7 5 2 3 3" xfId="3632" xr:uid="{C07ED60D-B16B-44EB-B598-42B02B819D49}"/>
    <cellStyle name="Normal 7 5 2 3 4" xfId="3633" xr:uid="{5C424F93-705C-403B-A024-94753772227A}"/>
    <cellStyle name="Normal 7 5 2 3 5" xfId="3634" xr:uid="{A38D03C4-6B1B-4AEC-BE07-0F7C1767923E}"/>
    <cellStyle name="Normal 7 5 2 4" xfId="1945" xr:uid="{74ECD962-5FA4-455A-9F76-07F4EEC418BC}"/>
    <cellStyle name="Normal 7 5 2 4 2" xfId="3635" xr:uid="{BE48E160-DC9E-4402-B5D0-1BF1E3180EE2}"/>
    <cellStyle name="Normal 7 5 2 4 3" xfId="3636" xr:uid="{2AC2EF75-228A-438D-B012-B91095ABC2A2}"/>
    <cellStyle name="Normal 7 5 2 4 4" xfId="3637" xr:uid="{5C1BA326-617E-4BB1-9003-30C53CC97285}"/>
    <cellStyle name="Normal 7 5 2 5" xfId="3638" xr:uid="{6AF877DE-6EAB-48A5-BF40-0B0B46CE9A01}"/>
    <cellStyle name="Normal 7 5 2 5 2" xfId="3639" xr:uid="{B04C3761-271C-41D8-87B3-41258248B8D9}"/>
    <cellStyle name="Normal 7 5 2 5 3" xfId="3640" xr:uid="{EF40A1FB-05B7-4458-B6C7-A8A8BFEA7D13}"/>
    <cellStyle name="Normal 7 5 2 5 4" xfId="3641" xr:uid="{9F888DBE-82B7-4EEC-BF4F-CCF8F41BD584}"/>
    <cellStyle name="Normal 7 5 2 6" xfId="3642" xr:uid="{D3A4FC37-384A-453B-A25C-541AFE1151A6}"/>
    <cellStyle name="Normal 7 5 2 7" xfId="3643" xr:uid="{ABEDC45F-9EB9-4FC0-BCA9-317A7C74C8B3}"/>
    <cellStyle name="Normal 7 5 2 8" xfId="3644" xr:uid="{FD4CBD14-482E-4E2C-9990-3CF4AC205BC5}"/>
    <cellStyle name="Normal 7 5 3" xfId="368" xr:uid="{19B63BA7-041E-4484-B335-77B8B3786585}"/>
    <cellStyle name="Normal 7 5 3 2" xfId="740" xr:uid="{D17D2B6C-B736-4C0D-B692-8A0A4166E66D}"/>
    <cellStyle name="Normal 7 5 3 2 2" xfId="741" xr:uid="{0F572184-A19F-4B4D-9EC6-0A782279503E}"/>
    <cellStyle name="Normal 7 5 3 2 3" xfId="3645" xr:uid="{7192D13E-C5A7-4801-A7D5-C3FE3A6AD053}"/>
    <cellStyle name="Normal 7 5 3 2 4" xfId="3646" xr:uid="{CF8E5823-EFD3-41E0-84BB-A33294B4832C}"/>
    <cellStyle name="Normal 7 5 3 3" xfId="742" xr:uid="{08BE5B88-C643-4437-84E6-97489136EF53}"/>
    <cellStyle name="Normal 7 5 3 3 2" xfId="3647" xr:uid="{3C612721-8C75-41E3-93C1-84228456286E}"/>
    <cellStyle name="Normal 7 5 3 3 3" xfId="3648" xr:uid="{A38EAA1E-7D86-46B6-BC6A-B903410F7DC3}"/>
    <cellStyle name="Normal 7 5 3 3 4" xfId="3649" xr:uid="{0A001989-AAD0-48E7-82C7-3641AC2815DD}"/>
    <cellStyle name="Normal 7 5 3 4" xfId="3650" xr:uid="{2799C068-1463-4A28-BEC8-AFC83D5D28D0}"/>
    <cellStyle name="Normal 7 5 3 5" xfId="3651" xr:uid="{3C30D960-8412-4581-B9E8-083A36A3BA04}"/>
    <cellStyle name="Normal 7 5 3 6" xfId="3652" xr:uid="{9F59ABEB-E976-4B3F-B102-63BD4BAC43B8}"/>
    <cellStyle name="Normal 7 5 4" xfId="369" xr:uid="{B30ADB3C-5026-47C7-8BC8-6BBDACAB1864}"/>
    <cellStyle name="Normal 7 5 4 2" xfId="743" xr:uid="{84C3EE4E-F2BB-4040-BBF2-D972DD752774}"/>
    <cellStyle name="Normal 7 5 4 2 2" xfId="3653" xr:uid="{D740FE57-16F6-4541-AF29-15E18A163EEE}"/>
    <cellStyle name="Normal 7 5 4 2 3" xfId="3654" xr:uid="{8DDC0266-A5FE-4F75-9C49-225C2C5925AC}"/>
    <cellStyle name="Normal 7 5 4 2 4" xfId="3655" xr:uid="{E44BCABE-542D-4B29-8984-87C06DB8D41F}"/>
    <cellStyle name="Normal 7 5 4 3" xfId="3656" xr:uid="{CF2ADA54-1443-4BB0-B5B6-21F57EDFAD5F}"/>
    <cellStyle name="Normal 7 5 4 4" xfId="3657" xr:uid="{BA7B26F2-1DA1-4F72-BBF0-BC5539BD918E}"/>
    <cellStyle name="Normal 7 5 4 5" xfId="3658" xr:uid="{CDD25F2E-2904-483A-8D8A-C91C11CFDAB8}"/>
    <cellStyle name="Normal 7 5 5" xfId="744" xr:uid="{46E9CECC-925E-4A4F-999E-25E5F50AF9E8}"/>
    <cellStyle name="Normal 7 5 5 2" xfId="3659" xr:uid="{162CDB95-C86C-4F0A-88BF-E918B0F4480A}"/>
    <cellStyle name="Normal 7 5 5 3" xfId="3660" xr:uid="{C6B96E98-9BB1-44F2-B343-532C26B21B8E}"/>
    <cellStyle name="Normal 7 5 5 4" xfId="3661" xr:uid="{52355B00-29B3-42FC-B7BA-F51B899DB496}"/>
    <cellStyle name="Normal 7 5 6" xfId="3662" xr:uid="{49E125B1-D41F-4C94-BD28-988E0A65D71F}"/>
    <cellStyle name="Normal 7 5 6 2" xfId="3663" xr:uid="{7A29C608-372A-4853-B9E6-7EED351EBD2B}"/>
    <cellStyle name="Normal 7 5 6 3" xfId="3664" xr:uid="{E1110F29-B2E2-4ECB-847D-429AEC19B8BF}"/>
    <cellStyle name="Normal 7 5 6 4" xfId="3665" xr:uid="{F99FC837-13BF-4516-9670-8B50DA31F390}"/>
    <cellStyle name="Normal 7 5 7" xfId="3666" xr:uid="{DA5AB50F-D292-4F66-9F38-304217419CCD}"/>
    <cellStyle name="Normal 7 5 8" xfId="3667" xr:uid="{B7763888-E37D-4245-9B61-84D50DEFCC32}"/>
    <cellStyle name="Normal 7 5 9" xfId="3668" xr:uid="{F7C58676-49B7-4A12-ABF3-9E594B93DF34}"/>
    <cellStyle name="Normal 7 6" xfId="145" xr:uid="{0F73DAE1-8A59-4C2A-923A-4F6906DA0F42}"/>
    <cellStyle name="Normal 7 6 2" xfId="370" xr:uid="{592E9779-6597-4D26-83EF-DE1412A0854D}"/>
    <cellStyle name="Normal 7 6 2 2" xfId="745" xr:uid="{E359E310-DAE7-44DC-94AC-D277F6981910}"/>
    <cellStyle name="Normal 7 6 2 2 2" xfId="1946" xr:uid="{72402ABC-EE54-4A49-9B05-250EBA93E3C4}"/>
    <cellStyle name="Normal 7 6 2 2 2 2" xfId="1947" xr:uid="{9586ABDC-94C1-47F4-ADCF-F9B0939EB608}"/>
    <cellStyle name="Normal 7 6 2 2 3" xfId="1948" xr:uid="{DE53029B-638D-4503-A721-36F0826E8095}"/>
    <cellStyle name="Normal 7 6 2 2 4" xfId="3669" xr:uid="{878D1766-118C-4532-8D37-230D8E78BFDC}"/>
    <cellStyle name="Normal 7 6 2 3" xfId="1949" xr:uid="{0ADBD0ED-5972-4C55-85ED-32FDF5029C52}"/>
    <cellStyle name="Normal 7 6 2 3 2" xfId="1950" xr:uid="{BB6AE6E0-DE98-41B3-B1E9-31AD47748CC4}"/>
    <cellStyle name="Normal 7 6 2 3 3" xfId="3670" xr:uid="{0457C633-729A-49D5-9099-265F854A6768}"/>
    <cellStyle name="Normal 7 6 2 3 4" xfId="3671" xr:uid="{1E29967C-DCFC-4EF1-A4CC-BAC4412D140A}"/>
    <cellStyle name="Normal 7 6 2 4" xfId="1951" xr:uid="{5D00D371-9049-419D-9774-4F1DEBBCF413}"/>
    <cellStyle name="Normal 7 6 2 5" xfId="3672" xr:uid="{34A2838C-965A-4902-A9D8-434C2B595F87}"/>
    <cellStyle name="Normal 7 6 2 6" xfId="3673" xr:uid="{2AC25C23-14E0-4C8F-9C61-6BB3BA78E94C}"/>
    <cellStyle name="Normal 7 6 3" xfId="746" xr:uid="{8886F0E4-F0C4-4B5A-B12A-4327CFA38A49}"/>
    <cellStyle name="Normal 7 6 3 2" xfId="1952" xr:uid="{5787C19A-80B9-48C2-85A3-F9B864E8E986}"/>
    <cellStyle name="Normal 7 6 3 2 2" xfId="1953" xr:uid="{4F045DD6-4058-4D76-9A39-4C3DD8B7C923}"/>
    <cellStyle name="Normal 7 6 3 2 3" xfId="3674" xr:uid="{A32312E3-19E3-4895-ACB7-6F84C25087A5}"/>
    <cellStyle name="Normal 7 6 3 2 4" xfId="3675" xr:uid="{38522A83-4B28-4426-BDCB-49DF7A9EB0FE}"/>
    <cellStyle name="Normal 7 6 3 3" xfId="1954" xr:uid="{97555E9F-34C3-419C-B174-2EA521ADD539}"/>
    <cellStyle name="Normal 7 6 3 4" xfId="3676" xr:uid="{BF0347AA-47A2-4E4B-83CC-09F3BF16C6CA}"/>
    <cellStyle name="Normal 7 6 3 5" xfId="3677" xr:uid="{B21D0EA3-6886-48CD-9699-9B79D2DFCB9E}"/>
    <cellStyle name="Normal 7 6 4" xfId="1955" xr:uid="{97D4892B-E862-47FF-88F9-7F624242ACB5}"/>
    <cellStyle name="Normal 7 6 4 2" xfId="1956" xr:uid="{F8DC243A-D2E4-4A54-80DE-E39C49C2D2CA}"/>
    <cellStyle name="Normal 7 6 4 3" xfId="3678" xr:uid="{AB703F2A-4A9B-4335-A991-8C7A4C484755}"/>
    <cellStyle name="Normal 7 6 4 4" xfId="3679" xr:uid="{1D317DB0-6747-4B00-8F3B-A395093B64ED}"/>
    <cellStyle name="Normal 7 6 5" xfId="1957" xr:uid="{543698DE-4C26-472B-BB88-524B2A5912FF}"/>
    <cellStyle name="Normal 7 6 5 2" xfId="3680" xr:uid="{C3C658CE-910F-4094-944E-4381078FEB93}"/>
    <cellStyle name="Normal 7 6 5 3" xfId="3681" xr:uid="{D6DCD249-E710-4AF1-8BC7-4A79A39BA14E}"/>
    <cellStyle name="Normal 7 6 5 4" xfId="3682" xr:uid="{48562366-E20C-47B4-81A0-824FA5725320}"/>
    <cellStyle name="Normal 7 6 6" xfId="3683" xr:uid="{3ECAF827-D485-4816-872B-9EAFC4D65AF0}"/>
    <cellStyle name="Normal 7 6 7" xfId="3684" xr:uid="{6B048FDB-EECF-4A7C-AEAF-5399D2CB16F9}"/>
    <cellStyle name="Normal 7 6 8" xfId="3685" xr:uid="{DD4C7525-0E66-4EA6-A67C-43FD71EDF0B7}"/>
    <cellStyle name="Normal 7 7" xfId="371" xr:uid="{3C356C1E-D3DD-4B91-8BB8-3AE910658697}"/>
    <cellStyle name="Normal 7 7 2" xfId="747" xr:uid="{4AC5F040-8099-4E22-9DF8-FBE8F00A57AF}"/>
    <cellStyle name="Normal 7 7 2 2" xfId="748" xr:uid="{F7B44B49-0C91-479B-A1A6-A6A9873BE528}"/>
    <cellStyle name="Normal 7 7 2 2 2" xfId="1958" xr:uid="{B5CE3010-A169-4C62-A82C-EE6E6EB8E9AD}"/>
    <cellStyle name="Normal 7 7 2 2 3" xfId="3686" xr:uid="{45730C88-FD25-4AC9-8514-73D472F44AF1}"/>
    <cellStyle name="Normal 7 7 2 2 4" xfId="3687" xr:uid="{F31B0C07-AADE-4CB0-99D7-CC275E9B3CB8}"/>
    <cellStyle name="Normal 7 7 2 3" xfId="1959" xr:uid="{C73E9418-C541-455A-A5A5-60E781CD0B2D}"/>
    <cellStyle name="Normal 7 7 2 4" xfId="3688" xr:uid="{2E41324D-DEF0-4981-9C01-D3187D921E8C}"/>
    <cellStyle name="Normal 7 7 2 5" xfId="3689" xr:uid="{FC025A7B-77B1-4245-B0A4-77C2A1A5B1B3}"/>
    <cellStyle name="Normal 7 7 3" xfId="749" xr:uid="{569D5721-107C-4381-B06A-C775687CD673}"/>
    <cellStyle name="Normal 7 7 3 2" xfId="1960" xr:uid="{040A6CF9-21BC-4D06-8081-A469952DB70B}"/>
    <cellStyle name="Normal 7 7 3 3" xfId="3690" xr:uid="{505B1E6B-4A9C-4C5E-816D-BA251D7C6564}"/>
    <cellStyle name="Normal 7 7 3 4" xfId="3691" xr:uid="{2EED77FE-EDC0-4C65-9543-24879AFC1C4D}"/>
    <cellStyle name="Normal 7 7 4" xfId="1961" xr:uid="{A2E2A3E3-B1F9-4D14-870B-6E423A57E82D}"/>
    <cellStyle name="Normal 7 7 4 2" xfId="3692" xr:uid="{73D9EF54-B719-493E-9F48-C410A3079957}"/>
    <cellStyle name="Normal 7 7 4 3" xfId="3693" xr:uid="{6BD67791-59B2-473B-9EAF-0946E118E03C}"/>
    <cellStyle name="Normal 7 7 4 4" xfId="3694" xr:uid="{2F32E7D8-7A80-4B59-AC23-08767D8B9648}"/>
    <cellStyle name="Normal 7 7 5" xfId="3695" xr:uid="{5FE3DE5D-5764-4EA0-B573-795A315CE5E1}"/>
    <cellStyle name="Normal 7 7 6" xfId="3696" xr:uid="{7738598B-9F51-4591-B39A-EF933386404F}"/>
    <cellStyle name="Normal 7 7 7" xfId="3697" xr:uid="{03F477F0-2402-484E-8CDE-A38EA3B27813}"/>
    <cellStyle name="Normal 7 8" xfId="372" xr:uid="{D6593910-83EC-45F1-B082-B83D77640574}"/>
    <cellStyle name="Normal 7 8 2" xfId="750" xr:uid="{756B1004-BBEE-48F7-8BC4-569574D85A2D}"/>
    <cellStyle name="Normal 7 8 2 2" xfId="1962" xr:uid="{2DA9C980-7927-42CF-A61C-8A71D220FEDF}"/>
    <cellStyle name="Normal 7 8 2 3" xfId="3698" xr:uid="{FFB02935-615F-4EFF-BADA-8E8C94E2C2A3}"/>
    <cellStyle name="Normal 7 8 2 4" xfId="3699" xr:uid="{1322CE6E-F4AD-4771-942F-FBD1A1ED4256}"/>
    <cellStyle name="Normal 7 8 3" xfId="1963" xr:uid="{C1EF73AF-9A71-400A-977F-25B83A0903E2}"/>
    <cellStyle name="Normal 7 8 3 2" xfId="3700" xr:uid="{EDB72482-5733-4B6C-8E82-CCD6E1025099}"/>
    <cellStyle name="Normal 7 8 3 3" xfId="3701" xr:uid="{2FEF1D2D-388A-4629-B056-582D3CC29BF8}"/>
    <cellStyle name="Normal 7 8 3 4" xfId="3702" xr:uid="{B3C873C7-01E5-4690-AEE8-7F316DE57A74}"/>
    <cellStyle name="Normal 7 8 4" xfId="3703" xr:uid="{23EB5568-9667-4B35-8E4D-E37753AAF9FF}"/>
    <cellStyle name="Normal 7 8 5" xfId="3704" xr:uid="{E4D8700D-1748-45CD-9A84-BB3BD68CA395}"/>
    <cellStyle name="Normal 7 8 6" xfId="3705" xr:uid="{A77B844B-0AA0-46C0-AEB7-4D9C511B65CE}"/>
    <cellStyle name="Normal 7 9" xfId="373" xr:uid="{5220C8F2-23F3-4606-A06F-6AD8A4E5D46E}"/>
    <cellStyle name="Normal 7 9 2" xfId="1964" xr:uid="{A6E11AE2-E118-49FC-99E3-3D5F8A4AD24F}"/>
    <cellStyle name="Normal 7 9 2 2" xfId="3706" xr:uid="{85B0ABFB-C6C1-48A5-BC4B-7E1573964E95}"/>
    <cellStyle name="Normal 7 9 2 2 2" xfId="4408" xr:uid="{7352A7D1-E082-4FF6-975A-6B5025820148}"/>
    <cellStyle name="Normal 7 9 2 2 3" xfId="4687" xr:uid="{6825860D-6827-4BA1-B64B-7D0951CF5FF1}"/>
    <cellStyle name="Normal 7 9 2 3" xfId="3707" xr:uid="{44D34558-BCDC-4F96-B948-13C63E04E99A}"/>
    <cellStyle name="Normal 7 9 2 4" xfId="3708" xr:uid="{26F1F4E7-48CC-4B6B-B019-7E52D09D6D5A}"/>
    <cellStyle name="Normal 7 9 3" xfId="3709" xr:uid="{FB217ECC-F5DB-491B-AFAF-5E863C221D47}"/>
    <cellStyle name="Normal 7 9 4" xfId="3710" xr:uid="{B3B343AF-8057-4548-874A-E57B6BBF98D0}"/>
    <cellStyle name="Normal 7 9 4 2" xfId="4578" xr:uid="{0D15937D-C635-4960-AA7F-6F6728AA9868}"/>
    <cellStyle name="Normal 7 9 4 3" xfId="4688" xr:uid="{AC89C498-1357-49D2-9EC9-A99DA2E81283}"/>
    <cellStyle name="Normal 7 9 4 4" xfId="4607" xr:uid="{AEC20649-58D8-4BDE-B4FE-9650E27ED84F}"/>
    <cellStyle name="Normal 7 9 5" xfId="3711" xr:uid="{DD15B1BD-3B8C-451D-BA96-BFC60A007E2D}"/>
    <cellStyle name="Normal 8" xfId="146" xr:uid="{A50C296F-B06D-4EE6-8654-008F46DDFCA0}"/>
    <cellStyle name="Normal 8 10" xfId="1965" xr:uid="{D011A954-95C0-4B1A-A79C-B5BC88D43500}"/>
    <cellStyle name="Normal 8 10 2" xfId="3712" xr:uid="{F7C8B37C-CAA3-44F0-9D31-C3D488451DD5}"/>
    <cellStyle name="Normal 8 10 3" xfId="3713" xr:uid="{042840C7-7BCD-4237-84D1-51B3890CCF8C}"/>
    <cellStyle name="Normal 8 10 4" xfId="3714" xr:uid="{F7986947-1432-470E-AA2F-ECDEE5BC7C08}"/>
    <cellStyle name="Normal 8 11" xfId="3715" xr:uid="{A687D313-BA87-434F-95C6-38E45D1727D5}"/>
    <cellStyle name="Normal 8 11 2" xfId="3716" xr:uid="{D3FB4EAC-24CF-429F-8C05-3784FE1E6BBC}"/>
    <cellStyle name="Normal 8 11 3" xfId="3717" xr:uid="{D94D8AAF-0F45-4597-AFB9-7F72982EE873}"/>
    <cellStyle name="Normal 8 11 4" xfId="3718" xr:uid="{3FE7AC97-EA32-4F25-8A07-DEF48F8D3ECD}"/>
    <cellStyle name="Normal 8 12" xfId="3719" xr:uid="{8A5C6D0F-DE65-4F1C-929C-475A4BE41345}"/>
    <cellStyle name="Normal 8 12 2" xfId="3720" xr:uid="{627A1513-F666-4681-9528-D1F4460EEA90}"/>
    <cellStyle name="Normal 8 13" xfId="3721" xr:uid="{33EB833B-F3F5-4690-8C96-12EC6B05A6EC}"/>
    <cellStyle name="Normal 8 14" xfId="3722" xr:uid="{932D8619-F859-4043-AF91-FC261273AE14}"/>
    <cellStyle name="Normal 8 15" xfId="3723" xr:uid="{862E4C40-E85F-4F5F-91F6-5BEF6DAD06AD}"/>
    <cellStyle name="Normal 8 2" xfId="147" xr:uid="{6DA0B0CA-873E-4FE4-8601-8B1F84F671BA}"/>
    <cellStyle name="Normal 8 2 10" xfId="3724" xr:uid="{6C7DD464-CD28-4F56-B37D-6536B140B186}"/>
    <cellStyle name="Normal 8 2 11" xfId="3725" xr:uid="{2401482E-FAA1-4202-8A60-53E66FDCA49F}"/>
    <cellStyle name="Normal 8 2 2" xfId="148" xr:uid="{C00677AB-73A2-49EA-83C5-3060BCDCF4A9}"/>
    <cellStyle name="Normal 8 2 2 2" xfId="149" xr:uid="{8705320E-8E29-4007-875E-F2A0DE362E31}"/>
    <cellStyle name="Normal 8 2 2 2 2" xfId="374" xr:uid="{6E015D00-96EC-47D2-8F29-056F2DE0CB02}"/>
    <cellStyle name="Normal 8 2 2 2 2 2" xfId="751" xr:uid="{C9792EAA-E8A0-4E78-A812-A31B066806F8}"/>
    <cellStyle name="Normal 8 2 2 2 2 2 2" xfId="752" xr:uid="{C42B6E6F-9930-474B-A02C-AC939A42C414}"/>
    <cellStyle name="Normal 8 2 2 2 2 2 2 2" xfId="1966" xr:uid="{F5093636-A6C2-4DE4-A532-9FC1448FEFC2}"/>
    <cellStyle name="Normal 8 2 2 2 2 2 2 2 2" xfId="1967" xr:uid="{4E4ADD39-D4C9-4ED0-B2E4-D8158564589C}"/>
    <cellStyle name="Normal 8 2 2 2 2 2 2 3" xfId="1968" xr:uid="{1FC10B0E-51FD-4D8F-952E-5940B38B1109}"/>
    <cellStyle name="Normal 8 2 2 2 2 2 3" xfId="1969" xr:uid="{B76767BB-5140-4BDE-92EB-2B8F49C9C77F}"/>
    <cellStyle name="Normal 8 2 2 2 2 2 3 2" xfId="1970" xr:uid="{86346459-06A4-4B89-9C36-7E30A16D249F}"/>
    <cellStyle name="Normal 8 2 2 2 2 2 4" xfId="1971" xr:uid="{C6A7C3BF-0798-4582-8473-3F63DD4B8B97}"/>
    <cellStyle name="Normal 8 2 2 2 2 3" xfId="753" xr:uid="{EC0C06E5-8FBF-4190-BA87-77A2DD088E5F}"/>
    <cellStyle name="Normal 8 2 2 2 2 3 2" xfId="1972" xr:uid="{13971ECC-3865-4F9C-B848-81BFC9211EF9}"/>
    <cellStyle name="Normal 8 2 2 2 2 3 2 2" xfId="1973" xr:uid="{79ECA26C-0547-47F4-8569-5ED53E93E5EF}"/>
    <cellStyle name="Normal 8 2 2 2 2 3 3" xfId="1974" xr:uid="{FC6A8D0F-15CF-4868-BB9E-1DE397F41AF5}"/>
    <cellStyle name="Normal 8 2 2 2 2 3 4" xfId="3726" xr:uid="{6BA6CA12-860E-4221-B8F4-918C2ECA8235}"/>
    <cellStyle name="Normal 8 2 2 2 2 4" xfId="1975" xr:uid="{D80FD40C-89BA-4367-ACDA-932C2F0996D6}"/>
    <cellStyle name="Normal 8 2 2 2 2 4 2" xfId="1976" xr:uid="{85B3BEE8-DC51-4296-946E-8F317E63F773}"/>
    <cellStyle name="Normal 8 2 2 2 2 5" xfId="1977" xr:uid="{81FB4E6F-C3D3-4E35-92F6-FF25A4EC3CE5}"/>
    <cellStyle name="Normal 8 2 2 2 2 6" xfId="3727" xr:uid="{97442AA4-1E5B-407D-B536-FBBDCB256BEB}"/>
    <cellStyle name="Normal 8 2 2 2 3" xfId="375" xr:uid="{F6EB0BB4-FB49-4219-91B5-4CD3BC0E66BF}"/>
    <cellStyle name="Normal 8 2 2 2 3 2" xfId="754" xr:uid="{F49333BD-BEA1-4561-9A27-37AFC36B3B9D}"/>
    <cellStyle name="Normal 8 2 2 2 3 2 2" xfId="755" xr:uid="{C0E3B915-2239-4E7F-8297-AB4C6AAAF630}"/>
    <cellStyle name="Normal 8 2 2 2 3 2 2 2" xfId="1978" xr:uid="{0E3F6009-501E-42B9-BAA6-EB8E0DFEDC5B}"/>
    <cellStyle name="Normal 8 2 2 2 3 2 2 2 2" xfId="1979" xr:uid="{6632AEA4-B74B-4B52-BAD4-33B9EA835CB3}"/>
    <cellStyle name="Normal 8 2 2 2 3 2 2 3" xfId="1980" xr:uid="{A9638F44-D1FA-46D2-9393-7B32954BB422}"/>
    <cellStyle name="Normal 8 2 2 2 3 2 3" xfId="1981" xr:uid="{B33A600A-062F-4CD6-935E-EB2F8F66C07A}"/>
    <cellStyle name="Normal 8 2 2 2 3 2 3 2" xfId="1982" xr:uid="{0C019BEE-289A-46AA-AAE4-42ABFFA52B1F}"/>
    <cellStyle name="Normal 8 2 2 2 3 2 4" xfId="1983" xr:uid="{8834ACD8-0B4E-44F1-AED7-8B4933316043}"/>
    <cellStyle name="Normal 8 2 2 2 3 3" xfId="756" xr:uid="{0117EEA4-DCB9-4154-8198-F53F5A4EC827}"/>
    <cellStyle name="Normal 8 2 2 2 3 3 2" xfId="1984" xr:uid="{2C02A60C-A915-4B56-9A55-D32A0728B538}"/>
    <cellStyle name="Normal 8 2 2 2 3 3 2 2" xfId="1985" xr:uid="{0117F0B9-7A6D-4036-AF71-C862BFC03B95}"/>
    <cellStyle name="Normal 8 2 2 2 3 3 3" xfId="1986" xr:uid="{48F00929-9E45-42BE-A7C6-E47407A420D3}"/>
    <cellStyle name="Normal 8 2 2 2 3 4" xfId="1987" xr:uid="{B4F3DD19-FE93-4C4E-A0DB-B72AF3A684A3}"/>
    <cellStyle name="Normal 8 2 2 2 3 4 2" xfId="1988" xr:uid="{4DCBE6E8-223A-4C91-9331-B3896E06E6BA}"/>
    <cellStyle name="Normal 8 2 2 2 3 5" xfId="1989" xr:uid="{77718CA4-1CC4-4671-B540-EEA7537C4139}"/>
    <cellStyle name="Normal 8 2 2 2 4" xfId="757" xr:uid="{F126DCB9-70D7-48A3-A005-A92394785819}"/>
    <cellStyle name="Normal 8 2 2 2 4 2" xfId="758" xr:uid="{43D8627D-68F1-4E03-9CF3-128077A3421B}"/>
    <cellStyle name="Normal 8 2 2 2 4 2 2" xfId="1990" xr:uid="{9BBBEF68-E487-4FE2-A697-1E0C54CBD858}"/>
    <cellStyle name="Normal 8 2 2 2 4 2 2 2" xfId="1991" xr:uid="{C01EBD6D-B688-4889-81EC-0A142276CE33}"/>
    <cellStyle name="Normal 8 2 2 2 4 2 3" xfId="1992" xr:uid="{FF8B4044-4D04-498F-8937-0FAB6F20B76E}"/>
    <cellStyle name="Normal 8 2 2 2 4 3" xfId="1993" xr:uid="{C1926A9C-526F-487F-845A-16D4A82FE216}"/>
    <cellStyle name="Normal 8 2 2 2 4 3 2" xfId="1994" xr:uid="{87A14803-B8A8-46AB-80AF-48FD088BD582}"/>
    <cellStyle name="Normal 8 2 2 2 4 4" xfId="1995" xr:uid="{BE9B29DA-0D18-4BC9-9107-A6A1CAA66339}"/>
    <cellStyle name="Normal 8 2 2 2 5" xfId="759" xr:uid="{D2378F5F-981A-4CD2-8F8D-2CB8C97884F2}"/>
    <cellStyle name="Normal 8 2 2 2 5 2" xfId="1996" xr:uid="{2FC9DCEA-CE70-4566-8E76-8ADC396C1795}"/>
    <cellStyle name="Normal 8 2 2 2 5 2 2" xfId="1997" xr:uid="{95F782EF-8854-4A74-A781-39E240FC63AC}"/>
    <cellStyle name="Normal 8 2 2 2 5 3" xfId="1998" xr:uid="{7E5A65AF-81D6-436A-AC77-CD02F51D9F40}"/>
    <cellStyle name="Normal 8 2 2 2 5 4" xfId="3728" xr:uid="{B2706F83-A6CC-48B3-A59B-35657403CF0B}"/>
    <cellStyle name="Normal 8 2 2 2 6" xfId="1999" xr:uid="{BBB77C61-AEC5-449C-8F69-558FEAA6EF79}"/>
    <cellStyle name="Normal 8 2 2 2 6 2" xfId="2000" xr:uid="{B620303D-8A7E-41C5-83E5-F6A6FA8C9716}"/>
    <cellStyle name="Normal 8 2 2 2 7" xfId="2001" xr:uid="{3E5C3662-2503-4382-9308-B49538F2D134}"/>
    <cellStyle name="Normal 8 2 2 2 8" xfId="3729" xr:uid="{D2BB4F6E-FF19-4393-A36A-55C78B98C4E6}"/>
    <cellStyle name="Normal 8 2 2 3" xfId="376" xr:uid="{D33D969E-BD34-462E-B7CE-96DF6C262A77}"/>
    <cellStyle name="Normal 8 2 2 3 2" xfId="760" xr:uid="{1FD2094F-1459-4C75-9F21-BC2E11D2A1DF}"/>
    <cellStyle name="Normal 8 2 2 3 2 2" xfId="761" xr:uid="{7F3FE45C-92BA-4F20-8E2B-EB36EF212169}"/>
    <cellStyle name="Normal 8 2 2 3 2 2 2" xfId="2002" xr:uid="{2F06A47C-BBDC-4AA6-82E6-AAB1C20C699A}"/>
    <cellStyle name="Normal 8 2 2 3 2 2 2 2" xfId="2003" xr:uid="{B3968700-91CB-40B9-AE14-82A0445F8F14}"/>
    <cellStyle name="Normal 8 2 2 3 2 2 3" xfId="2004" xr:uid="{6822A538-3C6C-4C42-B2AE-2949048AE210}"/>
    <cellStyle name="Normal 8 2 2 3 2 3" xfId="2005" xr:uid="{FFF7E0C7-09F9-4AA1-82BC-BD416D5F78D3}"/>
    <cellStyle name="Normal 8 2 2 3 2 3 2" xfId="2006" xr:uid="{CF87EB46-7D84-46AC-BAA2-8CF95DF3AB39}"/>
    <cellStyle name="Normal 8 2 2 3 2 4" xfId="2007" xr:uid="{8C52B6EF-F0E7-4300-B3E2-2864848F02E3}"/>
    <cellStyle name="Normal 8 2 2 3 3" xfId="762" xr:uid="{43381B2C-2932-4420-A469-6237EFE31540}"/>
    <cellStyle name="Normal 8 2 2 3 3 2" xfId="2008" xr:uid="{9AF3ACA0-AB7A-4824-8010-FD005A03ECD0}"/>
    <cellStyle name="Normal 8 2 2 3 3 2 2" xfId="2009" xr:uid="{37540C5C-046E-4D98-9844-6B8F8A1D0A5F}"/>
    <cellStyle name="Normal 8 2 2 3 3 3" xfId="2010" xr:uid="{68D7ADA3-C1AA-4121-B9A7-C8FF2A53FFF9}"/>
    <cellStyle name="Normal 8 2 2 3 3 4" xfId="3730" xr:uid="{AE0CCAF1-89B7-4275-B6CD-8D8A3C44FDCA}"/>
    <cellStyle name="Normal 8 2 2 3 4" xfId="2011" xr:uid="{1DE8A73B-ABFE-4EDF-8BB6-14D20F31ED2E}"/>
    <cellStyle name="Normal 8 2 2 3 4 2" xfId="2012" xr:uid="{EA4D3964-1ACF-4155-A3C6-A305D1CDD631}"/>
    <cellStyle name="Normal 8 2 2 3 5" xfId="2013" xr:uid="{F14C5384-3AE2-451E-816D-F2B228F01BBA}"/>
    <cellStyle name="Normal 8 2 2 3 6" xfId="3731" xr:uid="{7223EAA9-16F5-4143-B15E-F3D9721ED074}"/>
    <cellStyle name="Normal 8 2 2 4" xfId="377" xr:uid="{1B03DBF4-A62F-4117-AF02-756E9297F271}"/>
    <cellStyle name="Normal 8 2 2 4 2" xfId="763" xr:uid="{CD3CD37C-A377-4A3F-9AEB-7D89FF6D2E18}"/>
    <cellStyle name="Normal 8 2 2 4 2 2" xfId="764" xr:uid="{D71C3675-3F69-47CF-A739-96121FD0A2B8}"/>
    <cellStyle name="Normal 8 2 2 4 2 2 2" xfId="2014" xr:uid="{929A127C-7CE4-4103-83D0-76B35140B310}"/>
    <cellStyle name="Normal 8 2 2 4 2 2 2 2" xfId="2015" xr:uid="{4A2FB664-8F25-4621-B8D1-AF2F23C98C9B}"/>
    <cellStyle name="Normal 8 2 2 4 2 2 3" xfId="2016" xr:uid="{2C98E497-CC6C-43E1-9045-24C3EA7E6E25}"/>
    <cellStyle name="Normal 8 2 2 4 2 3" xfId="2017" xr:uid="{94EBD9D0-B1DA-476D-9720-95D9AB2E93D6}"/>
    <cellStyle name="Normal 8 2 2 4 2 3 2" xfId="2018" xr:uid="{4FC460A9-ED0A-437B-BC29-44054C3999F6}"/>
    <cellStyle name="Normal 8 2 2 4 2 4" xfId="2019" xr:uid="{A5940AEA-4DE4-4232-A298-4011D3FB581C}"/>
    <cellStyle name="Normal 8 2 2 4 3" xfId="765" xr:uid="{17C622D8-88FA-4CC2-81D5-989530151CE6}"/>
    <cellStyle name="Normal 8 2 2 4 3 2" xfId="2020" xr:uid="{C43D731E-D969-4851-AB4B-0557E2437450}"/>
    <cellStyle name="Normal 8 2 2 4 3 2 2" xfId="2021" xr:uid="{076624E6-B8FF-4040-B4F0-094290613ED3}"/>
    <cellStyle name="Normal 8 2 2 4 3 3" xfId="2022" xr:uid="{B1021B8F-7036-4830-8793-36A3B3599D71}"/>
    <cellStyle name="Normal 8 2 2 4 4" xfId="2023" xr:uid="{BBA60063-2516-496A-B918-EC85EF551165}"/>
    <cellStyle name="Normal 8 2 2 4 4 2" xfId="2024" xr:uid="{508FECB3-F1BA-4782-A18E-98397E14F7A1}"/>
    <cellStyle name="Normal 8 2 2 4 5" xfId="2025" xr:uid="{C6CD0834-9EAA-4F0A-B361-B5AF4B68E3CA}"/>
    <cellStyle name="Normal 8 2 2 5" xfId="378" xr:uid="{7AFD794B-3409-4141-B1A0-29F7A730ADD8}"/>
    <cellStyle name="Normal 8 2 2 5 2" xfId="766" xr:uid="{C935BC6D-DFC2-4583-89BB-F6FC85F5D42E}"/>
    <cellStyle name="Normal 8 2 2 5 2 2" xfId="2026" xr:uid="{56EAECB9-E208-46BB-ABC6-8BEFDA76DC75}"/>
    <cellStyle name="Normal 8 2 2 5 2 2 2" xfId="2027" xr:uid="{7D15BD08-4D46-4ED7-A594-C892A6571736}"/>
    <cellStyle name="Normal 8 2 2 5 2 3" xfId="2028" xr:uid="{08A69B90-E60F-42D0-A838-A3FBEB147CC3}"/>
    <cellStyle name="Normal 8 2 2 5 3" xfId="2029" xr:uid="{D19734A9-22D7-4A84-9179-CC5E775D9853}"/>
    <cellStyle name="Normal 8 2 2 5 3 2" xfId="2030" xr:uid="{60A334D1-2A41-42A8-A314-3DAB9DFF28D4}"/>
    <cellStyle name="Normal 8 2 2 5 4" xfId="2031" xr:uid="{687AD020-2F7D-4978-AEF1-9031652E7E3C}"/>
    <cellStyle name="Normal 8 2 2 6" xfId="767" xr:uid="{723F8274-9711-4348-94FD-4246FE985710}"/>
    <cellStyle name="Normal 8 2 2 6 2" xfId="2032" xr:uid="{5FF8A623-91D9-4122-811D-EE1973FBDC95}"/>
    <cellStyle name="Normal 8 2 2 6 2 2" xfId="2033" xr:uid="{C2544EBA-8F04-4AB1-B212-B261FEC92B2E}"/>
    <cellStyle name="Normal 8 2 2 6 3" xfId="2034" xr:uid="{617CAFFA-6513-480E-A6CF-AC3C1A158EA2}"/>
    <cellStyle name="Normal 8 2 2 6 4" xfId="3732" xr:uid="{A1262F91-8D1A-46B4-B599-F495543C8CE6}"/>
    <cellStyle name="Normal 8 2 2 7" xfId="2035" xr:uid="{0A4F6D0A-BC5F-4118-8484-AAEB6E9930FE}"/>
    <cellStyle name="Normal 8 2 2 7 2" xfId="2036" xr:uid="{5050046D-8540-4E99-A420-0930298E769B}"/>
    <cellStyle name="Normal 8 2 2 8" xfId="2037" xr:uid="{57884AC4-0BEA-4E03-B664-E0F3CB79B0BF}"/>
    <cellStyle name="Normal 8 2 2 9" xfId="3733" xr:uid="{D1F6184F-C0B7-4A6A-9727-700F967C5D01}"/>
    <cellStyle name="Normal 8 2 3" xfId="150" xr:uid="{47956F16-C9B0-4840-A177-FB40C40490AF}"/>
    <cellStyle name="Normal 8 2 3 2" xfId="151" xr:uid="{8F1503A1-D5D1-4138-B4D6-8B66F71ACA13}"/>
    <cellStyle name="Normal 8 2 3 2 2" xfId="768" xr:uid="{44F5A0A3-010D-40E0-8B5D-14A10C9ED9E9}"/>
    <cellStyle name="Normal 8 2 3 2 2 2" xfId="769" xr:uid="{89DD3F15-C49F-4C34-8E82-8B9357819111}"/>
    <cellStyle name="Normal 8 2 3 2 2 2 2" xfId="2038" xr:uid="{1A084B5C-FF7B-4513-AE41-7AC4DBFABEF7}"/>
    <cellStyle name="Normal 8 2 3 2 2 2 2 2" xfId="2039" xr:uid="{A5B412D0-430C-499D-AFB5-7CF871D30855}"/>
    <cellStyle name="Normal 8 2 3 2 2 2 3" xfId="2040" xr:uid="{A996BE32-0549-4501-BF01-5B4586624D6C}"/>
    <cellStyle name="Normal 8 2 3 2 2 3" xfId="2041" xr:uid="{60453FD0-A534-484C-A0C4-B493309AB020}"/>
    <cellStyle name="Normal 8 2 3 2 2 3 2" xfId="2042" xr:uid="{BC37FDA9-7591-48B3-BD83-69BFD10C9EB7}"/>
    <cellStyle name="Normal 8 2 3 2 2 4" xfId="2043" xr:uid="{5881010D-17EF-4359-9EBF-44F961729360}"/>
    <cellStyle name="Normal 8 2 3 2 3" xfId="770" xr:uid="{78164794-C3C9-4A79-B0E6-29EA6D48C6D2}"/>
    <cellStyle name="Normal 8 2 3 2 3 2" xfId="2044" xr:uid="{D68D7B43-3E2E-494C-A265-CC814B9D6EC1}"/>
    <cellStyle name="Normal 8 2 3 2 3 2 2" xfId="2045" xr:uid="{0D709C59-2949-491C-85A8-2922E4B5F4FF}"/>
    <cellStyle name="Normal 8 2 3 2 3 3" xfId="2046" xr:uid="{FE2FA332-5271-4198-AE89-F8AB598AB9CA}"/>
    <cellStyle name="Normal 8 2 3 2 3 4" xfId="3734" xr:uid="{57EB70B1-0B67-4C4D-9783-D502A0D443A6}"/>
    <cellStyle name="Normal 8 2 3 2 4" xfId="2047" xr:uid="{314C771F-81A6-4A29-BB1E-68184498E7FA}"/>
    <cellStyle name="Normal 8 2 3 2 4 2" xfId="2048" xr:uid="{32A9EF33-B7D3-439D-8268-93FD6CF0BABB}"/>
    <cellStyle name="Normal 8 2 3 2 5" xfId="2049" xr:uid="{4C07377B-A866-41C4-900B-AECAC1C4E6BA}"/>
    <cellStyle name="Normal 8 2 3 2 6" xfId="3735" xr:uid="{A8AF4D30-F9A2-44CE-A66C-3012BA86AC51}"/>
    <cellStyle name="Normal 8 2 3 3" xfId="379" xr:uid="{1111A529-E0C8-43E3-9E8C-15482CFE3E90}"/>
    <cellStyle name="Normal 8 2 3 3 2" xfId="771" xr:uid="{9D4738B6-DB52-4520-A7C8-F36322DD873B}"/>
    <cellStyle name="Normal 8 2 3 3 2 2" xfId="772" xr:uid="{2BDAB36E-B25D-47ED-B851-384551E9B0FE}"/>
    <cellStyle name="Normal 8 2 3 3 2 2 2" xfId="2050" xr:uid="{D773712A-BD1B-4D9D-9A06-FF49C21B590A}"/>
    <cellStyle name="Normal 8 2 3 3 2 2 2 2" xfId="2051" xr:uid="{6654CE53-ADC6-449B-B925-BF3F0AD49157}"/>
    <cellStyle name="Normal 8 2 3 3 2 2 3" xfId="2052" xr:uid="{DD45CDDD-56C0-4DCD-B29F-601DA08C1C94}"/>
    <cellStyle name="Normal 8 2 3 3 2 3" xfId="2053" xr:uid="{CC3A6A90-0F0B-4F2A-8B17-87776979A87A}"/>
    <cellStyle name="Normal 8 2 3 3 2 3 2" xfId="2054" xr:uid="{9B5F3694-B196-4061-823D-F1ADE912F119}"/>
    <cellStyle name="Normal 8 2 3 3 2 4" xfId="2055" xr:uid="{1C210879-4405-4D0E-B409-98F309DD0A9C}"/>
    <cellStyle name="Normal 8 2 3 3 3" xfId="773" xr:uid="{FE4FC4E9-3095-4641-85B0-9770B196A197}"/>
    <cellStyle name="Normal 8 2 3 3 3 2" xfId="2056" xr:uid="{72262B49-25A7-4FC6-8A60-3679FD77FBCD}"/>
    <cellStyle name="Normal 8 2 3 3 3 2 2" xfId="2057" xr:uid="{55B39170-90F9-46F0-80D9-1314E7184CA0}"/>
    <cellStyle name="Normal 8 2 3 3 3 3" xfId="2058" xr:uid="{72F27BC4-D17E-461B-9D19-953554A4ED42}"/>
    <cellStyle name="Normal 8 2 3 3 4" xfId="2059" xr:uid="{674989B0-5472-49BB-9706-7298CA8003C2}"/>
    <cellStyle name="Normal 8 2 3 3 4 2" xfId="2060" xr:uid="{7DFF3EAD-98E9-4CD4-9DCA-3D62948372B4}"/>
    <cellStyle name="Normal 8 2 3 3 5" xfId="2061" xr:uid="{CFDBC861-63D4-4D5C-8D73-257BBD77CD86}"/>
    <cellStyle name="Normal 8 2 3 4" xfId="380" xr:uid="{CD4EEACD-2CB8-4BC7-8298-2865136DDBF1}"/>
    <cellStyle name="Normal 8 2 3 4 2" xfId="774" xr:uid="{1D35B00C-1CDF-4F26-9D4D-C92B057228AD}"/>
    <cellStyle name="Normal 8 2 3 4 2 2" xfId="2062" xr:uid="{9E89B4C2-7E2D-45CE-8AB9-53EFFC3200DB}"/>
    <cellStyle name="Normal 8 2 3 4 2 2 2" xfId="2063" xr:uid="{262C6448-BA8F-4C1E-B0FB-F5AF6338BF49}"/>
    <cellStyle name="Normal 8 2 3 4 2 3" xfId="2064" xr:uid="{1FB043FE-F9B6-4C29-9ADF-A4ADC4FD4F30}"/>
    <cellStyle name="Normal 8 2 3 4 3" xfId="2065" xr:uid="{EDCAC5EE-1436-41D7-BFFC-997A7A292E29}"/>
    <cellStyle name="Normal 8 2 3 4 3 2" xfId="2066" xr:uid="{32CA2E15-5824-425C-BEAF-B970FEF9019C}"/>
    <cellStyle name="Normal 8 2 3 4 4" xfId="2067" xr:uid="{6D1C9D09-74EA-4A92-80F0-7FC8F89C0DDE}"/>
    <cellStyle name="Normal 8 2 3 5" xfId="775" xr:uid="{E40A80F7-EBE8-4954-B1A6-4C1419EBE554}"/>
    <cellStyle name="Normal 8 2 3 5 2" xfId="2068" xr:uid="{23A1E376-65C4-40A4-BED2-C2B5DECE914D}"/>
    <cellStyle name="Normal 8 2 3 5 2 2" xfId="2069" xr:uid="{DFF29FB2-96DA-498C-94DD-10D362701319}"/>
    <cellStyle name="Normal 8 2 3 5 3" xfId="2070" xr:uid="{4FB69FAF-69AF-4A8A-8859-974F7C5D0AFE}"/>
    <cellStyle name="Normal 8 2 3 5 4" xfId="3736" xr:uid="{8906F60C-FD94-4861-87F3-2144619AC59A}"/>
    <cellStyle name="Normal 8 2 3 6" xfId="2071" xr:uid="{1EDFEC7C-91F2-4386-A30A-7CBA20C8E9BE}"/>
    <cellStyle name="Normal 8 2 3 6 2" xfId="2072" xr:uid="{1FAA6FCE-CA8B-4897-A49C-3E7BEE93DF7F}"/>
    <cellStyle name="Normal 8 2 3 7" xfId="2073" xr:uid="{63D3B310-869F-4045-8300-9B4240F9E23D}"/>
    <cellStyle name="Normal 8 2 3 8" xfId="3737" xr:uid="{3435C04C-5B6D-4077-9C22-021D6A8DD3F8}"/>
    <cellStyle name="Normal 8 2 4" xfId="152" xr:uid="{08A26FFA-2A58-4BE0-AB87-9C93882F420A}"/>
    <cellStyle name="Normal 8 2 4 2" xfId="449" xr:uid="{44236544-C4B3-4C40-A71F-5C2154E16AEF}"/>
    <cellStyle name="Normal 8 2 4 2 2" xfId="776" xr:uid="{2C2F4F25-E22F-4562-920B-ED9B45E4CB5B}"/>
    <cellStyle name="Normal 8 2 4 2 2 2" xfId="2074" xr:uid="{13F1543E-7F3D-42AB-96CE-156E3F076B2B}"/>
    <cellStyle name="Normal 8 2 4 2 2 2 2" xfId="2075" xr:uid="{B57DF601-89BA-4BDB-BECB-FD28993B9C55}"/>
    <cellStyle name="Normal 8 2 4 2 2 3" xfId="2076" xr:uid="{D261D734-DBF7-4DBF-90EE-691B9EE84CB9}"/>
    <cellStyle name="Normal 8 2 4 2 2 4" xfId="3738" xr:uid="{DFF55AB8-AB86-47B9-954B-174ACEDC82C6}"/>
    <cellStyle name="Normal 8 2 4 2 3" xfId="2077" xr:uid="{05270490-B858-4CBB-AFCA-46E546C47F50}"/>
    <cellStyle name="Normal 8 2 4 2 3 2" xfId="2078" xr:uid="{F2040F00-4A77-4FFE-8883-1D230521E533}"/>
    <cellStyle name="Normal 8 2 4 2 4" xfId="2079" xr:uid="{2495467E-CEC5-49B5-A83C-AB60A1049C2D}"/>
    <cellStyle name="Normal 8 2 4 2 5" xfId="3739" xr:uid="{D1738B22-6D0E-451D-B236-A299F568599B}"/>
    <cellStyle name="Normal 8 2 4 3" xfId="777" xr:uid="{21510C2F-E889-41B4-8E06-C1DA0E254E0A}"/>
    <cellStyle name="Normal 8 2 4 3 2" xfId="2080" xr:uid="{1769FE10-9F4F-4806-BE0C-1A5366EB27D6}"/>
    <cellStyle name="Normal 8 2 4 3 2 2" xfId="2081" xr:uid="{365B935D-FFD9-4243-9156-CD4D50FEF4E3}"/>
    <cellStyle name="Normal 8 2 4 3 3" xfId="2082" xr:uid="{09F7603B-922B-4A58-A79C-A248D5827373}"/>
    <cellStyle name="Normal 8 2 4 3 4" xfId="3740" xr:uid="{59919B2B-30F3-416B-A6AC-6A58822FB6C3}"/>
    <cellStyle name="Normal 8 2 4 4" xfId="2083" xr:uid="{A0279567-235C-407B-B79F-8A407B519B42}"/>
    <cellStyle name="Normal 8 2 4 4 2" xfId="2084" xr:uid="{752DF6DA-6713-4A05-B2E8-D0A233CABA35}"/>
    <cellStyle name="Normal 8 2 4 4 3" xfId="3741" xr:uid="{38E0A81D-9D94-4B49-8F3D-E69FCDEA03EE}"/>
    <cellStyle name="Normal 8 2 4 4 4" xfId="3742" xr:uid="{3D049129-06B0-4C25-B34C-C1F7C9D38750}"/>
    <cellStyle name="Normal 8 2 4 5" xfId="2085" xr:uid="{EBD34145-2EAE-4E67-A6FA-24766F49CE66}"/>
    <cellStyle name="Normal 8 2 4 6" xfId="3743" xr:uid="{8E65E3AF-8811-47B5-8B3B-AE147452F863}"/>
    <cellStyle name="Normal 8 2 4 7" xfId="3744" xr:uid="{866CBBD3-02E6-474F-9FC3-9C5B430D34BF}"/>
    <cellStyle name="Normal 8 2 5" xfId="381" xr:uid="{6476D64E-0C94-4CC5-B71C-AFDBFAAA5BFF}"/>
    <cellStyle name="Normal 8 2 5 2" xfId="778" xr:uid="{EE39F7DA-FDFA-4008-AF33-F4C0D56E7EB0}"/>
    <cellStyle name="Normal 8 2 5 2 2" xfId="779" xr:uid="{6DB38400-C1B8-429F-A139-3ACD03E2AA6F}"/>
    <cellStyle name="Normal 8 2 5 2 2 2" xfId="2086" xr:uid="{44A93503-AF0E-4D96-95DA-D571E5E4B060}"/>
    <cellStyle name="Normal 8 2 5 2 2 2 2" xfId="2087" xr:uid="{4CBB006B-7B00-47AD-B285-EB877C3109D8}"/>
    <cellStyle name="Normal 8 2 5 2 2 3" xfId="2088" xr:uid="{6F4EBA29-97C6-4ED8-A984-248D11E2DE32}"/>
    <cellStyle name="Normal 8 2 5 2 3" xfId="2089" xr:uid="{13C4E7F2-1543-4BA2-B27D-C3FF0C146F79}"/>
    <cellStyle name="Normal 8 2 5 2 3 2" xfId="2090" xr:uid="{024D4914-2248-466D-991E-54514E7C7A34}"/>
    <cellStyle name="Normal 8 2 5 2 4" xfId="2091" xr:uid="{997B4779-128E-4FBE-9C70-7357EC9B857C}"/>
    <cellStyle name="Normal 8 2 5 3" xfId="780" xr:uid="{58141932-4A22-4296-8B44-A14C694D4267}"/>
    <cellStyle name="Normal 8 2 5 3 2" xfId="2092" xr:uid="{F0A14B52-A6D7-4D25-89FC-172B06EEAF64}"/>
    <cellStyle name="Normal 8 2 5 3 2 2" xfId="2093" xr:uid="{3B0FA88C-64FA-40D8-ACCF-DA0DC6C710E0}"/>
    <cellStyle name="Normal 8 2 5 3 3" xfId="2094" xr:uid="{20AC25B8-2A02-4DB1-96D2-4A2594BCA8AC}"/>
    <cellStyle name="Normal 8 2 5 3 4" xfId="3745" xr:uid="{AE84A6BF-2A58-421A-ACAC-D24D08EF8043}"/>
    <cellStyle name="Normal 8 2 5 4" xfId="2095" xr:uid="{B32B7C9E-BDA2-41DC-99AE-49D8F15232D0}"/>
    <cellStyle name="Normal 8 2 5 4 2" xfId="2096" xr:uid="{6AE6652D-1E1B-4596-94D2-033177C06B26}"/>
    <cellStyle name="Normal 8 2 5 5" xfId="2097" xr:uid="{AA633B7C-DD40-43B0-89D5-2CC2FD371763}"/>
    <cellStyle name="Normal 8 2 5 6" xfId="3746" xr:uid="{34B54E4E-F4B9-47D6-970D-96608F6E731E}"/>
    <cellStyle name="Normal 8 2 6" xfId="382" xr:uid="{7C0F3774-F482-443D-81FC-02BA013C9EBB}"/>
    <cellStyle name="Normal 8 2 6 2" xfId="781" xr:uid="{0027BE66-512F-470E-B92A-A255A3248FED}"/>
    <cellStyle name="Normal 8 2 6 2 2" xfId="2098" xr:uid="{7733E916-7FEA-44E2-9A53-E4C8ED021DC4}"/>
    <cellStyle name="Normal 8 2 6 2 2 2" xfId="2099" xr:uid="{1A1928B7-7E8A-4E6E-B368-5F51D6FED550}"/>
    <cellStyle name="Normal 8 2 6 2 3" xfId="2100" xr:uid="{B2CBB9D6-490E-4CC7-9D55-C1B55A893AFD}"/>
    <cellStyle name="Normal 8 2 6 2 4" xfId="3747" xr:uid="{CCDB569C-FD9D-4131-903D-9767A3E80DF6}"/>
    <cellStyle name="Normal 8 2 6 3" xfId="2101" xr:uid="{8B5DFFC2-7E9B-4E6E-81D3-E754049A7681}"/>
    <cellStyle name="Normal 8 2 6 3 2" xfId="2102" xr:uid="{BBC6CC52-F31D-4907-BF7B-7847588E4C03}"/>
    <cellStyle name="Normal 8 2 6 4" xfId="2103" xr:uid="{44247A6F-8E08-45A5-8F95-2CE62C534EC8}"/>
    <cellStyle name="Normal 8 2 6 5" xfId="3748" xr:uid="{66CBC35C-AE9A-47EB-981D-7E8728F0A12B}"/>
    <cellStyle name="Normal 8 2 7" xfId="782" xr:uid="{C06674F7-CFAE-4B7A-AA68-308D408BA812}"/>
    <cellStyle name="Normal 8 2 7 2" xfId="2104" xr:uid="{53392F04-4D10-458B-9FDA-F22413DB1B41}"/>
    <cellStyle name="Normal 8 2 7 2 2" xfId="2105" xr:uid="{192001FE-4C25-49E7-92AA-3254F90F0BAC}"/>
    <cellStyle name="Normal 8 2 7 3" xfId="2106" xr:uid="{F4CC0075-08C6-4C13-A94F-CE9051AE9073}"/>
    <cellStyle name="Normal 8 2 7 4" xfId="3749" xr:uid="{3BAEFEEA-194B-4C72-AFE0-7F0D0A799912}"/>
    <cellStyle name="Normal 8 2 8" xfId="2107" xr:uid="{4BD086CF-4BC1-4AE2-9CB4-A6B014E60ACD}"/>
    <cellStyle name="Normal 8 2 8 2" xfId="2108" xr:uid="{118F5BFF-AB3A-48D5-89FB-43615540846B}"/>
    <cellStyle name="Normal 8 2 8 3" xfId="3750" xr:uid="{9AFCEBF2-06B9-4C88-B645-0E8208354B46}"/>
    <cellStyle name="Normal 8 2 8 4" xfId="3751" xr:uid="{C10B4878-06EA-466F-B113-D7C9437A078E}"/>
    <cellStyle name="Normal 8 2 9" xfId="2109" xr:uid="{0AB77A3A-5A92-4380-B42C-9C174B95B194}"/>
    <cellStyle name="Normal 8 3" xfId="153" xr:uid="{86DCDF2A-DAE8-47AE-A9D6-F479098D0BA8}"/>
    <cellStyle name="Normal 8 3 10" xfId="3752" xr:uid="{8AE1DFB1-ABA4-4228-A18F-1BDDC57B4DA5}"/>
    <cellStyle name="Normal 8 3 11" xfId="3753" xr:uid="{8FBAF9D7-1D34-4120-A9A5-AAABD8E642B4}"/>
    <cellStyle name="Normal 8 3 2" xfId="154" xr:uid="{01BD869B-6CA9-474E-AEF6-416BC0C528E5}"/>
    <cellStyle name="Normal 8 3 2 2" xfId="155" xr:uid="{29597BF7-336E-4E0F-B16C-6906AAA99FAD}"/>
    <cellStyle name="Normal 8 3 2 2 2" xfId="383" xr:uid="{CDD98E47-BA59-446B-A9DF-7D4C374C4586}"/>
    <cellStyle name="Normal 8 3 2 2 2 2" xfId="783" xr:uid="{5C3D830B-EDA1-4A75-A528-10208C7D0EA9}"/>
    <cellStyle name="Normal 8 3 2 2 2 2 2" xfId="2110" xr:uid="{A31E5E99-146A-4B2A-8903-AFD1DDB48C10}"/>
    <cellStyle name="Normal 8 3 2 2 2 2 2 2" xfId="2111" xr:uid="{7E738BFA-3BA8-426A-9768-B31B24B97167}"/>
    <cellStyle name="Normal 8 3 2 2 2 2 3" xfId="2112" xr:uid="{57587196-95E3-4B3B-B110-78423C11000A}"/>
    <cellStyle name="Normal 8 3 2 2 2 2 4" xfId="3754" xr:uid="{508A6FC8-CEF1-4855-A036-D4837E5CED19}"/>
    <cellStyle name="Normal 8 3 2 2 2 3" xfId="2113" xr:uid="{70150F68-4C6F-49D8-AF58-BEE715D23305}"/>
    <cellStyle name="Normal 8 3 2 2 2 3 2" xfId="2114" xr:uid="{7724B630-A59F-4DD3-BC61-066B980D2B77}"/>
    <cellStyle name="Normal 8 3 2 2 2 3 3" xfId="3755" xr:uid="{A1F1A3B1-69F2-41D0-B8A3-65B690853801}"/>
    <cellStyle name="Normal 8 3 2 2 2 3 4" xfId="3756" xr:uid="{BDB5FCD3-A6AE-414D-93EF-4FF9B43F48EB}"/>
    <cellStyle name="Normal 8 3 2 2 2 4" xfId="2115" xr:uid="{745B721D-D2DD-4ED3-8BA3-FBB4ABD9B818}"/>
    <cellStyle name="Normal 8 3 2 2 2 5" xfId="3757" xr:uid="{C150D9C8-B301-4CE0-9821-65ACC888F43D}"/>
    <cellStyle name="Normal 8 3 2 2 2 6" xfId="3758" xr:uid="{8B7868EC-DC59-4E2D-AC92-EC906E5E4D4E}"/>
    <cellStyle name="Normal 8 3 2 2 3" xfId="784" xr:uid="{1FAC2019-A676-4F8B-B28C-20EA2BC6BCC4}"/>
    <cellStyle name="Normal 8 3 2 2 3 2" xfId="2116" xr:uid="{45F0AF7B-D1C4-44B5-83E3-6E4924726704}"/>
    <cellStyle name="Normal 8 3 2 2 3 2 2" xfId="2117" xr:uid="{FDB21DFA-BCEF-4026-9D6A-BB0568578486}"/>
    <cellStyle name="Normal 8 3 2 2 3 2 3" xfId="3759" xr:uid="{31A265B3-3D0C-44DE-A9B4-501C8C7B1624}"/>
    <cellStyle name="Normal 8 3 2 2 3 2 4" xfId="3760" xr:uid="{2A2E7A3A-0AD1-4606-BA86-B7DC8872DA8C}"/>
    <cellStyle name="Normal 8 3 2 2 3 3" xfId="2118" xr:uid="{DE2F20C4-E812-494D-AC8B-FDCF8B522911}"/>
    <cellStyle name="Normal 8 3 2 2 3 4" xfId="3761" xr:uid="{A186991A-BAEA-4BAC-B6AF-B51FA6CB96DB}"/>
    <cellStyle name="Normal 8 3 2 2 3 5" xfId="3762" xr:uid="{C9D37479-9D6D-497D-A540-F418917DE74E}"/>
    <cellStyle name="Normal 8 3 2 2 4" xfId="2119" xr:uid="{8F70E828-AFC4-4AA1-A185-F2046D434C80}"/>
    <cellStyle name="Normal 8 3 2 2 4 2" xfId="2120" xr:uid="{5C822B46-CFDD-4981-9971-5246A7DE65A0}"/>
    <cellStyle name="Normal 8 3 2 2 4 3" xfId="3763" xr:uid="{21693A1D-1A83-49F0-91E4-0443E311C4BA}"/>
    <cellStyle name="Normal 8 3 2 2 4 4" xfId="3764" xr:uid="{A730F0F3-3F10-444C-9B75-89DF6B41AF4A}"/>
    <cellStyle name="Normal 8 3 2 2 5" xfId="2121" xr:uid="{97FCD0A8-8CFD-448C-AA7E-81647606425F}"/>
    <cellStyle name="Normal 8 3 2 2 5 2" xfId="3765" xr:uid="{A83C952F-2111-4901-98C9-1D3575BEFC98}"/>
    <cellStyle name="Normal 8 3 2 2 5 3" xfId="3766" xr:uid="{C9893629-8321-4C2F-AEDD-65C4777525FC}"/>
    <cellStyle name="Normal 8 3 2 2 5 4" xfId="3767" xr:uid="{8695D165-7328-4712-A3E4-94A421CDB01C}"/>
    <cellStyle name="Normal 8 3 2 2 6" xfId="3768" xr:uid="{A4A4B6CF-C974-4A64-9374-6A7E2133F1EF}"/>
    <cellStyle name="Normal 8 3 2 2 7" xfId="3769" xr:uid="{2230D5D7-8343-4089-8AC9-AEA33576A3F0}"/>
    <cellStyle name="Normal 8 3 2 2 8" xfId="3770" xr:uid="{7790B4E3-09E9-45F9-9307-0CCABEC50BB9}"/>
    <cellStyle name="Normal 8 3 2 3" xfId="384" xr:uid="{3E59BE94-EE98-4D76-9C1E-34FD86057A73}"/>
    <cellStyle name="Normal 8 3 2 3 2" xfId="785" xr:uid="{B5B936E7-DDEA-4F04-BBDB-2D9F411473A4}"/>
    <cellStyle name="Normal 8 3 2 3 2 2" xfId="786" xr:uid="{007A2F4F-CF0C-44DC-9171-393E52D2DC11}"/>
    <cellStyle name="Normal 8 3 2 3 2 2 2" xfId="2122" xr:uid="{60D76BA5-DAE7-4FF5-A478-8CBBF4A3D524}"/>
    <cellStyle name="Normal 8 3 2 3 2 2 2 2" xfId="2123" xr:uid="{9309DF2B-1A00-4C5F-B7E2-A1CBD199CBF4}"/>
    <cellStyle name="Normal 8 3 2 3 2 2 3" xfId="2124" xr:uid="{9E80DC2E-6E34-42E0-AFA2-929FB0FEB273}"/>
    <cellStyle name="Normal 8 3 2 3 2 3" xfId="2125" xr:uid="{221D0DDA-8900-4BDE-BBC4-29B250051C94}"/>
    <cellStyle name="Normal 8 3 2 3 2 3 2" xfId="2126" xr:uid="{23BB2BBA-8EAF-4FD9-9F5C-A58CE2C29B56}"/>
    <cellStyle name="Normal 8 3 2 3 2 4" xfId="2127" xr:uid="{A3407819-3A55-4D65-A134-474E31706059}"/>
    <cellStyle name="Normal 8 3 2 3 3" xfId="787" xr:uid="{372A9AD0-8D84-482C-9354-2DE839422173}"/>
    <cellStyle name="Normal 8 3 2 3 3 2" xfId="2128" xr:uid="{4189665A-BD88-4264-9D4E-F7AE5F6AA5C1}"/>
    <cellStyle name="Normal 8 3 2 3 3 2 2" xfId="2129" xr:uid="{8FCA7B34-559E-4EC0-8628-D98BA43D7E7F}"/>
    <cellStyle name="Normal 8 3 2 3 3 3" xfId="2130" xr:uid="{624DA8A2-9DE9-4108-943D-131A9775D2E2}"/>
    <cellStyle name="Normal 8 3 2 3 3 4" xfId="3771" xr:uid="{223C8491-8181-4581-9A09-ED38D3ED4AFA}"/>
    <cellStyle name="Normal 8 3 2 3 4" xfId="2131" xr:uid="{44430D40-94FF-465D-ABBF-9945FB0C69C7}"/>
    <cellStyle name="Normal 8 3 2 3 4 2" xfId="2132" xr:uid="{6E2C99D2-3562-47E9-A913-7467407FBCB4}"/>
    <cellStyle name="Normal 8 3 2 3 5" xfId="2133" xr:uid="{1F09E4AE-17DE-4DDF-B54F-5A64B1F52A58}"/>
    <cellStyle name="Normal 8 3 2 3 6" xfId="3772" xr:uid="{7EA5B2AB-D858-452A-8B81-1ACA2F290CAE}"/>
    <cellStyle name="Normal 8 3 2 4" xfId="385" xr:uid="{CE22DB6D-6EF7-4E1C-9EAD-1669E48943C1}"/>
    <cellStyle name="Normal 8 3 2 4 2" xfId="788" xr:uid="{E744D6E7-350A-43C4-84E7-C5200BBD2AFA}"/>
    <cellStyle name="Normal 8 3 2 4 2 2" xfId="2134" xr:uid="{26398D8A-AA30-44A9-8BE2-EB30DC953CEA}"/>
    <cellStyle name="Normal 8 3 2 4 2 2 2" xfId="2135" xr:uid="{47FCDAE4-4F53-4A47-AAD7-E150FFF43DA7}"/>
    <cellStyle name="Normal 8 3 2 4 2 3" xfId="2136" xr:uid="{4E6A119A-A30B-4339-9390-8001D6A5988B}"/>
    <cellStyle name="Normal 8 3 2 4 2 4" xfId="3773" xr:uid="{600C4A9E-F0F1-4BD7-ACB7-6E3A9079D460}"/>
    <cellStyle name="Normal 8 3 2 4 3" xfId="2137" xr:uid="{BF29F000-9A0E-4BC7-96E6-EB9627B0B34D}"/>
    <cellStyle name="Normal 8 3 2 4 3 2" xfId="2138" xr:uid="{0C59F7D0-9C1F-4E00-A1B0-FBD1FC6D41A4}"/>
    <cellStyle name="Normal 8 3 2 4 4" xfId="2139" xr:uid="{47AA50A3-8D95-4EC4-86D3-645DE477A070}"/>
    <cellStyle name="Normal 8 3 2 4 5" xfId="3774" xr:uid="{91A68C10-0114-4E97-A4B2-3DF75293568B}"/>
    <cellStyle name="Normal 8 3 2 5" xfId="386" xr:uid="{C72EAAF1-F4E0-49AC-BEC4-D46A7522635F}"/>
    <cellStyle name="Normal 8 3 2 5 2" xfId="2140" xr:uid="{E7B2CFF4-0FD5-4BD3-BC6B-EB33ADCB9994}"/>
    <cellStyle name="Normal 8 3 2 5 2 2" xfId="2141" xr:uid="{4560B574-686C-4143-AF02-0FAEBC0560B3}"/>
    <cellStyle name="Normal 8 3 2 5 3" xfId="2142" xr:uid="{9641E773-62BE-4DBD-8194-04A98DDB1FC7}"/>
    <cellStyle name="Normal 8 3 2 5 4" xfId="3775" xr:uid="{EB2CAC55-5142-4BCB-8D54-BD1981020304}"/>
    <cellStyle name="Normal 8 3 2 6" xfId="2143" xr:uid="{A96C2C4B-FCFD-4EBA-A3F8-AA08B4183030}"/>
    <cellStyle name="Normal 8 3 2 6 2" xfId="2144" xr:uid="{54411115-3AC4-4D0A-80F5-FA075E7C0667}"/>
    <cellStyle name="Normal 8 3 2 6 3" xfId="3776" xr:uid="{984A7485-6262-47A8-8867-7BC253AC98B7}"/>
    <cellStyle name="Normal 8 3 2 6 4" xfId="3777" xr:uid="{A8AD4A68-2374-428F-9E33-80E3073E2821}"/>
    <cellStyle name="Normal 8 3 2 7" xfId="2145" xr:uid="{37AEB16C-DD04-4D78-B282-3E6ABBC128BD}"/>
    <cellStyle name="Normal 8 3 2 8" xfId="3778" xr:uid="{3263F835-6938-4453-B65C-E993B5B2AFDA}"/>
    <cellStyle name="Normal 8 3 2 9" xfId="3779" xr:uid="{5380696C-7D46-49F6-B3DA-27F40A7F8025}"/>
    <cellStyle name="Normal 8 3 3" xfId="156" xr:uid="{A35D3118-AA23-40BC-AF70-115178C1A295}"/>
    <cellStyle name="Normal 8 3 3 2" xfId="157" xr:uid="{1C96C731-4A75-40CB-BFDC-B5969EFBDAA7}"/>
    <cellStyle name="Normal 8 3 3 2 2" xfId="789" xr:uid="{632EA661-1161-45A2-9590-B5D60DEC578D}"/>
    <cellStyle name="Normal 8 3 3 2 2 2" xfId="2146" xr:uid="{36415F1A-F2CB-4D22-A3D0-8741BB32B5EF}"/>
    <cellStyle name="Normal 8 3 3 2 2 2 2" xfId="2147" xr:uid="{587507A5-37FD-4E6C-A335-3AAEB2EA3A63}"/>
    <cellStyle name="Normal 8 3 3 2 2 2 2 2" xfId="4492" xr:uid="{67145473-B52A-47FC-ACA5-D38966EE00EF}"/>
    <cellStyle name="Normal 8 3 3 2 2 2 3" xfId="4493" xr:uid="{7B5EBDD7-6C33-4201-A18F-1DD7BD066FCE}"/>
    <cellStyle name="Normal 8 3 3 2 2 3" xfId="2148" xr:uid="{967C1E0B-624C-4A7A-AE0A-651BC2364A3A}"/>
    <cellStyle name="Normal 8 3 3 2 2 3 2" xfId="4494" xr:uid="{F07BA8F6-64D6-4557-A967-886F4B1ADCFC}"/>
    <cellStyle name="Normal 8 3 3 2 2 4" xfId="3780" xr:uid="{0EF0D992-1FB1-41F2-B904-02D5859C7AAC}"/>
    <cellStyle name="Normal 8 3 3 2 3" xfId="2149" xr:uid="{B635DDCA-92F3-4D4A-A008-CA22581C013C}"/>
    <cellStyle name="Normal 8 3 3 2 3 2" xfId="2150" xr:uid="{A44332DF-85D0-4D89-9F56-06CD285ADCAB}"/>
    <cellStyle name="Normal 8 3 3 2 3 2 2" xfId="4495" xr:uid="{A86E8661-053B-4E10-B763-68CFA06F1E33}"/>
    <cellStyle name="Normal 8 3 3 2 3 3" xfId="3781" xr:uid="{440C45F1-448B-49DF-87AA-FA9BE1799075}"/>
    <cellStyle name="Normal 8 3 3 2 3 4" xfId="3782" xr:uid="{EA5F43CE-2405-4562-85CC-C741D5348594}"/>
    <cellStyle name="Normal 8 3 3 2 4" xfId="2151" xr:uid="{18BE44A1-9925-474B-AC11-E06D3FABF3D9}"/>
    <cellStyle name="Normal 8 3 3 2 4 2" xfId="4496" xr:uid="{F16D1EA4-1B79-49F7-89A8-4AD8FC455AEE}"/>
    <cellStyle name="Normal 8 3 3 2 5" xfId="3783" xr:uid="{89B89FC8-BBE9-4B17-9CAB-3D942FA44A09}"/>
    <cellStyle name="Normal 8 3 3 2 6" xfId="3784" xr:uid="{3695E342-FA48-4104-9AB2-52C90F17A517}"/>
    <cellStyle name="Normal 8 3 3 3" xfId="387" xr:uid="{0AC2DEF1-8D29-4B4C-9E72-4E311DD3AE79}"/>
    <cellStyle name="Normal 8 3 3 3 2" xfId="2152" xr:uid="{6A04BC21-60E2-4514-A210-32716A394EFC}"/>
    <cellStyle name="Normal 8 3 3 3 2 2" xfId="2153" xr:uid="{D02A12D4-C251-4A49-8D74-5B26523566EC}"/>
    <cellStyle name="Normal 8 3 3 3 2 2 2" xfId="4497" xr:uid="{686967AC-0633-45BA-AC84-BC745AC6CC6D}"/>
    <cellStyle name="Normal 8 3 3 3 2 3" xfId="3785" xr:uid="{BF0500CD-1EED-4450-A592-86C55B96970F}"/>
    <cellStyle name="Normal 8 3 3 3 2 4" xfId="3786" xr:uid="{8DFE0D3A-E1B6-44F2-8DF7-7FF6646B77FA}"/>
    <cellStyle name="Normal 8 3 3 3 3" xfId="2154" xr:uid="{145E5CA6-4E66-4C9D-96B8-5251C785ECBE}"/>
    <cellStyle name="Normal 8 3 3 3 3 2" xfId="4498" xr:uid="{660E594B-6F2E-43E1-865F-FCD1E6550BD0}"/>
    <cellStyle name="Normal 8 3 3 3 4" xfId="3787" xr:uid="{7FC5216E-30F0-4610-9BCC-6B86A406BC62}"/>
    <cellStyle name="Normal 8 3 3 3 5" xfId="3788" xr:uid="{8A46C577-C6DD-4F06-B4BA-69FA44A8D35D}"/>
    <cellStyle name="Normal 8 3 3 4" xfId="2155" xr:uid="{43C9C507-8BE2-438B-8320-0CFDCC8A656F}"/>
    <cellStyle name="Normal 8 3 3 4 2" xfId="2156" xr:uid="{649BEF83-E914-4D53-B12F-F6B823242384}"/>
    <cellStyle name="Normal 8 3 3 4 2 2" xfId="4499" xr:uid="{0C448AB5-738E-40C3-BF0C-C382782DE3C0}"/>
    <cellStyle name="Normal 8 3 3 4 3" xfId="3789" xr:uid="{3EBBEEB6-AD33-4D90-A5B6-691525A1955E}"/>
    <cellStyle name="Normal 8 3 3 4 4" xfId="3790" xr:uid="{C1B99535-AF49-43FD-AEA0-DE962848E7B7}"/>
    <cellStyle name="Normal 8 3 3 5" xfId="2157" xr:uid="{61941CEE-41D9-4C48-94BA-B7FE2F348180}"/>
    <cellStyle name="Normal 8 3 3 5 2" xfId="3791" xr:uid="{C7F2B511-7482-40EC-AE16-58FC7BDC3275}"/>
    <cellStyle name="Normal 8 3 3 5 3" xfId="3792" xr:uid="{48DF0B82-250F-4685-A6F7-3D281C625B7E}"/>
    <cellStyle name="Normal 8 3 3 5 4" xfId="3793" xr:uid="{27FD7CBD-4AD2-41BA-A805-EC68259E0B92}"/>
    <cellStyle name="Normal 8 3 3 6" xfId="3794" xr:uid="{7551B5F7-1EF1-4484-919D-A4B808E65C0A}"/>
    <cellStyle name="Normal 8 3 3 7" xfId="3795" xr:uid="{4F24B941-A41F-46B3-8DAC-416298A52945}"/>
    <cellStyle name="Normal 8 3 3 8" xfId="3796" xr:uid="{E7E64E6A-F561-471E-A45D-0F414555F824}"/>
    <cellStyle name="Normal 8 3 4" xfId="158" xr:uid="{00A0CB9A-671F-4192-A78E-03B0730A6D30}"/>
    <cellStyle name="Normal 8 3 4 2" xfId="790" xr:uid="{B349B496-2EC3-4A7C-BD0B-2FF8F5588BEC}"/>
    <cellStyle name="Normal 8 3 4 2 2" xfId="791" xr:uid="{3BDF9C10-3989-462C-935C-7FF5C335D9BB}"/>
    <cellStyle name="Normal 8 3 4 2 2 2" xfId="2158" xr:uid="{18BD2B9A-4345-4754-B293-1DF5E7C11F1F}"/>
    <cellStyle name="Normal 8 3 4 2 2 2 2" xfId="2159" xr:uid="{55291245-CCBF-4473-855B-77CBED99DD0B}"/>
    <cellStyle name="Normal 8 3 4 2 2 3" xfId="2160" xr:uid="{17D9A51C-6C49-44B5-8AA2-6BD94CB22494}"/>
    <cellStyle name="Normal 8 3 4 2 2 4" xfId="3797" xr:uid="{7B01796E-E8C7-4CF2-B99E-CCA97B67759F}"/>
    <cellStyle name="Normal 8 3 4 2 3" xfId="2161" xr:uid="{1A6766BD-A0EF-4605-84CC-CCCB9EFD8415}"/>
    <cellStyle name="Normal 8 3 4 2 3 2" xfId="2162" xr:uid="{8E45983F-C429-43C6-98C0-6BF654B426C6}"/>
    <cellStyle name="Normal 8 3 4 2 4" xfId="2163" xr:uid="{DFDBF351-FD09-4E55-8055-599E8C180391}"/>
    <cellStyle name="Normal 8 3 4 2 5" xfId="3798" xr:uid="{ACC916D8-FDB1-4ED5-BC32-64C5EFDA0F26}"/>
    <cellStyle name="Normal 8 3 4 3" xfId="792" xr:uid="{DA26476E-AF63-4650-A0A8-46146053D4AF}"/>
    <cellStyle name="Normal 8 3 4 3 2" xfId="2164" xr:uid="{1C26FA0E-7B4B-484A-8043-DF4E74D02401}"/>
    <cellStyle name="Normal 8 3 4 3 2 2" xfId="2165" xr:uid="{1F1146AA-1984-4A36-9A92-600695570BA9}"/>
    <cellStyle name="Normal 8 3 4 3 3" xfId="2166" xr:uid="{EC2EFD2E-730C-4EB0-881C-4A12D6FE93EB}"/>
    <cellStyle name="Normal 8 3 4 3 4" xfId="3799" xr:uid="{54F74789-FFBC-4CA2-813F-2A43218AB030}"/>
    <cellStyle name="Normal 8 3 4 4" xfId="2167" xr:uid="{7F9EEAB1-F1AA-44F4-B976-DFC5AA29DBAB}"/>
    <cellStyle name="Normal 8 3 4 4 2" xfId="2168" xr:uid="{4F93CB38-8FB3-4CB0-B906-45123AE5CB23}"/>
    <cellStyle name="Normal 8 3 4 4 3" xfId="3800" xr:uid="{AAF3077D-C12C-4D6D-9E46-24DE0EE43179}"/>
    <cellStyle name="Normal 8 3 4 4 4" xfId="3801" xr:uid="{85FD5E89-DB2F-467C-AA6B-698D4C7B8838}"/>
    <cellStyle name="Normal 8 3 4 5" xfId="2169" xr:uid="{9BEB3CB2-4F99-40BF-BD00-AFFD018B89D1}"/>
    <cellStyle name="Normal 8 3 4 6" xfId="3802" xr:uid="{94972997-1051-4FFD-96FF-1D0923D279E7}"/>
    <cellStyle name="Normal 8 3 4 7" xfId="3803" xr:uid="{30EB28EF-4EA8-4E09-A39C-C1385C142FFB}"/>
    <cellStyle name="Normal 8 3 5" xfId="388" xr:uid="{E439695D-893B-4F14-BD49-E68B5F30E238}"/>
    <cellStyle name="Normal 8 3 5 2" xfId="793" xr:uid="{B74AE669-7819-4A23-8A07-FE4736C46DAE}"/>
    <cellStyle name="Normal 8 3 5 2 2" xfId="2170" xr:uid="{2EC0C4F0-35DF-44DB-805F-4FE200DFE910}"/>
    <cellStyle name="Normal 8 3 5 2 2 2" xfId="2171" xr:uid="{75D993D1-4485-4CF6-A531-22E11D2751F8}"/>
    <cellStyle name="Normal 8 3 5 2 3" xfId="2172" xr:uid="{D8226F3B-CBE7-4074-B280-D8CA3D841DE7}"/>
    <cellStyle name="Normal 8 3 5 2 4" xfId="3804" xr:uid="{219DCDB5-FA0F-4AA6-A94E-0EDFD5659D70}"/>
    <cellStyle name="Normal 8 3 5 3" xfId="2173" xr:uid="{19BB2D8D-173E-4EEC-85AC-8C0352B06F6B}"/>
    <cellStyle name="Normal 8 3 5 3 2" xfId="2174" xr:uid="{702F2EF1-06D7-48DB-8EC8-04E0FD6ED0D3}"/>
    <cellStyle name="Normal 8 3 5 3 3" xfId="3805" xr:uid="{F4566E8F-394E-4B17-A175-B40D0C5BF903}"/>
    <cellStyle name="Normal 8 3 5 3 4" xfId="3806" xr:uid="{BA2827DA-02C0-4193-97C0-98D99131A9E0}"/>
    <cellStyle name="Normal 8 3 5 4" xfId="2175" xr:uid="{23F5FE23-5299-406A-B5E4-1B97F4FC5DF8}"/>
    <cellStyle name="Normal 8 3 5 5" xfId="3807" xr:uid="{C71D33EC-7BF7-4CB5-8338-889FB828E8AB}"/>
    <cellStyle name="Normal 8 3 5 6" xfId="3808" xr:uid="{EF1686DB-92ED-455D-A88A-567D57125956}"/>
    <cellStyle name="Normal 8 3 6" xfId="389" xr:uid="{725E857B-41E4-4451-8FD3-7DF6EC1D40E7}"/>
    <cellStyle name="Normal 8 3 6 2" xfId="2176" xr:uid="{65F08083-321B-4770-A050-7F833CCE8D70}"/>
    <cellStyle name="Normal 8 3 6 2 2" xfId="2177" xr:uid="{48BED43C-E559-4007-8CD7-82D376EC4AFB}"/>
    <cellStyle name="Normal 8 3 6 2 3" xfId="3809" xr:uid="{22D326FE-C393-4FC0-9924-3E2A7AD0323F}"/>
    <cellStyle name="Normal 8 3 6 2 4" xfId="3810" xr:uid="{B3CB5C90-DD88-492C-83E6-F40F9A2E63D4}"/>
    <cellStyle name="Normal 8 3 6 3" xfId="2178" xr:uid="{7A392CE8-251F-4F67-8F0C-F431261CB540}"/>
    <cellStyle name="Normal 8 3 6 4" xfId="3811" xr:uid="{4B858454-89EC-4B3A-B667-6EA7BEFEB069}"/>
    <cellStyle name="Normal 8 3 6 5" xfId="3812" xr:uid="{2CDD1E58-3AA8-46F4-88EA-31C5EFBE497C}"/>
    <cellStyle name="Normal 8 3 7" xfId="2179" xr:uid="{17D8A662-F56C-47B3-99CA-F2BA5C3B20A6}"/>
    <cellStyle name="Normal 8 3 7 2" xfId="2180" xr:uid="{38C4721E-2839-479E-A95D-7AA859165942}"/>
    <cellStyle name="Normal 8 3 7 3" xfId="3813" xr:uid="{4D748ED7-582B-4981-8785-CDE358B30B31}"/>
    <cellStyle name="Normal 8 3 7 4" xfId="3814" xr:uid="{74755F38-693C-4A1C-85F3-FD90A00F5061}"/>
    <cellStyle name="Normal 8 3 8" xfId="2181" xr:uid="{93D1A04A-48D2-4248-96D5-E304265B5DD9}"/>
    <cellStyle name="Normal 8 3 8 2" xfId="3815" xr:uid="{DA5AF7CC-33CA-46AB-A17E-FEF43CD5616B}"/>
    <cellStyle name="Normal 8 3 8 3" xfId="3816" xr:uid="{2543DFED-A06B-4A61-B561-7225251137F3}"/>
    <cellStyle name="Normal 8 3 8 4" xfId="3817" xr:uid="{C2C9A891-B575-4797-9EC9-95E034F224E2}"/>
    <cellStyle name="Normal 8 3 9" xfId="3818" xr:uid="{1D33BBC6-089B-498E-9935-87C6BC343BE9}"/>
    <cellStyle name="Normal 8 4" xfId="159" xr:uid="{597A13D6-BE73-4FF5-A2CB-ACC17B758A2D}"/>
    <cellStyle name="Normal 8 4 10" xfId="3819" xr:uid="{67675C0F-C64E-4C98-89E5-898336D93376}"/>
    <cellStyle name="Normal 8 4 11" xfId="3820" xr:uid="{159C0DEA-C586-45E1-9851-14E8A2DAB245}"/>
    <cellStyle name="Normal 8 4 2" xfId="160" xr:uid="{AC6A798E-DDAC-4537-8742-BF238ECD1F4D}"/>
    <cellStyle name="Normal 8 4 2 2" xfId="390" xr:uid="{9E449EB7-1850-4A86-A60A-1AD1FB5481AB}"/>
    <cellStyle name="Normal 8 4 2 2 2" xfId="794" xr:uid="{AB5243C1-66F7-4244-8A38-ECD4EF93C23B}"/>
    <cellStyle name="Normal 8 4 2 2 2 2" xfId="795" xr:uid="{D18915D1-2CCC-4382-AA99-D54B1993A039}"/>
    <cellStyle name="Normal 8 4 2 2 2 2 2" xfId="2182" xr:uid="{F0644747-F096-4020-9ABE-FAFE4DBF23C8}"/>
    <cellStyle name="Normal 8 4 2 2 2 2 3" xfId="3821" xr:uid="{C2CAEFBD-5C8A-41A4-92F4-2F98C134CB03}"/>
    <cellStyle name="Normal 8 4 2 2 2 2 4" xfId="3822" xr:uid="{E22D48D5-8C4C-4366-BFFD-4811841564C0}"/>
    <cellStyle name="Normal 8 4 2 2 2 3" xfId="2183" xr:uid="{8C2F7A74-DC87-46CA-9478-884353186D04}"/>
    <cellStyle name="Normal 8 4 2 2 2 3 2" xfId="3823" xr:uid="{D2C2937D-2B27-4BE9-A05D-F707A9B3A80E}"/>
    <cellStyle name="Normal 8 4 2 2 2 3 3" xfId="3824" xr:uid="{9CD5611D-3324-4994-A999-AD9643965DC4}"/>
    <cellStyle name="Normal 8 4 2 2 2 3 4" xfId="3825" xr:uid="{2A56D2E1-FA9B-4DAC-A87F-0661F013D3B5}"/>
    <cellStyle name="Normal 8 4 2 2 2 4" xfId="3826" xr:uid="{D9DAF87E-D102-42E6-9E9C-1B78905C056C}"/>
    <cellStyle name="Normal 8 4 2 2 2 5" xfId="3827" xr:uid="{0D85DA4C-C894-4F4B-B0CD-7AB0FF0B135D}"/>
    <cellStyle name="Normal 8 4 2 2 2 6" xfId="3828" xr:uid="{AF6E2C22-7F97-443C-8C8E-4A67CBAC9F3A}"/>
    <cellStyle name="Normal 8 4 2 2 3" xfId="796" xr:uid="{327AA021-8B54-4816-A415-74133B126791}"/>
    <cellStyle name="Normal 8 4 2 2 3 2" xfId="2184" xr:uid="{80C999A9-4B2E-41C8-B398-96513AA11D66}"/>
    <cellStyle name="Normal 8 4 2 2 3 2 2" xfId="3829" xr:uid="{06A15BEF-126C-4F14-91E6-687833213EBB}"/>
    <cellStyle name="Normal 8 4 2 2 3 2 3" xfId="3830" xr:uid="{1470A08D-8F0F-4E75-9A0D-F3C7954A4909}"/>
    <cellStyle name="Normal 8 4 2 2 3 2 4" xfId="3831" xr:uid="{93AC0691-438F-49EB-84B0-8EDED59132EF}"/>
    <cellStyle name="Normal 8 4 2 2 3 3" xfId="3832" xr:uid="{CEDFCABE-8C54-4A04-8F24-5BBED7387918}"/>
    <cellStyle name="Normal 8 4 2 2 3 4" xfId="3833" xr:uid="{C6D4B0DD-A657-496E-983D-13CDB6B94738}"/>
    <cellStyle name="Normal 8 4 2 2 3 5" xfId="3834" xr:uid="{F9A428E0-9206-471B-87CE-CAB5CA2A3B1C}"/>
    <cellStyle name="Normal 8 4 2 2 4" xfId="2185" xr:uid="{C9B09633-D827-48B5-8078-482CB548249A}"/>
    <cellStyle name="Normal 8 4 2 2 4 2" xfId="3835" xr:uid="{0143C76D-281C-4690-AF92-46B8C861BDE8}"/>
    <cellStyle name="Normal 8 4 2 2 4 3" xfId="3836" xr:uid="{913B8E11-D06C-44BA-8DCD-6BEA6F9168ED}"/>
    <cellStyle name="Normal 8 4 2 2 4 4" xfId="3837" xr:uid="{78237884-B218-4DEB-AD63-3BFFC19E3145}"/>
    <cellStyle name="Normal 8 4 2 2 5" xfId="3838" xr:uid="{97E16BAA-A489-4605-B7A3-D9EF0D4FFE70}"/>
    <cellStyle name="Normal 8 4 2 2 5 2" xfId="3839" xr:uid="{C96459E8-7A4F-46FF-9952-CDC7FEAACAA5}"/>
    <cellStyle name="Normal 8 4 2 2 5 3" xfId="3840" xr:uid="{4FE1C6F7-F448-423E-AF50-9866B1B6D742}"/>
    <cellStyle name="Normal 8 4 2 2 5 4" xfId="3841" xr:uid="{C49265FE-405A-460F-848D-074B60A930A5}"/>
    <cellStyle name="Normal 8 4 2 2 6" xfId="3842" xr:uid="{C2967C22-A29A-4939-94D3-CEB40F523B98}"/>
    <cellStyle name="Normal 8 4 2 2 7" xfId="3843" xr:uid="{EF0EEC25-073F-4656-BDB0-FBCB506DD406}"/>
    <cellStyle name="Normal 8 4 2 2 8" xfId="3844" xr:uid="{DEBFFE7E-77B9-43EC-9224-32B66578F63C}"/>
    <cellStyle name="Normal 8 4 2 3" xfId="797" xr:uid="{5FAEF756-F22E-49AD-B62D-35200246F61F}"/>
    <cellStyle name="Normal 8 4 2 3 2" xfId="798" xr:uid="{9C553C16-ABB1-4F80-9657-CFE102CE4DBF}"/>
    <cellStyle name="Normal 8 4 2 3 2 2" xfId="799" xr:uid="{A713D435-363D-4962-A4EF-5DD783CA13BE}"/>
    <cellStyle name="Normal 8 4 2 3 2 3" xfId="3845" xr:uid="{A267BBAE-9488-4C51-B7E7-C276F4559DD0}"/>
    <cellStyle name="Normal 8 4 2 3 2 4" xfId="3846" xr:uid="{B2C560FC-05FD-4860-839A-3252AFDD9CE7}"/>
    <cellStyle name="Normal 8 4 2 3 3" xfId="800" xr:uid="{892D7989-9DC0-4FF8-A6C9-B9C79287307B}"/>
    <cellStyle name="Normal 8 4 2 3 3 2" xfId="3847" xr:uid="{D930C010-71C8-4026-9712-E4927921D966}"/>
    <cellStyle name="Normal 8 4 2 3 3 3" xfId="3848" xr:uid="{013EDF48-285E-4399-A552-E7ACEBCB16E5}"/>
    <cellStyle name="Normal 8 4 2 3 3 4" xfId="3849" xr:uid="{94AC1336-7966-47C8-9F5E-502390328812}"/>
    <cellStyle name="Normal 8 4 2 3 4" xfId="3850" xr:uid="{1FB94896-4C46-4330-9583-50781E396CD7}"/>
    <cellStyle name="Normal 8 4 2 3 5" xfId="3851" xr:uid="{276CC78F-B280-4F7D-AB01-F7F3B5D476EE}"/>
    <cellStyle name="Normal 8 4 2 3 6" xfId="3852" xr:uid="{A662E3AA-FD89-4D38-9061-53A0B4D7C6EA}"/>
    <cellStyle name="Normal 8 4 2 4" xfId="801" xr:uid="{81827598-7649-459C-92EC-EEE7CDCCBE74}"/>
    <cellStyle name="Normal 8 4 2 4 2" xfId="802" xr:uid="{77ADAC57-2E40-4156-8F10-3FE9435ED8C9}"/>
    <cellStyle name="Normal 8 4 2 4 2 2" xfId="3853" xr:uid="{28AB2016-73BC-42CD-AD4D-BA31F22DC26E}"/>
    <cellStyle name="Normal 8 4 2 4 2 3" xfId="3854" xr:uid="{CAEEE3C9-8855-4F7F-B899-628EAD8DFEA6}"/>
    <cellStyle name="Normal 8 4 2 4 2 4" xfId="3855" xr:uid="{D65E7865-2E78-49E2-A277-9CAFFA69FFE3}"/>
    <cellStyle name="Normal 8 4 2 4 3" xfId="3856" xr:uid="{6C9228BD-21A3-4FE3-8431-568CA2EBC050}"/>
    <cellStyle name="Normal 8 4 2 4 4" xfId="3857" xr:uid="{76C415BA-1B04-4A17-8A9B-8A26B3BB2801}"/>
    <cellStyle name="Normal 8 4 2 4 5" xfId="3858" xr:uid="{70534AAD-E8FB-4B52-989D-411412F3B1CC}"/>
    <cellStyle name="Normal 8 4 2 5" xfId="803" xr:uid="{1C905D01-9849-4B43-BFA9-9827A3B1B76D}"/>
    <cellStyle name="Normal 8 4 2 5 2" xfId="3859" xr:uid="{33964561-F0E0-406D-89AB-CF49A33202B2}"/>
    <cellStyle name="Normal 8 4 2 5 3" xfId="3860" xr:uid="{90476A44-504E-4A9E-AA6A-840173660CAE}"/>
    <cellStyle name="Normal 8 4 2 5 4" xfId="3861" xr:uid="{9D342438-AC85-4EC6-9A79-1C361E3A0C63}"/>
    <cellStyle name="Normal 8 4 2 6" xfId="3862" xr:uid="{97A126EA-8334-4EFC-B26F-3E94C8E8BC15}"/>
    <cellStyle name="Normal 8 4 2 6 2" xfId="3863" xr:uid="{3B8B05EB-FB89-469E-B785-417470BE0793}"/>
    <cellStyle name="Normal 8 4 2 6 3" xfId="3864" xr:uid="{9138E283-0B11-4E0D-9A1F-0E337D093590}"/>
    <cellStyle name="Normal 8 4 2 6 4" xfId="3865" xr:uid="{09D912C1-EF8A-4FBC-A33B-8F24045674A9}"/>
    <cellStyle name="Normal 8 4 2 7" xfId="3866" xr:uid="{7001A9F7-987C-4E32-A9E4-90F9DAA60C15}"/>
    <cellStyle name="Normal 8 4 2 8" xfId="3867" xr:uid="{05A27F86-04DE-4984-B427-47CC3C6AD74D}"/>
    <cellStyle name="Normal 8 4 2 9" xfId="3868" xr:uid="{34C5EEED-A2BE-4CCF-92FE-DA81411CFF3C}"/>
    <cellStyle name="Normal 8 4 3" xfId="391" xr:uid="{08BBD603-4BCF-4201-975D-81C833425B54}"/>
    <cellStyle name="Normal 8 4 3 2" xfId="804" xr:uid="{515951A3-C48B-419F-9295-2BC63171D748}"/>
    <cellStyle name="Normal 8 4 3 2 2" xfId="805" xr:uid="{1F421B23-80D6-4A85-AA42-460CD9448650}"/>
    <cellStyle name="Normal 8 4 3 2 2 2" xfId="2186" xr:uid="{EA61C718-EFD4-41B4-A5B8-9D99AAD78ACF}"/>
    <cellStyle name="Normal 8 4 3 2 2 2 2" xfId="2187" xr:uid="{77D4A2B7-7141-40D3-9F62-588CB90B5A2F}"/>
    <cellStyle name="Normal 8 4 3 2 2 3" xfId="2188" xr:uid="{BEA02A60-6BC7-4225-AEBB-97369DB654D1}"/>
    <cellStyle name="Normal 8 4 3 2 2 4" xfId="3869" xr:uid="{BB6A978B-3FD6-4534-8729-BD630F499738}"/>
    <cellStyle name="Normal 8 4 3 2 3" xfId="2189" xr:uid="{B2CA186D-2ED8-4FE7-BB95-0DA4E54BF731}"/>
    <cellStyle name="Normal 8 4 3 2 3 2" xfId="2190" xr:uid="{83848199-0641-4FC5-ACE8-ADD5B040E086}"/>
    <cellStyle name="Normal 8 4 3 2 3 3" xfId="3870" xr:uid="{47064A32-E03E-4022-A22B-E5A8F3F18344}"/>
    <cellStyle name="Normal 8 4 3 2 3 4" xfId="3871" xr:uid="{FE55D965-C70F-40C7-9D89-5D8FD3F57C88}"/>
    <cellStyle name="Normal 8 4 3 2 4" xfId="2191" xr:uid="{53CFE265-966D-4AA5-90B2-E5242B2B93E8}"/>
    <cellStyle name="Normal 8 4 3 2 5" xfId="3872" xr:uid="{89601E7D-03B8-44C6-94C6-00E26A382F94}"/>
    <cellStyle name="Normal 8 4 3 2 6" xfId="3873" xr:uid="{4206153E-400C-4192-A08A-EECA495781A5}"/>
    <cellStyle name="Normal 8 4 3 3" xfId="806" xr:uid="{D47DAA27-DA64-4CB5-AA73-106C963A88E2}"/>
    <cellStyle name="Normal 8 4 3 3 2" xfId="2192" xr:uid="{28BFB545-5F8D-415E-872A-B4D609D92D38}"/>
    <cellStyle name="Normal 8 4 3 3 2 2" xfId="2193" xr:uid="{A40FE834-CA4C-4EAA-A4D9-B9F4DEE2C6F8}"/>
    <cellStyle name="Normal 8 4 3 3 2 3" xfId="3874" xr:uid="{B12B5768-FDAB-49F1-A7D2-E2F16E3FA89C}"/>
    <cellStyle name="Normal 8 4 3 3 2 4" xfId="3875" xr:uid="{09492242-908C-4149-9B3C-CF041939D790}"/>
    <cellStyle name="Normal 8 4 3 3 3" xfId="2194" xr:uid="{61433041-C85F-447D-9C4F-C84B4B78F153}"/>
    <cellStyle name="Normal 8 4 3 3 4" xfId="3876" xr:uid="{648F3507-4DE2-4862-B760-C198C2A80063}"/>
    <cellStyle name="Normal 8 4 3 3 5" xfId="3877" xr:uid="{8C4E319A-F468-4973-8EE1-0D2DC80994F4}"/>
    <cellStyle name="Normal 8 4 3 4" xfId="2195" xr:uid="{638CBA9F-1B54-44DF-81DA-D494DFD2CB02}"/>
    <cellStyle name="Normal 8 4 3 4 2" xfId="2196" xr:uid="{90305384-D3C4-4A60-BBF6-63DF796FDAC3}"/>
    <cellStyle name="Normal 8 4 3 4 3" xfId="3878" xr:uid="{D20CF852-F15F-4AD3-B60B-3D9347FEF1BA}"/>
    <cellStyle name="Normal 8 4 3 4 4" xfId="3879" xr:uid="{E2522248-8AA1-4B94-AF8C-220C6CC3DCBB}"/>
    <cellStyle name="Normal 8 4 3 5" xfId="2197" xr:uid="{BFB53553-DC10-49BF-9656-8726F1A5171A}"/>
    <cellStyle name="Normal 8 4 3 5 2" xfId="3880" xr:uid="{539E626C-C29C-4294-AF64-56862287153B}"/>
    <cellStyle name="Normal 8 4 3 5 3" xfId="3881" xr:uid="{CCE9DBF9-1656-4125-AF04-18CE425C72E0}"/>
    <cellStyle name="Normal 8 4 3 5 4" xfId="3882" xr:uid="{CA7E0B96-9695-4D75-884C-F3E140850076}"/>
    <cellStyle name="Normal 8 4 3 6" xfId="3883" xr:uid="{1CD157AE-0C57-4B66-A466-B4CD3E104B3E}"/>
    <cellStyle name="Normal 8 4 3 7" xfId="3884" xr:uid="{22E17A37-C94E-4BF7-9FED-42935CAE1315}"/>
    <cellStyle name="Normal 8 4 3 8" xfId="3885" xr:uid="{1618EE0E-23B1-458B-B674-E42818E4E25F}"/>
    <cellStyle name="Normal 8 4 4" xfId="392" xr:uid="{3C48155C-0291-43FA-8B11-16115D9A7C93}"/>
    <cellStyle name="Normal 8 4 4 2" xfId="807" xr:uid="{E179BE63-C1EF-4D26-B0FA-0CB504495B39}"/>
    <cellStyle name="Normal 8 4 4 2 2" xfId="808" xr:uid="{CF748A05-25D6-46E6-B887-9ECCE507D456}"/>
    <cellStyle name="Normal 8 4 4 2 2 2" xfId="2198" xr:uid="{A4115625-CBB8-4DC0-BD44-93B0ABE5073A}"/>
    <cellStyle name="Normal 8 4 4 2 2 3" xfId="3886" xr:uid="{CCDA2A55-A657-42C2-ACC2-24A6448B04F6}"/>
    <cellStyle name="Normal 8 4 4 2 2 4" xfId="3887" xr:uid="{F38F47FE-5BE6-47BB-B3C4-6E3DD6292D09}"/>
    <cellStyle name="Normal 8 4 4 2 3" xfId="2199" xr:uid="{4788DE3B-35BA-4DC5-B101-3EC0B4098B36}"/>
    <cellStyle name="Normal 8 4 4 2 4" xfId="3888" xr:uid="{5F722A84-9589-4CDE-9354-35340D73E398}"/>
    <cellStyle name="Normal 8 4 4 2 5" xfId="3889" xr:uid="{573C6AE1-E8D2-4700-89E1-DC98E95279DA}"/>
    <cellStyle name="Normal 8 4 4 3" xfId="809" xr:uid="{BF5C1F07-FA5B-4AB9-9F8B-A9825D68C19A}"/>
    <cellStyle name="Normal 8 4 4 3 2" xfId="2200" xr:uid="{46F77C2E-0E46-455C-936E-6F3D06396997}"/>
    <cellStyle name="Normal 8 4 4 3 3" xfId="3890" xr:uid="{D4ABE1D7-7DA5-41AB-97EE-DDEE4C9C83C2}"/>
    <cellStyle name="Normal 8 4 4 3 4" xfId="3891" xr:uid="{3CFB6219-CE2A-4D17-A282-8C3CA05A8A8D}"/>
    <cellStyle name="Normal 8 4 4 4" xfId="2201" xr:uid="{79A6425E-6852-452E-8B20-9AC7A1452932}"/>
    <cellStyle name="Normal 8 4 4 4 2" xfId="3892" xr:uid="{EBCBC183-2251-47AA-92EB-70D6F798B39E}"/>
    <cellStyle name="Normal 8 4 4 4 3" xfId="3893" xr:uid="{B34BA2AA-B267-43C1-A364-F3CFF67D04F1}"/>
    <cellStyle name="Normal 8 4 4 4 4" xfId="3894" xr:uid="{6ABC5980-41CD-4D78-8B00-FFA1CB707B29}"/>
    <cellStyle name="Normal 8 4 4 5" xfId="3895" xr:uid="{648F5E51-A927-49BD-AF16-2F0AF550B742}"/>
    <cellStyle name="Normal 8 4 4 6" xfId="3896" xr:uid="{3690DBA1-4369-4F06-A3C6-E4CBCFACA3A5}"/>
    <cellStyle name="Normal 8 4 4 7" xfId="3897" xr:uid="{A82CCABA-C8AC-4677-9700-92AECC47BDBF}"/>
    <cellStyle name="Normal 8 4 5" xfId="393" xr:uid="{C30D28B9-E583-4331-9DAE-16F451B44C15}"/>
    <cellStyle name="Normal 8 4 5 2" xfId="810" xr:uid="{77492456-945E-4950-BDBB-368178990332}"/>
    <cellStyle name="Normal 8 4 5 2 2" xfId="2202" xr:uid="{2B12782A-DAE1-4FD1-B7B7-034C0BC1C56C}"/>
    <cellStyle name="Normal 8 4 5 2 3" xfId="3898" xr:uid="{B8D71330-6270-4C94-A5E9-DEC1980D200C}"/>
    <cellStyle name="Normal 8 4 5 2 4" xfId="3899" xr:uid="{19F41054-D891-44D7-AEFB-E06B1B003776}"/>
    <cellStyle name="Normal 8 4 5 3" xfId="2203" xr:uid="{27D5E310-C543-4872-BBFC-51F4C5CF7274}"/>
    <cellStyle name="Normal 8 4 5 3 2" xfId="3900" xr:uid="{13358F13-DF25-422C-A462-DED027B9A3E3}"/>
    <cellStyle name="Normal 8 4 5 3 3" xfId="3901" xr:uid="{32E50B10-E4CA-4A54-BF3B-756613983DF3}"/>
    <cellStyle name="Normal 8 4 5 3 4" xfId="3902" xr:uid="{DF7B4816-DB13-416F-B81F-F40D5DD85487}"/>
    <cellStyle name="Normal 8 4 5 4" xfId="3903" xr:uid="{3C25BDD9-FBEE-4890-A3BD-BEEB33436BD0}"/>
    <cellStyle name="Normal 8 4 5 5" xfId="3904" xr:uid="{E581FDAD-DD25-4441-AD42-0217814CFA6E}"/>
    <cellStyle name="Normal 8 4 5 6" xfId="3905" xr:uid="{1E2E0988-56DF-482B-8281-466FEEFA85F7}"/>
    <cellStyle name="Normal 8 4 6" xfId="811" xr:uid="{BAF9E82E-FC72-4481-BA18-C343CA69E0C8}"/>
    <cellStyle name="Normal 8 4 6 2" xfId="2204" xr:uid="{608E55D3-4BF9-44FF-A928-848080C64ADB}"/>
    <cellStyle name="Normal 8 4 6 2 2" xfId="3906" xr:uid="{BEF0A4AA-12E8-499D-A4C6-BEA705753F73}"/>
    <cellStyle name="Normal 8 4 6 2 3" xfId="3907" xr:uid="{1F5BB1FD-0267-45F5-869F-99C5CFAB0113}"/>
    <cellStyle name="Normal 8 4 6 2 4" xfId="3908" xr:uid="{0C6804A4-8A9D-4AAC-8BEF-174445E24066}"/>
    <cellStyle name="Normal 8 4 6 3" xfId="3909" xr:uid="{2294E564-DD9B-4428-B91D-FB5357A33E11}"/>
    <cellStyle name="Normal 8 4 6 4" xfId="3910" xr:uid="{B9EE2B58-B151-4A25-B914-368F7FE283B3}"/>
    <cellStyle name="Normal 8 4 6 5" xfId="3911" xr:uid="{CB0563E0-A518-4AF5-9077-18B1746ED82E}"/>
    <cellStyle name="Normal 8 4 7" xfId="2205" xr:uid="{8279988C-EACF-4B1C-925A-AF90CEDD8833}"/>
    <cellStyle name="Normal 8 4 7 2" xfId="3912" xr:uid="{0E964B8F-F38B-4AE8-AF02-3902D87C5A2A}"/>
    <cellStyle name="Normal 8 4 7 3" xfId="3913" xr:uid="{1D6365DF-03C5-4FED-B92B-E2D7BBD5FFA8}"/>
    <cellStyle name="Normal 8 4 7 4" xfId="3914" xr:uid="{57B047C7-F40C-4611-8ACD-CB3F00D9F745}"/>
    <cellStyle name="Normal 8 4 8" xfId="3915" xr:uid="{3D6265E4-1BC3-48A9-9DA2-9FB5BDFDE244}"/>
    <cellStyle name="Normal 8 4 8 2" xfId="3916" xr:uid="{EC49EE27-8C92-40DA-BEFC-D029559D9530}"/>
    <cellStyle name="Normal 8 4 8 3" xfId="3917" xr:uid="{29581F95-1CE3-4393-86FC-1BD1C149F34B}"/>
    <cellStyle name="Normal 8 4 8 4" xfId="3918" xr:uid="{CBFC3C6C-737D-444D-9E66-981C3AA9EEA7}"/>
    <cellStyle name="Normal 8 4 9" xfId="3919" xr:uid="{562ECEBB-4675-475D-9050-F63F784E035D}"/>
    <cellStyle name="Normal 8 5" xfId="161" xr:uid="{F329C752-885C-4DE6-B720-430E6538D32E}"/>
    <cellStyle name="Normal 8 5 2" xfId="162" xr:uid="{E4F0B30A-994F-4F7D-8B97-B47509054230}"/>
    <cellStyle name="Normal 8 5 2 2" xfId="394" xr:uid="{F792758C-4E22-4C21-A696-28F70E09A67A}"/>
    <cellStyle name="Normal 8 5 2 2 2" xfId="812" xr:uid="{A9E71E58-2684-456D-98F1-97A1E09C4685}"/>
    <cellStyle name="Normal 8 5 2 2 2 2" xfId="2206" xr:uid="{93CEEEE7-73A0-498E-8212-7976D2F8D43B}"/>
    <cellStyle name="Normal 8 5 2 2 2 3" xfId="3920" xr:uid="{4CA858A7-D1E6-447B-8919-627A6C05764D}"/>
    <cellStyle name="Normal 8 5 2 2 2 4" xfId="3921" xr:uid="{D3C16949-B564-45CE-8421-B81BEB66B538}"/>
    <cellStyle name="Normal 8 5 2 2 3" xfId="2207" xr:uid="{1F6704E2-017F-4A5B-9610-19652251ECF6}"/>
    <cellStyle name="Normal 8 5 2 2 3 2" xfId="3922" xr:uid="{F7FE3493-22CE-45AF-8927-2726B9D9FE67}"/>
    <cellStyle name="Normal 8 5 2 2 3 3" xfId="3923" xr:uid="{402F19ED-8808-474E-814C-4767DBD56DC1}"/>
    <cellStyle name="Normal 8 5 2 2 3 4" xfId="3924" xr:uid="{7883A805-5896-4119-898C-8966D17D9A8A}"/>
    <cellStyle name="Normal 8 5 2 2 4" xfId="3925" xr:uid="{2523CB29-4BDA-4C05-86D5-698BEF2A55B9}"/>
    <cellStyle name="Normal 8 5 2 2 5" xfId="3926" xr:uid="{02EB6740-422C-4066-8135-DF735F224730}"/>
    <cellStyle name="Normal 8 5 2 2 6" xfId="3927" xr:uid="{E18C787D-E07E-4D68-B6A0-FE5C13A9EEF8}"/>
    <cellStyle name="Normal 8 5 2 3" xfId="813" xr:uid="{230AB1E7-1C01-488D-919E-877A927FFE36}"/>
    <cellStyle name="Normal 8 5 2 3 2" xfId="2208" xr:uid="{AD4903C0-0E97-47E6-9DB9-F147565B8267}"/>
    <cellStyle name="Normal 8 5 2 3 2 2" xfId="3928" xr:uid="{81F026CC-5036-45A0-99D9-50C4892B2101}"/>
    <cellStyle name="Normal 8 5 2 3 2 3" xfId="3929" xr:uid="{FC6142CD-388E-482B-BB78-52AD3BD97105}"/>
    <cellStyle name="Normal 8 5 2 3 2 4" xfId="3930" xr:uid="{170C4BB5-270D-4AE6-8A3B-627F51AADE11}"/>
    <cellStyle name="Normal 8 5 2 3 3" xfId="3931" xr:uid="{8BAE2234-83CB-4794-B91A-DCBEF39805C7}"/>
    <cellStyle name="Normal 8 5 2 3 4" xfId="3932" xr:uid="{0DAFAA2E-B53E-4F05-8D4D-3968C102901E}"/>
    <cellStyle name="Normal 8 5 2 3 5" xfId="3933" xr:uid="{6473DD93-372A-4CFA-BAE6-AEFA33E45CA5}"/>
    <cellStyle name="Normal 8 5 2 4" xfId="2209" xr:uid="{BB664AD2-C2B1-4AF5-A1C6-1F7199E98AFD}"/>
    <cellStyle name="Normal 8 5 2 4 2" xfId="3934" xr:uid="{FF7BE971-3A09-40BF-8981-D280C6A9C398}"/>
    <cellStyle name="Normal 8 5 2 4 3" xfId="3935" xr:uid="{5DA28341-3FB6-4BC0-8DB5-F9C9A2ED3A32}"/>
    <cellStyle name="Normal 8 5 2 4 4" xfId="3936" xr:uid="{41099C09-D915-4DE2-94C9-DB42D00C0990}"/>
    <cellStyle name="Normal 8 5 2 5" xfId="3937" xr:uid="{8A159257-DDA6-443B-BD84-348ED5316453}"/>
    <cellStyle name="Normal 8 5 2 5 2" xfId="3938" xr:uid="{C2D3D5E4-80DC-4823-B571-40A9BBF84043}"/>
    <cellStyle name="Normal 8 5 2 5 3" xfId="3939" xr:uid="{F0BA62A8-F148-4833-A419-E0995F7BA071}"/>
    <cellStyle name="Normal 8 5 2 5 4" xfId="3940" xr:uid="{5F004C6E-E93F-4788-B1CA-E7492D065106}"/>
    <cellStyle name="Normal 8 5 2 6" xfId="3941" xr:uid="{D543B909-2EF5-4D2F-AF2E-CD388D6E0385}"/>
    <cellStyle name="Normal 8 5 2 7" xfId="3942" xr:uid="{B91E2788-C816-4131-8182-850BDE2B984E}"/>
    <cellStyle name="Normal 8 5 2 8" xfId="3943" xr:uid="{EA3DDF39-FF14-49E4-8EF9-1D3EBE3373E4}"/>
    <cellStyle name="Normal 8 5 3" xfId="395" xr:uid="{FCA2BE97-663A-4BCD-A505-19DEFCA32711}"/>
    <cellStyle name="Normal 8 5 3 2" xfId="814" xr:uid="{BB625BB2-3F57-4CD4-99C7-994B89788C06}"/>
    <cellStyle name="Normal 8 5 3 2 2" xfId="815" xr:uid="{B908FC94-E138-4589-82F3-96A40AFC7DA2}"/>
    <cellStyle name="Normal 8 5 3 2 3" xfId="3944" xr:uid="{1831488E-FCF3-497B-9440-B83E05027A16}"/>
    <cellStyle name="Normal 8 5 3 2 4" xfId="3945" xr:uid="{02262A32-EC97-415C-BF96-40B398CC8B44}"/>
    <cellStyle name="Normal 8 5 3 3" xfId="816" xr:uid="{D600BEAB-3536-4DAB-93D0-5BBEE95A2723}"/>
    <cellStyle name="Normal 8 5 3 3 2" xfId="3946" xr:uid="{520EBB49-5A98-412C-A4F5-6FE75EA2C0F7}"/>
    <cellStyle name="Normal 8 5 3 3 3" xfId="3947" xr:uid="{2D7E32FA-AD1A-4ABE-A895-1805EEAD2B53}"/>
    <cellStyle name="Normal 8 5 3 3 4" xfId="3948" xr:uid="{C9E91B42-C70A-4A1B-BD40-BD6BB60378E0}"/>
    <cellStyle name="Normal 8 5 3 4" xfId="3949" xr:uid="{7AF476EC-45DD-44A8-B5EB-052C1F94B07E}"/>
    <cellStyle name="Normal 8 5 3 5" xfId="3950" xr:uid="{D9A73F3C-5ECC-4F28-8364-86831B196A6F}"/>
    <cellStyle name="Normal 8 5 3 6" xfId="3951" xr:uid="{57B441FF-B4ED-4323-B51B-94507274EF7B}"/>
    <cellStyle name="Normal 8 5 4" xfId="396" xr:uid="{2EBB368D-E5AF-4760-B771-44DC962D5356}"/>
    <cellStyle name="Normal 8 5 4 2" xfId="817" xr:uid="{01220817-433C-4DCE-A531-646F82EC96A8}"/>
    <cellStyle name="Normal 8 5 4 2 2" xfId="3952" xr:uid="{D5AE7BEE-B4D9-430D-B1B3-5019F457108F}"/>
    <cellStyle name="Normal 8 5 4 2 3" xfId="3953" xr:uid="{229C307D-E144-43D7-84ED-75B3A2923F81}"/>
    <cellStyle name="Normal 8 5 4 2 4" xfId="3954" xr:uid="{805E34A9-2DF5-4F42-A821-E296B7AEAE68}"/>
    <cellStyle name="Normal 8 5 4 3" xfId="3955" xr:uid="{0474804A-372C-4A88-8A5C-E6583997ED00}"/>
    <cellStyle name="Normal 8 5 4 4" xfId="3956" xr:uid="{49AECBCB-0869-4CF9-8F3E-A87777C65577}"/>
    <cellStyle name="Normal 8 5 4 5" xfId="3957" xr:uid="{957A1681-C0C5-4392-AAEA-23D496CF0037}"/>
    <cellStyle name="Normal 8 5 5" xfId="818" xr:uid="{BF48FF72-225F-4FA8-BC01-E61D22ED5201}"/>
    <cellStyle name="Normal 8 5 5 2" xfId="3958" xr:uid="{C53AF62E-5689-4BEE-922E-98EF8748EC40}"/>
    <cellStyle name="Normal 8 5 5 3" xfId="3959" xr:uid="{B386D35E-519D-4D66-9D5C-F586B09E1573}"/>
    <cellStyle name="Normal 8 5 5 4" xfId="3960" xr:uid="{863BB8F8-F635-4351-A8AC-B3621328769A}"/>
    <cellStyle name="Normal 8 5 6" xfId="3961" xr:uid="{B849EC94-47AE-43C4-9073-7C003B11BD3B}"/>
    <cellStyle name="Normal 8 5 6 2" xfId="3962" xr:uid="{BD5DDEA4-B836-4FF4-AE63-C2CB99D1AF85}"/>
    <cellStyle name="Normal 8 5 6 3" xfId="3963" xr:uid="{A5375A76-8806-4FDF-B7B5-F95E76CD6ADF}"/>
    <cellStyle name="Normal 8 5 6 4" xfId="3964" xr:uid="{CB4A93EE-0A41-4B87-9568-8CB3DB788ED6}"/>
    <cellStyle name="Normal 8 5 7" xfId="3965" xr:uid="{B2F1BB56-5739-4AAC-8584-9E0DE34F8CC4}"/>
    <cellStyle name="Normal 8 5 8" xfId="3966" xr:uid="{E6A46ECA-110B-4233-B0DC-6C02A28E89A2}"/>
    <cellStyle name="Normal 8 5 9" xfId="3967" xr:uid="{2D8257DF-3658-4202-890B-38F1F7A8A751}"/>
    <cellStyle name="Normal 8 6" xfId="163" xr:uid="{172C7E8D-80B5-4CA9-A76D-5C825DD14190}"/>
    <cellStyle name="Normal 8 6 2" xfId="397" xr:uid="{4F80A94A-2262-4469-A6AA-3BF6E6E46CBD}"/>
    <cellStyle name="Normal 8 6 2 2" xfId="819" xr:uid="{5A5171A8-C489-4E21-AB09-7DF10E9ACF4B}"/>
    <cellStyle name="Normal 8 6 2 2 2" xfId="2210" xr:uid="{F910634D-875A-4D9E-9B34-51E085C37C67}"/>
    <cellStyle name="Normal 8 6 2 2 2 2" xfId="2211" xr:uid="{F419F6E2-19FD-4604-9E1D-F17688A7DF8D}"/>
    <cellStyle name="Normal 8 6 2 2 3" xfId="2212" xr:uid="{8ABADC81-6B25-40E4-A9E9-8883D2B449D7}"/>
    <cellStyle name="Normal 8 6 2 2 4" xfId="3968" xr:uid="{AEE4AD43-FF7E-4639-9374-AB75D0896913}"/>
    <cellStyle name="Normal 8 6 2 3" xfId="2213" xr:uid="{11CED901-6951-49FA-B27E-3D453DDC678E}"/>
    <cellStyle name="Normal 8 6 2 3 2" xfId="2214" xr:uid="{0A210372-F3DE-4CD9-8881-C518CBFE4E90}"/>
    <cellStyle name="Normal 8 6 2 3 3" xfId="3969" xr:uid="{86AD9294-7125-4953-98B2-7353AB826244}"/>
    <cellStyle name="Normal 8 6 2 3 4" xfId="3970" xr:uid="{B3198711-B9C2-4D75-A7FB-0449C4E53906}"/>
    <cellStyle name="Normal 8 6 2 4" xfId="2215" xr:uid="{4AB352DF-E451-4E22-BC8B-4C2AFAA6E689}"/>
    <cellStyle name="Normal 8 6 2 5" xfId="3971" xr:uid="{68F82621-3928-4704-B777-65277AB19A68}"/>
    <cellStyle name="Normal 8 6 2 6" xfId="3972" xr:uid="{A6A8AA36-386D-43A5-9154-1A677B37148F}"/>
    <cellStyle name="Normal 8 6 3" xfId="820" xr:uid="{B4C7FF0E-FA62-41C0-A004-B8D121EB0A7E}"/>
    <cellStyle name="Normal 8 6 3 2" xfId="2216" xr:uid="{2020E9E3-1468-49CA-BE93-DCCC6A332C15}"/>
    <cellStyle name="Normal 8 6 3 2 2" xfId="2217" xr:uid="{BB311A7F-3C06-44BA-8DD1-3CC1F5AC92E4}"/>
    <cellStyle name="Normal 8 6 3 2 3" xfId="3973" xr:uid="{4024E100-0CE1-4706-ADEF-D1B71EF48C7D}"/>
    <cellStyle name="Normal 8 6 3 2 4" xfId="3974" xr:uid="{184765D0-640B-473D-A87E-4AA9D4348663}"/>
    <cellStyle name="Normal 8 6 3 3" xfId="2218" xr:uid="{27CDF093-09ED-46B4-B8FF-E43FA04FFA9B}"/>
    <cellStyle name="Normal 8 6 3 4" xfId="3975" xr:uid="{5E741220-5A81-4F25-9F04-4C3AB792EE98}"/>
    <cellStyle name="Normal 8 6 3 5" xfId="3976" xr:uid="{BC7CD98B-9338-42DA-AF42-1477B5EE024F}"/>
    <cellStyle name="Normal 8 6 4" xfId="2219" xr:uid="{7860C753-4A86-4DFE-B990-50E233E00551}"/>
    <cellStyle name="Normal 8 6 4 2" xfId="2220" xr:uid="{B9282558-C898-4313-B2C0-A1EF4A5E6BBB}"/>
    <cellStyle name="Normal 8 6 4 3" xfId="3977" xr:uid="{9EA7BA4C-FA12-41C8-B217-188DFF331AFA}"/>
    <cellStyle name="Normal 8 6 4 4" xfId="3978" xr:uid="{7FC5C77D-4F31-4063-BABB-8BEE48560238}"/>
    <cellStyle name="Normal 8 6 5" xfId="2221" xr:uid="{9DDFF45C-7CB1-4A6A-93F0-A473A5E1A70C}"/>
    <cellStyle name="Normal 8 6 5 2" xfId="3979" xr:uid="{66D49D0B-F061-4E77-8376-E903753628A2}"/>
    <cellStyle name="Normal 8 6 5 3" xfId="3980" xr:uid="{C1446BFD-1F10-43B9-8142-65386BCF2822}"/>
    <cellStyle name="Normal 8 6 5 4" xfId="3981" xr:uid="{931E0D40-6B60-47EE-9E97-FA0953BE30C9}"/>
    <cellStyle name="Normal 8 6 6" xfId="3982" xr:uid="{C2282C9C-00FC-46CF-91D6-AE098C7B9B09}"/>
    <cellStyle name="Normal 8 6 7" xfId="3983" xr:uid="{B9A72E90-2BAD-4DC1-BBD9-6DFB03207528}"/>
    <cellStyle name="Normal 8 6 8" xfId="3984" xr:uid="{14F1A467-4134-4429-A28A-702682C8BC34}"/>
    <cellStyle name="Normal 8 7" xfId="398" xr:uid="{E6D2E334-6540-4611-9F0D-A50F1459BD26}"/>
    <cellStyle name="Normal 8 7 2" xfId="821" xr:uid="{8383237A-8A07-41D2-82FF-9A9DA17131AF}"/>
    <cellStyle name="Normal 8 7 2 2" xfId="822" xr:uid="{A268BBA7-6B3A-45F5-986C-F6C369839E6B}"/>
    <cellStyle name="Normal 8 7 2 2 2" xfId="2222" xr:uid="{D38CDB35-A87A-4BF4-B648-2C31A7893BAA}"/>
    <cellStyle name="Normal 8 7 2 2 3" xfId="3985" xr:uid="{303F8852-7BB6-4C33-9678-3E7B0C975322}"/>
    <cellStyle name="Normal 8 7 2 2 4" xfId="3986" xr:uid="{D26DB0E7-992B-477B-985D-39E9C1D45097}"/>
    <cellStyle name="Normal 8 7 2 3" xfId="2223" xr:uid="{7514A0D0-C81F-4A9B-B076-3D8EE39D7F31}"/>
    <cellStyle name="Normal 8 7 2 4" xfId="3987" xr:uid="{10E3D99D-CE59-4B84-BE9A-EA92E403290B}"/>
    <cellStyle name="Normal 8 7 2 5" xfId="3988" xr:uid="{2F9CA477-F460-4E3D-A04F-0ACA1C8D8D3D}"/>
    <cellStyle name="Normal 8 7 3" xfId="823" xr:uid="{9D0E9F6A-38DD-4674-B9F0-402232E60DEF}"/>
    <cellStyle name="Normal 8 7 3 2" xfId="2224" xr:uid="{CBD2357A-C48C-417E-9759-9575F796FBCA}"/>
    <cellStyle name="Normal 8 7 3 3" xfId="3989" xr:uid="{3D22685B-EE53-4A82-BAA8-F564BE0E3119}"/>
    <cellStyle name="Normal 8 7 3 4" xfId="3990" xr:uid="{25553364-B180-4179-A264-F32DBF33096A}"/>
    <cellStyle name="Normal 8 7 4" xfId="2225" xr:uid="{A11B4781-8DA3-4074-B074-77F0B5C1518F}"/>
    <cellStyle name="Normal 8 7 4 2" xfId="3991" xr:uid="{F00DA513-B7DE-4A02-ADB3-432000CD85C5}"/>
    <cellStyle name="Normal 8 7 4 3" xfId="3992" xr:uid="{F3F24D18-CB0F-4736-916D-9CC8A5EA70D4}"/>
    <cellStyle name="Normal 8 7 4 4" xfId="3993" xr:uid="{94BDCC77-862C-4707-AB7E-A7CFF232C7F6}"/>
    <cellStyle name="Normal 8 7 5" xfId="3994" xr:uid="{A237836D-3F01-4925-8B1A-434A5C70FE25}"/>
    <cellStyle name="Normal 8 7 6" xfId="3995" xr:uid="{03015B4C-DEEF-4598-8042-C6F4ACB0D878}"/>
    <cellStyle name="Normal 8 7 7" xfId="3996" xr:uid="{B0BD3FB4-117F-4D04-84A5-DF9241D2D2B3}"/>
    <cellStyle name="Normal 8 8" xfId="399" xr:uid="{4E934778-FC43-417A-9CEA-89BF4BFB52E5}"/>
    <cellStyle name="Normal 8 8 2" xfId="824" xr:uid="{5A620C9D-B77C-41F9-A6F5-BCF62E0B9677}"/>
    <cellStyle name="Normal 8 8 2 2" xfId="2226" xr:uid="{DE5CF849-F7F5-4E8D-958C-600B5E733506}"/>
    <cellStyle name="Normal 8 8 2 3" xfId="3997" xr:uid="{9205932E-9290-4E85-8F0F-363F7C084D8F}"/>
    <cellStyle name="Normal 8 8 2 4" xfId="3998" xr:uid="{C902F2DE-A46A-43E9-BB48-972C5EC85158}"/>
    <cellStyle name="Normal 8 8 3" xfId="2227" xr:uid="{1434F0FF-9385-4F4A-862B-11B42C043510}"/>
    <cellStyle name="Normal 8 8 3 2" xfId="3999" xr:uid="{AFE6C148-DFBF-4E51-A591-09FEBBED347E}"/>
    <cellStyle name="Normal 8 8 3 3" xfId="4000" xr:uid="{EDE2F307-0709-4431-B456-62B05DC8936D}"/>
    <cellStyle name="Normal 8 8 3 4" xfId="4001" xr:uid="{ADA3C0D2-ED2E-44DE-95E5-42B9AE8FABDF}"/>
    <cellStyle name="Normal 8 8 4" xfId="4002" xr:uid="{9AFCC411-E2F1-4C00-B199-7A1A5145601E}"/>
    <cellStyle name="Normal 8 8 5" xfId="4003" xr:uid="{D1DB1E32-264D-4F14-954D-50E915F57F61}"/>
    <cellStyle name="Normal 8 8 6" xfId="4004" xr:uid="{B861859E-0F11-40D0-95C0-C28767E4D9A4}"/>
    <cellStyle name="Normal 8 9" xfId="400" xr:uid="{0293569A-3FA6-4807-A396-F11E398EEECA}"/>
    <cellStyle name="Normal 8 9 2" xfId="2228" xr:uid="{75C8B5F1-D435-4FA5-A968-9D7D2D35A495}"/>
    <cellStyle name="Normal 8 9 2 2" xfId="4005" xr:uid="{64F9C0B3-4C0B-436B-976A-363725C98B28}"/>
    <cellStyle name="Normal 8 9 2 2 2" xfId="4410" xr:uid="{DD8186B2-E1B7-4130-B790-AAA7D454C172}"/>
    <cellStyle name="Normal 8 9 2 2 3" xfId="4689" xr:uid="{67CEECB4-2D49-4406-87CA-025D94EFE5A0}"/>
    <cellStyle name="Normal 8 9 2 3" xfId="4006" xr:uid="{356BA03B-C146-4301-9040-AEBC5F940A37}"/>
    <cellStyle name="Normal 8 9 2 4" xfId="4007" xr:uid="{20E4FDB3-6E4C-4EE3-AA7E-B9261A2FABFD}"/>
    <cellStyle name="Normal 8 9 3" xfId="4008" xr:uid="{737C868A-711B-467B-81F6-1620A8A4B58C}"/>
    <cellStyle name="Normal 8 9 4" xfId="4009" xr:uid="{63988463-BB95-435F-A3E5-2AF0D2167AF0}"/>
    <cellStyle name="Normal 8 9 4 2" xfId="4580" xr:uid="{D0EF9035-2CC2-4937-B430-47E3D2C5BED5}"/>
    <cellStyle name="Normal 8 9 4 3" xfId="4690" xr:uid="{5B849FB3-A1D3-4753-8D69-2E47F0D9677C}"/>
    <cellStyle name="Normal 8 9 4 4" xfId="4609" xr:uid="{D9DB8617-E7A6-46DE-B2CD-3341ED9E6FFE}"/>
    <cellStyle name="Normal 8 9 5" xfId="4010" xr:uid="{39386494-5657-4028-BD66-FC81C7D2F11D}"/>
    <cellStyle name="Normal 9" xfId="164" xr:uid="{E9419BF1-D8B8-4477-AE5C-2E3167D73563}"/>
    <cellStyle name="Normal 9 10" xfId="401" xr:uid="{A46EB828-9F47-42D8-B4C3-45082A726943}"/>
    <cellStyle name="Normal 9 10 2" xfId="2229" xr:uid="{4BF0AF46-FDBC-466E-9B19-CF6916BA555D}"/>
    <cellStyle name="Normal 9 10 2 2" xfId="4011" xr:uid="{3B3F8FA6-E3EA-4614-A057-2DD7E1B8D51B}"/>
    <cellStyle name="Normal 9 10 2 3" xfId="4012" xr:uid="{359CF7D7-F35D-482D-BEDE-E8FAF26B70B1}"/>
    <cellStyle name="Normal 9 10 2 4" xfId="4013" xr:uid="{E630FDE0-3BD7-4909-A012-1628CF8055B7}"/>
    <cellStyle name="Normal 9 10 3" xfId="4014" xr:uid="{AB054CF9-DFBC-4E35-A9B8-8E2E98F7248B}"/>
    <cellStyle name="Normal 9 10 4" xfId="4015" xr:uid="{82406682-0F44-4B4F-BA00-6EC1BFD99549}"/>
    <cellStyle name="Normal 9 10 5" xfId="4016" xr:uid="{879C552A-07C9-4AAF-B68E-1C3DCF953817}"/>
    <cellStyle name="Normal 9 11" xfId="2230" xr:uid="{B078F378-CAFB-4EEF-8268-21182BDC234E}"/>
    <cellStyle name="Normal 9 11 2" xfId="4017" xr:uid="{081A28FD-74B0-49AB-BEC6-DD2908795A3F}"/>
    <cellStyle name="Normal 9 11 3" xfId="4018" xr:uid="{DD2E2A92-0FB6-487C-A1FE-91A34BE08A50}"/>
    <cellStyle name="Normal 9 11 4" xfId="4019" xr:uid="{242E1C3E-A1B4-4E2D-8427-BEB97DB01A13}"/>
    <cellStyle name="Normal 9 12" xfId="4020" xr:uid="{FDA57210-50EE-4F5C-AB73-ACD6160037B8}"/>
    <cellStyle name="Normal 9 12 2" xfId="4021" xr:uid="{036DA77E-7B73-4373-9572-89B00A8F992F}"/>
    <cellStyle name="Normal 9 12 3" xfId="4022" xr:uid="{11F012E5-4AC0-4ECE-A2C4-CB7C1BD61680}"/>
    <cellStyle name="Normal 9 12 4" xfId="4023" xr:uid="{C03B4904-E1DB-4EC5-B2E4-4BD8C38AFF6F}"/>
    <cellStyle name="Normal 9 13" xfId="4024" xr:uid="{553F4FBA-3876-4251-932E-825C47FB140F}"/>
    <cellStyle name="Normal 9 13 2" xfId="4025" xr:uid="{91127435-DD4E-463C-ABE2-0317D2200C0B}"/>
    <cellStyle name="Normal 9 14" xfId="4026" xr:uid="{C765F87F-7067-432E-86BC-08D5610FE46E}"/>
    <cellStyle name="Normal 9 15" xfId="4027" xr:uid="{0FE6481E-6DB0-4C9E-92E1-4136A1533CBD}"/>
    <cellStyle name="Normal 9 16" xfId="4028" xr:uid="{C7DE2A9D-2935-4977-A228-628BB45E97DE}"/>
    <cellStyle name="Normal 9 2" xfId="165" xr:uid="{CA568268-9AB1-464F-A6AC-F0DEEB80E035}"/>
    <cellStyle name="Normal 9 2 2" xfId="402" xr:uid="{3D170B18-C28C-4E16-940D-289BB89F814C}"/>
    <cellStyle name="Normal 9 2 2 2" xfId="4672" xr:uid="{75F9EA4A-402B-4BBC-B900-6945E8588209}"/>
    <cellStyle name="Normal 9 2 3" xfId="4561" xr:uid="{12E0562C-CEA6-4C58-9C01-7879A824A7AF}"/>
    <cellStyle name="Normal 9 3" xfId="166" xr:uid="{827666AC-E388-4825-BEA2-E6CC1B6F66CF}"/>
    <cellStyle name="Normal 9 3 10" xfId="4029" xr:uid="{1D420516-3813-472F-A178-3C37A0F3A816}"/>
    <cellStyle name="Normal 9 3 11" xfId="4030" xr:uid="{3FEEA44C-72E9-4C64-8790-E665B168FA43}"/>
    <cellStyle name="Normal 9 3 2" xfId="167" xr:uid="{73BBF8AC-AF22-4B37-B38E-03924E1FF9DE}"/>
    <cellStyle name="Normal 9 3 2 2" xfId="168" xr:uid="{CFC4B465-E7C2-4E2B-8A67-4310D55D6092}"/>
    <cellStyle name="Normal 9 3 2 2 2" xfId="403" xr:uid="{0BD376B9-157F-4F83-9E7A-642C98EDDD33}"/>
    <cellStyle name="Normal 9 3 2 2 2 2" xfId="825" xr:uid="{7A872C0B-23A2-4A01-98B1-E4F2C475FF41}"/>
    <cellStyle name="Normal 9 3 2 2 2 2 2" xfId="826" xr:uid="{EE8C0171-973B-46AB-821E-CC9C4F7D6A77}"/>
    <cellStyle name="Normal 9 3 2 2 2 2 2 2" xfId="2231" xr:uid="{DC65C340-0B9B-4DB7-B23C-0628A5743979}"/>
    <cellStyle name="Normal 9 3 2 2 2 2 2 2 2" xfId="2232" xr:uid="{9CDC9DA1-82ED-45D5-8278-194719C1AEF0}"/>
    <cellStyle name="Normal 9 3 2 2 2 2 2 3" xfId="2233" xr:uid="{38388C54-5974-4685-A0B6-09B67534918C}"/>
    <cellStyle name="Normal 9 3 2 2 2 2 3" xfId="2234" xr:uid="{6FD1336C-FF52-4CC4-B65B-9D2265204854}"/>
    <cellStyle name="Normal 9 3 2 2 2 2 3 2" xfId="2235" xr:uid="{85E42B49-4339-412D-AE3A-E48A68D40993}"/>
    <cellStyle name="Normal 9 3 2 2 2 2 4" xfId="2236" xr:uid="{2EB68C0E-F3FB-4DA4-97CF-0E7E54757924}"/>
    <cellStyle name="Normal 9 3 2 2 2 3" xfId="827" xr:uid="{1744DC51-B580-4464-BD3E-1CAE3D09DCAB}"/>
    <cellStyle name="Normal 9 3 2 2 2 3 2" xfId="2237" xr:uid="{0465E83D-1833-4B1C-8933-CFC8DF356597}"/>
    <cellStyle name="Normal 9 3 2 2 2 3 2 2" xfId="2238" xr:uid="{5082C485-964C-4DA1-822C-E2127E2A7ABA}"/>
    <cellStyle name="Normal 9 3 2 2 2 3 3" xfId="2239" xr:uid="{BDD84CA7-5324-4C1E-A451-1828A0DD0D3C}"/>
    <cellStyle name="Normal 9 3 2 2 2 3 4" xfId="4031" xr:uid="{47FF42D8-2D51-4B1D-8ECC-110BC9B31377}"/>
    <cellStyle name="Normal 9 3 2 2 2 4" xfId="2240" xr:uid="{1C1774FA-5F25-4D35-A214-4C54D975F1B0}"/>
    <cellStyle name="Normal 9 3 2 2 2 4 2" xfId="2241" xr:uid="{293E9507-50C5-47C0-AEAF-23147E99976C}"/>
    <cellStyle name="Normal 9 3 2 2 2 5" xfId="2242" xr:uid="{59935E1C-18B0-4B65-B327-CF50E6905202}"/>
    <cellStyle name="Normal 9 3 2 2 2 6" xfId="4032" xr:uid="{DE72E2C4-261B-4A6F-824F-7EF155A9F87E}"/>
    <cellStyle name="Normal 9 3 2 2 3" xfId="404" xr:uid="{CF9D22FC-A01B-4337-81AC-CD082E3659A8}"/>
    <cellStyle name="Normal 9 3 2 2 3 2" xfId="828" xr:uid="{E2B96547-314E-4F75-84C2-DD8478800EFA}"/>
    <cellStyle name="Normal 9 3 2 2 3 2 2" xfId="829" xr:uid="{CAA0B0D6-BD96-48A0-8E8B-63FE17589675}"/>
    <cellStyle name="Normal 9 3 2 2 3 2 2 2" xfId="2243" xr:uid="{D50EB289-36EA-4E1D-B75F-0E8CF00EA06C}"/>
    <cellStyle name="Normal 9 3 2 2 3 2 2 2 2" xfId="2244" xr:uid="{6614C5BB-6BFD-40A8-94C0-185CE199958D}"/>
    <cellStyle name="Normal 9 3 2 2 3 2 2 3" xfId="2245" xr:uid="{4AE655A4-6E44-4273-B993-2E3A4BBF767A}"/>
    <cellStyle name="Normal 9 3 2 2 3 2 3" xfId="2246" xr:uid="{8C99EC27-2784-4CBD-BE8B-6348184F8C85}"/>
    <cellStyle name="Normal 9 3 2 2 3 2 3 2" xfId="2247" xr:uid="{63738267-7BF8-41E2-B4FA-17B271CF29DF}"/>
    <cellStyle name="Normal 9 3 2 2 3 2 4" xfId="2248" xr:uid="{D413885C-143A-4986-A2C6-6B382AB30022}"/>
    <cellStyle name="Normal 9 3 2 2 3 3" xfId="830" xr:uid="{6B2DCE40-6A17-4994-BDA6-34457F1EBB55}"/>
    <cellStyle name="Normal 9 3 2 2 3 3 2" xfId="2249" xr:uid="{EB2418B5-AF06-4EE7-94F3-8565EDBD2538}"/>
    <cellStyle name="Normal 9 3 2 2 3 3 2 2" xfId="2250" xr:uid="{DC2EB271-5EF1-46E6-B797-499051EADAC4}"/>
    <cellStyle name="Normal 9 3 2 2 3 3 3" xfId="2251" xr:uid="{53A87B3D-E648-4B15-A031-3A62C592196F}"/>
    <cellStyle name="Normal 9 3 2 2 3 4" xfId="2252" xr:uid="{32CF5E84-0A54-4A8E-AD09-3E2006C41C47}"/>
    <cellStyle name="Normal 9 3 2 2 3 4 2" xfId="2253" xr:uid="{3B23D5B8-F6F9-44B5-B5C5-17E31E4F7F71}"/>
    <cellStyle name="Normal 9 3 2 2 3 5" xfId="2254" xr:uid="{EE2FE7E3-89E0-4EC8-ACB8-A3838C7596AD}"/>
    <cellStyle name="Normal 9 3 2 2 4" xfId="831" xr:uid="{F31C9027-2C8D-4E4E-99C1-FEAFFCA16DB1}"/>
    <cellStyle name="Normal 9 3 2 2 4 2" xfId="832" xr:uid="{9540FA05-F3A2-4E0C-9D5D-6090ED54BDE6}"/>
    <cellStyle name="Normal 9 3 2 2 4 2 2" xfId="2255" xr:uid="{D0B07367-4756-4B7F-975F-130F4A321FE0}"/>
    <cellStyle name="Normal 9 3 2 2 4 2 2 2" xfId="2256" xr:uid="{4D6215F9-5BB4-482B-AE16-FDB8846B2A08}"/>
    <cellStyle name="Normal 9 3 2 2 4 2 3" xfId="2257" xr:uid="{86E7EECB-C70E-4E1D-8AE5-95A46F44C739}"/>
    <cellStyle name="Normal 9 3 2 2 4 3" xfId="2258" xr:uid="{F98FD9D0-DE77-4259-83B0-4C621491672F}"/>
    <cellStyle name="Normal 9 3 2 2 4 3 2" xfId="2259" xr:uid="{889A98EF-74AA-4A4A-9CCE-3F1B3048B706}"/>
    <cellStyle name="Normal 9 3 2 2 4 4" xfId="2260" xr:uid="{5B158D96-D4B1-4985-B25D-45649AE8216C}"/>
    <cellStyle name="Normal 9 3 2 2 5" xfId="833" xr:uid="{6DB46700-EE5C-4453-A827-8601D0EAABD0}"/>
    <cellStyle name="Normal 9 3 2 2 5 2" xfId="2261" xr:uid="{FDC2F30B-1ABB-444E-947D-C7F700BD8784}"/>
    <cellStyle name="Normal 9 3 2 2 5 2 2" xfId="2262" xr:uid="{5F1F55BA-1098-4CB6-B7D0-52D320ABC898}"/>
    <cellStyle name="Normal 9 3 2 2 5 3" xfId="2263" xr:uid="{41DFA868-B2AA-44B5-A751-E698E568FFD2}"/>
    <cellStyle name="Normal 9 3 2 2 5 4" xfId="4033" xr:uid="{90BDC31C-1C16-46D0-AAF9-D8E927E3D676}"/>
    <cellStyle name="Normal 9 3 2 2 6" xfId="2264" xr:uid="{BBD2FECE-D22A-4025-AE7A-B0C0C7AF7F29}"/>
    <cellStyle name="Normal 9 3 2 2 6 2" xfId="2265" xr:uid="{AC914365-49C1-4204-AFCA-229BD42BD148}"/>
    <cellStyle name="Normal 9 3 2 2 7" xfId="2266" xr:uid="{715B22EE-8AA2-4105-B1F1-3440EE3A356E}"/>
    <cellStyle name="Normal 9 3 2 2 8" xfId="4034" xr:uid="{60A2D69A-2480-4F63-B12D-359DC9937126}"/>
    <cellStyle name="Normal 9 3 2 3" xfId="405" xr:uid="{FD671178-946E-4DE5-AFB7-8683EA65CE70}"/>
    <cellStyle name="Normal 9 3 2 3 2" xfId="834" xr:uid="{0238EB49-3FD5-474E-A7AD-1562EF2BCFD4}"/>
    <cellStyle name="Normal 9 3 2 3 2 2" xfId="835" xr:uid="{E6E2E4FD-E3EE-45F5-8C63-F1118F10B237}"/>
    <cellStyle name="Normal 9 3 2 3 2 2 2" xfId="2267" xr:uid="{EE60F09A-8EF7-472B-BE1E-80388D0A042F}"/>
    <cellStyle name="Normal 9 3 2 3 2 2 2 2" xfId="2268" xr:uid="{C5D714DE-B431-4D4A-B2A3-AF0781C26755}"/>
    <cellStyle name="Normal 9 3 2 3 2 2 3" xfId="2269" xr:uid="{C6D320E8-555C-4233-8C7E-732F0520E683}"/>
    <cellStyle name="Normal 9 3 2 3 2 3" xfId="2270" xr:uid="{E6047913-2BA5-4BEC-9137-17832390CA13}"/>
    <cellStyle name="Normal 9 3 2 3 2 3 2" xfId="2271" xr:uid="{DBF7BF83-AFC8-4AD0-9414-E6DA46F2FFCB}"/>
    <cellStyle name="Normal 9 3 2 3 2 4" xfId="2272" xr:uid="{222645FB-F569-4C11-BB59-1F4F0354C847}"/>
    <cellStyle name="Normal 9 3 2 3 3" xfId="836" xr:uid="{D1D3DDE6-A853-4E29-A7B9-B453F5A4694C}"/>
    <cellStyle name="Normal 9 3 2 3 3 2" xfId="2273" xr:uid="{698A7F1E-D8AC-487B-9BB9-E4A4D8154745}"/>
    <cellStyle name="Normal 9 3 2 3 3 2 2" xfId="2274" xr:uid="{958A4FB8-08D3-4765-B769-0E5F120E3473}"/>
    <cellStyle name="Normal 9 3 2 3 3 3" xfId="2275" xr:uid="{A5E15026-FA12-4072-94B7-545B1583019A}"/>
    <cellStyle name="Normal 9 3 2 3 3 4" xfId="4035" xr:uid="{59BAE0A3-A886-4412-B52E-33D886D4C9C2}"/>
    <cellStyle name="Normal 9 3 2 3 4" xfId="2276" xr:uid="{BE0AA724-A365-412F-A98E-1737401231A1}"/>
    <cellStyle name="Normal 9 3 2 3 4 2" xfId="2277" xr:uid="{3AAECA26-29CD-4C2C-A571-940940AE89A8}"/>
    <cellStyle name="Normal 9 3 2 3 5" xfId="2278" xr:uid="{F5CE7615-ABAF-41BC-9254-2893E4794534}"/>
    <cellStyle name="Normal 9 3 2 3 6" xfId="4036" xr:uid="{11DF567A-7A18-4313-9F2A-17BFC96B3899}"/>
    <cellStyle name="Normal 9 3 2 4" xfId="406" xr:uid="{B8AAED8D-C79A-4DE2-9664-2BD324427E74}"/>
    <cellStyle name="Normal 9 3 2 4 2" xfId="837" xr:uid="{1EFD90C4-BACE-4F46-B260-142D9E0CF21A}"/>
    <cellStyle name="Normal 9 3 2 4 2 2" xfId="838" xr:uid="{579309BA-4DBB-41A8-B3D7-EDBC0BE09E49}"/>
    <cellStyle name="Normal 9 3 2 4 2 2 2" xfId="2279" xr:uid="{D5EC83AF-450F-4E17-BE96-A1701672A44D}"/>
    <cellStyle name="Normal 9 3 2 4 2 2 2 2" xfId="2280" xr:uid="{9E826F0A-224E-497E-B4ED-580EC36B21FC}"/>
    <cellStyle name="Normal 9 3 2 4 2 2 3" xfId="2281" xr:uid="{FF28D35C-0582-4527-A2BE-D96CBE7DDB87}"/>
    <cellStyle name="Normal 9 3 2 4 2 3" xfId="2282" xr:uid="{08B2B1A6-6130-4E69-BD1A-4340836066FC}"/>
    <cellStyle name="Normal 9 3 2 4 2 3 2" xfId="2283" xr:uid="{AE5469DF-A677-4A30-8774-0551194D0EDE}"/>
    <cellStyle name="Normal 9 3 2 4 2 4" xfId="2284" xr:uid="{AC20CB11-2A51-4E2E-B40F-0C0B887E31FF}"/>
    <cellStyle name="Normal 9 3 2 4 3" xfId="839" xr:uid="{9FAFC802-DEE2-4381-BC25-D46178F7A20B}"/>
    <cellStyle name="Normal 9 3 2 4 3 2" xfId="2285" xr:uid="{3777A939-A515-4B05-AA67-BA7DD76E6512}"/>
    <cellStyle name="Normal 9 3 2 4 3 2 2" xfId="2286" xr:uid="{31DAF123-F933-47D1-A01D-04FC44B4624C}"/>
    <cellStyle name="Normal 9 3 2 4 3 3" xfId="2287" xr:uid="{087AD7D6-3969-45B8-8EFC-06B624070DF1}"/>
    <cellStyle name="Normal 9 3 2 4 4" xfId="2288" xr:uid="{8F26B1C7-B104-4CF2-9D2C-0B8A37EBF125}"/>
    <cellStyle name="Normal 9 3 2 4 4 2" xfId="2289" xr:uid="{2F50372B-A7B1-42B4-82F8-771409A99343}"/>
    <cellStyle name="Normal 9 3 2 4 5" xfId="2290" xr:uid="{9A11183C-F23B-451B-B0A8-89E7020907E6}"/>
    <cellStyle name="Normal 9 3 2 5" xfId="407" xr:uid="{B8AFAA20-33A1-4DA1-8348-690A857B6DB3}"/>
    <cellStyle name="Normal 9 3 2 5 2" xfId="840" xr:uid="{1784DB88-9A91-41AF-968E-52D3352206D2}"/>
    <cellStyle name="Normal 9 3 2 5 2 2" xfId="2291" xr:uid="{9FFF6329-816E-454A-AE84-E89471588639}"/>
    <cellStyle name="Normal 9 3 2 5 2 2 2" xfId="2292" xr:uid="{15BFA644-5B82-4721-A8A1-C04B9E440E91}"/>
    <cellStyle name="Normal 9 3 2 5 2 3" xfId="2293" xr:uid="{ADC6A1BE-F916-4F9F-A905-993D6CB33A09}"/>
    <cellStyle name="Normal 9 3 2 5 3" xfId="2294" xr:uid="{D18532F5-D73D-43AD-A026-22D9B0EDD7F8}"/>
    <cellStyle name="Normal 9 3 2 5 3 2" xfId="2295" xr:uid="{5DAC5E55-A4BB-456B-A5A6-B690E7308831}"/>
    <cellStyle name="Normal 9 3 2 5 4" xfId="2296" xr:uid="{8A55817E-CDB8-48F0-BAB0-C84E18F7E30F}"/>
    <cellStyle name="Normal 9 3 2 6" xfId="841" xr:uid="{F7176474-D516-48B1-93A8-C109064D030B}"/>
    <cellStyle name="Normal 9 3 2 6 2" xfId="2297" xr:uid="{875C742C-4B06-4817-8AED-D7C7E6A27EB1}"/>
    <cellStyle name="Normal 9 3 2 6 2 2" xfId="2298" xr:uid="{EB7974A2-354C-4D8D-B4CF-FC0B4639201B}"/>
    <cellStyle name="Normal 9 3 2 6 3" xfId="2299" xr:uid="{8B8FCF8E-15C9-40DB-9D90-8BDAA2841446}"/>
    <cellStyle name="Normal 9 3 2 6 4" xfId="4037" xr:uid="{B0336DA2-708F-42EB-8451-7A3216F04853}"/>
    <cellStyle name="Normal 9 3 2 7" xfId="2300" xr:uid="{B0F5EE85-76D6-4897-A931-E33969E23AC1}"/>
    <cellStyle name="Normal 9 3 2 7 2" xfId="2301" xr:uid="{72C3F3A5-0785-42BB-BB84-0BA347072CE7}"/>
    <cellStyle name="Normal 9 3 2 8" xfId="2302" xr:uid="{8FB78007-9BB3-415E-B525-2345B9C32C9B}"/>
    <cellStyle name="Normal 9 3 2 9" xfId="4038" xr:uid="{35D04AB9-DF03-457F-BDF5-A3B18665851B}"/>
    <cellStyle name="Normal 9 3 3" xfId="169" xr:uid="{5BCEB005-764C-43C9-A2EF-708B592B1F6E}"/>
    <cellStyle name="Normal 9 3 3 2" xfId="170" xr:uid="{859DF626-BAFF-42CD-A3DD-C3C85A0D9381}"/>
    <cellStyle name="Normal 9 3 3 2 2" xfId="842" xr:uid="{28F323D0-C993-4DBD-BB3E-617FABFA0735}"/>
    <cellStyle name="Normal 9 3 3 2 2 2" xfId="843" xr:uid="{1813149C-1D66-43C3-AE49-E7BC80F26A07}"/>
    <cellStyle name="Normal 9 3 3 2 2 2 2" xfId="2303" xr:uid="{850CB0A4-85D8-4D25-A10D-6B017AFB3469}"/>
    <cellStyle name="Normal 9 3 3 2 2 2 2 2" xfId="2304" xr:uid="{3344CE63-A815-4BE7-84F6-71E9C715ABF4}"/>
    <cellStyle name="Normal 9 3 3 2 2 2 3" xfId="2305" xr:uid="{82D28D25-89FA-422F-961B-6050AAD8CD04}"/>
    <cellStyle name="Normal 9 3 3 2 2 3" xfId="2306" xr:uid="{34FFFAE8-02FB-419C-A43F-D4DB0722D22C}"/>
    <cellStyle name="Normal 9 3 3 2 2 3 2" xfId="2307" xr:uid="{67A9F2FB-B9D9-4155-AD4C-2DAB427BED20}"/>
    <cellStyle name="Normal 9 3 3 2 2 4" xfId="2308" xr:uid="{5BF18114-71F2-448D-9CCA-7B0BDED01360}"/>
    <cellStyle name="Normal 9 3 3 2 3" xfId="844" xr:uid="{DA2661C1-B115-43DC-9E4A-99178E598695}"/>
    <cellStyle name="Normal 9 3 3 2 3 2" xfId="2309" xr:uid="{B13455C5-462D-4C93-97FD-0EB25F7F9902}"/>
    <cellStyle name="Normal 9 3 3 2 3 2 2" xfId="2310" xr:uid="{9C0678AD-20C3-4D54-91FE-0EC42DCA6C9C}"/>
    <cellStyle name="Normal 9 3 3 2 3 3" xfId="2311" xr:uid="{47FF0FFE-91CA-44C5-A08C-A481223FF3A8}"/>
    <cellStyle name="Normal 9 3 3 2 3 4" xfId="4039" xr:uid="{0C46B05C-C62E-49F3-895F-3ED9DF6D0DDA}"/>
    <cellStyle name="Normal 9 3 3 2 4" xfId="2312" xr:uid="{B17F813F-5144-4E51-9D9C-0D94FA476BED}"/>
    <cellStyle name="Normal 9 3 3 2 4 2" xfId="2313" xr:uid="{71F8B65C-1331-4C92-8DDB-2AA8CFA741B1}"/>
    <cellStyle name="Normal 9 3 3 2 5" xfId="2314" xr:uid="{A57A98D7-484B-4706-B236-02D9D7E738D0}"/>
    <cellStyle name="Normal 9 3 3 2 6" xfId="4040" xr:uid="{977C709F-518D-4E49-8522-1537CE6EBBB4}"/>
    <cellStyle name="Normal 9 3 3 3" xfId="408" xr:uid="{ABD5B578-EBED-4281-B31E-8A2BEE529ECF}"/>
    <cellStyle name="Normal 9 3 3 3 2" xfId="845" xr:uid="{086D94B7-D5CA-4E80-8CAE-8682C66253E3}"/>
    <cellStyle name="Normal 9 3 3 3 2 2" xfId="846" xr:uid="{35D5755E-DF34-4208-B54F-8C205947EBC2}"/>
    <cellStyle name="Normal 9 3 3 3 2 2 2" xfId="2315" xr:uid="{CB1D7C71-5A71-46EE-9D4C-B9D0ECF9ED9F}"/>
    <cellStyle name="Normal 9 3 3 3 2 2 2 2" xfId="2316" xr:uid="{766B710A-1756-442D-85E9-DAFAA257D83D}"/>
    <cellStyle name="Normal 9 3 3 3 2 2 2 2 2" xfId="4765" xr:uid="{9E3AEC41-2072-4DCF-B039-0B5FDEF989DE}"/>
    <cellStyle name="Normal 9 3 3 3 2 2 3" xfId="2317" xr:uid="{9DA67D8B-F40C-4A2A-8BBD-14BB448A2D14}"/>
    <cellStyle name="Normal 9 3 3 3 2 2 3 2" xfId="4766" xr:uid="{A6B68DEB-8E06-436D-A487-D98E6A28C71A}"/>
    <cellStyle name="Normal 9 3 3 3 2 3" xfId="2318" xr:uid="{F22FF6CB-55A6-4BC0-BB39-66CB6143126C}"/>
    <cellStyle name="Normal 9 3 3 3 2 3 2" xfId="2319" xr:uid="{50EE490A-9781-45BE-8FAC-E7873422846B}"/>
    <cellStyle name="Normal 9 3 3 3 2 3 2 2" xfId="4768" xr:uid="{476E95B5-5C0D-489A-8164-34E2F64F29B3}"/>
    <cellStyle name="Normal 9 3 3 3 2 3 3" xfId="4767" xr:uid="{B9908E1A-B5D2-4247-B093-D37530D5CCD8}"/>
    <cellStyle name="Normal 9 3 3 3 2 4" xfId="2320" xr:uid="{06502A11-57FC-4510-A814-D3CEE8061B60}"/>
    <cellStyle name="Normal 9 3 3 3 2 4 2" xfId="4769" xr:uid="{169B1400-52C3-4AA8-A834-94A85FBABDA5}"/>
    <cellStyle name="Normal 9 3 3 3 3" xfId="847" xr:uid="{21A8DCC3-12EC-448E-A48E-F0A8E23469C5}"/>
    <cellStyle name="Normal 9 3 3 3 3 2" xfId="2321" xr:uid="{154B89C6-1400-459E-91CC-798611EE0933}"/>
    <cellStyle name="Normal 9 3 3 3 3 2 2" xfId="2322" xr:uid="{D9B65615-4871-44DA-89D0-2E23EBE7AD91}"/>
    <cellStyle name="Normal 9 3 3 3 3 2 2 2" xfId="4772" xr:uid="{19781308-F0F1-4C09-868D-A76BEE070602}"/>
    <cellStyle name="Normal 9 3 3 3 3 2 3" xfId="4771" xr:uid="{7804A989-0936-4DF6-992E-960F09A1E69A}"/>
    <cellStyle name="Normal 9 3 3 3 3 3" xfId="2323" xr:uid="{AFE66969-AE56-4BB2-846B-CA8A7DCC76CB}"/>
    <cellStyle name="Normal 9 3 3 3 3 3 2" xfId="4773" xr:uid="{D6A0B427-3C38-4DC3-BCB9-5C35DEFE939C}"/>
    <cellStyle name="Normal 9 3 3 3 3 4" xfId="4770" xr:uid="{772449AD-CEDB-4234-B600-2D2ECFF39A5A}"/>
    <cellStyle name="Normal 9 3 3 3 4" xfId="2324" xr:uid="{159C13EA-3263-493D-81C9-F5C0655D2181}"/>
    <cellStyle name="Normal 9 3 3 3 4 2" xfId="2325" xr:uid="{AC35F101-9664-4F58-A5CD-B404E238EB70}"/>
    <cellStyle name="Normal 9 3 3 3 4 2 2" xfId="4775" xr:uid="{F22D75A5-F047-48CA-8559-F8A30AB26699}"/>
    <cellStyle name="Normal 9 3 3 3 4 3" xfId="4774" xr:uid="{8A1EADE9-2323-48EE-AEBB-F7D732C00ACB}"/>
    <cellStyle name="Normal 9 3 3 3 5" xfId="2326" xr:uid="{B5EF2277-C075-4D09-A4C4-6071B9156E1C}"/>
    <cellStyle name="Normal 9 3 3 3 5 2" xfId="4776" xr:uid="{4E0A9229-0DE2-412B-904F-842CC76D912E}"/>
    <cellStyle name="Normal 9 3 3 4" xfId="409" xr:uid="{9912CBF2-32E8-4802-A37E-2159BF7A2252}"/>
    <cellStyle name="Normal 9 3 3 4 2" xfId="848" xr:uid="{77007561-5E94-489A-9B6F-7E94390315CB}"/>
    <cellStyle name="Normal 9 3 3 4 2 2" xfId="2327" xr:uid="{EF148789-E6F3-4F55-8224-7FA413FD887A}"/>
    <cellStyle name="Normal 9 3 3 4 2 2 2" xfId="2328" xr:uid="{29B4562A-C6A1-49AD-A068-F7A4902C48C1}"/>
    <cellStyle name="Normal 9 3 3 4 2 2 2 2" xfId="4780" xr:uid="{E0BDBB1B-EC52-4CD8-8F2C-0AB0DEA6F935}"/>
    <cellStyle name="Normal 9 3 3 4 2 2 3" xfId="4779" xr:uid="{7F63BF04-6CD8-4426-A561-DEE88CDB9EDE}"/>
    <cellStyle name="Normal 9 3 3 4 2 3" xfId="2329" xr:uid="{87AC5F82-7CE2-4DA7-B037-FB4FD2267130}"/>
    <cellStyle name="Normal 9 3 3 4 2 3 2" xfId="4781" xr:uid="{B4A74654-4001-4BBA-A818-67F76F06C07B}"/>
    <cellStyle name="Normal 9 3 3 4 2 4" xfId="4778" xr:uid="{1D9F06CF-5D3C-431B-9440-69FCB2C01617}"/>
    <cellStyle name="Normal 9 3 3 4 3" xfId="2330" xr:uid="{EB808C47-A177-4FB1-B990-080B0F2FEF81}"/>
    <cellStyle name="Normal 9 3 3 4 3 2" xfId="2331" xr:uid="{79B0DA50-0642-47BB-A26E-9BCA6278C189}"/>
    <cellStyle name="Normal 9 3 3 4 3 2 2" xfId="4783" xr:uid="{84BE890D-80EA-4E22-9AE0-729E092CC9AD}"/>
    <cellStyle name="Normal 9 3 3 4 3 3" xfId="4782" xr:uid="{BD214BF5-78F2-45E8-8B32-7FF0E0A497B6}"/>
    <cellStyle name="Normal 9 3 3 4 4" xfId="2332" xr:uid="{F057D6AB-3166-4FB3-9686-96E4848EA017}"/>
    <cellStyle name="Normal 9 3 3 4 4 2" xfId="4784" xr:uid="{550409D5-F10E-422B-8C1A-A23947104522}"/>
    <cellStyle name="Normal 9 3 3 4 5" xfId="4777" xr:uid="{2F36A815-C964-4328-9667-1D5DEB4A3A0B}"/>
    <cellStyle name="Normal 9 3 3 5" xfId="849" xr:uid="{EC2FC9ED-AFEA-4595-8091-1AB4FC7C95CF}"/>
    <cellStyle name="Normal 9 3 3 5 2" xfId="2333" xr:uid="{80C4EA38-D1CC-4915-AC93-DC08680C63C4}"/>
    <cellStyle name="Normal 9 3 3 5 2 2" xfId="2334" xr:uid="{01A8D10E-47AD-464E-A505-14688BC8802C}"/>
    <cellStyle name="Normal 9 3 3 5 2 2 2" xfId="4787" xr:uid="{CF5B2F74-92EA-4D71-8646-4CC0783C3128}"/>
    <cellStyle name="Normal 9 3 3 5 2 3" xfId="4786" xr:uid="{A0C3AE38-6074-4C07-9001-21BC20C54D6C}"/>
    <cellStyle name="Normal 9 3 3 5 3" xfId="2335" xr:uid="{5D5FDBA7-0691-4C43-B32C-6E79448FE5E0}"/>
    <cellStyle name="Normal 9 3 3 5 3 2" xfId="4788" xr:uid="{E913A241-4E14-4989-B419-B212B2A164AB}"/>
    <cellStyle name="Normal 9 3 3 5 4" xfId="4041" xr:uid="{8A75742C-8361-4CEC-9074-3B689A6E794B}"/>
    <cellStyle name="Normal 9 3 3 5 4 2" xfId="4789" xr:uid="{2486F05B-6213-4048-8E2E-0C68A2E3D8F6}"/>
    <cellStyle name="Normal 9 3 3 5 5" xfId="4785" xr:uid="{3079944D-A22C-45DB-A418-AFD542A74121}"/>
    <cellStyle name="Normal 9 3 3 6" xfId="2336" xr:uid="{CD1DEFB7-3362-4BD5-A68A-F0D94E1CC4FF}"/>
    <cellStyle name="Normal 9 3 3 6 2" xfId="2337" xr:uid="{F96AB3F6-E12A-473A-A262-18F54ACB96F6}"/>
    <cellStyle name="Normal 9 3 3 6 2 2" xfId="4791" xr:uid="{4EB94462-7971-48D1-92A1-1574C1601192}"/>
    <cellStyle name="Normal 9 3 3 6 3" xfId="4790" xr:uid="{9C0C6ED8-3021-4C63-A041-91C610CE93DE}"/>
    <cellStyle name="Normal 9 3 3 7" xfId="2338" xr:uid="{B4CF6A25-1B2B-4EB0-85EE-A185DDE636D6}"/>
    <cellStyle name="Normal 9 3 3 7 2" xfId="4792" xr:uid="{F63D46E7-E5B8-4B2E-9BEA-755AE2EFCAE7}"/>
    <cellStyle name="Normal 9 3 3 8" xfId="4042" xr:uid="{507179FC-A109-4825-9F18-1FDFEC156942}"/>
    <cellStyle name="Normal 9 3 3 8 2" xfId="4793" xr:uid="{F1578618-F21D-43E8-8DC9-12446B9A79F9}"/>
    <cellStyle name="Normal 9 3 4" xfId="171" xr:uid="{69E23506-C6B9-4222-938A-371D9CACCE60}"/>
    <cellStyle name="Normal 9 3 4 2" xfId="450" xr:uid="{88DC604B-3175-4EA7-BEC1-36EFD79AE22F}"/>
    <cellStyle name="Normal 9 3 4 2 2" xfId="850" xr:uid="{758F5268-C0D8-421F-897D-E25B700466F6}"/>
    <cellStyle name="Normal 9 3 4 2 2 2" xfId="2339" xr:uid="{5F4E9F4D-7FC4-42E1-9F74-D2EDF0857638}"/>
    <cellStyle name="Normal 9 3 4 2 2 2 2" xfId="2340" xr:uid="{FCF745EF-AF51-4AF2-B106-9C29977B22D6}"/>
    <cellStyle name="Normal 9 3 4 2 2 2 2 2" xfId="4798" xr:uid="{4AEFEDEC-EAB7-492C-8307-B7EBFC573CFB}"/>
    <cellStyle name="Normal 9 3 4 2 2 2 3" xfId="4797" xr:uid="{2FA3AD0D-6A93-40C3-AB3B-DF207FF7E626}"/>
    <cellStyle name="Normal 9 3 4 2 2 3" xfId="2341" xr:uid="{4462A041-979E-4991-9DD8-7BE4B93231B7}"/>
    <cellStyle name="Normal 9 3 4 2 2 3 2" xfId="4799" xr:uid="{059DAE7B-3398-4B67-9496-109042192BEB}"/>
    <cellStyle name="Normal 9 3 4 2 2 4" xfId="4043" xr:uid="{7A0B7412-1EA0-433E-AEE5-D15791637996}"/>
    <cellStyle name="Normal 9 3 4 2 2 4 2" xfId="4800" xr:uid="{E2C43039-0325-49F3-A11D-A48C5E572010}"/>
    <cellStyle name="Normal 9 3 4 2 2 5" xfId="4796" xr:uid="{45F67C64-56FC-4051-AEE2-A408A5D72CD2}"/>
    <cellStyle name="Normal 9 3 4 2 3" xfId="2342" xr:uid="{E6377145-4FBE-4695-A0C2-69BEF440901A}"/>
    <cellStyle name="Normal 9 3 4 2 3 2" xfId="2343" xr:uid="{430DD7B1-7E9E-4A84-BAA1-7BEB64F1FB4B}"/>
    <cellStyle name="Normal 9 3 4 2 3 2 2" xfId="4802" xr:uid="{C054E74D-2148-4C6E-99DA-19D4CA38ADD2}"/>
    <cellStyle name="Normal 9 3 4 2 3 3" xfId="4801" xr:uid="{E0C9F858-777A-4906-A310-C4B2038C28D9}"/>
    <cellStyle name="Normal 9 3 4 2 4" xfId="2344" xr:uid="{157B1756-B9CD-4890-AB2A-31054FA0088D}"/>
    <cellStyle name="Normal 9 3 4 2 4 2" xfId="4803" xr:uid="{18A89B11-CBDF-444D-AB30-F0ADED92848E}"/>
    <cellStyle name="Normal 9 3 4 2 5" xfId="4044" xr:uid="{FC3DA53E-FA8B-48F1-87ED-10A2DFEB6791}"/>
    <cellStyle name="Normal 9 3 4 2 5 2" xfId="4804" xr:uid="{E9B67B3B-9D04-4CA5-9D97-3D8CD2869E78}"/>
    <cellStyle name="Normal 9 3 4 2 6" xfId="4795" xr:uid="{8E59CC69-998E-49FC-BA88-FCB0E129FA13}"/>
    <cellStyle name="Normal 9 3 4 3" xfId="851" xr:uid="{13130472-2DF2-4AFC-A3BF-C7CF4DAD5566}"/>
    <cellStyle name="Normal 9 3 4 3 2" xfId="2345" xr:uid="{FC229ADA-040D-420A-9675-49F5D42C0EDD}"/>
    <cellStyle name="Normal 9 3 4 3 2 2" xfId="2346" xr:uid="{3BF9EF31-17CC-45C4-A4D2-784EC028CCFC}"/>
    <cellStyle name="Normal 9 3 4 3 2 2 2" xfId="4807" xr:uid="{FD8149DF-840F-43F8-B163-DAFF76FE9AA1}"/>
    <cellStyle name="Normal 9 3 4 3 2 3" xfId="4806" xr:uid="{685C9FEC-032F-4224-B1AE-27697B8091BD}"/>
    <cellStyle name="Normal 9 3 4 3 3" xfId="2347" xr:uid="{76351A1E-8D06-47A2-AEC5-2369A2ED783D}"/>
    <cellStyle name="Normal 9 3 4 3 3 2" xfId="4808" xr:uid="{DC40D316-3A01-4F65-93C4-FCB7A9845599}"/>
    <cellStyle name="Normal 9 3 4 3 4" xfId="4045" xr:uid="{44E549E5-34B1-45F4-9E18-229F804A0C63}"/>
    <cellStyle name="Normal 9 3 4 3 4 2" xfId="4809" xr:uid="{231718EF-625E-475A-9C80-16981C40FCAB}"/>
    <cellStyle name="Normal 9 3 4 3 5" xfId="4805" xr:uid="{16CF092B-380B-402A-B5AE-B45F686DDEEE}"/>
    <cellStyle name="Normal 9 3 4 4" xfId="2348" xr:uid="{7EFF2ABB-A274-40CE-80F5-D1D037B84693}"/>
    <cellStyle name="Normal 9 3 4 4 2" xfId="2349" xr:uid="{E4C2A901-3400-4F65-AA42-33C2E7F02D46}"/>
    <cellStyle name="Normal 9 3 4 4 2 2" xfId="4811" xr:uid="{87DE3861-BFE2-4232-A5CC-A98C9987F007}"/>
    <cellStyle name="Normal 9 3 4 4 3" xfId="4046" xr:uid="{5E5829C6-EE9E-4082-A846-0201F3A25E16}"/>
    <cellStyle name="Normal 9 3 4 4 3 2" xfId="4812" xr:uid="{125C9977-37E3-46B9-B62F-7891843B9373}"/>
    <cellStyle name="Normal 9 3 4 4 4" xfId="4047" xr:uid="{1E2D3058-3546-483A-B06F-7CFF15520853}"/>
    <cellStyle name="Normal 9 3 4 4 4 2" xfId="4813" xr:uid="{63C6F333-15FD-4591-8488-78532C36CE11}"/>
    <cellStyle name="Normal 9 3 4 4 5" xfId="4810" xr:uid="{E153CE09-A828-4233-A9B2-EC11EF65CB03}"/>
    <cellStyle name="Normal 9 3 4 5" xfId="2350" xr:uid="{C69ED8B1-58A3-4614-A42B-F5D35CF9172E}"/>
    <cellStyle name="Normal 9 3 4 5 2" xfId="4814" xr:uid="{DE91A9DE-34E6-4200-95B2-EABB981E1771}"/>
    <cellStyle name="Normal 9 3 4 6" xfId="4048" xr:uid="{49C566BA-FAA7-427A-81CC-EBF72EB64213}"/>
    <cellStyle name="Normal 9 3 4 6 2" xfId="4815" xr:uid="{83B0DD8F-CEA5-4AF8-A659-6BDBCFB94680}"/>
    <cellStyle name="Normal 9 3 4 7" xfId="4049" xr:uid="{805CD7E3-24B2-44ED-A16C-376EABBA7F98}"/>
    <cellStyle name="Normal 9 3 4 7 2" xfId="4816" xr:uid="{071AB7A8-F8DE-4F0A-889C-DC6152CB3078}"/>
    <cellStyle name="Normal 9 3 4 8" xfId="4794" xr:uid="{F4BAEA86-ED1D-4D17-B1B3-9E3715F6CFE9}"/>
    <cellStyle name="Normal 9 3 5" xfId="410" xr:uid="{B9EC613B-1316-4F68-B5BD-D3D2ABAEE592}"/>
    <cellStyle name="Normal 9 3 5 2" xfId="852" xr:uid="{A6B126BF-3EB8-4BEF-A637-EB3C06D44B9F}"/>
    <cellStyle name="Normal 9 3 5 2 2" xfId="853" xr:uid="{402A2FA1-71BB-4019-B647-DD661B168DF2}"/>
    <cellStyle name="Normal 9 3 5 2 2 2" xfId="2351" xr:uid="{728065F6-AEF2-423D-8E11-F9FA2A65309E}"/>
    <cellStyle name="Normal 9 3 5 2 2 2 2" xfId="2352" xr:uid="{2973B6A6-3A54-4A04-9522-76E7CB86F067}"/>
    <cellStyle name="Normal 9 3 5 2 2 2 2 2" xfId="4821" xr:uid="{CB3E9E83-ABEF-40E9-9E4F-1D9906189D56}"/>
    <cellStyle name="Normal 9 3 5 2 2 2 3" xfId="4820" xr:uid="{1D260F0A-9379-4E3B-82CF-6A701EEDA93E}"/>
    <cellStyle name="Normal 9 3 5 2 2 3" xfId="2353" xr:uid="{88C88B82-ABD9-4EF3-BDFC-32B4986CBB86}"/>
    <cellStyle name="Normal 9 3 5 2 2 3 2" xfId="4822" xr:uid="{F4434CCF-B28E-432C-BC47-BCB4A2DC396E}"/>
    <cellStyle name="Normal 9 3 5 2 2 4" xfId="4819" xr:uid="{A06FBD9D-7575-4709-A533-CEA0A7F13818}"/>
    <cellStyle name="Normal 9 3 5 2 3" xfId="2354" xr:uid="{E0F69C26-EA94-4F8A-867E-B4429AEEAB4D}"/>
    <cellStyle name="Normal 9 3 5 2 3 2" xfId="2355" xr:uid="{352D383B-B6DA-4BEB-AEC2-B642065DF001}"/>
    <cellStyle name="Normal 9 3 5 2 3 2 2" xfId="4824" xr:uid="{CF7859E1-5A03-4D29-80AC-819E031B1649}"/>
    <cellStyle name="Normal 9 3 5 2 3 3" xfId="4823" xr:uid="{9FA3B760-71A5-4CD2-9087-09CDC9148325}"/>
    <cellStyle name="Normal 9 3 5 2 4" xfId="2356" xr:uid="{8A4649C7-A4C5-4244-8998-3686ADC9735A}"/>
    <cellStyle name="Normal 9 3 5 2 4 2" xfId="4825" xr:uid="{4E48AC2D-BD62-4E4F-833A-CC6EDEBAB459}"/>
    <cellStyle name="Normal 9 3 5 2 5" xfId="4818" xr:uid="{696F581E-96EA-407F-917A-2999C6FB95AA}"/>
    <cellStyle name="Normal 9 3 5 3" xfId="854" xr:uid="{B5B82C59-CF56-430B-A085-3E71355B4251}"/>
    <cellStyle name="Normal 9 3 5 3 2" xfId="2357" xr:uid="{ED94BE5A-BC75-4A3A-AB61-15E57DA79114}"/>
    <cellStyle name="Normal 9 3 5 3 2 2" xfId="2358" xr:uid="{9D09FDD9-ED2D-4AA7-8205-E3868105E945}"/>
    <cellStyle name="Normal 9 3 5 3 2 2 2" xfId="4828" xr:uid="{1EE965AA-0E34-4DED-8CDD-4DE23C2B2CD3}"/>
    <cellStyle name="Normal 9 3 5 3 2 3" xfId="4827" xr:uid="{8AD9590E-11E4-4D55-9175-CBD2FF27EE07}"/>
    <cellStyle name="Normal 9 3 5 3 3" xfId="2359" xr:uid="{268F6E16-959D-4821-8BB4-68DC7F8F3FD4}"/>
    <cellStyle name="Normal 9 3 5 3 3 2" xfId="4829" xr:uid="{59B99C6F-611C-44C3-B7D9-72302425C4D3}"/>
    <cellStyle name="Normal 9 3 5 3 4" xfId="4050" xr:uid="{0E1CB5CB-B2C4-419B-9240-B4DBA8072416}"/>
    <cellStyle name="Normal 9 3 5 3 4 2" xfId="4830" xr:uid="{B21D74C1-49DA-4434-BF0F-B87CCB05F9BC}"/>
    <cellStyle name="Normal 9 3 5 3 5" xfId="4826" xr:uid="{59CCEC00-7A62-4943-81CE-8BE0E1CA187B}"/>
    <cellStyle name="Normal 9 3 5 4" xfId="2360" xr:uid="{0153245B-FDDD-4BBE-9CF7-6BFB2805CC71}"/>
    <cellStyle name="Normal 9 3 5 4 2" xfId="2361" xr:uid="{C6C9F876-72AC-4BF1-85C7-756418E2A247}"/>
    <cellStyle name="Normal 9 3 5 4 2 2" xfId="4832" xr:uid="{F7D1733F-E8A3-4FEB-82D3-6C57E8DD6D41}"/>
    <cellStyle name="Normal 9 3 5 4 3" xfId="4831" xr:uid="{CD810263-4A2F-49B0-A49D-961A6EFD0F0E}"/>
    <cellStyle name="Normal 9 3 5 5" xfId="2362" xr:uid="{E4405F8A-B457-4711-A64B-47644E35E48E}"/>
    <cellStyle name="Normal 9 3 5 5 2" xfId="4833" xr:uid="{582558B2-1ACF-4723-9978-350D8DCA5091}"/>
    <cellStyle name="Normal 9 3 5 6" xfId="4051" xr:uid="{F4D983E6-9703-47CD-A862-947D5803C7F8}"/>
    <cellStyle name="Normal 9 3 5 6 2" xfId="4834" xr:uid="{FC8C9810-AB24-4403-B4CC-765FBC118002}"/>
    <cellStyle name="Normal 9 3 5 7" xfId="4817" xr:uid="{299AEDCC-0DDC-47F8-86B7-C360D1054C90}"/>
    <cellStyle name="Normal 9 3 6" xfId="411" xr:uid="{2E1892A4-2FFB-402F-8D4B-9CCB6F0FA93F}"/>
    <cellStyle name="Normal 9 3 6 2" xfId="855" xr:uid="{E3BAA004-4A11-41E6-84E9-6955FE313911}"/>
    <cellStyle name="Normal 9 3 6 2 2" xfId="2363" xr:uid="{9976F79F-1FE2-4508-A226-23B808DC1088}"/>
    <cellStyle name="Normal 9 3 6 2 2 2" xfId="2364" xr:uid="{C74011A1-05B6-42BC-AF01-DBBEABB86450}"/>
    <cellStyle name="Normal 9 3 6 2 2 2 2" xfId="4838" xr:uid="{44E8B631-1155-40AF-BB18-386490272768}"/>
    <cellStyle name="Normal 9 3 6 2 2 3" xfId="4837" xr:uid="{32618B64-5AAE-431C-AFA4-4CE89C4A1008}"/>
    <cellStyle name="Normal 9 3 6 2 3" xfId="2365" xr:uid="{5FA0E56A-7E13-4B72-92B5-5BBCAF6D3C9B}"/>
    <cellStyle name="Normal 9 3 6 2 3 2" xfId="4839" xr:uid="{634D9195-A79D-4B62-B242-EBEA2981254A}"/>
    <cellStyle name="Normal 9 3 6 2 4" xfId="4052" xr:uid="{15CE663D-2F42-4A0A-8137-CC554812C982}"/>
    <cellStyle name="Normal 9 3 6 2 4 2" xfId="4840" xr:uid="{A2F10C1E-0845-48F9-8B46-83F4AAB43E07}"/>
    <cellStyle name="Normal 9 3 6 2 5" xfId="4836" xr:uid="{6E3BD664-CB8D-4623-BA0C-0BCDF89C9B5F}"/>
    <cellStyle name="Normal 9 3 6 3" xfId="2366" xr:uid="{83625ABE-88E8-41ED-866D-5B4238D18801}"/>
    <cellStyle name="Normal 9 3 6 3 2" xfId="2367" xr:uid="{C51BB6AA-3E02-4D51-A31E-D7FF06306CFB}"/>
    <cellStyle name="Normal 9 3 6 3 2 2" xfId="4842" xr:uid="{EE09FE25-3197-40C4-B2B2-C3AC8E4300C5}"/>
    <cellStyle name="Normal 9 3 6 3 3" xfId="4841" xr:uid="{65A61EDA-FE0F-4650-9618-35CCDF28D263}"/>
    <cellStyle name="Normal 9 3 6 4" xfId="2368" xr:uid="{1A2A1AFD-4F30-455F-92C4-33EBA27C9810}"/>
    <cellStyle name="Normal 9 3 6 4 2" xfId="4843" xr:uid="{5C2143DD-6A4B-489E-91C9-FE950DAF9BE2}"/>
    <cellStyle name="Normal 9 3 6 5" xfId="4053" xr:uid="{B18CD465-B45A-4C8E-9491-19CB6225D292}"/>
    <cellStyle name="Normal 9 3 6 5 2" xfId="4844" xr:uid="{D10B0A71-030A-4A1C-8D73-4A1245C68057}"/>
    <cellStyle name="Normal 9 3 6 6" xfId="4835" xr:uid="{8A790361-4519-494B-9070-32C1705B46B1}"/>
    <cellStyle name="Normal 9 3 7" xfId="856" xr:uid="{09652442-4C88-431A-BD05-7DBB4FD9C571}"/>
    <cellStyle name="Normal 9 3 7 2" xfId="2369" xr:uid="{5A3A8BE4-FD6C-4EBB-89C3-0373FDC9297B}"/>
    <cellStyle name="Normal 9 3 7 2 2" xfId="2370" xr:uid="{D062E9C7-35B3-47DE-BB24-68E6EF3E7543}"/>
    <cellStyle name="Normal 9 3 7 2 2 2" xfId="4847" xr:uid="{F2682EE3-30B7-43BC-9D2D-6E3E69FA8FC3}"/>
    <cellStyle name="Normal 9 3 7 2 3" xfId="4846" xr:uid="{CBD83458-DCCA-4468-8197-C8E7E80FA3CC}"/>
    <cellStyle name="Normal 9 3 7 3" xfId="2371" xr:uid="{47047F6F-C820-4DA7-8EB6-F1626FC4D7C4}"/>
    <cellStyle name="Normal 9 3 7 3 2" xfId="4848" xr:uid="{0D591440-A179-43D9-93BC-1A754F3A3284}"/>
    <cellStyle name="Normal 9 3 7 4" xfId="4054" xr:uid="{7583FD87-5FB8-4A29-9839-BD0E6EA26E16}"/>
    <cellStyle name="Normal 9 3 7 4 2" xfId="4849" xr:uid="{C0A40D0C-818C-4126-9A2C-B65BD30F030C}"/>
    <cellStyle name="Normal 9 3 7 5" xfId="4845" xr:uid="{0A07F9DF-7160-464C-9406-58E76F5A4806}"/>
    <cellStyle name="Normal 9 3 8" xfId="2372" xr:uid="{03F20580-A3D0-427F-AE7F-73F09D169099}"/>
    <cellStyle name="Normal 9 3 8 2" xfId="2373" xr:uid="{738329BA-348F-42F0-88D4-50F0DE392E45}"/>
    <cellStyle name="Normal 9 3 8 2 2" xfId="4851" xr:uid="{4B9BD326-03A7-468F-806C-E7CDE966454C}"/>
    <cellStyle name="Normal 9 3 8 3" xfId="4055" xr:uid="{15E5108F-B688-4F93-9A02-9E93C7E1E5DC}"/>
    <cellStyle name="Normal 9 3 8 3 2" xfId="4852" xr:uid="{A07144C7-2CF1-4D3F-809D-3B1F3B1EFEDB}"/>
    <cellStyle name="Normal 9 3 8 4" xfId="4056" xr:uid="{E4BFBC47-1DED-46CD-A3DE-ED3D2F0B4D85}"/>
    <cellStyle name="Normal 9 3 8 4 2" xfId="4853" xr:uid="{0B9B3F94-EA8B-414A-9F94-EB3BF8365073}"/>
    <cellStyle name="Normal 9 3 8 5" xfId="4850" xr:uid="{FFAF3862-7B78-431D-84DC-5B3F1FEBA365}"/>
    <cellStyle name="Normal 9 3 9" xfId="2374" xr:uid="{5F6CBC11-A2E2-4D97-95B2-84BE0A9A60DB}"/>
    <cellStyle name="Normal 9 3 9 2" xfId="4854" xr:uid="{23F19305-4AB5-4FD6-A031-529A0DECE6FA}"/>
    <cellStyle name="Normal 9 4" xfId="172" xr:uid="{522CAB94-2754-48AF-A3DC-F8F45B35B871}"/>
    <cellStyle name="Normal 9 4 10" xfId="4057" xr:uid="{05EE4E85-EF4A-4B6A-8F76-4CAB5D84919F}"/>
    <cellStyle name="Normal 9 4 10 2" xfId="4856" xr:uid="{ADFE89E5-A468-42E6-9F2F-FA58B7F04AD9}"/>
    <cellStyle name="Normal 9 4 11" xfId="4058" xr:uid="{7CB26136-0839-4BF7-8B1D-B13ACD93FADF}"/>
    <cellStyle name="Normal 9 4 11 2" xfId="4857" xr:uid="{4BBC42FA-77B8-4514-BB2B-D14FF44A22F5}"/>
    <cellStyle name="Normal 9 4 12" xfId="4855" xr:uid="{598063F1-3326-4847-AA86-FFCBA2BAB132}"/>
    <cellStyle name="Normal 9 4 2" xfId="173" xr:uid="{1E262DE3-1DAB-42F1-9DAE-87178C71B6B4}"/>
    <cellStyle name="Normal 9 4 2 10" xfId="4858" xr:uid="{34299D90-CF3F-431F-83BE-CA37BE8667DC}"/>
    <cellStyle name="Normal 9 4 2 2" xfId="174" xr:uid="{5A9CAB2E-D51C-47E0-BE11-5C6D2784F473}"/>
    <cellStyle name="Normal 9 4 2 2 2" xfId="412" xr:uid="{30A0FB69-518B-4568-AC3C-8061F95B0182}"/>
    <cellStyle name="Normal 9 4 2 2 2 2" xfId="857" xr:uid="{4636DE29-9CC4-4906-A0D8-67B43F7F9C8D}"/>
    <cellStyle name="Normal 9 4 2 2 2 2 2" xfId="2375" xr:uid="{3F866669-BDF2-470D-9343-CE154BDE85E3}"/>
    <cellStyle name="Normal 9 4 2 2 2 2 2 2" xfId="2376" xr:uid="{7A840AA5-6D33-4C0F-8686-E6A38BC06380}"/>
    <cellStyle name="Normal 9 4 2 2 2 2 2 2 2" xfId="4863" xr:uid="{B87D0CB7-63A5-4607-8CA2-BC7F23651A8E}"/>
    <cellStyle name="Normal 9 4 2 2 2 2 2 3" xfId="4862" xr:uid="{42F3F3A7-56D5-4CEF-A775-1208EC83EB85}"/>
    <cellStyle name="Normal 9 4 2 2 2 2 3" xfId="2377" xr:uid="{1F902B8F-5E8A-47FF-91D7-C9B8569FC492}"/>
    <cellStyle name="Normal 9 4 2 2 2 2 3 2" xfId="4864" xr:uid="{F33A61C0-A716-4013-9442-EFC761780E9F}"/>
    <cellStyle name="Normal 9 4 2 2 2 2 4" xfId="4059" xr:uid="{F71B980B-0E6E-4F34-998C-56C30B540B3F}"/>
    <cellStyle name="Normal 9 4 2 2 2 2 4 2" xfId="4865" xr:uid="{6B11009E-F816-4F74-BEFD-EF0E8A70DBB4}"/>
    <cellStyle name="Normal 9 4 2 2 2 2 5" xfId="4861" xr:uid="{95DA062E-4C76-4F25-95D7-BC664017EB33}"/>
    <cellStyle name="Normal 9 4 2 2 2 3" xfId="2378" xr:uid="{D2884C46-3B30-45F3-8544-C6BF29D92825}"/>
    <cellStyle name="Normal 9 4 2 2 2 3 2" xfId="2379" xr:uid="{722E1495-9186-4B68-BC02-76A83431F6B6}"/>
    <cellStyle name="Normal 9 4 2 2 2 3 2 2" xfId="4867" xr:uid="{4B74E140-EFD0-4471-995B-16EFBE3C404C}"/>
    <cellStyle name="Normal 9 4 2 2 2 3 3" xfId="4060" xr:uid="{1CAE8A4B-28E4-4620-A546-C3E00BFE3E79}"/>
    <cellStyle name="Normal 9 4 2 2 2 3 3 2" xfId="4868" xr:uid="{6DCDB88A-870F-4BB2-AC6B-C41383A74404}"/>
    <cellStyle name="Normal 9 4 2 2 2 3 4" xfId="4061" xr:uid="{288C4598-5C0B-44D4-A57F-9DBA8BD57F96}"/>
    <cellStyle name="Normal 9 4 2 2 2 3 4 2" xfId="4869" xr:uid="{6E0657F6-3E7A-4D5D-8AE6-0D2BE355A904}"/>
    <cellStyle name="Normal 9 4 2 2 2 3 5" xfId="4866" xr:uid="{F7629E5C-DF94-4C95-B520-30C70CF9A777}"/>
    <cellStyle name="Normal 9 4 2 2 2 4" xfId="2380" xr:uid="{79174E0D-AE95-444C-9E8C-23B62FAC1E80}"/>
    <cellStyle name="Normal 9 4 2 2 2 4 2" xfId="4870" xr:uid="{25B9A328-1B98-49D0-AF6D-43EF06775B40}"/>
    <cellStyle name="Normal 9 4 2 2 2 5" xfId="4062" xr:uid="{7315BCB2-BAE9-4834-9980-4E47DF00F905}"/>
    <cellStyle name="Normal 9 4 2 2 2 5 2" xfId="4871" xr:uid="{6EBF2ADE-C9D5-4E78-8D1A-8D248113E449}"/>
    <cellStyle name="Normal 9 4 2 2 2 6" xfId="4063" xr:uid="{6F47FF61-EE4F-435C-B75E-4DDD8272197F}"/>
    <cellStyle name="Normal 9 4 2 2 2 6 2" xfId="4872" xr:uid="{82078507-A0F6-431B-909E-BD3751E65EB3}"/>
    <cellStyle name="Normal 9 4 2 2 2 7" xfId="4860" xr:uid="{FAC7689D-BE0D-4C72-A204-B6CEFCA16F9E}"/>
    <cellStyle name="Normal 9 4 2 2 3" xfId="858" xr:uid="{F9043366-AA10-443B-92C6-5ACF64990D9B}"/>
    <cellStyle name="Normal 9 4 2 2 3 2" xfId="2381" xr:uid="{7B4C2D4A-36DE-46FC-9A3A-9F258AA37961}"/>
    <cellStyle name="Normal 9 4 2 2 3 2 2" xfId="2382" xr:uid="{9E2CC5B0-822F-4577-8B33-19E659C3CCDF}"/>
    <cellStyle name="Normal 9 4 2 2 3 2 2 2" xfId="4875" xr:uid="{B9008BCD-5BA7-4E6F-B67F-0B2C52D2073C}"/>
    <cellStyle name="Normal 9 4 2 2 3 2 3" xfId="4064" xr:uid="{48057EA6-AAFD-4E76-B3F5-F73E8BC81B05}"/>
    <cellStyle name="Normal 9 4 2 2 3 2 3 2" xfId="4876" xr:uid="{24E2BFC0-7A65-4679-B938-B7CCF1CAA554}"/>
    <cellStyle name="Normal 9 4 2 2 3 2 4" xfId="4065" xr:uid="{F21EDE7C-B5A0-43A8-8748-A6E7B4AD83F8}"/>
    <cellStyle name="Normal 9 4 2 2 3 2 4 2" xfId="4877" xr:uid="{AD06CB7F-1A64-4875-A4D4-72B8F99F97E9}"/>
    <cellStyle name="Normal 9 4 2 2 3 2 5" xfId="4874" xr:uid="{F95F2F51-373E-4F14-A1B3-BC4DBF785903}"/>
    <cellStyle name="Normal 9 4 2 2 3 3" xfId="2383" xr:uid="{E4C935E4-D1F5-42C8-83F8-F9C9A243D8A6}"/>
    <cellStyle name="Normal 9 4 2 2 3 3 2" xfId="4878" xr:uid="{F20AB910-092B-475E-8C66-86DA43F1311B}"/>
    <cellStyle name="Normal 9 4 2 2 3 4" xfId="4066" xr:uid="{4C694906-D800-48E1-8529-CEB6C2AE6CAC}"/>
    <cellStyle name="Normal 9 4 2 2 3 4 2" xfId="4879" xr:uid="{53319558-DC5D-4371-A2B4-4CB0D3E6F93C}"/>
    <cellStyle name="Normal 9 4 2 2 3 5" xfId="4067" xr:uid="{9C840D0F-BDD5-4EA8-B2A7-0B271DFC4E0E}"/>
    <cellStyle name="Normal 9 4 2 2 3 5 2" xfId="4880" xr:uid="{65A50332-6784-4E2A-92B6-BFA2E755762C}"/>
    <cellStyle name="Normal 9 4 2 2 3 6" xfId="4873" xr:uid="{3EBD4078-EC98-418E-98AD-17FF3CC69886}"/>
    <cellStyle name="Normal 9 4 2 2 4" xfId="2384" xr:uid="{29BA72BC-9FAF-41A9-A8E2-CE1E57C84ECC}"/>
    <cellStyle name="Normal 9 4 2 2 4 2" xfId="2385" xr:uid="{28A04D7C-FB53-41ED-B891-A23C1B25BFD3}"/>
    <cellStyle name="Normal 9 4 2 2 4 2 2" xfId="4882" xr:uid="{50C3D63A-8A35-4D37-A8DC-489C0606EBEE}"/>
    <cellStyle name="Normal 9 4 2 2 4 3" xfId="4068" xr:uid="{3CD099CC-95BD-4E74-A44E-5349207BDD8F}"/>
    <cellStyle name="Normal 9 4 2 2 4 3 2" xfId="4883" xr:uid="{4C1D1DDF-00F7-4044-87F8-5226DEBA2B0F}"/>
    <cellStyle name="Normal 9 4 2 2 4 4" xfId="4069" xr:uid="{54FA9DC9-9494-406E-AA01-22709B14ED46}"/>
    <cellStyle name="Normal 9 4 2 2 4 4 2" xfId="4884" xr:uid="{9028644A-37DD-46DC-AD64-57874AA93FA5}"/>
    <cellStyle name="Normal 9 4 2 2 4 5" xfId="4881" xr:uid="{64FBD34E-E243-4921-9138-8F79F6FA7908}"/>
    <cellStyle name="Normal 9 4 2 2 5" xfId="2386" xr:uid="{9933E38F-A41F-433A-A084-6C842B3A08BB}"/>
    <cellStyle name="Normal 9 4 2 2 5 2" xfId="4070" xr:uid="{1598B81E-AC6A-4CE6-8F1C-FC221F589ADC}"/>
    <cellStyle name="Normal 9 4 2 2 5 2 2" xfId="4886" xr:uid="{649B28E9-8285-4876-8167-A8644B11739D}"/>
    <cellStyle name="Normal 9 4 2 2 5 3" xfId="4071" xr:uid="{8920EFA0-CE86-4C70-A4B0-94C086A19557}"/>
    <cellStyle name="Normal 9 4 2 2 5 3 2" xfId="4887" xr:uid="{E576482B-6F18-46A4-A1A7-445DB166C438}"/>
    <cellStyle name="Normal 9 4 2 2 5 4" xfId="4072" xr:uid="{001088F2-3DFD-430F-8892-AB40B05A1F0A}"/>
    <cellStyle name="Normal 9 4 2 2 5 4 2" xfId="4888" xr:uid="{A75C4C66-A4AB-4C74-893C-CB7A386AB7FB}"/>
    <cellStyle name="Normal 9 4 2 2 5 5" xfId="4885" xr:uid="{4D8FF7F4-2761-4A5E-897E-E7FA79311BE6}"/>
    <cellStyle name="Normal 9 4 2 2 6" xfId="4073" xr:uid="{3476423E-7AD9-4CE0-823A-2F151D5C4F88}"/>
    <cellStyle name="Normal 9 4 2 2 6 2" xfId="4889" xr:uid="{B8185DBA-DAED-4304-B5CE-6F970172D516}"/>
    <cellStyle name="Normal 9 4 2 2 7" xfId="4074" xr:uid="{57D6E043-43D9-41BA-A6F9-1F395967884C}"/>
    <cellStyle name="Normal 9 4 2 2 7 2" xfId="4890" xr:uid="{011720E7-8DBE-4975-BFCF-3FE6441BBE99}"/>
    <cellStyle name="Normal 9 4 2 2 8" xfId="4075" xr:uid="{86466442-361F-47BA-BD83-5995C3120D0F}"/>
    <cellStyle name="Normal 9 4 2 2 8 2" xfId="4891" xr:uid="{A4AA4C7C-7818-4FAF-9774-17E907B5051A}"/>
    <cellStyle name="Normal 9 4 2 2 9" xfId="4859" xr:uid="{F7D4A330-9C31-4215-A970-E56DACF9E07E}"/>
    <cellStyle name="Normal 9 4 2 3" xfId="413" xr:uid="{EE504EA4-9A11-4F15-8DF9-AE3BEAA6329D}"/>
    <cellStyle name="Normal 9 4 2 3 2" xfId="859" xr:uid="{380B7828-2072-48C8-AAEA-FF9EFCF0C583}"/>
    <cellStyle name="Normal 9 4 2 3 2 2" xfId="860" xr:uid="{AC8169B5-D4B3-4BF8-8B5C-1832C41554A1}"/>
    <cellStyle name="Normal 9 4 2 3 2 2 2" xfId="2387" xr:uid="{E7D5159C-D3F5-4043-BBCD-19CA02AD213F}"/>
    <cellStyle name="Normal 9 4 2 3 2 2 2 2" xfId="2388" xr:uid="{7BA2D579-FDF5-4D1D-87C5-17E15E5953AA}"/>
    <cellStyle name="Normal 9 4 2 3 2 2 2 2 2" xfId="4896" xr:uid="{DADDF623-BD42-4141-A8A8-02EE17256782}"/>
    <cellStyle name="Normal 9 4 2 3 2 2 2 3" xfId="4895" xr:uid="{5206F9E5-5856-4065-B8CA-CF31374184EA}"/>
    <cellStyle name="Normal 9 4 2 3 2 2 3" xfId="2389" xr:uid="{54FDCF0A-DBD3-48B6-95FE-A4150F26943D}"/>
    <cellStyle name="Normal 9 4 2 3 2 2 3 2" xfId="4897" xr:uid="{48657885-92B8-4FBD-B20C-FF3B46B6D4A5}"/>
    <cellStyle name="Normal 9 4 2 3 2 2 4" xfId="4894" xr:uid="{DD708D9E-790E-41F8-9EA9-D211ECF6C17B}"/>
    <cellStyle name="Normal 9 4 2 3 2 3" xfId="2390" xr:uid="{1768C1DC-3447-4C52-AAD1-1CE52A37D059}"/>
    <cellStyle name="Normal 9 4 2 3 2 3 2" xfId="2391" xr:uid="{497289FD-9F31-4C03-A4BC-193474795BFF}"/>
    <cellStyle name="Normal 9 4 2 3 2 3 2 2" xfId="4899" xr:uid="{90224409-D85D-429E-B2A1-8653E50A129D}"/>
    <cellStyle name="Normal 9 4 2 3 2 3 3" xfId="4898" xr:uid="{7CE47F36-4ECE-4792-95E5-4B9A1F52BED8}"/>
    <cellStyle name="Normal 9 4 2 3 2 4" xfId="2392" xr:uid="{35FF3906-B3F0-433C-A564-F66EA13B7B24}"/>
    <cellStyle name="Normal 9 4 2 3 2 4 2" xfId="4900" xr:uid="{684B5EBC-340E-4ABE-8AAA-67671ED08518}"/>
    <cellStyle name="Normal 9 4 2 3 2 5" xfId="4893" xr:uid="{F3FA8D49-0CC7-4DA5-B00E-967CBD26A72D}"/>
    <cellStyle name="Normal 9 4 2 3 3" xfId="861" xr:uid="{95009860-DCD6-42B7-B619-53B08B797BF2}"/>
    <cellStyle name="Normal 9 4 2 3 3 2" xfId="2393" xr:uid="{C5D45D90-CE6C-418E-ABE3-075F00636983}"/>
    <cellStyle name="Normal 9 4 2 3 3 2 2" xfId="2394" xr:uid="{2891332A-3933-4392-9759-AA6B989E5A01}"/>
    <cellStyle name="Normal 9 4 2 3 3 2 2 2" xfId="4903" xr:uid="{6B37DC7E-2762-40B9-81B8-1F2EEE94218A}"/>
    <cellStyle name="Normal 9 4 2 3 3 2 3" xfId="4902" xr:uid="{138E6399-8715-48D9-837B-4217F45CBE31}"/>
    <cellStyle name="Normal 9 4 2 3 3 3" xfId="2395" xr:uid="{98AE0E82-212F-4B1D-ADD3-2C7D91A96E8C}"/>
    <cellStyle name="Normal 9 4 2 3 3 3 2" xfId="4904" xr:uid="{1803CD0A-556B-420A-9DEA-429689E5EC56}"/>
    <cellStyle name="Normal 9 4 2 3 3 4" xfId="4076" xr:uid="{E1F8301B-AAE2-4ECB-8464-A103A19504E5}"/>
    <cellStyle name="Normal 9 4 2 3 3 4 2" xfId="4905" xr:uid="{EAFE924E-4645-4560-A691-22AA1556E10E}"/>
    <cellStyle name="Normal 9 4 2 3 3 5" xfId="4901" xr:uid="{786D04B9-1BC6-41FE-9A7A-652131F9E1C4}"/>
    <cellStyle name="Normal 9 4 2 3 4" xfId="2396" xr:uid="{B9D0A3B7-F71C-43BA-A6DC-56D72B834490}"/>
    <cellStyle name="Normal 9 4 2 3 4 2" xfId="2397" xr:uid="{1F535E5F-55AE-4CA3-B940-4A1C5542E0F8}"/>
    <cellStyle name="Normal 9 4 2 3 4 2 2" xfId="4907" xr:uid="{712E8751-EA17-4186-A103-F43C3E794A3F}"/>
    <cellStyle name="Normal 9 4 2 3 4 3" xfId="4906" xr:uid="{0D36CA22-6F95-4AD9-99DB-4DD8E1E2A8D2}"/>
    <cellStyle name="Normal 9 4 2 3 5" xfId="2398" xr:uid="{46F28815-7558-49A8-9947-3D1770168E36}"/>
    <cellStyle name="Normal 9 4 2 3 5 2" xfId="4908" xr:uid="{41C8E45F-81CE-4B34-96FF-256B86383DEF}"/>
    <cellStyle name="Normal 9 4 2 3 6" xfId="4077" xr:uid="{3CE56192-5AD2-481B-B68C-D55258416A05}"/>
    <cellStyle name="Normal 9 4 2 3 6 2" xfId="4909" xr:uid="{0402C301-90EE-4AC1-BF9C-FC1B6F9D8667}"/>
    <cellStyle name="Normal 9 4 2 3 7" xfId="4892" xr:uid="{EEC90E2B-41AF-4009-A9D9-8A40C0F3F977}"/>
    <cellStyle name="Normal 9 4 2 4" xfId="414" xr:uid="{62D064E4-13E7-4B2B-AC6D-C98FFE519DE5}"/>
    <cellStyle name="Normal 9 4 2 4 2" xfId="862" xr:uid="{17A0C72A-8803-4C83-AC8E-17087D820DC6}"/>
    <cellStyle name="Normal 9 4 2 4 2 2" xfId="2399" xr:uid="{DD462094-40CE-4334-B5C8-4665D32344A6}"/>
    <cellStyle name="Normal 9 4 2 4 2 2 2" xfId="2400" xr:uid="{D9D5BDB2-9BC1-4423-9CBB-C1569D77FEE1}"/>
    <cellStyle name="Normal 9 4 2 4 2 2 2 2" xfId="4913" xr:uid="{34E2EFAA-43E9-48CB-ACA5-97F57EB237A0}"/>
    <cellStyle name="Normal 9 4 2 4 2 2 3" xfId="4912" xr:uid="{7096FBA0-6D61-4853-AC4D-3C7F289D9812}"/>
    <cellStyle name="Normal 9 4 2 4 2 3" xfId="2401" xr:uid="{5479BBDB-8C70-4E56-B14F-3DD95484198F}"/>
    <cellStyle name="Normal 9 4 2 4 2 3 2" xfId="4914" xr:uid="{77DF02B1-4D5E-4B2A-8EAC-11EC980A7CCD}"/>
    <cellStyle name="Normal 9 4 2 4 2 4" xfId="4078" xr:uid="{D4EA6D61-8959-4DA8-9831-6B1A5BCDC4CF}"/>
    <cellStyle name="Normal 9 4 2 4 2 4 2" xfId="4915" xr:uid="{3020618F-9276-40A5-BC52-AD561C986EFC}"/>
    <cellStyle name="Normal 9 4 2 4 2 5" xfId="4911" xr:uid="{15102549-50A5-4F59-999B-B623C6FA5A28}"/>
    <cellStyle name="Normal 9 4 2 4 3" xfId="2402" xr:uid="{E8D5D904-7487-465F-BEA0-964E12A0DA91}"/>
    <cellStyle name="Normal 9 4 2 4 3 2" xfId="2403" xr:uid="{A6019191-B271-4469-854E-8C7B3544F95B}"/>
    <cellStyle name="Normal 9 4 2 4 3 2 2" xfId="4917" xr:uid="{33BB47CF-FB91-4D82-A779-95EE2403612A}"/>
    <cellStyle name="Normal 9 4 2 4 3 3" xfId="4916" xr:uid="{4A9DC70E-8351-4E1B-8705-B8E0C7F564E4}"/>
    <cellStyle name="Normal 9 4 2 4 4" xfId="2404" xr:uid="{E15444C8-C664-4340-BB10-1829670443EB}"/>
    <cellStyle name="Normal 9 4 2 4 4 2" xfId="4918" xr:uid="{F621EB07-762D-4A13-BC8E-37B089246821}"/>
    <cellStyle name="Normal 9 4 2 4 5" xfId="4079" xr:uid="{8DE26E5F-EEE3-49D0-B8CF-ECC64F11BF42}"/>
    <cellStyle name="Normal 9 4 2 4 5 2" xfId="4919" xr:uid="{5C98DDBA-C74B-40BB-AB2D-FBBFAC82DF2E}"/>
    <cellStyle name="Normal 9 4 2 4 6" xfId="4910" xr:uid="{9D89A7C6-7F97-4971-933B-07C5F6D5E83B}"/>
    <cellStyle name="Normal 9 4 2 5" xfId="415" xr:uid="{83C2A69E-D824-446C-9390-63598A0A2FAE}"/>
    <cellStyle name="Normal 9 4 2 5 2" xfId="2405" xr:uid="{54D15D79-C3DF-4D79-B32E-F9A57F5F7E7D}"/>
    <cellStyle name="Normal 9 4 2 5 2 2" xfId="2406" xr:uid="{D1E85B2D-6395-4839-A26C-3AB4BC7D1759}"/>
    <cellStyle name="Normal 9 4 2 5 2 2 2" xfId="4922" xr:uid="{708A3E11-58D0-47D4-BDCF-D567FFE14D66}"/>
    <cellStyle name="Normal 9 4 2 5 2 3" xfId="4921" xr:uid="{6A9E4FE7-1AD4-44A7-ABBF-B1D5A31D7977}"/>
    <cellStyle name="Normal 9 4 2 5 3" xfId="2407" xr:uid="{56FBAAFC-9CCD-4353-A3F0-C39996ECDB74}"/>
    <cellStyle name="Normal 9 4 2 5 3 2" xfId="4923" xr:uid="{38FBD97D-B96E-496E-982C-C5EBCB3EC25B}"/>
    <cellStyle name="Normal 9 4 2 5 4" xfId="4080" xr:uid="{D452CF20-0789-40BA-88B5-5F8F5567E60A}"/>
    <cellStyle name="Normal 9 4 2 5 4 2" xfId="4924" xr:uid="{6AC7BBB5-BC9A-4023-A835-EA2D15E3DDE7}"/>
    <cellStyle name="Normal 9 4 2 5 5" xfId="4920" xr:uid="{C2E51426-1E0A-4140-9DD9-D93497A5EF81}"/>
    <cellStyle name="Normal 9 4 2 6" xfId="2408" xr:uid="{3EC41ACD-76B6-41CF-9E4B-EFDA83FFF607}"/>
    <cellStyle name="Normal 9 4 2 6 2" xfId="2409" xr:uid="{F36E8AC6-3332-4807-801C-9F19F4CDFCF6}"/>
    <cellStyle name="Normal 9 4 2 6 2 2" xfId="4926" xr:uid="{15C5A9DC-C7BC-4B1E-8046-E134D7EB574E}"/>
    <cellStyle name="Normal 9 4 2 6 3" xfId="4081" xr:uid="{F833204B-1657-4A52-BFB7-73639485A1B0}"/>
    <cellStyle name="Normal 9 4 2 6 3 2" xfId="4927" xr:uid="{F02BB83F-D7AB-4BF7-B40E-214691E7CD1F}"/>
    <cellStyle name="Normal 9 4 2 6 4" xfId="4082" xr:uid="{73DF79B9-93E3-4E17-A819-DA4F5CA14B03}"/>
    <cellStyle name="Normal 9 4 2 6 4 2" xfId="4928" xr:uid="{29A8C817-D583-4346-9E9C-6666BB45D150}"/>
    <cellStyle name="Normal 9 4 2 6 5" xfId="4925" xr:uid="{34AEBA8A-FE81-4F59-8F87-87EA6DA49563}"/>
    <cellStyle name="Normal 9 4 2 7" xfId="2410" xr:uid="{2D62010E-F162-4AEE-B191-EB715281DDD1}"/>
    <cellStyle name="Normal 9 4 2 7 2" xfId="4929" xr:uid="{ABBEADDB-92A0-40CA-A323-0D1411C91B3F}"/>
    <cellStyle name="Normal 9 4 2 8" xfId="4083" xr:uid="{F49618C4-1418-43D6-BD24-4D89D75DBB07}"/>
    <cellStyle name="Normal 9 4 2 8 2" xfId="4930" xr:uid="{BCD75B27-3037-49B1-89B5-4E3AAB8FFA1B}"/>
    <cellStyle name="Normal 9 4 2 9" xfId="4084" xr:uid="{3E158FFA-AD93-4A13-86E9-4E5964AACE0E}"/>
    <cellStyle name="Normal 9 4 2 9 2" xfId="4931" xr:uid="{B52B54EB-8C53-4395-B4D7-F4177F128C1F}"/>
    <cellStyle name="Normal 9 4 3" xfId="175" xr:uid="{CEFF1C8B-59CC-486E-8A59-10AAC782D46B}"/>
    <cellStyle name="Normal 9 4 3 2" xfId="176" xr:uid="{55371A9F-68EF-4C1B-970A-8ADE933614F4}"/>
    <cellStyle name="Normal 9 4 3 2 2" xfId="863" xr:uid="{47245C9F-6FD1-477D-B903-A03D687265FA}"/>
    <cellStyle name="Normal 9 4 3 2 2 2" xfId="2411" xr:uid="{2F472E6B-912A-4EE4-B49B-762F8D4B617D}"/>
    <cellStyle name="Normal 9 4 3 2 2 2 2" xfId="2412" xr:uid="{0644BC11-F8D8-444E-82C5-19B279B56517}"/>
    <cellStyle name="Normal 9 4 3 2 2 2 2 2" xfId="4500" xr:uid="{108FEFFE-1635-4EE4-B875-AA8C23CEEC39}"/>
    <cellStyle name="Normal 9 4 3 2 2 2 2 2 2" xfId="5307" xr:uid="{06C77130-0D6F-439D-A5BD-9F6FDB7E9FCB}"/>
    <cellStyle name="Normal 9 4 3 2 2 2 2 2 3" xfId="4936" xr:uid="{FAF3865D-C6C8-4633-A75F-EDD0676D00A0}"/>
    <cellStyle name="Normal 9 4 3 2 2 2 3" xfId="4501" xr:uid="{79CDC217-BC7D-4E13-AFD6-3DFE689FD253}"/>
    <cellStyle name="Normal 9 4 3 2 2 2 3 2" xfId="5308" xr:uid="{364A158D-3198-46F4-B520-5533673D38C3}"/>
    <cellStyle name="Normal 9 4 3 2 2 2 3 3" xfId="4935" xr:uid="{71304C0A-76D9-4BE8-A3A5-432515FA4C97}"/>
    <cellStyle name="Normal 9 4 3 2 2 3" xfId="2413" xr:uid="{8B82E63C-DCF8-497F-A1EB-4F099DB067BB}"/>
    <cellStyle name="Normal 9 4 3 2 2 3 2" xfId="4502" xr:uid="{F9D03B6D-B898-4F6E-9D0A-F2D391F235A6}"/>
    <cellStyle name="Normal 9 4 3 2 2 3 2 2" xfId="5309" xr:uid="{B195E487-1C29-404C-A60E-A2E18018946E}"/>
    <cellStyle name="Normal 9 4 3 2 2 3 2 3" xfId="4937" xr:uid="{4B7A55C5-EF01-4660-B343-EAE0B72EE4F3}"/>
    <cellStyle name="Normal 9 4 3 2 2 4" xfId="4085" xr:uid="{9E073958-C90B-4032-A454-2034757D2CCF}"/>
    <cellStyle name="Normal 9 4 3 2 2 4 2" xfId="4938" xr:uid="{6D56E21E-DC7E-47D7-9BE7-E9630B9F76AD}"/>
    <cellStyle name="Normal 9 4 3 2 2 5" xfId="4934" xr:uid="{B354A925-05F5-4D8F-A32F-78A7BA36269D}"/>
    <cellStyle name="Normal 9 4 3 2 3" xfId="2414" xr:uid="{74204DB5-9843-450D-9322-DAEBBCA6BB08}"/>
    <cellStyle name="Normal 9 4 3 2 3 2" xfId="2415" xr:uid="{0A621447-E111-45AA-9AF4-CB804B8ABF0B}"/>
    <cellStyle name="Normal 9 4 3 2 3 2 2" xfId="4503" xr:uid="{CDAF5882-84AD-42BD-8687-567BE7282174}"/>
    <cellStyle name="Normal 9 4 3 2 3 2 2 2" xfId="5310" xr:uid="{83368BFB-CC00-4341-8677-58B7A5083EBE}"/>
    <cellStyle name="Normal 9 4 3 2 3 2 2 3" xfId="4940" xr:uid="{692EBAA6-EBB5-4E26-92C1-34A75DB14AFC}"/>
    <cellStyle name="Normal 9 4 3 2 3 3" xfId="4086" xr:uid="{33BE9225-5B94-4479-B250-8EFD158419A2}"/>
    <cellStyle name="Normal 9 4 3 2 3 3 2" xfId="4941" xr:uid="{A1A41889-2205-4773-A85F-07F17E6C9348}"/>
    <cellStyle name="Normal 9 4 3 2 3 4" xfId="4087" xr:uid="{33E47CC4-36D7-4888-8D37-8AD479F68234}"/>
    <cellStyle name="Normal 9 4 3 2 3 4 2" xfId="4942" xr:uid="{B55A3453-89EA-4C50-AF90-E65E2B283F21}"/>
    <cellStyle name="Normal 9 4 3 2 3 5" xfId="4939" xr:uid="{1B1D7725-4507-4E98-B82E-FBDE7FFE0B53}"/>
    <cellStyle name="Normal 9 4 3 2 4" xfId="2416" xr:uid="{A31C0107-5218-44FA-8678-B5D781EEF93A}"/>
    <cellStyle name="Normal 9 4 3 2 4 2" xfId="4504" xr:uid="{73559226-0643-4CEC-9E4C-0462F222C70D}"/>
    <cellStyle name="Normal 9 4 3 2 4 2 2" xfId="5311" xr:uid="{70657725-BA09-4B99-966A-A7FE3FBBB83C}"/>
    <cellStyle name="Normal 9 4 3 2 4 2 3" xfId="4943" xr:uid="{35CB3FC1-5CA6-4284-BB31-3F1926F948A7}"/>
    <cellStyle name="Normal 9 4 3 2 5" xfId="4088" xr:uid="{E5E455F2-033B-47C3-B6AF-B29E54B49AA6}"/>
    <cellStyle name="Normal 9 4 3 2 5 2" xfId="4944" xr:uid="{9504971B-AAA2-402E-9F4F-180A323EA009}"/>
    <cellStyle name="Normal 9 4 3 2 6" xfId="4089" xr:uid="{AF6A52A6-86FA-40E6-8B66-5BC436484261}"/>
    <cellStyle name="Normal 9 4 3 2 6 2" xfId="4945" xr:uid="{25886A71-E81B-4650-B977-AA8C6E545E3D}"/>
    <cellStyle name="Normal 9 4 3 2 7" xfId="4933" xr:uid="{E33AEFB6-9FBB-49D2-A6D7-BC80CD3DC15E}"/>
    <cellStyle name="Normal 9 4 3 3" xfId="416" xr:uid="{7E56477A-46DC-4F78-AAB4-B1F21B56B1D1}"/>
    <cellStyle name="Normal 9 4 3 3 2" xfId="2417" xr:uid="{C8BD2039-F9AE-47DC-B2F2-EBBB927618B9}"/>
    <cellStyle name="Normal 9 4 3 3 2 2" xfId="2418" xr:uid="{BD6CED04-9D37-48AA-B79C-D13B11C0C1B8}"/>
    <cellStyle name="Normal 9 4 3 3 2 2 2" xfId="4505" xr:uid="{65CE90F4-1B16-4B83-B770-8BB1A5EB3058}"/>
    <cellStyle name="Normal 9 4 3 3 2 2 2 2" xfId="5312" xr:uid="{9A58BD5D-D4C5-4EAC-9BA0-B975AD93D624}"/>
    <cellStyle name="Normal 9 4 3 3 2 2 2 3" xfId="4948" xr:uid="{6AE4AF77-1F80-4F8A-8A68-6B5C3E74BF73}"/>
    <cellStyle name="Normal 9 4 3 3 2 3" xfId="4090" xr:uid="{88035664-A8A2-4024-B6B9-61A0F1F059BA}"/>
    <cellStyle name="Normal 9 4 3 3 2 3 2" xfId="4949" xr:uid="{101F679D-D0AE-4B83-ABCD-D106566C72FB}"/>
    <cellStyle name="Normal 9 4 3 3 2 4" xfId="4091" xr:uid="{BB489A87-8797-411C-8DF3-9F77FEDB4B5B}"/>
    <cellStyle name="Normal 9 4 3 3 2 4 2" xfId="4950" xr:uid="{1171A7E1-7A42-4C43-B985-F5C54C36B4F9}"/>
    <cellStyle name="Normal 9 4 3 3 2 5" xfId="4947" xr:uid="{4B106D5D-9D7D-4EA4-B1AB-1D9726B49C25}"/>
    <cellStyle name="Normal 9 4 3 3 3" xfId="2419" xr:uid="{9ADF25E6-01FB-46BF-8C49-5AAA2CABB3DA}"/>
    <cellStyle name="Normal 9 4 3 3 3 2" xfId="4506" xr:uid="{2129348C-9B25-43F1-8864-7B0A51C6493D}"/>
    <cellStyle name="Normal 9 4 3 3 3 2 2" xfId="5313" xr:uid="{86A43370-5656-4BFD-AA68-AA165D13C108}"/>
    <cellStyle name="Normal 9 4 3 3 3 2 3" xfId="4951" xr:uid="{80004046-7BA0-418F-87FA-64DE6550C6F9}"/>
    <cellStyle name="Normal 9 4 3 3 4" xfId="4092" xr:uid="{0F7AFADE-915A-458C-ACBF-DEB9624ACA81}"/>
    <cellStyle name="Normal 9 4 3 3 4 2" xfId="4952" xr:uid="{FCCF26D7-A32B-443B-A9B2-3FDE78DE5E80}"/>
    <cellStyle name="Normal 9 4 3 3 5" xfId="4093" xr:uid="{D3ECBD8E-6A57-4B48-927A-81CF7912E146}"/>
    <cellStyle name="Normal 9 4 3 3 5 2" xfId="4953" xr:uid="{707177C0-DD54-42CB-8263-A1396AECC617}"/>
    <cellStyle name="Normal 9 4 3 3 6" xfId="4946" xr:uid="{22F81DBF-F2F8-4491-B7B7-E432E831E6E5}"/>
    <cellStyle name="Normal 9 4 3 4" xfId="2420" xr:uid="{D3AFF394-2240-4162-8595-B6CC306AADA4}"/>
    <cellStyle name="Normal 9 4 3 4 2" xfId="2421" xr:uid="{6C97F349-FEFF-4600-8ECD-0E929BC0AA91}"/>
    <cellStyle name="Normal 9 4 3 4 2 2" xfId="4507" xr:uid="{3D85BD9E-BA7B-46C2-835A-5A9C3FE9ABD7}"/>
    <cellStyle name="Normal 9 4 3 4 2 2 2" xfId="5314" xr:uid="{75B24445-7F02-4E00-B25E-88C3E3A495A9}"/>
    <cellStyle name="Normal 9 4 3 4 2 2 3" xfId="4955" xr:uid="{F833E771-2A92-4B62-9958-979774DA958C}"/>
    <cellStyle name="Normal 9 4 3 4 3" xfId="4094" xr:uid="{A550C244-CC46-42E9-9982-EAE7C4FDDA47}"/>
    <cellStyle name="Normal 9 4 3 4 3 2" xfId="4956" xr:uid="{199E91B3-AF11-4459-85C9-AE9ED30061C2}"/>
    <cellStyle name="Normal 9 4 3 4 4" xfId="4095" xr:uid="{7188677E-46A8-4840-9E31-DCA6F701F277}"/>
    <cellStyle name="Normal 9 4 3 4 4 2" xfId="4957" xr:uid="{73A91AD5-B48D-478C-AD72-D4114393FB2A}"/>
    <cellStyle name="Normal 9 4 3 4 5" xfId="4954" xr:uid="{B2BD3E1D-03B5-4963-95BF-E3CC250A6A3F}"/>
    <cellStyle name="Normal 9 4 3 5" xfId="2422" xr:uid="{C358D2C8-6503-4F21-8F8E-E7BD49552AA0}"/>
    <cellStyle name="Normal 9 4 3 5 2" xfId="4096" xr:uid="{06D7D4A1-CE32-4CD6-8F9F-B31D833C2FDB}"/>
    <cellStyle name="Normal 9 4 3 5 2 2" xfId="4959" xr:uid="{22D234E0-9D1C-435A-9F05-7AE0560DAE2C}"/>
    <cellStyle name="Normal 9 4 3 5 3" xfId="4097" xr:uid="{F185823A-77B5-4675-8A1E-ADFC49F69EDF}"/>
    <cellStyle name="Normal 9 4 3 5 3 2" xfId="4960" xr:uid="{A19E1B67-B2BE-4DEC-8061-13E829539FE9}"/>
    <cellStyle name="Normal 9 4 3 5 4" xfId="4098" xr:uid="{D3920AFD-CBA9-48DD-B53A-5C685930B0E7}"/>
    <cellStyle name="Normal 9 4 3 5 4 2" xfId="4961" xr:uid="{12650963-BFB3-4589-BD8A-81A583DE8D5F}"/>
    <cellStyle name="Normal 9 4 3 5 5" xfId="4958" xr:uid="{65E544E3-3686-4E11-AE08-D201A5C55F5A}"/>
    <cellStyle name="Normal 9 4 3 6" xfId="4099" xr:uid="{7D696ED5-5EF9-415D-9B01-EF2283841BBD}"/>
    <cellStyle name="Normal 9 4 3 6 2" xfId="4962" xr:uid="{138FD82F-7661-4761-A6AB-6A2AA6652A88}"/>
    <cellStyle name="Normal 9 4 3 7" xfId="4100" xr:uid="{91056ACE-E86B-4920-A8F3-7D26B2411209}"/>
    <cellStyle name="Normal 9 4 3 7 2" xfId="4963" xr:uid="{8D2C69CD-7806-4B55-A76E-95239967C30D}"/>
    <cellStyle name="Normal 9 4 3 8" xfId="4101" xr:uid="{9A744718-612B-4208-92FC-6DA3A7FF5970}"/>
    <cellStyle name="Normal 9 4 3 8 2" xfId="4964" xr:uid="{C80C6076-B690-4A03-883F-57E3A9B713AD}"/>
    <cellStyle name="Normal 9 4 3 9" xfId="4932" xr:uid="{05C3E3E3-26E9-43F9-AB7B-AD40B7397FAA}"/>
    <cellStyle name="Normal 9 4 4" xfId="177" xr:uid="{250F5A2A-B708-4586-A784-8F69B7E06B21}"/>
    <cellStyle name="Normal 9 4 4 2" xfId="864" xr:uid="{EA57AB65-A01B-4F86-B7F5-8FDD4B82245F}"/>
    <cellStyle name="Normal 9 4 4 2 2" xfId="865" xr:uid="{3F071B8C-EE9F-4F1E-8C77-874A64AEEBF7}"/>
    <cellStyle name="Normal 9 4 4 2 2 2" xfId="2423" xr:uid="{C2DB60E2-444D-4EC0-9F5A-0406F3F05B58}"/>
    <cellStyle name="Normal 9 4 4 2 2 2 2" xfId="2424" xr:uid="{2540E726-9CE8-4CB2-8334-4048275737F1}"/>
    <cellStyle name="Normal 9 4 4 2 2 2 2 2" xfId="4969" xr:uid="{5669B2E5-DE32-4C46-B30A-82E17178D16B}"/>
    <cellStyle name="Normal 9 4 4 2 2 2 3" xfId="4968" xr:uid="{E0911219-2746-40B4-AD54-321FC75D3989}"/>
    <cellStyle name="Normal 9 4 4 2 2 3" xfId="2425" xr:uid="{4158DB4F-ED53-4A42-A4CD-7013735EFB4E}"/>
    <cellStyle name="Normal 9 4 4 2 2 3 2" xfId="4970" xr:uid="{6CDD01C1-4EA5-4C59-BCF8-0A7216F2E004}"/>
    <cellStyle name="Normal 9 4 4 2 2 4" xfId="4102" xr:uid="{FCEA92AE-671D-45A2-86E0-43586351BF80}"/>
    <cellStyle name="Normal 9 4 4 2 2 4 2" xfId="4971" xr:uid="{137AA76E-1587-4863-ADAE-BC4E0386B145}"/>
    <cellStyle name="Normal 9 4 4 2 2 5" xfId="4967" xr:uid="{BA3BB7E7-8E5B-48D9-897A-49D02D63C621}"/>
    <cellStyle name="Normal 9 4 4 2 3" xfId="2426" xr:uid="{CF8622CA-6303-4AB7-9D7D-AC6FED8DB657}"/>
    <cellStyle name="Normal 9 4 4 2 3 2" xfId="2427" xr:uid="{05BAE7B6-2535-48D9-8172-A37458527709}"/>
    <cellStyle name="Normal 9 4 4 2 3 2 2" xfId="4973" xr:uid="{E2EBCB72-996E-469F-84EE-6A46BA1A647A}"/>
    <cellStyle name="Normal 9 4 4 2 3 3" xfId="4972" xr:uid="{543C3F7D-086A-478F-ADB7-8FA44B5F82AB}"/>
    <cellStyle name="Normal 9 4 4 2 4" xfId="2428" xr:uid="{268541A3-9B6D-4F51-9FA2-BDD751F039B0}"/>
    <cellStyle name="Normal 9 4 4 2 4 2" xfId="4974" xr:uid="{C7C32668-8E88-40B3-B34E-8954E4D31FDC}"/>
    <cellStyle name="Normal 9 4 4 2 5" xfId="4103" xr:uid="{08DFFC72-87FC-40EB-A453-E9401AD5F170}"/>
    <cellStyle name="Normal 9 4 4 2 5 2" xfId="4975" xr:uid="{9BAF0A8D-12CD-4F44-9082-FF7044DBBB11}"/>
    <cellStyle name="Normal 9 4 4 2 6" xfId="4966" xr:uid="{72B5135A-3D9E-4B33-BB83-6EC2E1408142}"/>
    <cellStyle name="Normal 9 4 4 3" xfId="866" xr:uid="{5B1CFF54-E342-43A2-9CC8-4B94BFF8D4E1}"/>
    <cellStyle name="Normal 9 4 4 3 2" xfId="2429" xr:uid="{DC4C985B-371B-46FB-A541-71FBB26679D2}"/>
    <cellStyle name="Normal 9 4 4 3 2 2" xfId="2430" xr:uid="{A51A1E26-77CF-444A-8E12-817CE17DDE41}"/>
    <cellStyle name="Normal 9 4 4 3 2 2 2" xfId="4978" xr:uid="{A0A58184-F630-4EE4-AA6D-B0B5169E045E}"/>
    <cellStyle name="Normal 9 4 4 3 2 3" xfId="4977" xr:uid="{B969A86E-3F8F-4D39-831A-481BCBD4C3B2}"/>
    <cellStyle name="Normal 9 4 4 3 3" xfId="2431" xr:uid="{087B61FA-DF00-46E9-A84B-289E68C80CEC}"/>
    <cellStyle name="Normal 9 4 4 3 3 2" xfId="4979" xr:uid="{F8B76C42-3F0E-4A5E-98B2-D6775F1E5430}"/>
    <cellStyle name="Normal 9 4 4 3 4" xfId="4104" xr:uid="{CFC2B696-6B2A-4111-A368-C92FF620FAB1}"/>
    <cellStyle name="Normal 9 4 4 3 4 2" xfId="4980" xr:uid="{E87024F6-84AA-471D-BE80-943ED77696D2}"/>
    <cellStyle name="Normal 9 4 4 3 5" xfId="4976" xr:uid="{C23F2DD4-F0B1-42AF-9EB9-169DC25F3F77}"/>
    <cellStyle name="Normal 9 4 4 4" xfId="2432" xr:uid="{C8A982BC-C517-41A5-AB6D-0766AB651BC7}"/>
    <cellStyle name="Normal 9 4 4 4 2" xfId="2433" xr:uid="{30794DB9-F454-4E1C-9EE2-8B70AD4D0E43}"/>
    <cellStyle name="Normal 9 4 4 4 2 2" xfId="4982" xr:uid="{BA1D9270-5397-4FD7-8FBA-21DD5174ACE8}"/>
    <cellStyle name="Normal 9 4 4 4 3" xfId="4105" xr:uid="{21878FA5-D2B7-487C-B6B6-C228EDCF84E1}"/>
    <cellStyle name="Normal 9 4 4 4 3 2" xfId="4983" xr:uid="{2E05F5A1-7DF1-4E4C-B0D0-6AC1B62FCF4A}"/>
    <cellStyle name="Normal 9 4 4 4 4" xfId="4106" xr:uid="{5922848B-F2AE-4252-A392-0DD4B3D4EC8C}"/>
    <cellStyle name="Normal 9 4 4 4 4 2" xfId="4984" xr:uid="{233ACACF-3ABE-4D12-8273-18E59D7ECC18}"/>
    <cellStyle name="Normal 9 4 4 4 5" xfId="4981" xr:uid="{50018779-2EF3-4702-90E1-A56069A4B93D}"/>
    <cellStyle name="Normal 9 4 4 5" xfId="2434" xr:uid="{C994514D-A073-4AE9-985B-190D84C1E849}"/>
    <cellStyle name="Normal 9 4 4 5 2" xfId="4985" xr:uid="{3CD4EF2B-2FA3-40EF-BB3E-983962434BB7}"/>
    <cellStyle name="Normal 9 4 4 6" xfId="4107" xr:uid="{341B82D3-828D-4EA0-9114-6BAB86A4C773}"/>
    <cellStyle name="Normal 9 4 4 6 2" xfId="4986" xr:uid="{9C706DBC-26A6-4D46-82E7-84BF9F780A24}"/>
    <cellStyle name="Normal 9 4 4 7" xfId="4108" xr:uid="{ED85E087-6ACF-4BE3-939C-E98840975AD5}"/>
    <cellStyle name="Normal 9 4 4 7 2" xfId="4987" xr:uid="{7AB7409F-F8DC-4720-BE46-4677628DE4AD}"/>
    <cellStyle name="Normal 9 4 4 8" xfId="4965" xr:uid="{DA66F977-3022-469B-BE82-32AA5D105BF9}"/>
    <cellStyle name="Normal 9 4 5" xfId="417" xr:uid="{2AA316F2-4F90-4017-AC66-71651515CE9B}"/>
    <cellStyle name="Normal 9 4 5 2" xfId="867" xr:uid="{431F5416-EA86-463C-A16F-AAE440553524}"/>
    <cellStyle name="Normal 9 4 5 2 2" xfId="2435" xr:uid="{7CB4ACCB-5E62-4DA8-B26F-EFEA396E3CB1}"/>
    <cellStyle name="Normal 9 4 5 2 2 2" xfId="2436" xr:uid="{E262337E-9AC5-40AD-BCA1-2DD46593CD31}"/>
    <cellStyle name="Normal 9 4 5 2 2 2 2" xfId="4991" xr:uid="{5AD25356-8A6E-4D40-B899-55AA06299644}"/>
    <cellStyle name="Normal 9 4 5 2 2 3" xfId="4990" xr:uid="{3889A0E3-8FBB-4F1D-AFD9-95F25A94358A}"/>
    <cellStyle name="Normal 9 4 5 2 3" xfId="2437" xr:uid="{A885E5E3-8BA0-4F53-A120-24C5426AF10F}"/>
    <cellStyle name="Normal 9 4 5 2 3 2" xfId="4992" xr:uid="{7D0FFC2C-C425-4913-87FB-7445A46A717B}"/>
    <cellStyle name="Normal 9 4 5 2 4" xfId="4109" xr:uid="{D9F8249A-8195-4D33-BBBA-36254F43C70B}"/>
    <cellStyle name="Normal 9 4 5 2 4 2" xfId="4993" xr:uid="{D129E997-DD00-46A4-99BC-08BC39A49786}"/>
    <cellStyle name="Normal 9 4 5 2 5" xfId="4989" xr:uid="{BC3F7BC9-6D6D-4498-8153-C93E90D8F249}"/>
    <cellStyle name="Normal 9 4 5 3" xfId="2438" xr:uid="{6B2DF68B-A211-4567-A185-E4C4A0AF156C}"/>
    <cellStyle name="Normal 9 4 5 3 2" xfId="2439" xr:uid="{E52C5B4E-975E-4162-8907-99C07690EB35}"/>
    <cellStyle name="Normal 9 4 5 3 2 2" xfId="4995" xr:uid="{EF210C94-F96E-4EF3-B1F4-05D3740BFAD6}"/>
    <cellStyle name="Normal 9 4 5 3 3" xfId="4110" xr:uid="{723BBAFE-643E-4F48-8F68-46EBE03A1AF5}"/>
    <cellStyle name="Normal 9 4 5 3 3 2" xfId="4996" xr:uid="{B6481B67-45B9-416A-9709-DEDF6DEC2799}"/>
    <cellStyle name="Normal 9 4 5 3 4" xfId="4111" xr:uid="{AAC2D463-663F-4EF7-8CE8-A76ECA3D756A}"/>
    <cellStyle name="Normal 9 4 5 3 4 2" xfId="4997" xr:uid="{E80B1D65-298F-430E-B78A-F9F1FDC6EF67}"/>
    <cellStyle name="Normal 9 4 5 3 5" xfId="4994" xr:uid="{3FA8D9AF-5AA2-4474-8402-C872F029F22A}"/>
    <cellStyle name="Normal 9 4 5 4" xfId="2440" xr:uid="{B37D8A67-7F1F-4371-9AC9-B2127A7C5F5A}"/>
    <cellStyle name="Normal 9 4 5 4 2" xfId="4998" xr:uid="{19B9A7D8-AB4A-478B-A624-365B359C62A7}"/>
    <cellStyle name="Normal 9 4 5 5" xfId="4112" xr:uid="{08F0C6B0-995A-4172-BD79-145FA4F1B986}"/>
    <cellStyle name="Normal 9 4 5 5 2" xfId="4999" xr:uid="{5C73ED3F-7DD4-4089-8C6E-CF139F9A5404}"/>
    <cellStyle name="Normal 9 4 5 6" xfId="4113" xr:uid="{7B9AECF5-D8C0-4E1A-A993-8F4B132BE9E6}"/>
    <cellStyle name="Normal 9 4 5 6 2" xfId="5000" xr:uid="{F1752638-D05B-46A0-B5E6-4488BB4D52DA}"/>
    <cellStyle name="Normal 9 4 5 7" xfId="4988" xr:uid="{1FA5F485-D7A4-4D2C-83BE-87F3F87188EE}"/>
    <cellStyle name="Normal 9 4 6" xfId="418" xr:uid="{1FFC09FE-9895-4731-8F92-D3135AA2C5C1}"/>
    <cellStyle name="Normal 9 4 6 2" xfId="2441" xr:uid="{64828E85-8188-437F-9B63-7817899AD7AD}"/>
    <cellStyle name="Normal 9 4 6 2 2" xfId="2442" xr:uid="{062379C1-BB79-4F93-8BE3-3A3F8C6A83C5}"/>
    <cellStyle name="Normal 9 4 6 2 2 2" xfId="5003" xr:uid="{E8EEA94C-3E6B-445D-93F7-F6AF984914CA}"/>
    <cellStyle name="Normal 9 4 6 2 3" xfId="4114" xr:uid="{6BA6382A-48C7-4376-AFC8-B9DD82C65016}"/>
    <cellStyle name="Normal 9 4 6 2 3 2" xfId="5004" xr:uid="{5BA46C6A-B284-4902-95DD-5A78A921433D}"/>
    <cellStyle name="Normal 9 4 6 2 4" xfId="4115" xr:uid="{4D13F1BC-DDB9-4A62-BD9C-9BF23923A474}"/>
    <cellStyle name="Normal 9 4 6 2 4 2" xfId="5005" xr:uid="{93072EEF-C081-4AEB-9DB2-A2BD5835DEAF}"/>
    <cellStyle name="Normal 9 4 6 2 5" xfId="5002" xr:uid="{2739C609-FEAB-4144-AAB2-D486DD36C8E0}"/>
    <cellStyle name="Normal 9 4 6 3" xfId="2443" xr:uid="{4977C5D4-7D97-4C87-A7B3-463238E31DE9}"/>
    <cellStyle name="Normal 9 4 6 3 2" xfId="5006" xr:uid="{3C5BCDD6-049E-42C6-96AD-C74D4042402D}"/>
    <cellStyle name="Normal 9 4 6 4" xfId="4116" xr:uid="{829A9265-64A7-4F54-BBCE-03A4E9F7BE4E}"/>
    <cellStyle name="Normal 9 4 6 4 2" xfId="5007" xr:uid="{D8236BF6-C774-468F-8A20-91BB95319A7C}"/>
    <cellStyle name="Normal 9 4 6 5" xfId="4117" xr:uid="{A8975928-E58C-418D-96E4-9C1467AD13C7}"/>
    <cellStyle name="Normal 9 4 6 5 2" xfId="5008" xr:uid="{BB721985-D185-4A0E-B81E-FDD57A833F0F}"/>
    <cellStyle name="Normal 9 4 6 6" xfId="5001" xr:uid="{BDE33593-2107-4BBF-9F56-E92C52D9FB41}"/>
    <cellStyle name="Normal 9 4 7" xfId="2444" xr:uid="{D4E9483C-8150-40BF-AD7E-FE17456BBBE2}"/>
    <cellStyle name="Normal 9 4 7 2" xfId="2445" xr:uid="{9F597994-97C1-4167-8C03-881E43E66348}"/>
    <cellStyle name="Normal 9 4 7 2 2" xfId="5010" xr:uid="{5022FABA-4853-496C-ACED-0E7B74522877}"/>
    <cellStyle name="Normal 9 4 7 3" xfId="4118" xr:uid="{7CA796F0-AEF3-4447-A73F-970FFD1CF937}"/>
    <cellStyle name="Normal 9 4 7 3 2" xfId="5011" xr:uid="{AC855FD4-8A24-4946-909C-8346E45ACB1E}"/>
    <cellStyle name="Normal 9 4 7 4" xfId="4119" xr:uid="{3C0790E1-212B-4AA7-A017-3DCAD69AF519}"/>
    <cellStyle name="Normal 9 4 7 4 2" xfId="5012" xr:uid="{C62897BE-BF32-4E62-AB2D-21F643E8908E}"/>
    <cellStyle name="Normal 9 4 7 5" xfId="5009" xr:uid="{F0367530-237A-4515-9EA8-24EC7B5B8848}"/>
    <cellStyle name="Normal 9 4 8" xfId="2446" xr:uid="{EC2D1DAB-25F4-44C5-A816-8B9FC62572D6}"/>
    <cellStyle name="Normal 9 4 8 2" xfId="4120" xr:uid="{4B465A46-F4C7-4F2A-9A01-2E4DADA643D6}"/>
    <cellStyle name="Normal 9 4 8 2 2" xfId="5014" xr:uid="{6FCC3AE2-57F6-4FC6-829E-1978C026AD44}"/>
    <cellStyle name="Normal 9 4 8 3" xfId="4121" xr:uid="{125845A6-CDA9-431C-A391-0C9C49166977}"/>
    <cellStyle name="Normal 9 4 8 3 2" xfId="5015" xr:uid="{F5D1C9E7-487C-4D93-9670-960533A80FE5}"/>
    <cellStyle name="Normal 9 4 8 4" xfId="4122" xr:uid="{D8A0FB76-5949-4502-896F-12876BE45644}"/>
    <cellStyle name="Normal 9 4 8 4 2" xfId="5016" xr:uid="{D86377C7-6708-4C54-94ED-A3FE4580579E}"/>
    <cellStyle name="Normal 9 4 8 5" xfId="5013" xr:uid="{25C04B09-06B5-496A-A872-A52401016363}"/>
    <cellStyle name="Normal 9 4 9" xfId="4123" xr:uid="{BC4CF0C6-355D-46C7-ABFA-CCC79176A653}"/>
    <cellStyle name="Normal 9 4 9 2" xfId="5017" xr:uid="{91F5BB4C-FD14-435B-8C3D-058274CC5A57}"/>
    <cellStyle name="Normal 9 5" xfId="178" xr:uid="{CBB3C7D3-F5A8-4852-B694-8D0F1D976C64}"/>
    <cellStyle name="Normal 9 5 10" xfId="4124" xr:uid="{0BE4A34A-A321-4134-B90E-3B13DED903AB}"/>
    <cellStyle name="Normal 9 5 10 2" xfId="5019" xr:uid="{B1D81462-60A7-4CDC-B54F-D5666F2BC654}"/>
    <cellStyle name="Normal 9 5 11" xfId="4125" xr:uid="{9E3D972D-2DFC-4B32-93DB-C9842D063229}"/>
    <cellStyle name="Normal 9 5 11 2" xfId="5020" xr:uid="{98396E71-4EA1-4E1E-B763-C27630CB06F7}"/>
    <cellStyle name="Normal 9 5 12" xfId="5018" xr:uid="{09C076A2-F6CB-4847-AF59-CE3DF84803CB}"/>
    <cellStyle name="Normal 9 5 2" xfId="179" xr:uid="{269DD462-DCA9-421C-9A9D-12DCF478FD56}"/>
    <cellStyle name="Normal 9 5 2 10" xfId="5021" xr:uid="{FF0FC584-55C0-48B0-869E-49EC0F783EBC}"/>
    <cellStyle name="Normal 9 5 2 2" xfId="419" xr:uid="{599005B0-2D77-4D04-B625-36777AC10AC1}"/>
    <cellStyle name="Normal 9 5 2 2 2" xfId="868" xr:uid="{5AF3D10A-5C55-4544-8B94-490EB842F8C7}"/>
    <cellStyle name="Normal 9 5 2 2 2 2" xfId="869" xr:uid="{FDA66390-8469-4F06-A6EB-E97DEAB5B89A}"/>
    <cellStyle name="Normal 9 5 2 2 2 2 2" xfId="2447" xr:uid="{53B910EA-46EB-40E5-89E8-714EB05AAE87}"/>
    <cellStyle name="Normal 9 5 2 2 2 2 2 2" xfId="5025" xr:uid="{3F40B156-04AE-49F3-8461-D12EC5658932}"/>
    <cellStyle name="Normal 9 5 2 2 2 2 3" xfId="4126" xr:uid="{EAE5C007-2772-4A3F-BFD9-A516D9B7A577}"/>
    <cellStyle name="Normal 9 5 2 2 2 2 3 2" xfId="5026" xr:uid="{4F74F759-3ECB-4E25-B725-89E916509E48}"/>
    <cellStyle name="Normal 9 5 2 2 2 2 4" xfId="4127" xr:uid="{EC82DB6A-EF09-4A78-9493-065C0BDC1528}"/>
    <cellStyle name="Normal 9 5 2 2 2 2 4 2" xfId="5027" xr:uid="{0D95304A-546E-4143-87D2-E8A4605BFB51}"/>
    <cellStyle name="Normal 9 5 2 2 2 2 5" xfId="5024" xr:uid="{B01A8629-FB8C-43AA-BDFF-9143A682943E}"/>
    <cellStyle name="Normal 9 5 2 2 2 3" xfId="2448" xr:uid="{1CE9FFC4-2E6B-4368-9FC6-8BC570A313DC}"/>
    <cellStyle name="Normal 9 5 2 2 2 3 2" xfId="4128" xr:uid="{FE08C90B-40A0-45F7-9C35-3D01526B076F}"/>
    <cellStyle name="Normal 9 5 2 2 2 3 2 2" xfId="5029" xr:uid="{64153115-5336-43A3-ADA7-ABC3DB66815E}"/>
    <cellStyle name="Normal 9 5 2 2 2 3 3" xfId="4129" xr:uid="{9D16A8FC-E7E5-478F-B602-880D46132FBD}"/>
    <cellStyle name="Normal 9 5 2 2 2 3 3 2" xfId="5030" xr:uid="{099CB676-F4E7-4634-96C5-3413E572F2E7}"/>
    <cellStyle name="Normal 9 5 2 2 2 3 4" xfId="4130" xr:uid="{0AA1E7DE-BEBF-45A5-BF6D-2CE518FCFB4D}"/>
    <cellStyle name="Normal 9 5 2 2 2 3 4 2" xfId="5031" xr:uid="{8C60E7F3-8FCA-4A9B-983B-4891A7595FD9}"/>
    <cellStyle name="Normal 9 5 2 2 2 3 5" xfId="5028" xr:uid="{B26F8090-2ADB-4336-B333-9EF93113A532}"/>
    <cellStyle name="Normal 9 5 2 2 2 4" xfId="4131" xr:uid="{68ECF048-67B2-4105-AC6F-8AB6BDECFE89}"/>
    <cellStyle name="Normal 9 5 2 2 2 4 2" xfId="5032" xr:uid="{9AAF47C4-CE43-4548-A6A0-C873A04D601E}"/>
    <cellStyle name="Normal 9 5 2 2 2 5" xfId="4132" xr:uid="{244F6485-EA35-4CAB-A4FF-69449F9FCEA4}"/>
    <cellStyle name="Normal 9 5 2 2 2 5 2" xfId="5033" xr:uid="{2E16E1B1-AABC-4F03-B746-11DA421304E6}"/>
    <cellStyle name="Normal 9 5 2 2 2 6" xfId="4133" xr:uid="{14ACB6E4-2348-445F-A2E8-A7988604CAFB}"/>
    <cellStyle name="Normal 9 5 2 2 2 6 2" xfId="5034" xr:uid="{82282EE2-2E9C-4365-890E-ACE8D7F22508}"/>
    <cellStyle name="Normal 9 5 2 2 2 7" xfId="5023" xr:uid="{3689B63B-0F72-4E60-8415-69DADEC52D13}"/>
    <cellStyle name="Normal 9 5 2 2 3" xfId="870" xr:uid="{241A22D2-5BAF-47FF-A0C1-4A4023223244}"/>
    <cellStyle name="Normal 9 5 2 2 3 2" xfId="2449" xr:uid="{9D63834A-7BD7-434C-98AC-31F571D5DED1}"/>
    <cellStyle name="Normal 9 5 2 2 3 2 2" xfId="4134" xr:uid="{386E5341-7B7C-4464-B31D-02DC3423E202}"/>
    <cellStyle name="Normal 9 5 2 2 3 2 2 2" xfId="5037" xr:uid="{F03CC513-F293-404C-B6B5-DBEEBD1CE3FA}"/>
    <cellStyle name="Normal 9 5 2 2 3 2 3" xfId="4135" xr:uid="{16DDA2B4-1EE0-40B9-92E3-7FC8D69C16B0}"/>
    <cellStyle name="Normal 9 5 2 2 3 2 3 2" xfId="5038" xr:uid="{D2AEDE09-1F39-4DB1-857D-D7B82E249765}"/>
    <cellStyle name="Normal 9 5 2 2 3 2 4" xfId="4136" xr:uid="{3FD60F98-8D44-4510-933C-0305865BEC30}"/>
    <cellStyle name="Normal 9 5 2 2 3 2 4 2" xfId="5039" xr:uid="{13079024-08AE-4C4C-8726-239F91C5545E}"/>
    <cellStyle name="Normal 9 5 2 2 3 2 5" xfId="5036" xr:uid="{0E4DE046-A1EF-41F5-8323-E5E0B7634AD6}"/>
    <cellStyle name="Normal 9 5 2 2 3 3" xfId="4137" xr:uid="{9CD4E3FA-81E8-4B40-B272-40CDEBB3B9B2}"/>
    <cellStyle name="Normal 9 5 2 2 3 3 2" xfId="5040" xr:uid="{29589D83-C865-4156-B2C4-9931AF1BE763}"/>
    <cellStyle name="Normal 9 5 2 2 3 4" xfId="4138" xr:uid="{02B954A7-3874-41FD-B7C2-CB8735AE424D}"/>
    <cellStyle name="Normal 9 5 2 2 3 4 2" xfId="5041" xr:uid="{186969BC-300C-41C7-8D78-4357BA0FA9C1}"/>
    <cellStyle name="Normal 9 5 2 2 3 5" xfId="4139" xr:uid="{4F38CD4A-3835-49FE-B49D-02B503C345B3}"/>
    <cellStyle name="Normal 9 5 2 2 3 5 2" xfId="5042" xr:uid="{14CCB9C8-3839-4B1E-9A07-C1DE434356DB}"/>
    <cellStyle name="Normal 9 5 2 2 3 6" xfId="5035" xr:uid="{C00923D7-8425-407F-A768-2C66F27E87C5}"/>
    <cellStyle name="Normal 9 5 2 2 4" xfId="2450" xr:uid="{399EBF81-9E7B-46EE-B537-4D39EEED337E}"/>
    <cellStyle name="Normal 9 5 2 2 4 2" xfId="4140" xr:uid="{C950AB77-5F5D-416F-BDBA-DC8DEF5539AA}"/>
    <cellStyle name="Normal 9 5 2 2 4 2 2" xfId="5044" xr:uid="{13053D9C-0FC7-4D46-A101-C1B10E3FE1A4}"/>
    <cellStyle name="Normal 9 5 2 2 4 3" xfId="4141" xr:uid="{CA709EED-8C1A-4C0A-B380-D64EA68C3F27}"/>
    <cellStyle name="Normal 9 5 2 2 4 3 2" xfId="5045" xr:uid="{3F6B6208-C46E-4B5C-8CA4-90D3402E2F8D}"/>
    <cellStyle name="Normal 9 5 2 2 4 4" xfId="4142" xr:uid="{7842D401-F5B4-45EF-86B8-7482F31C60CB}"/>
    <cellStyle name="Normal 9 5 2 2 4 4 2" xfId="5046" xr:uid="{0CD0CDBA-4C88-4A23-B2EF-321866FC9B6A}"/>
    <cellStyle name="Normal 9 5 2 2 4 5" xfId="5043" xr:uid="{EEB41444-F293-4E6D-B436-B15CFC98101D}"/>
    <cellStyle name="Normal 9 5 2 2 5" xfId="4143" xr:uid="{C45F9CAD-4638-4154-B3D7-2DC1EFABA201}"/>
    <cellStyle name="Normal 9 5 2 2 5 2" xfId="4144" xr:uid="{B5EC0C4B-F87C-43F7-BD9B-FDD1ED120F12}"/>
    <cellStyle name="Normal 9 5 2 2 5 2 2" xfId="5048" xr:uid="{8F36C462-86FA-4844-9D29-ED8F275C7A5F}"/>
    <cellStyle name="Normal 9 5 2 2 5 3" xfId="4145" xr:uid="{632D19C9-4D3F-4B31-871C-58BE9F51A4C4}"/>
    <cellStyle name="Normal 9 5 2 2 5 3 2" xfId="5049" xr:uid="{C853179B-4FF1-4A4E-A88D-1A96540EAC25}"/>
    <cellStyle name="Normal 9 5 2 2 5 4" xfId="4146" xr:uid="{BF956C54-0F39-4FB9-AC8B-80EC4E3C90D2}"/>
    <cellStyle name="Normal 9 5 2 2 5 4 2" xfId="5050" xr:uid="{B724F5CE-1E0B-40C2-9FED-9220E7A34844}"/>
    <cellStyle name="Normal 9 5 2 2 5 5" xfId="5047" xr:uid="{C70D8E08-12F0-463C-90CE-316476EC08D1}"/>
    <cellStyle name="Normal 9 5 2 2 6" xfId="4147" xr:uid="{C7F11FEA-998C-4E99-B444-9C137BEB0D2F}"/>
    <cellStyle name="Normal 9 5 2 2 6 2" xfId="5051" xr:uid="{8535DF35-9F38-47E1-ABEA-2560215E98E9}"/>
    <cellStyle name="Normal 9 5 2 2 7" xfId="4148" xr:uid="{11017819-4E84-40E5-9CF7-0530D302C11F}"/>
    <cellStyle name="Normal 9 5 2 2 7 2" xfId="5052" xr:uid="{9ED0838A-0D12-4FAC-8B33-A1472449CB38}"/>
    <cellStyle name="Normal 9 5 2 2 8" xfId="4149" xr:uid="{2FEA897F-F5F8-47C2-8B39-3BCDB2459AC9}"/>
    <cellStyle name="Normal 9 5 2 2 8 2" xfId="5053" xr:uid="{F87EC8F3-E9AD-4029-B657-F9B74FD92775}"/>
    <cellStyle name="Normal 9 5 2 2 9" xfId="5022" xr:uid="{005C0526-AD13-48D0-BE58-34AB6DF6DB8B}"/>
    <cellStyle name="Normal 9 5 2 3" xfId="871" xr:uid="{B288ADD1-F2EC-44CC-B711-57B7622F5085}"/>
    <cellStyle name="Normal 9 5 2 3 2" xfId="872" xr:uid="{A03148DF-35D0-4005-B971-6DAB43BC15BB}"/>
    <cellStyle name="Normal 9 5 2 3 2 2" xfId="873" xr:uid="{B0033159-6866-43D1-9566-39DDC25C2823}"/>
    <cellStyle name="Normal 9 5 2 3 2 2 2" xfId="5056" xr:uid="{A5A83D41-A381-4C10-B90E-81E0F4052456}"/>
    <cellStyle name="Normal 9 5 2 3 2 3" xfId="4150" xr:uid="{B619B329-CFB4-4A6E-88DD-F9FC88900866}"/>
    <cellStyle name="Normal 9 5 2 3 2 3 2" xfId="5057" xr:uid="{88233F5E-CFBC-40DF-8A69-A922CEF0FDBB}"/>
    <cellStyle name="Normal 9 5 2 3 2 4" xfId="4151" xr:uid="{A2B54675-571C-42A4-AC57-F66F2F97AC0F}"/>
    <cellStyle name="Normal 9 5 2 3 2 4 2" xfId="5058" xr:uid="{B8111851-9BBD-4E2F-A198-8E761907EAA9}"/>
    <cellStyle name="Normal 9 5 2 3 2 5" xfId="5055" xr:uid="{29E6E3A9-07B4-4705-95F9-F0E71CA20BC4}"/>
    <cellStyle name="Normal 9 5 2 3 3" xfId="874" xr:uid="{C9530E87-064E-404A-AD73-9EF33ED420BE}"/>
    <cellStyle name="Normal 9 5 2 3 3 2" xfId="4152" xr:uid="{E55874C3-B78A-4B6C-A1AF-404F34867E67}"/>
    <cellStyle name="Normal 9 5 2 3 3 2 2" xfId="5060" xr:uid="{D7851931-25BF-4D25-973A-AC0A28CE4940}"/>
    <cellStyle name="Normal 9 5 2 3 3 3" xfId="4153" xr:uid="{24E21CD4-21FA-426F-9BF0-5D590F47BAE9}"/>
    <cellStyle name="Normal 9 5 2 3 3 3 2" xfId="5061" xr:uid="{A163DB9B-4671-4216-BF2A-0AB776C87D31}"/>
    <cellStyle name="Normal 9 5 2 3 3 4" xfId="4154" xr:uid="{76C79A90-963F-48E9-B32C-C7188D37D127}"/>
    <cellStyle name="Normal 9 5 2 3 3 4 2" xfId="5062" xr:uid="{0B9A2A30-36D1-4599-B7DE-CBD8D1C1C717}"/>
    <cellStyle name="Normal 9 5 2 3 3 5" xfId="5059" xr:uid="{58D92405-BB3B-4282-AA11-FE379FBA9D6C}"/>
    <cellStyle name="Normal 9 5 2 3 4" xfId="4155" xr:uid="{DAC38D7B-463B-46AB-95FA-BFAD5C5E9D64}"/>
    <cellStyle name="Normal 9 5 2 3 4 2" xfId="5063" xr:uid="{D88AA4E2-7C16-4DAD-9941-86DC4AF997C8}"/>
    <cellStyle name="Normal 9 5 2 3 5" xfId="4156" xr:uid="{D6F4012E-04E0-409E-AFE2-7B8D851C9BB7}"/>
    <cellStyle name="Normal 9 5 2 3 5 2" xfId="5064" xr:uid="{62DF4407-7E3B-4EAB-928D-4A35BA7DC1D4}"/>
    <cellStyle name="Normal 9 5 2 3 6" xfId="4157" xr:uid="{F9149B30-8596-4734-96BC-C88EA07BF49B}"/>
    <cellStyle name="Normal 9 5 2 3 6 2" xfId="5065" xr:uid="{1AC249A5-ECBD-4FDC-AC43-9333E922B751}"/>
    <cellStyle name="Normal 9 5 2 3 7" xfId="5054" xr:uid="{D0FD6100-E3CA-413B-B661-88D609870C7E}"/>
    <cellStyle name="Normal 9 5 2 4" xfId="875" xr:uid="{79A8A47D-3EFA-44EA-840A-C252E0099321}"/>
    <cellStyle name="Normal 9 5 2 4 2" xfId="876" xr:uid="{1E0FB3E9-B75B-4DCF-9C26-5E0C2E5671B3}"/>
    <cellStyle name="Normal 9 5 2 4 2 2" xfId="4158" xr:uid="{8CFECE45-C0A4-43FC-ADB6-5F50D336E980}"/>
    <cellStyle name="Normal 9 5 2 4 2 2 2" xfId="5068" xr:uid="{4F244231-1FFA-44F5-8FA9-E46A97146EFA}"/>
    <cellStyle name="Normal 9 5 2 4 2 3" xfId="4159" xr:uid="{6618DBDD-E3B2-430E-B1BE-6A1A03FB29D1}"/>
    <cellStyle name="Normal 9 5 2 4 2 3 2" xfId="5069" xr:uid="{15F9F23E-533D-4F8D-B8FF-DC290F8B6372}"/>
    <cellStyle name="Normal 9 5 2 4 2 4" xfId="4160" xr:uid="{22E669D3-A7D3-4A79-B12B-34743CDD1AC1}"/>
    <cellStyle name="Normal 9 5 2 4 2 4 2" xfId="5070" xr:uid="{7685CC9A-8A8A-4488-AAAE-2B526DC1375A}"/>
    <cellStyle name="Normal 9 5 2 4 2 5" xfId="5067" xr:uid="{1C6C5681-4BA3-48CE-9E44-53417023FE03}"/>
    <cellStyle name="Normal 9 5 2 4 3" xfId="4161" xr:uid="{C65692E4-4B86-413E-B03C-991CDCFD4BFD}"/>
    <cellStyle name="Normal 9 5 2 4 3 2" xfId="5071" xr:uid="{ABA5478F-923F-464A-AABA-3D795E578C55}"/>
    <cellStyle name="Normal 9 5 2 4 4" xfId="4162" xr:uid="{A80023A9-DDE9-409C-B3D8-FD9F669F329B}"/>
    <cellStyle name="Normal 9 5 2 4 4 2" xfId="5072" xr:uid="{8CC70683-B409-450F-91FB-06DE2A572BB8}"/>
    <cellStyle name="Normal 9 5 2 4 5" xfId="4163" xr:uid="{C89BE48D-D709-4325-9171-6F132EB5A132}"/>
    <cellStyle name="Normal 9 5 2 4 5 2" xfId="5073" xr:uid="{EFE0499A-2B36-436E-A060-6536D0B8FB5C}"/>
    <cellStyle name="Normal 9 5 2 4 6" xfId="5066" xr:uid="{4BC57109-76DC-43A4-B24B-F7E21CFC5B55}"/>
    <cellStyle name="Normal 9 5 2 5" xfId="877" xr:uid="{462CAC2C-1E38-47CE-B19F-B95DC097A265}"/>
    <cellStyle name="Normal 9 5 2 5 2" xfId="4164" xr:uid="{AB3D052C-B4F8-44F1-B87C-F4FFA898B913}"/>
    <cellStyle name="Normal 9 5 2 5 2 2" xfId="5075" xr:uid="{FE608CE2-890F-4FC0-97D2-40654A0729B1}"/>
    <cellStyle name="Normal 9 5 2 5 3" xfId="4165" xr:uid="{07CABB00-65FE-44ED-89B8-A47A111F04C5}"/>
    <cellStyle name="Normal 9 5 2 5 3 2" xfId="5076" xr:uid="{1FFC0142-C382-4A00-B4E0-D5611BD67DC9}"/>
    <cellStyle name="Normal 9 5 2 5 4" xfId="4166" xr:uid="{DCDEF7AF-8DB4-43C3-B3D9-C56DB6130DDD}"/>
    <cellStyle name="Normal 9 5 2 5 4 2" xfId="5077" xr:uid="{49F9413F-6961-42DB-BFF0-E9B724799080}"/>
    <cellStyle name="Normal 9 5 2 5 5" xfId="5074" xr:uid="{7ACB2131-729D-4AF2-8665-89F624BA7DD4}"/>
    <cellStyle name="Normal 9 5 2 6" xfId="4167" xr:uid="{777F741A-0192-4FE7-AA3C-DC4CD183B0B6}"/>
    <cellStyle name="Normal 9 5 2 6 2" xfId="4168" xr:uid="{906D1CC3-E684-48D5-A19A-2D59E1C2D1CD}"/>
    <cellStyle name="Normal 9 5 2 6 2 2" xfId="5079" xr:uid="{C06F974E-F687-4C05-860F-04E1CB59994F}"/>
    <cellStyle name="Normal 9 5 2 6 3" xfId="4169" xr:uid="{6972FA80-EFE1-4444-80A8-E18B5F63A464}"/>
    <cellStyle name="Normal 9 5 2 6 3 2" xfId="5080" xr:uid="{C16D5156-AB04-4729-96CD-1D345296C50C}"/>
    <cellStyle name="Normal 9 5 2 6 4" xfId="4170" xr:uid="{88BCBD22-194D-40C5-B7F5-C21315D352AB}"/>
    <cellStyle name="Normal 9 5 2 6 4 2" xfId="5081" xr:uid="{8F430D2C-FB14-469B-B20B-DA12ED859BF6}"/>
    <cellStyle name="Normal 9 5 2 6 5" xfId="5078" xr:uid="{ED2FFE52-9431-4F24-807D-D0C09D9E70EB}"/>
    <cellStyle name="Normal 9 5 2 7" xfId="4171" xr:uid="{79E4959F-F40B-4A78-A216-D8A435ED01DF}"/>
    <cellStyle name="Normal 9 5 2 7 2" xfId="5082" xr:uid="{9E20AA96-2C0F-4574-816B-DA5622BE3664}"/>
    <cellStyle name="Normal 9 5 2 8" xfId="4172" xr:uid="{D957B33A-4A9F-4CDB-B685-BAC865CEC635}"/>
    <cellStyle name="Normal 9 5 2 8 2" xfId="5083" xr:uid="{B6931D71-AF3F-4726-BCB9-307495134C12}"/>
    <cellStyle name="Normal 9 5 2 9" xfId="4173" xr:uid="{F57A14FE-15A4-4534-8DBA-43542844C6EF}"/>
    <cellStyle name="Normal 9 5 2 9 2" xfId="5084" xr:uid="{7DD9459E-1949-4BCB-A93F-EB7B80E572D1}"/>
    <cellStyle name="Normal 9 5 3" xfId="420" xr:uid="{7D10D35A-72C7-440C-BD8E-3E84F7DF6582}"/>
    <cellStyle name="Normal 9 5 3 2" xfId="878" xr:uid="{C2348AAB-EB0F-4A7B-A457-4C5FDA834650}"/>
    <cellStyle name="Normal 9 5 3 2 2" xfId="879" xr:uid="{B80CF6A3-2174-4A5A-A7D2-E5D1B9BF3254}"/>
    <cellStyle name="Normal 9 5 3 2 2 2" xfId="2451" xr:uid="{C2C844D2-8F43-4C57-A4C9-691D6D0BDA16}"/>
    <cellStyle name="Normal 9 5 3 2 2 2 2" xfId="2452" xr:uid="{49289D14-6BD9-43A3-A255-0266E057B74B}"/>
    <cellStyle name="Normal 9 5 3 2 2 2 2 2" xfId="5089" xr:uid="{79DC37E4-6FA3-4A10-94A1-51B108209ABD}"/>
    <cellStyle name="Normal 9 5 3 2 2 2 3" xfId="5088" xr:uid="{122B902F-37E9-49CA-BE31-FD1242947FDA}"/>
    <cellStyle name="Normal 9 5 3 2 2 3" xfId="2453" xr:uid="{74E4814E-3810-484E-9D5C-4C4410EF3384}"/>
    <cellStyle name="Normal 9 5 3 2 2 3 2" xfId="5090" xr:uid="{7063E789-B609-4679-93CF-633ADB34B007}"/>
    <cellStyle name="Normal 9 5 3 2 2 4" xfId="4174" xr:uid="{16019FA8-107D-4CE6-82C0-4A096C3FA34A}"/>
    <cellStyle name="Normal 9 5 3 2 2 4 2" xfId="5091" xr:uid="{F3BB7C93-A8D3-4472-AE58-6FAC14A7F987}"/>
    <cellStyle name="Normal 9 5 3 2 2 5" xfId="5087" xr:uid="{F52390AF-4B77-473A-ABA6-9F84F1CEDF72}"/>
    <cellStyle name="Normal 9 5 3 2 3" xfId="2454" xr:uid="{5FB382F8-6360-4E9A-9876-17F28BFC3270}"/>
    <cellStyle name="Normal 9 5 3 2 3 2" xfId="2455" xr:uid="{73ED08E5-95D8-4A91-8E8A-99FD192E0B80}"/>
    <cellStyle name="Normal 9 5 3 2 3 2 2" xfId="5093" xr:uid="{430C8ABE-27AC-4911-A7A6-B44FB3B4B6B1}"/>
    <cellStyle name="Normal 9 5 3 2 3 3" xfId="4175" xr:uid="{AF969FBF-C300-465D-8BC8-C0B280860C88}"/>
    <cellStyle name="Normal 9 5 3 2 3 3 2" xfId="5094" xr:uid="{3A786F1F-5EDC-4C55-BD7D-DC7E7F8322C2}"/>
    <cellStyle name="Normal 9 5 3 2 3 4" xfId="4176" xr:uid="{833494EE-9000-471B-A072-2239D38A9EB4}"/>
    <cellStyle name="Normal 9 5 3 2 3 4 2" xfId="5095" xr:uid="{AAB293BA-7225-4FC3-A94C-738AD46B4566}"/>
    <cellStyle name="Normal 9 5 3 2 3 5" xfId="5092" xr:uid="{724FF588-0052-4125-84E4-02A7E2977E78}"/>
    <cellStyle name="Normal 9 5 3 2 4" xfId="2456" xr:uid="{0E148353-7F4C-4508-B6E7-E11C49A2C1C5}"/>
    <cellStyle name="Normal 9 5 3 2 4 2" xfId="5096" xr:uid="{292BD5F0-8E2E-414D-892D-3F88F765B190}"/>
    <cellStyle name="Normal 9 5 3 2 5" xfId="4177" xr:uid="{5B9D1DA5-DDE0-4B5B-A36E-03090FD62D00}"/>
    <cellStyle name="Normal 9 5 3 2 5 2" xfId="5097" xr:uid="{4A3FEA53-09D1-410A-995F-DE0E8B8350A8}"/>
    <cellStyle name="Normal 9 5 3 2 6" xfId="4178" xr:uid="{858C4802-3702-4415-BDBD-E3C712B6F5D6}"/>
    <cellStyle name="Normal 9 5 3 2 6 2" xfId="5098" xr:uid="{0C4B4007-2305-4105-97FD-95E859DC3290}"/>
    <cellStyle name="Normal 9 5 3 2 7" xfId="5086" xr:uid="{B5F7BCA1-80D9-4627-9913-52C74D2196BF}"/>
    <cellStyle name="Normal 9 5 3 3" xfId="880" xr:uid="{5B3C9C15-1EEA-424F-B213-C0E164AD2DBF}"/>
    <cellStyle name="Normal 9 5 3 3 2" xfId="2457" xr:uid="{FE3FA5CF-7DA5-474A-82EE-31BADCE354B8}"/>
    <cellStyle name="Normal 9 5 3 3 2 2" xfId="2458" xr:uid="{D99438A7-95D9-476E-B4F1-D358D3D4D47C}"/>
    <cellStyle name="Normal 9 5 3 3 2 2 2" xfId="5101" xr:uid="{1C5F7962-42F7-4301-999A-C5186B2C1375}"/>
    <cellStyle name="Normal 9 5 3 3 2 3" xfId="4179" xr:uid="{E4E39B48-62F9-4E33-BF3F-214E1709A3AF}"/>
    <cellStyle name="Normal 9 5 3 3 2 3 2" xfId="5102" xr:uid="{1BABB2E7-0AED-4F36-8048-5D19A5B6F5E0}"/>
    <cellStyle name="Normal 9 5 3 3 2 4" xfId="4180" xr:uid="{02C7CA91-CDFC-4424-8CAD-9E4D6DD85677}"/>
    <cellStyle name="Normal 9 5 3 3 2 4 2" xfId="5103" xr:uid="{2A7A611D-8A27-4D5F-BEC4-BED393789642}"/>
    <cellStyle name="Normal 9 5 3 3 2 5" xfId="5100" xr:uid="{F2EE9EB0-4D86-4203-91F8-54D4961E6CF6}"/>
    <cellStyle name="Normal 9 5 3 3 3" xfId="2459" xr:uid="{B994F787-5119-4D26-BBAC-DBB90B0365C3}"/>
    <cellStyle name="Normal 9 5 3 3 3 2" xfId="5104" xr:uid="{A3C54870-3AF0-4895-B2E5-E146F33B802D}"/>
    <cellStyle name="Normal 9 5 3 3 4" xfId="4181" xr:uid="{F7F2339B-C75F-4FC7-B602-5927D7C816BF}"/>
    <cellStyle name="Normal 9 5 3 3 4 2" xfId="5105" xr:uid="{2EE85FF5-9B15-4DFA-A62F-DB63056AE7DA}"/>
    <cellStyle name="Normal 9 5 3 3 5" xfId="4182" xr:uid="{F3C136C3-5C2D-4DA1-B195-452B9DD6C469}"/>
    <cellStyle name="Normal 9 5 3 3 5 2" xfId="5106" xr:uid="{3DD39E4D-1165-41CC-956D-F3A269281AC0}"/>
    <cellStyle name="Normal 9 5 3 3 6" xfId="5099" xr:uid="{32E05206-04B9-47E4-9F0A-AE0F7671A633}"/>
    <cellStyle name="Normal 9 5 3 4" xfId="2460" xr:uid="{0B8ABB79-2C41-4BC3-B3DA-533376B6E1DA}"/>
    <cellStyle name="Normal 9 5 3 4 2" xfId="2461" xr:uid="{685E1BFF-BB61-49E2-978B-64C76CB79036}"/>
    <cellStyle name="Normal 9 5 3 4 2 2" xfId="5108" xr:uid="{5B0978F1-B779-4F03-9554-08208D2E2EAA}"/>
    <cellStyle name="Normal 9 5 3 4 3" xfId="4183" xr:uid="{F94C6372-4202-4AD4-B810-92F7919F2E26}"/>
    <cellStyle name="Normal 9 5 3 4 3 2" xfId="5109" xr:uid="{50AF25EF-7393-43FB-AC70-716B96E2C60E}"/>
    <cellStyle name="Normal 9 5 3 4 4" xfId="4184" xr:uid="{8DEE584C-3F50-4783-808E-56BDB70C18E3}"/>
    <cellStyle name="Normal 9 5 3 4 4 2" xfId="5110" xr:uid="{F23ADAB0-7798-461F-9E1D-CE08416BA539}"/>
    <cellStyle name="Normal 9 5 3 4 5" xfId="5107" xr:uid="{08865405-1C40-4F39-8D1B-A885704C40C0}"/>
    <cellStyle name="Normal 9 5 3 5" xfId="2462" xr:uid="{017C5C19-D263-43A5-B38F-2551D1CDECA6}"/>
    <cellStyle name="Normal 9 5 3 5 2" xfId="4185" xr:uid="{2521CDC9-B38B-42A8-9E04-1E8EF8F1A217}"/>
    <cellStyle name="Normal 9 5 3 5 2 2" xfId="5112" xr:uid="{56F518AC-7AB2-4C13-95B1-5CF95A6FA9B7}"/>
    <cellStyle name="Normal 9 5 3 5 3" xfId="4186" xr:uid="{A96AA0D0-39B8-4288-9D19-BB0B181FE01F}"/>
    <cellStyle name="Normal 9 5 3 5 3 2" xfId="5113" xr:uid="{B0A85859-C0EB-4FA7-84D8-255D8F0C9E67}"/>
    <cellStyle name="Normal 9 5 3 5 4" xfId="4187" xr:uid="{8C79C026-BAD4-4B2E-8B30-73D2F95F49E3}"/>
    <cellStyle name="Normal 9 5 3 5 4 2" xfId="5114" xr:uid="{3ACA6BCE-4DCC-46CE-A7B1-3C80ABE161C5}"/>
    <cellStyle name="Normal 9 5 3 5 5" xfId="5111" xr:uid="{FD71E399-5F15-487E-9EA1-B0C90DC4B353}"/>
    <cellStyle name="Normal 9 5 3 6" xfId="4188" xr:uid="{9BC704B0-BCEF-4C77-BDCC-66D66CA69F6A}"/>
    <cellStyle name="Normal 9 5 3 6 2" xfId="5115" xr:uid="{953AC8C2-1F69-4C2E-BF3B-5C45D5B96996}"/>
    <cellStyle name="Normal 9 5 3 7" xfId="4189" xr:uid="{CB883B34-7DE7-4D42-ACCE-2899E3F6BD5E}"/>
    <cellStyle name="Normal 9 5 3 7 2" xfId="5116" xr:uid="{9F9E0D26-9E19-4DC5-8026-97A1E63B4F03}"/>
    <cellStyle name="Normal 9 5 3 8" xfId="4190" xr:uid="{D12D5449-895A-4BA4-A2E2-789CA8863FF6}"/>
    <cellStyle name="Normal 9 5 3 8 2" xfId="5117" xr:uid="{874250DD-71D1-4662-8E0C-BD4C97C34037}"/>
    <cellStyle name="Normal 9 5 3 9" xfId="5085" xr:uid="{42F90DA0-ECED-4A80-9368-DF23DDFFD029}"/>
    <cellStyle name="Normal 9 5 4" xfId="421" xr:uid="{A501A70D-EEEC-45BC-AAD2-B8F184A24806}"/>
    <cellStyle name="Normal 9 5 4 2" xfId="881" xr:uid="{BA831A8B-F4B8-45E5-9355-727ABD95F5D0}"/>
    <cellStyle name="Normal 9 5 4 2 2" xfId="882" xr:uid="{53BABEC0-ECB6-41EB-9177-F841A9AF9755}"/>
    <cellStyle name="Normal 9 5 4 2 2 2" xfId="2463" xr:uid="{1BA0544D-7D49-4B30-96C1-2F55D4C03352}"/>
    <cellStyle name="Normal 9 5 4 2 2 2 2" xfId="5121" xr:uid="{7FB1219B-28DA-4070-8A38-C0290D8F8B0B}"/>
    <cellStyle name="Normal 9 5 4 2 2 3" xfId="4191" xr:uid="{6323CC6E-E477-4D4D-9485-3FA6C7BE2883}"/>
    <cellStyle name="Normal 9 5 4 2 2 3 2" xfId="5122" xr:uid="{729C96EB-21D0-41CB-BE95-CBB5D1F1DC19}"/>
    <cellStyle name="Normal 9 5 4 2 2 4" xfId="4192" xr:uid="{B402A53D-E6DA-42F8-B796-D519853F3D13}"/>
    <cellStyle name="Normal 9 5 4 2 2 4 2" xfId="5123" xr:uid="{FF9DFB51-5878-45FD-9931-E42430A01DE0}"/>
    <cellStyle name="Normal 9 5 4 2 2 5" xfId="5120" xr:uid="{2150DEFE-EEBC-4088-89D5-56D2C04A909F}"/>
    <cellStyle name="Normal 9 5 4 2 3" xfId="2464" xr:uid="{58C4DBD4-B546-4C31-975E-4E0ABA0E9817}"/>
    <cellStyle name="Normal 9 5 4 2 3 2" xfId="5124" xr:uid="{DED85C56-7D47-498D-B8C9-8A476B5B2642}"/>
    <cellStyle name="Normal 9 5 4 2 4" xfId="4193" xr:uid="{3D7169FC-29DA-456D-A62C-6396934FF812}"/>
    <cellStyle name="Normal 9 5 4 2 4 2" xfId="5125" xr:uid="{97627D33-E95A-48D0-92A2-619384C380F9}"/>
    <cellStyle name="Normal 9 5 4 2 5" xfId="4194" xr:uid="{A81DE7C2-BF0B-4835-BF5A-82623E506952}"/>
    <cellStyle name="Normal 9 5 4 2 5 2" xfId="5126" xr:uid="{E3064DCC-B644-4A90-BBE5-0D4DF4EE8C8E}"/>
    <cellStyle name="Normal 9 5 4 2 6" xfId="5119" xr:uid="{F447426B-BEC9-4B5E-86DD-11642EB0CE55}"/>
    <cellStyle name="Normal 9 5 4 3" xfId="883" xr:uid="{DFA0EFE4-2409-4711-B7F6-BAB4FB3A9998}"/>
    <cellStyle name="Normal 9 5 4 3 2" xfId="2465" xr:uid="{E6304051-6ECA-460A-B10E-F256C07A678B}"/>
    <cellStyle name="Normal 9 5 4 3 2 2" xfId="5128" xr:uid="{684D5D51-9159-4819-9FFF-7551A0F46A7B}"/>
    <cellStyle name="Normal 9 5 4 3 3" xfId="4195" xr:uid="{661DA2D9-98CD-41BD-A3EA-77A11AF1FBB0}"/>
    <cellStyle name="Normal 9 5 4 3 3 2" xfId="5129" xr:uid="{A48AE27D-1F1E-419B-BC12-B19D26BABA7E}"/>
    <cellStyle name="Normal 9 5 4 3 4" xfId="4196" xr:uid="{797C8C20-2B22-4870-A51D-D08655611281}"/>
    <cellStyle name="Normal 9 5 4 3 4 2" xfId="5130" xr:uid="{5009A282-F48A-4C6F-B0D9-B5002F76BB9B}"/>
    <cellStyle name="Normal 9 5 4 3 5" xfId="5127" xr:uid="{E44E78CD-3A20-4063-9587-BFE846EFDC14}"/>
    <cellStyle name="Normal 9 5 4 4" xfId="2466" xr:uid="{40CACD79-7717-434E-88DE-25D163CB3976}"/>
    <cellStyle name="Normal 9 5 4 4 2" xfId="4197" xr:uid="{F6BC4877-CFFB-425F-A70F-47A62DE6099C}"/>
    <cellStyle name="Normal 9 5 4 4 2 2" xfId="5132" xr:uid="{FD67ADD7-7B22-4E03-9FA6-A8C485E87892}"/>
    <cellStyle name="Normal 9 5 4 4 3" xfId="4198" xr:uid="{3DDE67F0-FCB7-41D3-914A-B203B34F3F3D}"/>
    <cellStyle name="Normal 9 5 4 4 3 2" xfId="5133" xr:uid="{0EE016AA-095C-45BB-944A-345DF257FA86}"/>
    <cellStyle name="Normal 9 5 4 4 4" xfId="4199" xr:uid="{E4F3EF5F-1765-4E51-99A2-F8996EB0F6CE}"/>
    <cellStyle name="Normal 9 5 4 4 4 2" xfId="5134" xr:uid="{177D4ACB-C5EB-421D-81F8-89408B439D18}"/>
    <cellStyle name="Normal 9 5 4 4 5" xfId="5131" xr:uid="{E3C54A76-0636-4511-9198-326BA0292002}"/>
    <cellStyle name="Normal 9 5 4 5" xfId="4200" xr:uid="{FC95627A-4933-471E-8F9B-B70AB22AB3B4}"/>
    <cellStyle name="Normal 9 5 4 5 2" xfId="5135" xr:uid="{1DB723F7-62EA-4F6C-82E4-011B6717846C}"/>
    <cellStyle name="Normal 9 5 4 6" xfId="4201" xr:uid="{6CD24D8B-A71A-4AEB-B589-F1AE4927E6BF}"/>
    <cellStyle name="Normal 9 5 4 6 2" xfId="5136" xr:uid="{30B20534-C244-4845-8046-426E35AC249E}"/>
    <cellStyle name="Normal 9 5 4 7" xfId="4202" xr:uid="{DE32AE34-E6CA-405B-B2EA-F3C509000A7A}"/>
    <cellStyle name="Normal 9 5 4 7 2" xfId="5137" xr:uid="{9C83EEEC-3358-48D6-89FF-E5EBBE4FF1EC}"/>
    <cellStyle name="Normal 9 5 4 8" xfId="5118" xr:uid="{A02F2B76-354C-4FCE-99AA-E353ED309BB3}"/>
    <cellStyle name="Normal 9 5 5" xfId="422" xr:uid="{FF4FCBE2-94D9-47D3-A1D8-6C25D83631CD}"/>
    <cellStyle name="Normal 9 5 5 2" xfId="884" xr:uid="{AC9D0C14-D49E-4453-A9C3-F60F8BC64548}"/>
    <cellStyle name="Normal 9 5 5 2 2" xfId="2467" xr:uid="{8383DD09-36B9-487B-BE75-01A7391756B0}"/>
    <cellStyle name="Normal 9 5 5 2 2 2" xfId="5140" xr:uid="{8613E1A4-8A58-4950-A3F7-99F1836B4176}"/>
    <cellStyle name="Normal 9 5 5 2 3" xfId="4203" xr:uid="{4B0B607B-E093-40A2-B055-89FA82036114}"/>
    <cellStyle name="Normal 9 5 5 2 3 2" xfId="5141" xr:uid="{8AA3575E-C72C-48D4-B198-4BE9383802DF}"/>
    <cellStyle name="Normal 9 5 5 2 4" xfId="4204" xr:uid="{57C17574-CE9C-482D-9076-0E852E0873E2}"/>
    <cellStyle name="Normal 9 5 5 2 4 2" xfId="5142" xr:uid="{D0B0A127-00E6-4BB5-BA35-BB1F1954081D}"/>
    <cellStyle name="Normal 9 5 5 2 5" xfId="5139" xr:uid="{39503AD1-8A22-4733-883E-F6774BE955B4}"/>
    <cellStyle name="Normal 9 5 5 3" xfId="2468" xr:uid="{545C7C00-8445-4104-A3F9-211CF2FF76EC}"/>
    <cellStyle name="Normal 9 5 5 3 2" xfId="4205" xr:uid="{CD115863-6B5D-43C8-8DCD-7E7989AA3EC2}"/>
    <cellStyle name="Normal 9 5 5 3 2 2" xfId="5144" xr:uid="{B30CA2D6-98F1-48BF-B795-2D369B881A91}"/>
    <cellStyle name="Normal 9 5 5 3 3" xfId="4206" xr:uid="{E272CEF0-547A-4B31-9A3F-38265674EC38}"/>
    <cellStyle name="Normal 9 5 5 3 3 2" xfId="5145" xr:uid="{4D422250-D8F2-4A21-B4BA-72F61E7F28D5}"/>
    <cellStyle name="Normal 9 5 5 3 4" xfId="4207" xr:uid="{70684110-C96F-46B6-BE76-7DEACCA6FF41}"/>
    <cellStyle name="Normal 9 5 5 3 4 2" xfId="5146" xr:uid="{0911BBD0-A996-4A7B-84D7-5E29F170B209}"/>
    <cellStyle name="Normal 9 5 5 3 5" xfId="5143" xr:uid="{3AC1E8AC-7B46-481D-80D3-F47D6358D40A}"/>
    <cellStyle name="Normal 9 5 5 4" xfId="4208" xr:uid="{80EF85DD-F396-41E5-BB50-BFA09066C590}"/>
    <cellStyle name="Normal 9 5 5 4 2" xfId="5147" xr:uid="{B07CC22C-5B2E-4F35-AF7A-71B58CCE92AF}"/>
    <cellStyle name="Normal 9 5 5 5" xfId="4209" xr:uid="{E127B6C5-7F62-468F-B00F-1262B8978CAE}"/>
    <cellStyle name="Normal 9 5 5 5 2" xfId="5148" xr:uid="{0A8694B9-BDF2-491E-86BF-B9B733142FD6}"/>
    <cellStyle name="Normal 9 5 5 6" xfId="4210" xr:uid="{58AD59ED-8BD6-4ED4-9B9F-2F1CCE6EF95D}"/>
    <cellStyle name="Normal 9 5 5 6 2" xfId="5149" xr:uid="{78E0527E-8DA1-47BF-8D85-B85482822EE5}"/>
    <cellStyle name="Normal 9 5 5 7" xfId="5138" xr:uid="{C2A72EED-9F72-48D8-A4E2-AD67916066D3}"/>
    <cellStyle name="Normal 9 5 6" xfId="885" xr:uid="{F79F58DD-1A55-45B0-9BBC-1D90395A5574}"/>
    <cellStyle name="Normal 9 5 6 2" xfId="2469" xr:uid="{B7F633E5-BEA9-4932-9A71-C5BDF13372FB}"/>
    <cellStyle name="Normal 9 5 6 2 2" xfId="4211" xr:uid="{2418F5CF-C1E6-465E-BCA0-57912A26329C}"/>
    <cellStyle name="Normal 9 5 6 2 2 2" xfId="5152" xr:uid="{A3971D44-64AB-4D6A-8235-93D8EE6AB423}"/>
    <cellStyle name="Normal 9 5 6 2 3" xfId="4212" xr:uid="{17C04ACB-9763-46C9-BE98-C81259531B6D}"/>
    <cellStyle name="Normal 9 5 6 2 3 2" xfId="5153" xr:uid="{C4C35E4C-DBCD-4CE5-99C5-DD3C696042BC}"/>
    <cellStyle name="Normal 9 5 6 2 4" xfId="4213" xr:uid="{0CCEE72C-5C3D-4017-AB27-1F57466EE8DE}"/>
    <cellStyle name="Normal 9 5 6 2 4 2" xfId="5154" xr:uid="{26467458-56CE-441E-9F90-A36B2500434A}"/>
    <cellStyle name="Normal 9 5 6 2 5" xfId="5151" xr:uid="{58653882-7B72-4866-AA41-D6BFCC0D4B4B}"/>
    <cellStyle name="Normal 9 5 6 3" xfId="4214" xr:uid="{E75BE1F7-982B-4CDE-A221-FF9530635536}"/>
    <cellStyle name="Normal 9 5 6 3 2" xfId="5155" xr:uid="{64FF4641-53C1-4606-8E06-8E0027F56A88}"/>
    <cellStyle name="Normal 9 5 6 4" xfId="4215" xr:uid="{2E23FEEB-80A0-46EC-8648-A75C0E3ADABC}"/>
    <cellStyle name="Normal 9 5 6 4 2" xfId="5156" xr:uid="{B410DC74-7124-4A78-B16D-EBED0B7B6239}"/>
    <cellStyle name="Normal 9 5 6 5" xfId="4216" xr:uid="{CA4DDE16-16F2-413D-9132-C67E7C75C0D8}"/>
    <cellStyle name="Normal 9 5 6 5 2" xfId="5157" xr:uid="{B10972FA-BC30-4417-9B19-32C8DCED48E1}"/>
    <cellStyle name="Normal 9 5 6 6" xfId="5150" xr:uid="{29114CDD-0401-4A0F-B64A-8E779FFA6910}"/>
    <cellStyle name="Normal 9 5 7" xfId="2470" xr:uid="{C4CF7FA9-AE91-4FB8-A007-C730641B6F75}"/>
    <cellStyle name="Normal 9 5 7 2" xfId="4217" xr:uid="{3D0FFAAB-23D9-49DD-B1C9-261736213119}"/>
    <cellStyle name="Normal 9 5 7 2 2" xfId="5159" xr:uid="{74A89004-BDCA-4289-82E3-7FF4B43A4FBA}"/>
    <cellStyle name="Normal 9 5 7 3" xfId="4218" xr:uid="{A21A57A5-287B-4B0D-A246-83D031107286}"/>
    <cellStyle name="Normal 9 5 7 3 2" xfId="5160" xr:uid="{97EFAB59-1FD4-4630-8108-2C1BBBAFA11B}"/>
    <cellStyle name="Normal 9 5 7 4" xfId="4219" xr:uid="{9AD6D59F-1B94-4151-B9AB-4747F16EB57D}"/>
    <cellStyle name="Normal 9 5 7 4 2" xfId="5161" xr:uid="{6B284217-BD6D-475A-B3C2-8B7227A9C6E3}"/>
    <cellStyle name="Normal 9 5 7 5" xfId="5158" xr:uid="{DCC88A41-BEBE-4908-A926-62F768EE825A}"/>
    <cellStyle name="Normal 9 5 8" xfId="4220" xr:uid="{2A67699A-EFF0-41DF-9EB0-084C74F822B2}"/>
    <cellStyle name="Normal 9 5 8 2" xfId="4221" xr:uid="{A2E844FC-19C0-4FE2-A0B8-30BA35D96548}"/>
    <cellStyle name="Normal 9 5 8 2 2" xfId="5163" xr:uid="{A6981091-683C-406F-96A4-2F9A4B33BDAE}"/>
    <cellStyle name="Normal 9 5 8 3" xfId="4222" xr:uid="{6424A7CB-252C-49B0-81C2-65BA53BE9C88}"/>
    <cellStyle name="Normal 9 5 8 3 2" xfId="5164" xr:uid="{9428A77D-035B-40CD-BFB5-EA3BA3973C77}"/>
    <cellStyle name="Normal 9 5 8 4" xfId="4223" xr:uid="{945C934C-2EE5-4C54-BFFF-4FF21BBDFF18}"/>
    <cellStyle name="Normal 9 5 8 4 2" xfId="5165" xr:uid="{F5C1A0B3-D066-4257-AEE3-060DB6B9E746}"/>
    <cellStyle name="Normal 9 5 8 5" xfId="5162" xr:uid="{FFCD7269-83DB-4E5A-9993-817116EEDED0}"/>
    <cellStyle name="Normal 9 5 9" xfId="4224" xr:uid="{6ABD8547-5997-4DFF-BB50-548F6E285B55}"/>
    <cellStyle name="Normal 9 5 9 2" xfId="5166" xr:uid="{F5FDBF36-3853-46D7-8E26-A592D4877572}"/>
    <cellStyle name="Normal 9 6" xfId="180" xr:uid="{A90F8E3C-3557-447D-86A5-445CA92B5EAC}"/>
    <cellStyle name="Normal 9 6 10" xfId="5167" xr:uid="{50F7135D-A059-442D-B245-B640CA39D47B}"/>
    <cellStyle name="Normal 9 6 2" xfId="181" xr:uid="{5F94C54D-DF3A-4A53-9A79-93CC16FBF0F2}"/>
    <cellStyle name="Normal 9 6 2 2" xfId="423" xr:uid="{31FB0E01-E5B0-4866-8FEC-34308465D42C}"/>
    <cellStyle name="Normal 9 6 2 2 2" xfId="886" xr:uid="{829AF3D0-07BD-402B-97F3-CEABC030151C}"/>
    <cellStyle name="Normal 9 6 2 2 2 2" xfId="2471" xr:uid="{0DD23C5C-57D9-4B84-A242-CEE15B7B328B}"/>
    <cellStyle name="Normal 9 6 2 2 2 2 2" xfId="5171" xr:uid="{9516B02A-EF95-4F62-80C8-A47579A7FF30}"/>
    <cellStyle name="Normal 9 6 2 2 2 3" xfId="4225" xr:uid="{88D18463-0A1A-4766-AF7E-552809CFDB5F}"/>
    <cellStyle name="Normal 9 6 2 2 2 3 2" xfId="5172" xr:uid="{0ABF02CA-D179-4A9A-9337-2B1607250F1C}"/>
    <cellStyle name="Normal 9 6 2 2 2 4" xfId="4226" xr:uid="{B5B061C5-7DDA-40B4-B870-34ABE63E6DDE}"/>
    <cellStyle name="Normal 9 6 2 2 2 4 2" xfId="5173" xr:uid="{62653DCE-0C28-489B-ADF4-61C567F669BE}"/>
    <cellStyle name="Normal 9 6 2 2 2 5" xfId="5170" xr:uid="{997D37BC-A1E7-4433-9593-28E13CE4E225}"/>
    <cellStyle name="Normal 9 6 2 2 3" xfId="2472" xr:uid="{7AED2EC7-293A-40E5-9CFA-B8571B7A7A3C}"/>
    <cellStyle name="Normal 9 6 2 2 3 2" xfId="4227" xr:uid="{034CCD28-5C61-4BF6-A6FE-9CBDED94D4DD}"/>
    <cellStyle name="Normal 9 6 2 2 3 2 2" xfId="5175" xr:uid="{839E8A09-93A7-47F8-A5CB-7CC68F828850}"/>
    <cellStyle name="Normal 9 6 2 2 3 3" xfId="4228" xr:uid="{CF9DF229-A1B6-49EE-AFA6-B9A206619F5F}"/>
    <cellStyle name="Normal 9 6 2 2 3 3 2" xfId="5176" xr:uid="{A36EAD85-BF4F-43F5-9CF3-4A3F33113272}"/>
    <cellStyle name="Normal 9 6 2 2 3 4" xfId="4229" xr:uid="{6193586B-651B-406E-8B91-C0D662F0016F}"/>
    <cellStyle name="Normal 9 6 2 2 3 4 2" xfId="5177" xr:uid="{53C4A530-6102-40BB-A858-FBD0A8A04F75}"/>
    <cellStyle name="Normal 9 6 2 2 3 5" xfId="5174" xr:uid="{D06A69DE-132E-4CF0-B16A-1BA34A4A47BA}"/>
    <cellStyle name="Normal 9 6 2 2 4" xfId="4230" xr:uid="{C4728AF9-EA87-4C36-8132-9588659FBAF1}"/>
    <cellStyle name="Normal 9 6 2 2 4 2" xfId="5178" xr:uid="{EECA5E69-852D-473F-8F3D-FCFBF109D9CD}"/>
    <cellStyle name="Normal 9 6 2 2 5" xfId="4231" xr:uid="{606BDF73-C030-4515-9636-26070D277A9B}"/>
    <cellStyle name="Normal 9 6 2 2 5 2" xfId="5179" xr:uid="{B0C26C57-649F-41E3-B549-6369C43D6BDF}"/>
    <cellStyle name="Normal 9 6 2 2 6" xfId="4232" xr:uid="{D59A5CD9-F695-4AEA-BAFC-B8EBDEAB875D}"/>
    <cellStyle name="Normal 9 6 2 2 6 2" xfId="5180" xr:uid="{B332447E-9C85-4655-9BD8-E47AC594DAAB}"/>
    <cellStyle name="Normal 9 6 2 2 7" xfId="5169" xr:uid="{6D83B725-E083-479C-8BC3-83E6B615C231}"/>
    <cellStyle name="Normal 9 6 2 3" xfId="887" xr:uid="{4DF025A0-DC17-4ADD-B2A2-002C46A97AC4}"/>
    <cellStyle name="Normal 9 6 2 3 2" xfId="2473" xr:uid="{7552295B-7F6C-4E6D-8028-A04457C3D7B0}"/>
    <cellStyle name="Normal 9 6 2 3 2 2" xfId="4233" xr:uid="{8B1669D5-1B13-414B-B324-797CF4D8261D}"/>
    <cellStyle name="Normal 9 6 2 3 2 2 2" xfId="5183" xr:uid="{A84AB96C-26C6-46C2-A498-A6061B15EBB3}"/>
    <cellStyle name="Normal 9 6 2 3 2 3" xfId="4234" xr:uid="{053780AF-7D42-4B06-A9AD-D41B2F2EF6A2}"/>
    <cellStyle name="Normal 9 6 2 3 2 3 2" xfId="5184" xr:uid="{97AE6783-0959-47DC-8717-7F397EE4416C}"/>
    <cellStyle name="Normal 9 6 2 3 2 4" xfId="4235" xr:uid="{F8D9DF76-28B9-4AD9-88D2-FC24743FD90E}"/>
    <cellStyle name="Normal 9 6 2 3 2 4 2" xfId="5185" xr:uid="{527582C3-C52B-420F-ACB8-A0093C23351D}"/>
    <cellStyle name="Normal 9 6 2 3 2 5" xfId="5182" xr:uid="{D00A87FC-F114-431A-84BB-5ED4BF39F1CA}"/>
    <cellStyle name="Normal 9 6 2 3 3" xfId="4236" xr:uid="{0A12A4B3-211A-4843-96A0-FF11DDB71D74}"/>
    <cellStyle name="Normal 9 6 2 3 3 2" xfId="5186" xr:uid="{35454D13-3267-42B4-9ED8-725D09EB9FFA}"/>
    <cellStyle name="Normal 9 6 2 3 4" xfId="4237" xr:uid="{AC6D578D-ABED-4E83-9A6F-49B00CD2303F}"/>
    <cellStyle name="Normal 9 6 2 3 4 2" xfId="5187" xr:uid="{42B76721-47B0-405C-AD44-0A93F61DDAFF}"/>
    <cellStyle name="Normal 9 6 2 3 5" xfId="4238" xr:uid="{0F3AE925-50F0-4200-851F-E3536BC8836A}"/>
    <cellStyle name="Normal 9 6 2 3 5 2" xfId="5188" xr:uid="{78670124-1469-4E83-BD01-84F7D1F214BB}"/>
    <cellStyle name="Normal 9 6 2 3 6" xfId="5181" xr:uid="{41DB06DE-C8FA-407B-89EA-1BFA1629F032}"/>
    <cellStyle name="Normal 9 6 2 4" xfId="2474" xr:uid="{CBF96AE4-4F5A-4A23-99AB-824EC016BF2C}"/>
    <cellStyle name="Normal 9 6 2 4 2" xfId="4239" xr:uid="{15A043D7-BC76-40E6-853E-504DD0794D79}"/>
    <cellStyle name="Normal 9 6 2 4 2 2" xfId="5190" xr:uid="{66D8FBA2-B017-4045-8997-90F59507E5F1}"/>
    <cellStyle name="Normal 9 6 2 4 3" xfId="4240" xr:uid="{943B0B14-56C9-4C9D-A5FA-C160A84C276E}"/>
    <cellStyle name="Normal 9 6 2 4 3 2" xfId="5191" xr:uid="{A4B0E0BC-D75C-4230-A6AB-856A7CD06CC7}"/>
    <cellStyle name="Normal 9 6 2 4 4" xfId="4241" xr:uid="{5A7F87A5-9AF6-426C-BF06-80962B82F26E}"/>
    <cellStyle name="Normal 9 6 2 4 4 2" xfId="5192" xr:uid="{EA3483CD-F85C-4C30-B3DF-3E9115CEE271}"/>
    <cellStyle name="Normal 9 6 2 4 5" xfId="5189" xr:uid="{79EB18BD-80C2-42E1-BE5F-F6F41A84FD0C}"/>
    <cellStyle name="Normal 9 6 2 5" xfId="4242" xr:uid="{E4A9EB4B-B24A-4F77-8CA9-651440582C1F}"/>
    <cellStyle name="Normal 9 6 2 5 2" xfId="4243" xr:uid="{9F2FF490-8E57-455E-9FFB-C1EF3F4F0E05}"/>
    <cellStyle name="Normal 9 6 2 5 2 2" xfId="5194" xr:uid="{99B4B951-2A5F-4031-A5A8-B6E97D526B4C}"/>
    <cellStyle name="Normal 9 6 2 5 3" xfId="4244" xr:uid="{E9ABEB70-5FD1-4526-AC74-74F95DDECFD8}"/>
    <cellStyle name="Normal 9 6 2 5 3 2" xfId="5195" xr:uid="{E7703BB3-C062-4258-808F-AD12A6E95F3A}"/>
    <cellStyle name="Normal 9 6 2 5 4" xfId="4245" xr:uid="{8951FDCD-0C1B-4592-B894-73E62C1BD0B2}"/>
    <cellStyle name="Normal 9 6 2 5 4 2" xfId="5196" xr:uid="{BB1BD0A8-CFD1-40F3-97A1-8B8F0FEE766E}"/>
    <cellStyle name="Normal 9 6 2 5 5" xfId="5193" xr:uid="{1C63FC04-0482-4E8E-80CB-CCC9755008DD}"/>
    <cellStyle name="Normal 9 6 2 6" xfId="4246" xr:uid="{BD4FD497-D261-41D4-899D-5B0D8C992374}"/>
    <cellStyle name="Normal 9 6 2 6 2" xfId="5197" xr:uid="{478DED65-BBDA-4E26-98F4-6F8326741AD6}"/>
    <cellStyle name="Normal 9 6 2 7" xfId="4247" xr:uid="{BB5367BE-0797-4C42-8309-3DD99C652D2B}"/>
    <cellStyle name="Normal 9 6 2 7 2" xfId="5198" xr:uid="{33718DFA-D5B6-43C9-9620-2DB535D176B5}"/>
    <cellStyle name="Normal 9 6 2 8" xfId="4248" xr:uid="{6001D018-5E5F-49C1-A62A-F7C6BEAF9B37}"/>
    <cellStyle name="Normal 9 6 2 8 2" xfId="5199" xr:uid="{8490E7C7-99A5-4695-A98F-164D2188D3D2}"/>
    <cellStyle name="Normal 9 6 2 9" xfId="5168" xr:uid="{4697DBF3-6D6E-4FFF-A124-2BE07A0451B6}"/>
    <cellStyle name="Normal 9 6 3" xfId="424" xr:uid="{3E9FF816-6ADF-400B-81D9-A5D2E39616E1}"/>
    <cellStyle name="Normal 9 6 3 2" xfId="888" xr:uid="{0FA839BB-7F9C-4B88-BCF5-84CFF522A27A}"/>
    <cellStyle name="Normal 9 6 3 2 2" xfId="889" xr:uid="{CEE7DD0A-BC0F-4745-8501-ACD8D24711C7}"/>
    <cellStyle name="Normal 9 6 3 2 2 2" xfId="5202" xr:uid="{8DE494C8-3EAB-4127-B8B3-F1C31FF85EA8}"/>
    <cellStyle name="Normal 9 6 3 2 3" xfId="4249" xr:uid="{62459382-A9D9-47AE-BECF-74A26AB5B65F}"/>
    <cellStyle name="Normal 9 6 3 2 3 2" xfId="5203" xr:uid="{5F884978-C0BA-4C24-91CC-43249277FE60}"/>
    <cellStyle name="Normal 9 6 3 2 4" xfId="4250" xr:uid="{3EEF77A5-0058-480D-A7F8-BDAFD7199240}"/>
    <cellStyle name="Normal 9 6 3 2 4 2" xfId="5204" xr:uid="{01D73045-EEB9-4A86-89FB-11F3A1EE2ED6}"/>
    <cellStyle name="Normal 9 6 3 2 5" xfId="5201" xr:uid="{B2FB311A-A113-49FA-A657-11FA124365A1}"/>
    <cellStyle name="Normal 9 6 3 3" xfId="890" xr:uid="{41E2E443-2416-4AB1-B163-AB2B40DC7058}"/>
    <cellStyle name="Normal 9 6 3 3 2" xfId="4251" xr:uid="{33458238-D28A-4F98-9ED3-6A9188093F46}"/>
    <cellStyle name="Normal 9 6 3 3 2 2" xfId="5206" xr:uid="{1A1FD2D7-BAC1-4BD0-8F1B-7659A28CC8A6}"/>
    <cellStyle name="Normal 9 6 3 3 3" xfId="4252" xr:uid="{C62DB91C-F7EF-4A17-9EDE-2985552ECBD9}"/>
    <cellStyle name="Normal 9 6 3 3 3 2" xfId="5207" xr:uid="{ACC496D4-41D3-4259-ABB3-E5B349976101}"/>
    <cellStyle name="Normal 9 6 3 3 4" xfId="4253" xr:uid="{F70466FB-8225-4FB4-8150-98DE092E1D6B}"/>
    <cellStyle name="Normal 9 6 3 3 4 2" xfId="5208" xr:uid="{A24EEE18-B6B5-4C88-9DD2-41CB92E04AD7}"/>
    <cellStyle name="Normal 9 6 3 3 5" xfId="5205" xr:uid="{8E95EFEA-A6BD-4600-9541-35F4607B3F81}"/>
    <cellStyle name="Normal 9 6 3 4" xfId="4254" xr:uid="{139AAB06-8E9D-4DF1-9BBA-E2FA8E23C598}"/>
    <cellStyle name="Normal 9 6 3 4 2" xfId="5209" xr:uid="{8A109F04-A64D-43E1-8203-642AA1F86EB6}"/>
    <cellStyle name="Normal 9 6 3 5" xfId="4255" xr:uid="{078898BE-C3E7-4F6C-8765-F100A23F0452}"/>
    <cellStyle name="Normal 9 6 3 5 2" xfId="5210" xr:uid="{50A11C85-3F26-44AC-9017-03336B27F899}"/>
    <cellStyle name="Normal 9 6 3 6" xfId="4256" xr:uid="{B836D42B-4828-4BBA-B49B-52B96FA507D6}"/>
    <cellStyle name="Normal 9 6 3 6 2" xfId="5211" xr:uid="{DE284402-D7A7-4041-8E12-F06251C3E7FA}"/>
    <cellStyle name="Normal 9 6 3 7" xfId="5200" xr:uid="{7DA7FD1A-3EE0-473B-8417-76505F278AF4}"/>
    <cellStyle name="Normal 9 6 4" xfId="425" xr:uid="{602E7219-67CA-40B5-88B8-9BB46FEFFAA1}"/>
    <cellStyle name="Normal 9 6 4 2" xfId="891" xr:uid="{9D19E16C-E918-4F5C-B316-C2A019DE733A}"/>
    <cellStyle name="Normal 9 6 4 2 2" xfId="4257" xr:uid="{05ADA5FE-28F4-41CE-9FCF-095A0AE3D693}"/>
    <cellStyle name="Normal 9 6 4 2 2 2" xfId="5214" xr:uid="{87F5B31D-1451-4EA7-8F22-95FECBD4CCB2}"/>
    <cellStyle name="Normal 9 6 4 2 3" xfId="4258" xr:uid="{DBD052C3-FAAE-4DB9-804B-9CFFB6A63246}"/>
    <cellStyle name="Normal 9 6 4 2 3 2" xfId="5215" xr:uid="{2A43FE7A-2BCA-4258-B7CA-8E8F570136A3}"/>
    <cellStyle name="Normal 9 6 4 2 4" xfId="4259" xr:uid="{D2D6704C-4D99-46C2-82E9-060A8A0E0076}"/>
    <cellStyle name="Normal 9 6 4 2 4 2" xfId="5216" xr:uid="{4264749E-4BB5-43CB-BA56-77FB2A0559D7}"/>
    <cellStyle name="Normal 9 6 4 2 5" xfId="5213" xr:uid="{528EC047-358B-4800-8FC4-41BA4D4D2CC5}"/>
    <cellStyle name="Normal 9 6 4 3" xfId="4260" xr:uid="{B37DFDAE-66C9-4C25-8252-4765088F957A}"/>
    <cellStyle name="Normal 9 6 4 3 2" xfId="5217" xr:uid="{7E540A3D-AD28-4030-BE5A-ED8724115459}"/>
    <cellStyle name="Normal 9 6 4 4" xfId="4261" xr:uid="{A1A1D866-1F66-4080-8210-0E007473C666}"/>
    <cellStyle name="Normal 9 6 4 4 2" xfId="5218" xr:uid="{FB677B16-B037-487B-A12E-5F845FE26290}"/>
    <cellStyle name="Normal 9 6 4 5" xfId="4262" xr:uid="{BD6F99CC-B8F6-40A3-9D88-75F936E723A9}"/>
    <cellStyle name="Normal 9 6 4 5 2" xfId="5219" xr:uid="{32007DEA-0C69-42B2-BE3F-A3FAC94E5F0E}"/>
    <cellStyle name="Normal 9 6 4 6" xfId="5212" xr:uid="{AB13D13D-B2B1-4153-AD29-71CD82DAD938}"/>
    <cellStyle name="Normal 9 6 5" xfId="892" xr:uid="{03274B7A-417E-43C5-83C6-9B3BC4A71225}"/>
    <cellStyle name="Normal 9 6 5 2" xfId="4263" xr:uid="{4A9305BA-3D3B-45F4-9EFD-86DFBB6A67D5}"/>
    <cellStyle name="Normal 9 6 5 2 2" xfId="5221" xr:uid="{7EB33F68-B031-4C97-A485-49EBC57C890F}"/>
    <cellStyle name="Normal 9 6 5 3" xfId="4264" xr:uid="{EECB33BB-6989-4AC1-AB91-9986D9749419}"/>
    <cellStyle name="Normal 9 6 5 3 2" xfId="5222" xr:uid="{447D36F6-732E-4E45-A594-A792575C9B2B}"/>
    <cellStyle name="Normal 9 6 5 4" xfId="4265" xr:uid="{26A0CDD0-FA8E-4F21-86D3-3252AF87A3D9}"/>
    <cellStyle name="Normal 9 6 5 4 2" xfId="5223" xr:uid="{D27B36A5-6F65-4F2F-AF05-E9C16D1437B3}"/>
    <cellStyle name="Normal 9 6 5 5" xfId="5220" xr:uid="{749A540E-0FCE-4D4A-A96C-991023107C8B}"/>
    <cellStyle name="Normal 9 6 6" xfId="4266" xr:uid="{56FBC678-F0AF-4B9E-AAE8-FFBA81C18D9C}"/>
    <cellStyle name="Normal 9 6 6 2" xfId="4267" xr:uid="{C18B21B1-A824-4E18-A547-60BB16BDE2C7}"/>
    <cellStyle name="Normal 9 6 6 2 2" xfId="5225" xr:uid="{B4D9BAFA-A764-4795-A1FD-47D088A02343}"/>
    <cellStyle name="Normal 9 6 6 3" xfId="4268" xr:uid="{C5DA69D0-3D91-4AE4-ADD8-1FFC2DDCB6D1}"/>
    <cellStyle name="Normal 9 6 6 3 2" xfId="5226" xr:uid="{3A1CAAB8-64CB-4F5E-A02F-B8B9FAD3F464}"/>
    <cellStyle name="Normal 9 6 6 4" xfId="4269" xr:uid="{95F1CE4A-A837-4215-872D-97EA8B9D98C0}"/>
    <cellStyle name="Normal 9 6 6 4 2" xfId="5227" xr:uid="{D2A85E34-4E46-461A-B0FD-BCC9121DF2FD}"/>
    <cellStyle name="Normal 9 6 6 5" xfId="5224" xr:uid="{2067EA2E-39C1-452D-BEBA-1DD7E549377A}"/>
    <cellStyle name="Normal 9 6 7" xfId="4270" xr:uid="{E616D25C-1DA1-4E4F-8E8C-E1935C4B03B1}"/>
    <cellStyle name="Normal 9 6 7 2" xfId="5228" xr:uid="{E2B1E1B9-3EC3-4386-9229-FA62FC1BAC99}"/>
    <cellStyle name="Normal 9 6 8" xfId="4271" xr:uid="{9A397BEB-608D-4FA8-854A-4030B204A16C}"/>
    <cellStyle name="Normal 9 6 8 2" xfId="5229" xr:uid="{69DF9580-DF82-4A78-A399-8AD5CF05AF85}"/>
    <cellStyle name="Normal 9 6 9" xfId="4272" xr:uid="{1AB540EA-C160-4A6A-891A-D9435C66D236}"/>
    <cellStyle name="Normal 9 6 9 2" xfId="5230" xr:uid="{4E0EEA40-C7CA-4BEB-8463-14D5E3D9DF82}"/>
    <cellStyle name="Normal 9 7" xfId="182" xr:uid="{2405B5CB-5129-41E4-992F-C91AC81783AA}"/>
    <cellStyle name="Normal 9 7 2" xfId="426" xr:uid="{DA23F3DF-1993-44B3-967C-83F8B3E18A35}"/>
    <cellStyle name="Normal 9 7 2 2" xfId="893" xr:uid="{1EC2CA4E-26BC-4534-8A98-F2F4D9E53E09}"/>
    <cellStyle name="Normal 9 7 2 2 2" xfId="2475" xr:uid="{CDD73AEC-DC70-46DC-AADB-3534BC790CC3}"/>
    <cellStyle name="Normal 9 7 2 2 2 2" xfId="2476" xr:uid="{D9D9CCCF-2472-45B1-A5C2-758D92C7EC1B}"/>
    <cellStyle name="Normal 9 7 2 2 2 2 2" xfId="5235" xr:uid="{04E4EC8D-D7AF-4F2C-8884-8A01927EF995}"/>
    <cellStyle name="Normal 9 7 2 2 2 3" xfId="5234" xr:uid="{3274DAAC-8E3A-4FCD-8E82-4AFD6174E6CA}"/>
    <cellStyle name="Normal 9 7 2 2 3" xfId="2477" xr:uid="{9E342ECA-B3DE-492F-8B66-8202CFC38CF6}"/>
    <cellStyle name="Normal 9 7 2 2 3 2" xfId="5236" xr:uid="{2640973E-C574-4A32-AF32-B4117B063092}"/>
    <cellStyle name="Normal 9 7 2 2 4" xfId="4273" xr:uid="{70DCCF79-5DCE-41DF-87CA-42F527E97528}"/>
    <cellStyle name="Normal 9 7 2 2 4 2" xfId="5237" xr:uid="{42271FAB-0921-41A5-9DAC-6581C8F37093}"/>
    <cellStyle name="Normal 9 7 2 2 5" xfId="5233" xr:uid="{2F0764DD-7DA4-4968-A2FE-DD1BA75A2E3E}"/>
    <cellStyle name="Normal 9 7 2 3" xfId="2478" xr:uid="{C353FD12-3AF2-46F6-AE7C-EA95B04A640E}"/>
    <cellStyle name="Normal 9 7 2 3 2" xfId="2479" xr:uid="{D9C351B5-A70C-40F0-AB9C-1595A6836AF6}"/>
    <cellStyle name="Normal 9 7 2 3 2 2" xfId="5239" xr:uid="{71729B64-869C-40B1-86BF-4033BCF0771F}"/>
    <cellStyle name="Normal 9 7 2 3 3" xfId="4274" xr:uid="{0E5135A5-E4DE-434E-A653-CF521D0E7DD8}"/>
    <cellStyle name="Normal 9 7 2 3 3 2" xfId="5240" xr:uid="{C66DC45A-58F8-4BD1-92B0-5C8DC03CFC90}"/>
    <cellStyle name="Normal 9 7 2 3 4" xfId="4275" xr:uid="{50066C48-F955-4F24-A682-E1241981095E}"/>
    <cellStyle name="Normal 9 7 2 3 4 2" xfId="5241" xr:uid="{A1921A02-1548-4DAA-8F28-BD79BB7DF0CE}"/>
    <cellStyle name="Normal 9 7 2 3 5" xfId="5238" xr:uid="{E319008C-FECA-4A73-B0DF-63F7EBF40E28}"/>
    <cellStyle name="Normal 9 7 2 4" xfId="2480" xr:uid="{98AC6BA7-21D0-4CDF-A8D9-1F11FE102A10}"/>
    <cellStyle name="Normal 9 7 2 4 2" xfId="5242" xr:uid="{E9B46649-1A3C-469D-A5B4-109EE16C40B9}"/>
    <cellStyle name="Normal 9 7 2 5" xfId="4276" xr:uid="{DA3C84F4-A24E-4298-8E31-3B213D878F33}"/>
    <cellStyle name="Normal 9 7 2 5 2" xfId="5243" xr:uid="{07676290-49D5-4B89-A6E7-7A4EA49F445E}"/>
    <cellStyle name="Normal 9 7 2 6" xfId="4277" xr:uid="{FDDE881F-20AB-464B-8538-4DD3D84F570F}"/>
    <cellStyle name="Normal 9 7 2 6 2" xfId="5244" xr:uid="{33E28194-C4E6-4E52-BB8F-DB4D26793E75}"/>
    <cellStyle name="Normal 9 7 2 7" xfId="5232" xr:uid="{EE56734F-1986-48EF-A05F-A303CB84B076}"/>
    <cellStyle name="Normal 9 7 3" xfId="894" xr:uid="{4AFE3C41-5059-4A94-AEA4-DAA5FD050BB0}"/>
    <cellStyle name="Normal 9 7 3 2" xfId="2481" xr:uid="{38CD094D-1AFC-4BA7-9842-3CF55811D971}"/>
    <cellStyle name="Normal 9 7 3 2 2" xfId="2482" xr:uid="{11C1F783-628E-42FC-BF32-D6264D7FA8F7}"/>
    <cellStyle name="Normal 9 7 3 2 2 2" xfId="5247" xr:uid="{8EB422C2-8A1F-4173-BF17-07B597F0287C}"/>
    <cellStyle name="Normal 9 7 3 2 3" xfId="4278" xr:uid="{557F3B9B-B6D8-489C-BFB3-A22ECF5997DB}"/>
    <cellStyle name="Normal 9 7 3 2 3 2" xfId="5248" xr:uid="{1D5A2012-A127-4A9D-BA00-E92C6BCFA854}"/>
    <cellStyle name="Normal 9 7 3 2 4" xfId="4279" xr:uid="{DC748D59-FECF-4B83-A29F-54AC047F39FF}"/>
    <cellStyle name="Normal 9 7 3 2 4 2" xfId="5249" xr:uid="{1B0C6947-ABC2-4F4A-B71C-9301BB4E073F}"/>
    <cellStyle name="Normal 9 7 3 2 5" xfId="5246" xr:uid="{7FA90254-8C6E-4AF7-ACA8-795680FBD7DF}"/>
    <cellStyle name="Normal 9 7 3 3" xfId="2483" xr:uid="{9196FF19-5032-4B0D-AC52-3AE7E7579532}"/>
    <cellStyle name="Normal 9 7 3 3 2" xfId="5250" xr:uid="{71DE63B4-D91F-4B38-A7E5-A36D6D274A5D}"/>
    <cellStyle name="Normal 9 7 3 4" xfId="4280" xr:uid="{1189E593-FD31-4B0F-ABF2-05E8E8983FAA}"/>
    <cellStyle name="Normal 9 7 3 4 2" xfId="5251" xr:uid="{20C5A21C-56D9-4DF4-8A50-99D63A6D1E68}"/>
    <cellStyle name="Normal 9 7 3 5" xfId="4281" xr:uid="{C9A2C363-E080-4102-AEC2-03B02CB680F9}"/>
    <cellStyle name="Normal 9 7 3 5 2" xfId="5252" xr:uid="{50BB8E7E-DC17-473E-A0B5-79DE866D5B43}"/>
    <cellStyle name="Normal 9 7 3 6" xfId="5245" xr:uid="{E9E9B154-298A-4122-91D2-CDD66F898D01}"/>
    <cellStyle name="Normal 9 7 4" xfId="2484" xr:uid="{AE4BB2AB-2BB1-455B-88E6-AB3FC0004B01}"/>
    <cellStyle name="Normal 9 7 4 2" xfId="2485" xr:uid="{C310CDBA-0258-451C-A923-F6D11E1B4BBA}"/>
    <cellStyle name="Normal 9 7 4 2 2" xfId="5254" xr:uid="{95804A79-29A9-4DA8-83E6-3892313454AC}"/>
    <cellStyle name="Normal 9 7 4 3" xfId="4282" xr:uid="{106E16C4-EC6C-40D0-8EC7-C6E1D3B0E1AD}"/>
    <cellStyle name="Normal 9 7 4 3 2" xfId="5255" xr:uid="{5D27B438-8259-41BA-8B6D-160B4F4D7EB8}"/>
    <cellStyle name="Normal 9 7 4 4" xfId="4283" xr:uid="{E2A5F7C2-5708-40BC-9E03-22D2FD4E3B77}"/>
    <cellStyle name="Normal 9 7 4 4 2" xfId="5256" xr:uid="{25564F2F-24D8-485E-A9AA-556A38CF0BF9}"/>
    <cellStyle name="Normal 9 7 4 5" xfId="5253" xr:uid="{6C817E1D-6C3C-4173-A759-56B563D57DDE}"/>
    <cellStyle name="Normal 9 7 5" xfId="2486" xr:uid="{BBC59D5C-7EFB-4CE2-9096-C9BF409F0977}"/>
    <cellStyle name="Normal 9 7 5 2" xfId="4284" xr:uid="{55BF3058-03B0-4D1B-9C02-12479B9146B7}"/>
    <cellStyle name="Normal 9 7 5 2 2" xfId="5258" xr:uid="{FF22E059-B4C5-4603-B300-E4011A6E8798}"/>
    <cellStyle name="Normal 9 7 5 3" xfId="4285" xr:uid="{FBB224A4-8433-4CCC-91AE-669EA8E83367}"/>
    <cellStyle name="Normal 9 7 5 3 2" xfId="5259" xr:uid="{A461A0BD-46C9-4529-9A0D-48649BEC61B7}"/>
    <cellStyle name="Normal 9 7 5 4" xfId="4286" xr:uid="{AD6E3C64-E539-4201-A1C1-DE00E1B2DDAF}"/>
    <cellStyle name="Normal 9 7 5 4 2" xfId="5260" xr:uid="{67C7205A-46BD-4920-9704-C780FC5A1F45}"/>
    <cellStyle name="Normal 9 7 5 5" xfId="5257" xr:uid="{6F665E26-8F6D-457E-AB3A-EE511A4226A6}"/>
    <cellStyle name="Normal 9 7 6" xfId="4287" xr:uid="{B3FD3877-3658-4DFA-B690-D668AEA7657E}"/>
    <cellStyle name="Normal 9 7 6 2" xfId="5261" xr:uid="{397240D1-4026-49FE-B4BA-AFEF1CB1418C}"/>
    <cellStyle name="Normal 9 7 7" xfId="4288" xr:uid="{354A4E7F-C64A-40D3-96D7-EA7AE7E52BC6}"/>
    <cellStyle name="Normal 9 7 7 2" xfId="5262" xr:uid="{BE134D6F-5394-4CF0-AB67-C3C5F2A1D727}"/>
    <cellStyle name="Normal 9 7 8" xfId="4289" xr:uid="{41B23ED2-C062-4B33-B386-CC0575A9F3EF}"/>
    <cellStyle name="Normal 9 7 8 2" xfId="5263" xr:uid="{CB75988A-DD83-4708-AED9-0EEE5220DEC8}"/>
    <cellStyle name="Normal 9 7 9" xfId="5231" xr:uid="{6FB9872D-8AA2-4296-B2D1-D9920EEB578A}"/>
    <cellStyle name="Normal 9 8" xfId="427" xr:uid="{A7DC29DA-B97C-4564-8509-55AA8D7E4C14}"/>
    <cellStyle name="Normal 9 8 2" xfId="895" xr:uid="{62A995EB-EAB0-43A5-8595-D61E9B8EB794}"/>
    <cellStyle name="Normal 9 8 2 2" xfId="896" xr:uid="{6A292220-5477-4480-BE0E-B1C12416DA66}"/>
    <cellStyle name="Normal 9 8 2 2 2" xfId="2487" xr:uid="{C599E03F-5464-4399-9B78-E264A477CA76}"/>
    <cellStyle name="Normal 9 8 2 2 2 2" xfId="5267" xr:uid="{23B89570-B20F-4119-BAE0-4BC7B29D026D}"/>
    <cellStyle name="Normal 9 8 2 2 3" xfId="4290" xr:uid="{8DE21189-2BC2-4CF8-B2E7-E7BB0BB89953}"/>
    <cellStyle name="Normal 9 8 2 2 3 2" xfId="5268" xr:uid="{E6391F0A-F968-49CA-9A10-EBFA8662E423}"/>
    <cellStyle name="Normal 9 8 2 2 4" xfId="4291" xr:uid="{B2344398-4C4E-4F84-BE6C-4B52CC8F32FA}"/>
    <cellStyle name="Normal 9 8 2 2 4 2" xfId="5269" xr:uid="{C0C7A1DA-B98F-4D4D-AAF4-FEEFB908D594}"/>
    <cellStyle name="Normal 9 8 2 2 5" xfId="5266" xr:uid="{4EC1F232-C2E0-49FA-A7E6-83E61DFEA863}"/>
    <cellStyle name="Normal 9 8 2 3" xfId="2488" xr:uid="{3000F2B3-719C-4EDE-B0DB-7E0E1258E053}"/>
    <cellStyle name="Normal 9 8 2 3 2" xfId="5270" xr:uid="{99FE6343-406D-4493-86AB-9DD58C754497}"/>
    <cellStyle name="Normal 9 8 2 4" xfId="4292" xr:uid="{D8BFBCF4-CE56-4575-B4FF-4351CF855BEF}"/>
    <cellStyle name="Normal 9 8 2 4 2" xfId="5271" xr:uid="{270CA113-BB64-4E31-BA86-BCA45E1BE118}"/>
    <cellStyle name="Normal 9 8 2 5" xfId="4293" xr:uid="{3E05A69E-CB08-4895-AB0C-010C2E3BCA06}"/>
    <cellStyle name="Normal 9 8 2 5 2" xfId="5272" xr:uid="{E924D833-1E99-42D0-A6D7-18EEBD54F0AD}"/>
    <cellStyle name="Normal 9 8 2 6" xfId="5265" xr:uid="{1C7BFEFF-42A8-44B2-A06F-3C7D688D3E47}"/>
    <cellStyle name="Normal 9 8 3" xfId="897" xr:uid="{76BD2374-13C6-4CE4-83F6-59BBD2119080}"/>
    <cellStyle name="Normal 9 8 3 2" xfId="2489" xr:uid="{8E2EE4B3-FD51-4278-94F8-B0490F542F98}"/>
    <cellStyle name="Normal 9 8 3 2 2" xfId="5274" xr:uid="{D855CF23-CDB7-4C07-A7BB-503BCCE5D6D0}"/>
    <cellStyle name="Normal 9 8 3 3" xfId="4294" xr:uid="{4A441EC2-E599-4536-A086-7481F9CE409D}"/>
    <cellStyle name="Normal 9 8 3 3 2" xfId="5275" xr:uid="{9669B589-BAF0-437B-9E74-4B2F3539518D}"/>
    <cellStyle name="Normal 9 8 3 4" xfId="4295" xr:uid="{BA943898-7979-4476-A383-AA0F875FFFEF}"/>
    <cellStyle name="Normal 9 8 3 4 2" xfId="5276" xr:uid="{5CF7F638-87B3-4253-9C54-B3D45093C388}"/>
    <cellStyle name="Normal 9 8 3 5" xfId="5273" xr:uid="{1334EFBC-63BF-4E1E-AD30-A75602F44DD2}"/>
    <cellStyle name="Normal 9 8 4" xfId="2490" xr:uid="{6EBD6434-7ED9-4DB6-BCD8-8364851CA265}"/>
    <cellStyle name="Normal 9 8 4 2" xfId="4296" xr:uid="{2115520F-0ECB-44CF-8806-740A1FACBCE3}"/>
    <cellStyle name="Normal 9 8 4 2 2" xfId="5278" xr:uid="{78D09306-2091-46F5-8CDA-7507FD928411}"/>
    <cellStyle name="Normal 9 8 4 3" xfId="4297" xr:uid="{42EED1A4-20AA-4CDC-B299-67F6EF561D8B}"/>
    <cellStyle name="Normal 9 8 4 3 2" xfId="5279" xr:uid="{5E8A080F-5D99-497B-A0D8-C75C079301F5}"/>
    <cellStyle name="Normal 9 8 4 4" xfId="4298" xr:uid="{7BC027F9-2A3C-4541-B84E-52B23F6D12A6}"/>
    <cellStyle name="Normal 9 8 4 4 2" xfId="5280" xr:uid="{7E426622-7ADA-448C-AB54-CC6859DAA0C6}"/>
    <cellStyle name="Normal 9 8 4 5" xfId="5277" xr:uid="{F0BC7BE9-E8F4-41E3-8DB5-E7E892B23058}"/>
    <cellStyle name="Normal 9 8 5" xfId="4299" xr:uid="{73B59A1E-170C-4C78-A0BB-53AD44B26E36}"/>
    <cellStyle name="Normal 9 8 5 2" xfId="5281" xr:uid="{42F36091-7663-4B19-BD74-36C1450CAE61}"/>
    <cellStyle name="Normal 9 8 6" xfId="4300" xr:uid="{11800D28-67FD-45B4-B038-DC87DFD7C36D}"/>
    <cellStyle name="Normal 9 8 6 2" xfId="5282" xr:uid="{F4758FF3-77CC-4671-AF96-C9B75FD46136}"/>
    <cellStyle name="Normal 9 8 7" xfId="4301" xr:uid="{07A4C643-B543-468F-8362-5ACC97C2C8A3}"/>
    <cellStyle name="Normal 9 8 7 2" xfId="5283" xr:uid="{0C8A7606-895E-4C27-B7C6-0AC6C5D22DBC}"/>
    <cellStyle name="Normal 9 8 8" xfId="5264" xr:uid="{A4B53EEA-74A9-4AA5-A082-8F5653903698}"/>
    <cellStyle name="Normal 9 9" xfId="428" xr:uid="{8AE05DF4-23FE-419F-8ED2-EA17237B96EA}"/>
    <cellStyle name="Normal 9 9 2" xfId="898" xr:uid="{CA0DDA70-1EF5-42BF-A20D-6F2F6DBD2832}"/>
    <cellStyle name="Normal 9 9 2 2" xfId="2491" xr:uid="{85360F85-74EB-421C-9B50-706AB52C7248}"/>
    <cellStyle name="Normal 9 9 2 2 2" xfId="5286" xr:uid="{8D5FE1C1-3A5B-4D8F-B8F0-4B2A4636A2FE}"/>
    <cellStyle name="Normal 9 9 2 3" xfId="4302" xr:uid="{F33DC331-B0D1-418C-8A82-ADB46AFC7830}"/>
    <cellStyle name="Normal 9 9 2 3 2" xfId="5287" xr:uid="{32B5E108-1DFB-4234-A642-2C595AFE611F}"/>
    <cellStyle name="Normal 9 9 2 4" xfId="4303" xr:uid="{4DDA363F-13CA-4609-BE04-EFD90193D6B6}"/>
    <cellStyle name="Normal 9 9 2 4 2" xfId="5288" xr:uid="{016DCEC9-9A3C-4605-A27A-5CC316513F75}"/>
    <cellStyle name="Normal 9 9 2 5" xfId="5285" xr:uid="{758C0A10-EDA3-40DD-AF92-B2671D52B30F}"/>
    <cellStyle name="Normal 9 9 3" xfId="2492" xr:uid="{E91708B5-547B-4709-9F7A-D167AFC6E1DD}"/>
    <cellStyle name="Normal 9 9 3 2" xfId="4304" xr:uid="{1E1465EC-3A44-4DA3-AC50-9A117B4E41A9}"/>
    <cellStyle name="Normal 9 9 3 2 2" xfId="5290" xr:uid="{2D692572-27CC-4862-84D0-A516597A05C6}"/>
    <cellStyle name="Normal 9 9 3 3" xfId="4305" xr:uid="{0B22BD9C-5CD1-4C8A-ABB7-80345853B727}"/>
    <cellStyle name="Normal 9 9 3 3 2" xfId="5291" xr:uid="{44A3A2AD-AED8-40F9-927C-D49F5BEBF690}"/>
    <cellStyle name="Normal 9 9 3 4" xfId="4306" xr:uid="{5E5ED358-1B4E-460E-A9C6-1ACC9693A1EA}"/>
    <cellStyle name="Normal 9 9 3 4 2" xfId="5292" xr:uid="{4E5B9359-5528-4461-AED1-326923F1ECEB}"/>
    <cellStyle name="Normal 9 9 3 5" xfId="5289" xr:uid="{26BCE836-6E4F-4240-9238-2093FBB87501}"/>
    <cellStyle name="Normal 9 9 4" xfId="4307" xr:uid="{3E389FEB-44FC-4559-8213-91D9E57C643D}"/>
    <cellStyle name="Normal 9 9 4 2" xfId="5293" xr:uid="{AC919A91-608D-40E9-8452-C5625C8F3D37}"/>
    <cellStyle name="Normal 9 9 5" xfId="4308" xr:uid="{B40ACA1E-63D6-4BAC-937B-4F422B310E78}"/>
    <cellStyle name="Normal 9 9 5 2" xfId="5294" xr:uid="{A58157C9-1218-4307-95AB-024884D0536F}"/>
    <cellStyle name="Normal 9 9 6" xfId="4309" xr:uid="{78F2249B-38AF-4E48-9014-275D370F6E2D}"/>
    <cellStyle name="Normal 9 9 6 2" xfId="5295" xr:uid="{6330E44C-5414-4F17-80EC-3BA6AFA4ACFE}"/>
    <cellStyle name="Normal 9 9 7" xfId="5284" xr:uid="{7B1636FE-1D72-4036-BC95-76583AB8B747}"/>
    <cellStyle name="Percent 2" xfId="183" xr:uid="{B1A5E07C-0C7B-4C0F-ACE6-55CA190D1A53}"/>
    <cellStyle name="Percent 2 2" xfId="5296" xr:uid="{053D6DEA-3588-44E4-A100-ABFF3E646DAF}"/>
    <cellStyle name="Гиперссылка 2" xfId="4" xr:uid="{49BAA0F8-B3D3-41B5-87DD-435502328B29}"/>
    <cellStyle name="Гиперссылка 2 2" xfId="5297" xr:uid="{7DCE0010-A2ED-4367-ABA0-1A47991BE6ED}"/>
    <cellStyle name="Обычный 2" xfId="1" xr:uid="{A3CD5D5E-4502-4158-8112-08CDD679ACF5}"/>
    <cellStyle name="Обычный 2 2" xfId="5" xr:uid="{D19F253E-EE9B-4476-9D91-2EE3A6D7A3DC}"/>
    <cellStyle name="Обычный 2 2 2" xfId="5299" xr:uid="{5ABFDB8D-52AE-4B3A-B708-90166FFD7539}"/>
    <cellStyle name="Обычный 2 3" xfId="5298" xr:uid="{B5053FF8-D5A8-45DD-BC0D-414DB3EF80A4}"/>
    <cellStyle name="常规_Sheet1_1" xfId="4411" xr:uid="{FD432A88-3F9C-4924-82D9-1C45034EB7CD}"/>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row>
        <row r="4273">
          <cell r="A4273">
            <v>45174</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U194"/>
  <sheetViews>
    <sheetView tabSelected="1" zoomScale="90" zoomScaleNormal="90" workbookViewId="0">
      <selection activeCell="U176" sqref="U176"/>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861</v>
      </c>
      <c r="C10" s="120"/>
      <c r="D10" s="120"/>
      <c r="E10" s="120"/>
      <c r="F10" s="115"/>
      <c r="G10" s="116"/>
      <c r="H10" s="116" t="str">
        <f>B10</f>
        <v>Onelove Studio</v>
      </c>
      <c r="I10" s="120"/>
      <c r="J10" s="136">
        <v>51055</v>
      </c>
      <c r="K10" s="115"/>
    </row>
    <row r="11" spans="1:11">
      <c r="A11" s="114"/>
      <c r="B11" s="114" t="s">
        <v>862</v>
      </c>
      <c r="C11" s="120"/>
      <c r="D11" s="120"/>
      <c r="E11" s="120"/>
      <c r="F11" s="115"/>
      <c r="G11" s="116"/>
      <c r="H11" s="116" t="str">
        <f t="shared" ref="H11:H15" si="0">B11</f>
        <v>Martinez Carine</v>
      </c>
      <c r="I11" s="120"/>
      <c r="J11" s="137"/>
      <c r="K11" s="115"/>
    </row>
    <row r="12" spans="1:11">
      <c r="A12" s="114"/>
      <c r="B12" s="114" t="s">
        <v>863</v>
      </c>
      <c r="C12" s="120"/>
      <c r="D12" s="120"/>
      <c r="E12" s="120"/>
      <c r="F12" s="115"/>
      <c r="G12" s="116"/>
      <c r="H12" s="116" t="str">
        <f t="shared" si="0"/>
        <v>13 Rue Anatole France</v>
      </c>
      <c r="I12" s="120"/>
      <c r="J12" s="120"/>
      <c r="K12" s="115"/>
    </row>
    <row r="13" spans="1:11">
      <c r="A13" s="114"/>
      <c r="B13" s="114" t="s">
        <v>864</v>
      </c>
      <c r="C13" s="120"/>
      <c r="D13" s="120"/>
      <c r="E13" s="120"/>
      <c r="F13" s="115"/>
      <c r="G13" s="116"/>
      <c r="H13" s="116" t="str">
        <f t="shared" si="0"/>
        <v>29100 Douarnenez, Finistère</v>
      </c>
      <c r="I13" s="120"/>
      <c r="J13" s="99" t="s">
        <v>11</v>
      </c>
      <c r="K13" s="115"/>
    </row>
    <row r="14" spans="1:11" ht="15" customHeight="1">
      <c r="A14" s="114"/>
      <c r="B14" s="114" t="s">
        <v>5</v>
      </c>
      <c r="C14" s="120"/>
      <c r="D14" s="120"/>
      <c r="E14" s="120"/>
      <c r="F14" s="115"/>
      <c r="G14" s="116"/>
      <c r="H14" s="116" t="str">
        <f t="shared" si="0"/>
        <v>France</v>
      </c>
      <c r="I14" s="120"/>
      <c r="J14" s="138">
        <v>45155</v>
      </c>
      <c r="K14" s="115"/>
    </row>
    <row r="15" spans="1:11" ht="15" customHeight="1">
      <c r="A15" s="114"/>
      <c r="B15" s="6" t="s">
        <v>6</v>
      </c>
      <c r="C15" s="7"/>
      <c r="D15" s="7"/>
      <c r="E15" s="7"/>
      <c r="F15" s="8"/>
      <c r="G15" s="116"/>
      <c r="H15" s="9" t="str">
        <f t="shared" si="0"/>
        <v xml:space="preserve"> </v>
      </c>
      <c r="I15" s="120"/>
      <c r="J15" s="139"/>
      <c r="K15" s="115"/>
    </row>
    <row r="16" spans="1:11" ht="15" customHeight="1">
      <c r="A16" s="114"/>
      <c r="B16" s="120"/>
      <c r="C16" s="120"/>
      <c r="D16" s="120"/>
      <c r="E16" s="120"/>
      <c r="F16" s="120"/>
      <c r="G16" s="120"/>
      <c r="H16" s="120"/>
      <c r="I16" s="123" t="s">
        <v>142</v>
      </c>
      <c r="J16" s="129">
        <v>39627</v>
      </c>
      <c r="K16" s="115"/>
    </row>
    <row r="17" spans="1:11">
      <c r="A17" s="114"/>
      <c r="B17" s="120" t="s">
        <v>713</v>
      </c>
      <c r="C17" s="120"/>
      <c r="D17" s="120"/>
      <c r="E17" s="120"/>
      <c r="F17" s="120"/>
      <c r="G17" s="120"/>
      <c r="H17" s="120"/>
      <c r="I17" s="123" t="s">
        <v>143</v>
      </c>
      <c r="J17" s="129" t="s">
        <v>708</v>
      </c>
      <c r="K17" s="115"/>
    </row>
    <row r="18" spans="1:11" ht="18">
      <c r="A18" s="114"/>
      <c r="B18" s="120" t="s">
        <v>714</v>
      </c>
      <c r="C18" s="120"/>
      <c r="D18" s="120"/>
      <c r="E18" s="120"/>
      <c r="F18" s="120"/>
      <c r="G18" s="120"/>
      <c r="H18" s="120"/>
      <c r="I18" s="122" t="s">
        <v>258</v>
      </c>
      <c r="J18" s="104" t="s">
        <v>133</v>
      </c>
      <c r="K18" s="115"/>
    </row>
    <row r="19" spans="1:11">
      <c r="A19" s="114"/>
      <c r="B19" s="120"/>
      <c r="C19" s="120"/>
      <c r="D19" s="120"/>
      <c r="E19" s="120"/>
      <c r="F19" s="120"/>
      <c r="G19" s="120"/>
      <c r="H19" s="120"/>
      <c r="I19" s="120"/>
      <c r="J19" s="120"/>
      <c r="K19" s="115"/>
    </row>
    <row r="20" spans="1:11">
      <c r="A20" s="114"/>
      <c r="B20" s="100" t="s">
        <v>198</v>
      </c>
      <c r="C20" s="100" t="s">
        <v>199</v>
      </c>
      <c r="D20" s="117" t="s">
        <v>284</v>
      </c>
      <c r="E20" s="117" t="s">
        <v>200</v>
      </c>
      <c r="F20" s="140" t="s">
        <v>201</v>
      </c>
      <c r="G20" s="141"/>
      <c r="H20" s="100" t="s">
        <v>169</v>
      </c>
      <c r="I20" s="100" t="s">
        <v>202</v>
      </c>
      <c r="J20" s="100" t="s">
        <v>21</v>
      </c>
      <c r="K20" s="115"/>
    </row>
    <row r="21" spans="1:11">
      <c r="A21" s="114"/>
      <c r="B21" s="105"/>
      <c r="C21" s="105"/>
      <c r="D21" s="106"/>
      <c r="E21" s="106"/>
      <c r="F21" s="142"/>
      <c r="G21" s="143"/>
      <c r="H21" s="105" t="s">
        <v>141</v>
      </c>
      <c r="I21" s="105"/>
      <c r="J21" s="105"/>
      <c r="K21" s="115"/>
    </row>
    <row r="22" spans="1:11" ht="48">
      <c r="A22" s="114"/>
      <c r="B22" s="107">
        <v>1</v>
      </c>
      <c r="C22" s="10" t="s">
        <v>715</v>
      </c>
      <c r="D22" s="118" t="s">
        <v>715</v>
      </c>
      <c r="E22" s="118" t="s">
        <v>699</v>
      </c>
      <c r="F22" s="132"/>
      <c r="G22" s="133"/>
      <c r="H22" s="11" t="s">
        <v>716</v>
      </c>
      <c r="I22" s="14">
        <v>28.25</v>
      </c>
      <c r="J22" s="109">
        <f t="shared" ref="J22:J53" si="1">I22*B22</f>
        <v>28.25</v>
      </c>
      <c r="K22" s="115"/>
    </row>
    <row r="23" spans="1:11" ht="24">
      <c r="A23" s="114"/>
      <c r="B23" s="107">
        <v>2</v>
      </c>
      <c r="C23" s="10" t="s">
        <v>717</v>
      </c>
      <c r="D23" s="118" t="s">
        <v>717</v>
      </c>
      <c r="E23" s="118" t="s">
        <v>33</v>
      </c>
      <c r="F23" s="132" t="s">
        <v>272</v>
      </c>
      <c r="G23" s="133"/>
      <c r="H23" s="11" t="s">
        <v>718</v>
      </c>
      <c r="I23" s="14">
        <v>0.71</v>
      </c>
      <c r="J23" s="109">
        <f t="shared" si="1"/>
        <v>1.42</v>
      </c>
      <c r="K23" s="115"/>
    </row>
    <row r="24" spans="1:11" ht="24">
      <c r="A24" s="114"/>
      <c r="B24" s="107">
        <v>2</v>
      </c>
      <c r="C24" s="10" t="s">
        <v>717</v>
      </c>
      <c r="D24" s="118" t="s">
        <v>717</v>
      </c>
      <c r="E24" s="118" t="s">
        <v>34</v>
      </c>
      <c r="F24" s="132" t="s">
        <v>273</v>
      </c>
      <c r="G24" s="133"/>
      <c r="H24" s="11" t="s">
        <v>718</v>
      </c>
      <c r="I24" s="14">
        <v>0.71</v>
      </c>
      <c r="J24" s="109">
        <f t="shared" si="1"/>
        <v>1.42</v>
      </c>
      <c r="K24" s="115"/>
    </row>
    <row r="25" spans="1:11" ht="24">
      <c r="A25" s="114"/>
      <c r="B25" s="107">
        <v>2</v>
      </c>
      <c r="C25" s="10" t="s">
        <v>717</v>
      </c>
      <c r="D25" s="118" t="s">
        <v>717</v>
      </c>
      <c r="E25" s="118" t="s">
        <v>34</v>
      </c>
      <c r="F25" s="132" t="s">
        <v>673</v>
      </c>
      <c r="G25" s="133"/>
      <c r="H25" s="11" t="s">
        <v>718</v>
      </c>
      <c r="I25" s="14">
        <v>0.71</v>
      </c>
      <c r="J25" s="109">
        <f t="shared" si="1"/>
        <v>1.42</v>
      </c>
      <c r="K25" s="115"/>
    </row>
    <row r="26" spans="1:11" ht="24">
      <c r="A26" s="114"/>
      <c r="B26" s="107">
        <v>2</v>
      </c>
      <c r="C26" s="10" t="s">
        <v>717</v>
      </c>
      <c r="D26" s="118" t="s">
        <v>717</v>
      </c>
      <c r="E26" s="118" t="s">
        <v>34</v>
      </c>
      <c r="F26" s="132" t="s">
        <v>271</v>
      </c>
      <c r="G26" s="133"/>
      <c r="H26" s="11" t="s">
        <v>718</v>
      </c>
      <c r="I26" s="14">
        <v>0.71</v>
      </c>
      <c r="J26" s="109">
        <f t="shared" si="1"/>
        <v>1.42</v>
      </c>
      <c r="K26" s="115"/>
    </row>
    <row r="27" spans="1:11" ht="24">
      <c r="A27" s="114"/>
      <c r="B27" s="107">
        <v>2</v>
      </c>
      <c r="C27" s="10" t="s">
        <v>717</v>
      </c>
      <c r="D27" s="118" t="s">
        <v>717</v>
      </c>
      <c r="E27" s="118" t="s">
        <v>34</v>
      </c>
      <c r="F27" s="132" t="s">
        <v>272</v>
      </c>
      <c r="G27" s="133"/>
      <c r="H27" s="11" t="s">
        <v>718</v>
      </c>
      <c r="I27" s="14">
        <v>0.71</v>
      </c>
      <c r="J27" s="109">
        <f t="shared" si="1"/>
        <v>1.42</v>
      </c>
      <c r="K27" s="115"/>
    </row>
    <row r="28" spans="1:11" ht="24">
      <c r="A28" s="114"/>
      <c r="B28" s="107">
        <v>1</v>
      </c>
      <c r="C28" s="10" t="s">
        <v>717</v>
      </c>
      <c r="D28" s="118" t="s">
        <v>717</v>
      </c>
      <c r="E28" s="118" t="s">
        <v>35</v>
      </c>
      <c r="F28" s="132" t="s">
        <v>673</v>
      </c>
      <c r="G28" s="133"/>
      <c r="H28" s="11" t="s">
        <v>718</v>
      </c>
      <c r="I28" s="14">
        <v>0.71</v>
      </c>
      <c r="J28" s="109">
        <f t="shared" si="1"/>
        <v>0.71</v>
      </c>
      <c r="K28" s="115"/>
    </row>
    <row r="29" spans="1:11" ht="24">
      <c r="A29" s="114"/>
      <c r="B29" s="107">
        <v>1</v>
      </c>
      <c r="C29" s="10" t="s">
        <v>717</v>
      </c>
      <c r="D29" s="118" t="s">
        <v>717</v>
      </c>
      <c r="E29" s="118" t="s">
        <v>35</v>
      </c>
      <c r="F29" s="132" t="s">
        <v>271</v>
      </c>
      <c r="G29" s="133"/>
      <c r="H29" s="11" t="s">
        <v>718</v>
      </c>
      <c r="I29" s="14">
        <v>0.71</v>
      </c>
      <c r="J29" s="109">
        <f t="shared" si="1"/>
        <v>0.71</v>
      </c>
      <c r="K29" s="115"/>
    </row>
    <row r="30" spans="1:11" ht="24">
      <c r="A30" s="114"/>
      <c r="B30" s="107">
        <v>2</v>
      </c>
      <c r="C30" s="10" t="s">
        <v>717</v>
      </c>
      <c r="D30" s="118" t="s">
        <v>717</v>
      </c>
      <c r="E30" s="118" t="s">
        <v>35</v>
      </c>
      <c r="F30" s="132" t="s">
        <v>272</v>
      </c>
      <c r="G30" s="133"/>
      <c r="H30" s="11" t="s">
        <v>718</v>
      </c>
      <c r="I30" s="14">
        <v>0.71</v>
      </c>
      <c r="J30" s="109">
        <f t="shared" si="1"/>
        <v>1.42</v>
      </c>
      <c r="K30" s="115"/>
    </row>
    <row r="31" spans="1:11" ht="24">
      <c r="A31" s="114"/>
      <c r="B31" s="107">
        <v>2</v>
      </c>
      <c r="C31" s="10" t="s">
        <v>717</v>
      </c>
      <c r="D31" s="118" t="s">
        <v>717</v>
      </c>
      <c r="E31" s="118" t="s">
        <v>37</v>
      </c>
      <c r="F31" s="132" t="s">
        <v>273</v>
      </c>
      <c r="G31" s="133"/>
      <c r="H31" s="11" t="s">
        <v>718</v>
      </c>
      <c r="I31" s="14">
        <v>0.71</v>
      </c>
      <c r="J31" s="109">
        <f t="shared" si="1"/>
        <v>1.42</v>
      </c>
      <c r="K31" s="115"/>
    </row>
    <row r="32" spans="1:11" ht="24">
      <c r="A32" s="114"/>
      <c r="B32" s="107">
        <v>1</v>
      </c>
      <c r="C32" s="10" t="s">
        <v>717</v>
      </c>
      <c r="D32" s="118" t="s">
        <v>717</v>
      </c>
      <c r="E32" s="118" t="s">
        <v>37</v>
      </c>
      <c r="F32" s="132" t="s">
        <v>673</v>
      </c>
      <c r="G32" s="133"/>
      <c r="H32" s="11" t="s">
        <v>718</v>
      </c>
      <c r="I32" s="14">
        <v>0.71</v>
      </c>
      <c r="J32" s="109">
        <f t="shared" si="1"/>
        <v>0.71</v>
      </c>
      <c r="K32" s="115"/>
    </row>
    <row r="33" spans="1:11" ht="24">
      <c r="A33" s="114"/>
      <c r="B33" s="107">
        <v>2</v>
      </c>
      <c r="C33" s="10" t="s">
        <v>717</v>
      </c>
      <c r="D33" s="118" t="s">
        <v>717</v>
      </c>
      <c r="E33" s="118" t="s">
        <v>37</v>
      </c>
      <c r="F33" s="132" t="s">
        <v>271</v>
      </c>
      <c r="G33" s="133"/>
      <c r="H33" s="11" t="s">
        <v>718</v>
      </c>
      <c r="I33" s="14">
        <v>0.71</v>
      </c>
      <c r="J33" s="109">
        <f t="shared" si="1"/>
        <v>1.42</v>
      </c>
      <c r="K33" s="115"/>
    </row>
    <row r="34" spans="1:11" ht="24">
      <c r="A34" s="114"/>
      <c r="B34" s="107">
        <v>2</v>
      </c>
      <c r="C34" s="10" t="s">
        <v>717</v>
      </c>
      <c r="D34" s="118" t="s">
        <v>717</v>
      </c>
      <c r="E34" s="118" t="s">
        <v>37</v>
      </c>
      <c r="F34" s="132" t="s">
        <v>272</v>
      </c>
      <c r="G34" s="133"/>
      <c r="H34" s="11" t="s">
        <v>718</v>
      </c>
      <c r="I34" s="14">
        <v>0.71</v>
      </c>
      <c r="J34" s="109">
        <f t="shared" si="1"/>
        <v>1.42</v>
      </c>
      <c r="K34" s="115"/>
    </row>
    <row r="35" spans="1:11" ht="24">
      <c r="A35" s="114"/>
      <c r="B35" s="107">
        <v>1</v>
      </c>
      <c r="C35" s="10" t="s">
        <v>717</v>
      </c>
      <c r="D35" s="118" t="s">
        <v>717</v>
      </c>
      <c r="E35" s="118" t="s">
        <v>37</v>
      </c>
      <c r="F35" s="132" t="s">
        <v>484</v>
      </c>
      <c r="G35" s="133"/>
      <c r="H35" s="11" t="s">
        <v>718</v>
      </c>
      <c r="I35" s="14">
        <v>0.71</v>
      </c>
      <c r="J35" s="109">
        <f t="shared" si="1"/>
        <v>0.71</v>
      </c>
      <c r="K35" s="115"/>
    </row>
    <row r="36" spans="1:11" ht="24">
      <c r="A36" s="114"/>
      <c r="B36" s="107">
        <v>1</v>
      </c>
      <c r="C36" s="10" t="s">
        <v>717</v>
      </c>
      <c r="D36" s="118" t="s">
        <v>717</v>
      </c>
      <c r="E36" s="118" t="s">
        <v>719</v>
      </c>
      <c r="F36" s="132" t="s">
        <v>273</v>
      </c>
      <c r="G36" s="133"/>
      <c r="H36" s="11" t="s">
        <v>718</v>
      </c>
      <c r="I36" s="14">
        <v>0.71</v>
      </c>
      <c r="J36" s="109">
        <f t="shared" si="1"/>
        <v>0.71</v>
      </c>
      <c r="K36" s="115"/>
    </row>
    <row r="37" spans="1:11" ht="24">
      <c r="A37" s="114"/>
      <c r="B37" s="107">
        <v>4</v>
      </c>
      <c r="C37" s="10" t="s">
        <v>365</v>
      </c>
      <c r="D37" s="118" t="s">
        <v>365</v>
      </c>
      <c r="E37" s="118" t="s">
        <v>294</v>
      </c>
      <c r="F37" s="132" t="s">
        <v>210</v>
      </c>
      <c r="G37" s="133"/>
      <c r="H37" s="11" t="s">
        <v>367</v>
      </c>
      <c r="I37" s="14">
        <v>0.86</v>
      </c>
      <c r="J37" s="109">
        <f t="shared" si="1"/>
        <v>3.44</v>
      </c>
      <c r="K37" s="115"/>
    </row>
    <row r="38" spans="1:11" ht="24">
      <c r="A38" s="114"/>
      <c r="B38" s="107">
        <v>4</v>
      </c>
      <c r="C38" s="10" t="s">
        <v>365</v>
      </c>
      <c r="D38" s="118" t="s">
        <v>365</v>
      </c>
      <c r="E38" s="118" t="s">
        <v>294</v>
      </c>
      <c r="F38" s="132" t="s">
        <v>239</v>
      </c>
      <c r="G38" s="133"/>
      <c r="H38" s="11" t="s">
        <v>367</v>
      </c>
      <c r="I38" s="14">
        <v>0.86</v>
      </c>
      <c r="J38" s="109">
        <f t="shared" si="1"/>
        <v>3.44</v>
      </c>
      <c r="K38" s="115"/>
    </row>
    <row r="39" spans="1:11" ht="24">
      <c r="A39" s="114"/>
      <c r="B39" s="107">
        <v>10</v>
      </c>
      <c r="C39" s="10" t="s">
        <v>720</v>
      </c>
      <c r="D39" s="118" t="s">
        <v>720</v>
      </c>
      <c r="E39" s="118" t="s">
        <v>239</v>
      </c>
      <c r="F39" s="132" t="s">
        <v>23</v>
      </c>
      <c r="G39" s="133"/>
      <c r="H39" s="11" t="s">
        <v>721</v>
      </c>
      <c r="I39" s="14">
        <v>0.86</v>
      </c>
      <c r="J39" s="109">
        <f t="shared" si="1"/>
        <v>8.6</v>
      </c>
      <c r="K39" s="115"/>
    </row>
    <row r="40" spans="1:11" ht="24">
      <c r="A40" s="114"/>
      <c r="B40" s="107">
        <v>10</v>
      </c>
      <c r="C40" s="10" t="s">
        <v>720</v>
      </c>
      <c r="D40" s="118" t="s">
        <v>720</v>
      </c>
      <c r="E40" s="118" t="s">
        <v>239</v>
      </c>
      <c r="F40" s="132" t="s">
        <v>25</v>
      </c>
      <c r="G40" s="133"/>
      <c r="H40" s="11" t="s">
        <v>721</v>
      </c>
      <c r="I40" s="14">
        <v>0.86</v>
      </c>
      <c r="J40" s="109">
        <f t="shared" si="1"/>
        <v>8.6</v>
      </c>
      <c r="K40" s="115"/>
    </row>
    <row r="41" spans="1:11" ht="24">
      <c r="A41" s="114"/>
      <c r="B41" s="107">
        <v>5</v>
      </c>
      <c r="C41" s="10" t="s">
        <v>720</v>
      </c>
      <c r="D41" s="118" t="s">
        <v>720</v>
      </c>
      <c r="E41" s="118" t="s">
        <v>239</v>
      </c>
      <c r="F41" s="132" t="s">
        <v>26</v>
      </c>
      <c r="G41" s="133"/>
      <c r="H41" s="11" t="s">
        <v>721</v>
      </c>
      <c r="I41" s="14">
        <v>0.86</v>
      </c>
      <c r="J41" s="109">
        <f t="shared" si="1"/>
        <v>4.3</v>
      </c>
      <c r="K41" s="115"/>
    </row>
    <row r="42" spans="1:11" ht="24">
      <c r="A42" s="114"/>
      <c r="B42" s="107">
        <v>4</v>
      </c>
      <c r="C42" s="10" t="s">
        <v>54</v>
      </c>
      <c r="D42" s="118" t="s">
        <v>54</v>
      </c>
      <c r="E42" s="118" t="s">
        <v>23</v>
      </c>
      <c r="F42" s="132" t="s">
        <v>272</v>
      </c>
      <c r="G42" s="133"/>
      <c r="H42" s="11" t="s">
        <v>722</v>
      </c>
      <c r="I42" s="14">
        <v>0.56999999999999995</v>
      </c>
      <c r="J42" s="109">
        <f t="shared" si="1"/>
        <v>2.2799999999999998</v>
      </c>
      <c r="K42" s="115"/>
    </row>
    <row r="43" spans="1:11" ht="24">
      <c r="A43" s="114"/>
      <c r="B43" s="107">
        <v>4</v>
      </c>
      <c r="C43" s="10" t="s">
        <v>54</v>
      </c>
      <c r="D43" s="118" t="s">
        <v>54</v>
      </c>
      <c r="E43" s="118" t="s">
        <v>25</v>
      </c>
      <c r="F43" s="132" t="s">
        <v>272</v>
      </c>
      <c r="G43" s="133"/>
      <c r="H43" s="11" t="s">
        <v>722</v>
      </c>
      <c r="I43" s="14">
        <v>0.56999999999999995</v>
      </c>
      <c r="J43" s="109">
        <f t="shared" si="1"/>
        <v>2.2799999999999998</v>
      </c>
      <c r="K43" s="115"/>
    </row>
    <row r="44" spans="1:11" ht="24">
      <c r="A44" s="114"/>
      <c r="B44" s="107">
        <v>10</v>
      </c>
      <c r="C44" s="10" t="s">
        <v>723</v>
      </c>
      <c r="D44" s="118" t="s">
        <v>723</v>
      </c>
      <c r="E44" s="118"/>
      <c r="F44" s="132"/>
      <c r="G44" s="133"/>
      <c r="H44" s="11" t="s">
        <v>724</v>
      </c>
      <c r="I44" s="14">
        <v>1.53</v>
      </c>
      <c r="J44" s="109">
        <f t="shared" si="1"/>
        <v>15.3</v>
      </c>
      <c r="K44" s="115"/>
    </row>
    <row r="45" spans="1:11" ht="36">
      <c r="A45" s="114"/>
      <c r="B45" s="107">
        <v>6</v>
      </c>
      <c r="C45" s="10" t="s">
        <v>725</v>
      </c>
      <c r="D45" s="118" t="s">
        <v>808</v>
      </c>
      <c r="E45" s="118" t="s">
        <v>273</v>
      </c>
      <c r="F45" s="132"/>
      <c r="G45" s="133"/>
      <c r="H45" s="11" t="s">
        <v>726</v>
      </c>
      <c r="I45" s="14">
        <v>1.72</v>
      </c>
      <c r="J45" s="109">
        <f t="shared" si="1"/>
        <v>10.32</v>
      </c>
      <c r="K45" s="115"/>
    </row>
    <row r="46" spans="1:11" ht="36">
      <c r="A46" s="114"/>
      <c r="B46" s="107">
        <v>2</v>
      </c>
      <c r="C46" s="10" t="s">
        <v>725</v>
      </c>
      <c r="D46" s="118" t="s">
        <v>809</v>
      </c>
      <c r="E46" s="118" t="s">
        <v>673</v>
      </c>
      <c r="F46" s="132"/>
      <c r="G46" s="133"/>
      <c r="H46" s="11" t="s">
        <v>726</v>
      </c>
      <c r="I46" s="14">
        <v>1.72</v>
      </c>
      <c r="J46" s="109">
        <f t="shared" si="1"/>
        <v>3.44</v>
      </c>
      <c r="K46" s="115"/>
    </row>
    <row r="47" spans="1:11" ht="36">
      <c r="A47" s="114"/>
      <c r="B47" s="107">
        <v>2</v>
      </c>
      <c r="C47" s="10" t="s">
        <v>725</v>
      </c>
      <c r="D47" s="118" t="s">
        <v>810</v>
      </c>
      <c r="E47" s="118" t="s">
        <v>271</v>
      </c>
      <c r="F47" s="132"/>
      <c r="G47" s="133"/>
      <c r="H47" s="11" t="s">
        <v>726</v>
      </c>
      <c r="I47" s="14">
        <v>1.72</v>
      </c>
      <c r="J47" s="109">
        <f t="shared" si="1"/>
        <v>3.44</v>
      </c>
      <c r="K47" s="115"/>
    </row>
    <row r="48" spans="1:11" ht="36">
      <c r="A48" s="114"/>
      <c r="B48" s="107">
        <v>10</v>
      </c>
      <c r="C48" s="10" t="s">
        <v>725</v>
      </c>
      <c r="D48" s="118" t="s">
        <v>811</v>
      </c>
      <c r="E48" s="118" t="s">
        <v>272</v>
      </c>
      <c r="F48" s="132"/>
      <c r="G48" s="133"/>
      <c r="H48" s="11" t="s">
        <v>726</v>
      </c>
      <c r="I48" s="14">
        <v>1.72</v>
      </c>
      <c r="J48" s="109">
        <f t="shared" si="1"/>
        <v>17.2</v>
      </c>
      <c r="K48" s="115"/>
    </row>
    <row r="49" spans="1:11" ht="36">
      <c r="A49" s="114"/>
      <c r="B49" s="107">
        <v>8</v>
      </c>
      <c r="C49" s="10" t="s">
        <v>725</v>
      </c>
      <c r="D49" s="118" t="s">
        <v>812</v>
      </c>
      <c r="E49" s="118" t="s">
        <v>727</v>
      </c>
      <c r="F49" s="132"/>
      <c r="G49" s="133"/>
      <c r="H49" s="11" t="s">
        <v>726</v>
      </c>
      <c r="I49" s="14">
        <v>1.43</v>
      </c>
      <c r="J49" s="109">
        <f t="shared" si="1"/>
        <v>11.44</v>
      </c>
      <c r="K49" s="115"/>
    </row>
    <row r="50" spans="1:11" ht="36">
      <c r="A50" s="114"/>
      <c r="B50" s="107">
        <v>2</v>
      </c>
      <c r="C50" s="10" t="s">
        <v>725</v>
      </c>
      <c r="D50" s="118" t="s">
        <v>813</v>
      </c>
      <c r="E50" s="118" t="s">
        <v>728</v>
      </c>
      <c r="F50" s="132"/>
      <c r="G50" s="133"/>
      <c r="H50" s="11" t="s">
        <v>726</v>
      </c>
      <c r="I50" s="14">
        <v>1.43</v>
      </c>
      <c r="J50" s="109">
        <f t="shared" si="1"/>
        <v>2.86</v>
      </c>
      <c r="K50" s="115"/>
    </row>
    <row r="51" spans="1:11" ht="24">
      <c r="A51" s="114"/>
      <c r="B51" s="107">
        <v>6</v>
      </c>
      <c r="C51" s="10" t="s">
        <v>729</v>
      </c>
      <c r="D51" s="118" t="s">
        <v>729</v>
      </c>
      <c r="E51" s="118"/>
      <c r="F51" s="132"/>
      <c r="G51" s="133"/>
      <c r="H51" s="11" t="s">
        <v>730</v>
      </c>
      <c r="I51" s="14">
        <v>1.92</v>
      </c>
      <c r="J51" s="109">
        <f t="shared" si="1"/>
        <v>11.52</v>
      </c>
      <c r="K51" s="115"/>
    </row>
    <row r="52" spans="1:11">
      <c r="A52" s="114"/>
      <c r="B52" s="107">
        <v>4</v>
      </c>
      <c r="C52" s="10" t="s">
        <v>731</v>
      </c>
      <c r="D52" s="118" t="s">
        <v>731</v>
      </c>
      <c r="E52" s="118"/>
      <c r="F52" s="132"/>
      <c r="G52" s="133"/>
      <c r="H52" s="11" t="s">
        <v>732</v>
      </c>
      <c r="I52" s="14">
        <v>1.92</v>
      </c>
      <c r="J52" s="109">
        <f t="shared" si="1"/>
        <v>7.68</v>
      </c>
      <c r="K52" s="115"/>
    </row>
    <row r="53" spans="1:11">
      <c r="A53" s="114"/>
      <c r="B53" s="107">
        <v>2</v>
      </c>
      <c r="C53" s="10" t="s">
        <v>733</v>
      </c>
      <c r="D53" s="118" t="s">
        <v>814</v>
      </c>
      <c r="E53" s="118" t="s">
        <v>734</v>
      </c>
      <c r="F53" s="132"/>
      <c r="G53" s="133"/>
      <c r="H53" s="11" t="s">
        <v>735</v>
      </c>
      <c r="I53" s="14">
        <v>1.53</v>
      </c>
      <c r="J53" s="109">
        <f t="shared" si="1"/>
        <v>3.06</v>
      </c>
      <c r="K53" s="115"/>
    </row>
    <row r="54" spans="1:11">
      <c r="A54" s="114"/>
      <c r="B54" s="107">
        <v>2</v>
      </c>
      <c r="C54" s="10" t="s">
        <v>733</v>
      </c>
      <c r="D54" s="118" t="s">
        <v>815</v>
      </c>
      <c r="E54" s="118" t="s">
        <v>736</v>
      </c>
      <c r="F54" s="132"/>
      <c r="G54" s="133"/>
      <c r="H54" s="11" t="s">
        <v>735</v>
      </c>
      <c r="I54" s="14">
        <v>1.53</v>
      </c>
      <c r="J54" s="109">
        <f t="shared" ref="J54:J85" si="2">I54*B54</f>
        <v>3.06</v>
      </c>
      <c r="K54" s="115"/>
    </row>
    <row r="55" spans="1:11">
      <c r="A55" s="114"/>
      <c r="B55" s="107">
        <v>2</v>
      </c>
      <c r="C55" s="10" t="s">
        <v>733</v>
      </c>
      <c r="D55" s="118" t="s">
        <v>816</v>
      </c>
      <c r="E55" s="118" t="s">
        <v>737</v>
      </c>
      <c r="F55" s="132"/>
      <c r="G55" s="133"/>
      <c r="H55" s="11" t="s">
        <v>735</v>
      </c>
      <c r="I55" s="14">
        <v>1.53</v>
      </c>
      <c r="J55" s="109">
        <f t="shared" si="2"/>
        <v>3.06</v>
      </c>
      <c r="K55" s="115"/>
    </row>
    <row r="56" spans="1:11">
      <c r="A56" s="114"/>
      <c r="B56" s="107">
        <v>2</v>
      </c>
      <c r="C56" s="10" t="s">
        <v>733</v>
      </c>
      <c r="D56" s="118" t="s">
        <v>817</v>
      </c>
      <c r="E56" s="118" t="s">
        <v>738</v>
      </c>
      <c r="F56" s="132"/>
      <c r="G56" s="133"/>
      <c r="H56" s="11" t="s">
        <v>735</v>
      </c>
      <c r="I56" s="14">
        <v>1.68</v>
      </c>
      <c r="J56" s="109">
        <f t="shared" si="2"/>
        <v>3.36</v>
      </c>
      <c r="K56" s="115"/>
    </row>
    <row r="57" spans="1:11">
      <c r="A57" s="114"/>
      <c r="B57" s="107">
        <v>2</v>
      </c>
      <c r="C57" s="10" t="s">
        <v>733</v>
      </c>
      <c r="D57" s="118" t="s">
        <v>818</v>
      </c>
      <c r="E57" s="118" t="s">
        <v>739</v>
      </c>
      <c r="F57" s="132"/>
      <c r="G57" s="133"/>
      <c r="H57" s="11" t="s">
        <v>735</v>
      </c>
      <c r="I57" s="14">
        <v>1.92</v>
      </c>
      <c r="J57" s="109">
        <f t="shared" si="2"/>
        <v>3.84</v>
      </c>
      <c r="K57" s="115"/>
    </row>
    <row r="58" spans="1:11">
      <c r="A58" s="114"/>
      <c r="B58" s="107">
        <v>2</v>
      </c>
      <c r="C58" s="10" t="s">
        <v>740</v>
      </c>
      <c r="D58" s="118" t="s">
        <v>819</v>
      </c>
      <c r="E58" s="118" t="s">
        <v>734</v>
      </c>
      <c r="F58" s="132" t="s">
        <v>272</v>
      </c>
      <c r="G58" s="133"/>
      <c r="H58" s="11" t="s">
        <v>741</v>
      </c>
      <c r="I58" s="14">
        <v>2.4</v>
      </c>
      <c r="J58" s="109">
        <f t="shared" si="2"/>
        <v>4.8</v>
      </c>
      <c r="K58" s="115"/>
    </row>
    <row r="59" spans="1:11">
      <c r="A59" s="114"/>
      <c r="B59" s="107">
        <v>2</v>
      </c>
      <c r="C59" s="10" t="s">
        <v>740</v>
      </c>
      <c r="D59" s="118" t="s">
        <v>820</v>
      </c>
      <c r="E59" s="118" t="s">
        <v>736</v>
      </c>
      <c r="F59" s="132" t="s">
        <v>273</v>
      </c>
      <c r="G59" s="133"/>
      <c r="H59" s="11" t="s">
        <v>741</v>
      </c>
      <c r="I59" s="14">
        <v>2.4900000000000002</v>
      </c>
      <c r="J59" s="109">
        <f t="shared" si="2"/>
        <v>4.9800000000000004</v>
      </c>
      <c r="K59" s="115"/>
    </row>
    <row r="60" spans="1:11">
      <c r="A60" s="114"/>
      <c r="B60" s="107">
        <v>2</v>
      </c>
      <c r="C60" s="10" t="s">
        <v>740</v>
      </c>
      <c r="D60" s="118" t="s">
        <v>820</v>
      </c>
      <c r="E60" s="118" t="s">
        <v>736</v>
      </c>
      <c r="F60" s="132" t="s">
        <v>272</v>
      </c>
      <c r="G60" s="133"/>
      <c r="H60" s="11" t="s">
        <v>741</v>
      </c>
      <c r="I60" s="14">
        <v>2.4900000000000002</v>
      </c>
      <c r="J60" s="109">
        <f t="shared" si="2"/>
        <v>4.9800000000000004</v>
      </c>
      <c r="K60" s="115"/>
    </row>
    <row r="61" spans="1:11">
      <c r="A61" s="114"/>
      <c r="B61" s="107">
        <v>2</v>
      </c>
      <c r="C61" s="10" t="s">
        <v>740</v>
      </c>
      <c r="D61" s="118" t="s">
        <v>821</v>
      </c>
      <c r="E61" s="118" t="s">
        <v>738</v>
      </c>
      <c r="F61" s="132" t="s">
        <v>273</v>
      </c>
      <c r="G61" s="133"/>
      <c r="H61" s="11" t="s">
        <v>741</v>
      </c>
      <c r="I61" s="14">
        <v>2.98</v>
      </c>
      <c r="J61" s="109">
        <f t="shared" si="2"/>
        <v>5.96</v>
      </c>
      <c r="K61" s="115"/>
    </row>
    <row r="62" spans="1:11">
      <c r="A62" s="114"/>
      <c r="B62" s="107">
        <v>2</v>
      </c>
      <c r="C62" s="10" t="s">
        <v>740</v>
      </c>
      <c r="D62" s="118" t="s">
        <v>821</v>
      </c>
      <c r="E62" s="118" t="s">
        <v>738</v>
      </c>
      <c r="F62" s="132" t="s">
        <v>272</v>
      </c>
      <c r="G62" s="133"/>
      <c r="H62" s="11" t="s">
        <v>741</v>
      </c>
      <c r="I62" s="14">
        <v>2.98</v>
      </c>
      <c r="J62" s="109">
        <f t="shared" si="2"/>
        <v>5.96</v>
      </c>
      <c r="K62" s="115"/>
    </row>
    <row r="63" spans="1:11">
      <c r="A63" s="114"/>
      <c r="B63" s="107">
        <v>2</v>
      </c>
      <c r="C63" s="10" t="s">
        <v>740</v>
      </c>
      <c r="D63" s="118" t="s">
        <v>822</v>
      </c>
      <c r="E63" s="118" t="s">
        <v>739</v>
      </c>
      <c r="F63" s="132" t="s">
        <v>273</v>
      </c>
      <c r="G63" s="133"/>
      <c r="H63" s="11" t="s">
        <v>741</v>
      </c>
      <c r="I63" s="14">
        <v>3.22</v>
      </c>
      <c r="J63" s="109">
        <f t="shared" si="2"/>
        <v>6.44</v>
      </c>
      <c r="K63" s="115"/>
    </row>
    <row r="64" spans="1:11">
      <c r="A64" s="114"/>
      <c r="B64" s="107">
        <v>2</v>
      </c>
      <c r="C64" s="10" t="s">
        <v>740</v>
      </c>
      <c r="D64" s="118" t="s">
        <v>822</v>
      </c>
      <c r="E64" s="118" t="s">
        <v>739</v>
      </c>
      <c r="F64" s="132" t="s">
        <v>272</v>
      </c>
      <c r="G64" s="133"/>
      <c r="H64" s="11" t="s">
        <v>741</v>
      </c>
      <c r="I64" s="14">
        <v>3.22</v>
      </c>
      <c r="J64" s="109">
        <f t="shared" si="2"/>
        <v>6.44</v>
      </c>
      <c r="K64" s="115"/>
    </row>
    <row r="65" spans="1:11" ht="36">
      <c r="A65" s="114"/>
      <c r="B65" s="107">
        <v>10</v>
      </c>
      <c r="C65" s="10" t="s">
        <v>742</v>
      </c>
      <c r="D65" s="118" t="s">
        <v>823</v>
      </c>
      <c r="E65" s="118" t="s">
        <v>239</v>
      </c>
      <c r="F65" s="132" t="s">
        <v>743</v>
      </c>
      <c r="G65" s="133"/>
      <c r="H65" s="11" t="s">
        <v>744</v>
      </c>
      <c r="I65" s="14">
        <v>0.66</v>
      </c>
      <c r="J65" s="109">
        <f t="shared" si="2"/>
        <v>6.6000000000000005</v>
      </c>
      <c r="K65" s="115"/>
    </row>
    <row r="66" spans="1:11" ht="36">
      <c r="A66" s="114"/>
      <c r="B66" s="107">
        <v>10</v>
      </c>
      <c r="C66" s="10" t="s">
        <v>742</v>
      </c>
      <c r="D66" s="118" t="s">
        <v>823</v>
      </c>
      <c r="E66" s="118" t="s">
        <v>239</v>
      </c>
      <c r="F66" s="132" t="s">
        <v>745</v>
      </c>
      <c r="G66" s="133"/>
      <c r="H66" s="11" t="s">
        <v>744</v>
      </c>
      <c r="I66" s="14">
        <v>0.66</v>
      </c>
      <c r="J66" s="109">
        <f t="shared" si="2"/>
        <v>6.6000000000000005</v>
      </c>
      <c r="K66" s="115"/>
    </row>
    <row r="67" spans="1:11" ht="36">
      <c r="A67" s="114"/>
      <c r="B67" s="107">
        <v>10</v>
      </c>
      <c r="C67" s="10" t="s">
        <v>742</v>
      </c>
      <c r="D67" s="118" t="s">
        <v>824</v>
      </c>
      <c r="E67" s="118" t="s">
        <v>239</v>
      </c>
      <c r="F67" s="132" t="s">
        <v>226</v>
      </c>
      <c r="G67" s="133"/>
      <c r="H67" s="11" t="s">
        <v>744</v>
      </c>
      <c r="I67" s="14">
        <v>0.66</v>
      </c>
      <c r="J67" s="109">
        <f t="shared" si="2"/>
        <v>6.6000000000000005</v>
      </c>
      <c r="K67" s="115"/>
    </row>
    <row r="68" spans="1:11" ht="36">
      <c r="A68" s="114"/>
      <c r="B68" s="107">
        <v>10</v>
      </c>
      <c r="C68" s="10" t="s">
        <v>742</v>
      </c>
      <c r="D68" s="118" t="s">
        <v>824</v>
      </c>
      <c r="E68" s="118" t="s">
        <v>239</v>
      </c>
      <c r="F68" s="132" t="s">
        <v>228</v>
      </c>
      <c r="G68" s="133"/>
      <c r="H68" s="11" t="s">
        <v>744</v>
      </c>
      <c r="I68" s="14">
        <v>0.66</v>
      </c>
      <c r="J68" s="109">
        <f t="shared" si="2"/>
        <v>6.6000000000000005</v>
      </c>
      <c r="K68" s="115"/>
    </row>
    <row r="69" spans="1:11" ht="36">
      <c r="A69" s="114"/>
      <c r="B69" s="107">
        <v>10</v>
      </c>
      <c r="C69" s="10" t="s">
        <v>742</v>
      </c>
      <c r="D69" s="118" t="s">
        <v>825</v>
      </c>
      <c r="E69" s="118" t="s">
        <v>239</v>
      </c>
      <c r="F69" s="132" t="s">
        <v>230</v>
      </c>
      <c r="G69" s="133"/>
      <c r="H69" s="11" t="s">
        <v>744</v>
      </c>
      <c r="I69" s="14">
        <v>0.66</v>
      </c>
      <c r="J69" s="109">
        <f t="shared" si="2"/>
        <v>6.6000000000000005</v>
      </c>
      <c r="K69" s="115"/>
    </row>
    <row r="70" spans="1:11" ht="36">
      <c r="A70" s="114"/>
      <c r="B70" s="107">
        <v>10</v>
      </c>
      <c r="C70" s="10" t="s">
        <v>742</v>
      </c>
      <c r="D70" s="118" t="s">
        <v>825</v>
      </c>
      <c r="E70" s="118" t="s">
        <v>239</v>
      </c>
      <c r="F70" s="132" t="s">
        <v>231</v>
      </c>
      <c r="G70" s="133"/>
      <c r="H70" s="11" t="s">
        <v>744</v>
      </c>
      <c r="I70" s="14">
        <v>0.66</v>
      </c>
      <c r="J70" s="109">
        <f t="shared" si="2"/>
        <v>6.6000000000000005</v>
      </c>
      <c r="K70" s="115"/>
    </row>
    <row r="71" spans="1:11" ht="36">
      <c r="A71" s="114"/>
      <c r="B71" s="107">
        <v>4</v>
      </c>
      <c r="C71" s="10" t="s">
        <v>742</v>
      </c>
      <c r="D71" s="118" t="s">
        <v>823</v>
      </c>
      <c r="E71" s="118" t="s">
        <v>746</v>
      </c>
      <c r="F71" s="132" t="s">
        <v>743</v>
      </c>
      <c r="G71" s="133"/>
      <c r="H71" s="11" t="s">
        <v>744</v>
      </c>
      <c r="I71" s="14">
        <v>0.66</v>
      </c>
      <c r="J71" s="109">
        <f t="shared" si="2"/>
        <v>2.64</v>
      </c>
      <c r="K71" s="115"/>
    </row>
    <row r="72" spans="1:11" ht="36">
      <c r="A72" s="114"/>
      <c r="B72" s="107">
        <v>4</v>
      </c>
      <c r="C72" s="10" t="s">
        <v>742</v>
      </c>
      <c r="D72" s="118" t="s">
        <v>823</v>
      </c>
      <c r="E72" s="118" t="s">
        <v>746</v>
      </c>
      <c r="F72" s="132" t="s">
        <v>745</v>
      </c>
      <c r="G72" s="133"/>
      <c r="H72" s="11" t="s">
        <v>744</v>
      </c>
      <c r="I72" s="14">
        <v>0.66</v>
      </c>
      <c r="J72" s="109">
        <f t="shared" si="2"/>
        <v>2.64</v>
      </c>
      <c r="K72" s="115"/>
    </row>
    <row r="73" spans="1:11" ht="36">
      <c r="A73" s="114"/>
      <c r="B73" s="107">
        <v>4</v>
      </c>
      <c r="C73" s="10" t="s">
        <v>742</v>
      </c>
      <c r="D73" s="118" t="s">
        <v>824</v>
      </c>
      <c r="E73" s="118" t="s">
        <v>746</v>
      </c>
      <c r="F73" s="132" t="s">
        <v>226</v>
      </c>
      <c r="G73" s="133"/>
      <c r="H73" s="11" t="s">
        <v>744</v>
      </c>
      <c r="I73" s="14">
        <v>0.66</v>
      </c>
      <c r="J73" s="109">
        <f t="shared" si="2"/>
        <v>2.64</v>
      </c>
      <c r="K73" s="115"/>
    </row>
    <row r="74" spans="1:11" ht="36">
      <c r="A74" s="114"/>
      <c r="B74" s="107">
        <v>4</v>
      </c>
      <c r="C74" s="10" t="s">
        <v>742</v>
      </c>
      <c r="D74" s="118" t="s">
        <v>824</v>
      </c>
      <c r="E74" s="118" t="s">
        <v>746</v>
      </c>
      <c r="F74" s="132" t="s">
        <v>228</v>
      </c>
      <c r="G74" s="133"/>
      <c r="H74" s="11" t="s">
        <v>744</v>
      </c>
      <c r="I74" s="14">
        <v>0.66</v>
      </c>
      <c r="J74" s="109">
        <f t="shared" si="2"/>
        <v>2.64</v>
      </c>
      <c r="K74" s="115"/>
    </row>
    <row r="75" spans="1:11" ht="36">
      <c r="A75" s="114"/>
      <c r="B75" s="107">
        <v>5</v>
      </c>
      <c r="C75" s="10" t="s">
        <v>742</v>
      </c>
      <c r="D75" s="118" t="s">
        <v>825</v>
      </c>
      <c r="E75" s="118" t="s">
        <v>746</v>
      </c>
      <c r="F75" s="132" t="s">
        <v>230</v>
      </c>
      <c r="G75" s="133"/>
      <c r="H75" s="11" t="s">
        <v>744</v>
      </c>
      <c r="I75" s="14">
        <v>0.66</v>
      </c>
      <c r="J75" s="109">
        <f t="shared" si="2"/>
        <v>3.3000000000000003</v>
      </c>
      <c r="K75" s="115"/>
    </row>
    <row r="76" spans="1:11" ht="36">
      <c r="A76" s="114"/>
      <c r="B76" s="107">
        <v>5</v>
      </c>
      <c r="C76" s="10" t="s">
        <v>742</v>
      </c>
      <c r="D76" s="118" t="s">
        <v>825</v>
      </c>
      <c r="E76" s="118" t="s">
        <v>746</v>
      </c>
      <c r="F76" s="132" t="s">
        <v>231</v>
      </c>
      <c r="G76" s="133"/>
      <c r="H76" s="11" t="s">
        <v>744</v>
      </c>
      <c r="I76" s="14">
        <v>0.66</v>
      </c>
      <c r="J76" s="109">
        <f t="shared" si="2"/>
        <v>3.3000000000000003</v>
      </c>
      <c r="K76" s="115"/>
    </row>
    <row r="77" spans="1:11" ht="24">
      <c r="A77" s="114"/>
      <c r="B77" s="107">
        <v>2</v>
      </c>
      <c r="C77" s="10" t="s">
        <v>747</v>
      </c>
      <c r="D77" s="118" t="s">
        <v>747</v>
      </c>
      <c r="E77" s="118" t="s">
        <v>34</v>
      </c>
      <c r="F77" s="132"/>
      <c r="G77" s="133"/>
      <c r="H77" s="11" t="s">
        <v>748</v>
      </c>
      <c r="I77" s="14">
        <v>1.63</v>
      </c>
      <c r="J77" s="109">
        <f t="shared" si="2"/>
        <v>3.26</v>
      </c>
      <c r="K77" s="115"/>
    </row>
    <row r="78" spans="1:11" ht="24">
      <c r="A78" s="114"/>
      <c r="B78" s="107">
        <v>2</v>
      </c>
      <c r="C78" s="10" t="s">
        <v>747</v>
      </c>
      <c r="D78" s="118" t="s">
        <v>747</v>
      </c>
      <c r="E78" s="118" t="s">
        <v>37</v>
      </c>
      <c r="F78" s="132"/>
      <c r="G78" s="133"/>
      <c r="H78" s="11" t="s">
        <v>748</v>
      </c>
      <c r="I78" s="14">
        <v>1.63</v>
      </c>
      <c r="J78" s="109">
        <f t="shared" si="2"/>
        <v>3.26</v>
      </c>
      <c r="K78" s="115"/>
    </row>
    <row r="79" spans="1:11" ht="24">
      <c r="A79" s="114"/>
      <c r="B79" s="107">
        <v>2</v>
      </c>
      <c r="C79" s="10" t="s">
        <v>749</v>
      </c>
      <c r="D79" s="118" t="s">
        <v>749</v>
      </c>
      <c r="E79" s="118" t="s">
        <v>34</v>
      </c>
      <c r="F79" s="132" t="s">
        <v>272</v>
      </c>
      <c r="G79" s="133"/>
      <c r="H79" s="11" t="s">
        <v>750</v>
      </c>
      <c r="I79" s="14">
        <v>2.1800000000000002</v>
      </c>
      <c r="J79" s="109">
        <f t="shared" si="2"/>
        <v>4.3600000000000003</v>
      </c>
      <c r="K79" s="115"/>
    </row>
    <row r="80" spans="1:11" ht="24">
      <c r="A80" s="114"/>
      <c r="B80" s="107">
        <v>2</v>
      </c>
      <c r="C80" s="10" t="s">
        <v>749</v>
      </c>
      <c r="D80" s="118" t="s">
        <v>749</v>
      </c>
      <c r="E80" s="118" t="s">
        <v>35</v>
      </c>
      <c r="F80" s="132" t="s">
        <v>272</v>
      </c>
      <c r="G80" s="133"/>
      <c r="H80" s="11" t="s">
        <v>750</v>
      </c>
      <c r="I80" s="14">
        <v>2.1800000000000002</v>
      </c>
      <c r="J80" s="109">
        <f t="shared" si="2"/>
        <v>4.3600000000000003</v>
      </c>
      <c r="K80" s="115"/>
    </row>
    <row r="81" spans="1:11" ht="24">
      <c r="A81" s="114"/>
      <c r="B81" s="107">
        <v>2</v>
      </c>
      <c r="C81" s="10" t="s">
        <v>749</v>
      </c>
      <c r="D81" s="118" t="s">
        <v>749</v>
      </c>
      <c r="E81" s="118" t="s">
        <v>37</v>
      </c>
      <c r="F81" s="132" t="s">
        <v>272</v>
      </c>
      <c r="G81" s="133"/>
      <c r="H81" s="11" t="s">
        <v>750</v>
      </c>
      <c r="I81" s="14">
        <v>2.1800000000000002</v>
      </c>
      <c r="J81" s="109">
        <f t="shared" si="2"/>
        <v>4.3600000000000003</v>
      </c>
      <c r="K81" s="115"/>
    </row>
    <row r="82" spans="1:11" ht="24">
      <c r="A82" s="114"/>
      <c r="B82" s="107">
        <v>4</v>
      </c>
      <c r="C82" s="10" t="s">
        <v>751</v>
      </c>
      <c r="D82" s="118" t="s">
        <v>826</v>
      </c>
      <c r="E82" s="118" t="s">
        <v>298</v>
      </c>
      <c r="F82" s="132" t="s">
        <v>107</v>
      </c>
      <c r="G82" s="133"/>
      <c r="H82" s="11" t="s">
        <v>752</v>
      </c>
      <c r="I82" s="14">
        <v>0.95</v>
      </c>
      <c r="J82" s="109">
        <f t="shared" si="2"/>
        <v>3.8</v>
      </c>
      <c r="K82" s="115"/>
    </row>
    <row r="83" spans="1:11" ht="24">
      <c r="A83" s="114"/>
      <c r="B83" s="107">
        <v>4</v>
      </c>
      <c r="C83" s="10" t="s">
        <v>751</v>
      </c>
      <c r="D83" s="118" t="s">
        <v>826</v>
      </c>
      <c r="E83" s="118" t="s">
        <v>298</v>
      </c>
      <c r="F83" s="132" t="s">
        <v>210</v>
      </c>
      <c r="G83" s="133"/>
      <c r="H83" s="11" t="s">
        <v>752</v>
      </c>
      <c r="I83" s="14">
        <v>0.95</v>
      </c>
      <c r="J83" s="109">
        <f t="shared" si="2"/>
        <v>3.8</v>
      </c>
      <c r="K83" s="115"/>
    </row>
    <row r="84" spans="1:11" ht="24">
      <c r="A84" s="114"/>
      <c r="B84" s="107">
        <v>2</v>
      </c>
      <c r="C84" s="10" t="s">
        <v>751</v>
      </c>
      <c r="D84" s="118" t="s">
        <v>826</v>
      </c>
      <c r="E84" s="118" t="s">
        <v>298</v>
      </c>
      <c r="F84" s="132" t="s">
        <v>265</v>
      </c>
      <c r="G84" s="133"/>
      <c r="H84" s="11" t="s">
        <v>752</v>
      </c>
      <c r="I84" s="14">
        <v>0.95</v>
      </c>
      <c r="J84" s="109">
        <f t="shared" si="2"/>
        <v>1.9</v>
      </c>
      <c r="K84" s="115"/>
    </row>
    <row r="85" spans="1:11" ht="24">
      <c r="A85" s="114"/>
      <c r="B85" s="107">
        <v>2</v>
      </c>
      <c r="C85" s="10" t="s">
        <v>751</v>
      </c>
      <c r="D85" s="118" t="s">
        <v>827</v>
      </c>
      <c r="E85" s="118" t="s">
        <v>294</v>
      </c>
      <c r="F85" s="132" t="s">
        <v>107</v>
      </c>
      <c r="G85" s="133"/>
      <c r="H85" s="11" t="s">
        <v>752</v>
      </c>
      <c r="I85" s="14">
        <v>1.34</v>
      </c>
      <c r="J85" s="109">
        <f t="shared" si="2"/>
        <v>2.68</v>
      </c>
      <c r="K85" s="115"/>
    </row>
    <row r="86" spans="1:11" ht="24">
      <c r="A86" s="114"/>
      <c r="B86" s="107">
        <v>2</v>
      </c>
      <c r="C86" s="10" t="s">
        <v>751</v>
      </c>
      <c r="D86" s="118" t="s">
        <v>827</v>
      </c>
      <c r="E86" s="118" t="s">
        <v>294</v>
      </c>
      <c r="F86" s="132" t="s">
        <v>210</v>
      </c>
      <c r="G86" s="133"/>
      <c r="H86" s="11" t="s">
        <v>752</v>
      </c>
      <c r="I86" s="14">
        <v>1.34</v>
      </c>
      <c r="J86" s="109">
        <f t="shared" ref="J86:J117" si="3">I86*B86</f>
        <v>2.68</v>
      </c>
      <c r="K86" s="115"/>
    </row>
    <row r="87" spans="1:11" ht="24">
      <c r="A87" s="114"/>
      <c r="B87" s="107">
        <v>2</v>
      </c>
      <c r="C87" s="10" t="s">
        <v>751</v>
      </c>
      <c r="D87" s="118" t="s">
        <v>827</v>
      </c>
      <c r="E87" s="118" t="s">
        <v>294</v>
      </c>
      <c r="F87" s="132" t="s">
        <v>265</v>
      </c>
      <c r="G87" s="133"/>
      <c r="H87" s="11" t="s">
        <v>752</v>
      </c>
      <c r="I87" s="14">
        <v>1.34</v>
      </c>
      <c r="J87" s="109">
        <f t="shared" si="3"/>
        <v>2.68</v>
      </c>
      <c r="K87" s="115"/>
    </row>
    <row r="88" spans="1:11" ht="24">
      <c r="A88" s="114"/>
      <c r="B88" s="107">
        <v>2</v>
      </c>
      <c r="C88" s="10" t="s">
        <v>751</v>
      </c>
      <c r="D88" s="118" t="s">
        <v>827</v>
      </c>
      <c r="E88" s="118" t="s">
        <v>294</v>
      </c>
      <c r="F88" s="132" t="s">
        <v>268</v>
      </c>
      <c r="G88" s="133"/>
      <c r="H88" s="11" t="s">
        <v>752</v>
      </c>
      <c r="I88" s="14">
        <v>1.34</v>
      </c>
      <c r="J88" s="109">
        <f t="shared" si="3"/>
        <v>2.68</v>
      </c>
      <c r="K88" s="115"/>
    </row>
    <row r="89" spans="1:11" ht="24">
      <c r="A89" s="114"/>
      <c r="B89" s="107">
        <v>2</v>
      </c>
      <c r="C89" s="10" t="s">
        <v>751</v>
      </c>
      <c r="D89" s="118" t="s">
        <v>827</v>
      </c>
      <c r="E89" s="118" t="s">
        <v>294</v>
      </c>
      <c r="F89" s="132" t="s">
        <v>269</v>
      </c>
      <c r="G89" s="133"/>
      <c r="H89" s="11" t="s">
        <v>752</v>
      </c>
      <c r="I89" s="14">
        <v>1.34</v>
      </c>
      <c r="J89" s="109">
        <f t="shared" si="3"/>
        <v>2.68</v>
      </c>
      <c r="K89" s="115"/>
    </row>
    <row r="90" spans="1:11" ht="24">
      <c r="A90" s="114"/>
      <c r="B90" s="107">
        <v>2</v>
      </c>
      <c r="C90" s="10" t="s">
        <v>753</v>
      </c>
      <c r="D90" s="118" t="s">
        <v>828</v>
      </c>
      <c r="E90" s="118" t="s">
        <v>572</v>
      </c>
      <c r="F90" s="132" t="s">
        <v>273</v>
      </c>
      <c r="G90" s="133"/>
      <c r="H90" s="11" t="s">
        <v>754</v>
      </c>
      <c r="I90" s="14">
        <v>0.47</v>
      </c>
      <c r="J90" s="109">
        <f t="shared" si="3"/>
        <v>0.94</v>
      </c>
      <c r="K90" s="115"/>
    </row>
    <row r="91" spans="1:11" ht="24">
      <c r="A91" s="114"/>
      <c r="B91" s="107">
        <v>2</v>
      </c>
      <c r="C91" s="10" t="s">
        <v>753</v>
      </c>
      <c r="D91" s="118" t="s">
        <v>828</v>
      </c>
      <c r="E91" s="118" t="s">
        <v>572</v>
      </c>
      <c r="F91" s="132" t="s">
        <v>272</v>
      </c>
      <c r="G91" s="133"/>
      <c r="H91" s="11" t="s">
        <v>754</v>
      </c>
      <c r="I91" s="14">
        <v>0.47</v>
      </c>
      <c r="J91" s="109">
        <f t="shared" si="3"/>
        <v>0.94</v>
      </c>
      <c r="K91" s="115"/>
    </row>
    <row r="92" spans="1:11" ht="24">
      <c r="A92" s="114"/>
      <c r="B92" s="107">
        <v>4</v>
      </c>
      <c r="C92" s="10" t="s">
        <v>753</v>
      </c>
      <c r="D92" s="118" t="s">
        <v>829</v>
      </c>
      <c r="E92" s="118" t="s">
        <v>755</v>
      </c>
      <c r="F92" s="132" t="s">
        <v>273</v>
      </c>
      <c r="G92" s="133"/>
      <c r="H92" s="11" t="s">
        <v>754</v>
      </c>
      <c r="I92" s="14">
        <v>0.52</v>
      </c>
      <c r="J92" s="109">
        <f t="shared" si="3"/>
        <v>2.08</v>
      </c>
      <c r="K92" s="115"/>
    </row>
    <row r="93" spans="1:11" ht="24">
      <c r="A93" s="114"/>
      <c r="B93" s="107">
        <v>5</v>
      </c>
      <c r="C93" s="10" t="s">
        <v>753</v>
      </c>
      <c r="D93" s="118" t="s">
        <v>829</v>
      </c>
      <c r="E93" s="118" t="s">
        <v>755</v>
      </c>
      <c r="F93" s="132" t="s">
        <v>272</v>
      </c>
      <c r="G93" s="133"/>
      <c r="H93" s="11" t="s">
        <v>754</v>
      </c>
      <c r="I93" s="14">
        <v>0.52</v>
      </c>
      <c r="J93" s="109">
        <f t="shared" si="3"/>
        <v>2.6</v>
      </c>
      <c r="K93" s="115"/>
    </row>
    <row r="94" spans="1:11" ht="24">
      <c r="A94" s="114"/>
      <c r="B94" s="107">
        <v>4</v>
      </c>
      <c r="C94" s="10" t="s">
        <v>753</v>
      </c>
      <c r="D94" s="118" t="s">
        <v>830</v>
      </c>
      <c r="E94" s="118" t="s">
        <v>298</v>
      </c>
      <c r="F94" s="132" t="s">
        <v>273</v>
      </c>
      <c r="G94" s="133"/>
      <c r="H94" s="11" t="s">
        <v>754</v>
      </c>
      <c r="I94" s="14">
        <v>0.62</v>
      </c>
      <c r="J94" s="109">
        <f t="shared" si="3"/>
        <v>2.48</v>
      </c>
      <c r="K94" s="115"/>
    </row>
    <row r="95" spans="1:11" ht="24">
      <c r="A95" s="114"/>
      <c r="B95" s="107">
        <v>5</v>
      </c>
      <c r="C95" s="10" t="s">
        <v>753</v>
      </c>
      <c r="D95" s="118" t="s">
        <v>830</v>
      </c>
      <c r="E95" s="118" t="s">
        <v>298</v>
      </c>
      <c r="F95" s="132" t="s">
        <v>272</v>
      </c>
      <c r="G95" s="133"/>
      <c r="H95" s="11" t="s">
        <v>754</v>
      </c>
      <c r="I95" s="14">
        <v>0.62</v>
      </c>
      <c r="J95" s="109">
        <f t="shared" si="3"/>
        <v>3.1</v>
      </c>
      <c r="K95" s="115"/>
    </row>
    <row r="96" spans="1:11" ht="24">
      <c r="A96" s="114"/>
      <c r="B96" s="107">
        <v>4</v>
      </c>
      <c r="C96" s="10" t="s">
        <v>753</v>
      </c>
      <c r="D96" s="118" t="s">
        <v>831</v>
      </c>
      <c r="E96" s="118" t="s">
        <v>294</v>
      </c>
      <c r="F96" s="132" t="s">
        <v>272</v>
      </c>
      <c r="G96" s="133"/>
      <c r="H96" s="11" t="s">
        <v>754</v>
      </c>
      <c r="I96" s="14">
        <v>0.66</v>
      </c>
      <c r="J96" s="109">
        <f t="shared" si="3"/>
        <v>2.64</v>
      </c>
      <c r="K96" s="115"/>
    </row>
    <row r="97" spans="1:11" ht="24">
      <c r="A97" s="114"/>
      <c r="B97" s="107">
        <v>4</v>
      </c>
      <c r="C97" s="10" t="s">
        <v>753</v>
      </c>
      <c r="D97" s="118" t="s">
        <v>832</v>
      </c>
      <c r="E97" s="118" t="s">
        <v>314</v>
      </c>
      <c r="F97" s="132" t="s">
        <v>273</v>
      </c>
      <c r="G97" s="133"/>
      <c r="H97" s="11" t="s">
        <v>754</v>
      </c>
      <c r="I97" s="14">
        <v>0.71</v>
      </c>
      <c r="J97" s="109">
        <f t="shared" si="3"/>
        <v>2.84</v>
      </c>
      <c r="K97" s="115"/>
    </row>
    <row r="98" spans="1:11" ht="24">
      <c r="A98" s="114"/>
      <c r="B98" s="107">
        <v>2</v>
      </c>
      <c r="C98" s="10" t="s">
        <v>753</v>
      </c>
      <c r="D98" s="118" t="s">
        <v>832</v>
      </c>
      <c r="E98" s="118" t="s">
        <v>314</v>
      </c>
      <c r="F98" s="132" t="s">
        <v>272</v>
      </c>
      <c r="G98" s="133"/>
      <c r="H98" s="11" t="s">
        <v>754</v>
      </c>
      <c r="I98" s="14">
        <v>0.71</v>
      </c>
      <c r="J98" s="109">
        <f t="shared" si="3"/>
        <v>1.42</v>
      </c>
      <c r="K98" s="115"/>
    </row>
    <row r="99" spans="1:11">
      <c r="A99" s="114"/>
      <c r="B99" s="107">
        <v>4</v>
      </c>
      <c r="C99" s="10" t="s">
        <v>756</v>
      </c>
      <c r="D99" s="118" t="s">
        <v>833</v>
      </c>
      <c r="E99" s="118" t="s">
        <v>755</v>
      </c>
      <c r="F99" s="132" t="s">
        <v>273</v>
      </c>
      <c r="G99" s="133"/>
      <c r="H99" s="11" t="s">
        <v>757</v>
      </c>
      <c r="I99" s="14">
        <v>1.1499999999999999</v>
      </c>
      <c r="J99" s="109">
        <f t="shared" si="3"/>
        <v>4.5999999999999996</v>
      </c>
      <c r="K99" s="115"/>
    </row>
    <row r="100" spans="1:11">
      <c r="A100" s="114"/>
      <c r="B100" s="107">
        <v>6</v>
      </c>
      <c r="C100" s="10" t="s">
        <v>756</v>
      </c>
      <c r="D100" s="118" t="s">
        <v>833</v>
      </c>
      <c r="E100" s="118" t="s">
        <v>755</v>
      </c>
      <c r="F100" s="132" t="s">
        <v>272</v>
      </c>
      <c r="G100" s="133"/>
      <c r="H100" s="11" t="s">
        <v>757</v>
      </c>
      <c r="I100" s="14">
        <v>1.1499999999999999</v>
      </c>
      <c r="J100" s="109">
        <f t="shared" si="3"/>
        <v>6.8999999999999995</v>
      </c>
      <c r="K100" s="115"/>
    </row>
    <row r="101" spans="1:11">
      <c r="A101" s="114"/>
      <c r="B101" s="107">
        <v>4</v>
      </c>
      <c r="C101" s="10" t="s">
        <v>756</v>
      </c>
      <c r="D101" s="118" t="s">
        <v>834</v>
      </c>
      <c r="E101" s="118" t="s">
        <v>298</v>
      </c>
      <c r="F101" s="132" t="s">
        <v>273</v>
      </c>
      <c r="G101" s="133"/>
      <c r="H101" s="11" t="s">
        <v>757</v>
      </c>
      <c r="I101" s="14">
        <v>1.19</v>
      </c>
      <c r="J101" s="109">
        <f t="shared" si="3"/>
        <v>4.76</v>
      </c>
      <c r="K101" s="115"/>
    </row>
    <row r="102" spans="1:11">
      <c r="A102" s="114"/>
      <c r="B102" s="107">
        <v>6</v>
      </c>
      <c r="C102" s="10" t="s">
        <v>756</v>
      </c>
      <c r="D102" s="118" t="s">
        <v>834</v>
      </c>
      <c r="E102" s="118" t="s">
        <v>298</v>
      </c>
      <c r="F102" s="132" t="s">
        <v>272</v>
      </c>
      <c r="G102" s="133"/>
      <c r="H102" s="11" t="s">
        <v>757</v>
      </c>
      <c r="I102" s="14">
        <v>1.19</v>
      </c>
      <c r="J102" s="109">
        <f t="shared" si="3"/>
        <v>7.14</v>
      </c>
      <c r="K102" s="115"/>
    </row>
    <row r="103" spans="1:11">
      <c r="A103" s="114"/>
      <c r="B103" s="107">
        <v>2</v>
      </c>
      <c r="C103" s="10" t="s">
        <v>756</v>
      </c>
      <c r="D103" s="118" t="s">
        <v>835</v>
      </c>
      <c r="E103" s="118" t="s">
        <v>294</v>
      </c>
      <c r="F103" s="132" t="s">
        <v>273</v>
      </c>
      <c r="G103" s="133"/>
      <c r="H103" s="11" t="s">
        <v>757</v>
      </c>
      <c r="I103" s="14">
        <v>1.24</v>
      </c>
      <c r="J103" s="109">
        <f t="shared" si="3"/>
        <v>2.48</v>
      </c>
      <c r="K103" s="115"/>
    </row>
    <row r="104" spans="1:11">
      <c r="A104" s="114"/>
      <c r="B104" s="107">
        <v>4</v>
      </c>
      <c r="C104" s="10" t="s">
        <v>756</v>
      </c>
      <c r="D104" s="118" t="s">
        <v>835</v>
      </c>
      <c r="E104" s="118" t="s">
        <v>294</v>
      </c>
      <c r="F104" s="132" t="s">
        <v>272</v>
      </c>
      <c r="G104" s="133"/>
      <c r="H104" s="11" t="s">
        <v>757</v>
      </c>
      <c r="I104" s="14">
        <v>1.24</v>
      </c>
      <c r="J104" s="109">
        <f t="shared" si="3"/>
        <v>4.96</v>
      </c>
      <c r="K104" s="115"/>
    </row>
    <row r="105" spans="1:11" ht="48">
      <c r="A105" s="114"/>
      <c r="B105" s="107">
        <v>2</v>
      </c>
      <c r="C105" s="10" t="s">
        <v>758</v>
      </c>
      <c r="D105" s="118" t="s">
        <v>758</v>
      </c>
      <c r="E105" s="118" t="s">
        <v>272</v>
      </c>
      <c r="F105" s="132"/>
      <c r="G105" s="133"/>
      <c r="H105" s="11" t="s">
        <v>759</v>
      </c>
      <c r="I105" s="14">
        <v>0.52</v>
      </c>
      <c r="J105" s="109">
        <f t="shared" si="3"/>
        <v>1.04</v>
      </c>
      <c r="K105" s="115"/>
    </row>
    <row r="106" spans="1:11">
      <c r="A106" s="114"/>
      <c r="B106" s="107">
        <v>10</v>
      </c>
      <c r="C106" s="10" t="s">
        <v>760</v>
      </c>
      <c r="D106" s="118" t="s">
        <v>836</v>
      </c>
      <c r="E106" s="118" t="s">
        <v>272</v>
      </c>
      <c r="F106" s="132" t="s">
        <v>23</v>
      </c>
      <c r="G106" s="133"/>
      <c r="H106" s="11" t="s">
        <v>761</v>
      </c>
      <c r="I106" s="14">
        <v>0.62</v>
      </c>
      <c r="J106" s="109">
        <f t="shared" si="3"/>
        <v>6.2</v>
      </c>
      <c r="K106" s="115"/>
    </row>
    <row r="107" spans="1:11">
      <c r="A107" s="114"/>
      <c r="B107" s="107">
        <v>10</v>
      </c>
      <c r="C107" s="10" t="s">
        <v>760</v>
      </c>
      <c r="D107" s="118" t="s">
        <v>836</v>
      </c>
      <c r="E107" s="118" t="s">
        <v>272</v>
      </c>
      <c r="F107" s="132" t="s">
        <v>25</v>
      </c>
      <c r="G107" s="133"/>
      <c r="H107" s="11" t="s">
        <v>761</v>
      </c>
      <c r="I107" s="14">
        <v>0.62</v>
      </c>
      <c r="J107" s="109">
        <f t="shared" si="3"/>
        <v>6.2</v>
      </c>
      <c r="K107" s="115"/>
    </row>
    <row r="108" spans="1:11" ht="24">
      <c r="A108" s="114"/>
      <c r="B108" s="107">
        <v>2</v>
      </c>
      <c r="C108" s="10" t="s">
        <v>762</v>
      </c>
      <c r="D108" s="118" t="s">
        <v>762</v>
      </c>
      <c r="E108" s="118" t="s">
        <v>23</v>
      </c>
      <c r="F108" s="132" t="s">
        <v>265</v>
      </c>
      <c r="G108" s="133"/>
      <c r="H108" s="11" t="s">
        <v>763</v>
      </c>
      <c r="I108" s="14">
        <v>1.86</v>
      </c>
      <c r="J108" s="109">
        <f t="shared" si="3"/>
        <v>3.72</v>
      </c>
      <c r="K108" s="115"/>
    </row>
    <row r="109" spans="1:11" ht="24">
      <c r="A109" s="114"/>
      <c r="B109" s="107">
        <v>2</v>
      </c>
      <c r="C109" s="10" t="s">
        <v>762</v>
      </c>
      <c r="D109" s="118" t="s">
        <v>762</v>
      </c>
      <c r="E109" s="118" t="s">
        <v>23</v>
      </c>
      <c r="F109" s="132" t="s">
        <v>269</v>
      </c>
      <c r="G109" s="133"/>
      <c r="H109" s="11" t="s">
        <v>763</v>
      </c>
      <c r="I109" s="14">
        <v>1.86</v>
      </c>
      <c r="J109" s="109">
        <f t="shared" si="3"/>
        <v>3.72</v>
      </c>
      <c r="K109" s="115"/>
    </row>
    <row r="110" spans="1:11" ht="24">
      <c r="A110" s="114"/>
      <c r="B110" s="107">
        <v>6</v>
      </c>
      <c r="C110" s="10" t="s">
        <v>762</v>
      </c>
      <c r="D110" s="118" t="s">
        <v>762</v>
      </c>
      <c r="E110" s="118" t="s">
        <v>25</v>
      </c>
      <c r="F110" s="132" t="s">
        <v>210</v>
      </c>
      <c r="G110" s="133"/>
      <c r="H110" s="11" t="s">
        <v>763</v>
      </c>
      <c r="I110" s="14">
        <v>1.86</v>
      </c>
      <c r="J110" s="109">
        <f t="shared" si="3"/>
        <v>11.16</v>
      </c>
      <c r="K110" s="115"/>
    </row>
    <row r="111" spans="1:11" ht="24">
      <c r="A111" s="114"/>
      <c r="B111" s="107">
        <v>6</v>
      </c>
      <c r="C111" s="10" t="s">
        <v>762</v>
      </c>
      <c r="D111" s="118" t="s">
        <v>762</v>
      </c>
      <c r="E111" s="118" t="s">
        <v>26</v>
      </c>
      <c r="F111" s="132" t="s">
        <v>107</v>
      </c>
      <c r="G111" s="133"/>
      <c r="H111" s="11" t="s">
        <v>763</v>
      </c>
      <c r="I111" s="14">
        <v>1.86</v>
      </c>
      <c r="J111" s="109">
        <f t="shared" si="3"/>
        <v>11.16</v>
      </c>
      <c r="K111" s="115"/>
    </row>
    <row r="112" spans="1:11" ht="36">
      <c r="A112" s="114"/>
      <c r="B112" s="107">
        <v>1</v>
      </c>
      <c r="C112" s="10" t="s">
        <v>764</v>
      </c>
      <c r="D112" s="118" t="s">
        <v>764</v>
      </c>
      <c r="E112" s="118" t="s">
        <v>699</v>
      </c>
      <c r="F112" s="132"/>
      <c r="G112" s="133"/>
      <c r="H112" s="11" t="s">
        <v>765</v>
      </c>
      <c r="I112" s="14">
        <v>14.89</v>
      </c>
      <c r="J112" s="109">
        <f t="shared" si="3"/>
        <v>14.89</v>
      </c>
      <c r="K112" s="115"/>
    </row>
    <row r="113" spans="1:11" ht="48">
      <c r="A113" s="114"/>
      <c r="B113" s="107">
        <v>2</v>
      </c>
      <c r="C113" s="10" t="s">
        <v>766</v>
      </c>
      <c r="D113" s="118" t="s">
        <v>766</v>
      </c>
      <c r="E113" s="118" t="s">
        <v>699</v>
      </c>
      <c r="F113" s="132"/>
      <c r="G113" s="133"/>
      <c r="H113" s="11" t="s">
        <v>767</v>
      </c>
      <c r="I113" s="14">
        <v>15.61</v>
      </c>
      <c r="J113" s="109">
        <f t="shared" si="3"/>
        <v>31.22</v>
      </c>
      <c r="K113" s="115"/>
    </row>
    <row r="114" spans="1:11" ht="24">
      <c r="A114" s="114"/>
      <c r="B114" s="107">
        <v>5</v>
      </c>
      <c r="C114" s="10" t="s">
        <v>65</v>
      </c>
      <c r="D114" s="118" t="s">
        <v>65</v>
      </c>
      <c r="E114" s="118" t="s">
        <v>768</v>
      </c>
      <c r="F114" s="132"/>
      <c r="G114" s="133"/>
      <c r="H114" s="11" t="s">
        <v>769</v>
      </c>
      <c r="I114" s="14">
        <v>1.53</v>
      </c>
      <c r="J114" s="109">
        <f t="shared" si="3"/>
        <v>7.65</v>
      </c>
      <c r="K114" s="115"/>
    </row>
    <row r="115" spans="1:11" ht="24">
      <c r="A115" s="114"/>
      <c r="B115" s="107">
        <v>4</v>
      </c>
      <c r="C115" s="10" t="s">
        <v>65</v>
      </c>
      <c r="D115" s="118" t="s">
        <v>65</v>
      </c>
      <c r="E115" s="118" t="s">
        <v>23</v>
      </c>
      <c r="F115" s="132"/>
      <c r="G115" s="133"/>
      <c r="H115" s="11" t="s">
        <v>769</v>
      </c>
      <c r="I115" s="14">
        <v>1.53</v>
      </c>
      <c r="J115" s="109">
        <f t="shared" si="3"/>
        <v>6.12</v>
      </c>
      <c r="K115" s="115"/>
    </row>
    <row r="116" spans="1:11" ht="24">
      <c r="A116" s="114"/>
      <c r="B116" s="107">
        <v>2</v>
      </c>
      <c r="C116" s="10" t="s">
        <v>65</v>
      </c>
      <c r="D116" s="118" t="s">
        <v>65</v>
      </c>
      <c r="E116" s="118" t="s">
        <v>651</v>
      </c>
      <c r="F116" s="132"/>
      <c r="G116" s="133"/>
      <c r="H116" s="11" t="s">
        <v>769</v>
      </c>
      <c r="I116" s="14">
        <v>1.53</v>
      </c>
      <c r="J116" s="109">
        <f t="shared" si="3"/>
        <v>3.06</v>
      </c>
      <c r="K116" s="115"/>
    </row>
    <row r="117" spans="1:11" ht="24">
      <c r="A117" s="114"/>
      <c r="B117" s="107">
        <v>4</v>
      </c>
      <c r="C117" s="10" t="s">
        <v>65</v>
      </c>
      <c r="D117" s="118" t="s">
        <v>65</v>
      </c>
      <c r="E117" s="118" t="s">
        <v>27</v>
      </c>
      <c r="F117" s="132"/>
      <c r="G117" s="133"/>
      <c r="H117" s="11" t="s">
        <v>769</v>
      </c>
      <c r="I117" s="14">
        <v>1.53</v>
      </c>
      <c r="J117" s="109">
        <f t="shared" si="3"/>
        <v>6.12</v>
      </c>
      <c r="K117" s="115"/>
    </row>
    <row r="118" spans="1:11" ht="24">
      <c r="A118" s="114"/>
      <c r="B118" s="107">
        <v>4</v>
      </c>
      <c r="C118" s="10" t="s">
        <v>65</v>
      </c>
      <c r="D118" s="118" t="s">
        <v>65</v>
      </c>
      <c r="E118" s="118" t="s">
        <v>28</v>
      </c>
      <c r="F118" s="132"/>
      <c r="G118" s="133"/>
      <c r="H118" s="11" t="s">
        <v>769</v>
      </c>
      <c r="I118" s="14">
        <v>1.53</v>
      </c>
      <c r="J118" s="109">
        <f t="shared" ref="J118:J149" si="4">I118*B118</f>
        <v>6.12</v>
      </c>
      <c r="K118" s="115"/>
    </row>
    <row r="119" spans="1:11" ht="24">
      <c r="A119" s="114"/>
      <c r="B119" s="107">
        <v>4</v>
      </c>
      <c r="C119" s="10" t="s">
        <v>65</v>
      </c>
      <c r="D119" s="118" t="s">
        <v>65</v>
      </c>
      <c r="E119" s="118" t="s">
        <v>29</v>
      </c>
      <c r="F119" s="132"/>
      <c r="G119" s="133"/>
      <c r="H119" s="11" t="s">
        <v>769</v>
      </c>
      <c r="I119" s="14">
        <v>1.53</v>
      </c>
      <c r="J119" s="109">
        <f t="shared" si="4"/>
        <v>6.12</v>
      </c>
      <c r="K119" s="115"/>
    </row>
    <row r="120" spans="1:11">
      <c r="A120" s="114"/>
      <c r="B120" s="107">
        <v>4</v>
      </c>
      <c r="C120" s="10" t="s">
        <v>68</v>
      </c>
      <c r="D120" s="118" t="s">
        <v>68</v>
      </c>
      <c r="E120" s="118" t="s">
        <v>768</v>
      </c>
      <c r="F120" s="132" t="s">
        <v>272</v>
      </c>
      <c r="G120" s="133"/>
      <c r="H120" s="11" t="s">
        <v>770</v>
      </c>
      <c r="I120" s="14">
        <v>1.87</v>
      </c>
      <c r="J120" s="109">
        <f t="shared" si="4"/>
        <v>7.48</v>
      </c>
      <c r="K120" s="115"/>
    </row>
    <row r="121" spans="1:11">
      <c r="A121" s="114"/>
      <c r="B121" s="107">
        <v>4</v>
      </c>
      <c r="C121" s="10" t="s">
        <v>68</v>
      </c>
      <c r="D121" s="118" t="s">
        <v>68</v>
      </c>
      <c r="E121" s="118" t="s">
        <v>23</v>
      </c>
      <c r="F121" s="132" t="s">
        <v>272</v>
      </c>
      <c r="G121" s="133"/>
      <c r="H121" s="11" t="s">
        <v>770</v>
      </c>
      <c r="I121" s="14">
        <v>1.87</v>
      </c>
      <c r="J121" s="109">
        <f t="shared" si="4"/>
        <v>7.48</v>
      </c>
      <c r="K121" s="115"/>
    </row>
    <row r="122" spans="1:11">
      <c r="A122" s="114"/>
      <c r="B122" s="107">
        <v>2</v>
      </c>
      <c r="C122" s="10" t="s">
        <v>68</v>
      </c>
      <c r="D122" s="118" t="s">
        <v>68</v>
      </c>
      <c r="E122" s="118" t="s">
        <v>651</v>
      </c>
      <c r="F122" s="132" t="s">
        <v>272</v>
      </c>
      <c r="G122" s="133"/>
      <c r="H122" s="11" t="s">
        <v>770</v>
      </c>
      <c r="I122" s="14">
        <v>1.87</v>
      </c>
      <c r="J122" s="109">
        <f t="shared" si="4"/>
        <v>3.74</v>
      </c>
      <c r="K122" s="115"/>
    </row>
    <row r="123" spans="1:11">
      <c r="A123" s="114"/>
      <c r="B123" s="107">
        <v>4</v>
      </c>
      <c r="C123" s="10" t="s">
        <v>68</v>
      </c>
      <c r="D123" s="118" t="s">
        <v>68</v>
      </c>
      <c r="E123" s="118" t="s">
        <v>25</v>
      </c>
      <c r="F123" s="132" t="s">
        <v>273</v>
      </c>
      <c r="G123" s="133"/>
      <c r="H123" s="11" t="s">
        <v>770</v>
      </c>
      <c r="I123" s="14">
        <v>1.87</v>
      </c>
      <c r="J123" s="109">
        <f t="shared" si="4"/>
        <v>7.48</v>
      </c>
      <c r="K123" s="115"/>
    </row>
    <row r="124" spans="1:11">
      <c r="A124" s="114"/>
      <c r="B124" s="107">
        <v>4</v>
      </c>
      <c r="C124" s="10" t="s">
        <v>68</v>
      </c>
      <c r="D124" s="118" t="s">
        <v>68</v>
      </c>
      <c r="E124" s="118" t="s">
        <v>26</v>
      </c>
      <c r="F124" s="132" t="s">
        <v>273</v>
      </c>
      <c r="G124" s="133"/>
      <c r="H124" s="11" t="s">
        <v>770</v>
      </c>
      <c r="I124" s="14">
        <v>1.87</v>
      </c>
      <c r="J124" s="109">
        <f t="shared" si="4"/>
        <v>7.48</v>
      </c>
      <c r="K124" s="115"/>
    </row>
    <row r="125" spans="1:11">
      <c r="A125" s="114"/>
      <c r="B125" s="107">
        <v>2</v>
      </c>
      <c r="C125" s="10" t="s">
        <v>68</v>
      </c>
      <c r="D125" s="118" t="s">
        <v>68</v>
      </c>
      <c r="E125" s="118" t="s">
        <v>26</v>
      </c>
      <c r="F125" s="132" t="s">
        <v>272</v>
      </c>
      <c r="G125" s="133"/>
      <c r="H125" s="11" t="s">
        <v>770</v>
      </c>
      <c r="I125" s="14">
        <v>1.87</v>
      </c>
      <c r="J125" s="109">
        <f t="shared" si="4"/>
        <v>3.74</v>
      </c>
      <c r="K125" s="115"/>
    </row>
    <row r="126" spans="1:11">
      <c r="A126" s="114"/>
      <c r="B126" s="107">
        <v>4</v>
      </c>
      <c r="C126" s="10" t="s">
        <v>68</v>
      </c>
      <c r="D126" s="118" t="s">
        <v>68</v>
      </c>
      <c r="E126" s="118" t="s">
        <v>27</v>
      </c>
      <c r="F126" s="132" t="s">
        <v>272</v>
      </c>
      <c r="G126" s="133"/>
      <c r="H126" s="11" t="s">
        <v>770</v>
      </c>
      <c r="I126" s="14">
        <v>1.87</v>
      </c>
      <c r="J126" s="109">
        <f t="shared" si="4"/>
        <v>7.48</v>
      </c>
      <c r="K126" s="115"/>
    </row>
    <row r="127" spans="1:11">
      <c r="A127" s="114"/>
      <c r="B127" s="107">
        <v>2</v>
      </c>
      <c r="C127" s="10" t="s">
        <v>68</v>
      </c>
      <c r="D127" s="118" t="s">
        <v>68</v>
      </c>
      <c r="E127" s="118" t="s">
        <v>28</v>
      </c>
      <c r="F127" s="132" t="s">
        <v>273</v>
      </c>
      <c r="G127" s="133"/>
      <c r="H127" s="11" t="s">
        <v>770</v>
      </c>
      <c r="I127" s="14">
        <v>1.87</v>
      </c>
      <c r="J127" s="109">
        <f t="shared" si="4"/>
        <v>3.74</v>
      </c>
      <c r="K127" s="115"/>
    </row>
    <row r="128" spans="1:11">
      <c r="A128" s="114"/>
      <c r="B128" s="107">
        <v>4</v>
      </c>
      <c r="C128" s="10" t="s">
        <v>68</v>
      </c>
      <c r="D128" s="118" t="s">
        <v>68</v>
      </c>
      <c r="E128" s="118" t="s">
        <v>28</v>
      </c>
      <c r="F128" s="132" t="s">
        <v>272</v>
      </c>
      <c r="G128" s="133"/>
      <c r="H128" s="11" t="s">
        <v>770</v>
      </c>
      <c r="I128" s="14">
        <v>1.87</v>
      </c>
      <c r="J128" s="109">
        <f t="shared" si="4"/>
        <v>7.48</v>
      </c>
      <c r="K128" s="115"/>
    </row>
    <row r="129" spans="1:11">
      <c r="A129" s="114"/>
      <c r="B129" s="107">
        <v>4</v>
      </c>
      <c r="C129" s="10" t="s">
        <v>68</v>
      </c>
      <c r="D129" s="118" t="s">
        <v>68</v>
      </c>
      <c r="E129" s="118" t="s">
        <v>29</v>
      </c>
      <c r="F129" s="132" t="s">
        <v>272</v>
      </c>
      <c r="G129" s="133"/>
      <c r="H129" s="11" t="s">
        <v>770</v>
      </c>
      <c r="I129" s="14">
        <v>1.87</v>
      </c>
      <c r="J129" s="109">
        <f t="shared" si="4"/>
        <v>7.48</v>
      </c>
      <c r="K129" s="115"/>
    </row>
    <row r="130" spans="1:11" ht="24">
      <c r="A130" s="114"/>
      <c r="B130" s="107">
        <v>4</v>
      </c>
      <c r="C130" s="10" t="s">
        <v>771</v>
      </c>
      <c r="D130" s="118" t="s">
        <v>837</v>
      </c>
      <c r="E130" s="118" t="s">
        <v>25</v>
      </c>
      <c r="F130" s="132"/>
      <c r="G130" s="133"/>
      <c r="H130" s="11" t="s">
        <v>772</v>
      </c>
      <c r="I130" s="14">
        <v>2.11</v>
      </c>
      <c r="J130" s="109">
        <f t="shared" si="4"/>
        <v>8.44</v>
      </c>
      <c r="K130" s="115"/>
    </row>
    <row r="131" spans="1:11" ht="24">
      <c r="A131" s="114"/>
      <c r="B131" s="107">
        <v>4</v>
      </c>
      <c r="C131" s="10" t="s">
        <v>773</v>
      </c>
      <c r="D131" s="118" t="s">
        <v>838</v>
      </c>
      <c r="E131" s="118" t="s">
        <v>25</v>
      </c>
      <c r="F131" s="132"/>
      <c r="G131" s="133"/>
      <c r="H131" s="11" t="s">
        <v>774</v>
      </c>
      <c r="I131" s="14">
        <v>1.82</v>
      </c>
      <c r="J131" s="109">
        <f t="shared" si="4"/>
        <v>7.28</v>
      </c>
      <c r="K131" s="115"/>
    </row>
    <row r="132" spans="1:11" ht="36">
      <c r="A132" s="114"/>
      <c r="B132" s="107">
        <v>4</v>
      </c>
      <c r="C132" s="10" t="s">
        <v>775</v>
      </c>
      <c r="D132" s="118" t="s">
        <v>839</v>
      </c>
      <c r="E132" s="118" t="s">
        <v>23</v>
      </c>
      <c r="F132" s="132" t="s">
        <v>776</v>
      </c>
      <c r="G132" s="133"/>
      <c r="H132" s="11" t="s">
        <v>777</v>
      </c>
      <c r="I132" s="14">
        <v>5.15</v>
      </c>
      <c r="J132" s="109">
        <f t="shared" si="4"/>
        <v>20.6</v>
      </c>
      <c r="K132" s="115"/>
    </row>
    <row r="133" spans="1:11" ht="36">
      <c r="A133" s="114"/>
      <c r="B133" s="107">
        <v>4</v>
      </c>
      <c r="C133" s="10" t="s">
        <v>775</v>
      </c>
      <c r="D133" s="118" t="s">
        <v>840</v>
      </c>
      <c r="E133" s="118" t="s">
        <v>25</v>
      </c>
      <c r="F133" s="132" t="s">
        <v>776</v>
      </c>
      <c r="G133" s="133"/>
      <c r="H133" s="11" t="s">
        <v>777</v>
      </c>
      <c r="I133" s="14">
        <v>6.06</v>
      </c>
      <c r="J133" s="109">
        <f t="shared" si="4"/>
        <v>24.24</v>
      </c>
      <c r="K133" s="115"/>
    </row>
    <row r="134" spans="1:11" ht="36">
      <c r="A134" s="114"/>
      <c r="B134" s="107">
        <v>2</v>
      </c>
      <c r="C134" s="10" t="s">
        <v>775</v>
      </c>
      <c r="D134" s="118" t="s">
        <v>841</v>
      </c>
      <c r="E134" s="118" t="s">
        <v>26</v>
      </c>
      <c r="F134" s="132" t="s">
        <v>776</v>
      </c>
      <c r="G134" s="133"/>
      <c r="H134" s="11" t="s">
        <v>777</v>
      </c>
      <c r="I134" s="14">
        <v>7.02</v>
      </c>
      <c r="J134" s="109">
        <f t="shared" si="4"/>
        <v>14.04</v>
      </c>
      <c r="K134" s="115"/>
    </row>
    <row r="135" spans="1:11" ht="36">
      <c r="A135" s="114"/>
      <c r="B135" s="107">
        <v>4</v>
      </c>
      <c r="C135" s="10" t="s">
        <v>778</v>
      </c>
      <c r="D135" s="118" t="s">
        <v>842</v>
      </c>
      <c r="E135" s="118" t="s">
        <v>25</v>
      </c>
      <c r="F135" s="132"/>
      <c r="G135" s="133"/>
      <c r="H135" s="11" t="s">
        <v>779</v>
      </c>
      <c r="I135" s="14">
        <v>3.55</v>
      </c>
      <c r="J135" s="109">
        <f t="shared" si="4"/>
        <v>14.2</v>
      </c>
      <c r="K135" s="115"/>
    </row>
    <row r="136" spans="1:11" ht="36">
      <c r="A136" s="114"/>
      <c r="B136" s="107">
        <v>2</v>
      </c>
      <c r="C136" s="10" t="s">
        <v>778</v>
      </c>
      <c r="D136" s="118" t="s">
        <v>843</v>
      </c>
      <c r="E136" s="118" t="s">
        <v>26</v>
      </c>
      <c r="F136" s="132"/>
      <c r="G136" s="133"/>
      <c r="H136" s="11" t="s">
        <v>779</v>
      </c>
      <c r="I136" s="14">
        <v>3.75</v>
      </c>
      <c r="J136" s="109">
        <f t="shared" si="4"/>
        <v>7.5</v>
      </c>
      <c r="K136" s="115"/>
    </row>
    <row r="137" spans="1:11" ht="24">
      <c r="A137" s="114"/>
      <c r="B137" s="107">
        <v>2</v>
      </c>
      <c r="C137" s="10" t="s">
        <v>780</v>
      </c>
      <c r="D137" s="118" t="s">
        <v>844</v>
      </c>
      <c r="E137" s="118" t="s">
        <v>25</v>
      </c>
      <c r="F137" s="132" t="s">
        <v>273</v>
      </c>
      <c r="G137" s="133"/>
      <c r="H137" s="11" t="s">
        <v>781</v>
      </c>
      <c r="I137" s="14">
        <v>2.4900000000000002</v>
      </c>
      <c r="J137" s="109">
        <f t="shared" si="4"/>
        <v>4.9800000000000004</v>
      </c>
      <c r="K137" s="115"/>
    </row>
    <row r="138" spans="1:11" ht="24">
      <c r="A138" s="114"/>
      <c r="B138" s="107">
        <v>4</v>
      </c>
      <c r="C138" s="10" t="s">
        <v>780</v>
      </c>
      <c r="D138" s="118" t="s">
        <v>844</v>
      </c>
      <c r="E138" s="118" t="s">
        <v>25</v>
      </c>
      <c r="F138" s="132" t="s">
        <v>272</v>
      </c>
      <c r="G138" s="133"/>
      <c r="H138" s="11" t="s">
        <v>781</v>
      </c>
      <c r="I138" s="14">
        <v>2.4900000000000002</v>
      </c>
      <c r="J138" s="109">
        <f t="shared" si="4"/>
        <v>9.9600000000000009</v>
      </c>
      <c r="K138" s="115"/>
    </row>
    <row r="139" spans="1:11" ht="24">
      <c r="A139" s="114"/>
      <c r="B139" s="107">
        <v>2</v>
      </c>
      <c r="C139" s="10" t="s">
        <v>780</v>
      </c>
      <c r="D139" s="118" t="s">
        <v>845</v>
      </c>
      <c r="E139" s="118" t="s">
        <v>26</v>
      </c>
      <c r="F139" s="132" t="s">
        <v>273</v>
      </c>
      <c r="G139" s="133"/>
      <c r="H139" s="11" t="s">
        <v>781</v>
      </c>
      <c r="I139" s="14">
        <v>2.4900000000000002</v>
      </c>
      <c r="J139" s="109">
        <f t="shared" si="4"/>
        <v>4.9800000000000004</v>
      </c>
      <c r="K139" s="115"/>
    </row>
    <row r="140" spans="1:11" ht="24">
      <c r="A140" s="114"/>
      <c r="B140" s="107">
        <v>4</v>
      </c>
      <c r="C140" s="10" t="s">
        <v>780</v>
      </c>
      <c r="D140" s="118" t="s">
        <v>845</v>
      </c>
      <c r="E140" s="118" t="s">
        <v>26</v>
      </c>
      <c r="F140" s="132" t="s">
        <v>272</v>
      </c>
      <c r="G140" s="133"/>
      <c r="H140" s="11" t="s">
        <v>781</v>
      </c>
      <c r="I140" s="14">
        <v>2.4900000000000002</v>
      </c>
      <c r="J140" s="109">
        <f t="shared" si="4"/>
        <v>9.9600000000000009</v>
      </c>
      <c r="K140" s="115"/>
    </row>
    <row r="141" spans="1:11" ht="24">
      <c r="A141" s="114"/>
      <c r="B141" s="107">
        <v>2</v>
      </c>
      <c r="C141" s="10" t="s">
        <v>782</v>
      </c>
      <c r="D141" s="118" t="s">
        <v>846</v>
      </c>
      <c r="E141" s="118" t="s">
        <v>25</v>
      </c>
      <c r="F141" s="132" t="s">
        <v>273</v>
      </c>
      <c r="G141" s="133"/>
      <c r="H141" s="11" t="s">
        <v>783</v>
      </c>
      <c r="I141" s="14">
        <v>2.21</v>
      </c>
      <c r="J141" s="109">
        <f t="shared" si="4"/>
        <v>4.42</v>
      </c>
      <c r="K141" s="115"/>
    </row>
    <row r="142" spans="1:11" ht="24">
      <c r="A142" s="114"/>
      <c r="B142" s="107">
        <v>4</v>
      </c>
      <c r="C142" s="10" t="s">
        <v>782</v>
      </c>
      <c r="D142" s="118" t="s">
        <v>846</v>
      </c>
      <c r="E142" s="118" t="s">
        <v>25</v>
      </c>
      <c r="F142" s="132" t="s">
        <v>272</v>
      </c>
      <c r="G142" s="133"/>
      <c r="H142" s="11" t="s">
        <v>783</v>
      </c>
      <c r="I142" s="14">
        <v>2.21</v>
      </c>
      <c r="J142" s="109">
        <f t="shared" si="4"/>
        <v>8.84</v>
      </c>
      <c r="K142" s="115"/>
    </row>
    <row r="143" spans="1:11" ht="24">
      <c r="A143" s="114"/>
      <c r="B143" s="107">
        <v>2</v>
      </c>
      <c r="C143" s="10" t="s">
        <v>782</v>
      </c>
      <c r="D143" s="118" t="s">
        <v>847</v>
      </c>
      <c r="E143" s="118" t="s">
        <v>26</v>
      </c>
      <c r="F143" s="132" t="s">
        <v>273</v>
      </c>
      <c r="G143" s="133"/>
      <c r="H143" s="11" t="s">
        <v>783</v>
      </c>
      <c r="I143" s="14">
        <v>2.21</v>
      </c>
      <c r="J143" s="109">
        <f t="shared" si="4"/>
        <v>4.42</v>
      </c>
      <c r="K143" s="115"/>
    </row>
    <row r="144" spans="1:11" ht="24">
      <c r="A144" s="114"/>
      <c r="B144" s="107">
        <v>4</v>
      </c>
      <c r="C144" s="10" t="s">
        <v>782</v>
      </c>
      <c r="D144" s="118" t="s">
        <v>847</v>
      </c>
      <c r="E144" s="118" t="s">
        <v>26</v>
      </c>
      <c r="F144" s="132" t="s">
        <v>272</v>
      </c>
      <c r="G144" s="133"/>
      <c r="H144" s="11" t="s">
        <v>783</v>
      </c>
      <c r="I144" s="14">
        <v>2.21</v>
      </c>
      <c r="J144" s="109">
        <f t="shared" si="4"/>
        <v>8.84</v>
      </c>
      <c r="K144" s="115"/>
    </row>
    <row r="145" spans="1:11" ht="36">
      <c r="A145" s="114"/>
      <c r="B145" s="107">
        <v>4</v>
      </c>
      <c r="C145" s="10" t="s">
        <v>784</v>
      </c>
      <c r="D145" s="118" t="s">
        <v>848</v>
      </c>
      <c r="E145" s="118" t="s">
        <v>23</v>
      </c>
      <c r="F145" s="132" t="s">
        <v>635</v>
      </c>
      <c r="G145" s="133"/>
      <c r="H145" s="11" t="s">
        <v>785</v>
      </c>
      <c r="I145" s="14">
        <v>0.86</v>
      </c>
      <c r="J145" s="109">
        <f t="shared" si="4"/>
        <v>3.44</v>
      </c>
      <c r="K145" s="115"/>
    </row>
    <row r="146" spans="1:11" ht="36">
      <c r="A146" s="114"/>
      <c r="B146" s="107">
        <v>4</v>
      </c>
      <c r="C146" s="10" t="s">
        <v>784</v>
      </c>
      <c r="D146" s="118" t="s">
        <v>849</v>
      </c>
      <c r="E146" s="118" t="s">
        <v>23</v>
      </c>
      <c r="F146" s="132" t="s">
        <v>636</v>
      </c>
      <c r="G146" s="133"/>
      <c r="H146" s="11" t="s">
        <v>785</v>
      </c>
      <c r="I146" s="14">
        <v>0.86</v>
      </c>
      <c r="J146" s="109">
        <f t="shared" si="4"/>
        <v>3.44</v>
      </c>
      <c r="K146" s="115"/>
    </row>
    <row r="147" spans="1:11" ht="36">
      <c r="A147" s="114"/>
      <c r="B147" s="107">
        <v>2</v>
      </c>
      <c r="C147" s="10" t="s">
        <v>784</v>
      </c>
      <c r="D147" s="118" t="s">
        <v>848</v>
      </c>
      <c r="E147" s="118" t="s">
        <v>25</v>
      </c>
      <c r="F147" s="132" t="s">
        <v>635</v>
      </c>
      <c r="G147" s="133"/>
      <c r="H147" s="11" t="s">
        <v>785</v>
      </c>
      <c r="I147" s="14">
        <v>0.86</v>
      </c>
      <c r="J147" s="109">
        <f t="shared" si="4"/>
        <v>1.72</v>
      </c>
      <c r="K147" s="115"/>
    </row>
    <row r="148" spans="1:11" ht="36">
      <c r="A148" s="114"/>
      <c r="B148" s="107">
        <v>2</v>
      </c>
      <c r="C148" s="10" t="s">
        <v>784</v>
      </c>
      <c r="D148" s="118" t="s">
        <v>849</v>
      </c>
      <c r="E148" s="118" t="s">
        <v>25</v>
      </c>
      <c r="F148" s="132" t="s">
        <v>636</v>
      </c>
      <c r="G148" s="133"/>
      <c r="H148" s="11" t="s">
        <v>785</v>
      </c>
      <c r="I148" s="14">
        <v>0.86</v>
      </c>
      <c r="J148" s="109">
        <f t="shared" si="4"/>
        <v>1.72</v>
      </c>
      <c r="K148" s="115"/>
    </row>
    <row r="149" spans="1:11">
      <c r="A149" s="114"/>
      <c r="B149" s="107">
        <v>1</v>
      </c>
      <c r="C149" s="10" t="s">
        <v>786</v>
      </c>
      <c r="D149" s="118" t="s">
        <v>850</v>
      </c>
      <c r="E149" s="118" t="s">
        <v>787</v>
      </c>
      <c r="F149" s="132" t="s">
        <v>273</v>
      </c>
      <c r="G149" s="133"/>
      <c r="H149" s="11" t="s">
        <v>788</v>
      </c>
      <c r="I149" s="14">
        <v>0.33</v>
      </c>
      <c r="J149" s="109">
        <f t="shared" si="4"/>
        <v>0.33</v>
      </c>
      <c r="K149" s="115"/>
    </row>
    <row r="150" spans="1:11">
      <c r="A150" s="114"/>
      <c r="B150" s="107">
        <v>1</v>
      </c>
      <c r="C150" s="10" t="s">
        <v>786</v>
      </c>
      <c r="D150" s="118" t="s">
        <v>850</v>
      </c>
      <c r="E150" s="118" t="s">
        <v>787</v>
      </c>
      <c r="F150" s="132" t="s">
        <v>583</v>
      </c>
      <c r="G150" s="133"/>
      <c r="H150" s="11" t="s">
        <v>788</v>
      </c>
      <c r="I150" s="14">
        <v>0.33</v>
      </c>
      <c r="J150" s="109">
        <f t="shared" ref="J150:J179" si="5">I150*B150</f>
        <v>0.33</v>
      </c>
      <c r="K150" s="115"/>
    </row>
    <row r="151" spans="1:11">
      <c r="A151" s="114"/>
      <c r="B151" s="107">
        <v>1</v>
      </c>
      <c r="C151" s="10" t="s">
        <v>786</v>
      </c>
      <c r="D151" s="118" t="s">
        <v>851</v>
      </c>
      <c r="E151" s="118" t="s">
        <v>789</v>
      </c>
      <c r="F151" s="132" t="s">
        <v>273</v>
      </c>
      <c r="G151" s="133"/>
      <c r="H151" s="11" t="s">
        <v>788</v>
      </c>
      <c r="I151" s="14">
        <v>0.34</v>
      </c>
      <c r="J151" s="109">
        <f t="shared" si="5"/>
        <v>0.34</v>
      </c>
      <c r="K151" s="115"/>
    </row>
    <row r="152" spans="1:11">
      <c r="A152" s="114"/>
      <c r="B152" s="107">
        <v>1</v>
      </c>
      <c r="C152" s="10" t="s">
        <v>786</v>
      </c>
      <c r="D152" s="118" t="s">
        <v>851</v>
      </c>
      <c r="E152" s="118" t="s">
        <v>789</v>
      </c>
      <c r="F152" s="132" t="s">
        <v>583</v>
      </c>
      <c r="G152" s="133"/>
      <c r="H152" s="11" t="s">
        <v>788</v>
      </c>
      <c r="I152" s="14">
        <v>0.34</v>
      </c>
      <c r="J152" s="109">
        <f t="shared" si="5"/>
        <v>0.34</v>
      </c>
      <c r="K152" s="115"/>
    </row>
    <row r="153" spans="1:11">
      <c r="A153" s="114"/>
      <c r="B153" s="107">
        <v>2</v>
      </c>
      <c r="C153" s="10" t="s">
        <v>786</v>
      </c>
      <c r="D153" s="118" t="s">
        <v>852</v>
      </c>
      <c r="E153" s="118" t="s">
        <v>734</v>
      </c>
      <c r="F153" s="132" t="s">
        <v>583</v>
      </c>
      <c r="G153" s="133"/>
      <c r="H153" s="11" t="s">
        <v>788</v>
      </c>
      <c r="I153" s="14">
        <v>0.38</v>
      </c>
      <c r="J153" s="109">
        <f t="shared" si="5"/>
        <v>0.76</v>
      </c>
      <c r="K153" s="115"/>
    </row>
    <row r="154" spans="1:11">
      <c r="A154" s="114"/>
      <c r="B154" s="107">
        <v>2</v>
      </c>
      <c r="C154" s="10" t="s">
        <v>786</v>
      </c>
      <c r="D154" s="118" t="s">
        <v>853</v>
      </c>
      <c r="E154" s="118" t="s">
        <v>736</v>
      </c>
      <c r="F154" s="132" t="s">
        <v>273</v>
      </c>
      <c r="G154" s="133"/>
      <c r="H154" s="11" t="s">
        <v>788</v>
      </c>
      <c r="I154" s="14">
        <v>0.4</v>
      </c>
      <c r="J154" s="109">
        <f t="shared" si="5"/>
        <v>0.8</v>
      </c>
      <c r="K154" s="115"/>
    </row>
    <row r="155" spans="1:11">
      <c r="A155" s="114"/>
      <c r="B155" s="107">
        <v>2</v>
      </c>
      <c r="C155" s="10" t="s">
        <v>786</v>
      </c>
      <c r="D155" s="118" t="s">
        <v>853</v>
      </c>
      <c r="E155" s="118" t="s">
        <v>736</v>
      </c>
      <c r="F155" s="132" t="s">
        <v>583</v>
      </c>
      <c r="G155" s="133"/>
      <c r="H155" s="11" t="s">
        <v>788</v>
      </c>
      <c r="I155" s="14">
        <v>0.4</v>
      </c>
      <c r="J155" s="109">
        <f t="shared" si="5"/>
        <v>0.8</v>
      </c>
      <c r="K155" s="115"/>
    </row>
    <row r="156" spans="1:11">
      <c r="A156" s="114"/>
      <c r="B156" s="107">
        <v>2</v>
      </c>
      <c r="C156" s="10" t="s">
        <v>786</v>
      </c>
      <c r="D156" s="118" t="s">
        <v>854</v>
      </c>
      <c r="E156" s="118" t="s">
        <v>737</v>
      </c>
      <c r="F156" s="132" t="s">
        <v>273</v>
      </c>
      <c r="G156" s="133"/>
      <c r="H156" s="11" t="s">
        <v>788</v>
      </c>
      <c r="I156" s="14">
        <v>0.47</v>
      </c>
      <c r="J156" s="109">
        <f t="shared" si="5"/>
        <v>0.94</v>
      </c>
      <c r="K156" s="115"/>
    </row>
    <row r="157" spans="1:11">
      <c r="A157" s="114"/>
      <c r="B157" s="107">
        <v>2</v>
      </c>
      <c r="C157" s="10" t="s">
        <v>786</v>
      </c>
      <c r="D157" s="118" t="s">
        <v>854</v>
      </c>
      <c r="E157" s="118" t="s">
        <v>737</v>
      </c>
      <c r="F157" s="132" t="s">
        <v>583</v>
      </c>
      <c r="G157" s="133"/>
      <c r="H157" s="11" t="s">
        <v>788</v>
      </c>
      <c r="I157" s="14">
        <v>0.47</v>
      </c>
      <c r="J157" s="109">
        <f t="shared" si="5"/>
        <v>0.94</v>
      </c>
      <c r="K157" s="115"/>
    </row>
    <row r="158" spans="1:11">
      <c r="A158" s="114"/>
      <c r="B158" s="107">
        <v>2</v>
      </c>
      <c r="C158" s="10" t="s">
        <v>786</v>
      </c>
      <c r="D158" s="118" t="s">
        <v>855</v>
      </c>
      <c r="E158" s="118" t="s">
        <v>738</v>
      </c>
      <c r="F158" s="132" t="s">
        <v>583</v>
      </c>
      <c r="G158" s="133"/>
      <c r="H158" s="11" t="s">
        <v>788</v>
      </c>
      <c r="I158" s="14">
        <v>0.52</v>
      </c>
      <c r="J158" s="109">
        <f t="shared" si="5"/>
        <v>1.04</v>
      </c>
      <c r="K158" s="115"/>
    </row>
    <row r="159" spans="1:11" ht="24">
      <c r="A159" s="114"/>
      <c r="B159" s="107">
        <v>5</v>
      </c>
      <c r="C159" s="10" t="s">
        <v>790</v>
      </c>
      <c r="D159" s="118" t="s">
        <v>790</v>
      </c>
      <c r="E159" s="118" t="s">
        <v>23</v>
      </c>
      <c r="F159" s="132" t="s">
        <v>107</v>
      </c>
      <c r="G159" s="133"/>
      <c r="H159" s="11" t="s">
        <v>791</v>
      </c>
      <c r="I159" s="14">
        <v>0.63</v>
      </c>
      <c r="J159" s="109">
        <f t="shared" si="5"/>
        <v>3.15</v>
      </c>
      <c r="K159" s="115"/>
    </row>
    <row r="160" spans="1:11" ht="24">
      <c r="A160" s="114"/>
      <c r="B160" s="107">
        <v>5</v>
      </c>
      <c r="C160" s="10" t="s">
        <v>790</v>
      </c>
      <c r="D160" s="118" t="s">
        <v>790</v>
      </c>
      <c r="E160" s="118" t="s">
        <v>23</v>
      </c>
      <c r="F160" s="132" t="s">
        <v>210</v>
      </c>
      <c r="G160" s="133"/>
      <c r="H160" s="11" t="s">
        <v>791</v>
      </c>
      <c r="I160" s="14">
        <v>0.63</v>
      </c>
      <c r="J160" s="109">
        <f t="shared" si="5"/>
        <v>3.15</v>
      </c>
      <c r="K160" s="115"/>
    </row>
    <row r="161" spans="1:11" ht="24">
      <c r="A161" s="114"/>
      <c r="B161" s="107">
        <v>5</v>
      </c>
      <c r="C161" s="10" t="s">
        <v>790</v>
      </c>
      <c r="D161" s="118" t="s">
        <v>790</v>
      </c>
      <c r="E161" s="118" t="s">
        <v>25</v>
      </c>
      <c r="F161" s="132" t="s">
        <v>107</v>
      </c>
      <c r="G161" s="133"/>
      <c r="H161" s="11" t="s">
        <v>791</v>
      </c>
      <c r="I161" s="14">
        <v>0.63</v>
      </c>
      <c r="J161" s="109">
        <f t="shared" si="5"/>
        <v>3.15</v>
      </c>
      <c r="K161" s="115"/>
    </row>
    <row r="162" spans="1:11" ht="24">
      <c r="A162" s="114"/>
      <c r="B162" s="107">
        <v>5</v>
      </c>
      <c r="C162" s="10" t="s">
        <v>790</v>
      </c>
      <c r="D162" s="118" t="s">
        <v>790</v>
      </c>
      <c r="E162" s="118" t="s">
        <v>25</v>
      </c>
      <c r="F162" s="132" t="s">
        <v>210</v>
      </c>
      <c r="G162" s="133"/>
      <c r="H162" s="11" t="s">
        <v>791</v>
      </c>
      <c r="I162" s="14">
        <v>0.63</v>
      </c>
      <c r="J162" s="109">
        <f t="shared" si="5"/>
        <v>3.15</v>
      </c>
      <c r="K162" s="115"/>
    </row>
    <row r="163" spans="1:11" ht="36">
      <c r="A163" s="114"/>
      <c r="B163" s="107">
        <v>2</v>
      </c>
      <c r="C163" s="10" t="s">
        <v>792</v>
      </c>
      <c r="D163" s="118" t="s">
        <v>792</v>
      </c>
      <c r="E163" s="118" t="s">
        <v>239</v>
      </c>
      <c r="F163" s="132" t="s">
        <v>25</v>
      </c>
      <c r="G163" s="133"/>
      <c r="H163" s="11" t="s">
        <v>793</v>
      </c>
      <c r="I163" s="14">
        <v>3.32</v>
      </c>
      <c r="J163" s="109">
        <f t="shared" si="5"/>
        <v>6.64</v>
      </c>
      <c r="K163" s="115"/>
    </row>
    <row r="164" spans="1:11" ht="36">
      <c r="A164" s="114"/>
      <c r="B164" s="107">
        <v>2</v>
      </c>
      <c r="C164" s="10" t="s">
        <v>792</v>
      </c>
      <c r="D164" s="118" t="s">
        <v>792</v>
      </c>
      <c r="E164" s="118" t="s">
        <v>794</v>
      </c>
      <c r="F164" s="132" t="s">
        <v>25</v>
      </c>
      <c r="G164" s="133"/>
      <c r="H164" s="11" t="s">
        <v>793</v>
      </c>
      <c r="I164" s="14">
        <v>3.32</v>
      </c>
      <c r="J164" s="109">
        <f t="shared" si="5"/>
        <v>6.64</v>
      </c>
      <c r="K164" s="115"/>
    </row>
    <row r="165" spans="1:11" ht="24">
      <c r="A165" s="114"/>
      <c r="B165" s="107">
        <v>2</v>
      </c>
      <c r="C165" s="10" t="s">
        <v>795</v>
      </c>
      <c r="D165" s="118" t="s">
        <v>795</v>
      </c>
      <c r="E165" s="118" t="s">
        <v>25</v>
      </c>
      <c r="F165" s="132" t="s">
        <v>673</v>
      </c>
      <c r="G165" s="133"/>
      <c r="H165" s="11" t="s">
        <v>796</v>
      </c>
      <c r="I165" s="14">
        <v>1.49</v>
      </c>
      <c r="J165" s="109">
        <f t="shared" si="5"/>
        <v>2.98</v>
      </c>
      <c r="K165" s="115"/>
    </row>
    <row r="166" spans="1:11" ht="24">
      <c r="A166" s="114"/>
      <c r="B166" s="107">
        <v>2</v>
      </c>
      <c r="C166" s="10" t="s">
        <v>795</v>
      </c>
      <c r="D166" s="118" t="s">
        <v>795</v>
      </c>
      <c r="E166" s="118" t="s">
        <v>25</v>
      </c>
      <c r="F166" s="132" t="s">
        <v>271</v>
      </c>
      <c r="G166" s="133"/>
      <c r="H166" s="11" t="s">
        <v>796</v>
      </c>
      <c r="I166" s="14">
        <v>1.49</v>
      </c>
      <c r="J166" s="109">
        <f t="shared" si="5"/>
        <v>2.98</v>
      </c>
      <c r="K166" s="115"/>
    </row>
    <row r="167" spans="1:11" ht="24">
      <c r="A167" s="114"/>
      <c r="B167" s="107">
        <v>2</v>
      </c>
      <c r="C167" s="10" t="s">
        <v>795</v>
      </c>
      <c r="D167" s="118" t="s">
        <v>795</v>
      </c>
      <c r="E167" s="118" t="s">
        <v>25</v>
      </c>
      <c r="F167" s="132" t="s">
        <v>272</v>
      </c>
      <c r="G167" s="133"/>
      <c r="H167" s="11" t="s">
        <v>796</v>
      </c>
      <c r="I167" s="14">
        <v>1.49</v>
      </c>
      <c r="J167" s="109">
        <f t="shared" si="5"/>
        <v>2.98</v>
      </c>
      <c r="K167" s="115"/>
    </row>
    <row r="168" spans="1:11" ht="24">
      <c r="A168" s="114"/>
      <c r="B168" s="107">
        <v>2</v>
      </c>
      <c r="C168" s="10" t="s">
        <v>795</v>
      </c>
      <c r="D168" s="118" t="s">
        <v>795</v>
      </c>
      <c r="E168" s="118" t="s">
        <v>25</v>
      </c>
      <c r="F168" s="132" t="s">
        <v>484</v>
      </c>
      <c r="G168" s="133"/>
      <c r="H168" s="11" t="s">
        <v>796</v>
      </c>
      <c r="I168" s="14">
        <v>1.49</v>
      </c>
      <c r="J168" s="109">
        <f t="shared" si="5"/>
        <v>2.98</v>
      </c>
      <c r="K168" s="115"/>
    </row>
    <row r="169" spans="1:11" ht="24">
      <c r="A169" s="114"/>
      <c r="B169" s="107">
        <v>1</v>
      </c>
      <c r="C169" s="10" t="s">
        <v>797</v>
      </c>
      <c r="D169" s="118" t="s">
        <v>797</v>
      </c>
      <c r="E169" s="118" t="s">
        <v>272</v>
      </c>
      <c r="F169" s="132"/>
      <c r="G169" s="133"/>
      <c r="H169" s="11" t="s">
        <v>798</v>
      </c>
      <c r="I169" s="14">
        <v>1.87</v>
      </c>
      <c r="J169" s="109">
        <f t="shared" si="5"/>
        <v>1.87</v>
      </c>
      <c r="K169" s="115"/>
    </row>
    <row r="170" spans="1:11" ht="24">
      <c r="A170" s="114"/>
      <c r="B170" s="107">
        <v>2</v>
      </c>
      <c r="C170" s="10" t="s">
        <v>799</v>
      </c>
      <c r="D170" s="118" t="s">
        <v>799</v>
      </c>
      <c r="E170" s="118" t="s">
        <v>272</v>
      </c>
      <c r="F170" s="132"/>
      <c r="G170" s="133"/>
      <c r="H170" s="11" t="s">
        <v>800</v>
      </c>
      <c r="I170" s="14">
        <v>1.88</v>
      </c>
      <c r="J170" s="109">
        <f t="shared" si="5"/>
        <v>3.76</v>
      </c>
      <c r="K170" s="115"/>
    </row>
    <row r="171" spans="1:11" ht="24">
      <c r="A171" s="114"/>
      <c r="B171" s="107">
        <v>15</v>
      </c>
      <c r="C171" s="10" t="s">
        <v>75</v>
      </c>
      <c r="D171" s="118" t="s">
        <v>75</v>
      </c>
      <c r="E171" s="118" t="s">
        <v>25</v>
      </c>
      <c r="F171" s="132"/>
      <c r="G171" s="133"/>
      <c r="H171" s="11" t="s">
        <v>648</v>
      </c>
      <c r="I171" s="14">
        <v>0.71</v>
      </c>
      <c r="J171" s="109">
        <f t="shared" si="5"/>
        <v>10.649999999999999</v>
      </c>
      <c r="K171" s="115"/>
    </row>
    <row r="172" spans="1:11" ht="24">
      <c r="A172" s="114"/>
      <c r="B172" s="107">
        <v>10</v>
      </c>
      <c r="C172" s="10" t="s">
        <v>72</v>
      </c>
      <c r="D172" s="118" t="s">
        <v>72</v>
      </c>
      <c r="E172" s="118" t="s">
        <v>25</v>
      </c>
      <c r="F172" s="132" t="s">
        <v>210</v>
      </c>
      <c r="G172" s="133"/>
      <c r="H172" s="11" t="s">
        <v>801</v>
      </c>
      <c r="I172" s="14">
        <v>0.82</v>
      </c>
      <c r="J172" s="109">
        <f t="shared" si="5"/>
        <v>8.1999999999999993</v>
      </c>
      <c r="K172" s="115"/>
    </row>
    <row r="173" spans="1:11" ht="24">
      <c r="A173" s="114"/>
      <c r="B173" s="107">
        <v>10</v>
      </c>
      <c r="C173" s="10" t="s">
        <v>72</v>
      </c>
      <c r="D173" s="118" t="s">
        <v>72</v>
      </c>
      <c r="E173" s="118" t="s">
        <v>26</v>
      </c>
      <c r="F173" s="132" t="s">
        <v>210</v>
      </c>
      <c r="G173" s="133"/>
      <c r="H173" s="11" t="s">
        <v>801</v>
      </c>
      <c r="I173" s="14">
        <v>0.82</v>
      </c>
      <c r="J173" s="109">
        <f t="shared" si="5"/>
        <v>8.1999999999999993</v>
      </c>
      <c r="K173" s="115"/>
    </row>
    <row r="174" spans="1:11" ht="24">
      <c r="A174" s="114"/>
      <c r="B174" s="107">
        <v>10</v>
      </c>
      <c r="C174" s="10" t="s">
        <v>802</v>
      </c>
      <c r="D174" s="118" t="s">
        <v>802</v>
      </c>
      <c r="E174" s="118" t="s">
        <v>272</v>
      </c>
      <c r="F174" s="132" t="s">
        <v>25</v>
      </c>
      <c r="G174" s="133"/>
      <c r="H174" s="11" t="s">
        <v>803</v>
      </c>
      <c r="I174" s="14">
        <v>1.05</v>
      </c>
      <c r="J174" s="109">
        <f t="shared" si="5"/>
        <v>10.5</v>
      </c>
      <c r="K174" s="115"/>
    </row>
    <row r="175" spans="1:11" ht="24">
      <c r="A175" s="114"/>
      <c r="B175" s="107">
        <v>10</v>
      </c>
      <c r="C175" s="10" t="s">
        <v>802</v>
      </c>
      <c r="D175" s="118" t="s">
        <v>802</v>
      </c>
      <c r="E175" s="118" t="s">
        <v>272</v>
      </c>
      <c r="F175" s="132" t="s">
        <v>26</v>
      </c>
      <c r="G175" s="133"/>
      <c r="H175" s="11" t="s">
        <v>803</v>
      </c>
      <c r="I175" s="14">
        <v>1.05</v>
      </c>
      <c r="J175" s="109">
        <f t="shared" si="5"/>
        <v>10.5</v>
      </c>
      <c r="K175" s="115"/>
    </row>
    <row r="176" spans="1:11" ht="24">
      <c r="A176" s="114"/>
      <c r="B176" s="107">
        <v>5</v>
      </c>
      <c r="C176" s="10" t="s">
        <v>112</v>
      </c>
      <c r="D176" s="118" t="s">
        <v>112</v>
      </c>
      <c r="E176" s="118" t="s">
        <v>210</v>
      </c>
      <c r="F176" s="132"/>
      <c r="G176" s="133"/>
      <c r="H176" s="11" t="s">
        <v>804</v>
      </c>
      <c r="I176" s="14">
        <v>0.91</v>
      </c>
      <c r="J176" s="109">
        <f t="shared" si="5"/>
        <v>4.55</v>
      </c>
      <c r="K176" s="115"/>
    </row>
    <row r="177" spans="1:11" ht="24">
      <c r="A177" s="114"/>
      <c r="B177" s="107">
        <v>4</v>
      </c>
      <c r="C177" s="10" t="s">
        <v>805</v>
      </c>
      <c r="D177" s="118" t="s">
        <v>856</v>
      </c>
      <c r="E177" s="118" t="s">
        <v>806</v>
      </c>
      <c r="F177" s="132" t="s">
        <v>651</v>
      </c>
      <c r="G177" s="133"/>
      <c r="H177" s="11" t="s">
        <v>807</v>
      </c>
      <c r="I177" s="14">
        <v>0.71</v>
      </c>
      <c r="J177" s="109">
        <f t="shared" si="5"/>
        <v>2.84</v>
      </c>
      <c r="K177" s="115"/>
    </row>
    <row r="178" spans="1:11" ht="24">
      <c r="A178" s="114"/>
      <c r="B178" s="107">
        <v>4</v>
      </c>
      <c r="C178" s="10" t="s">
        <v>805</v>
      </c>
      <c r="D178" s="118" t="s">
        <v>856</v>
      </c>
      <c r="E178" s="118" t="s">
        <v>806</v>
      </c>
      <c r="F178" s="132" t="s">
        <v>25</v>
      </c>
      <c r="G178" s="133"/>
      <c r="H178" s="11" t="s">
        <v>807</v>
      </c>
      <c r="I178" s="14">
        <v>0.71</v>
      </c>
      <c r="J178" s="109">
        <f t="shared" si="5"/>
        <v>2.84</v>
      </c>
      <c r="K178" s="115"/>
    </row>
    <row r="179" spans="1:11" ht="24">
      <c r="A179" s="114"/>
      <c r="B179" s="108">
        <v>4</v>
      </c>
      <c r="C179" s="12" t="s">
        <v>805</v>
      </c>
      <c r="D179" s="119" t="s">
        <v>856</v>
      </c>
      <c r="E179" s="119" t="s">
        <v>806</v>
      </c>
      <c r="F179" s="134" t="s">
        <v>67</v>
      </c>
      <c r="G179" s="135"/>
      <c r="H179" s="13" t="s">
        <v>807</v>
      </c>
      <c r="I179" s="15">
        <v>0.71</v>
      </c>
      <c r="J179" s="110">
        <f t="shared" si="5"/>
        <v>2.84</v>
      </c>
      <c r="K179" s="115"/>
    </row>
    <row r="180" spans="1:11">
      <c r="A180" s="114"/>
      <c r="B180" s="126"/>
      <c r="C180" s="126"/>
      <c r="D180" s="126"/>
      <c r="E180" s="126"/>
      <c r="F180" s="126"/>
      <c r="G180" s="126"/>
      <c r="H180" s="126"/>
      <c r="I180" s="127" t="s">
        <v>255</v>
      </c>
      <c r="J180" s="128">
        <f>SUM(J22:J179)</f>
        <v>828.07000000000073</v>
      </c>
      <c r="K180" s="115"/>
    </row>
    <row r="181" spans="1:11">
      <c r="A181" s="114"/>
      <c r="B181" s="126"/>
      <c r="C181" s="126"/>
      <c r="D181" s="126"/>
      <c r="E181" s="126"/>
      <c r="F181" s="126"/>
      <c r="G181" s="126"/>
      <c r="H181" s="126"/>
      <c r="I181" s="127" t="s">
        <v>867</v>
      </c>
      <c r="J181" s="128">
        <v>-29.22</v>
      </c>
      <c r="K181" s="115"/>
    </row>
    <row r="182" spans="1:11">
      <c r="A182" s="114"/>
      <c r="B182" s="126"/>
      <c r="C182" s="126"/>
      <c r="D182" s="126"/>
      <c r="E182" s="126"/>
      <c r="F182" s="126"/>
      <c r="G182" s="126"/>
      <c r="H182" s="126"/>
      <c r="I182" s="127" t="s">
        <v>865</v>
      </c>
      <c r="J182" s="128">
        <f>ROUND(J180*-0.03,2)</f>
        <v>-24.84</v>
      </c>
      <c r="K182" s="115"/>
    </row>
    <row r="183" spans="1:11" outlineLevel="1">
      <c r="A183" s="114"/>
      <c r="B183" s="126"/>
      <c r="C183" s="126"/>
      <c r="D183" s="126"/>
      <c r="E183" s="126"/>
      <c r="F183" s="126"/>
      <c r="G183" s="126"/>
      <c r="H183" s="126"/>
      <c r="I183" s="127" t="s">
        <v>866</v>
      </c>
      <c r="J183" s="128">
        <v>0</v>
      </c>
      <c r="K183" s="115"/>
    </row>
    <row r="184" spans="1:11">
      <c r="A184" s="114"/>
      <c r="B184" s="126"/>
      <c r="C184" s="126"/>
      <c r="D184" s="126"/>
      <c r="E184" s="126"/>
      <c r="F184" s="126"/>
      <c r="G184" s="126"/>
      <c r="H184" s="126"/>
      <c r="I184" s="127" t="s">
        <v>257</v>
      </c>
      <c r="J184" s="128">
        <f>SUM(J180:J183)</f>
        <v>774.01000000000067</v>
      </c>
      <c r="K184" s="115"/>
    </row>
    <row r="185" spans="1:11">
      <c r="A185" s="6"/>
      <c r="B185" s="7"/>
      <c r="C185" s="7"/>
      <c r="D185" s="7"/>
      <c r="E185" s="7"/>
      <c r="F185" s="7"/>
      <c r="G185" s="7"/>
      <c r="H185" s="7" t="s">
        <v>868</v>
      </c>
      <c r="I185" s="7"/>
      <c r="J185" s="7"/>
      <c r="K185" s="8"/>
    </row>
    <row r="187" spans="1:11">
      <c r="H187" s="1" t="s">
        <v>858</v>
      </c>
      <c r="I187" s="91">
        <f>'Tax Invoice'!E14</f>
        <v>37.58</v>
      </c>
    </row>
    <row r="188" spans="1:11">
      <c r="H188" s="1" t="s">
        <v>705</v>
      </c>
      <c r="I188" s="91">
        <f>'Tax Invoice'!M11</f>
        <v>34.81</v>
      </c>
    </row>
    <row r="189" spans="1:11">
      <c r="H189" s="1" t="s">
        <v>859</v>
      </c>
      <c r="I189" s="91">
        <f>I191/I188</f>
        <v>835.60171789715662</v>
      </c>
    </row>
    <row r="190" spans="1:11">
      <c r="H190" s="1" t="s">
        <v>860</v>
      </c>
      <c r="I190" s="91">
        <f>I192/I188</f>
        <v>835.60171789715662</v>
      </c>
    </row>
    <row r="191" spans="1:11">
      <c r="H191" s="1" t="s">
        <v>706</v>
      </c>
      <c r="I191" s="91">
        <f>I192</f>
        <v>29087.295800000025</v>
      </c>
    </row>
    <row r="192" spans="1:11">
      <c r="H192" s="1" t="s">
        <v>707</v>
      </c>
      <c r="I192" s="91">
        <f>J184*I187</f>
        <v>29087.295800000025</v>
      </c>
    </row>
    <row r="194" spans="21:21">
      <c r="U194" s="2" t="s">
        <v>879</v>
      </c>
    </row>
  </sheetData>
  <mergeCells count="162">
    <mergeCell ref="F33:G33"/>
    <mergeCell ref="F34:G34"/>
    <mergeCell ref="F35:G35"/>
    <mergeCell ref="F36:G36"/>
    <mergeCell ref="F37:G37"/>
    <mergeCell ref="J10:J11"/>
    <mergeCell ref="J14:J15"/>
    <mergeCell ref="F20:G20"/>
    <mergeCell ref="F21:G21"/>
    <mergeCell ref="F22:G22"/>
    <mergeCell ref="F28:G28"/>
    <mergeCell ref="F29:G29"/>
    <mergeCell ref="F30:G30"/>
    <mergeCell ref="F31:G31"/>
    <mergeCell ref="F32:G32"/>
    <mergeCell ref="F23:G23"/>
    <mergeCell ref="F24:G24"/>
    <mergeCell ref="F25:G25"/>
    <mergeCell ref="F26:G26"/>
    <mergeCell ref="F27:G27"/>
    <mergeCell ref="F43:G43"/>
    <mergeCell ref="F44:G44"/>
    <mergeCell ref="F45:G45"/>
    <mergeCell ref="F46:G46"/>
    <mergeCell ref="F47:G47"/>
    <mergeCell ref="F38:G38"/>
    <mergeCell ref="F39:G39"/>
    <mergeCell ref="F40:G40"/>
    <mergeCell ref="F41:G41"/>
    <mergeCell ref="F42:G42"/>
    <mergeCell ref="F53:G53"/>
    <mergeCell ref="F54:G54"/>
    <mergeCell ref="F55:G55"/>
    <mergeCell ref="F56:G56"/>
    <mergeCell ref="F57:G57"/>
    <mergeCell ref="F48:G48"/>
    <mergeCell ref="F49:G49"/>
    <mergeCell ref="F50:G50"/>
    <mergeCell ref="F51:G51"/>
    <mergeCell ref="F52:G52"/>
    <mergeCell ref="F63:G63"/>
    <mergeCell ref="F64:G64"/>
    <mergeCell ref="F65:G65"/>
    <mergeCell ref="F66:G66"/>
    <mergeCell ref="F67:G67"/>
    <mergeCell ref="F58:G58"/>
    <mergeCell ref="F59:G59"/>
    <mergeCell ref="F60:G60"/>
    <mergeCell ref="F61:G61"/>
    <mergeCell ref="F62:G62"/>
    <mergeCell ref="F73:G73"/>
    <mergeCell ref="F74:G74"/>
    <mergeCell ref="F75:G75"/>
    <mergeCell ref="F76:G76"/>
    <mergeCell ref="F77:G77"/>
    <mergeCell ref="F68:G68"/>
    <mergeCell ref="F69:G69"/>
    <mergeCell ref="F70:G70"/>
    <mergeCell ref="F71:G71"/>
    <mergeCell ref="F72:G72"/>
    <mergeCell ref="F83:G83"/>
    <mergeCell ref="F84:G84"/>
    <mergeCell ref="F85:G85"/>
    <mergeCell ref="F86:G86"/>
    <mergeCell ref="F87:G87"/>
    <mergeCell ref="F78:G78"/>
    <mergeCell ref="F79:G79"/>
    <mergeCell ref="F80:G80"/>
    <mergeCell ref="F81:G81"/>
    <mergeCell ref="F82:G82"/>
    <mergeCell ref="F93:G93"/>
    <mergeCell ref="F94:G94"/>
    <mergeCell ref="F95:G95"/>
    <mergeCell ref="F96:G96"/>
    <mergeCell ref="F97:G97"/>
    <mergeCell ref="F88:G88"/>
    <mergeCell ref="F89:G89"/>
    <mergeCell ref="F90:G90"/>
    <mergeCell ref="F91:G91"/>
    <mergeCell ref="F92:G92"/>
    <mergeCell ref="F103:G103"/>
    <mergeCell ref="F104:G104"/>
    <mergeCell ref="F105:G105"/>
    <mergeCell ref="F106:G106"/>
    <mergeCell ref="F107:G107"/>
    <mergeCell ref="F98:G98"/>
    <mergeCell ref="F99:G99"/>
    <mergeCell ref="F100:G100"/>
    <mergeCell ref="F101:G101"/>
    <mergeCell ref="F102:G102"/>
    <mergeCell ref="F113:G113"/>
    <mergeCell ref="F114:G114"/>
    <mergeCell ref="F115:G115"/>
    <mergeCell ref="F116:G116"/>
    <mergeCell ref="F117:G117"/>
    <mergeCell ref="F108:G108"/>
    <mergeCell ref="F109:G109"/>
    <mergeCell ref="F110:G110"/>
    <mergeCell ref="F111:G111"/>
    <mergeCell ref="F112:G112"/>
    <mergeCell ref="F123:G123"/>
    <mergeCell ref="F124:G124"/>
    <mergeCell ref="F125:G125"/>
    <mergeCell ref="F126:G126"/>
    <mergeCell ref="F127:G127"/>
    <mergeCell ref="F118:G118"/>
    <mergeCell ref="F119:G119"/>
    <mergeCell ref="F120:G120"/>
    <mergeCell ref="F121:G121"/>
    <mergeCell ref="F122:G122"/>
    <mergeCell ref="F133:G133"/>
    <mergeCell ref="F134:G134"/>
    <mergeCell ref="F135:G135"/>
    <mergeCell ref="F136:G136"/>
    <mergeCell ref="F137:G137"/>
    <mergeCell ref="F128:G128"/>
    <mergeCell ref="F129:G129"/>
    <mergeCell ref="F130:G130"/>
    <mergeCell ref="F131:G131"/>
    <mergeCell ref="F132:G132"/>
    <mergeCell ref="F143:G143"/>
    <mergeCell ref="F144:G144"/>
    <mergeCell ref="F145:G145"/>
    <mergeCell ref="F146:G146"/>
    <mergeCell ref="F147:G147"/>
    <mergeCell ref="F138:G138"/>
    <mergeCell ref="F139:G139"/>
    <mergeCell ref="F140:G140"/>
    <mergeCell ref="F141:G141"/>
    <mergeCell ref="F142:G142"/>
    <mergeCell ref="F153:G153"/>
    <mergeCell ref="F154:G154"/>
    <mergeCell ref="F155:G155"/>
    <mergeCell ref="F156:G156"/>
    <mergeCell ref="F157:G157"/>
    <mergeCell ref="F148:G148"/>
    <mergeCell ref="F149:G149"/>
    <mergeCell ref="F150:G150"/>
    <mergeCell ref="F151:G151"/>
    <mergeCell ref="F152:G152"/>
    <mergeCell ref="F163:G163"/>
    <mergeCell ref="F164:G164"/>
    <mergeCell ref="F165:G165"/>
    <mergeCell ref="F166:G166"/>
    <mergeCell ref="F167:G167"/>
    <mergeCell ref="F158:G158"/>
    <mergeCell ref="F159:G159"/>
    <mergeCell ref="F160:G160"/>
    <mergeCell ref="F161:G161"/>
    <mergeCell ref="F162:G162"/>
    <mergeCell ref="F178:G178"/>
    <mergeCell ref="F179:G179"/>
    <mergeCell ref="F173:G173"/>
    <mergeCell ref="F174:G174"/>
    <mergeCell ref="F175:G175"/>
    <mergeCell ref="F176:G176"/>
    <mergeCell ref="F177:G177"/>
    <mergeCell ref="F168:G168"/>
    <mergeCell ref="F169:G169"/>
    <mergeCell ref="F170:G170"/>
    <mergeCell ref="F171:G171"/>
    <mergeCell ref="F172:G17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179"/>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594</v>
      </c>
      <c r="O1" t="s">
        <v>144</v>
      </c>
      <c r="T1" t="s">
        <v>255</v>
      </c>
      <c r="U1">
        <v>828.07000000000073</v>
      </c>
    </row>
    <row r="2" spans="1:21" ht="15.75">
      <c r="A2" s="114"/>
      <c r="B2" s="124" t="s">
        <v>134</v>
      </c>
      <c r="C2" s="120"/>
      <c r="D2" s="120"/>
      <c r="E2" s="120"/>
      <c r="F2" s="120"/>
      <c r="G2" s="120"/>
      <c r="H2" s="120"/>
      <c r="I2" s="125" t="s">
        <v>140</v>
      </c>
      <c r="J2" s="115"/>
      <c r="T2" t="s">
        <v>184</v>
      </c>
      <c r="U2">
        <v>24.84</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852.91000000000076</v>
      </c>
    </row>
    <row r="5" spans="1:21">
      <c r="A5" s="114"/>
      <c r="B5" s="121" t="s">
        <v>137</v>
      </c>
      <c r="C5" s="120"/>
      <c r="D5" s="120"/>
      <c r="E5" s="120"/>
      <c r="F5" s="120"/>
      <c r="G5" s="120"/>
      <c r="H5" s="120"/>
      <c r="I5" s="120"/>
      <c r="J5" s="115"/>
      <c r="S5" t="s">
        <v>857</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709</v>
      </c>
      <c r="C10" s="120"/>
      <c r="D10" s="120"/>
      <c r="E10" s="115"/>
      <c r="F10" s="116"/>
      <c r="G10" s="116" t="s">
        <v>709</v>
      </c>
      <c r="H10" s="120"/>
      <c r="I10" s="136"/>
      <c r="J10" s="115"/>
    </row>
    <row r="11" spans="1:21">
      <c r="A11" s="114"/>
      <c r="B11" s="114" t="s">
        <v>710</v>
      </c>
      <c r="C11" s="120"/>
      <c r="D11" s="120"/>
      <c r="E11" s="115"/>
      <c r="F11" s="116"/>
      <c r="G11" s="116" t="s">
        <v>710</v>
      </c>
      <c r="H11" s="120"/>
      <c r="I11" s="137"/>
      <c r="J11" s="115"/>
    </row>
    <row r="12" spans="1:21">
      <c r="A12" s="114"/>
      <c r="B12" s="114" t="s">
        <v>711</v>
      </c>
      <c r="C12" s="120"/>
      <c r="D12" s="120"/>
      <c r="E12" s="115"/>
      <c r="F12" s="116"/>
      <c r="G12" s="116" t="s">
        <v>711</v>
      </c>
      <c r="H12" s="120"/>
      <c r="I12" s="120"/>
      <c r="J12" s="115"/>
    </row>
    <row r="13" spans="1:21">
      <c r="A13" s="114"/>
      <c r="B13" s="114" t="s">
        <v>712</v>
      </c>
      <c r="C13" s="120"/>
      <c r="D13" s="120"/>
      <c r="E13" s="115"/>
      <c r="F13" s="116"/>
      <c r="G13" s="116" t="s">
        <v>712</v>
      </c>
      <c r="H13" s="120"/>
      <c r="I13" s="99" t="s">
        <v>11</v>
      </c>
      <c r="J13" s="115"/>
    </row>
    <row r="14" spans="1:21">
      <c r="A14" s="114"/>
      <c r="B14" s="114" t="s">
        <v>5</v>
      </c>
      <c r="C14" s="120"/>
      <c r="D14" s="120"/>
      <c r="E14" s="115"/>
      <c r="F14" s="116"/>
      <c r="G14" s="116" t="s">
        <v>5</v>
      </c>
      <c r="H14" s="120"/>
      <c r="I14" s="138">
        <v>45154</v>
      </c>
      <c r="J14" s="115"/>
    </row>
    <row r="15" spans="1:21">
      <c r="A15" s="114"/>
      <c r="B15" s="6" t="s">
        <v>6</v>
      </c>
      <c r="C15" s="7"/>
      <c r="D15" s="7"/>
      <c r="E15" s="8"/>
      <c r="F15" s="116"/>
      <c r="G15" s="9" t="s">
        <v>6</v>
      </c>
      <c r="H15" s="120"/>
      <c r="I15" s="139"/>
      <c r="J15" s="115"/>
    </row>
    <row r="16" spans="1:21">
      <c r="A16" s="114"/>
      <c r="B16" s="120"/>
      <c r="C16" s="120"/>
      <c r="D16" s="120"/>
      <c r="E16" s="120"/>
      <c r="F16" s="120"/>
      <c r="G16" s="120"/>
      <c r="H16" s="123" t="s">
        <v>142</v>
      </c>
      <c r="I16" s="129">
        <v>39627</v>
      </c>
      <c r="J16" s="115"/>
    </row>
    <row r="17" spans="1:16">
      <c r="A17" s="114"/>
      <c r="B17" s="120" t="s">
        <v>713</v>
      </c>
      <c r="C17" s="120"/>
      <c r="D17" s="120"/>
      <c r="E17" s="120"/>
      <c r="F17" s="120"/>
      <c r="G17" s="120"/>
      <c r="H17" s="123" t="s">
        <v>143</v>
      </c>
      <c r="I17" s="129"/>
      <c r="J17" s="115"/>
    </row>
    <row r="18" spans="1:16" ht="18">
      <c r="A18" s="114"/>
      <c r="B18" s="120" t="s">
        <v>714</v>
      </c>
      <c r="C18" s="120"/>
      <c r="D18" s="120"/>
      <c r="E18" s="120"/>
      <c r="F18" s="120"/>
      <c r="G18" s="120"/>
      <c r="H18" s="122" t="s">
        <v>258</v>
      </c>
      <c r="I18" s="104" t="s">
        <v>133</v>
      </c>
      <c r="J18" s="115"/>
    </row>
    <row r="19" spans="1:16">
      <c r="A19" s="114"/>
      <c r="B19" s="120"/>
      <c r="C19" s="120"/>
      <c r="D19" s="120"/>
      <c r="E19" s="120"/>
      <c r="F19" s="120"/>
      <c r="G19" s="120"/>
      <c r="H19" s="120"/>
      <c r="I19" s="120"/>
      <c r="J19" s="115"/>
      <c r="P19">
        <v>45154</v>
      </c>
    </row>
    <row r="20" spans="1:16">
      <c r="A20" s="114"/>
      <c r="B20" s="100" t="s">
        <v>198</v>
      </c>
      <c r="C20" s="100" t="s">
        <v>199</v>
      </c>
      <c r="D20" s="117" t="s">
        <v>200</v>
      </c>
      <c r="E20" s="140" t="s">
        <v>201</v>
      </c>
      <c r="F20" s="141"/>
      <c r="G20" s="100" t="s">
        <v>169</v>
      </c>
      <c r="H20" s="100" t="s">
        <v>202</v>
      </c>
      <c r="I20" s="100" t="s">
        <v>21</v>
      </c>
      <c r="J20" s="115"/>
    </row>
    <row r="21" spans="1:16">
      <c r="A21" s="114"/>
      <c r="B21" s="105"/>
      <c r="C21" s="105"/>
      <c r="D21" s="106"/>
      <c r="E21" s="142"/>
      <c r="F21" s="143"/>
      <c r="G21" s="105" t="s">
        <v>141</v>
      </c>
      <c r="H21" s="105"/>
      <c r="I21" s="105"/>
      <c r="J21" s="115"/>
    </row>
    <row r="22" spans="1:16" ht="312">
      <c r="A22" s="114"/>
      <c r="B22" s="107">
        <v>1</v>
      </c>
      <c r="C22" s="10" t="s">
        <v>715</v>
      </c>
      <c r="D22" s="118" t="s">
        <v>699</v>
      </c>
      <c r="E22" s="132"/>
      <c r="F22" s="133"/>
      <c r="G22" s="11" t="s">
        <v>716</v>
      </c>
      <c r="H22" s="14">
        <v>28.25</v>
      </c>
      <c r="I22" s="109">
        <f t="shared" ref="I22:I53" si="0">H22*B22</f>
        <v>28.25</v>
      </c>
      <c r="J22" s="115"/>
    </row>
    <row r="23" spans="1:16" ht="120">
      <c r="A23" s="114"/>
      <c r="B23" s="107">
        <v>2</v>
      </c>
      <c r="C23" s="10" t="s">
        <v>717</v>
      </c>
      <c r="D23" s="118" t="s">
        <v>33</v>
      </c>
      <c r="E23" s="132" t="s">
        <v>272</v>
      </c>
      <c r="F23" s="133"/>
      <c r="G23" s="11" t="s">
        <v>718</v>
      </c>
      <c r="H23" s="14">
        <v>0.71</v>
      </c>
      <c r="I23" s="109">
        <f t="shared" si="0"/>
        <v>1.42</v>
      </c>
      <c r="J23" s="115"/>
    </row>
    <row r="24" spans="1:16" ht="120">
      <c r="A24" s="114"/>
      <c r="B24" s="107">
        <v>2</v>
      </c>
      <c r="C24" s="10" t="s">
        <v>717</v>
      </c>
      <c r="D24" s="118" t="s">
        <v>34</v>
      </c>
      <c r="E24" s="132" t="s">
        <v>273</v>
      </c>
      <c r="F24" s="133"/>
      <c r="G24" s="11" t="s">
        <v>718</v>
      </c>
      <c r="H24" s="14">
        <v>0.71</v>
      </c>
      <c r="I24" s="109">
        <f t="shared" si="0"/>
        <v>1.42</v>
      </c>
      <c r="J24" s="115"/>
    </row>
    <row r="25" spans="1:16" ht="120">
      <c r="A25" s="114"/>
      <c r="B25" s="107">
        <v>2</v>
      </c>
      <c r="C25" s="10" t="s">
        <v>717</v>
      </c>
      <c r="D25" s="118" t="s">
        <v>34</v>
      </c>
      <c r="E25" s="132" t="s">
        <v>673</v>
      </c>
      <c r="F25" s="133"/>
      <c r="G25" s="11" t="s">
        <v>718</v>
      </c>
      <c r="H25" s="14">
        <v>0.71</v>
      </c>
      <c r="I25" s="109">
        <f t="shared" si="0"/>
        <v>1.42</v>
      </c>
      <c r="J25" s="115"/>
    </row>
    <row r="26" spans="1:16" ht="120">
      <c r="A26" s="114"/>
      <c r="B26" s="107">
        <v>2</v>
      </c>
      <c r="C26" s="10" t="s">
        <v>717</v>
      </c>
      <c r="D26" s="118" t="s">
        <v>34</v>
      </c>
      <c r="E26" s="132" t="s">
        <v>271</v>
      </c>
      <c r="F26" s="133"/>
      <c r="G26" s="11" t="s">
        <v>718</v>
      </c>
      <c r="H26" s="14">
        <v>0.71</v>
      </c>
      <c r="I26" s="109">
        <f t="shared" si="0"/>
        <v>1.42</v>
      </c>
      <c r="J26" s="115"/>
    </row>
    <row r="27" spans="1:16" ht="120">
      <c r="A27" s="114"/>
      <c r="B27" s="107">
        <v>2</v>
      </c>
      <c r="C27" s="10" t="s">
        <v>717</v>
      </c>
      <c r="D27" s="118" t="s">
        <v>34</v>
      </c>
      <c r="E27" s="132" t="s">
        <v>272</v>
      </c>
      <c r="F27" s="133"/>
      <c r="G27" s="11" t="s">
        <v>718</v>
      </c>
      <c r="H27" s="14">
        <v>0.71</v>
      </c>
      <c r="I27" s="109">
        <f t="shared" si="0"/>
        <v>1.42</v>
      </c>
      <c r="J27" s="115"/>
    </row>
    <row r="28" spans="1:16" ht="120">
      <c r="A28" s="114"/>
      <c r="B28" s="107">
        <v>1</v>
      </c>
      <c r="C28" s="10" t="s">
        <v>717</v>
      </c>
      <c r="D28" s="118" t="s">
        <v>35</v>
      </c>
      <c r="E28" s="132" t="s">
        <v>673</v>
      </c>
      <c r="F28" s="133"/>
      <c r="G28" s="11" t="s">
        <v>718</v>
      </c>
      <c r="H28" s="14">
        <v>0.71</v>
      </c>
      <c r="I28" s="109">
        <f t="shared" si="0"/>
        <v>0.71</v>
      </c>
      <c r="J28" s="115"/>
    </row>
    <row r="29" spans="1:16" ht="120">
      <c r="A29" s="114"/>
      <c r="B29" s="107">
        <v>1</v>
      </c>
      <c r="C29" s="10" t="s">
        <v>717</v>
      </c>
      <c r="D29" s="118" t="s">
        <v>35</v>
      </c>
      <c r="E29" s="132" t="s">
        <v>271</v>
      </c>
      <c r="F29" s="133"/>
      <c r="G29" s="11" t="s">
        <v>718</v>
      </c>
      <c r="H29" s="14">
        <v>0.71</v>
      </c>
      <c r="I29" s="109">
        <f t="shared" si="0"/>
        <v>0.71</v>
      </c>
      <c r="J29" s="115"/>
    </row>
    <row r="30" spans="1:16" ht="120">
      <c r="A30" s="114"/>
      <c r="B30" s="107">
        <v>2</v>
      </c>
      <c r="C30" s="10" t="s">
        <v>717</v>
      </c>
      <c r="D30" s="118" t="s">
        <v>35</v>
      </c>
      <c r="E30" s="132" t="s">
        <v>272</v>
      </c>
      <c r="F30" s="133"/>
      <c r="G30" s="11" t="s">
        <v>718</v>
      </c>
      <c r="H30" s="14">
        <v>0.71</v>
      </c>
      <c r="I30" s="109">
        <f t="shared" si="0"/>
        <v>1.42</v>
      </c>
      <c r="J30" s="115"/>
    </row>
    <row r="31" spans="1:16" ht="120">
      <c r="A31" s="114"/>
      <c r="B31" s="107">
        <v>2</v>
      </c>
      <c r="C31" s="10" t="s">
        <v>717</v>
      </c>
      <c r="D31" s="118" t="s">
        <v>37</v>
      </c>
      <c r="E31" s="132" t="s">
        <v>273</v>
      </c>
      <c r="F31" s="133"/>
      <c r="G31" s="11" t="s">
        <v>718</v>
      </c>
      <c r="H31" s="14">
        <v>0.71</v>
      </c>
      <c r="I31" s="109">
        <f t="shared" si="0"/>
        <v>1.42</v>
      </c>
      <c r="J31" s="115"/>
    </row>
    <row r="32" spans="1:16" ht="120">
      <c r="A32" s="114"/>
      <c r="B32" s="107">
        <v>1</v>
      </c>
      <c r="C32" s="10" t="s">
        <v>717</v>
      </c>
      <c r="D32" s="118" t="s">
        <v>37</v>
      </c>
      <c r="E32" s="132" t="s">
        <v>673</v>
      </c>
      <c r="F32" s="133"/>
      <c r="G32" s="11" t="s">
        <v>718</v>
      </c>
      <c r="H32" s="14">
        <v>0.71</v>
      </c>
      <c r="I32" s="109">
        <f t="shared" si="0"/>
        <v>0.71</v>
      </c>
      <c r="J32" s="115"/>
    </row>
    <row r="33" spans="1:10" ht="120">
      <c r="A33" s="114"/>
      <c r="B33" s="107">
        <v>2</v>
      </c>
      <c r="C33" s="10" t="s">
        <v>717</v>
      </c>
      <c r="D33" s="118" t="s">
        <v>37</v>
      </c>
      <c r="E33" s="132" t="s">
        <v>271</v>
      </c>
      <c r="F33" s="133"/>
      <c r="G33" s="11" t="s">
        <v>718</v>
      </c>
      <c r="H33" s="14">
        <v>0.71</v>
      </c>
      <c r="I33" s="109">
        <f t="shared" si="0"/>
        <v>1.42</v>
      </c>
      <c r="J33" s="115"/>
    </row>
    <row r="34" spans="1:10" ht="120">
      <c r="A34" s="114"/>
      <c r="B34" s="107">
        <v>2</v>
      </c>
      <c r="C34" s="10" t="s">
        <v>717</v>
      </c>
      <c r="D34" s="118" t="s">
        <v>37</v>
      </c>
      <c r="E34" s="132" t="s">
        <v>272</v>
      </c>
      <c r="F34" s="133"/>
      <c r="G34" s="11" t="s">
        <v>718</v>
      </c>
      <c r="H34" s="14">
        <v>0.71</v>
      </c>
      <c r="I34" s="109">
        <f t="shared" si="0"/>
        <v>1.42</v>
      </c>
      <c r="J34" s="115"/>
    </row>
    <row r="35" spans="1:10" ht="120">
      <c r="A35" s="114"/>
      <c r="B35" s="107">
        <v>1</v>
      </c>
      <c r="C35" s="10" t="s">
        <v>717</v>
      </c>
      <c r="D35" s="118" t="s">
        <v>37</v>
      </c>
      <c r="E35" s="132" t="s">
        <v>484</v>
      </c>
      <c r="F35" s="133"/>
      <c r="G35" s="11" t="s">
        <v>718</v>
      </c>
      <c r="H35" s="14">
        <v>0.71</v>
      </c>
      <c r="I35" s="109">
        <f t="shared" si="0"/>
        <v>0.71</v>
      </c>
      <c r="J35" s="115"/>
    </row>
    <row r="36" spans="1:10" ht="120">
      <c r="A36" s="114"/>
      <c r="B36" s="107">
        <v>1</v>
      </c>
      <c r="C36" s="10" t="s">
        <v>717</v>
      </c>
      <c r="D36" s="118" t="s">
        <v>719</v>
      </c>
      <c r="E36" s="132" t="s">
        <v>273</v>
      </c>
      <c r="F36" s="133"/>
      <c r="G36" s="11" t="s">
        <v>718</v>
      </c>
      <c r="H36" s="14">
        <v>0.71</v>
      </c>
      <c r="I36" s="109">
        <f t="shared" si="0"/>
        <v>0.71</v>
      </c>
      <c r="J36" s="115"/>
    </row>
    <row r="37" spans="1:10" ht="144">
      <c r="A37" s="114"/>
      <c r="B37" s="107">
        <v>4</v>
      </c>
      <c r="C37" s="10" t="s">
        <v>365</v>
      </c>
      <c r="D37" s="118" t="s">
        <v>294</v>
      </c>
      <c r="E37" s="132" t="s">
        <v>210</v>
      </c>
      <c r="F37" s="133"/>
      <c r="G37" s="11" t="s">
        <v>367</v>
      </c>
      <c r="H37" s="14">
        <v>0.86</v>
      </c>
      <c r="I37" s="109">
        <f t="shared" si="0"/>
        <v>3.44</v>
      </c>
      <c r="J37" s="115"/>
    </row>
    <row r="38" spans="1:10" ht="144">
      <c r="A38" s="114"/>
      <c r="B38" s="107">
        <v>4</v>
      </c>
      <c r="C38" s="10" t="s">
        <v>365</v>
      </c>
      <c r="D38" s="118" t="s">
        <v>294</v>
      </c>
      <c r="E38" s="132" t="s">
        <v>239</v>
      </c>
      <c r="F38" s="133"/>
      <c r="G38" s="11" t="s">
        <v>367</v>
      </c>
      <c r="H38" s="14">
        <v>0.86</v>
      </c>
      <c r="I38" s="109">
        <f t="shared" si="0"/>
        <v>3.44</v>
      </c>
      <c r="J38" s="115"/>
    </row>
    <row r="39" spans="1:10" ht="168">
      <c r="A39" s="114"/>
      <c r="B39" s="107">
        <v>10</v>
      </c>
      <c r="C39" s="10" t="s">
        <v>720</v>
      </c>
      <c r="D39" s="118" t="s">
        <v>239</v>
      </c>
      <c r="E39" s="132" t="s">
        <v>23</v>
      </c>
      <c r="F39" s="133"/>
      <c r="G39" s="11" t="s">
        <v>721</v>
      </c>
      <c r="H39" s="14">
        <v>0.86</v>
      </c>
      <c r="I39" s="109">
        <f t="shared" si="0"/>
        <v>8.6</v>
      </c>
      <c r="J39" s="115"/>
    </row>
    <row r="40" spans="1:10" ht="168">
      <c r="A40" s="114"/>
      <c r="B40" s="107">
        <v>10</v>
      </c>
      <c r="C40" s="10" t="s">
        <v>720</v>
      </c>
      <c r="D40" s="118" t="s">
        <v>239</v>
      </c>
      <c r="E40" s="132" t="s">
        <v>25</v>
      </c>
      <c r="F40" s="133"/>
      <c r="G40" s="11" t="s">
        <v>721</v>
      </c>
      <c r="H40" s="14">
        <v>0.86</v>
      </c>
      <c r="I40" s="109">
        <f t="shared" si="0"/>
        <v>8.6</v>
      </c>
      <c r="J40" s="115"/>
    </row>
    <row r="41" spans="1:10" ht="168">
      <c r="A41" s="114"/>
      <c r="B41" s="107">
        <v>5</v>
      </c>
      <c r="C41" s="10" t="s">
        <v>720</v>
      </c>
      <c r="D41" s="118" t="s">
        <v>239</v>
      </c>
      <c r="E41" s="132" t="s">
        <v>26</v>
      </c>
      <c r="F41" s="133"/>
      <c r="G41" s="11" t="s">
        <v>721</v>
      </c>
      <c r="H41" s="14">
        <v>0.86</v>
      </c>
      <c r="I41" s="109">
        <f t="shared" si="0"/>
        <v>4.3</v>
      </c>
      <c r="J41" s="115"/>
    </row>
    <row r="42" spans="1:10" ht="120">
      <c r="A42" s="114"/>
      <c r="B42" s="107">
        <v>4</v>
      </c>
      <c r="C42" s="10" t="s">
        <v>54</v>
      </c>
      <c r="D42" s="118" t="s">
        <v>23</v>
      </c>
      <c r="E42" s="132" t="s">
        <v>272</v>
      </c>
      <c r="F42" s="133"/>
      <c r="G42" s="11" t="s">
        <v>722</v>
      </c>
      <c r="H42" s="14">
        <v>0.56999999999999995</v>
      </c>
      <c r="I42" s="109">
        <f t="shared" si="0"/>
        <v>2.2799999999999998</v>
      </c>
      <c r="J42" s="115"/>
    </row>
    <row r="43" spans="1:10" ht="120">
      <c r="A43" s="114"/>
      <c r="B43" s="107">
        <v>4</v>
      </c>
      <c r="C43" s="10" t="s">
        <v>54</v>
      </c>
      <c r="D43" s="118" t="s">
        <v>25</v>
      </c>
      <c r="E43" s="132" t="s">
        <v>272</v>
      </c>
      <c r="F43" s="133"/>
      <c r="G43" s="11" t="s">
        <v>722</v>
      </c>
      <c r="H43" s="14">
        <v>0.56999999999999995</v>
      </c>
      <c r="I43" s="109">
        <f t="shared" si="0"/>
        <v>2.2799999999999998</v>
      </c>
      <c r="J43" s="115"/>
    </row>
    <row r="44" spans="1:10" ht="108">
      <c r="A44" s="114"/>
      <c r="B44" s="107">
        <v>10</v>
      </c>
      <c r="C44" s="10" t="s">
        <v>723</v>
      </c>
      <c r="D44" s="118"/>
      <c r="E44" s="132"/>
      <c r="F44" s="133"/>
      <c r="G44" s="11" t="s">
        <v>724</v>
      </c>
      <c r="H44" s="14">
        <v>1.53</v>
      </c>
      <c r="I44" s="109">
        <f t="shared" si="0"/>
        <v>15.3</v>
      </c>
      <c r="J44" s="115"/>
    </row>
    <row r="45" spans="1:10" ht="192">
      <c r="A45" s="114"/>
      <c r="B45" s="107">
        <v>6</v>
      </c>
      <c r="C45" s="10" t="s">
        <v>725</v>
      </c>
      <c r="D45" s="118" t="s">
        <v>273</v>
      </c>
      <c r="E45" s="132"/>
      <c r="F45" s="133"/>
      <c r="G45" s="11" t="s">
        <v>726</v>
      </c>
      <c r="H45" s="14">
        <v>1.72</v>
      </c>
      <c r="I45" s="109">
        <f t="shared" si="0"/>
        <v>10.32</v>
      </c>
      <c r="J45" s="115"/>
    </row>
    <row r="46" spans="1:10" ht="192">
      <c r="A46" s="114"/>
      <c r="B46" s="107">
        <v>2</v>
      </c>
      <c r="C46" s="10" t="s">
        <v>725</v>
      </c>
      <c r="D46" s="118" t="s">
        <v>673</v>
      </c>
      <c r="E46" s="132"/>
      <c r="F46" s="133"/>
      <c r="G46" s="11" t="s">
        <v>726</v>
      </c>
      <c r="H46" s="14">
        <v>1.72</v>
      </c>
      <c r="I46" s="109">
        <f t="shared" si="0"/>
        <v>3.44</v>
      </c>
      <c r="J46" s="115"/>
    </row>
    <row r="47" spans="1:10" ht="192">
      <c r="A47" s="114"/>
      <c r="B47" s="107">
        <v>2</v>
      </c>
      <c r="C47" s="10" t="s">
        <v>725</v>
      </c>
      <c r="D47" s="118" t="s">
        <v>271</v>
      </c>
      <c r="E47" s="132"/>
      <c r="F47" s="133"/>
      <c r="G47" s="11" t="s">
        <v>726</v>
      </c>
      <c r="H47" s="14">
        <v>1.72</v>
      </c>
      <c r="I47" s="109">
        <f t="shared" si="0"/>
        <v>3.44</v>
      </c>
      <c r="J47" s="115"/>
    </row>
    <row r="48" spans="1:10" ht="192">
      <c r="A48" s="114"/>
      <c r="B48" s="107">
        <v>10</v>
      </c>
      <c r="C48" s="10" t="s">
        <v>725</v>
      </c>
      <c r="D48" s="118" t="s">
        <v>272</v>
      </c>
      <c r="E48" s="132"/>
      <c r="F48" s="133"/>
      <c r="G48" s="11" t="s">
        <v>726</v>
      </c>
      <c r="H48" s="14">
        <v>1.72</v>
      </c>
      <c r="I48" s="109">
        <f t="shared" si="0"/>
        <v>17.2</v>
      </c>
      <c r="J48" s="115"/>
    </row>
    <row r="49" spans="1:10" ht="192">
      <c r="A49" s="114"/>
      <c r="B49" s="107">
        <v>8</v>
      </c>
      <c r="C49" s="10" t="s">
        <v>725</v>
      </c>
      <c r="D49" s="118" t="s">
        <v>727</v>
      </c>
      <c r="E49" s="132"/>
      <c r="F49" s="133"/>
      <c r="G49" s="11" t="s">
        <v>726</v>
      </c>
      <c r="H49" s="14">
        <v>1.43</v>
      </c>
      <c r="I49" s="109">
        <f t="shared" si="0"/>
        <v>11.44</v>
      </c>
      <c r="J49" s="115"/>
    </row>
    <row r="50" spans="1:10" ht="192">
      <c r="A50" s="114"/>
      <c r="B50" s="107">
        <v>2</v>
      </c>
      <c r="C50" s="10" t="s">
        <v>725</v>
      </c>
      <c r="D50" s="118" t="s">
        <v>728</v>
      </c>
      <c r="E50" s="132"/>
      <c r="F50" s="133"/>
      <c r="G50" s="11" t="s">
        <v>726</v>
      </c>
      <c r="H50" s="14">
        <v>1.43</v>
      </c>
      <c r="I50" s="109">
        <f t="shared" si="0"/>
        <v>2.86</v>
      </c>
      <c r="J50" s="115"/>
    </row>
    <row r="51" spans="1:10" ht="108">
      <c r="A51" s="114"/>
      <c r="B51" s="107">
        <v>6</v>
      </c>
      <c r="C51" s="10" t="s">
        <v>729</v>
      </c>
      <c r="D51" s="118"/>
      <c r="E51" s="132"/>
      <c r="F51" s="133"/>
      <c r="G51" s="11" t="s">
        <v>730</v>
      </c>
      <c r="H51" s="14">
        <v>1.92</v>
      </c>
      <c r="I51" s="109">
        <f t="shared" si="0"/>
        <v>11.52</v>
      </c>
      <c r="J51" s="115"/>
    </row>
    <row r="52" spans="1:10" ht="96">
      <c r="A52" s="114"/>
      <c r="B52" s="107">
        <v>4</v>
      </c>
      <c r="C52" s="10" t="s">
        <v>731</v>
      </c>
      <c r="D52" s="118"/>
      <c r="E52" s="132"/>
      <c r="F52" s="133"/>
      <c r="G52" s="11" t="s">
        <v>732</v>
      </c>
      <c r="H52" s="14">
        <v>1.92</v>
      </c>
      <c r="I52" s="109">
        <f t="shared" si="0"/>
        <v>7.68</v>
      </c>
      <c r="J52" s="115"/>
    </row>
    <row r="53" spans="1:10" ht="84">
      <c r="A53" s="114"/>
      <c r="B53" s="107">
        <v>2</v>
      </c>
      <c r="C53" s="10" t="s">
        <v>733</v>
      </c>
      <c r="D53" s="118" t="s">
        <v>734</v>
      </c>
      <c r="E53" s="132"/>
      <c r="F53" s="133"/>
      <c r="G53" s="11" t="s">
        <v>735</v>
      </c>
      <c r="H53" s="14">
        <v>1.53</v>
      </c>
      <c r="I53" s="109">
        <f t="shared" si="0"/>
        <v>3.06</v>
      </c>
      <c r="J53" s="115"/>
    </row>
    <row r="54" spans="1:10" ht="84">
      <c r="A54" s="114"/>
      <c r="B54" s="107">
        <v>2</v>
      </c>
      <c r="C54" s="10" t="s">
        <v>733</v>
      </c>
      <c r="D54" s="118" t="s">
        <v>736</v>
      </c>
      <c r="E54" s="132"/>
      <c r="F54" s="133"/>
      <c r="G54" s="11" t="s">
        <v>735</v>
      </c>
      <c r="H54" s="14">
        <v>1.53</v>
      </c>
      <c r="I54" s="109">
        <f t="shared" ref="I54:I85" si="1">H54*B54</f>
        <v>3.06</v>
      </c>
      <c r="J54" s="115"/>
    </row>
    <row r="55" spans="1:10" ht="84">
      <c r="A55" s="114"/>
      <c r="B55" s="107">
        <v>2</v>
      </c>
      <c r="C55" s="10" t="s">
        <v>733</v>
      </c>
      <c r="D55" s="118" t="s">
        <v>737</v>
      </c>
      <c r="E55" s="132"/>
      <c r="F55" s="133"/>
      <c r="G55" s="11" t="s">
        <v>735</v>
      </c>
      <c r="H55" s="14">
        <v>1.53</v>
      </c>
      <c r="I55" s="109">
        <f t="shared" si="1"/>
        <v>3.06</v>
      </c>
      <c r="J55" s="115"/>
    </row>
    <row r="56" spans="1:10" ht="84">
      <c r="A56" s="114"/>
      <c r="B56" s="107">
        <v>2</v>
      </c>
      <c r="C56" s="10" t="s">
        <v>733</v>
      </c>
      <c r="D56" s="118" t="s">
        <v>738</v>
      </c>
      <c r="E56" s="132"/>
      <c r="F56" s="133"/>
      <c r="G56" s="11" t="s">
        <v>735</v>
      </c>
      <c r="H56" s="14">
        <v>1.68</v>
      </c>
      <c r="I56" s="109">
        <f t="shared" si="1"/>
        <v>3.36</v>
      </c>
      <c r="J56" s="115"/>
    </row>
    <row r="57" spans="1:10" ht="84">
      <c r="A57" s="114"/>
      <c r="B57" s="107">
        <v>2</v>
      </c>
      <c r="C57" s="10" t="s">
        <v>733</v>
      </c>
      <c r="D57" s="118" t="s">
        <v>739</v>
      </c>
      <c r="E57" s="132"/>
      <c r="F57" s="133"/>
      <c r="G57" s="11" t="s">
        <v>735</v>
      </c>
      <c r="H57" s="14">
        <v>1.92</v>
      </c>
      <c r="I57" s="109">
        <f t="shared" si="1"/>
        <v>3.84</v>
      </c>
      <c r="J57" s="115"/>
    </row>
    <row r="58" spans="1:10" ht="84">
      <c r="A58" s="114"/>
      <c r="B58" s="107">
        <v>2</v>
      </c>
      <c r="C58" s="10" t="s">
        <v>740</v>
      </c>
      <c r="D58" s="118" t="s">
        <v>734</v>
      </c>
      <c r="E58" s="132" t="s">
        <v>272</v>
      </c>
      <c r="F58" s="133"/>
      <c r="G58" s="11" t="s">
        <v>741</v>
      </c>
      <c r="H58" s="14">
        <v>2.4</v>
      </c>
      <c r="I58" s="109">
        <f t="shared" si="1"/>
        <v>4.8</v>
      </c>
      <c r="J58" s="115"/>
    </row>
    <row r="59" spans="1:10" ht="84">
      <c r="A59" s="114"/>
      <c r="B59" s="107">
        <v>2</v>
      </c>
      <c r="C59" s="10" t="s">
        <v>740</v>
      </c>
      <c r="D59" s="118" t="s">
        <v>736</v>
      </c>
      <c r="E59" s="132" t="s">
        <v>273</v>
      </c>
      <c r="F59" s="133"/>
      <c r="G59" s="11" t="s">
        <v>741</v>
      </c>
      <c r="H59" s="14">
        <v>2.4900000000000002</v>
      </c>
      <c r="I59" s="109">
        <f t="shared" si="1"/>
        <v>4.9800000000000004</v>
      </c>
      <c r="J59" s="115"/>
    </row>
    <row r="60" spans="1:10" ht="84">
      <c r="A60" s="114"/>
      <c r="B60" s="107">
        <v>2</v>
      </c>
      <c r="C60" s="10" t="s">
        <v>740</v>
      </c>
      <c r="D60" s="118" t="s">
        <v>736</v>
      </c>
      <c r="E60" s="132" t="s">
        <v>272</v>
      </c>
      <c r="F60" s="133"/>
      <c r="G60" s="11" t="s">
        <v>741</v>
      </c>
      <c r="H60" s="14">
        <v>2.4900000000000002</v>
      </c>
      <c r="I60" s="109">
        <f t="shared" si="1"/>
        <v>4.9800000000000004</v>
      </c>
      <c r="J60" s="115"/>
    </row>
    <row r="61" spans="1:10" ht="84">
      <c r="A61" s="114"/>
      <c r="B61" s="107">
        <v>2</v>
      </c>
      <c r="C61" s="10" t="s">
        <v>740</v>
      </c>
      <c r="D61" s="118" t="s">
        <v>738</v>
      </c>
      <c r="E61" s="132" t="s">
        <v>273</v>
      </c>
      <c r="F61" s="133"/>
      <c r="G61" s="11" t="s">
        <v>741</v>
      </c>
      <c r="H61" s="14">
        <v>2.98</v>
      </c>
      <c r="I61" s="109">
        <f t="shared" si="1"/>
        <v>5.96</v>
      </c>
      <c r="J61" s="115"/>
    </row>
    <row r="62" spans="1:10" ht="84">
      <c r="A62" s="114"/>
      <c r="B62" s="107">
        <v>2</v>
      </c>
      <c r="C62" s="10" t="s">
        <v>740</v>
      </c>
      <c r="D62" s="118" t="s">
        <v>738</v>
      </c>
      <c r="E62" s="132" t="s">
        <v>272</v>
      </c>
      <c r="F62" s="133"/>
      <c r="G62" s="11" t="s">
        <v>741</v>
      </c>
      <c r="H62" s="14">
        <v>2.98</v>
      </c>
      <c r="I62" s="109">
        <f t="shared" si="1"/>
        <v>5.96</v>
      </c>
      <c r="J62" s="115"/>
    </row>
    <row r="63" spans="1:10" ht="84">
      <c r="A63" s="114"/>
      <c r="B63" s="107">
        <v>2</v>
      </c>
      <c r="C63" s="10" t="s">
        <v>740</v>
      </c>
      <c r="D63" s="118" t="s">
        <v>739</v>
      </c>
      <c r="E63" s="132" t="s">
        <v>273</v>
      </c>
      <c r="F63" s="133"/>
      <c r="G63" s="11" t="s">
        <v>741</v>
      </c>
      <c r="H63" s="14">
        <v>3.22</v>
      </c>
      <c r="I63" s="109">
        <f t="shared" si="1"/>
        <v>6.44</v>
      </c>
      <c r="J63" s="115"/>
    </row>
    <row r="64" spans="1:10" ht="84">
      <c r="A64" s="114"/>
      <c r="B64" s="107">
        <v>2</v>
      </c>
      <c r="C64" s="10" t="s">
        <v>740</v>
      </c>
      <c r="D64" s="118" t="s">
        <v>739</v>
      </c>
      <c r="E64" s="132" t="s">
        <v>272</v>
      </c>
      <c r="F64" s="133"/>
      <c r="G64" s="11" t="s">
        <v>741</v>
      </c>
      <c r="H64" s="14">
        <v>3.22</v>
      </c>
      <c r="I64" s="109">
        <f t="shared" si="1"/>
        <v>6.44</v>
      </c>
      <c r="J64" s="115"/>
    </row>
    <row r="65" spans="1:10" ht="192">
      <c r="A65" s="114"/>
      <c r="B65" s="107">
        <v>10</v>
      </c>
      <c r="C65" s="10" t="s">
        <v>742</v>
      </c>
      <c r="D65" s="118" t="s">
        <v>239</v>
      </c>
      <c r="E65" s="132" t="s">
        <v>743</v>
      </c>
      <c r="F65" s="133"/>
      <c r="G65" s="11" t="s">
        <v>744</v>
      </c>
      <c r="H65" s="14">
        <v>0.66</v>
      </c>
      <c r="I65" s="109">
        <f t="shared" si="1"/>
        <v>6.6000000000000005</v>
      </c>
      <c r="J65" s="115"/>
    </row>
    <row r="66" spans="1:10" ht="192">
      <c r="A66" s="114"/>
      <c r="B66" s="107">
        <v>10</v>
      </c>
      <c r="C66" s="10" t="s">
        <v>742</v>
      </c>
      <c r="D66" s="118" t="s">
        <v>239</v>
      </c>
      <c r="E66" s="132" t="s">
        <v>745</v>
      </c>
      <c r="F66" s="133"/>
      <c r="G66" s="11" t="s">
        <v>744</v>
      </c>
      <c r="H66" s="14">
        <v>0.66</v>
      </c>
      <c r="I66" s="109">
        <f t="shared" si="1"/>
        <v>6.6000000000000005</v>
      </c>
      <c r="J66" s="115"/>
    </row>
    <row r="67" spans="1:10" ht="192">
      <c r="A67" s="114"/>
      <c r="B67" s="107">
        <v>10</v>
      </c>
      <c r="C67" s="10" t="s">
        <v>742</v>
      </c>
      <c r="D67" s="118" t="s">
        <v>239</v>
      </c>
      <c r="E67" s="132" t="s">
        <v>226</v>
      </c>
      <c r="F67" s="133"/>
      <c r="G67" s="11" t="s">
        <v>744</v>
      </c>
      <c r="H67" s="14">
        <v>0.66</v>
      </c>
      <c r="I67" s="109">
        <f t="shared" si="1"/>
        <v>6.6000000000000005</v>
      </c>
      <c r="J67" s="115"/>
    </row>
    <row r="68" spans="1:10" ht="192">
      <c r="A68" s="114"/>
      <c r="B68" s="107">
        <v>10</v>
      </c>
      <c r="C68" s="10" t="s">
        <v>742</v>
      </c>
      <c r="D68" s="118" t="s">
        <v>239</v>
      </c>
      <c r="E68" s="132" t="s">
        <v>228</v>
      </c>
      <c r="F68" s="133"/>
      <c r="G68" s="11" t="s">
        <v>744</v>
      </c>
      <c r="H68" s="14">
        <v>0.66</v>
      </c>
      <c r="I68" s="109">
        <f t="shared" si="1"/>
        <v>6.6000000000000005</v>
      </c>
      <c r="J68" s="115"/>
    </row>
    <row r="69" spans="1:10" ht="192">
      <c r="A69" s="114"/>
      <c r="B69" s="107">
        <v>10</v>
      </c>
      <c r="C69" s="10" t="s">
        <v>742</v>
      </c>
      <c r="D69" s="118" t="s">
        <v>239</v>
      </c>
      <c r="E69" s="132" t="s">
        <v>230</v>
      </c>
      <c r="F69" s="133"/>
      <c r="G69" s="11" t="s">
        <v>744</v>
      </c>
      <c r="H69" s="14">
        <v>0.66</v>
      </c>
      <c r="I69" s="109">
        <f t="shared" si="1"/>
        <v>6.6000000000000005</v>
      </c>
      <c r="J69" s="115"/>
    </row>
    <row r="70" spans="1:10" ht="192">
      <c r="A70" s="114"/>
      <c r="B70" s="107">
        <v>10</v>
      </c>
      <c r="C70" s="10" t="s">
        <v>742</v>
      </c>
      <c r="D70" s="118" t="s">
        <v>239</v>
      </c>
      <c r="E70" s="132" t="s">
        <v>231</v>
      </c>
      <c r="F70" s="133"/>
      <c r="G70" s="11" t="s">
        <v>744</v>
      </c>
      <c r="H70" s="14">
        <v>0.66</v>
      </c>
      <c r="I70" s="109">
        <f t="shared" si="1"/>
        <v>6.6000000000000005</v>
      </c>
      <c r="J70" s="115"/>
    </row>
    <row r="71" spans="1:10" ht="192">
      <c r="A71" s="114"/>
      <c r="B71" s="107">
        <v>4</v>
      </c>
      <c r="C71" s="10" t="s">
        <v>742</v>
      </c>
      <c r="D71" s="118" t="s">
        <v>746</v>
      </c>
      <c r="E71" s="132" t="s">
        <v>743</v>
      </c>
      <c r="F71" s="133"/>
      <c r="G71" s="11" t="s">
        <v>744</v>
      </c>
      <c r="H71" s="14">
        <v>0.66</v>
      </c>
      <c r="I71" s="109">
        <f t="shared" si="1"/>
        <v>2.64</v>
      </c>
      <c r="J71" s="115"/>
    </row>
    <row r="72" spans="1:10" ht="192">
      <c r="A72" s="114"/>
      <c r="B72" s="107">
        <v>4</v>
      </c>
      <c r="C72" s="10" t="s">
        <v>742</v>
      </c>
      <c r="D72" s="118" t="s">
        <v>746</v>
      </c>
      <c r="E72" s="132" t="s">
        <v>745</v>
      </c>
      <c r="F72" s="133"/>
      <c r="G72" s="11" t="s">
        <v>744</v>
      </c>
      <c r="H72" s="14">
        <v>0.66</v>
      </c>
      <c r="I72" s="109">
        <f t="shared" si="1"/>
        <v>2.64</v>
      </c>
      <c r="J72" s="115"/>
    </row>
    <row r="73" spans="1:10" ht="192">
      <c r="A73" s="114"/>
      <c r="B73" s="107">
        <v>4</v>
      </c>
      <c r="C73" s="10" t="s">
        <v>742</v>
      </c>
      <c r="D73" s="118" t="s">
        <v>746</v>
      </c>
      <c r="E73" s="132" t="s">
        <v>226</v>
      </c>
      <c r="F73" s="133"/>
      <c r="G73" s="11" t="s">
        <v>744</v>
      </c>
      <c r="H73" s="14">
        <v>0.66</v>
      </c>
      <c r="I73" s="109">
        <f t="shared" si="1"/>
        <v>2.64</v>
      </c>
      <c r="J73" s="115"/>
    </row>
    <row r="74" spans="1:10" ht="192">
      <c r="A74" s="114"/>
      <c r="B74" s="107">
        <v>4</v>
      </c>
      <c r="C74" s="10" t="s">
        <v>742</v>
      </c>
      <c r="D74" s="118" t="s">
        <v>746</v>
      </c>
      <c r="E74" s="132" t="s">
        <v>228</v>
      </c>
      <c r="F74" s="133"/>
      <c r="G74" s="11" t="s">
        <v>744</v>
      </c>
      <c r="H74" s="14">
        <v>0.66</v>
      </c>
      <c r="I74" s="109">
        <f t="shared" si="1"/>
        <v>2.64</v>
      </c>
      <c r="J74" s="115"/>
    </row>
    <row r="75" spans="1:10" ht="192">
      <c r="A75" s="114"/>
      <c r="B75" s="107">
        <v>5</v>
      </c>
      <c r="C75" s="10" t="s">
        <v>742</v>
      </c>
      <c r="D75" s="118" t="s">
        <v>746</v>
      </c>
      <c r="E75" s="132" t="s">
        <v>230</v>
      </c>
      <c r="F75" s="133"/>
      <c r="G75" s="11" t="s">
        <v>744</v>
      </c>
      <c r="H75" s="14">
        <v>0.66</v>
      </c>
      <c r="I75" s="109">
        <f t="shared" si="1"/>
        <v>3.3000000000000003</v>
      </c>
      <c r="J75" s="115"/>
    </row>
    <row r="76" spans="1:10" ht="192">
      <c r="A76" s="114"/>
      <c r="B76" s="107">
        <v>5</v>
      </c>
      <c r="C76" s="10" t="s">
        <v>742</v>
      </c>
      <c r="D76" s="118" t="s">
        <v>746</v>
      </c>
      <c r="E76" s="132" t="s">
        <v>231</v>
      </c>
      <c r="F76" s="133"/>
      <c r="G76" s="11" t="s">
        <v>744</v>
      </c>
      <c r="H76" s="14">
        <v>0.66</v>
      </c>
      <c r="I76" s="109">
        <f t="shared" si="1"/>
        <v>3.3000000000000003</v>
      </c>
      <c r="J76" s="115"/>
    </row>
    <row r="77" spans="1:10" ht="132">
      <c r="A77" s="114"/>
      <c r="B77" s="107">
        <v>2</v>
      </c>
      <c r="C77" s="10" t="s">
        <v>747</v>
      </c>
      <c r="D77" s="118" t="s">
        <v>34</v>
      </c>
      <c r="E77" s="132"/>
      <c r="F77" s="133"/>
      <c r="G77" s="11" t="s">
        <v>748</v>
      </c>
      <c r="H77" s="14">
        <v>1.63</v>
      </c>
      <c r="I77" s="109">
        <f t="shared" si="1"/>
        <v>3.26</v>
      </c>
      <c r="J77" s="115"/>
    </row>
    <row r="78" spans="1:10" ht="132">
      <c r="A78" s="114"/>
      <c r="B78" s="107">
        <v>2</v>
      </c>
      <c r="C78" s="10" t="s">
        <v>747</v>
      </c>
      <c r="D78" s="118" t="s">
        <v>37</v>
      </c>
      <c r="E78" s="132"/>
      <c r="F78" s="133"/>
      <c r="G78" s="11" t="s">
        <v>748</v>
      </c>
      <c r="H78" s="14">
        <v>1.63</v>
      </c>
      <c r="I78" s="109">
        <f t="shared" si="1"/>
        <v>3.26</v>
      </c>
      <c r="J78" s="115"/>
    </row>
    <row r="79" spans="1:10" ht="144">
      <c r="A79" s="114"/>
      <c r="B79" s="107">
        <v>2</v>
      </c>
      <c r="C79" s="10" t="s">
        <v>749</v>
      </c>
      <c r="D79" s="118" t="s">
        <v>34</v>
      </c>
      <c r="E79" s="132" t="s">
        <v>272</v>
      </c>
      <c r="F79" s="133"/>
      <c r="G79" s="11" t="s">
        <v>750</v>
      </c>
      <c r="H79" s="14">
        <v>2.1800000000000002</v>
      </c>
      <c r="I79" s="109">
        <f t="shared" si="1"/>
        <v>4.3600000000000003</v>
      </c>
      <c r="J79" s="115"/>
    </row>
    <row r="80" spans="1:10" ht="144">
      <c r="A80" s="114"/>
      <c r="B80" s="107">
        <v>2</v>
      </c>
      <c r="C80" s="10" t="s">
        <v>749</v>
      </c>
      <c r="D80" s="118" t="s">
        <v>35</v>
      </c>
      <c r="E80" s="132" t="s">
        <v>272</v>
      </c>
      <c r="F80" s="133"/>
      <c r="G80" s="11" t="s">
        <v>750</v>
      </c>
      <c r="H80" s="14">
        <v>2.1800000000000002</v>
      </c>
      <c r="I80" s="109">
        <f t="shared" si="1"/>
        <v>4.3600000000000003</v>
      </c>
      <c r="J80" s="115"/>
    </row>
    <row r="81" spans="1:10" ht="144">
      <c r="A81" s="114"/>
      <c r="B81" s="107">
        <v>2</v>
      </c>
      <c r="C81" s="10" t="s">
        <v>749</v>
      </c>
      <c r="D81" s="118" t="s">
        <v>37</v>
      </c>
      <c r="E81" s="132" t="s">
        <v>272</v>
      </c>
      <c r="F81" s="133"/>
      <c r="G81" s="11" t="s">
        <v>750</v>
      </c>
      <c r="H81" s="14">
        <v>2.1800000000000002</v>
      </c>
      <c r="I81" s="109">
        <f t="shared" si="1"/>
        <v>4.3600000000000003</v>
      </c>
      <c r="J81" s="115"/>
    </row>
    <row r="82" spans="1:10" ht="192">
      <c r="A82" s="114"/>
      <c r="B82" s="107">
        <v>4</v>
      </c>
      <c r="C82" s="10" t="s">
        <v>751</v>
      </c>
      <c r="D82" s="118" t="s">
        <v>298</v>
      </c>
      <c r="E82" s="132" t="s">
        <v>107</v>
      </c>
      <c r="F82" s="133"/>
      <c r="G82" s="11" t="s">
        <v>752</v>
      </c>
      <c r="H82" s="14">
        <v>0.95</v>
      </c>
      <c r="I82" s="109">
        <f t="shared" si="1"/>
        <v>3.8</v>
      </c>
      <c r="J82" s="115"/>
    </row>
    <row r="83" spans="1:10" ht="192">
      <c r="A83" s="114"/>
      <c r="B83" s="107">
        <v>4</v>
      </c>
      <c r="C83" s="10" t="s">
        <v>751</v>
      </c>
      <c r="D83" s="118" t="s">
        <v>298</v>
      </c>
      <c r="E83" s="132" t="s">
        <v>210</v>
      </c>
      <c r="F83" s="133"/>
      <c r="G83" s="11" t="s">
        <v>752</v>
      </c>
      <c r="H83" s="14">
        <v>0.95</v>
      </c>
      <c r="I83" s="109">
        <f t="shared" si="1"/>
        <v>3.8</v>
      </c>
      <c r="J83" s="115"/>
    </row>
    <row r="84" spans="1:10" ht="192">
      <c r="A84" s="114"/>
      <c r="B84" s="107">
        <v>2</v>
      </c>
      <c r="C84" s="10" t="s">
        <v>751</v>
      </c>
      <c r="D84" s="118" t="s">
        <v>298</v>
      </c>
      <c r="E84" s="132" t="s">
        <v>265</v>
      </c>
      <c r="F84" s="133"/>
      <c r="G84" s="11" t="s">
        <v>752</v>
      </c>
      <c r="H84" s="14">
        <v>0.95</v>
      </c>
      <c r="I84" s="109">
        <f t="shared" si="1"/>
        <v>1.9</v>
      </c>
      <c r="J84" s="115"/>
    </row>
    <row r="85" spans="1:10" ht="192">
      <c r="A85" s="114"/>
      <c r="B85" s="107">
        <v>2</v>
      </c>
      <c r="C85" s="10" t="s">
        <v>751</v>
      </c>
      <c r="D85" s="118" t="s">
        <v>294</v>
      </c>
      <c r="E85" s="132" t="s">
        <v>107</v>
      </c>
      <c r="F85" s="133"/>
      <c r="G85" s="11" t="s">
        <v>752</v>
      </c>
      <c r="H85" s="14">
        <v>1.34</v>
      </c>
      <c r="I85" s="109">
        <f t="shared" si="1"/>
        <v>2.68</v>
      </c>
      <c r="J85" s="115"/>
    </row>
    <row r="86" spans="1:10" ht="192">
      <c r="A86" s="114"/>
      <c r="B86" s="107">
        <v>2</v>
      </c>
      <c r="C86" s="10" t="s">
        <v>751</v>
      </c>
      <c r="D86" s="118" t="s">
        <v>294</v>
      </c>
      <c r="E86" s="132" t="s">
        <v>210</v>
      </c>
      <c r="F86" s="133"/>
      <c r="G86" s="11" t="s">
        <v>752</v>
      </c>
      <c r="H86" s="14">
        <v>1.34</v>
      </c>
      <c r="I86" s="109">
        <f t="shared" ref="I86:I117" si="2">H86*B86</f>
        <v>2.68</v>
      </c>
      <c r="J86" s="115"/>
    </row>
    <row r="87" spans="1:10" ht="192">
      <c r="A87" s="114"/>
      <c r="B87" s="107">
        <v>2</v>
      </c>
      <c r="C87" s="10" t="s">
        <v>751</v>
      </c>
      <c r="D87" s="118" t="s">
        <v>294</v>
      </c>
      <c r="E87" s="132" t="s">
        <v>265</v>
      </c>
      <c r="F87" s="133"/>
      <c r="G87" s="11" t="s">
        <v>752</v>
      </c>
      <c r="H87" s="14">
        <v>1.34</v>
      </c>
      <c r="I87" s="109">
        <f t="shared" si="2"/>
        <v>2.68</v>
      </c>
      <c r="J87" s="115"/>
    </row>
    <row r="88" spans="1:10" ht="192">
      <c r="A88" s="114"/>
      <c r="B88" s="107">
        <v>2</v>
      </c>
      <c r="C88" s="10" t="s">
        <v>751</v>
      </c>
      <c r="D88" s="118" t="s">
        <v>294</v>
      </c>
      <c r="E88" s="132" t="s">
        <v>268</v>
      </c>
      <c r="F88" s="133"/>
      <c r="G88" s="11" t="s">
        <v>752</v>
      </c>
      <c r="H88" s="14">
        <v>1.34</v>
      </c>
      <c r="I88" s="109">
        <f t="shared" si="2"/>
        <v>2.68</v>
      </c>
      <c r="J88" s="115"/>
    </row>
    <row r="89" spans="1:10" ht="192">
      <c r="A89" s="114"/>
      <c r="B89" s="107">
        <v>2</v>
      </c>
      <c r="C89" s="10" t="s">
        <v>751</v>
      </c>
      <c r="D89" s="118" t="s">
        <v>294</v>
      </c>
      <c r="E89" s="132" t="s">
        <v>269</v>
      </c>
      <c r="F89" s="133"/>
      <c r="G89" s="11" t="s">
        <v>752</v>
      </c>
      <c r="H89" s="14">
        <v>1.34</v>
      </c>
      <c r="I89" s="109">
        <f t="shared" si="2"/>
        <v>2.68</v>
      </c>
      <c r="J89" s="115"/>
    </row>
    <row r="90" spans="1:10" ht="96">
      <c r="A90" s="114"/>
      <c r="B90" s="107">
        <v>2</v>
      </c>
      <c r="C90" s="10" t="s">
        <v>753</v>
      </c>
      <c r="D90" s="118" t="s">
        <v>572</v>
      </c>
      <c r="E90" s="132" t="s">
        <v>273</v>
      </c>
      <c r="F90" s="133"/>
      <c r="G90" s="11" t="s">
        <v>754</v>
      </c>
      <c r="H90" s="14">
        <v>0.47</v>
      </c>
      <c r="I90" s="109">
        <f t="shared" si="2"/>
        <v>0.94</v>
      </c>
      <c r="J90" s="115"/>
    </row>
    <row r="91" spans="1:10" ht="96">
      <c r="A91" s="114"/>
      <c r="B91" s="107">
        <v>2</v>
      </c>
      <c r="C91" s="10" t="s">
        <v>753</v>
      </c>
      <c r="D91" s="118" t="s">
        <v>572</v>
      </c>
      <c r="E91" s="132" t="s">
        <v>272</v>
      </c>
      <c r="F91" s="133"/>
      <c r="G91" s="11" t="s">
        <v>754</v>
      </c>
      <c r="H91" s="14">
        <v>0.47</v>
      </c>
      <c r="I91" s="109">
        <f t="shared" si="2"/>
        <v>0.94</v>
      </c>
      <c r="J91" s="115"/>
    </row>
    <row r="92" spans="1:10" ht="96">
      <c r="A92" s="114"/>
      <c r="B92" s="107">
        <v>4</v>
      </c>
      <c r="C92" s="10" t="s">
        <v>753</v>
      </c>
      <c r="D92" s="118" t="s">
        <v>755</v>
      </c>
      <c r="E92" s="132" t="s">
        <v>273</v>
      </c>
      <c r="F92" s="133"/>
      <c r="G92" s="11" t="s">
        <v>754</v>
      </c>
      <c r="H92" s="14">
        <v>0.52</v>
      </c>
      <c r="I92" s="109">
        <f t="shared" si="2"/>
        <v>2.08</v>
      </c>
      <c r="J92" s="115"/>
    </row>
    <row r="93" spans="1:10" ht="96">
      <c r="A93" s="114"/>
      <c r="B93" s="107">
        <v>5</v>
      </c>
      <c r="C93" s="10" t="s">
        <v>753</v>
      </c>
      <c r="D93" s="118" t="s">
        <v>755</v>
      </c>
      <c r="E93" s="132" t="s">
        <v>272</v>
      </c>
      <c r="F93" s="133"/>
      <c r="G93" s="11" t="s">
        <v>754</v>
      </c>
      <c r="H93" s="14">
        <v>0.52</v>
      </c>
      <c r="I93" s="109">
        <f t="shared" si="2"/>
        <v>2.6</v>
      </c>
      <c r="J93" s="115"/>
    </row>
    <row r="94" spans="1:10" ht="96">
      <c r="A94" s="114"/>
      <c r="B94" s="107">
        <v>4</v>
      </c>
      <c r="C94" s="10" t="s">
        <v>753</v>
      </c>
      <c r="D94" s="118" t="s">
        <v>298</v>
      </c>
      <c r="E94" s="132" t="s">
        <v>273</v>
      </c>
      <c r="F94" s="133"/>
      <c r="G94" s="11" t="s">
        <v>754</v>
      </c>
      <c r="H94" s="14">
        <v>0.62</v>
      </c>
      <c r="I94" s="109">
        <f t="shared" si="2"/>
        <v>2.48</v>
      </c>
      <c r="J94" s="115"/>
    </row>
    <row r="95" spans="1:10" ht="96">
      <c r="A95" s="114"/>
      <c r="B95" s="107">
        <v>5</v>
      </c>
      <c r="C95" s="10" t="s">
        <v>753</v>
      </c>
      <c r="D95" s="118" t="s">
        <v>298</v>
      </c>
      <c r="E95" s="132" t="s">
        <v>272</v>
      </c>
      <c r="F95" s="133"/>
      <c r="G95" s="11" t="s">
        <v>754</v>
      </c>
      <c r="H95" s="14">
        <v>0.62</v>
      </c>
      <c r="I95" s="109">
        <f t="shared" si="2"/>
        <v>3.1</v>
      </c>
      <c r="J95" s="115"/>
    </row>
    <row r="96" spans="1:10" ht="96">
      <c r="A96" s="114"/>
      <c r="B96" s="107">
        <v>4</v>
      </c>
      <c r="C96" s="10" t="s">
        <v>753</v>
      </c>
      <c r="D96" s="118" t="s">
        <v>294</v>
      </c>
      <c r="E96" s="132" t="s">
        <v>272</v>
      </c>
      <c r="F96" s="133"/>
      <c r="G96" s="11" t="s">
        <v>754</v>
      </c>
      <c r="H96" s="14">
        <v>0.66</v>
      </c>
      <c r="I96" s="109">
        <f t="shared" si="2"/>
        <v>2.64</v>
      </c>
      <c r="J96" s="115"/>
    </row>
    <row r="97" spans="1:10" ht="96">
      <c r="A97" s="114"/>
      <c r="B97" s="107">
        <v>4</v>
      </c>
      <c r="C97" s="10" t="s">
        <v>753</v>
      </c>
      <c r="D97" s="118" t="s">
        <v>314</v>
      </c>
      <c r="E97" s="132" t="s">
        <v>273</v>
      </c>
      <c r="F97" s="133"/>
      <c r="G97" s="11" t="s">
        <v>754</v>
      </c>
      <c r="H97" s="14">
        <v>0.71</v>
      </c>
      <c r="I97" s="109">
        <f t="shared" si="2"/>
        <v>2.84</v>
      </c>
      <c r="J97" s="115"/>
    </row>
    <row r="98" spans="1:10" ht="96">
      <c r="A98" s="114"/>
      <c r="B98" s="107">
        <v>2</v>
      </c>
      <c r="C98" s="10" t="s">
        <v>753</v>
      </c>
      <c r="D98" s="118" t="s">
        <v>314</v>
      </c>
      <c r="E98" s="132" t="s">
        <v>272</v>
      </c>
      <c r="F98" s="133"/>
      <c r="G98" s="11" t="s">
        <v>754</v>
      </c>
      <c r="H98" s="14">
        <v>0.71</v>
      </c>
      <c r="I98" s="109">
        <f t="shared" si="2"/>
        <v>1.42</v>
      </c>
      <c r="J98" s="115"/>
    </row>
    <row r="99" spans="1:10" ht="72">
      <c r="A99" s="114"/>
      <c r="B99" s="107">
        <v>4</v>
      </c>
      <c r="C99" s="10" t="s">
        <v>756</v>
      </c>
      <c r="D99" s="118" t="s">
        <v>755</v>
      </c>
      <c r="E99" s="132" t="s">
        <v>273</v>
      </c>
      <c r="F99" s="133"/>
      <c r="G99" s="11" t="s">
        <v>757</v>
      </c>
      <c r="H99" s="14">
        <v>1.1499999999999999</v>
      </c>
      <c r="I99" s="109">
        <f t="shared" si="2"/>
        <v>4.5999999999999996</v>
      </c>
      <c r="J99" s="115"/>
    </row>
    <row r="100" spans="1:10" ht="72">
      <c r="A100" s="114"/>
      <c r="B100" s="107">
        <v>6</v>
      </c>
      <c r="C100" s="10" t="s">
        <v>756</v>
      </c>
      <c r="D100" s="118" t="s">
        <v>755</v>
      </c>
      <c r="E100" s="132" t="s">
        <v>272</v>
      </c>
      <c r="F100" s="133"/>
      <c r="G100" s="11" t="s">
        <v>757</v>
      </c>
      <c r="H100" s="14">
        <v>1.1499999999999999</v>
      </c>
      <c r="I100" s="109">
        <f t="shared" si="2"/>
        <v>6.8999999999999995</v>
      </c>
      <c r="J100" s="115"/>
    </row>
    <row r="101" spans="1:10" ht="72">
      <c r="A101" s="114"/>
      <c r="B101" s="107">
        <v>4</v>
      </c>
      <c r="C101" s="10" t="s">
        <v>756</v>
      </c>
      <c r="D101" s="118" t="s">
        <v>298</v>
      </c>
      <c r="E101" s="132" t="s">
        <v>273</v>
      </c>
      <c r="F101" s="133"/>
      <c r="G101" s="11" t="s">
        <v>757</v>
      </c>
      <c r="H101" s="14">
        <v>1.19</v>
      </c>
      <c r="I101" s="109">
        <f t="shared" si="2"/>
        <v>4.76</v>
      </c>
      <c r="J101" s="115"/>
    </row>
    <row r="102" spans="1:10" ht="72">
      <c r="A102" s="114"/>
      <c r="B102" s="107">
        <v>6</v>
      </c>
      <c r="C102" s="10" t="s">
        <v>756</v>
      </c>
      <c r="D102" s="118" t="s">
        <v>298</v>
      </c>
      <c r="E102" s="132" t="s">
        <v>272</v>
      </c>
      <c r="F102" s="133"/>
      <c r="G102" s="11" t="s">
        <v>757</v>
      </c>
      <c r="H102" s="14">
        <v>1.19</v>
      </c>
      <c r="I102" s="109">
        <f t="shared" si="2"/>
        <v>7.14</v>
      </c>
      <c r="J102" s="115"/>
    </row>
    <row r="103" spans="1:10" ht="72">
      <c r="A103" s="114"/>
      <c r="B103" s="107">
        <v>2</v>
      </c>
      <c r="C103" s="10" t="s">
        <v>756</v>
      </c>
      <c r="D103" s="118" t="s">
        <v>294</v>
      </c>
      <c r="E103" s="132" t="s">
        <v>273</v>
      </c>
      <c r="F103" s="133"/>
      <c r="G103" s="11" t="s">
        <v>757</v>
      </c>
      <c r="H103" s="14">
        <v>1.24</v>
      </c>
      <c r="I103" s="109">
        <f t="shared" si="2"/>
        <v>2.48</v>
      </c>
      <c r="J103" s="115"/>
    </row>
    <row r="104" spans="1:10" ht="72">
      <c r="A104" s="114"/>
      <c r="B104" s="107">
        <v>4</v>
      </c>
      <c r="C104" s="10" t="s">
        <v>756</v>
      </c>
      <c r="D104" s="118" t="s">
        <v>294</v>
      </c>
      <c r="E104" s="132" t="s">
        <v>272</v>
      </c>
      <c r="F104" s="133"/>
      <c r="G104" s="11" t="s">
        <v>757</v>
      </c>
      <c r="H104" s="14">
        <v>1.24</v>
      </c>
      <c r="I104" s="109">
        <f t="shared" si="2"/>
        <v>4.96</v>
      </c>
      <c r="J104" s="115"/>
    </row>
    <row r="105" spans="1:10" ht="348">
      <c r="A105" s="114"/>
      <c r="B105" s="107">
        <v>2</v>
      </c>
      <c r="C105" s="10" t="s">
        <v>758</v>
      </c>
      <c r="D105" s="118" t="s">
        <v>272</v>
      </c>
      <c r="E105" s="132"/>
      <c r="F105" s="133"/>
      <c r="G105" s="11" t="s">
        <v>759</v>
      </c>
      <c r="H105" s="14">
        <v>0.52</v>
      </c>
      <c r="I105" s="109">
        <f t="shared" si="2"/>
        <v>1.04</v>
      </c>
      <c r="J105" s="115"/>
    </row>
    <row r="106" spans="1:10" ht="108">
      <c r="A106" s="114"/>
      <c r="B106" s="107">
        <v>10</v>
      </c>
      <c r="C106" s="10" t="s">
        <v>760</v>
      </c>
      <c r="D106" s="118" t="s">
        <v>272</v>
      </c>
      <c r="E106" s="132" t="s">
        <v>23</v>
      </c>
      <c r="F106" s="133"/>
      <c r="G106" s="11" t="s">
        <v>761</v>
      </c>
      <c r="H106" s="14">
        <v>0.62</v>
      </c>
      <c r="I106" s="109">
        <f t="shared" si="2"/>
        <v>6.2</v>
      </c>
      <c r="J106" s="115"/>
    </row>
    <row r="107" spans="1:10" ht="108">
      <c r="A107" s="114"/>
      <c r="B107" s="107">
        <v>10</v>
      </c>
      <c r="C107" s="10" t="s">
        <v>760</v>
      </c>
      <c r="D107" s="118" t="s">
        <v>272</v>
      </c>
      <c r="E107" s="132" t="s">
        <v>25</v>
      </c>
      <c r="F107" s="133"/>
      <c r="G107" s="11" t="s">
        <v>761</v>
      </c>
      <c r="H107" s="14">
        <v>0.62</v>
      </c>
      <c r="I107" s="109">
        <f t="shared" si="2"/>
        <v>6.2</v>
      </c>
      <c r="J107" s="115"/>
    </row>
    <row r="108" spans="1:10" ht="180">
      <c r="A108" s="114"/>
      <c r="B108" s="107">
        <v>2</v>
      </c>
      <c r="C108" s="10" t="s">
        <v>762</v>
      </c>
      <c r="D108" s="118" t="s">
        <v>23</v>
      </c>
      <c r="E108" s="132" t="s">
        <v>265</v>
      </c>
      <c r="F108" s="133"/>
      <c r="G108" s="11" t="s">
        <v>763</v>
      </c>
      <c r="H108" s="14">
        <v>1.86</v>
      </c>
      <c r="I108" s="109">
        <f t="shared" si="2"/>
        <v>3.72</v>
      </c>
      <c r="J108" s="115"/>
    </row>
    <row r="109" spans="1:10" ht="180">
      <c r="A109" s="114"/>
      <c r="B109" s="107">
        <v>2</v>
      </c>
      <c r="C109" s="10" t="s">
        <v>762</v>
      </c>
      <c r="D109" s="118" t="s">
        <v>23</v>
      </c>
      <c r="E109" s="132" t="s">
        <v>269</v>
      </c>
      <c r="F109" s="133"/>
      <c r="G109" s="11" t="s">
        <v>763</v>
      </c>
      <c r="H109" s="14">
        <v>1.86</v>
      </c>
      <c r="I109" s="109">
        <f t="shared" si="2"/>
        <v>3.72</v>
      </c>
      <c r="J109" s="115"/>
    </row>
    <row r="110" spans="1:10" ht="180">
      <c r="A110" s="114"/>
      <c r="B110" s="107">
        <v>6</v>
      </c>
      <c r="C110" s="10" t="s">
        <v>762</v>
      </c>
      <c r="D110" s="118" t="s">
        <v>25</v>
      </c>
      <c r="E110" s="132" t="s">
        <v>210</v>
      </c>
      <c r="F110" s="133"/>
      <c r="G110" s="11" t="s">
        <v>763</v>
      </c>
      <c r="H110" s="14">
        <v>1.86</v>
      </c>
      <c r="I110" s="109">
        <f t="shared" si="2"/>
        <v>11.16</v>
      </c>
      <c r="J110" s="115"/>
    </row>
    <row r="111" spans="1:10" ht="180">
      <c r="A111" s="114"/>
      <c r="B111" s="107">
        <v>6</v>
      </c>
      <c r="C111" s="10" t="s">
        <v>762</v>
      </c>
      <c r="D111" s="118" t="s">
        <v>26</v>
      </c>
      <c r="E111" s="132" t="s">
        <v>107</v>
      </c>
      <c r="F111" s="133"/>
      <c r="G111" s="11" t="s">
        <v>763</v>
      </c>
      <c r="H111" s="14">
        <v>1.86</v>
      </c>
      <c r="I111" s="109">
        <f t="shared" si="2"/>
        <v>11.16</v>
      </c>
      <c r="J111" s="115"/>
    </row>
    <row r="112" spans="1:10" ht="276">
      <c r="A112" s="114"/>
      <c r="B112" s="107">
        <v>1</v>
      </c>
      <c r="C112" s="10" t="s">
        <v>764</v>
      </c>
      <c r="D112" s="118" t="s">
        <v>699</v>
      </c>
      <c r="E112" s="132"/>
      <c r="F112" s="133"/>
      <c r="G112" s="11" t="s">
        <v>765</v>
      </c>
      <c r="H112" s="14">
        <v>14.89</v>
      </c>
      <c r="I112" s="109">
        <f t="shared" si="2"/>
        <v>14.89</v>
      </c>
      <c r="J112" s="115"/>
    </row>
    <row r="113" spans="1:10" ht="288">
      <c r="A113" s="114"/>
      <c r="B113" s="107">
        <v>2</v>
      </c>
      <c r="C113" s="10" t="s">
        <v>766</v>
      </c>
      <c r="D113" s="118" t="s">
        <v>699</v>
      </c>
      <c r="E113" s="132"/>
      <c r="F113" s="133"/>
      <c r="G113" s="11" t="s">
        <v>767</v>
      </c>
      <c r="H113" s="14">
        <v>15.61</v>
      </c>
      <c r="I113" s="109">
        <f t="shared" si="2"/>
        <v>31.22</v>
      </c>
      <c r="J113" s="115"/>
    </row>
    <row r="114" spans="1:10" ht="96">
      <c r="A114" s="114"/>
      <c r="B114" s="107">
        <v>5</v>
      </c>
      <c r="C114" s="10" t="s">
        <v>65</v>
      </c>
      <c r="D114" s="118" t="s">
        <v>768</v>
      </c>
      <c r="E114" s="132"/>
      <c r="F114" s="133"/>
      <c r="G114" s="11" t="s">
        <v>769</v>
      </c>
      <c r="H114" s="14">
        <v>1.53</v>
      </c>
      <c r="I114" s="109">
        <f t="shared" si="2"/>
        <v>7.65</v>
      </c>
      <c r="J114" s="115"/>
    </row>
    <row r="115" spans="1:10" ht="96">
      <c r="A115" s="114"/>
      <c r="B115" s="107">
        <v>4</v>
      </c>
      <c r="C115" s="10" t="s">
        <v>65</v>
      </c>
      <c r="D115" s="118" t="s">
        <v>23</v>
      </c>
      <c r="E115" s="132"/>
      <c r="F115" s="133"/>
      <c r="G115" s="11" t="s">
        <v>769</v>
      </c>
      <c r="H115" s="14">
        <v>1.53</v>
      </c>
      <c r="I115" s="109">
        <f t="shared" si="2"/>
        <v>6.12</v>
      </c>
      <c r="J115" s="115"/>
    </row>
    <row r="116" spans="1:10" ht="96">
      <c r="A116" s="114"/>
      <c r="B116" s="107">
        <v>2</v>
      </c>
      <c r="C116" s="10" t="s">
        <v>65</v>
      </c>
      <c r="D116" s="118" t="s">
        <v>651</v>
      </c>
      <c r="E116" s="132"/>
      <c r="F116" s="133"/>
      <c r="G116" s="11" t="s">
        <v>769</v>
      </c>
      <c r="H116" s="14">
        <v>1.53</v>
      </c>
      <c r="I116" s="109">
        <f t="shared" si="2"/>
        <v>3.06</v>
      </c>
      <c r="J116" s="115"/>
    </row>
    <row r="117" spans="1:10" ht="96">
      <c r="A117" s="114"/>
      <c r="B117" s="107">
        <v>4</v>
      </c>
      <c r="C117" s="10" t="s">
        <v>65</v>
      </c>
      <c r="D117" s="118" t="s">
        <v>27</v>
      </c>
      <c r="E117" s="132"/>
      <c r="F117" s="133"/>
      <c r="G117" s="11" t="s">
        <v>769</v>
      </c>
      <c r="H117" s="14">
        <v>1.53</v>
      </c>
      <c r="I117" s="109">
        <f t="shared" si="2"/>
        <v>6.12</v>
      </c>
      <c r="J117" s="115"/>
    </row>
    <row r="118" spans="1:10" ht="96">
      <c r="A118" s="114"/>
      <c r="B118" s="107">
        <v>4</v>
      </c>
      <c r="C118" s="10" t="s">
        <v>65</v>
      </c>
      <c r="D118" s="118" t="s">
        <v>28</v>
      </c>
      <c r="E118" s="132"/>
      <c r="F118" s="133"/>
      <c r="G118" s="11" t="s">
        <v>769</v>
      </c>
      <c r="H118" s="14">
        <v>1.53</v>
      </c>
      <c r="I118" s="109">
        <f t="shared" ref="I118:I149" si="3">H118*B118</f>
        <v>6.12</v>
      </c>
      <c r="J118" s="115"/>
    </row>
    <row r="119" spans="1:10" ht="96">
      <c r="A119" s="114"/>
      <c r="B119" s="107">
        <v>4</v>
      </c>
      <c r="C119" s="10" t="s">
        <v>65</v>
      </c>
      <c r="D119" s="118" t="s">
        <v>29</v>
      </c>
      <c r="E119" s="132"/>
      <c r="F119" s="133"/>
      <c r="G119" s="11" t="s">
        <v>769</v>
      </c>
      <c r="H119" s="14">
        <v>1.53</v>
      </c>
      <c r="I119" s="109">
        <f t="shared" si="3"/>
        <v>6.12</v>
      </c>
      <c r="J119" s="115"/>
    </row>
    <row r="120" spans="1:10" ht="96">
      <c r="A120" s="114"/>
      <c r="B120" s="107">
        <v>4</v>
      </c>
      <c r="C120" s="10" t="s">
        <v>68</v>
      </c>
      <c r="D120" s="118" t="s">
        <v>768</v>
      </c>
      <c r="E120" s="132" t="s">
        <v>272</v>
      </c>
      <c r="F120" s="133"/>
      <c r="G120" s="11" t="s">
        <v>770</v>
      </c>
      <c r="H120" s="14">
        <v>1.87</v>
      </c>
      <c r="I120" s="109">
        <f t="shared" si="3"/>
        <v>7.48</v>
      </c>
      <c r="J120" s="115"/>
    </row>
    <row r="121" spans="1:10" ht="96">
      <c r="A121" s="114"/>
      <c r="B121" s="107">
        <v>4</v>
      </c>
      <c r="C121" s="10" t="s">
        <v>68</v>
      </c>
      <c r="D121" s="118" t="s">
        <v>23</v>
      </c>
      <c r="E121" s="132" t="s">
        <v>272</v>
      </c>
      <c r="F121" s="133"/>
      <c r="G121" s="11" t="s">
        <v>770</v>
      </c>
      <c r="H121" s="14">
        <v>1.87</v>
      </c>
      <c r="I121" s="109">
        <f t="shared" si="3"/>
        <v>7.48</v>
      </c>
      <c r="J121" s="115"/>
    </row>
    <row r="122" spans="1:10" ht="96">
      <c r="A122" s="114"/>
      <c r="B122" s="107">
        <v>2</v>
      </c>
      <c r="C122" s="10" t="s">
        <v>68</v>
      </c>
      <c r="D122" s="118" t="s">
        <v>651</v>
      </c>
      <c r="E122" s="132" t="s">
        <v>272</v>
      </c>
      <c r="F122" s="133"/>
      <c r="G122" s="11" t="s">
        <v>770</v>
      </c>
      <c r="H122" s="14">
        <v>1.87</v>
      </c>
      <c r="I122" s="109">
        <f t="shared" si="3"/>
        <v>3.74</v>
      </c>
      <c r="J122" s="115"/>
    </row>
    <row r="123" spans="1:10" ht="96">
      <c r="A123" s="114"/>
      <c r="B123" s="107">
        <v>4</v>
      </c>
      <c r="C123" s="10" t="s">
        <v>68</v>
      </c>
      <c r="D123" s="118" t="s">
        <v>25</v>
      </c>
      <c r="E123" s="132" t="s">
        <v>273</v>
      </c>
      <c r="F123" s="133"/>
      <c r="G123" s="11" t="s">
        <v>770</v>
      </c>
      <c r="H123" s="14">
        <v>1.87</v>
      </c>
      <c r="I123" s="109">
        <f t="shared" si="3"/>
        <v>7.48</v>
      </c>
      <c r="J123" s="115"/>
    </row>
    <row r="124" spans="1:10" ht="96">
      <c r="A124" s="114"/>
      <c r="B124" s="107">
        <v>4</v>
      </c>
      <c r="C124" s="10" t="s">
        <v>68</v>
      </c>
      <c r="D124" s="118" t="s">
        <v>26</v>
      </c>
      <c r="E124" s="132" t="s">
        <v>273</v>
      </c>
      <c r="F124" s="133"/>
      <c r="G124" s="11" t="s">
        <v>770</v>
      </c>
      <c r="H124" s="14">
        <v>1.87</v>
      </c>
      <c r="I124" s="109">
        <f t="shared" si="3"/>
        <v>7.48</v>
      </c>
      <c r="J124" s="115"/>
    </row>
    <row r="125" spans="1:10" ht="96">
      <c r="A125" s="114"/>
      <c r="B125" s="107">
        <v>2</v>
      </c>
      <c r="C125" s="10" t="s">
        <v>68</v>
      </c>
      <c r="D125" s="118" t="s">
        <v>26</v>
      </c>
      <c r="E125" s="132" t="s">
        <v>272</v>
      </c>
      <c r="F125" s="133"/>
      <c r="G125" s="11" t="s">
        <v>770</v>
      </c>
      <c r="H125" s="14">
        <v>1.87</v>
      </c>
      <c r="I125" s="109">
        <f t="shared" si="3"/>
        <v>3.74</v>
      </c>
      <c r="J125" s="115"/>
    </row>
    <row r="126" spans="1:10" ht="96">
      <c r="A126" s="114"/>
      <c r="B126" s="107">
        <v>4</v>
      </c>
      <c r="C126" s="10" t="s">
        <v>68</v>
      </c>
      <c r="D126" s="118" t="s">
        <v>27</v>
      </c>
      <c r="E126" s="132" t="s">
        <v>272</v>
      </c>
      <c r="F126" s="133"/>
      <c r="G126" s="11" t="s">
        <v>770</v>
      </c>
      <c r="H126" s="14">
        <v>1.87</v>
      </c>
      <c r="I126" s="109">
        <f t="shared" si="3"/>
        <v>7.48</v>
      </c>
      <c r="J126" s="115"/>
    </row>
    <row r="127" spans="1:10" ht="96">
      <c r="A127" s="114"/>
      <c r="B127" s="107">
        <v>2</v>
      </c>
      <c r="C127" s="10" t="s">
        <v>68</v>
      </c>
      <c r="D127" s="118" t="s">
        <v>28</v>
      </c>
      <c r="E127" s="132" t="s">
        <v>273</v>
      </c>
      <c r="F127" s="133"/>
      <c r="G127" s="11" t="s">
        <v>770</v>
      </c>
      <c r="H127" s="14">
        <v>1.87</v>
      </c>
      <c r="I127" s="109">
        <f t="shared" si="3"/>
        <v>3.74</v>
      </c>
      <c r="J127" s="115"/>
    </row>
    <row r="128" spans="1:10" ht="96">
      <c r="A128" s="114"/>
      <c r="B128" s="107">
        <v>4</v>
      </c>
      <c r="C128" s="10" t="s">
        <v>68</v>
      </c>
      <c r="D128" s="118" t="s">
        <v>28</v>
      </c>
      <c r="E128" s="132" t="s">
        <v>272</v>
      </c>
      <c r="F128" s="133"/>
      <c r="G128" s="11" t="s">
        <v>770</v>
      </c>
      <c r="H128" s="14">
        <v>1.87</v>
      </c>
      <c r="I128" s="109">
        <f t="shared" si="3"/>
        <v>7.48</v>
      </c>
      <c r="J128" s="115"/>
    </row>
    <row r="129" spans="1:10" ht="96">
      <c r="A129" s="114"/>
      <c r="B129" s="107">
        <v>4</v>
      </c>
      <c r="C129" s="10" t="s">
        <v>68</v>
      </c>
      <c r="D129" s="118" t="s">
        <v>29</v>
      </c>
      <c r="E129" s="132" t="s">
        <v>272</v>
      </c>
      <c r="F129" s="133"/>
      <c r="G129" s="11" t="s">
        <v>770</v>
      </c>
      <c r="H129" s="14">
        <v>1.87</v>
      </c>
      <c r="I129" s="109">
        <f t="shared" si="3"/>
        <v>7.48</v>
      </c>
      <c r="J129" s="115"/>
    </row>
    <row r="130" spans="1:10" ht="168">
      <c r="A130" s="114"/>
      <c r="B130" s="107">
        <v>4</v>
      </c>
      <c r="C130" s="10" t="s">
        <v>771</v>
      </c>
      <c r="D130" s="118" t="s">
        <v>25</v>
      </c>
      <c r="E130" s="132"/>
      <c r="F130" s="133"/>
      <c r="G130" s="11" t="s">
        <v>772</v>
      </c>
      <c r="H130" s="14">
        <v>2.11</v>
      </c>
      <c r="I130" s="109">
        <f t="shared" si="3"/>
        <v>8.44</v>
      </c>
      <c r="J130" s="115"/>
    </row>
    <row r="131" spans="1:10" ht="168">
      <c r="A131" s="114"/>
      <c r="B131" s="107">
        <v>4</v>
      </c>
      <c r="C131" s="10" t="s">
        <v>773</v>
      </c>
      <c r="D131" s="118" t="s">
        <v>25</v>
      </c>
      <c r="E131" s="132"/>
      <c r="F131" s="133"/>
      <c r="G131" s="11" t="s">
        <v>774</v>
      </c>
      <c r="H131" s="14">
        <v>1.82</v>
      </c>
      <c r="I131" s="109">
        <f t="shared" si="3"/>
        <v>7.28</v>
      </c>
      <c r="J131" s="115"/>
    </row>
    <row r="132" spans="1:10" ht="228">
      <c r="A132" s="114"/>
      <c r="B132" s="107">
        <v>4</v>
      </c>
      <c r="C132" s="10" t="s">
        <v>775</v>
      </c>
      <c r="D132" s="118" t="s">
        <v>23</v>
      </c>
      <c r="E132" s="132" t="s">
        <v>776</v>
      </c>
      <c r="F132" s="133"/>
      <c r="G132" s="11" t="s">
        <v>777</v>
      </c>
      <c r="H132" s="14">
        <v>5.15</v>
      </c>
      <c r="I132" s="109">
        <f t="shared" si="3"/>
        <v>20.6</v>
      </c>
      <c r="J132" s="115"/>
    </row>
    <row r="133" spans="1:10" ht="228">
      <c r="A133" s="114"/>
      <c r="B133" s="107">
        <v>4</v>
      </c>
      <c r="C133" s="10" t="s">
        <v>775</v>
      </c>
      <c r="D133" s="118" t="s">
        <v>25</v>
      </c>
      <c r="E133" s="132" t="s">
        <v>776</v>
      </c>
      <c r="F133" s="133"/>
      <c r="G133" s="11" t="s">
        <v>777</v>
      </c>
      <c r="H133" s="14">
        <v>6.06</v>
      </c>
      <c r="I133" s="109">
        <f t="shared" si="3"/>
        <v>24.24</v>
      </c>
      <c r="J133" s="115"/>
    </row>
    <row r="134" spans="1:10" ht="228">
      <c r="A134" s="114"/>
      <c r="B134" s="107">
        <v>2</v>
      </c>
      <c r="C134" s="10" t="s">
        <v>775</v>
      </c>
      <c r="D134" s="118" t="s">
        <v>26</v>
      </c>
      <c r="E134" s="132" t="s">
        <v>776</v>
      </c>
      <c r="F134" s="133"/>
      <c r="G134" s="11" t="s">
        <v>777</v>
      </c>
      <c r="H134" s="14">
        <v>7.02</v>
      </c>
      <c r="I134" s="109">
        <f t="shared" si="3"/>
        <v>14.04</v>
      </c>
      <c r="J134" s="115"/>
    </row>
    <row r="135" spans="1:10" ht="192">
      <c r="A135" s="114"/>
      <c r="B135" s="107">
        <v>4</v>
      </c>
      <c r="C135" s="10" t="s">
        <v>778</v>
      </c>
      <c r="D135" s="118" t="s">
        <v>25</v>
      </c>
      <c r="E135" s="132"/>
      <c r="F135" s="133"/>
      <c r="G135" s="11" t="s">
        <v>779</v>
      </c>
      <c r="H135" s="14">
        <v>3.55</v>
      </c>
      <c r="I135" s="109">
        <f t="shared" si="3"/>
        <v>14.2</v>
      </c>
      <c r="J135" s="115"/>
    </row>
    <row r="136" spans="1:10" ht="192">
      <c r="A136" s="114"/>
      <c r="B136" s="107">
        <v>2</v>
      </c>
      <c r="C136" s="10" t="s">
        <v>778</v>
      </c>
      <c r="D136" s="118" t="s">
        <v>26</v>
      </c>
      <c r="E136" s="132"/>
      <c r="F136" s="133"/>
      <c r="G136" s="11" t="s">
        <v>779</v>
      </c>
      <c r="H136" s="14">
        <v>3.75</v>
      </c>
      <c r="I136" s="109">
        <f t="shared" si="3"/>
        <v>7.5</v>
      </c>
      <c r="J136" s="115"/>
    </row>
    <row r="137" spans="1:10" ht="192">
      <c r="A137" s="114"/>
      <c r="B137" s="107">
        <v>2</v>
      </c>
      <c r="C137" s="10" t="s">
        <v>780</v>
      </c>
      <c r="D137" s="118" t="s">
        <v>25</v>
      </c>
      <c r="E137" s="132" t="s">
        <v>273</v>
      </c>
      <c r="F137" s="133"/>
      <c r="G137" s="11" t="s">
        <v>781</v>
      </c>
      <c r="H137" s="14">
        <v>2.4900000000000002</v>
      </c>
      <c r="I137" s="109">
        <f t="shared" si="3"/>
        <v>4.9800000000000004</v>
      </c>
      <c r="J137" s="115"/>
    </row>
    <row r="138" spans="1:10" ht="192">
      <c r="A138" s="114"/>
      <c r="B138" s="107">
        <v>4</v>
      </c>
      <c r="C138" s="10" t="s">
        <v>780</v>
      </c>
      <c r="D138" s="118" t="s">
        <v>25</v>
      </c>
      <c r="E138" s="132" t="s">
        <v>272</v>
      </c>
      <c r="F138" s="133"/>
      <c r="G138" s="11" t="s">
        <v>781</v>
      </c>
      <c r="H138" s="14">
        <v>2.4900000000000002</v>
      </c>
      <c r="I138" s="109">
        <f t="shared" si="3"/>
        <v>9.9600000000000009</v>
      </c>
      <c r="J138" s="115"/>
    </row>
    <row r="139" spans="1:10" ht="192">
      <c r="A139" s="114"/>
      <c r="B139" s="107">
        <v>2</v>
      </c>
      <c r="C139" s="10" t="s">
        <v>780</v>
      </c>
      <c r="D139" s="118" t="s">
        <v>26</v>
      </c>
      <c r="E139" s="132" t="s">
        <v>273</v>
      </c>
      <c r="F139" s="133"/>
      <c r="G139" s="11" t="s">
        <v>781</v>
      </c>
      <c r="H139" s="14">
        <v>2.4900000000000002</v>
      </c>
      <c r="I139" s="109">
        <f t="shared" si="3"/>
        <v>4.9800000000000004</v>
      </c>
      <c r="J139" s="115"/>
    </row>
    <row r="140" spans="1:10" ht="192">
      <c r="A140" s="114"/>
      <c r="B140" s="107">
        <v>4</v>
      </c>
      <c r="C140" s="10" t="s">
        <v>780</v>
      </c>
      <c r="D140" s="118" t="s">
        <v>26</v>
      </c>
      <c r="E140" s="132" t="s">
        <v>272</v>
      </c>
      <c r="F140" s="133"/>
      <c r="G140" s="11" t="s">
        <v>781</v>
      </c>
      <c r="H140" s="14">
        <v>2.4900000000000002</v>
      </c>
      <c r="I140" s="109">
        <f t="shared" si="3"/>
        <v>9.9600000000000009</v>
      </c>
      <c r="J140" s="115"/>
    </row>
    <row r="141" spans="1:10" ht="192">
      <c r="A141" s="114"/>
      <c r="B141" s="107">
        <v>2</v>
      </c>
      <c r="C141" s="10" t="s">
        <v>782</v>
      </c>
      <c r="D141" s="118" t="s">
        <v>25</v>
      </c>
      <c r="E141" s="132" t="s">
        <v>273</v>
      </c>
      <c r="F141" s="133"/>
      <c r="G141" s="11" t="s">
        <v>783</v>
      </c>
      <c r="H141" s="14">
        <v>2.21</v>
      </c>
      <c r="I141" s="109">
        <f t="shared" si="3"/>
        <v>4.42</v>
      </c>
      <c r="J141" s="115"/>
    </row>
    <row r="142" spans="1:10" ht="192">
      <c r="A142" s="114"/>
      <c r="B142" s="107">
        <v>4</v>
      </c>
      <c r="C142" s="10" t="s">
        <v>782</v>
      </c>
      <c r="D142" s="118" t="s">
        <v>25</v>
      </c>
      <c r="E142" s="132" t="s">
        <v>272</v>
      </c>
      <c r="F142" s="133"/>
      <c r="G142" s="11" t="s">
        <v>783</v>
      </c>
      <c r="H142" s="14">
        <v>2.21</v>
      </c>
      <c r="I142" s="109">
        <f t="shared" si="3"/>
        <v>8.84</v>
      </c>
      <c r="J142" s="115"/>
    </row>
    <row r="143" spans="1:10" ht="192">
      <c r="A143" s="114"/>
      <c r="B143" s="107">
        <v>2</v>
      </c>
      <c r="C143" s="10" t="s">
        <v>782</v>
      </c>
      <c r="D143" s="118" t="s">
        <v>26</v>
      </c>
      <c r="E143" s="132" t="s">
        <v>273</v>
      </c>
      <c r="F143" s="133"/>
      <c r="G143" s="11" t="s">
        <v>783</v>
      </c>
      <c r="H143" s="14">
        <v>2.21</v>
      </c>
      <c r="I143" s="109">
        <f t="shared" si="3"/>
        <v>4.42</v>
      </c>
      <c r="J143" s="115"/>
    </row>
    <row r="144" spans="1:10" ht="192">
      <c r="A144" s="114"/>
      <c r="B144" s="107">
        <v>4</v>
      </c>
      <c r="C144" s="10" t="s">
        <v>782</v>
      </c>
      <c r="D144" s="118" t="s">
        <v>26</v>
      </c>
      <c r="E144" s="132" t="s">
        <v>272</v>
      </c>
      <c r="F144" s="133"/>
      <c r="G144" s="11" t="s">
        <v>783</v>
      </c>
      <c r="H144" s="14">
        <v>2.21</v>
      </c>
      <c r="I144" s="109">
        <f t="shared" si="3"/>
        <v>8.84</v>
      </c>
      <c r="J144" s="115"/>
    </row>
    <row r="145" spans="1:10" ht="216">
      <c r="A145" s="114"/>
      <c r="B145" s="107">
        <v>4</v>
      </c>
      <c r="C145" s="10" t="s">
        <v>784</v>
      </c>
      <c r="D145" s="118" t="s">
        <v>23</v>
      </c>
      <c r="E145" s="132" t="s">
        <v>635</v>
      </c>
      <c r="F145" s="133"/>
      <c r="G145" s="11" t="s">
        <v>785</v>
      </c>
      <c r="H145" s="14">
        <v>0.86</v>
      </c>
      <c r="I145" s="109">
        <f t="shared" si="3"/>
        <v>3.44</v>
      </c>
      <c r="J145" s="115"/>
    </row>
    <row r="146" spans="1:10" ht="216">
      <c r="A146" s="114"/>
      <c r="B146" s="107">
        <v>4</v>
      </c>
      <c r="C146" s="10" t="s">
        <v>784</v>
      </c>
      <c r="D146" s="118" t="s">
        <v>23</v>
      </c>
      <c r="E146" s="132" t="s">
        <v>636</v>
      </c>
      <c r="F146" s="133"/>
      <c r="G146" s="11" t="s">
        <v>785</v>
      </c>
      <c r="H146" s="14">
        <v>0.86</v>
      </c>
      <c r="I146" s="109">
        <f t="shared" si="3"/>
        <v>3.44</v>
      </c>
      <c r="J146" s="115"/>
    </row>
    <row r="147" spans="1:10" ht="216">
      <c r="A147" s="114"/>
      <c r="B147" s="107">
        <v>2</v>
      </c>
      <c r="C147" s="10" t="s">
        <v>784</v>
      </c>
      <c r="D147" s="118" t="s">
        <v>25</v>
      </c>
      <c r="E147" s="132" t="s">
        <v>635</v>
      </c>
      <c r="F147" s="133"/>
      <c r="G147" s="11" t="s">
        <v>785</v>
      </c>
      <c r="H147" s="14">
        <v>0.86</v>
      </c>
      <c r="I147" s="109">
        <f t="shared" si="3"/>
        <v>1.72</v>
      </c>
      <c r="J147" s="115"/>
    </row>
    <row r="148" spans="1:10" ht="216">
      <c r="A148" s="114"/>
      <c r="B148" s="107">
        <v>2</v>
      </c>
      <c r="C148" s="10" t="s">
        <v>784</v>
      </c>
      <c r="D148" s="118" t="s">
        <v>25</v>
      </c>
      <c r="E148" s="132" t="s">
        <v>636</v>
      </c>
      <c r="F148" s="133"/>
      <c r="G148" s="11" t="s">
        <v>785</v>
      </c>
      <c r="H148" s="14">
        <v>0.86</v>
      </c>
      <c r="I148" s="109">
        <f t="shared" si="3"/>
        <v>1.72</v>
      </c>
      <c r="J148" s="115"/>
    </row>
    <row r="149" spans="1:10" ht="60">
      <c r="A149" s="114"/>
      <c r="B149" s="107">
        <v>1</v>
      </c>
      <c r="C149" s="10" t="s">
        <v>786</v>
      </c>
      <c r="D149" s="118" t="s">
        <v>787</v>
      </c>
      <c r="E149" s="132" t="s">
        <v>273</v>
      </c>
      <c r="F149" s="133"/>
      <c r="G149" s="11" t="s">
        <v>788</v>
      </c>
      <c r="H149" s="14">
        <v>0.33</v>
      </c>
      <c r="I149" s="109">
        <f t="shared" si="3"/>
        <v>0.33</v>
      </c>
      <c r="J149" s="115"/>
    </row>
    <row r="150" spans="1:10" ht="60">
      <c r="A150" s="114"/>
      <c r="B150" s="107">
        <v>1</v>
      </c>
      <c r="C150" s="10" t="s">
        <v>786</v>
      </c>
      <c r="D150" s="118" t="s">
        <v>787</v>
      </c>
      <c r="E150" s="132" t="s">
        <v>583</v>
      </c>
      <c r="F150" s="133"/>
      <c r="G150" s="11" t="s">
        <v>788</v>
      </c>
      <c r="H150" s="14">
        <v>0.33</v>
      </c>
      <c r="I150" s="109">
        <f t="shared" ref="I150:I179" si="4">H150*B150</f>
        <v>0.33</v>
      </c>
      <c r="J150" s="115"/>
    </row>
    <row r="151" spans="1:10" ht="60">
      <c r="A151" s="114"/>
      <c r="B151" s="107">
        <v>1</v>
      </c>
      <c r="C151" s="10" t="s">
        <v>786</v>
      </c>
      <c r="D151" s="118" t="s">
        <v>789</v>
      </c>
      <c r="E151" s="132" t="s">
        <v>273</v>
      </c>
      <c r="F151" s="133"/>
      <c r="G151" s="11" t="s">
        <v>788</v>
      </c>
      <c r="H151" s="14">
        <v>0.34</v>
      </c>
      <c r="I151" s="109">
        <f t="shared" si="4"/>
        <v>0.34</v>
      </c>
      <c r="J151" s="115"/>
    </row>
    <row r="152" spans="1:10" ht="60">
      <c r="A152" s="114"/>
      <c r="B152" s="107">
        <v>1</v>
      </c>
      <c r="C152" s="10" t="s">
        <v>786</v>
      </c>
      <c r="D152" s="118" t="s">
        <v>789</v>
      </c>
      <c r="E152" s="132" t="s">
        <v>583</v>
      </c>
      <c r="F152" s="133"/>
      <c r="G152" s="11" t="s">
        <v>788</v>
      </c>
      <c r="H152" s="14">
        <v>0.34</v>
      </c>
      <c r="I152" s="109">
        <f t="shared" si="4"/>
        <v>0.34</v>
      </c>
      <c r="J152" s="115"/>
    </row>
    <row r="153" spans="1:10" ht="60">
      <c r="A153" s="114"/>
      <c r="B153" s="107">
        <v>2</v>
      </c>
      <c r="C153" s="10" t="s">
        <v>786</v>
      </c>
      <c r="D153" s="118" t="s">
        <v>734</v>
      </c>
      <c r="E153" s="132" t="s">
        <v>583</v>
      </c>
      <c r="F153" s="133"/>
      <c r="G153" s="11" t="s">
        <v>788</v>
      </c>
      <c r="H153" s="14">
        <v>0.38</v>
      </c>
      <c r="I153" s="109">
        <f t="shared" si="4"/>
        <v>0.76</v>
      </c>
      <c r="J153" s="115"/>
    </row>
    <row r="154" spans="1:10" ht="60">
      <c r="A154" s="114"/>
      <c r="B154" s="107">
        <v>2</v>
      </c>
      <c r="C154" s="10" t="s">
        <v>786</v>
      </c>
      <c r="D154" s="118" t="s">
        <v>736</v>
      </c>
      <c r="E154" s="132" t="s">
        <v>273</v>
      </c>
      <c r="F154" s="133"/>
      <c r="G154" s="11" t="s">
        <v>788</v>
      </c>
      <c r="H154" s="14">
        <v>0.4</v>
      </c>
      <c r="I154" s="109">
        <f t="shared" si="4"/>
        <v>0.8</v>
      </c>
      <c r="J154" s="115"/>
    </row>
    <row r="155" spans="1:10" ht="60">
      <c r="A155" s="114"/>
      <c r="B155" s="107">
        <v>2</v>
      </c>
      <c r="C155" s="10" t="s">
        <v>786</v>
      </c>
      <c r="D155" s="118" t="s">
        <v>736</v>
      </c>
      <c r="E155" s="132" t="s">
        <v>583</v>
      </c>
      <c r="F155" s="133"/>
      <c r="G155" s="11" t="s">
        <v>788</v>
      </c>
      <c r="H155" s="14">
        <v>0.4</v>
      </c>
      <c r="I155" s="109">
        <f t="shared" si="4"/>
        <v>0.8</v>
      </c>
      <c r="J155" s="115"/>
    </row>
    <row r="156" spans="1:10" ht="60">
      <c r="A156" s="114"/>
      <c r="B156" s="107">
        <v>2</v>
      </c>
      <c r="C156" s="10" t="s">
        <v>786</v>
      </c>
      <c r="D156" s="118" t="s">
        <v>737</v>
      </c>
      <c r="E156" s="132" t="s">
        <v>273</v>
      </c>
      <c r="F156" s="133"/>
      <c r="G156" s="11" t="s">
        <v>788</v>
      </c>
      <c r="H156" s="14">
        <v>0.47</v>
      </c>
      <c r="I156" s="109">
        <f t="shared" si="4"/>
        <v>0.94</v>
      </c>
      <c r="J156" s="115"/>
    </row>
    <row r="157" spans="1:10" ht="60">
      <c r="A157" s="114"/>
      <c r="B157" s="107">
        <v>2</v>
      </c>
      <c r="C157" s="10" t="s">
        <v>786</v>
      </c>
      <c r="D157" s="118" t="s">
        <v>737</v>
      </c>
      <c r="E157" s="132" t="s">
        <v>583</v>
      </c>
      <c r="F157" s="133"/>
      <c r="G157" s="11" t="s">
        <v>788</v>
      </c>
      <c r="H157" s="14">
        <v>0.47</v>
      </c>
      <c r="I157" s="109">
        <f t="shared" si="4"/>
        <v>0.94</v>
      </c>
      <c r="J157" s="115"/>
    </row>
    <row r="158" spans="1:10" ht="60">
      <c r="A158" s="114"/>
      <c r="B158" s="107">
        <v>2</v>
      </c>
      <c r="C158" s="10" t="s">
        <v>786</v>
      </c>
      <c r="D158" s="118" t="s">
        <v>738</v>
      </c>
      <c r="E158" s="132" t="s">
        <v>583</v>
      </c>
      <c r="F158" s="133"/>
      <c r="G158" s="11" t="s">
        <v>788</v>
      </c>
      <c r="H158" s="14">
        <v>0.52</v>
      </c>
      <c r="I158" s="109">
        <f t="shared" si="4"/>
        <v>1.04</v>
      </c>
      <c r="J158" s="115"/>
    </row>
    <row r="159" spans="1:10" ht="168">
      <c r="A159" s="114"/>
      <c r="B159" s="107">
        <v>5</v>
      </c>
      <c r="C159" s="10" t="s">
        <v>790</v>
      </c>
      <c r="D159" s="118" t="s">
        <v>23</v>
      </c>
      <c r="E159" s="132" t="s">
        <v>107</v>
      </c>
      <c r="F159" s="133"/>
      <c r="G159" s="11" t="s">
        <v>791</v>
      </c>
      <c r="H159" s="14">
        <v>0.63</v>
      </c>
      <c r="I159" s="109">
        <f t="shared" si="4"/>
        <v>3.15</v>
      </c>
      <c r="J159" s="115"/>
    </row>
    <row r="160" spans="1:10" ht="168">
      <c r="A160" s="114"/>
      <c r="B160" s="107">
        <v>5</v>
      </c>
      <c r="C160" s="10" t="s">
        <v>790</v>
      </c>
      <c r="D160" s="118" t="s">
        <v>23</v>
      </c>
      <c r="E160" s="132" t="s">
        <v>210</v>
      </c>
      <c r="F160" s="133"/>
      <c r="G160" s="11" t="s">
        <v>791</v>
      </c>
      <c r="H160" s="14">
        <v>0.63</v>
      </c>
      <c r="I160" s="109">
        <f t="shared" si="4"/>
        <v>3.15</v>
      </c>
      <c r="J160" s="115"/>
    </row>
    <row r="161" spans="1:10" ht="168">
      <c r="A161" s="114"/>
      <c r="B161" s="107">
        <v>5</v>
      </c>
      <c r="C161" s="10" t="s">
        <v>790</v>
      </c>
      <c r="D161" s="118" t="s">
        <v>25</v>
      </c>
      <c r="E161" s="132" t="s">
        <v>107</v>
      </c>
      <c r="F161" s="133"/>
      <c r="G161" s="11" t="s">
        <v>791</v>
      </c>
      <c r="H161" s="14">
        <v>0.63</v>
      </c>
      <c r="I161" s="109">
        <f t="shared" si="4"/>
        <v>3.15</v>
      </c>
      <c r="J161" s="115"/>
    </row>
    <row r="162" spans="1:10" ht="168">
      <c r="A162" s="114"/>
      <c r="B162" s="107">
        <v>5</v>
      </c>
      <c r="C162" s="10" t="s">
        <v>790</v>
      </c>
      <c r="D162" s="118" t="s">
        <v>25</v>
      </c>
      <c r="E162" s="132" t="s">
        <v>210</v>
      </c>
      <c r="F162" s="133"/>
      <c r="G162" s="11" t="s">
        <v>791</v>
      </c>
      <c r="H162" s="14">
        <v>0.63</v>
      </c>
      <c r="I162" s="109">
        <f t="shared" si="4"/>
        <v>3.15</v>
      </c>
      <c r="J162" s="115"/>
    </row>
    <row r="163" spans="1:10" ht="240">
      <c r="A163" s="114"/>
      <c r="B163" s="107">
        <v>2</v>
      </c>
      <c r="C163" s="10" t="s">
        <v>792</v>
      </c>
      <c r="D163" s="118" t="s">
        <v>239</v>
      </c>
      <c r="E163" s="132" t="s">
        <v>25</v>
      </c>
      <c r="F163" s="133"/>
      <c r="G163" s="11" t="s">
        <v>793</v>
      </c>
      <c r="H163" s="14">
        <v>3.32</v>
      </c>
      <c r="I163" s="109">
        <f t="shared" si="4"/>
        <v>6.64</v>
      </c>
      <c r="J163" s="115"/>
    </row>
    <row r="164" spans="1:10" ht="240">
      <c r="A164" s="114"/>
      <c r="B164" s="107">
        <v>2</v>
      </c>
      <c r="C164" s="10" t="s">
        <v>792</v>
      </c>
      <c r="D164" s="118" t="s">
        <v>794</v>
      </c>
      <c r="E164" s="132" t="s">
        <v>25</v>
      </c>
      <c r="F164" s="133"/>
      <c r="G164" s="11" t="s">
        <v>793</v>
      </c>
      <c r="H164" s="14">
        <v>3.32</v>
      </c>
      <c r="I164" s="109">
        <f t="shared" si="4"/>
        <v>6.64</v>
      </c>
      <c r="J164" s="115"/>
    </row>
    <row r="165" spans="1:10" ht="108">
      <c r="A165" s="114"/>
      <c r="B165" s="107">
        <v>2</v>
      </c>
      <c r="C165" s="10" t="s">
        <v>795</v>
      </c>
      <c r="D165" s="118" t="s">
        <v>25</v>
      </c>
      <c r="E165" s="132" t="s">
        <v>673</v>
      </c>
      <c r="F165" s="133"/>
      <c r="G165" s="11" t="s">
        <v>796</v>
      </c>
      <c r="H165" s="14">
        <v>1.49</v>
      </c>
      <c r="I165" s="109">
        <f t="shared" si="4"/>
        <v>2.98</v>
      </c>
      <c r="J165" s="115"/>
    </row>
    <row r="166" spans="1:10" ht="108">
      <c r="A166" s="114"/>
      <c r="B166" s="107">
        <v>2</v>
      </c>
      <c r="C166" s="10" t="s">
        <v>795</v>
      </c>
      <c r="D166" s="118" t="s">
        <v>25</v>
      </c>
      <c r="E166" s="132" t="s">
        <v>271</v>
      </c>
      <c r="F166" s="133"/>
      <c r="G166" s="11" t="s">
        <v>796</v>
      </c>
      <c r="H166" s="14">
        <v>1.49</v>
      </c>
      <c r="I166" s="109">
        <f t="shared" si="4"/>
        <v>2.98</v>
      </c>
      <c r="J166" s="115"/>
    </row>
    <row r="167" spans="1:10" ht="108">
      <c r="A167" s="114"/>
      <c r="B167" s="107">
        <v>2</v>
      </c>
      <c r="C167" s="10" t="s">
        <v>795</v>
      </c>
      <c r="D167" s="118" t="s">
        <v>25</v>
      </c>
      <c r="E167" s="132" t="s">
        <v>272</v>
      </c>
      <c r="F167" s="133"/>
      <c r="G167" s="11" t="s">
        <v>796</v>
      </c>
      <c r="H167" s="14">
        <v>1.49</v>
      </c>
      <c r="I167" s="109">
        <f t="shared" si="4"/>
        <v>2.98</v>
      </c>
      <c r="J167" s="115"/>
    </row>
    <row r="168" spans="1:10" ht="108">
      <c r="A168" s="114"/>
      <c r="B168" s="107">
        <v>2</v>
      </c>
      <c r="C168" s="10" t="s">
        <v>795</v>
      </c>
      <c r="D168" s="118" t="s">
        <v>25</v>
      </c>
      <c r="E168" s="132" t="s">
        <v>484</v>
      </c>
      <c r="F168" s="133"/>
      <c r="G168" s="11" t="s">
        <v>796</v>
      </c>
      <c r="H168" s="14">
        <v>1.49</v>
      </c>
      <c r="I168" s="109">
        <f t="shared" si="4"/>
        <v>2.98</v>
      </c>
      <c r="J168" s="115"/>
    </row>
    <row r="169" spans="1:10" ht="120">
      <c r="A169" s="114"/>
      <c r="B169" s="107">
        <v>1</v>
      </c>
      <c r="C169" s="10" t="s">
        <v>797</v>
      </c>
      <c r="D169" s="118" t="s">
        <v>272</v>
      </c>
      <c r="E169" s="132"/>
      <c r="F169" s="133"/>
      <c r="G169" s="11" t="s">
        <v>798</v>
      </c>
      <c r="H169" s="14">
        <v>1.87</v>
      </c>
      <c r="I169" s="109">
        <f t="shared" si="4"/>
        <v>1.87</v>
      </c>
      <c r="J169" s="115"/>
    </row>
    <row r="170" spans="1:10" ht="120">
      <c r="A170" s="114"/>
      <c r="B170" s="107">
        <v>2</v>
      </c>
      <c r="C170" s="10" t="s">
        <v>799</v>
      </c>
      <c r="D170" s="118" t="s">
        <v>272</v>
      </c>
      <c r="E170" s="132"/>
      <c r="F170" s="133"/>
      <c r="G170" s="11" t="s">
        <v>800</v>
      </c>
      <c r="H170" s="14">
        <v>1.88</v>
      </c>
      <c r="I170" s="109">
        <f t="shared" si="4"/>
        <v>3.76</v>
      </c>
      <c r="J170" s="115"/>
    </row>
    <row r="171" spans="1:10" ht="144">
      <c r="A171" s="114"/>
      <c r="B171" s="107">
        <v>15</v>
      </c>
      <c r="C171" s="10" t="s">
        <v>75</v>
      </c>
      <c r="D171" s="118" t="s">
        <v>25</v>
      </c>
      <c r="E171" s="132"/>
      <c r="F171" s="133"/>
      <c r="G171" s="11" t="s">
        <v>648</v>
      </c>
      <c r="H171" s="14">
        <v>0.71</v>
      </c>
      <c r="I171" s="109">
        <f t="shared" si="4"/>
        <v>10.649999999999999</v>
      </c>
      <c r="J171" s="115"/>
    </row>
    <row r="172" spans="1:10" ht="132">
      <c r="A172" s="114"/>
      <c r="B172" s="107">
        <v>10</v>
      </c>
      <c r="C172" s="10" t="s">
        <v>72</v>
      </c>
      <c r="D172" s="118" t="s">
        <v>25</v>
      </c>
      <c r="E172" s="132" t="s">
        <v>210</v>
      </c>
      <c r="F172" s="133"/>
      <c r="G172" s="11" t="s">
        <v>801</v>
      </c>
      <c r="H172" s="14">
        <v>0.82</v>
      </c>
      <c r="I172" s="109">
        <f t="shared" si="4"/>
        <v>8.1999999999999993</v>
      </c>
      <c r="J172" s="115"/>
    </row>
    <row r="173" spans="1:10" ht="132">
      <c r="A173" s="114"/>
      <c r="B173" s="107">
        <v>10</v>
      </c>
      <c r="C173" s="10" t="s">
        <v>72</v>
      </c>
      <c r="D173" s="118" t="s">
        <v>26</v>
      </c>
      <c r="E173" s="132" t="s">
        <v>210</v>
      </c>
      <c r="F173" s="133"/>
      <c r="G173" s="11" t="s">
        <v>801</v>
      </c>
      <c r="H173" s="14">
        <v>0.82</v>
      </c>
      <c r="I173" s="109">
        <f t="shared" si="4"/>
        <v>8.1999999999999993</v>
      </c>
      <c r="J173" s="115"/>
    </row>
    <row r="174" spans="1:10" ht="120">
      <c r="A174" s="114"/>
      <c r="B174" s="107">
        <v>10</v>
      </c>
      <c r="C174" s="10" t="s">
        <v>802</v>
      </c>
      <c r="D174" s="118" t="s">
        <v>272</v>
      </c>
      <c r="E174" s="132" t="s">
        <v>25</v>
      </c>
      <c r="F174" s="133"/>
      <c r="G174" s="11" t="s">
        <v>803</v>
      </c>
      <c r="H174" s="14">
        <v>1.05</v>
      </c>
      <c r="I174" s="109">
        <f t="shared" si="4"/>
        <v>10.5</v>
      </c>
      <c r="J174" s="115"/>
    </row>
    <row r="175" spans="1:10" ht="120">
      <c r="A175" s="114"/>
      <c r="B175" s="107">
        <v>10</v>
      </c>
      <c r="C175" s="10" t="s">
        <v>802</v>
      </c>
      <c r="D175" s="118" t="s">
        <v>272</v>
      </c>
      <c r="E175" s="132" t="s">
        <v>26</v>
      </c>
      <c r="F175" s="133"/>
      <c r="G175" s="11" t="s">
        <v>803</v>
      </c>
      <c r="H175" s="14">
        <v>1.05</v>
      </c>
      <c r="I175" s="109">
        <f t="shared" si="4"/>
        <v>10.5</v>
      </c>
      <c r="J175" s="115"/>
    </row>
    <row r="176" spans="1:10" ht="156">
      <c r="A176" s="114"/>
      <c r="B176" s="107">
        <v>5</v>
      </c>
      <c r="C176" s="10" t="s">
        <v>112</v>
      </c>
      <c r="D176" s="118" t="s">
        <v>210</v>
      </c>
      <c r="E176" s="132"/>
      <c r="F176" s="133"/>
      <c r="G176" s="11" t="s">
        <v>804</v>
      </c>
      <c r="H176" s="14">
        <v>0.91</v>
      </c>
      <c r="I176" s="109">
        <f t="shared" si="4"/>
        <v>4.55</v>
      </c>
      <c r="J176" s="115"/>
    </row>
    <row r="177" spans="1:10" ht="120">
      <c r="A177" s="114"/>
      <c r="B177" s="107">
        <v>4</v>
      </c>
      <c r="C177" s="10" t="s">
        <v>805</v>
      </c>
      <c r="D177" s="118" t="s">
        <v>806</v>
      </c>
      <c r="E177" s="132" t="s">
        <v>651</v>
      </c>
      <c r="F177" s="133"/>
      <c r="G177" s="11" t="s">
        <v>807</v>
      </c>
      <c r="H177" s="14">
        <v>0.71</v>
      </c>
      <c r="I177" s="109">
        <f t="shared" si="4"/>
        <v>2.84</v>
      </c>
      <c r="J177" s="115"/>
    </row>
    <row r="178" spans="1:10" ht="120">
      <c r="A178" s="114"/>
      <c r="B178" s="107">
        <v>4</v>
      </c>
      <c r="C178" s="10" t="s">
        <v>805</v>
      </c>
      <c r="D178" s="118" t="s">
        <v>806</v>
      </c>
      <c r="E178" s="132" t="s">
        <v>25</v>
      </c>
      <c r="F178" s="133"/>
      <c r="G178" s="11" t="s">
        <v>807</v>
      </c>
      <c r="H178" s="14">
        <v>0.71</v>
      </c>
      <c r="I178" s="109">
        <f t="shared" si="4"/>
        <v>2.84</v>
      </c>
      <c r="J178" s="115"/>
    </row>
    <row r="179" spans="1:10" ht="120">
      <c r="A179" s="114"/>
      <c r="B179" s="108">
        <v>4</v>
      </c>
      <c r="C179" s="12" t="s">
        <v>805</v>
      </c>
      <c r="D179" s="119" t="s">
        <v>806</v>
      </c>
      <c r="E179" s="134" t="s">
        <v>67</v>
      </c>
      <c r="F179" s="135"/>
      <c r="G179" s="13" t="s">
        <v>807</v>
      </c>
      <c r="H179" s="15">
        <v>0.71</v>
      </c>
      <c r="I179" s="110">
        <f t="shared" si="4"/>
        <v>2.84</v>
      </c>
      <c r="J179" s="115"/>
    </row>
  </sheetData>
  <mergeCells count="162">
    <mergeCell ref="I10:I11"/>
    <mergeCell ref="I14:I15"/>
    <mergeCell ref="E20:F20"/>
    <mergeCell ref="E21:F21"/>
    <mergeCell ref="E22:F22"/>
    <mergeCell ref="E27:F27"/>
    <mergeCell ref="E28:F28"/>
    <mergeCell ref="E23:F23"/>
    <mergeCell ref="E24:F24"/>
    <mergeCell ref="E25:F25"/>
    <mergeCell ref="E26:F26"/>
    <mergeCell ref="E33:F33"/>
    <mergeCell ref="E34:F34"/>
    <mergeCell ref="E35:F35"/>
    <mergeCell ref="E36:F36"/>
    <mergeCell ref="E37:F37"/>
    <mergeCell ref="E29:F29"/>
    <mergeCell ref="E30:F30"/>
    <mergeCell ref="E31:F31"/>
    <mergeCell ref="E32:F32"/>
    <mergeCell ref="E43:F43"/>
    <mergeCell ref="E44:F44"/>
    <mergeCell ref="E45:F45"/>
    <mergeCell ref="E46:F46"/>
    <mergeCell ref="E47:F47"/>
    <mergeCell ref="E38:F38"/>
    <mergeCell ref="E39:F39"/>
    <mergeCell ref="E40:F40"/>
    <mergeCell ref="E41:F41"/>
    <mergeCell ref="E42:F42"/>
    <mergeCell ref="E53:F53"/>
    <mergeCell ref="E54:F54"/>
    <mergeCell ref="E55:F55"/>
    <mergeCell ref="E56:F56"/>
    <mergeCell ref="E57:F57"/>
    <mergeCell ref="E48:F48"/>
    <mergeCell ref="E49:F49"/>
    <mergeCell ref="E50:F50"/>
    <mergeCell ref="E51:F51"/>
    <mergeCell ref="E52:F52"/>
    <mergeCell ref="E63:F63"/>
    <mergeCell ref="E64:F64"/>
    <mergeCell ref="E65:F65"/>
    <mergeCell ref="E66:F66"/>
    <mergeCell ref="E67:F67"/>
    <mergeCell ref="E58:F58"/>
    <mergeCell ref="E59:F59"/>
    <mergeCell ref="E60:F60"/>
    <mergeCell ref="E61:F61"/>
    <mergeCell ref="E62:F62"/>
    <mergeCell ref="E73:F73"/>
    <mergeCell ref="E74:F74"/>
    <mergeCell ref="E75:F75"/>
    <mergeCell ref="E76:F76"/>
    <mergeCell ref="E77:F77"/>
    <mergeCell ref="E68:F68"/>
    <mergeCell ref="E69:F69"/>
    <mergeCell ref="E70:F70"/>
    <mergeCell ref="E71:F71"/>
    <mergeCell ref="E72:F72"/>
    <mergeCell ref="E83:F83"/>
    <mergeCell ref="E84:F84"/>
    <mergeCell ref="E85:F85"/>
    <mergeCell ref="E86:F86"/>
    <mergeCell ref="E87:F87"/>
    <mergeCell ref="E78:F78"/>
    <mergeCell ref="E79:F79"/>
    <mergeCell ref="E80:F80"/>
    <mergeCell ref="E81:F81"/>
    <mergeCell ref="E82:F82"/>
    <mergeCell ref="E93:F93"/>
    <mergeCell ref="E94:F94"/>
    <mergeCell ref="E95:F95"/>
    <mergeCell ref="E96:F96"/>
    <mergeCell ref="E97:F97"/>
    <mergeCell ref="E88:F88"/>
    <mergeCell ref="E89:F89"/>
    <mergeCell ref="E90:F90"/>
    <mergeCell ref="E91:F91"/>
    <mergeCell ref="E92:F92"/>
    <mergeCell ref="E103:F103"/>
    <mergeCell ref="E104:F104"/>
    <mergeCell ref="E105:F105"/>
    <mergeCell ref="E106:F106"/>
    <mergeCell ref="E107:F107"/>
    <mergeCell ref="E98:F98"/>
    <mergeCell ref="E99:F99"/>
    <mergeCell ref="E100:F100"/>
    <mergeCell ref="E101:F101"/>
    <mergeCell ref="E102:F102"/>
    <mergeCell ref="E113:F113"/>
    <mergeCell ref="E114:F114"/>
    <mergeCell ref="E115:F115"/>
    <mergeCell ref="E116:F116"/>
    <mergeCell ref="E117:F117"/>
    <mergeCell ref="E108:F108"/>
    <mergeCell ref="E109:F109"/>
    <mergeCell ref="E110:F110"/>
    <mergeCell ref="E111:F111"/>
    <mergeCell ref="E112:F112"/>
    <mergeCell ref="E123:F123"/>
    <mergeCell ref="E124:F124"/>
    <mergeCell ref="E125:F125"/>
    <mergeCell ref="E126:F126"/>
    <mergeCell ref="E127:F127"/>
    <mergeCell ref="E118:F118"/>
    <mergeCell ref="E119:F119"/>
    <mergeCell ref="E120:F120"/>
    <mergeCell ref="E121:F121"/>
    <mergeCell ref="E122:F122"/>
    <mergeCell ref="E133:F133"/>
    <mergeCell ref="E134:F134"/>
    <mergeCell ref="E135:F135"/>
    <mergeCell ref="E136:F136"/>
    <mergeCell ref="E137:F137"/>
    <mergeCell ref="E128:F128"/>
    <mergeCell ref="E129:F129"/>
    <mergeCell ref="E130:F130"/>
    <mergeCell ref="E131:F131"/>
    <mergeCell ref="E132:F132"/>
    <mergeCell ref="E143:F143"/>
    <mergeCell ref="E144:F144"/>
    <mergeCell ref="E145:F145"/>
    <mergeCell ref="E146:F146"/>
    <mergeCell ref="E147:F147"/>
    <mergeCell ref="E138:F138"/>
    <mergeCell ref="E139:F139"/>
    <mergeCell ref="E140:F140"/>
    <mergeCell ref="E141:F141"/>
    <mergeCell ref="E142:F142"/>
    <mergeCell ref="E153:F153"/>
    <mergeCell ref="E154:F154"/>
    <mergeCell ref="E155:F155"/>
    <mergeCell ref="E156:F156"/>
    <mergeCell ref="E157:F157"/>
    <mergeCell ref="E148:F148"/>
    <mergeCell ref="E149:F149"/>
    <mergeCell ref="E150:F150"/>
    <mergeCell ref="E151:F151"/>
    <mergeCell ref="E152:F152"/>
    <mergeCell ref="E163:F163"/>
    <mergeCell ref="E164:F164"/>
    <mergeCell ref="E165:F165"/>
    <mergeCell ref="E166:F166"/>
    <mergeCell ref="E167:F167"/>
    <mergeCell ref="E158:F158"/>
    <mergeCell ref="E159:F159"/>
    <mergeCell ref="E160:F160"/>
    <mergeCell ref="E161:F161"/>
    <mergeCell ref="E162:F162"/>
    <mergeCell ref="E178:F178"/>
    <mergeCell ref="E179:F179"/>
    <mergeCell ref="E173:F173"/>
    <mergeCell ref="E174:F174"/>
    <mergeCell ref="E175:F175"/>
    <mergeCell ref="E176:F176"/>
    <mergeCell ref="E177:F177"/>
    <mergeCell ref="E168:F168"/>
    <mergeCell ref="E169:F169"/>
    <mergeCell ref="E170:F170"/>
    <mergeCell ref="E171:F171"/>
    <mergeCell ref="E172:F1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192"/>
  <sheetViews>
    <sheetView zoomScale="90" zoomScaleNormal="90" workbookViewId="0">
      <selection activeCell="K10" sqref="K10:K11"/>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0">
        <v>0.3</v>
      </c>
      <c r="O1" t="s">
        <v>181</v>
      </c>
    </row>
    <row r="2" spans="1:15" ht="15.75" customHeight="1">
      <c r="A2" s="114"/>
      <c r="B2" s="124" t="s">
        <v>134</v>
      </c>
      <c r="C2" s="120"/>
      <c r="D2" s="120"/>
      <c r="E2" s="120"/>
      <c r="F2" s="120"/>
      <c r="G2" s="120"/>
      <c r="H2" s="120"/>
      <c r="I2" s="120"/>
      <c r="J2" s="120"/>
      <c r="K2" s="125" t="s">
        <v>140</v>
      </c>
      <c r="L2" s="115"/>
      <c r="N2">
        <v>828.07000000000073</v>
      </c>
      <c r="O2" t="s">
        <v>182</v>
      </c>
    </row>
    <row r="3" spans="1:15" ht="12.75" customHeight="1">
      <c r="A3" s="114"/>
      <c r="B3" s="121" t="s">
        <v>135</v>
      </c>
      <c r="C3" s="120"/>
      <c r="D3" s="120"/>
      <c r="E3" s="120"/>
      <c r="F3" s="120"/>
      <c r="G3" s="120"/>
      <c r="H3" s="120"/>
      <c r="I3" s="120"/>
      <c r="J3" s="120"/>
      <c r="K3" s="120"/>
      <c r="L3" s="115"/>
      <c r="N3">
        <v>828.07000000000073</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hidden="1"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861</v>
      </c>
      <c r="C10" s="120"/>
      <c r="D10" s="120"/>
      <c r="E10" s="120"/>
      <c r="F10" s="115"/>
      <c r="G10" s="116"/>
      <c r="H10" s="116" t="str">
        <f>B10</f>
        <v>Onelove Studio</v>
      </c>
      <c r="I10" s="120"/>
      <c r="J10" s="120"/>
      <c r="K10" s="136">
        <f>IF(Invoice!J10&lt;&gt;"",Invoice!J10,"")</f>
        <v>51055</v>
      </c>
      <c r="L10" s="115"/>
    </row>
    <row r="11" spans="1:15" ht="12.75" customHeight="1">
      <c r="A11" s="114"/>
      <c r="B11" s="114" t="s">
        <v>862</v>
      </c>
      <c r="C11" s="120"/>
      <c r="D11" s="120"/>
      <c r="E11" s="120"/>
      <c r="F11" s="115"/>
      <c r="G11" s="116"/>
      <c r="H11" s="116" t="str">
        <f t="shared" ref="H11:H15" si="0">B11</f>
        <v>Martinez Carine</v>
      </c>
      <c r="I11" s="120"/>
      <c r="J11" s="120"/>
      <c r="K11" s="137"/>
      <c r="L11" s="115"/>
    </row>
    <row r="12" spans="1:15" ht="12.75" customHeight="1">
      <c r="A12" s="114"/>
      <c r="B12" s="114" t="s">
        <v>863</v>
      </c>
      <c r="C12" s="120"/>
      <c r="D12" s="120"/>
      <c r="E12" s="120"/>
      <c r="F12" s="115"/>
      <c r="G12" s="116"/>
      <c r="H12" s="116" t="str">
        <f t="shared" si="0"/>
        <v>13 Rue Anatole France</v>
      </c>
      <c r="I12" s="120"/>
      <c r="J12" s="120"/>
      <c r="K12" s="120"/>
      <c r="L12" s="115"/>
    </row>
    <row r="13" spans="1:15" ht="12.75" customHeight="1">
      <c r="A13" s="114"/>
      <c r="B13" s="114" t="s">
        <v>864</v>
      </c>
      <c r="C13" s="120"/>
      <c r="D13" s="120"/>
      <c r="E13" s="120"/>
      <c r="F13" s="115"/>
      <c r="G13" s="116"/>
      <c r="H13" s="116" t="str">
        <f t="shared" si="0"/>
        <v>29100 Douarnenez, Finistère</v>
      </c>
      <c r="I13" s="120"/>
      <c r="J13" s="120"/>
      <c r="K13" s="99" t="s">
        <v>11</v>
      </c>
      <c r="L13" s="115"/>
    </row>
    <row r="14" spans="1:15" ht="15" customHeight="1">
      <c r="A14" s="114"/>
      <c r="B14" s="114" t="s">
        <v>5</v>
      </c>
      <c r="C14" s="120"/>
      <c r="D14" s="120"/>
      <c r="E14" s="120"/>
      <c r="F14" s="115"/>
      <c r="G14" s="116"/>
      <c r="H14" s="116" t="str">
        <f t="shared" si="0"/>
        <v>France</v>
      </c>
      <c r="I14" s="120"/>
      <c r="J14" s="120"/>
      <c r="K14" s="138">
        <f>Invoice!J14</f>
        <v>45155</v>
      </c>
      <c r="L14" s="115"/>
    </row>
    <row r="15" spans="1:15" ht="15" customHeight="1">
      <c r="A15" s="114"/>
      <c r="B15" s="6" t="s">
        <v>6</v>
      </c>
      <c r="C15" s="7"/>
      <c r="D15" s="7"/>
      <c r="E15" s="7"/>
      <c r="F15" s="8"/>
      <c r="G15" s="116"/>
      <c r="H15" s="9" t="str">
        <f t="shared" si="0"/>
        <v xml:space="preserve"> </v>
      </c>
      <c r="I15" s="120"/>
      <c r="J15" s="120"/>
      <c r="K15" s="139"/>
      <c r="L15" s="115"/>
    </row>
    <row r="16" spans="1:15" ht="15" customHeight="1">
      <c r="A16" s="114"/>
      <c r="B16" s="120"/>
      <c r="C16" s="120"/>
      <c r="D16" s="120"/>
      <c r="E16" s="120"/>
      <c r="F16" s="120"/>
      <c r="G16" s="120"/>
      <c r="H16" s="120"/>
      <c r="I16" s="123" t="s">
        <v>142</v>
      </c>
      <c r="J16" s="123" t="s">
        <v>142</v>
      </c>
      <c r="K16" s="129">
        <v>39627</v>
      </c>
      <c r="L16" s="115"/>
    </row>
    <row r="17" spans="1:12" ht="12.75" customHeight="1">
      <c r="A17" s="114"/>
      <c r="B17" s="120" t="s">
        <v>713</v>
      </c>
      <c r="C17" s="120"/>
      <c r="D17" s="120"/>
      <c r="E17" s="120"/>
      <c r="F17" s="120"/>
      <c r="G17" s="120"/>
      <c r="H17" s="120"/>
      <c r="I17" s="123" t="s">
        <v>143</v>
      </c>
      <c r="J17" s="123" t="s">
        <v>143</v>
      </c>
      <c r="K17" s="129" t="str">
        <f>IF(Invoice!J17&lt;&gt;"",Invoice!J17,"")</f>
        <v>Mina</v>
      </c>
      <c r="L17" s="115"/>
    </row>
    <row r="18" spans="1:12" ht="18" customHeight="1">
      <c r="A18" s="114"/>
      <c r="B18" s="120" t="s">
        <v>714</v>
      </c>
      <c r="C18" s="120"/>
      <c r="D18" s="120"/>
      <c r="E18" s="120"/>
      <c r="F18" s="120"/>
      <c r="G18" s="120"/>
      <c r="H18" s="120"/>
      <c r="I18" s="122" t="s">
        <v>258</v>
      </c>
      <c r="J18" s="122" t="s">
        <v>258</v>
      </c>
      <c r="K18" s="104" t="s">
        <v>133</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40" t="s">
        <v>201</v>
      </c>
      <c r="G20" s="141"/>
      <c r="H20" s="100" t="s">
        <v>169</v>
      </c>
      <c r="I20" s="100" t="s">
        <v>202</v>
      </c>
      <c r="J20" s="100" t="s">
        <v>202</v>
      </c>
      <c r="K20" s="100" t="s">
        <v>21</v>
      </c>
      <c r="L20" s="115"/>
    </row>
    <row r="21" spans="1:12" ht="12.75" customHeight="1">
      <c r="A21" s="114"/>
      <c r="B21" s="100"/>
      <c r="C21" s="100"/>
      <c r="D21" s="100"/>
      <c r="E21" s="117"/>
      <c r="F21" s="140"/>
      <c r="G21" s="141"/>
      <c r="H21" s="100" t="s">
        <v>141</v>
      </c>
      <c r="I21" s="100"/>
      <c r="J21" s="100"/>
      <c r="K21" s="100"/>
      <c r="L21" s="115"/>
    </row>
    <row r="22" spans="1:12" ht="26.25">
      <c r="A22" s="114"/>
      <c r="B22" s="105"/>
      <c r="C22" s="105"/>
      <c r="D22" s="105"/>
      <c r="E22" s="106"/>
      <c r="F22" s="106"/>
      <c r="G22" s="131"/>
      <c r="H22" s="130" t="s">
        <v>878</v>
      </c>
      <c r="I22" s="105"/>
      <c r="J22" s="105"/>
      <c r="K22" s="105"/>
      <c r="L22" s="115"/>
    </row>
    <row r="23" spans="1:12" ht="42" customHeight="1">
      <c r="A23" s="114"/>
      <c r="B23" s="107">
        <f>'Tax Invoice'!D18</f>
        <v>1</v>
      </c>
      <c r="C23" s="10" t="s">
        <v>715</v>
      </c>
      <c r="D23" s="10" t="s">
        <v>715</v>
      </c>
      <c r="E23" s="118" t="s">
        <v>699</v>
      </c>
      <c r="F23" s="132"/>
      <c r="G23" s="133"/>
      <c r="H23" s="11" t="s">
        <v>876</v>
      </c>
      <c r="I23" s="14">
        <f t="shared" ref="I23:I54" si="1">J23*$N$1</f>
        <v>8.4749999999999996</v>
      </c>
      <c r="J23" s="14">
        <v>28.25</v>
      </c>
      <c r="K23" s="109">
        <f t="shared" ref="K23:K54" si="2">I23*B23</f>
        <v>8.4749999999999996</v>
      </c>
      <c r="L23" s="115"/>
    </row>
    <row r="24" spans="1:12" ht="24" customHeight="1">
      <c r="A24" s="114"/>
      <c r="B24" s="107">
        <f>'Tax Invoice'!D19</f>
        <v>2</v>
      </c>
      <c r="C24" s="10" t="s">
        <v>717</v>
      </c>
      <c r="D24" s="10" t="s">
        <v>717</v>
      </c>
      <c r="E24" s="118" t="s">
        <v>33</v>
      </c>
      <c r="F24" s="132" t="s">
        <v>272</v>
      </c>
      <c r="G24" s="133"/>
      <c r="H24" s="11" t="s">
        <v>718</v>
      </c>
      <c r="I24" s="14">
        <f t="shared" si="1"/>
        <v>0.21299999999999999</v>
      </c>
      <c r="J24" s="14">
        <v>0.71</v>
      </c>
      <c r="K24" s="109">
        <f t="shared" si="2"/>
        <v>0.42599999999999999</v>
      </c>
      <c r="L24" s="115"/>
    </row>
    <row r="25" spans="1:12" ht="24" customHeight="1">
      <c r="A25" s="114"/>
      <c r="B25" s="107">
        <f>'Tax Invoice'!D20</f>
        <v>2</v>
      </c>
      <c r="C25" s="10" t="s">
        <v>717</v>
      </c>
      <c r="D25" s="10" t="s">
        <v>717</v>
      </c>
      <c r="E25" s="118" t="s">
        <v>34</v>
      </c>
      <c r="F25" s="132" t="s">
        <v>273</v>
      </c>
      <c r="G25" s="133"/>
      <c r="H25" s="11" t="s">
        <v>718</v>
      </c>
      <c r="I25" s="14">
        <f t="shared" si="1"/>
        <v>0.21299999999999999</v>
      </c>
      <c r="J25" s="14">
        <v>0.71</v>
      </c>
      <c r="K25" s="109">
        <f t="shared" si="2"/>
        <v>0.42599999999999999</v>
      </c>
      <c r="L25" s="115"/>
    </row>
    <row r="26" spans="1:12" ht="24" customHeight="1">
      <c r="A26" s="114"/>
      <c r="B26" s="107">
        <f>'Tax Invoice'!D21</f>
        <v>2</v>
      </c>
      <c r="C26" s="10" t="s">
        <v>717</v>
      </c>
      <c r="D26" s="10" t="s">
        <v>717</v>
      </c>
      <c r="E26" s="118" t="s">
        <v>34</v>
      </c>
      <c r="F26" s="132" t="s">
        <v>673</v>
      </c>
      <c r="G26" s="133"/>
      <c r="H26" s="11" t="s">
        <v>718</v>
      </c>
      <c r="I26" s="14">
        <f t="shared" si="1"/>
        <v>0.21299999999999999</v>
      </c>
      <c r="J26" s="14">
        <v>0.71</v>
      </c>
      <c r="K26" s="109">
        <f t="shared" si="2"/>
        <v>0.42599999999999999</v>
      </c>
      <c r="L26" s="115"/>
    </row>
    <row r="27" spans="1:12" ht="24" customHeight="1">
      <c r="A27" s="114"/>
      <c r="B27" s="107">
        <f>'Tax Invoice'!D22</f>
        <v>2</v>
      </c>
      <c r="C27" s="10" t="s">
        <v>717</v>
      </c>
      <c r="D27" s="10" t="s">
        <v>717</v>
      </c>
      <c r="E27" s="118" t="s">
        <v>34</v>
      </c>
      <c r="F27" s="132" t="s">
        <v>271</v>
      </c>
      <c r="G27" s="133"/>
      <c r="H27" s="11" t="s">
        <v>718</v>
      </c>
      <c r="I27" s="14">
        <f t="shared" si="1"/>
        <v>0.21299999999999999</v>
      </c>
      <c r="J27" s="14">
        <v>0.71</v>
      </c>
      <c r="K27" s="109">
        <f t="shared" si="2"/>
        <v>0.42599999999999999</v>
      </c>
      <c r="L27" s="115"/>
    </row>
    <row r="28" spans="1:12" ht="24" customHeight="1">
      <c r="A28" s="114"/>
      <c r="B28" s="107">
        <f>'Tax Invoice'!D23</f>
        <v>2</v>
      </c>
      <c r="C28" s="10" t="s">
        <v>717</v>
      </c>
      <c r="D28" s="10" t="s">
        <v>717</v>
      </c>
      <c r="E28" s="118" t="s">
        <v>34</v>
      </c>
      <c r="F28" s="132" t="s">
        <v>272</v>
      </c>
      <c r="G28" s="133"/>
      <c r="H28" s="11" t="s">
        <v>718</v>
      </c>
      <c r="I28" s="14">
        <f t="shared" si="1"/>
        <v>0.21299999999999999</v>
      </c>
      <c r="J28" s="14">
        <v>0.71</v>
      </c>
      <c r="K28" s="109">
        <f t="shared" si="2"/>
        <v>0.42599999999999999</v>
      </c>
      <c r="L28" s="115"/>
    </row>
    <row r="29" spans="1:12" ht="24" customHeight="1">
      <c r="A29" s="114"/>
      <c r="B29" s="107">
        <f>'Tax Invoice'!D24</f>
        <v>1</v>
      </c>
      <c r="C29" s="10" t="s">
        <v>717</v>
      </c>
      <c r="D29" s="10" t="s">
        <v>717</v>
      </c>
      <c r="E29" s="118" t="s">
        <v>35</v>
      </c>
      <c r="F29" s="132" t="s">
        <v>673</v>
      </c>
      <c r="G29" s="133"/>
      <c r="H29" s="11" t="s">
        <v>718</v>
      </c>
      <c r="I29" s="14">
        <f t="shared" si="1"/>
        <v>0.21299999999999999</v>
      </c>
      <c r="J29" s="14">
        <v>0.71</v>
      </c>
      <c r="K29" s="109">
        <f t="shared" si="2"/>
        <v>0.21299999999999999</v>
      </c>
      <c r="L29" s="115"/>
    </row>
    <row r="30" spans="1:12" ht="24" customHeight="1">
      <c r="A30" s="114"/>
      <c r="B30" s="107">
        <f>'Tax Invoice'!D25</f>
        <v>1</v>
      </c>
      <c r="C30" s="10" t="s">
        <v>717</v>
      </c>
      <c r="D30" s="10" t="s">
        <v>717</v>
      </c>
      <c r="E30" s="118" t="s">
        <v>35</v>
      </c>
      <c r="F30" s="132" t="s">
        <v>271</v>
      </c>
      <c r="G30" s="133"/>
      <c r="H30" s="11" t="s">
        <v>718</v>
      </c>
      <c r="I30" s="14">
        <f t="shared" si="1"/>
        <v>0.21299999999999999</v>
      </c>
      <c r="J30" s="14">
        <v>0.71</v>
      </c>
      <c r="K30" s="109">
        <f t="shared" si="2"/>
        <v>0.21299999999999999</v>
      </c>
      <c r="L30" s="115"/>
    </row>
    <row r="31" spans="1:12" ht="24" customHeight="1">
      <c r="A31" s="114"/>
      <c r="B31" s="107">
        <f>'Tax Invoice'!D26</f>
        <v>2</v>
      </c>
      <c r="C31" s="10" t="s">
        <v>717</v>
      </c>
      <c r="D31" s="10" t="s">
        <v>717</v>
      </c>
      <c r="E31" s="118" t="s">
        <v>35</v>
      </c>
      <c r="F31" s="132" t="s">
        <v>272</v>
      </c>
      <c r="G31" s="133"/>
      <c r="H31" s="11" t="s">
        <v>718</v>
      </c>
      <c r="I31" s="14">
        <f t="shared" si="1"/>
        <v>0.21299999999999999</v>
      </c>
      <c r="J31" s="14">
        <v>0.71</v>
      </c>
      <c r="K31" s="109">
        <f t="shared" si="2"/>
        <v>0.42599999999999999</v>
      </c>
      <c r="L31" s="115"/>
    </row>
    <row r="32" spans="1:12" ht="24" customHeight="1">
      <c r="A32" s="114"/>
      <c r="B32" s="107">
        <f>'Tax Invoice'!D27</f>
        <v>2</v>
      </c>
      <c r="C32" s="10" t="s">
        <v>717</v>
      </c>
      <c r="D32" s="10" t="s">
        <v>717</v>
      </c>
      <c r="E32" s="118" t="s">
        <v>37</v>
      </c>
      <c r="F32" s="132" t="s">
        <v>273</v>
      </c>
      <c r="G32" s="133"/>
      <c r="H32" s="11" t="s">
        <v>718</v>
      </c>
      <c r="I32" s="14">
        <f t="shared" si="1"/>
        <v>0.21299999999999999</v>
      </c>
      <c r="J32" s="14">
        <v>0.71</v>
      </c>
      <c r="K32" s="109">
        <f t="shared" si="2"/>
        <v>0.42599999999999999</v>
      </c>
      <c r="L32" s="115"/>
    </row>
    <row r="33" spans="1:12" ht="24" customHeight="1">
      <c r="A33" s="114"/>
      <c r="B33" s="107">
        <f>'Tax Invoice'!D28</f>
        <v>1</v>
      </c>
      <c r="C33" s="10" t="s">
        <v>717</v>
      </c>
      <c r="D33" s="10" t="s">
        <v>717</v>
      </c>
      <c r="E33" s="118" t="s">
        <v>37</v>
      </c>
      <c r="F33" s="132" t="s">
        <v>673</v>
      </c>
      <c r="G33" s="133"/>
      <c r="H33" s="11" t="s">
        <v>718</v>
      </c>
      <c r="I33" s="14">
        <f t="shared" si="1"/>
        <v>0.21299999999999999</v>
      </c>
      <c r="J33" s="14">
        <v>0.71</v>
      </c>
      <c r="K33" s="109">
        <f t="shared" si="2"/>
        <v>0.21299999999999999</v>
      </c>
      <c r="L33" s="115"/>
    </row>
    <row r="34" spans="1:12" ht="24" customHeight="1">
      <c r="A34" s="114"/>
      <c r="B34" s="107">
        <f>'Tax Invoice'!D29</f>
        <v>2</v>
      </c>
      <c r="C34" s="10" t="s">
        <v>717</v>
      </c>
      <c r="D34" s="10" t="s">
        <v>717</v>
      </c>
      <c r="E34" s="118" t="s">
        <v>37</v>
      </c>
      <c r="F34" s="132" t="s">
        <v>271</v>
      </c>
      <c r="G34" s="133"/>
      <c r="H34" s="11" t="s">
        <v>718</v>
      </c>
      <c r="I34" s="14">
        <f t="shared" si="1"/>
        <v>0.21299999999999999</v>
      </c>
      <c r="J34" s="14">
        <v>0.71</v>
      </c>
      <c r="K34" s="109">
        <f t="shared" si="2"/>
        <v>0.42599999999999999</v>
      </c>
      <c r="L34" s="115"/>
    </row>
    <row r="35" spans="1:12" ht="24" customHeight="1">
      <c r="A35" s="114"/>
      <c r="B35" s="107">
        <f>'Tax Invoice'!D30</f>
        <v>2</v>
      </c>
      <c r="C35" s="10" t="s">
        <v>717</v>
      </c>
      <c r="D35" s="10" t="s">
        <v>717</v>
      </c>
      <c r="E35" s="118" t="s">
        <v>37</v>
      </c>
      <c r="F35" s="132" t="s">
        <v>272</v>
      </c>
      <c r="G35" s="133"/>
      <c r="H35" s="11" t="s">
        <v>718</v>
      </c>
      <c r="I35" s="14">
        <f t="shared" si="1"/>
        <v>0.21299999999999999</v>
      </c>
      <c r="J35" s="14">
        <v>0.71</v>
      </c>
      <c r="K35" s="109">
        <f t="shared" si="2"/>
        <v>0.42599999999999999</v>
      </c>
      <c r="L35" s="115"/>
    </row>
    <row r="36" spans="1:12" ht="24" customHeight="1">
      <c r="A36" s="114"/>
      <c r="B36" s="107">
        <f>'Tax Invoice'!D31</f>
        <v>1</v>
      </c>
      <c r="C36" s="10" t="s">
        <v>717</v>
      </c>
      <c r="D36" s="10" t="s">
        <v>717</v>
      </c>
      <c r="E36" s="118" t="s">
        <v>37</v>
      </c>
      <c r="F36" s="132" t="s">
        <v>484</v>
      </c>
      <c r="G36" s="133"/>
      <c r="H36" s="11" t="s">
        <v>718</v>
      </c>
      <c r="I36" s="14">
        <f t="shared" si="1"/>
        <v>0.21299999999999999</v>
      </c>
      <c r="J36" s="14">
        <v>0.71</v>
      </c>
      <c r="K36" s="109">
        <f t="shared" si="2"/>
        <v>0.21299999999999999</v>
      </c>
      <c r="L36" s="115"/>
    </row>
    <row r="37" spans="1:12" ht="24" customHeight="1">
      <c r="A37" s="114"/>
      <c r="B37" s="107">
        <f>'Tax Invoice'!D32</f>
        <v>1</v>
      </c>
      <c r="C37" s="10" t="s">
        <v>717</v>
      </c>
      <c r="D37" s="10" t="s">
        <v>717</v>
      </c>
      <c r="E37" s="118" t="s">
        <v>719</v>
      </c>
      <c r="F37" s="132" t="s">
        <v>273</v>
      </c>
      <c r="G37" s="133"/>
      <c r="H37" s="11" t="s">
        <v>718</v>
      </c>
      <c r="I37" s="14">
        <f t="shared" si="1"/>
        <v>0.21299999999999999</v>
      </c>
      <c r="J37" s="14">
        <v>0.71</v>
      </c>
      <c r="K37" s="109">
        <f t="shared" si="2"/>
        <v>0.21299999999999999</v>
      </c>
      <c r="L37" s="115"/>
    </row>
    <row r="38" spans="1:12" ht="24" customHeight="1">
      <c r="A38" s="114"/>
      <c r="B38" s="107">
        <f>'Tax Invoice'!D33</f>
        <v>4</v>
      </c>
      <c r="C38" s="10" t="s">
        <v>365</v>
      </c>
      <c r="D38" s="10" t="s">
        <v>365</v>
      </c>
      <c r="E38" s="118" t="s">
        <v>294</v>
      </c>
      <c r="F38" s="132" t="s">
        <v>210</v>
      </c>
      <c r="G38" s="133"/>
      <c r="H38" s="11" t="s">
        <v>874</v>
      </c>
      <c r="I38" s="14">
        <f t="shared" si="1"/>
        <v>0.25800000000000001</v>
      </c>
      <c r="J38" s="14">
        <v>0.86</v>
      </c>
      <c r="K38" s="109">
        <f t="shared" si="2"/>
        <v>1.032</v>
      </c>
      <c r="L38" s="115"/>
    </row>
    <row r="39" spans="1:12" ht="24" customHeight="1">
      <c r="A39" s="114"/>
      <c r="B39" s="107">
        <f>'Tax Invoice'!D34</f>
        <v>4</v>
      </c>
      <c r="C39" s="10" t="s">
        <v>365</v>
      </c>
      <c r="D39" s="10" t="s">
        <v>365</v>
      </c>
      <c r="E39" s="118" t="s">
        <v>294</v>
      </c>
      <c r="F39" s="132" t="s">
        <v>239</v>
      </c>
      <c r="G39" s="133"/>
      <c r="H39" s="11" t="s">
        <v>874</v>
      </c>
      <c r="I39" s="14">
        <f t="shared" si="1"/>
        <v>0.25800000000000001</v>
      </c>
      <c r="J39" s="14">
        <v>0.86</v>
      </c>
      <c r="K39" s="109">
        <f t="shared" si="2"/>
        <v>1.032</v>
      </c>
      <c r="L39" s="115"/>
    </row>
    <row r="40" spans="1:12" ht="24" customHeight="1">
      <c r="A40" s="114"/>
      <c r="B40" s="107">
        <f>'Tax Invoice'!D35</f>
        <v>10</v>
      </c>
      <c r="C40" s="10" t="s">
        <v>720</v>
      </c>
      <c r="D40" s="10" t="s">
        <v>720</v>
      </c>
      <c r="E40" s="118" t="s">
        <v>239</v>
      </c>
      <c r="F40" s="132" t="s">
        <v>23</v>
      </c>
      <c r="G40" s="133"/>
      <c r="H40" s="11" t="s">
        <v>875</v>
      </c>
      <c r="I40" s="14">
        <f t="shared" si="1"/>
        <v>0.25800000000000001</v>
      </c>
      <c r="J40" s="14">
        <v>0.86</v>
      </c>
      <c r="K40" s="109">
        <f t="shared" si="2"/>
        <v>2.58</v>
      </c>
      <c r="L40" s="115"/>
    </row>
    <row r="41" spans="1:12" ht="24" customHeight="1">
      <c r="A41" s="114"/>
      <c r="B41" s="107">
        <f>'Tax Invoice'!D36</f>
        <v>10</v>
      </c>
      <c r="C41" s="10" t="s">
        <v>720</v>
      </c>
      <c r="D41" s="10" t="s">
        <v>720</v>
      </c>
      <c r="E41" s="118" t="s">
        <v>239</v>
      </c>
      <c r="F41" s="132" t="s">
        <v>25</v>
      </c>
      <c r="G41" s="133"/>
      <c r="H41" s="11" t="s">
        <v>875</v>
      </c>
      <c r="I41" s="14">
        <f t="shared" si="1"/>
        <v>0.25800000000000001</v>
      </c>
      <c r="J41" s="14">
        <v>0.86</v>
      </c>
      <c r="K41" s="109">
        <f t="shared" si="2"/>
        <v>2.58</v>
      </c>
      <c r="L41" s="115"/>
    </row>
    <row r="42" spans="1:12" ht="24" customHeight="1">
      <c r="A42" s="114"/>
      <c r="B42" s="107">
        <f>'Tax Invoice'!D37</f>
        <v>5</v>
      </c>
      <c r="C42" s="10" t="s">
        <v>720</v>
      </c>
      <c r="D42" s="10" t="s">
        <v>720</v>
      </c>
      <c r="E42" s="118" t="s">
        <v>239</v>
      </c>
      <c r="F42" s="132" t="s">
        <v>26</v>
      </c>
      <c r="G42" s="133"/>
      <c r="H42" s="11" t="s">
        <v>875</v>
      </c>
      <c r="I42" s="14">
        <f t="shared" si="1"/>
        <v>0.25800000000000001</v>
      </c>
      <c r="J42" s="14">
        <v>0.86</v>
      </c>
      <c r="K42" s="109">
        <f t="shared" si="2"/>
        <v>1.29</v>
      </c>
      <c r="L42" s="115"/>
    </row>
    <row r="43" spans="1:12" ht="24" customHeight="1">
      <c r="A43" s="114"/>
      <c r="B43" s="107">
        <f>'Tax Invoice'!D38</f>
        <v>4</v>
      </c>
      <c r="C43" s="10" t="s">
        <v>54</v>
      </c>
      <c r="D43" s="10" t="s">
        <v>54</v>
      </c>
      <c r="E43" s="118" t="s">
        <v>23</v>
      </c>
      <c r="F43" s="132" t="s">
        <v>272</v>
      </c>
      <c r="G43" s="133"/>
      <c r="H43" s="11" t="s">
        <v>722</v>
      </c>
      <c r="I43" s="14">
        <f t="shared" si="1"/>
        <v>0.17099999999999999</v>
      </c>
      <c r="J43" s="14">
        <v>0.56999999999999995</v>
      </c>
      <c r="K43" s="109">
        <f t="shared" si="2"/>
        <v>0.68399999999999994</v>
      </c>
      <c r="L43" s="115"/>
    </row>
    <row r="44" spans="1:12" ht="24" customHeight="1">
      <c r="A44" s="114"/>
      <c r="B44" s="107">
        <f>'Tax Invoice'!D39</f>
        <v>4</v>
      </c>
      <c r="C44" s="10" t="s">
        <v>54</v>
      </c>
      <c r="D44" s="10" t="s">
        <v>54</v>
      </c>
      <c r="E44" s="118" t="s">
        <v>25</v>
      </c>
      <c r="F44" s="132" t="s">
        <v>272</v>
      </c>
      <c r="G44" s="133"/>
      <c r="H44" s="11" t="s">
        <v>722</v>
      </c>
      <c r="I44" s="14">
        <f t="shared" si="1"/>
        <v>0.17099999999999999</v>
      </c>
      <c r="J44" s="14">
        <v>0.56999999999999995</v>
      </c>
      <c r="K44" s="109">
        <f t="shared" si="2"/>
        <v>0.68399999999999994</v>
      </c>
      <c r="L44" s="115"/>
    </row>
    <row r="45" spans="1:12" ht="16.5" customHeight="1">
      <c r="A45" s="114"/>
      <c r="B45" s="107">
        <f>'Tax Invoice'!D40</f>
        <v>10</v>
      </c>
      <c r="C45" s="10" t="s">
        <v>723</v>
      </c>
      <c r="D45" s="10" t="s">
        <v>723</v>
      </c>
      <c r="E45" s="118"/>
      <c r="F45" s="132"/>
      <c r="G45" s="133"/>
      <c r="H45" s="11" t="s">
        <v>724</v>
      </c>
      <c r="I45" s="14">
        <f t="shared" si="1"/>
        <v>0.45899999999999996</v>
      </c>
      <c r="J45" s="14">
        <v>1.53</v>
      </c>
      <c r="K45" s="109">
        <f t="shared" si="2"/>
        <v>4.59</v>
      </c>
      <c r="L45" s="115"/>
    </row>
    <row r="46" spans="1:12" ht="36" customHeight="1">
      <c r="A46" s="114"/>
      <c r="B46" s="107">
        <f>'Tax Invoice'!D41</f>
        <v>6</v>
      </c>
      <c r="C46" s="10" t="s">
        <v>725</v>
      </c>
      <c r="D46" s="10" t="s">
        <v>808</v>
      </c>
      <c r="E46" s="118" t="s">
        <v>273</v>
      </c>
      <c r="F46" s="132"/>
      <c r="G46" s="133"/>
      <c r="H46" s="11" t="s">
        <v>726</v>
      </c>
      <c r="I46" s="14">
        <f t="shared" si="1"/>
        <v>0.51600000000000001</v>
      </c>
      <c r="J46" s="14">
        <v>1.72</v>
      </c>
      <c r="K46" s="109">
        <f t="shared" si="2"/>
        <v>3.0960000000000001</v>
      </c>
      <c r="L46" s="115"/>
    </row>
    <row r="47" spans="1:12" ht="36" customHeight="1">
      <c r="A47" s="114"/>
      <c r="B47" s="107">
        <f>'Tax Invoice'!D42</f>
        <v>2</v>
      </c>
      <c r="C47" s="10" t="s">
        <v>725</v>
      </c>
      <c r="D47" s="10" t="s">
        <v>809</v>
      </c>
      <c r="E47" s="118" t="s">
        <v>673</v>
      </c>
      <c r="F47" s="132"/>
      <c r="G47" s="133"/>
      <c r="H47" s="11" t="s">
        <v>726</v>
      </c>
      <c r="I47" s="14">
        <f t="shared" si="1"/>
        <v>0.51600000000000001</v>
      </c>
      <c r="J47" s="14">
        <v>1.72</v>
      </c>
      <c r="K47" s="109">
        <f t="shared" si="2"/>
        <v>1.032</v>
      </c>
      <c r="L47" s="115"/>
    </row>
    <row r="48" spans="1:12" ht="36" customHeight="1">
      <c r="A48" s="114"/>
      <c r="B48" s="107">
        <f>'Tax Invoice'!D43</f>
        <v>2</v>
      </c>
      <c r="C48" s="10" t="s">
        <v>725</v>
      </c>
      <c r="D48" s="10" t="s">
        <v>810</v>
      </c>
      <c r="E48" s="118" t="s">
        <v>271</v>
      </c>
      <c r="F48" s="132"/>
      <c r="G48" s="133"/>
      <c r="H48" s="11" t="s">
        <v>726</v>
      </c>
      <c r="I48" s="14">
        <f t="shared" si="1"/>
        <v>0.51600000000000001</v>
      </c>
      <c r="J48" s="14">
        <v>1.72</v>
      </c>
      <c r="K48" s="109">
        <f t="shared" si="2"/>
        <v>1.032</v>
      </c>
      <c r="L48" s="115"/>
    </row>
    <row r="49" spans="1:12" ht="36" customHeight="1">
      <c r="A49" s="114"/>
      <c r="B49" s="107">
        <f>'Tax Invoice'!D44</f>
        <v>10</v>
      </c>
      <c r="C49" s="10" t="s">
        <v>725</v>
      </c>
      <c r="D49" s="10" t="s">
        <v>811</v>
      </c>
      <c r="E49" s="118" t="s">
        <v>272</v>
      </c>
      <c r="F49" s="132"/>
      <c r="G49" s="133"/>
      <c r="H49" s="11" t="s">
        <v>726</v>
      </c>
      <c r="I49" s="14">
        <f t="shared" si="1"/>
        <v>0.51600000000000001</v>
      </c>
      <c r="J49" s="14">
        <v>1.72</v>
      </c>
      <c r="K49" s="109">
        <f t="shared" si="2"/>
        <v>5.16</v>
      </c>
      <c r="L49" s="115"/>
    </row>
    <row r="50" spans="1:12" ht="36" customHeight="1">
      <c r="A50" s="114"/>
      <c r="B50" s="107">
        <f>'Tax Invoice'!D45</f>
        <v>8</v>
      </c>
      <c r="C50" s="10" t="s">
        <v>725</v>
      </c>
      <c r="D50" s="10" t="s">
        <v>812</v>
      </c>
      <c r="E50" s="118" t="s">
        <v>727</v>
      </c>
      <c r="F50" s="132"/>
      <c r="G50" s="133"/>
      <c r="H50" s="11" t="s">
        <v>726</v>
      </c>
      <c r="I50" s="14">
        <f t="shared" si="1"/>
        <v>0.42899999999999999</v>
      </c>
      <c r="J50" s="14">
        <v>1.43</v>
      </c>
      <c r="K50" s="109">
        <f t="shared" si="2"/>
        <v>3.4319999999999999</v>
      </c>
      <c r="L50" s="115"/>
    </row>
    <row r="51" spans="1:12" ht="36" customHeight="1">
      <c r="A51" s="114"/>
      <c r="B51" s="107">
        <f>'Tax Invoice'!D46</f>
        <v>2</v>
      </c>
      <c r="C51" s="10" t="s">
        <v>725</v>
      </c>
      <c r="D51" s="10" t="s">
        <v>813</v>
      </c>
      <c r="E51" s="118" t="s">
        <v>728</v>
      </c>
      <c r="F51" s="132"/>
      <c r="G51" s="133"/>
      <c r="H51" s="11" t="s">
        <v>726</v>
      </c>
      <c r="I51" s="14">
        <f t="shared" si="1"/>
        <v>0.42899999999999999</v>
      </c>
      <c r="J51" s="14">
        <v>1.43</v>
      </c>
      <c r="K51" s="109">
        <f t="shared" si="2"/>
        <v>0.85799999999999998</v>
      </c>
      <c r="L51" s="115"/>
    </row>
    <row r="52" spans="1:12" ht="24" customHeight="1">
      <c r="A52" s="114"/>
      <c r="B52" s="107">
        <f>'Tax Invoice'!D47</f>
        <v>6</v>
      </c>
      <c r="C52" s="10" t="s">
        <v>729</v>
      </c>
      <c r="D52" s="10" t="s">
        <v>729</v>
      </c>
      <c r="E52" s="118"/>
      <c r="F52" s="132"/>
      <c r="G52" s="133"/>
      <c r="H52" s="11" t="s">
        <v>730</v>
      </c>
      <c r="I52" s="14">
        <f t="shared" si="1"/>
        <v>0.57599999999999996</v>
      </c>
      <c r="J52" s="14">
        <v>1.92</v>
      </c>
      <c r="K52" s="109">
        <f t="shared" si="2"/>
        <v>3.4559999999999995</v>
      </c>
      <c r="L52" s="115"/>
    </row>
    <row r="53" spans="1:12" ht="12.75" customHeight="1">
      <c r="A53" s="114"/>
      <c r="B53" s="107">
        <f>'Tax Invoice'!D48</f>
        <v>4</v>
      </c>
      <c r="C53" s="10" t="s">
        <v>731</v>
      </c>
      <c r="D53" s="10" t="s">
        <v>731</v>
      </c>
      <c r="E53" s="118"/>
      <c r="F53" s="132"/>
      <c r="G53" s="133"/>
      <c r="H53" s="11" t="s">
        <v>732</v>
      </c>
      <c r="I53" s="14">
        <f t="shared" si="1"/>
        <v>0.57599999999999996</v>
      </c>
      <c r="J53" s="14">
        <v>1.92</v>
      </c>
      <c r="K53" s="109">
        <f t="shared" si="2"/>
        <v>2.3039999999999998</v>
      </c>
      <c r="L53" s="115"/>
    </row>
    <row r="54" spans="1:12" ht="12.75" customHeight="1">
      <c r="A54" s="114"/>
      <c r="B54" s="107">
        <f>'Tax Invoice'!D49</f>
        <v>2</v>
      </c>
      <c r="C54" s="10" t="s">
        <v>733</v>
      </c>
      <c r="D54" s="10" t="s">
        <v>814</v>
      </c>
      <c r="E54" s="118" t="s">
        <v>734</v>
      </c>
      <c r="F54" s="132"/>
      <c r="G54" s="133"/>
      <c r="H54" s="11" t="s">
        <v>735</v>
      </c>
      <c r="I54" s="14">
        <f t="shared" si="1"/>
        <v>0.45899999999999996</v>
      </c>
      <c r="J54" s="14">
        <v>1.53</v>
      </c>
      <c r="K54" s="109">
        <f t="shared" si="2"/>
        <v>0.91799999999999993</v>
      </c>
      <c r="L54" s="115"/>
    </row>
    <row r="55" spans="1:12" ht="12.75" customHeight="1">
      <c r="A55" s="114"/>
      <c r="B55" s="107">
        <f>'Tax Invoice'!D50</f>
        <v>2</v>
      </c>
      <c r="C55" s="10" t="s">
        <v>733</v>
      </c>
      <c r="D55" s="10" t="s">
        <v>815</v>
      </c>
      <c r="E55" s="118" t="s">
        <v>736</v>
      </c>
      <c r="F55" s="132"/>
      <c r="G55" s="133"/>
      <c r="H55" s="11" t="s">
        <v>735</v>
      </c>
      <c r="I55" s="14">
        <f t="shared" ref="I55:I86" si="3">J55*$N$1</f>
        <v>0.45899999999999996</v>
      </c>
      <c r="J55" s="14">
        <v>1.53</v>
      </c>
      <c r="K55" s="109">
        <f t="shared" ref="K55:K86" si="4">I55*B55</f>
        <v>0.91799999999999993</v>
      </c>
      <c r="L55" s="115"/>
    </row>
    <row r="56" spans="1:12" ht="12.75" customHeight="1">
      <c r="A56" s="114"/>
      <c r="B56" s="107">
        <f>'Tax Invoice'!D51</f>
        <v>2</v>
      </c>
      <c r="C56" s="10" t="s">
        <v>733</v>
      </c>
      <c r="D56" s="10" t="s">
        <v>816</v>
      </c>
      <c r="E56" s="118" t="s">
        <v>737</v>
      </c>
      <c r="F56" s="132"/>
      <c r="G56" s="133"/>
      <c r="H56" s="11" t="s">
        <v>735</v>
      </c>
      <c r="I56" s="14">
        <f t="shared" si="3"/>
        <v>0.45899999999999996</v>
      </c>
      <c r="J56" s="14">
        <v>1.53</v>
      </c>
      <c r="K56" s="109">
        <f t="shared" si="4"/>
        <v>0.91799999999999993</v>
      </c>
      <c r="L56" s="115"/>
    </row>
    <row r="57" spans="1:12" ht="12.75" customHeight="1">
      <c r="A57" s="114"/>
      <c r="B57" s="107">
        <f>'Tax Invoice'!D52</f>
        <v>2</v>
      </c>
      <c r="C57" s="10" t="s">
        <v>733</v>
      </c>
      <c r="D57" s="10" t="s">
        <v>817</v>
      </c>
      <c r="E57" s="118" t="s">
        <v>738</v>
      </c>
      <c r="F57" s="132"/>
      <c r="G57" s="133"/>
      <c r="H57" s="11" t="s">
        <v>735</v>
      </c>
      <c r="I57" s="14">
        <f t="shared" si="3"/>
        <v>0.504</v>
      </c>
      <c r="J57" s="14">
        <v>1.68</v>
      </c>
      <c r="K57" s="109">
        <f t="shared" si="4"/>
        <v>1.008</v>
      </c>
      <c r="L57" s="115"/>
    </row>
    <row r="58" spans="1:12" ht="12.75" customHeight="1">
      <c r="A58" s="114"/>
      <c r="B58" s="107">
        <f>'Tax Invoice'!D53</f>
        <v>2</v>
      </c>
      <c r="C58" s="10" t="s">
        <v>733</v>
      </c>
      <c r="D58" s="10" t="s">
        <v>818</v>
      </c>
      <c r="E58" s="118" t="s">
        <v>739</v>
      </c>
      <c r="F58" s="132"/>
      <c r="G58" s="133"/>
      <c r="H58" s="11" t="s">
        <v>735</v>
      </c>
      <c r="I58" s="14">
        <f t="shared" si="3"/>
        <v>0.57599999999999996</v>
      </c>
      <c r="J58" s="14">
        <v>1.92</v>
      </c>
      <c r="K58" s="109">
        <f t="shared" si="4"/>
        <v>1.1519999999999999</v>
      </c>
      <c r="L58" s="115"/>
    </row>
    <row r="59" spans="1:12" ht="12.75" customHeight="1">
      <c r="A59" s="114"/>
      <c r="B59" s="107">
        <f>'Tax Invoice'!D54</f>
        <v>2</v>
      </c>
      <c r="C59" s="10" t="s">
        <v>740</v>
      </c>
      <c r="D59" s="10" t="s">
        <v>819</v>
      </c>
      <c r="E59" s="118" t="s">
        <v>734</v>
      </c>
      <c r="F59" s="132" t="s">
        <v>272</v>
      </c>
      <c r="G59" s="133"/>
      <c r="H59" s="11" t="s">
        <v>741</v>
      </c>
      <c r="I59" s="14">
        <f t="shared" si="3"/>
        <v>0.72</v>
      </c>
      <c r="J59" s="14">
        <v>2.4</v>
      </c>
      <c r="K59" s="109">
        <f t="shared" si="4"/>
        <v>1.44</v>
      </c>
      <c r="L59" s="115"/>
    </row>
    <row r="60" spans="1:12" ht="12.75" customHeight="1">
      <c r="A60" s="114"/>
      <c r="B60" s="107">
        <f>'Tax Invoice'!D55</f>
        <v>2</v>
      </c>
      <c r="C60" s="10" t="s">
        <v>740</v>
      </c>
      <c r="D60" s="10" t="s">
        <v>820</v>
      </c>
      <c r="E60" s="118" t="s">
        <v>736</v>
      </c>
      <c r="F60" s="132" t="s">
        <v>273</v>
      </c>
      <c r="G60" s="133"/>
      <c r="H60" s="11" t="s">
        <v>741</v>
      </c>
      <c r="I60" s="14">
        <f t="shared" si="3"/>
        <v>0.747</v>
      </c>
      <c r="J60" s="14">
        <v>2.4900000000000002</v>
      </c>
      <c r="K60" s="109">
        <f t="shared" si="4"/>
        <v>1.494</v>
      </c>
      <c r="L60" s="115"/>
    </row>
    <row r="61" spans="1:12" ht="12.75" customHeight="1">
      <c r="A61" s="114"/>
      <c r="B61" s="107">
        <f>'Tax Invoice'!D56</f>
        <v>2</v>
      </c>
      <c r="C61" s="10" t="s">
        <v>740</v>
      </c>
      <c r="D61" s="10" t="s">
        <v>820</v>
      </c>
      <c r="E61" s="118" t="s">
        <v>736</v>
      </c>
      <c r="F61" s="132" t="s">
        <v>272</v>
      </c>
      <c r="G61" s="133"/>
      <c r="H61" s="11" t="s">
        <v>741</v>
      </c>
      <c r="I61" s="14">
        <f t="shared" si="3"/>
        <v>0.747</v>
      </c>
      <c r="J61" s="14">
        <v>2.4900000000000002</v>
      </c>
      <c r="K61" s="109">
        <f t="shared" si="4"/>
        <v>1.494</v>
      </c>
      <c r="L61" s="115"/>
    </row>
    <row r="62" spans="1:12" ht="12.75" customHeight="1">
      <c r="A62" s="114"/>
      <c r="B62" s="107">
        <f>'Tax Invoice'!D57</f>
        <v>2</v>
      </c>
      <c r="C62" s="10" t="s">
        <v>740</v>
      </c>
      <c r="D62" s="10" t="s">
        <v>821</v>
      </c>
      <c r="E62" s="118" t="s">
        <v>738</v>
      </c>
      <c r="F62" s="132" t="s">
        <v>273</v>
      </c>
      <c r="G62" s="133"/>
      <c r="H62" s="11" t="s">
        <v>741</v>
      </c>
      <c r="I62" s="14">
        <f t="shared" si="3"/>
        <v>0.89400000000000002</v>
      </c>
      <c r="J62" s="14">
        <v>2.98</v>
      </c>
      <c r="K62" s="109">
        <f t="shared" si="4"/>
        <v>1.788</v>
      </c>
      <c r="L62" s="115"/>
    </row>
    <row r="63" spans="1:12" ht="12.75" customHeight="1">
      <c r="A63" s="114"/>
      <c r="B63" s="107">
        <f>'Tax Invoice'!D58</f>
        <v>2</v>
      </c>
      <c r="C63" s="10" t="s">
        <v>740</v>
      </c>
      <c r="D63" s="10" t="s">
        <v>821</v>
      </c>
      <c r="E63" s="118" t="s">
        <v>738</v>
      </c>
      <c r="F63" s="132" t="s">
        <v>272</v>
      </c>
      <c r="G63" s="133"/>
      <c r="H63" s="11" t="s">
        <v>741</v>
      </c>
      <c r="I63" s="14">
        <f t="shared" si="3"/>
        <v>0.89400000000000002</v>
      </c>
      <c r="J63" s="14">
        <v>2.98</v>
      </c>
      <c r="K63" s="109">
        <f t="shared" si="4"/>
        <v>1.788</v>
      </c>
      <c r="L63" s="115"/>
    </row>
    <row r="64" spans="1:12" ht="12.75" customHeight="1">
      <c r="A64" s="114"/>
      <c r="B64" s="107">
        <f>'Tax Invoice'!D59</f>
        <v>2</v>
      </c>
      <c r="C64" s="10" t="s">
        <v>740</v>
      </c>
      <c r="D64" s="10" t="s">
        <v>822</v>
      </c>
      <c r="E64" s="118" t="s">
        <v>739</v>
      </c>
      <c r="F64" s="132" t="s">
        <v>273</v>
      </c>
      <c r="G64" s="133"/>
      <c r="H64" s="11" t="s">
        <v>741</v>
      </c>
      <c r="I64" s="14">
        <f t="shared" si="3"/>
        <v>0.96599999999999997</v>
      </c>
      <c r="J64" s="14">
        <v>3.22</v>
      </c>
      <c r="K64" s="109">
        <f t="shared" si="4"/>
        <v>1.9319999999999999</v>
      </c>
      <c r="L64" s="115"/>
    </row>
    <row r="65" spans="1:12" ht="12.75" customHeight="1">
      <c r="A65" s="114"/>
      <c r="B65" s="107">
        <f>'Tax Invoice'!D60</f>
        <v>2</v>
      </c>
      <c r="C65" s="10" t="s">
        <v>740</v>
      </c>
      <c r="D65" s="10" t="s">
        <v>822</v>
      </c>
      <c r="E65" s="118" t="s">
        <v>739</v>
      </c>
      <c r="F65" s="132" t="s">
        <v>272</v>
      </c>
      <c r="G65" s="133"/>
      <c r="H65" s="11" t="s">
        <v>741</v>
      </c>
      <c r="I65" s="14">
        <f t="shared" si="3"/>
        <v>0.96599999999999997</v>
      </c>
      <c r="J65" s="14">
        <v>3.22</v>
      </c>
      <c r="K65" s="109">
        <f t="shared" si="4"/>
        <v>1.9319999999999999</v>
      </c>
      <c r="L65" s="115"/>
    </row>
    <row r="66" spans="1:12" ht="26.25" customHeight="1">
      <c r="A66" s="114"/>
      <c r="B66" s="107">
        <f>'Tax Invoice'!D61</f>
        <v>10</v>
      </c>
      <c r="C66" s="10" t="s">
        <v>742</v>
      </c>
      <c r="D66" s="10" t="s">
        <v>823</v>
      </c>
      <c r="E66" s="118" t="s">
        <v>239</v>
      </c>
      <c r="F66" s="132" t="s">
        <v>743</v>
      </c>
      <c r="G66" s="133"/>
      <c r="H66" s="11" t="s">
        <v>871</v>
      </c>
      <c r="I66" s="14">
        <f t="shared" si="3"/>
        <v>0.19800000000000001</v>
      </c>
      <c r="J66" s="14">
        <v>0.66</v>
      </c>
      <c r="K66" s="109">
        <f t="shared" si="4"/>
        <v>1.98</v>
      </c>
      <c r="L66" s="115"/>
    </row>
    <row r="67" spans="1:12" ht="26.25" customHeight="1">
      <c r="A67" s="114"/>
      <c r="B67" s="107">
        <f>'Tax Invoice'!D62</f>
        <v>10</v>
      </c>
      <c r="C67" s="10" t="s">
        <v>742</v>
      </c>
      <c r="D67" s="10" t="s">
        <v>823</v>
      </c>
      <c r="E67" s="118" t="s">
        <v>239</v>
      </c>
      <c r="F67" s="132" t="s">
        <v>745</v>
      </c>
      <c r="G67" s="133"/>
      <c r="H67" s="11" t="s">
        <v>871</v>
      </c>
      <c r="I67" s="14">
        <f t="shared" si="3"/>
        <v>0.19800000000000001</v>
      </c>
      <c r="J67" s="14">
        <v>0.66</v>
      </c>
      <c r="K67" s="109">
        <f t="shared" si="4"/>
        <v>1.98</v>
      </c>
      <c r="L67" s="115"/>
    </row>
    <row r="68" spans="1:12" ht="26.25" customHeight="1">
      <c r="A68" s="114"/>
      <c r="B68" s="107">
        <f>'Tax Invoice'!D63</f>
        <v>10</v>
      </c>
      <c r="C68" s="10" t="s">
        <v>742</v>
      </c>
      <c r="D68" s="10" t="s">
        <v>824</v>
      </c>
      <c r="E68" s="118" t="s">
        <v>239</v>
      </c>
      <c r="F68" s="132" t="s">
        <v>226</v>
      </c>
      <c r="G68" s="133"/>
      <c r="H68" s="11" t="s">
        <v>871</v>
      </c>
      <c r="I68" s="14">
        <f t="shared" si="3"/>
        <v>0.19800000000000001</v>
      </c>
      <c r="J68" s="14">
        <v>0.66</v>
      </c>
      <c r="K68" s="109">
        <f t="shared" si="4"/>
        <v>1.98</v>
      </c>
      <c r="L68" s="115"/>
    </row>
    <row r="69" spans="1:12" ht="26.25" customHeight="1">
      <c r="A69" s="114"/>
      <c r="B69" s="107">
        <f>'Tax Invoice'!D64</f>
        <v>10</v>
      </c>
      <c r="C69" s="10" t="s">
        <v>742</v>
      </c>
      <c r="D69" s="10" t="s">
        <v>824</v>
      </c>
      <c r="E69" s="118" t="s">
        <v>239</v>
      </c>
      <c r="F69" s="132" t="s">
        <v>228</v>
      </c>
      <c r="G69" s="133"/>
      <c r="H69" s="11" t="s">
        <v>871</v>
      </c>
      <c r="I69" s="14">
        <f t="shared" si="3"/>
        <v>0.19800000000000001</v>
      </c>
      <c r="J69" s="14">
        <v>0.66</v>
      </c>
      <c r="K69" s="109">
        <f t="shared" si="4"/>
        <v>1.98</v>
      </c>
      <c r="L69" s="115"/>
    </row>
    <row r="70" spans="1:12" ht="26.25" customHeight="1">
      <c r="A70" s="114"/>
      <c r="B70" s="107">
        <f>'Tax Invoice'!D65</f>
        <v>10</v>
      </c>
      <c r="C70" s="10" t="s">
        <v>742</v>
      </c>
      <c r="D70" s="10" t="s">
        <v>825</v>
      </c>
      <c r="E70" s="118" t="s">
        <v>239</v>
      </c>
      <c r="F70" s="132" t="s">
        <v>230</v>
      </c>
      <c r="G70" s="133"/>
      <c r="H70" s="11" t="s">
        <v>871</v>
      </c>
      <c r="I70" s="14">
        <f t="shared" si="3"/>
        <v>0.19800000000000001</v>
      </c>
      <c r="J70" s="14">
        <v>0.66</v>
      </c>
      <c r="K70" s="109">
        <f t="shared" si="4"/>
        <v>1.98</v>
      </c>
      <c r="L70" s="115"/>
    </row>
    <row r="71" spans="1:12" ht="26.25" customHeight="1">
      <c r="A71" s="114"/>
      <c r="B71" s="107">
        <f>'Tax Invoice'!D66</f>
        <v>10</v>
      </c>
      <c r="C71" s="10" t="s">
        <v>742</v>
      </c>
      <c r="D71" s="10" t="s">
        <v>825</v>
      </c>
      <c r="E71" s="118" t="s">
        <v>239</v>
      </c>
      <c r="F71" s="132" t="s">
        <v>231</v>
      </c>
      <c r="G71" s="133"/>
      <c r="H71" s="11" t="s">
        <v>871</v>
      </c>
      <c r="I71" s="14">
        <f t="shared" si="3"/>
        <v>0.19800000000000001</v>
      </c>
      <c r="J71" s="14">
        <v>0.66</v>
      </c>
      <c r="K71" s="109">
        <f t="shared" si="4"/>
        <v>1.98</v>
      </c>
      <c r="L71" s="115"/>
    </row>
    <row r="72" spans="1:12" ht="26.25" customHeight="1">
      <c r="A72" s="114"/>
      <c r="B72" s="107">
        <f>'Tax Invoice'!D67</f>
        <v>4</v>
      </c>
      <c r="C72" s="10" t="s">
        <v>742</v>
      </c>
      <c r="D72" s="10" t="s">
        <v>823</v>
      </c>
      <c r="E72" s="118" t="s">
        <v>746</v>
      </c>
      <c r="F72" s="132" t="s">
        <v>743</v>
      </c>
      <c r="G72" s="133"/>
      <c r="H72" s="11" t="s">
        <v>871</v>
      </c>
      <c r="I72" s="14">
        <f t="shared" si="3"/>
        <v>0.19800000000000001</v>
      </c>
      <c r="J72" s="14">
        <v>0.66</v>
      </c>
      <c r="K72" s="109">
        <f t="shared" si="4"/>
        <v>0.79200000000000004</v>
      </c>
      <c r="L72" s="115"/>
    </row>
    <row r="73" spans="1:12" ht="26.25" customHeight="1">
      <c r="A73" s="114"/>
      <c r="B73" s="107">
        <f>'Tax Invoice'!D68</f>
        <v>4</v>
      </c>
      <c r="C73" s="10" t="s">
        <v>742</v>
      </c>
      <c r="D73" s="10" t="s">
        <v>823</v>
      </c>
      <c r="E73" s="118" t="s">
        <v>746</v>
      </c>
      <c r="F73" s="132" t="s">
        <v>745</v>
      </c>
      <c r="G73" s="133"/>
      <c r="H73" s="11" t="s">
        <v>871</v>
      </c>
      <c r="I73" s="14">
        <f t="shared" si="3"/>
        <v>0.19800000000000001</v>
      </c>
      <c r="J73" s="14">
        <v>0.66</v>
      </c>
      <c r="K73" s="109">
        <f t="shared" si="4"/>
        <v>0.79200000000000004</v>
      </c>
      <c r="L73" s="115"/>
    </row>
    <row r="74" spans="1:12" ht="26.25" customHeight="1">
      <c r="A74" s="114"/>
      <c r="B74" s="107">
        <f>'Tax Invoice'!D69</f>
        <v>4</v>
      </c>
      <c r="C74" s="10" t="s">
        <v>742</v>
      </c>
      <c r="D74" s="10" t="s">
        <v>824</v>
      </c>
      <c r="E74" s="118" t="s">
        <v>746</v>
      </c>
      <c r="F74" s="132" t="s">
        <v>226</v>
      </c>
      <c r="G74" s="133"/>
      <c r="H74" s="11" t="s">
        <v>871</v>
      </c>
      <c r="I74" s="14">
        <f t="shared" si="3"/>
        <v>0.19800000000000001</v>
      </c>
      <c r="J74" s="14">
        <v>0.66</v>
      </c>
      <c r="K74" s="109">
        <f t="shared" si="4"/>
        <v>0.79200000000000004</v>
      </c>
      <c r="L74" s="115"/>
    </row>
    <row r="75" spans="1:12" ht="26.25" customHeight="1">
      <c r="A75" s="114"/>
      <c r="B75" s="107">
        <f>'Tax Invoice'!D70</f>
        <v>4</v>
      </c>
      <c r="C75" s="10" t="s">
        <v>742</v>
      </c>
      <c r="D75" s="10" t="s">
        <v>824</v>
      </c>
      <c r="E75" s="118" t="s">
        <v>746</v>
      </c>
      <c r="F75" s="132" t="s">
        <v>228</v>
      </c>
      <c r="G75" s="133"/>
      <c r="H75" s="11" t="s">
        <v>871</v>
      </c>
      <c r="I75" s="14">
        <f t="shared" si="3"/>
        <v>0.19800000000000001</v>
      </c>
      <c r="J75" s="14">
        <v>0.66</v>
      </c>
      <c r="K75" s="109">
        <f t="shared" si="4"/>
        <v>0.79200000000000004</v>
      </c>
      <c r="L75" s="115"/>
    </row>
    <row r="76" spans="1:12" ht="26.25" customHeight="1">
      <c r="A76" s="114"/>
      <c r="B76" s="107">
        <f>'Tax Invoice'!D71</f>
        <v>5</v>
      </c>
      <c r="C76" s="10" t="s">
        <v>742</v>
      </c>
      <c r="D76" s="10" t="s">
        <v>825</v>
      </c>
      <c r="E76" s="118" t="s">
        <v>746</v>
      </c>
      <c r="F76" s="132" t="s">
        <v>230</v>
      </c>
      <c r="G76" s="133"/>
      <c r="H76" s="11" t="s">
        <v>871</v>
      </c>
      <c r="I76" s="14">
        <f t="shared" si="3"/>
        <v>0.19800000000000001</v>
      </c>
      <c r="J76" s="14">
        <v>0.66</v>
      </c>
      <c r="K76" s="109">
        <f t="shared" si="4"/>
        <v>0.99</v>
      </c>
      <c r="L76" s="115"/>
    </row>
    <row r="77" spans="1:12" ht="26.25" customHeight="1">
      <c r="A77" s="114"/>
      <c r="B77" s="107">
        <f>'Tax Invoice'!D72</f>
        <v>5</v>
      </c>
      <c r="C77" s="10" t="s">
        <v>742</v>
      </c>
      <c r="D77" s="10" t="s">
        <v>825</v>
      </c>
      <c r="E77" s="118" t="s">
        <v>746</v>
      </c>
      <c r="F77" s="132" t="s">
        <v>231</v>
      </c>
      <c r="G77" s="133"/>
      <c r="H77" s="11" t="s">
        <v>871</v>
      </c>
      <c r="I77" s="14">
        <f t="shared" si="3"/>
        <v>0.19800000000000001</v>
      </c>
      <c r="J77" s="14">
        <v>0.66</v>
      </c>
      <c r="K77" s="109">
        <f t="shared" si="4"/>
        <v>0.99</v>
      </c>
      <c r="L77" s="115"/>
    </row>
    <row r="78" spans="1:12" ht="24" customHeight="1">
      <c r="A78" s="114"/>
      <c r="B78" s="107">
        <f>'Tax Invoice'!D73</f>
        <v>2</v>
      </c>
      <c r="C78" s="10" t="s">
        <v>747</v>
      </c>
      <c r="D78" s="10" t="s">
        <v>747</v>
      </c>
      <c r="E78" s="118" t="s">
        <v>34</v>
      </c>
      <c r="F78" s="132"/>
      <c r="G78" s="133"/>
      <c r="H78" s="11" t="s">
        <v>748</v>
      </c>
      <c r="I78" s="14">
        <f t="shared" si="3"/>
        <v>0.48899999999999993</v>
      </c>
      <c r="J78" s="14">
        <v>1.63</v>
      </c>
      <c r="K78" s="109">
        <f t="shared" si="4"/>
        <v>0.97799999999999987</v>
      </c>
      <c r="L78" s="115"/>
    </row>
    <row r="79" spans="1:12" ht="24" customHeight="1">
      <c r="A79" s="114"/>
      <c r="B79" s="107">
        <f>'Tax Invoice'!D74</f>
        <v>2</v>
      </c>
      <c r="C79" s="10" t="s">
        <v>747</v>
      </c>
      <c r="D79" s="10" t="s">
        <v>747</v>
      </c>
      <c r="E79" s="118" t="s">
        <v>37</v>
      </c>
      <c r="F79" s="132"/>
      <c r="G79" s="133"/>
      <c r="H79" s="11" t="s">
        <v>748</v>
      </c>
      <c r="I79" s="14">
        <f t="shared" si="3"/>
        <v>0.48899999999999993</v>
      </c>
      <c r="J79" s="14">
        <v>1.63</v>
      </c>
      <c r="K79" s="109">
        <f t="shared" si="4"/>
        <v>0.97799999999999987</v>
      </c>
      <c r="L79" s="115"/>
    </row>
    <row r="80" spans="1:12" ht="24" customHeight="1">
      <c r="A80" s="114"/>
      <c r="B80" s="107">
        <f>'Tax Invoice'!D75</f>
        <v>2</v>
      </c>
      <c r="C80" s="10" t="s">
        <v>749</v>
      </c>
      <c r="D80" s="10" t="s">
        <v>749</v>
      </c>
      <c r="E80" s="118" t="s">
        <v>34</v>
      </c>
      <c r="F80" s="132" t="s">
        <v>272</v>
      </c>
      <c r="G80" s="133"/>
      <c r="H80" s="11" t="s">
        <v>750</v>
      </c>
      <c r="I80" s="14">
        <f t="shared" si="3"/>
        <v>0.65400000000000003</v>
      </c>
      <c r="J80" s="14">
        <v>2.1800000000000002</v>
      </c>
      <c r="K80" s="109">
        <f t="shared" si="4"/>
        <v>1.3080000000000001</v>
      </c>
      <c r="L80" s="115"/>
    </row>
    <row r="81" spans="1:12" ht="24" customHeight="1">
      <c r="A81" s="114"/>
      <c r="B81" s="107">
        <f>'Tax Invoice'!D76</f>
        <v>2</v>
      </c>
      <c r="C81" s="10" t="s">
        <v>749</v>
      </c>
      <c r="D81" s="10" t="s">
        <v>749</v>
      </c>
      <c r="E81" s="118" t="s">
        <v>35</v>
      </c>
      <c r="F81" s="132" t="s">
        <v>272</v>
      </c>
      <c r="G81" s="133"/>
      <c r="H81" s="11" t="s">
        <v>750</v>
      </c>
      <c r="I81" s="14">
        <f t="shared" si="3"/>
        <v>0.65400000000000003</v>
      </c>
      <c r="J81" s="14">
        <v>2.1800000000000002</v>
      </c>
      <c r="K81" s="109">
        <f t="shared" si="4"/>
        <v>1.3080000000000001</v>
      </c>
      <c r="L81" s="115"/>
    </row>
    <row r="82" spans="1:12" ht="24" customHeight="1">
      <c r="A82" s="114"/>
      <c r="B82" s="107">
        <f>'Tax Invoice'!D77</f>
        <v>2</v>
      </c>
      <c r="C82" s="10" t="s">
        <v>749</v>
      </c>
      <c r="D82" s="10" t="s">
        <v>749</v>
      </c>
      <c r="E82" s="118" t="s">
        <v>37</v>
      </c>
      <c r="F82" s="132" t="s">
        <v>272</v>
      </c>
      <c r="G82" s="133"/>
      <c r="H82" s="11" t="s">
        <v>750</v>
      </c>
      <c r="I82" s="14">
        <f t="shared" si="3"/>
        <v>0.65400000000000003</v>
      </c>
      <c r="J82" s="14">
        <v>2.1800000000000002</v>
      </c>
      <c r="K82" s="109">
        <f t="shared" si="4"/>
        <v>1.3080000000000001</v>
      </c>
      <c r="L82" s="115"/>
    </row>
    <row r="83" spans="1:12" ht="24" customHeight="1">
      <c r="A83" s="114"/>
      <c r="B83" s="107">
        <f>'Tax Invoice'!D78</f>
        <v>4</v>
      </c>
      <c r="C83" s="10" t="s">
        <v>751</v>
      </c>
      <c r="D83" s="10" t="s">
        <v>826</v>
      </c>
      <c r="E83" s="118" t="s">
        <v>298</v>
      </c>
      <c r="F83" s="132" t="s">
        <v>107</v>
      </c>
      <c r="G83" s="133"/>
      <c r="H83" s="11" t="s">
        <v>752</v>
      </c>
      <c r="I83" s="14">
        <f t="shared" si="3"/>
        <v>0.28499999999999998</v>
      </c>
      <c r="J83" s="14">
        <v>0.95</v>
      </c>
      <c r="K83" s="109">
        <f t="shared" si="4"/>
        <v>1.1399999999999999</v>
      </c>
      <c r="L83" s="115"/>
    </row>
    <row r="84" spans="1:12" ht="24" customHeight="1">
      <c r="A84" s="114"/>
      <c r="B84" s="107">
        <f>'Tax Invoice'!D79</f>
        <v>4</v>
      </c>
      <c r="C84" s="10" t="s">
        <v>751</v>
      </c>
      <c r="D84" s="10" t="s">
        <v>826</v>
      </c>
      <c r="E84" s="118" t="s">
        <v>298</v>
      </c>
      <c r="F84" s="132" t="s">
        <v>210</v>
      </c>
      <c r="G84" s="133"/>
      <c r="H84" s="11" t="s">
        <v>752</v>
      </c>
      <c r="I84" s="14">
        <f t="shared" si="3"/>
        <v>0.28499999999999998</v>
      </c>
      <c r="J84" s="14">
        <v>0.95</v>
      </c>
      <c r="K84" s="109">
        <f t="shared" si="4"/>
        <v>1.1399999999999999</v>
      </c>
      <c r="L84" s="115"/>
    </row>
    <row r="85" spans="1:12" ht="24" customHeight="1">
      <c r="A85" s="114"/>
      <c r="B85" s="107">
        <f>'Tax Invoice'!D80</f>
        <v>2</v>
      </c>
      <c r="C85" s="10" t="s">
        <v>751</v>
      </c>
      <c r="D85" s="10" t="s">
        <v>826</v>
      </c>
      <c r="E85" s="118" t="s">
        <v>298</v>
      </c>
      <c r="F85" s="132" t="s">
        <v>265</v>
      </c>
      <c r="G85" s="133"/>
      <c r="H85" s="11" t="s">
        <v>752</v>
      </c>
      <c r="I85" s="14">
        <f t="shared" si="3"/>
        <v>0.28499999999999998</v>
      </c>
      <c r="J85" s="14">
        <v>0.95</v>
      </c>
      <c r="K85" s="109">
        <f t="shared" si="4"/>
        <v>0.56999999999999995</v>
      </c>
      <c r="L85" s="115"/>
    </row>
    <row r="86" spans="1:12" ht="24" customHeight="1">
      <c r="A86" s="114"/>
      <c r="B86" s="107">
        <f>'Tax Invoice'!D81</f>
        <v>2</v>
      </c>
      <c r="C86" s="10" t="s">
        <v>751</v>
      </c>
      <c r="D86" s="10" t="s">
        <v>827</v>
      </c>
      <c r="E86" s="118" t="s">
        <v>294</v>
      </c>
      <c r="F86" s="132" t="s">
        <v>107</v>
      </c>
      <c r="G86" s="133"/>
      <c r="H86" s="11" t="s">
        <v>752</v>
      </c>
      <c r="I86" s="14">
        <f t="shared" si="3"/>
        <v>0.40200000000000002</v>
      </c>
      <c r="J86" s="14">
        <v>1.34</v>
      </c>
      <c r="K86" s="109">
        <f t="shared" si="4"/>
        <v>0.80400000000000005</v>
      </c>
      <c r="L86" s="115"/>
    </row>
    <row r="87" spans="1:12" ht="24" customHeight="1">
      <c r="A87" s="114"/>
      <c r="B87" s="107">
        <f>'Tax Invoice'!D82</f>
        <v>2</v>
      </c>
      <c r="C87" s="10" t="s">
        <v>751</v>
      </c>
      <c r="D87" s="10" t="s">
        <v>827</v>
      </c>
      <c r="E87" s="118" t="s">
        <v>294</v>
      </c>
      <c r="F87" s="132" t="s">
        <v>210</v>
      </c>
      <c r="G87" s="133"/>
      <c r="H87" s="11" t="s">
        <v>752</v>
      </c>
      <c r="I87" s="14">
        <f t="shared" ref="I87:I118" si="5">J87*$N$1</f>
        <v>0.40200000000000002</v>
      </c>
      <c r="J87" s="14">
        <v>1.34</v>
      </c>
      <c r="K87" s="109">
        <f t="shared" ref="K87:K118" si="6">I87*B87</f>
        <v>0.80400000000000005</v>
      </c>
      <c r="L87" s="115"/>
    </row>
    <row r="88" spans="1:12" ht="24" customHeight="1">
      <c r="A88" s="114"/>
      <c r="B88" s="107">
        <f>'Tax Invoice'!D83</f>
        <v>2</v>
      </c>
      <c r="C88" s="10" t="s">
        <v>751</v>
      </c>
      <c r="D88" s="10" t="s">
        <v>827</v>
      </c>
      <c r="E88" s="118" t="s">
        <v>294</v>
      </c>
      <c r="F88" s="132" t="s">
        <v>265</v>
      </c>
      <c r="G88" s="133"/>
      <c r="H88" s="11" t="s">
        <v>752</v>
      </c>
      <c r="I88" s="14">
        <f t="shared" si="5"/>
        <v>0.40200000000000002</v>
      </c>
      <c r="J88" s="14">
        <v>1.34</v>
      </c>
      <c r="K88" s="109">
        <f t="shared" si="6"/>
        <v>0.80400000000000005</v>
      </c>
      <c r="L88" s="115"/>
    </row>
    <row r="89" spans="1:12" ht="24" customHeight="1">
      <c r="A89" s="114"/>
      <c r="B89" s="107">
        <f>'Tax Invoice'!D84</f>
        <v>2</v>
      </c>
      <c r="C89" s="10" t="s">
        <v>751</v>
      </c>
      <c r="D89" s="10" t="s">
        <v>827</v>
      </c>
      <c r="E89" s="118" t="s">
        <v>294</v>
      </c>
      <c r="F89" s="132" t="s">
        <v>268</v>
      </c>
      <c r="G89" s="133"/>
      <c r="H89" s="11" t="s">
        <v>752</v>
      </c>
      <c r="I89" s="14">
        <f t="shared" si="5"/>
        <v>0.40200000000000002</v>
      </c>
      <c r="J89" s="14">
        <v>1.34</v>
      </c>
      <c r="K89" s="109">
        <f t="shared" si="6"/>
        <v>0.80400000000000005</v>
      </c>
      <c r="L89" s="115"/>
    </row>
    <row r="90" spans="1:12" ht="24" customHeight="1">
      <c r="A90" s="114"/>
      <c r="B90" s="107">
        <f>'Tax Invoice'!D85</f>
        <v>2</v>
      </c>
      <c r="C90" s="10" t="s">
        <v>751</v>
      </c>
      <c r="D90" s="10" t="s">
        <v>827</v>
      </c>
      <c r="E90" s="118" t="s">
        <v>294</v>
      </c>
      <c r="F90" s="132" t="s">
        <v>269</v>
      </c>
      <c r="G90" s="133"/>
      <c r="H90" s="11" t="s">
        <v>752</v>
      </c>
      <c r="I90" s="14">
        <f t="shared" si="5"/>
        <v>0.40200000000000002</v>
      </c>
      <c r="J90" s="14">
        <v>1.34</v>
      </c>
      <c r="K90" s="109">
        <f t="shared" si="6"/>
        <v>0.80400000000000005</v>
      </c>
      <c r="L90" s="115"/>
    </row>
    <row r="91" spans="1:12" ht="24" customHeight="1">
      <c r="A91" s="114"/>
      <c r="B91" s="107">
        <f>'Tax Invoice'!D86</f>
        <v>2</v>
      </c>
      <c r="C91" s="10" t="s">
        <v>753</v>
      </c>
      <c r="D91" s="10" t="s">
        <v>828</v>
      </c>
      <c r="E91" s="118" t="s">
        <v>572</v>
      </c>
      <c r="F91" s="132" t="s">
        <v>273</v>
      </c>
      <c r="G91" s="133"/>
      <c r="H91" s="11" t="s">
        <v>754</v>
      </c>
      <c r="I91" s="14">
        <f t="shared" si="5"/>
        <v>0.14099999999999999</v>
      </c>
      <c r="J91" s="14">
        <v>0.47</v>
      </c>
      <c r="K91" s="109">
        <f t="shared" si="6"/>
        <v>0.28199999999999997</v>
      </c>
      <c r="L91" s="115"/>
    </row>
    <row r="92" spans="1:12" ht="24" customHeight="1">
      <c r="A92" s="114"/>
      <c r="B92" s="107">
        <f>'Tax Invoice'!D87</f>
        <v>2</v>
      </c>
      <c r="C92" s="10" t="s">
        <v>753</v>
      </c>
      <c r="D92" s="10" t="s">
        <v>828</v>
      </c>
      <c r="E92" s="118" t="s">
        <v>572</v>
      </c>
      <c r="F92" s="132" t="s">
        <v>272</v>
      </c>
      <c r="G92" s="133"/>
      <c r="H92" s="11" t="s">
        <v>754</v>
      </c>
      <c r="I92" s="14">
        <f t="shared" si="5"/>
        <v>0.14099999999999999</v>
      </c>
      <c r="J92" s="14">
        <v>0.47</v>
      </c>
      <c r="K92" s="109">
        <f t="shared" si="6"/>
        <v>0.28199999999999997</v>
      </c>
      <c r="L92" s="115"/>
    </row>
    <row r="93" spans="1:12" ht="24" customHeight="1">
      <c r="A93" s="114"/>
      <c r="B93" s="107">
        <f>'Tax Invoice'!D88</f>
        <v>4</v>
      </c>
      <c r="C93" s="10" t="s">
        <v>753</v>
      </c>
      <c r="D93" s="10" t="s">
        <v>829</v>
      </c>
      <c r="E93" s="118" t="s">
        <v>755</v>
      </c>
      <c r="F93" s="132" t="s">
        <v>273</v>
      </c>
      <c r="G93" s="133"/>
      <c r="H93" s="11" t="s">
        <v>754</v>
      </c>
      <c r="I93" s="14">
        <f t="shared" si="5"/>
        <v>0.156</v>
      </c>
      <c r="J93" s="14">
        <v>0.52</v>
      </c>
      <c r="K93" s="109">
        <f t="shared" si="6"/>
        <v>0.624</v>
      </c>
      <c r="L93" s="115"/>
    </row>
    <row r="94" spans="1:12" ht="24" customHeight="1">
      <c r="A94" s="114"/>
      <c r="B94" s="107">
        <f>'Tax Invoice'!D89</f>
        <v>5</v>
      </c>
      <c r="C94" s="10" t="s">
        <v>753</v>
      </c>
      <c r="D94" s="10" t="s">
        <v>829</v>
      </c>
      <c r="E94" s="118" t="s">
        <v>755</v>
      </c>
      <c r="F94" s="132" t="s">
        <v>272</v>
      </c>
      <c r="G94" s="133"/>
      <c r="H94" s="11" t="s">
        <v>754</v>
      </c>
      <c r="I94" s="14">
        <f t="shared" si="5"/>
        <v>0.156</v>
      </c>
      <c r="J94" s="14">
        <v>0.52</v>
      </c>
      <c r="K94" s="109">
        <f t="shared" si="6"/>
        <v>0.78</v>
      </c>
      <c r="L94" s="115"/>
    </row>
    <row r="95" spans="1:12" ht="24" customHeight="1">
      <c r="A95" s="114"/>
      <c r="B95" s="107">
        <f>'Tax Invoice'!D90</f>
        <v>4</v>
      </c>
      <c r="C95" s="10" t="s">
        <v>753</v>
      </c>
      <c r="D95" s="10" t="s">
        <v>830</v>
      </c>
      <c r="E95" s="118" t="s">
        <v>298</v>
      </c>
      <c r="F95" s="132" t="s">
        <v>273</v>
      </c>
      <c r="G95" s="133"/>
      <c r="H95" s="11" t="s">
        <v>754</v>
      </c>
      <c r="I95" s="14">
        <f t="shared" si="5"/>
        <v>0.186</v>
      </c>
      <c r="J95" s="14">
        <v>0.62</v>
      </c>
      <c r="K95" s="109">
        <f t="shared" si="6"/>
        <v>0.74399999999999999</v>
      </c>
      <c r="L95" s="115"/>
    </row>
    <row r="96" spans="1:12" ht="24" customHeight="1">
      <c r="A96" s="114"/>
      <c r="B96" s="107">
        <f>'Tax Invoice'!D91</f>
        <v>5</v>
      </c>
      <c r="C96" s="10" t="s">
        <v>753</v>
      </c>
      <c r="D96" s="10" t="s">
        <v>830</v>
      </c>
      <c r="E96" s="118" t="s">
        <v>298</v>
      </c>
      <c r="F96" s="132" t="s">
        <v>272</v>
      </c>
      <c r="G96" s="133"/>
      <c r="H96" s="11" t="s">
        <v>754</v>
      </c>
      <c r="I96" s="14">
        <f t="shared" si="5"/>
        <v>0.186</v>
      </c>
      <c r="J96" s="14">
        <v>0.62</v>
      </c>
      <c r="K96" s="109">
        <f t="shared" si="6"/>
        <v>0.92999999999999994</v>
      </c>
      <c r="L96" s="115"/>
    </row>
    <row r="97" spans="1:12" ht="24" customHeight="1">
      <c r="A97" s="114"/>
      <c r="B97" s="107">
        <f>'Tax Invoice'!D92</f>
        <v>4</v>
      </c>
      <c r="C97" s="10" t="s">
        <v>753</v>
      </c>
      <c r="D97" s="10" t="s">
        <v>831</v>
      </c>
      <c r="E97" s="118" t="s">
        <v>294</v>
      </c>
      <c r="F97" s="132" t="s">
        <v>272</v>
      </c>
      <c r="G97" s="133"/>
      <c r="H97" s="11" t="s">
        <v>754</v>
      </c>
      <c r="I97" s="14">
        <f t="shared" si="5"/>
        <v>0.19800000000000001</v>
      </c>
      <c r="J97" s="14">
        <v>0.66</v>
      </c>
      <c r="K97" s="109">
        <f t="shared" si="6"/>
        <v>0.79200000000000004</v>
      </c>
      <c r="L97" s="115"/>
    </row>
    <row r="98" spans="1:12" ht="24" customHeight="1">
      <c r="A98" s="114"/>
      <c r="B98" s="107">
        <f>'Tax Invoice'!D93</f>
        <v>4</v>
      </c>
      <c r="C98" s="10" t="s">
        <v>753</v>
      </c>
      <c r="D98" s="10" t="s">
        <v>832</v>
      </c>
      <c r="E98" s="118" t="s">
        <v>314</v>
      </c>
      <c r="F98" s="132" t="s">
        <v>273</v>
      </c>
      <c r="G98" s="133"/>
      <c r="H98" s="11" t="s">
        <v>754</v>
      </c>
      <c r="I98" s="14">
        <f t="shared" si="5"/>
        <v>0.21299999999999999</v>
      </c>
      <c r="J98" s="14">
        <v>0.71</v>
      </c>
      <c r="K98" s="109">
        <f t="shared" si="6"/>
        <v>0.85199999999999998</v>
      </c>
      <c r="L98" s="115"/>
    </row>
    <row r="99" spans="1:12" ht="24" customHeight="1">
      <c r="A99" s="114"/>
      <c r="B99" s="107">
        <f>'Tax Invoice'!D94</f>
        <v>2</v>
      </c>
      <c r="C99" s="10" t="s">
        <v>753</v>
      </c>
      <c r="D99" s="10" t="s">
        <v>832</v>
      </c>
      <c r="E99" s="118" t="s">
        <v>314</v>
      </c>
      <c r="F99" s="132" t="s">
        <v>272</v>
      </c>
      <c r="G99" s="133"/>
      <c r="H99" s="11" t="s">
        <v>754</v>
      </c>
      <c r="I99" s="14">
        <f t="shared" si="5"/>
        <v>0.21299999999999999</v>
      </c>
      <c r="J99" s="14">
        <v>0.71</v>
      </c>
      <c r="K99" s="109">
        <f t="shared" si="6"/>
        <v>0.42599999999999999</v>
      </c>
      <c r="L99" s="115"/>
    </row>
    <row r="100" spans="1:12" ht="12.75" customHeight="1">
      <c r="A100" s="114"/>
      <c r="B100" s="107">
        <f>'Tax Invoice'!D95</f>
        <v>4</v>
      </c>
      <c r="C100" s="10" t="s">
        <v>756</v>
      </c>
      <c r="D100" s="10" t="s">
        <v>833</v>
      </c>
      <c r="E100" s="118" t="s">
        <v>755</v>
      </c>
      <c r="F100" s="132" t="s">
        <v>273</v>
      </c>
      <c r="G100" s="133"/>
      <c r="H100" s="11" t="s">
        <v>757</v>
      </c>
      <c r="I100" s="14">
        <f t="shared" si="5"/>
        <v>0.34499999999999997</v>
      </c>
      <c r="J100" s="14">
        <v>1.1499999999999999</v>
      </c>
      <c r="K100" s="109">
        <f t="shared" si="6"/>
        <v>1.38</v>
      </c>
      <c r="L100" s="115"/>
    </row>
    <row r="101" spans="1:12" ht="12.75" customHeight="1">
      <c r="A101" s="114"/>
      <c r="B101" s="107">
        <f>'Tax Invoice'!D96</f>
        <v>6</v>
      </c>
      <c r="C101" s="10" t="s">
        <v>756</v>
      </c>
      <c r="D101" s="10" t="s">
        <v>833</v>
      </c>
      <c r="E101" s="118" t="s">
        <v>755</v>
      </c>
      <c r="F101" s="132" t="s">
        <v>272</v>
      </c>
      <c r="G101" s="133"/>
      <c r="H101" s="11" t="s">
        <v>757</v>
      </c>
      <c r="I101" s="14">
        <f t="shared" si="5"/>
        <v>0.34499999999999997</v>
      </c>
      <c r="J101" s="14">
        <v>1.1499999999999999</v>
      </c>
      <c r="K101" s="109">
        <f t="shared" si="6"/>
        <v>2.0699999999999998</v>
      </c>
      <c r="L101" s="115"/>
    </row>
    <row r="102" spans="1:12" ht="12.75" customHeight="1">
      <c r="A102" s="114"/>
      <c r="B102" s="107">
        <f>'Tax Invoice'!D97</f>
        <v>4</v>
      </c>
      <c r="C102" s="10" t="s">
        <v>756</v>
      </c>
      <c r="D102" s="10" t="s">
        <v>834</v>
      </c>
      <c r="E102" s="118" t="s">
        <v>298</v>
      </c>
      <c r="F102" s="132" t="s">
        <v>273</v>
      </c>
      <c r="G102" s="133"/>
      <c r="H102" s="11" t="s">
        <v>757</v>
      </c>
      <c r="I102" s="14">
        <f t="shared" si="5"/>
        <v>0.35699999999999998</v>
      </c>
      <c r="J102" s="14">
        <v>1.19</v>
      </c>
      <c r="K102" s="109">
        <f t="shared" si="6"/>
        <v>1.4279999999999999</v>
      </c>
      <c r="L102" s="115"/>
    </row>
    <row r="103" spans="1:12" ht="12.75" customHeight="1">
      <c r="A103" s="114"/>
      <c r="B103" s="107">
        <f>'Tax Invoice'!D98</f>
        <v>6</v>
      </c>
      <c r="C103" s="10" t="s">
        <v>756</v>
      </c>
      <c r="D103" s="10" t="s">
        <v>834</v>
      </c>
      <c r="E103" s="118" t="s">
        <v>298</v>
      </c>
      <c r="F103" s="132" t="s">
        <v>272</v>
      </c>
      <c r="G103" s="133"/>
      <c r="H103" s="11" t="s">
        <v>757</v>
      </c>
      <c r="I103" s="14">
        <f t="shared" si="5"/>
        <v>0.35699999999999998</v>
      </c>
      <c r="J103" s="14">
        <v>1.19</v>
      </c>
      <c r="K103" s="109">
        <f t="shared" si="6"/>
        <v>2.1419999999999999</v>
      </c>
      <c r="L103" s="115"/>
    </row>
    <row r="104" spans="1:12" ht="12.75" customHeight="1">
      <c r="A104" s="114"/>
      <c r="B104" s="107">
        <f>'Tax Invoice'!D99</f>
        <v>2</v>
      </c>
      <c r="C104" s="10" t="s">
        <v>756</v>
      </c>
      <c r="D104" s="10" t="s">
        <v>835</v>
      </c>
      <c r="E104" s="118" t="s">
        <v>294</v>
      </c>
      <c r="F104" s="132" t="s">
        <v>273</v>
      </c>
      <c r="G104" s="133"/>
      <c r="H104" s="11" t="s">
        <v>757</v>
      </c>
      <c r="I104" s="14">
        <f t="shared" si="5"/>
        <v>0.372</v>
      </c>
      <c r="J104" s="14">
        <v>1.24</v>
      </c>
      <c r="K104" s="109">
        <f t="shared" si="6"/>
        <v>0.74399999999999999</v>
      </c>
      <c r="L104" s="115"/>
    </row>
    <row r="105" spans="1:12" ht="12.75" customHeight="1">
      <c r="A105" s="114"/>
      <c r="B105" s="107">
        <f>'Tax Invoice'!D100</f>
        <v>4</v>
      </c>
      <c r="C105" s="10" t="s">
        <v>756</v>
      </c>
      <c r="D105" s="10" t="s">
        <v>835</v>
      </c>
      <c r="E105" s="118" t="s">
        <v>294</v>
      </c>
      <c r="F105" s="132" t="s">
        <v>272</v>
      </c>
      <c r="G105" s="133"/>
      <c r="H105" s="11" t="s">
        <v>757</v>
      </c>
      <c r="I105" s="14">
        <f t="shared" si="5"/>
        <v>0.372</v>
      </c>
      <c r="J105" s="14">
        <v>1.24</v>
      </c>
      <c r="K105" s="109">
        <f t="shared" si="6"/>
        <v>1.488</v>
      </c>
      <c r="L105" s="115"/>
    </row>
    <row r="106" spans="1:12" ht="48" customHeight="1">
      <c r="A106" s="114"/>
      <c r="B106" s="107">
        <f>'Tax Invoice'!D101</f>
        <v>2</v>
      </c>
      <c r="C106" s="10" t="s">
        <v>758</v>
      </c>
      <c r="D106" s="10" t="s">
        <v>758</v>
      </c>
      <c r="E106" s="118" t="s">
        <v>272</v>
      </c>
      <c r="F106" s="132"/>
      <c r="G106" s="133"/>
      <c r="H106" s="11" t="s">
        <v>759</v>
      </c>
      <c r="I106" s="14">
        <f t="shared" si="5"/>
        <v>0.156</v>
      </c>
      <c r="J106" s="14">
        <v>0.52</v>
      </c>
      <c r="K106" s="109">
        <f t="shared" si="6"/>
        <v>0.312</v>
      </c>
      <c r="L106" s="115"/>
    </row>
    <row r="107" spans="1:12" ht="12.75" customHeight="1">
      <c r="A107" s="114"/>
      <c r="B107" s="107">
        <f>'Tax Invoice'!D102</f>
        <v>10</v>
      </c>
      <c r="C107" s="10" t="s">
        <v>760</v>
      </c>
      <c r="D107" s="10" t="s">
        <v>836</v>
      </c>
      <c r="E107" s="118" t="s">
        <v>272</v>
      </c>
      <c r="F107" s="132" t="s">
        <v>23</v>
      </c>
      <c r="G107" s="133"/>
      <c r="H107" s="11" t="s">
        <v>761</v>
      </c>
      <c r="I107" s="14">
        <f t="shared" si="5"/>
        <v>0.186</v>
      </c>
      <c r="J107" s="14">
        <v>0.62</v>
      </c>
      <c r="K107" s="109">
        <f t="shared" si="6"/>
        <v>1.8599999999999999</v>
      </c>
      <c r="L107" s="115"/>
    </row>
    <row r="108" spans="1:12" ht="12.75" customHeight="1">
      <c r="A108" s="114"/>
      <c r="B108" s="107">
        <f>'Tax Invoice'!D103</f>
        <v>10</v>
      </c>
      <c r="C108" s="10" t="s">
        <v>760</v>
      </c>
      <c r="D108" s="10" t="s">
        <v>836</v>
      </c>
      <c r="E108" s="118" t="s">
        <v>272</v>
      </c>
      <c r="F108" s="132" t="s">
        <v>25</v>
      </c>
      <c r="G108" s="133"/>
      <c r="H108" s="11" t="s">
        <v>761</v>
      </c>
      <c r="I108" s="14">
        <f t="shared" si="5"/>
        <v>0.186</v>
      </c>
      <c r="J108" s="14">
        <v>0.62</v>
      </c>
      <c r="K108" s="109">
        <f t="shared" si="6"/>
        <v>1.8599999999999999</v>
      </c>
      <c r="L108" s="115"/>
    </row>
    <row r="109" spans="1:12" ht="24" customHeight="1">
      <c r="A109" s="114"/>
      <c r="B109" s="107">
        <f>'Tax Invoice'!D104</f>
        <v>2</v>
      </c>
      <c r="C109" s="10" t="s">
        <v>762</v>
      </c>
      <c r="D109" s="10" t="s">
        <v>762</v>
      </c>
      <c r="E109" s="118" t="s">
        <v>23</v>
      </c>
      <c r="F109" s="132" t="s">
        <v>265</v>
      </c>
      <c r="G109" s="133"/>
      <c r="H109" s="11" t="s">
        <v>763</v>
      </c>
      <c r="I109" s="14">
        <f t="shared" si="5"/>
        <v>0.55800000000000005</v>
      </c>
      <c r="J109" s="14">
        <v>1.86</v>
      </c>
      <c r="K109" s="109">
        <f t="shared" si="6"/>
        <v>1.1160000000000001</v>
      </c>
      <c r="L109" s="115"/>
    </row>
    <row r="110" spans="1:12" ht="24" customHeight="1">
      <c r="A110" s="114"/>
      <c r="B110" s="107">
        <f>'Tax Invoice'!D105</f>
        <v>2</v>
      </c>
      <c r="C110" s="10" t="s">
        <v>762</v>
      </c>
      <c r="D110" s="10" t="s">
        <v>762</v>
      </c>
      <c r="E110" s="118" t="s">
        <v>23</v>
      </c>
      <c r="F110" s="132" t="s">
        <v>269</v>
      </c>
      <c r="G110" s="133"/>
      <c r="H110" s="11" t="s">
        <v>763</v>
      </c>
      <c r="I110" s="14">
        <f t="shared" si="5"/>
        <v>0.55800000000000005</v>
      </c>
      <c r="J110" s="14">
        <v>1.86</v>
      </c>
      <c r="K110" s="109">
        <f t="shared" si="6"/>
        <v>1.1160000000000001</v>
      </c>
      <c r="L110" s="115"/>
    </row>
    <row r="111" spans="1:12" ht="24" customHeight="1">
      <c r="A111" s="114"/>
      <c r="B111" s="107">
        <f>'Tax Invoice'!D106</f>
        <v>6</v>
      </c>
      <c r="C111" s="10" t="s">
        <v>762</v>
      </c>
      <c r="D111" s="10" t="s">
        <v>762</v>
      </c>
      <c r="E111" s="118" t="s">
        <v>25</v>
      </c>
      <c r="F111" s="132" t="s">
        <v>210</v>
      </c>
      <c r="G111" s="133"/>
      <c r="H111" s="11" t="s">
        <v>763</v>
      </c>
      <c r="I111" s="14">
        <f t="shared" si="5"/>
        <v>0.55800000000000005</v>
      </c>
      <c r="J111" s="14">
        <v>1.86</v>
      </c>
      <c r="K111" s="109">
        <f t="shared" si="6"/>
        <v>3.3480000000000003</v>
      </c>
      <c r="L111" s="115"/>
    </row>
    <row r="112" spans="1:12" ht="24" customHeight="1">
      <c r="A112" s="114"/>
      <c r="B112" s="107">
        <f>'Tax Invoice'!D107</f>
        <v>6</v>
      </c>
      <c r="C112" s="10" t="s">
        <v>762</v>
      </c>
      <c r="D112" s="10" t="s">
        <v>762</v>
      </c>
      <c r="E112" s="118" t="s">
        <v>26</v>
      </c>
      <c r="F112" s="132" t="s">
        <v>107</v>
      </c>
      <c r="G112" s="133"/>
      <c r="H112" s="11" t="s">
        <v>763</v>
      </c>
      <c r="I112" s="14">
        <f t="shared" si="5"/>
        <v>0.55800000000000005</v>
      </c>
      <c r="J112" s="14">
        <v>1.86</v>
      </c>
      <c r="K112" s="109">
        <f t="shared" si="6"/>
        <v>3.3480000000000003</v>
      </c>
      <c r="L112" s="115"/>
    </row>
    <row r="113" spans="1:12" ht="36" customHeight="1">
      <c r="A113" s="114"/>
      <c r="B113" s="107">
        <f>'Tax Invoice'!D108</f>
        <v>1</v>
      </c>
      <c r="C113" s="10" t="s">
        <v>764</v>
      </c>
      <c r="D113" s="10" t="s">
        <v>764</v>
      </c>
      <c r="E113" s="118" t="s">
        <v>699</v>
      </c>
      <c r="F113" s="132"/>
      <c r="G113" s="133"/>
      <c r="H113" s="11" t="s">
        <v>872</v>
      </c>
      <c r="I113" s="14">
        <f t="shared" si="5"/>
        <v>4.4669999999999996</v>
      </c>
      <c r="J113" s="14">
        <v>14.89</v>
      </c>
      <c r="K113" s="109">
        <f t="shared" si="6"/>
        <v>4.4669999999999996</v>
      </c>
      <c r="L113" s="115"/>
    </row>
    <row r="114" spans="1:12" ht="39" customHeight="1">
      <c r="A114" s="114"/>
      <c r="B114" s="107">
        <f>'Tax Invoice'!D109</f>
        <v>2</v>
      </c>
      <c r="C114" s="10" t="s">
        <v>766</v>
      </c>
      <c r="D114" s="10" t="s">
        <v>766</v>
      </c>
      <c r="E114" s="118" t="s">
        <v>699</v>
      </c>
      <c r="F114" s="132"/>
      <c r="G114" s="133"/>
      <c r="H114" s="11" t="s">
        <v>877</v>
      </c>
      <c r="I114" s="14">
        <f t="shared" si="5"/>
        <v>4.6829999999999998</v>
      </c>
      <c r="J114" s="14">
        <v>15.61</v>
      </c>
      <c r="K114" s="109">
        <f t="shared" si="6"/>
        <v>9.3659999999999997</v>
      </c>
      <c r="L114" s="115"/>
    </row>
    <row r="115" spans="1:12" ht="14.25" customHeight="1">
      <c r="A115" s="114"/>
      <c r="B115" s="107">
        <f>'Tax Invoice'!D110</f>
        <v>5</v>
      </c>
      <c r="C115" s="10" t="s">
        <v>65</v>
      </c>
      <c r="D115" s="10" t="s">
        <v>65</v>
      </c>
      <c r="E115" s="118" t="s">
        <v>768</v>
      </c>
      <c r="F115" s="132"/>
      <c r="G115" s="133"/>
      <c r="H115" s="11" t="s">
        <v>769</v>
      </c>
      <c r="I115" s="14">
        <f t="shared" si="5"/>
        <v>0.45899999999999996</v>
      </c>
      <c r="J115" s="14">
        <v>1.53</v>
      </c>
      <c r="K115" s="109">
        <f t="shared" si="6"/>
        <v>2.2949999999999999</v>
      </c>
      <c r="L115" s="115"/>
    </row>
    <row r="116" spans="1:12" ht="14.25" customHeight="1">
      <c r="A116" s="114"/>
      <c r="B116" s="107">
        <f>'Tax Invoice'!D111</f>
        <v>4</v>
      </c>
      <c r="C116" s="10" t="s">
        <v>65</v>
      </c>
      <c r="D116" s="10" t="s">
        <v>65</v>
      </c>
      <c r="E116" s="118" t="s">
        <v>23</v>
      </c>
      <c r="F116" s="132"/>
      <c r="G116" s="133"/>
      <c r="H116" s="11" t="s">
        <v>769</v>
      </c>
      <c r="I116" s="14">
        <f t="shared" si="5"/>
        <v>0.45899999999999996</v>
      </c>
      <c r="J116" s="14">
        <v>1.53</v>
      </c>
      <c r="K116" s="109">
        <f t="shared" si="6"/>
        <v>1.8359999999999999</v>
      </c>
      <c r="L116" s="115"/>
    </row>
    <row r="117" spans="1:12" ht="14.25" customHeight="1">
      <c r="A117" s="114"/>
      <c r="B117" s="107">
        <f>'Tax Invoice'!D112</f>
        <v>2</v>
      </c>
      <c r="C117" s="10" t="s">
        <v>65</v>
      </c>
      <c r="D117" s="10" t="s">
        <v>65</v>
      </c>
      <c r="E117" s="118" t="s">
        <v>651</v>
      </c>
      <c r="F117" s="132"/>
      <c r="G117" s="133"/>
      <c r="H117" s="11" t="s">
        <v>769</v>
      </c>
      <c r="I117" s="14">
        <f t="shared" si="5"/>
        <v>0.45899999999999996</v>
      </c>
      <c r="J117" s="14">
        <v>1.53</v>
      </c>
      <c r="K117" s="109">
        <f t="shared" si="6"/>
        <v>0.91799999999999993</v>
      </c>
      <c r="L117" s="115"/>
    </row>
    <row r="118" spans="1:12" ht="14.25" customHeight="1">
      <c r="A118" s="114"/>
      <c r="B118" s="107">
        <f>'Tax Invoice'!D113</f>
        <v>4</v>
      </c>
      <c r="C118" s="10" t="s">
        <v>65</v>
      </c>
      <c r="D118" s="10" t="s">
        <v>65</v>
      </c>
      <c r="E118" s="118" t="s">
        <v>27</v>
      </c>
      <c r="F118" s="132"/>
      <c r="G118" s="133"/>
      <c r="H118" s="11" t="s">
        <v>769</v>
      </c>
      <c r="I118" s="14">
        <f t="shared" si="5"/>
        <v>0.45899999999999996</v>
      </c>
      <c r="J118" s="14">
        <v>1.53</v>
      </c>
      <c r="K118" s="109">
        <f t="shared" si="6"/>
        <v>1.8359999999999999</v>
      </c>
      <c r="L118" s="115"/>
    </row>
    <row r="119" spans="1:12" ht="14.25" customHeight="1">
      <c r="A119" s="114"/>
      <c r="B119" s="107">
        <f>'Tax Invoice'!D114</f>
        <v>4</v>
      </c>
      <c r="C119" s="10" t="s">
        <v>65</v>
      </c>
      <c r="D119" s="10" t="s">
        <v>65</v>
      </c>
      <c r="E119" s="118" t="s">
        <v>28</v>
      </c>
      <c r="F119" s="132"/>
      <c r="G119" s="133"/>
      <c r="H119" s="11" t="s">
        <v>769</v>
      </c>
      <c r="I119" s="14">
        <f t="shared" ref="I119:I150" si="7">J119*$N$1</f>
        <v>0.45899999999999996</v>
      </c>
      <c r="J119" s="14">
        <v>1.53</v>
      </c>
      <c r="K119" s="109">
        <f t="shared" ref="K119:K150" si="8">I119*B119</f>
        <v>1.8359999999999999</v>
      </c>
      <c r="L119" s="115"/>
    </row>
    <row r="120" spans="1:12" ht="14.25" customHeight="1">
      <c r="A120" s="114"/>
      <c r="B120" s="107">
        <f>'Tax Invoice'!D115</f>
        <v>4</v>
      </c>
      <c r="C120" s="10" t="s">
        <v>65</v>
      </c>
      <c r="D120" s="10" t="s">
        <v>65</v>
      </c>
      <c r="E120" s="118" t="s">
        <v>29</v>
      </c>
      <c r="F120" s="132"/>
      <c r="G120" s="133"/>
      <c r="H120" s="11" t="s">
        <v>769</v>
      </c>
      <c r="I120" s="14">
        <f t="shared" si="7"/>
        <v>0.45899999999999996</v>
      </c>
      <c r="J120" s="14">
        <v>1.53</v>
      </c>
      <c r="K120" s="109">
        <f t="shared" si="8"/>
        <v>1.8359999999999999</v>
      </c>
      <c r="L120" s="115"/>
    </row>
    <row r="121" spans="1:12" ht="12.75" customHeight="1">
      <c r="A121" s="114"/>
      <c r="B121" s="107">
        <f>'Tax Invoice'!D116</f>
        <v>4</v>
      </c>
      <c r="C121" s="10" t="s">
        <v>68</v>
      </c>
      <c r="D121" s="10" t="s">
        <v>68</v>
      </c>
      <c r="E121" s="118" t="s">
        <v>768</v>
      </c>
      <c r="F121" s="132" t="s">
        <v>272</v>
      </c>
      <c r="G121" s="133"/>
      <c r="H121" s="11" t="s">
        <v>770</v>
      </c>
      <c r="I121" s="14">
        <f t="shared" si="7"/>
        <v>0.56100000000000005</v>
      </c>
      <c r="J121" s="14">
        <v>1.87</v>
      </c>
      <c r="K121" s="109">
        <f t="shared" si="8"/>
        <v>2.2440000000000002</v>
      </c>
      <c r="L121" s="115"/>
    </row>
    <row r="122" spans="1:12" ht="12.75" customHeight="1">
      <c r="A122" s="114"/>
      <c r="B122" s="107">
        <f>'Tax Invoice'!D117</f>
        <v>4</v>
      </c>
      <c r="C122" s="10" t="s">
        <v>68</v>
      </c>
      <c r="D122" s="10" t="s">
        <v>68</v>
      </c>
      <c r="E122" s="118" t="s">
        <v>23</v>
      </c>
      <c r="F122" s="132" t="s">
        <v>272</v>
      </c>
      <c r="G122" s="133"/>
      <c r="H122" s="11" t="s">
        <v>770</v>
      </c>
      <c r="I122" s="14">
        <f t="shared" si="7"/>
        <v>0.56100000000000005</v>
      </c>
      <c r="J122" s="14">
        <v>1.87</v>
      </c>
      <c r="K122" s="109">
        <f t="shared" si="8"/>
        <v>2.2440000000000002</v>
      </c>
      <c r="L122" s="115"/>
    </row>
    <row r="123" spans="1:12" ht="12.75" customHeight="1">
      <c r="A123" s="114"/>
      <c r="B123" s="107">
        <f>'Tax Invoice'!D118</f>
        <v>2</v>
      </c>
      <c r="C123" s="10" t="s">
        <v>68</v>
      </c>
      <c r="D123" s="10" t="s">
        <v>68</v>
      </c>
      <c r="E123" s="118" t="s">
        <v>651</v>
      </c>
      <c r="F123" s="132" t="s">
        <v>272</v>
      </c>
      <c r="G123" s="133"/>
      <c r="H123" s="11" t="s">
        <v>770</v>
      </c>
      <c r="I123" s="14">
        <f t="shared" si="7"/>
        <v>0.56100000000000005</v>
      </c>
      <c r="J123" s="14">
        <v>1.87</v>
      </c>
      <c r="K123" s="109">
        <f t="shared" si="8"/>
        <v>1.1220000000000001</v>
      </c>
      <c r="L123" s="115"/>
    </row>
    <row r="124" spans="1:12" ht="12.75" customHeight="1">
      <c r="A124" s="114"/>
      <c r="B124" s="107">
        <f>'Tax Invoice'!D119</f>
        <v>4</v>
      </c>
      <c r="C124" s="10" t="s">
        <v>68</v>
      </c>
      <c r="D124" s="10" t="s">
        <v>68</v>
      </c>
      <c r="E124" s="118" t="s">
        <v>25</v>
      </c>
      <c r="F124" s="132" t="s">
        <v>273</v>
      </c>
      <c r="G124" s="133"/>
      <c r="H124" s="11" t="s">
        <v>770</v>
      </c>
      <c r="I124" s="14">
        <f t="shared" si="7"/>
        <v>0.56100000000000005</v>
      </c>
      <c r="J124" s="14">
        <v>1.87</v>
      </c>
      <c r="K124" s="109">
        <f t="shared" si="8"/>
        <v>2.2440000000000002</v>
      </c>
      <c r="L124" s="115"/>
    </row>
    <row r="125" spans="1:12" ht="12.75" customHeight="1">
      <c r="A125" s="114"/>
      <c r="B125" s="107">
        <f>'Tax Invoice'!D120</f>
        <v>4</v>
      </c>
      <c r="C125" s="10" t="s">
        <v>68</v>
      </c>
      <c r="D125" s="10" t="s">
        <v>68</v>
      </c>
      <c r="E125" s="118" t="s">
        <v>26</v>
      </c>
      <c r="F125" s="132" t="s">
        <v>273</v>
      </c>
      <c r="G125" s="133"/>
      <c r="H125" s="11" t="s">
        <v>770</v>
      </c>
      <c r="I125" s="14">
        <f t="shared" si="7"/>
        <v>0.56100000000000005</v>
      </c>
      <c r="J125" s="14">
        <v>1.87</v>
      </c>
      <c r="K125" s="109">
        <f t="shared" si="8"/>
        <v>2.2440000000000002</v>
      </c>
      <c r="L125" s="115"/>
    </row>
    <row r="126" spans="1:12" ht="12.75" customHeight="1">
      <c r="A126" s="114"/>
      <c r="B126" s="107">
        <f>'Tax Invoice'!D121</f>
        <v>2</v>
      </c>
      <c r="C126" s="10" t="s">
        <v>68</v>
      </c>
      <c r="D126" s="10" t="s">
        <v>68</v>
      </c>
      <c r="E126" s="118" t="s">
        <v>26</v>
      </c>
      <c r="F126" s="132" t="s">
        <v>272</v>
      </c>
      <c r="G126" s="133"/>
      <c r="H126" s="11" t="s">
        <v>770</v>
      </c>
      <c r="I126" s="14">
        <f t="shared" si="7"/>
        <v>0.56100000000000005</v>
      </c>
      <c r="J126" s="14">
        <v>1.87</v>
      </c>
      <c r="K126" s="109">
        <f t="shared" si="8"/>
        <v>1.1220000000000001</v>
      </c>
      <c r="L126" s="115"/>
    </row>
    <row r="127" spans="1:12" ht="12.75" customHeight="1">
      <c r="A127" s="114"/>
      <c r="B127" s="107">
        <f>'Tax Invoice'!D122</f>
        <v>4</v>
      </c>
      <c r="C127" s="10" t="s">
        <v>68</v>
      </c>
      <c r="D127" s="10" t="s">
        <v>68</v>
      </c>
      <c r="E127" s="118" t="s">
        <v>27</v>
      </c>
      <c r="F127" s="132" t="s">
        <v>272</v>
      </c>
      <c r="G127" s="133"/>
      <c r="H127" s="11" t="s">
        <v>770</v>
      </c>
      <c r="I127" s="14">
        <f t="shared" si="7"/>
        <v>0.56100000000000005</v>
      </c>
      <c r="J127" s="14">
        <v>1.87</v>
      </c>
      <c r="K127" s="109">
        <f t="shared" si="8"/>
        <v>2.2440000000000002</v>
      </c>
      <c r="L127" s="115"/>
    </row>
    <row r="128" spans="1:12" ht="12.75" customHeight="1">
      <c r="A128" s="114"/>
      <c r="B128" s="107">
        <f>'Tax Invoice'!D123</f>
        <v>2</v>
      </c>
      <c r="C128" s="10" t="s">
        <v>68</v>
      </c>
      <c r="D128" s="10" t="s">
        <v>68</v>
      </c>
      <c r="E128" s="118" t="s">
        <v>28</v>
      </c>
      <c r="F128" s="132" t="s">
        <v>273</v>
      </c>
      <c r="G128" s="133"/>
      <c r="H128" s="11" t="s">
        <v>770</v>
      </c>
      <c r="I128" s="14">
        <f t="shared" si="7"/>
        <v>0.56100000000000005</v>
      </c>
      <c r="J128" s="14">
        <v>1.87</v>
      </c>
      <c r="K128" s="109">
        <f t="shared" si="8"/>
        <v>1.1220000000000001</v>
      </c>
      <c r="L128" s="115"/>
    </row>
    <row r="129" spans="1:12" ht="12.75" customHeight="1">
      <c r="A129" s="114"/>
      <c r="B129" s="107">
        <f>'Tax Invoice'!D124</f>
        <v>4</v>
      </c>
      <c r="C129" s="10" t="s">
        <v>68</v>
      </c>
      <c r="D129" s="10" t="s">
        <v>68</v>
      </c>
      <c r="E129" s="118" t="s">
        <v>28</v>
      </c>
      <c r="F129" s="132" t="s">
        <v>272</v>
      </c>
      <c r="G129" s="133"/>
      <c r="H129" s="11" t="s">
        <v>770</v>
      </c>
      <c r="I129" s="14">
        <f t="shared" si="7"/>
        <v>0.56100000000000005</v>
      </c>
      <c r="J129" s="14">
        <v>1.87</v>
      </c>
      <c r="K129" s="109">
        <f t="shared" si="8"/>
        <v>2.2440000000000002</v>
      </c>
      <c r="L129" s="115"/>
    </row>
    <row r="130" spans="1:12" ht="12.75" customHeight="1">
      <c r="A130" s="114"/>
      <c r="B130" s="107">
        <f>'Tax Invoice'!D125</f>
        <v>4</v>
      </c>
      <c r="C130" s="10" t="s">
        <v>68</v>
      </c>
      <c r="D130" s="10" t="s">
        <v>68</v>
      </c>
      <c r="E130" s="118" t="s">
        <v>29</v>
      </c>
      <c r="F130" s="132" t="s">
        <v>272</v>
      </c>
      <c r="G130" s="133"/>
      <c r="H130" s="11" t="s">
        <v>770</v>
      </c>
      <c r="I130" s="14">
        <f t="shared" si="7"/>
        <v>0.56100000000000005</v>
      </c>
      <c r="J130" s="14">
        <v>1.87</v>
      </c>
      <c r="K130" s="109">
        <f t="shared" si="8"/>
        <v>2.2440000000000002</v>
      </c>
      <c r="L130" s="115"/>
    </row>
    <row r="131" spans="1:12" ht="24" customHeight="1">
      <c r="A131" s="114"/>
      <c r="B131" s="107">
        <f>'Tax Invoice'!D126</f>
        <v>4</v>
      </c>
      <c r="C131" s="10" t="s">
        <v>771</v>
      </c>
      <c r="D131" s="10" t="s">
        <v>837</v>
      </c>
      <c r="E131" s="118" t="s">
        <v>25</v>
      </c>
      <c r="F131" s="132"/>
      <c r="G131" s="133"/>
      <c r="H131" s="11" t="s">
        <v>772</v>
      </c>
      <c r="I131" s="14">
        <f t="shared" si="7"/>
        <v>0.6329999999999999</v>
      </c>
      <c r="J131" s="14">
        <v>2.11</v>
      </c>
      <c r="K131" s="109">
        <f t="shared" si="8"/>
        <v>2.5319999999999996</v>
      </c>
      <c r="L131" s="115"/>
    </row>
    <row r="132" spans="1:12" ht="24" customHeight="1">
      <c r="A132" s="114"/>
      <c r="B132" s="107">
        <f>'Tax Invoice'!D127</f>
        <v>4</v>
      </c>
      <c r="C132" s="10" t="s">
        <v>773</v>
      </c>
      <c r="D132" s="10" t="s">
        <v>838</v>
      </c>
      <c r="E132" s="118" t="s">
        <v>25</v>
      </c>
      <c r="F132" s="132"/>
      <c r="G132" s="133"/>
      <c r="H132" s="11" t="s">
        <v>774</v>
      </c>
      <c r="I132" s="14">
        <f t="shared" si="7"/>
        <v>0.54600000000000004</v>
      </c>
      <c r="J132" s="14">
        <v>1.82</v>
      </c>
      <c r="K132" s="109">
        <f t="shared" si="8"/>
        <v>2.1840000000000002</v>
      </c>
      <c r="L132" s="115"/>
    </row>
    <row r="133" spans="1:12" ht="36" customHeight="1">
      <c r="A133" s="114"/>
      <c r="B133" s="107">
        <f>'Tax Invoice'!D128</f>
        <v>4</v>
      </c>
      <c r="C133" s="10" t="s">
        <v>775</v>
      </c>
      <c r="D133" s="10" t="s">
        <v>839</v>
      </c>
      <c r="E133" s="118" t="s">
        <v>23</v>
      </c>
      <c r="F133" s="132" t="s">
        <v>776</v>
      </c>
      <c r="G133" s="133"/>
      <c r="H133" s="11" t="s">
        <v>777</v>
      </c>
      <c r="I133" s="14">
        <f t="shared" si="7"/>
        <v>1.5450000000000002</v>
      </c>
      <c r="J133" s="14">
        <v>5.15</v>
      </c>
      <c r="K133" s="109">
        <f t="shared" si="8"/>
        <v>6.1800000000000006</v>
      </c>
      <c r="L133" s="115"/>
    </row>
    <row r="134" spans="1:12" ht="36" customHeight="1">
      <c r="A134" s="114"/>
      <c r="B134" s="107">
        <f>'Tax Invoice'!D129</f>
        <v>4</v>
      </c>
      <c r="C134" s="10" t="s">
        <v>775</v>
      </c>
      <c r="D134" s="10" t="s">
        <v>840</v>
      </c>
      <c r="E134" s="118" t="s">
        <v>25</v>
      </c>
      <c r="F134" s="132" t="s">
        <v>776</v>
      </c>
      <c r="G134" s="133"/>
      <c r="H134" s="11" t="s">
        <v>777</v>
      </c>
      <c r="I134" s="14">
        <f t="shared" si="7"/>
        <v>1.8179999999999998</v>
      </c>
      <c r="J134" s="14">
        <v>6.06</v>
      </c>
      <c r="K134" s="109">
        <f t="shared" si="8"/>
        <v>7.2719999999999994</v>
      </c>
      <c r="L134" s="115"/>
    </row>
    <row r="135" spans="1:12" ht="36" customHeight="1">
      <c r="A135" s="114"/>
      <c r="B135" s="107">
        <f>'Tax Invoice'!D130</f>
        <v>2</v>
      </c>
      <c r="C135" s="10" t="s">
        <v>775</v>
      </c>
      <c r="D135" s="10" t="s">
        <v>841</v>
      </c>
      <c r="E135" s="118" t="s">
        <v>26</v>
      </c>
      <c r="F135" s="132" t="s">
        <v>776</v>
      </c>
      <c r="G135" s="133"/>
      <c r="H135" s="11" t="s">
        <v>777</v>
      </c>
      <c r="I135" s="14">
        <f t="shared" si="7"/>
        <v>2.1059999999999999</v>
      </c>
      <c r="J135" s="14">
        <v>7.02</v>
      </c>
      <c r="K135" s="109">
        <f t="shared" si="8"/>
        <v>4.2119999999999997</v>
      </c>
      <c r="L135" s="115"/>
    </row>
    <row r="136" spans="1:12" ht="27.75" customHeight="1">
      <c r="A136" s="114"/>
      <c r="B136" s="107">
        <f>'Tax Invoice'!D131</f>
        <v>4</v>
      </c>
      <c r="C136" s="10" t="s">
        <v>778</v>
      </c>
      <c r="D136" s="10" t="s">
        <v>842</v>
      </c>
      <c r="E136" s="118" t="s">
        <v>25</v>
      </c>
      <c r="F136" s="132"/>
      <c r="G136" s="133"/>
      <c r="H136" s="11" t="s">
        <v>779</v>
      </c>
      <c r="I136" s="14">
        <f t="shared" si="7"/>
        <v>1.0649999999999999</v>
      </c>
      <c r="J136" s="14">
        <v>3.55</v>
      </c>
      <c r="K136" s="109">
        <f t="shared" si="8"/>
        <v>4.26</v>
      </c>
      <c r="L136" s="115"/>
    </row>
    <row r="137" spans="1:12" ht="27.75" customHeight="1">
      <c r="A137" s="114"/>
      <c r="B137" s="107">
        <f>'Tax Invoice'!D132</f>
        <v>2</v>
      </c>
      <c r="C137" s="10" t="s">
        <v>778</v>
      </c>
      <c r="D137" s="10" t="s">
        <v>843</v>
      </c>
      <c r="E137" s="118" t="s">
        <v>26</v>
      </c>
      <c r="F137" s="132"/>
      <c r="G137" s="133"/>
      <c r="H137" s="11" t="s">
        <v>779</v>
      </c>
      <c r="I137" s="14">
        <f t="shared" si="7"/>
        <v>1.125</v>
      </c>
      <c r="J137" s="14">
        <v>3.75</v>
      </c>
      <c r="K137" s="109">
        <f t="shared" si="8"/>
        <v>2.25</v>
      </c>
      <c r="L137" s="115"/>
    </row>
    <row r="138" spans="1:12" ht="24" customHeight="1">
      <c r="A138" s="114"/>
      <c r="B138" s="107">
        <f>'Tax Invoice'!D133</f>
        <v>2</v>
      </c>
      <c r="C138" s="10" t="s">
        <v>780</v>
      </c>
      <c r="D138" s="10" t="s">
        <v>844</v>
      </c>
      <c r="E138" s="118" t="s">
        <v>25</v>
      </c>
      <c r="F138" s="132" t="s">
        <v>273</v>
      </c>
      <c r="G138" s="133"/>
      <c r="H138" s="11" t="s">
        <v>781</v>
      </c>
      <c r="I138" s="14">
        <f t="shared" si="7"/>
        <v>0.747</v>
      </c>
      <c r="J138" s="14">
        <v>2.4900000000000002</v>
      </c>
      <c r="K138" s="109">
        <f t="shared" si="8"/>
        <v>1.494</v>
      </c>
      <c r="L138" s="115"/>
    </row>
    <row r="139" spans="1:12" ht="24" customHeight="1">
      <c r="A139" s="114"/>
      <c r="B139" s="107">
        <f>'Tax Invoice'!D134</f>
        <v>4</v>
      </c>
      <c r="C139" s="10" t="s">
        <v>780</v>
      </c>
      <c r="D139" s="10" t="s">
        <v>844</v>
      </c>
      <c r="E139" s="118" t="s">
        <v>25</v>
      </c>
      <c r="F139" s="132" t="s">
        <v>272</v>
      </c>
      <c r="G139" s="133"/>
      <c r="H139" s="11" t="s">
        <v>781</v>
      </c>
      <c r="I139" s="14">
        <f t="shared" si="7"/>
        <v>0.747</v>
      </c>
      <c r="J139" s="14">
        <v>2.4900000000000002</v>
      </c>
      <c r="K139" s="109">
        <f t="shared" si="8"/>
        <v>2.988</v>
      </c>
      <c r="L139" s="115"/>
    </row>
    <row r="140" spans="1:12" ht="24" customHeight="1">
      <c r="A140" s="114"/>
      <c r="B140" s="107">
        <f>'Tax Invoice'!D135</f>
        <v>2</v>
      </c>
      <c r="C140" s="10" t="s">
        <v>780</v>
      </c>
      <c r="D140" s="10" t="s">
        <v>845</v>
      </c>
      <c r="E140" s="118" t="s">
        <v>26</v>
      </c>
      <c r="F140" s="132" t="s">
        <v>273</v>
      </c>
      <c r="G140" s="133"/>
      <c r="H140" s="11" t="s">
        <v>781</v>
      </c>
      <c r="I140" s="14">
        <f t="shared" si="7"/>
        <v>0.747</v>
      </c>
      <c r="J140" s="14">
        <v>2.4900000000000002</v>
      </c>
      <c r="K140" s="109">
        <f t="shared" si="8"/>
        <v>1.494</v>
      </c>
      <c r="L140" s="115"/>
    </row>
    <row r="141" spans="1:12" ht="24" customHeight="1">
      <c r="A141" s="114"/>
      <c r="B141" s="107">
        <f>'Tax Invoice'!D136</f>
        <v>4</v>
      </c>
      <c r="C141" s="10" t="s">
        <v>780</v>
      </c>
      <c r="D141" s="10" t="s">
        <v>845</v>
      </c>
      <c r="E141" s="118" t="s">
        <v>26</v>
      </c>
      <c r="F141" s="132" t="s">
        <v>272</v>
      </c>
      <c r="G141" s="133"/>
      <c r="H141" s="11" t="s">
        <v>781</v>
      </c>
      <c r="I141" s="14">
        <f t="shared" si="7"/>
        <v>0.747</v>
      </c>
      <c r="J141" s="14">
        <v>2.4900000000000002</v>
      </c>
      <c r="K141" s="109">
        <f t="shared" si="8"/>
        <v>2.988</v>
      </c>
      <c r="L141" s="115"/>
    </row>
    <row r="142" spans="1:12" ht="27" customHeight="1">
      <c r="A142" s="114"/>
      <c r="B142" s="107">
        <f>'Tax Invoice'!D137</f>
        <v>2</v>
      </c>
      <c r="C142" s="10" t="s">
        <v>782</v>
      </c>
      <c r="D142" s="10" t="s">
        <v>846</v>
      </c>
      <c r="E142" s="118" t="s">
        <v>25</v>
      </c>
      <c r="F142" s="132" t="s">
        <v>273</v>
      </c>
      <c r="G142" s="133"/>
      <c r="H142" s="11" t="s">
        <v>783</v>
      </c>
      <c r="I142" s="14">
        <f t="shared" si="7"/>
        <v>0.66299999999999992</v>
      </c>
      <c r="J142" s="14">
        <v>2.21</v>
      </c>
      <c r="K142" s="109">
        <f t="shared" si="8"/>
        <v>1.3259999999999998</v>
      </c>
      <c r="L142" s="115"/>
    </row>
    <row r="143" spans="1:12" ht="27" customHeight="1">
      <c r="A143" s="114"/>
      <c r="B143" s="107">
        <f>'Tax Invoice'!D138</f>
        <v>4</v>
      </c>
      <c r="C143" s="10" t="s">
        <v>782</v>
      </c>
      <c r="D143" s="10" t="s">
        <v>846</v>
      </c>
      <c r="E143" s="118" t="s">
        <v>25</v>
      </c>
      <c r="F143" s="132" t="s">
        <v>272</v>
      </c>
      <c r="G143" s="133"/>
      <c r="H143" s="11" t="s">
        <v>783</v>
      </c>
      <c r="I143" s="14">
        <f t="shared" si="7"/>
        <v>0.66299999999999992</v>
      </c>
      <c r="J143" s="14">
        <v>2.21</v>
      </c>
      <c r="K143" s="109">
        <f t="shared" si="8"/>
        <v>2.6519999999999997</v>
      </c>
      <c r="L143" s="115"/>
    </row>
    <row r="144" spans="1:12" ht="27" customHeight="1">
      <c r="A144" s="114"/>
      <c r="B144" s="107">
        <f>'Tax Invoice'!D139</f>
        <v>2</v>
      </c>
      <c r="C144" s="10" t="s">
        <v>782</v>
      </c>
      <c r="D144" s="10" t="s">
        <v>847</v>
      </c>
      <c r="E144" s="118" t="s">
        <v>26</v>
      </c>
      <c r="F144" s="132" t="s">
        <v>273</v>
      </c>
      <c r="G144" s="133"/>
      <c r="H144" s="11" t="s">
        <v>783</v>
      </c>
      <c r="I144" s="14">
        <f t="shared" si="7"/>
        <v>0.66299999999999992</v>
      </c>
      <c r="J144" s="14">
        <v>2.21</v>
      </c>
      <c r="K144" s="109">
        <f t="shared" si="8"/>
        <v>1.3259999999999998</v>
      </c>
      <c r="L144" s="115"/>
    </row>
    <row r="145" spans="1:12" ht="27" customHeight="1">
      <c r="A145" s="114"/>
      <c r="B145" s="107">
        <f>'Tax Invoice'!D140</f>
        <v>4</v>
      </c>
      <c r="C145" s="10" t="s">
        <v>782</v>
      </c>
      <c r="D145" s="10" t="s">
        <v>847</v>
      </c>
      <c r="E145" s="118" t="s">
        <v>26</v>
      </c>
      <c r="F145" s="132" t="s">
        <v>272</v>
      </c>
      <c r="G145" s="133"/>
      <c r="H145" s="11" t="s">
        <v>783</v>
      </c>
      <c r="I145" s="14">
        <f t="shared" si="7"/>
        <v>0.66299999999999992</v>
      </c>
      <c r="J145" s="14">
        <v>2.21</v>
      </c>
      <c r="K145" s="109">
        <f t="shared" si="8"/>
        <v>2.6519999999999997</v>
      </c>
      <c r="L145" s="115"/>
    </row>
    <row r="146" spans="1:12" ht="27" customHeight="1">
      <c r="A146" s="114"/>
      <c r="B146" s="107">
        <f>'Tax Invoice'!D141</f>
        <v>4</v>
      </c>
      <c r="C146" s="10" t="s">
        <v>784</v>
      </c>
      <c r="D146" s="10" t="s">
        <v>848</v>
      </c>
      <c r="E146" s="118" t="s">
        <v>23</v>
      </c>
      <c r="F146" s="132" t="s">
        <v>635</v>
      </c>
      <c r="G146" s="133"/>
      <c r="H146" s="11" t="s">
        <v>785</v>
      </c>
      <c r="I146" s="14">
        <f t="shared" si="7"/>
        <v>0.25800000000000001</v>
      </c>
      <c r="J146" s="14">
        <v>0.86</v>
      </c>
      <c r="K146" s="109">
        <f t="shared" si="8"/>
        <v>1.032</v>
      </c>
      <c r="L146" s="115"/>
    </row>
    <row r="147" spans="1:12" ht="27" customHeight="1">
      <c r="A147" s="114"/>
      <c r="B147" s="107">
        <f>'Tax Invoice'!D142</f>
        <v>4</v>
      </c>
      <c r="C147" s="10" t="s">
        <v>784</v>
      </c>
      <c r="D147" s="10" t="s">
        <v>849</v>
      </c>
      <c r="E147" s="118" t="s">
        <v>23</v>
      </c>
      <c r="F147" s="132" t="s">
        <v>636</v>
      </c>
      <c r="G147" s="133"/>
      <c r="H147" s="11" t="s">
        <v>785</v>
      </c>
      <c r="I147" s="14">
        <f t="shared" si="7"/>
        <v>0.25800000000000001</v>
      </c>
      <c r="J147" s="14">
        <v>0.86</v>
      </c>
      <c r="K147" s="109">
        <f t="shared" si="8"/>
        <v>1.032</v>
      </c>
      <c r="L147" s="115"/>
    </row>
    <row r="148" spans="1:12" ht="27" customHeight="1">
      <c r="A148" s="114"/>
      <c r="B148" s="107">
        <f>'Tax Invoice'!D143</f>
        <v>2</v>
      </c>
      <c r="C148" s="10" t="s">
        <v>784</v>
      </c>
      <c r="D148" s="10" t="s">
        <v>848</v>
      </c>
      <c r="E148" s="118" t="s">
        <v>25</v>
      </c>
      <c r="F148" s="132" t="s">
        <v>635</v>
      </c>
      <c r="G148" s="133"/>
      <c r="H148" s="11" t="s">
        <v>785</v>
      </c>
      <c r="I148" s="14">
        <f t="shared" si="7"/>
        <v>0.25800000000000001</v>
      </c>
      <c r="J148" s="14">
        <v>0.86</v>
      </c>
      <c r="K148" s="109">
        <f t="shared" si="8"/>
        <v>0.51600000000000001</v>
      </c>
      <c r="L148" s="115"/>
    </row>
    <row r="149" spans="1:12" ht="27" customHeight="1">
      <c r="A149" s="114"/>
      <c r="B149" s="107">
        <f>'Tax Invoice'!D144</f>
        <v>2</v>
      </c>
      <c r="C149" s="10" t="s">
        <v>784</v>
      </c>
      <c r="D149" s="10" t="s">
        <v>849</v>
      </c>
      <c r="E149" s="118" t="s">
        <v>25</v>
      </c>
      <c r="F149" s="132" t="s">
        <v>636</v>
      </c>
      <c r="G149" s="133"/>
      <c r="H149" s="11" t="s">
        <v>785</v>
      </c>
      <c r="I149" s="14">
        <f t="shared" si="7"/>
        <v>0.25800000000000001</v>
      </c>
      <c r="J149" s="14">
        <v>0.86</v>
      </c>
      <c r="K149" s="109">
        <f t="shared" si="8"/>
        <v>0.51600000000000001</v>
      </c>
      <c r="L149" s="115"/>
    </row>
    <row r="150" spans="1:12" ht="12.75" customHeight="1">
      <c r="A150" s="114"/>
      <c r="B150" s="107">
        <f>'Tax Invoice'!D145</f>
        <v>1</v>
      </c>
      <c r="C150" s="10" t="s">
        <v>786</v>
      </c>
      <c r="D150" s="10" t="s">
        <v>850</v>
      </c>
      <c r="E150" s="118" t="s">
        <v>787</v>
      </c>
      <c r="F150" s="132" t="s">
        <v>273</v>
      </c>
      <c r="G150" s="133"/>
      <c r="H150" s="11" t="s">
        <v>788</v>
      </c>
      <c r="I150" s="14">
        <f t="shared" si="7"/>
        <v>9.9000000000000005E-2</v>
      </c>
      <c r="J150" s="14">
        <v>0.33</v>
      </c>
      <c r="K150" s="109">
        <f t="shared" si="8"/>
        <v>9.9000000000000005E-2</v>
      </c>
      <c r="L150" s="115"/>
    </row>
    <row r="151" spans="1:12" ht="12.75" customHeight="1">
      <c r="A151" s="114"/>
      <c r="B151" s="107">
        <f>'Tax Invoice'!D146</f>
        <v>1</v>
      </c>
      <c r="C151" s="10" t="s">
        <v>786</v>
      </c>
      <c r="D151" s="10" t="s">
        <v>850</v>
      </c>
      <c r="E151" s="118" t="s">
        <v>787</v>
      </c>
      <c r="F151" s="132" t="s">
        <v>583</v>
      </c>
      <c r="G151" s="133"/>
      <c r="H151" s="11" t="s">
        <v>788</v>
      </c>
      <c r="I151" s="14">
        <f t="shared" ref="I151:I180" si="9">J151*$N$1</f>
        <v>9.9000000000000005E-2</v>
      </c>
      <c r="J151" s="14">
        <v>0.33</v>
      </c>
      <c r="K151" s="109">
        <f t="shared" ref="K151:K180" si="10">I151*B151</f>
        <v>9.9000000000000005E-2</v>
      </c>
      <c r="L151" s="115"/>
    </row>
    <row r="152" spans="1:12" ht="12.75" customHeight="1">
      <c r="A152" s="114"/>
      <c r="B152" s="107">
        <f>'Tax Invoice'!D147</f>
        <v>1</v>
      </c>
      <c r="C152" s="10" t="s">
        <v>786</v>
      </c>
      <c r="D152" s="10" t="s">
        <v>851</v>
      </c>
      <c r="E152" s="118" t="s">
        <v>789</v>
      </c>
      <c r="F152" s="132" t="s">
        <v>273</v>
      </c>
      <c r="G152" s="133"/>
      <c r="H152" s="11" t="s">
        <v>788</v>
      </c>
      <c r="I152" s="14">
        <f t="shared" si="9"/>
        <v>0.10200000000000001</v>
      </c>
      <c r="J152" s="14">
        <v>0.34</v>
      </c>
      <c r="K152" s="109">
        <f t="shared" si="10"/>
        <v>0.10200000000000001</v>
      </c>
      <c r="L152" s="115"/>
    </row>
    <row r="153" spans="1:12" ht="12.75" customHeight="1">
      <c r="A153" s="114"/>
      <c r="B153" s="107">
        <f>'Tax Invoice'!D148</f>
        <v>1</v>
      </c>
      <c r="C153" s="10" t="s">
        <v>786</v>
      </c>
      <c r="D153" s="10" t="s">
        <v>851</v>
      </c>
      <c r="E153" s="118" t="s">
        <v>789</v>
      </c>
      <c r="F153" s="132" t="s">
        <v>583</v>
      </c>
      <c r="G153" s="133"/>
      <c r="H153" s="11" t="s">
        <v>788</v>
      </c>
      <c r="I153" s="14">
        <f t="shared" si="9"/>
        <v>0.10200000000000001</v>
      </c>
      <c r="J153" s="14">
        <v>0.34</v>
      </c>
      <c r="K153" s="109">
        <f t="shared" si="10"/>
        <v>0.10200000000000001</v>
      </c>
      <c r="L153" s="115"/>
    </row>
    <row r="154" spans="1:12" ht="12.75" customHeight="1">
      <c r="A154" s="114"/>
      <c r="B154" s="107">
        <f>'Tax Invoice'!D149</f>
        <v>2</v>
      </c>
      <c r="C154" s="10" t="s">
        <v>786</v>
      </c>
      <c r="D154" s="10" t="s">
        <v>852</v>
      </c>
      <c r="E154" s="118" t="s">
        <v>734</v>
      </c>
      <c r="F154" s="132" t="s">
        <v>583</v>
      </c>
      <c r="G154" s="133"/>
      <c r="H154" s="11" t="s">
        <v>788</v>
      </c>
      <c r="I154" s="14">
        <f t="shared" si="9"/>
        <v>0.11399999999999999</v>
      </c>
      <c r="J154" s="14">
        <v>0.38</v>
      </c>
      <c r="K154" s="109">
        <f t="shared" si="10"/>
        <v>0.22799999999999998</v>
      </c>
      <c r="L154" s="115"/>
    </row>
    <row r="155" spans="1:12" ht="12.75" customHeight="1">
      <c r="A155" s="114"/>
      <c r="B155" s="107">
        <f>'Tax Invoice'!D150</f>
        <v>2</v>
      </c>
      <c r="C155" s="10" t="s">
        <v>786</v>
      </c>
      <c r="D155" s="10" t="s">
        <v>853</v>
      </c>
      <c r="E155" s="118" t="s">
        <v>736</v>
      </c>
      <c r="F155" s="132" t="s">
        <v>273</v>
      </c>
      <c r="G155" s="133"/>
      <c r="H155" s="11" t="s">
        <v>788</v>
      </c>
      <c r="I155" s="14">
        <f t="shared" si="9"/>
        <v>0.12</v>
      </c>
      <c r="J155" s="14">
        <v>0.4</v>
      </c>
      <c r="K155" s="109">
        <f t="shared" si="10"/>
        <v>0.24</v>
      </c>
      <c r="L155" s="115"/>
    </row>
    <row r="156" spans="1:12" ht="12.75" customHeight="1">
      <c r="A156" s="114"/>
      <c r="B156" s="107">
        <f>'Tax Invoice'!D151</f>
        <v>2</v>
      </c>
      <c r="C156" s="10" t="s">
        <v>786</v>
      </c>
      <c r="D156" s="10" t="s">
        <v>853</v>
      </c>
      <c r="E156" s="118" t="s">
        <v>736</v>
      </c>
      <c r="F156" s="132" t="s">
        <v>583</v>
      </c>
      <c r="G156" s="133"/>
      <c r="H156" s="11" t="s">
        <v>788</v>
      </c>
      <c r="I156" s="14">
        <f t="shared" si="9"/>
        <v>0.12</v>
      </c>
      <c r="J156" s="14">
        <v>0.4</v>
      </c>
      <c r="K156" s="109">
        <f t="shared" si="10"/>
        <v>0.24</v>
      </c>
      <c r="L156" s="115"/>
    </row>
    <row r="157" spans="1:12" ht="12.75" customHeight="1">
      <c r="A157" s="114"/>
      <c r="B157" s="107">
        <f>'Tax Invoice'!D152</f>
        <v>2</v>
      </c>
      <c r="C157" s="10" t="s">
        <v>786</v>
      </c>
      <c r="D157" s="10" t="s">
        <v>854</v>
      </c>
      <c r="E157" s="118" t="s">
        <v>737</v>
      </c>
      <c r="F157" s="132" t="s">
        <v>273</v>
      </c>
      <c r="G157" s="133"/>
      <c r="H157" s="11" t="s">
        <v>788</v>
      </c>
      <c r="I157" s="14">
        <f t="shared" si="9"/>
        <v>0.14099999999999999</v>
      </c>
      <c r="J157" s="14">
        <v>0.47</v>
      </c>
      <c r="K157" s="109">
        <f t="shared" si="10"/>
        <v>0.28199999999999997</v>
      </c>
      <c r="L157" s="115"/>
    </row>
    <row r="158" spans="1:12" ht="12.75" customHeight="1">
      <c r="A158" s="114"/>
      <c r="B158" s="107">
        <f>'Tax Invoice'!D153</f>
        <v>2</v>
      </c>
      <c r="C158" s="10" t="s">
        <v>786</v>
      </c>
      <c r="D158" s="10" t="s">
        <v>854</v>
      </c>
      <c r="E158" s="118" t="s">
        <v>737</v>
      </c>
      <c r="F158" s="132" t="s">
        <v>583</v>
      </c>
      <c r="G158" s="133"/>
      <c r="H158" s="11" t="s">
        <v>788</v>
      </c>
      <c r="I158" s="14">
        <f t="shared" si="9"/>
        <v>0.14099999999999999</v>
      </c>
      <c r="J158" s="14">
        <v>0.47</v>
      </c>
      <c r="K158" s="109">
        <f t="shared" si="10"/>
        <v>0.28199999999999997</v>
      </c>
      <c r="L158" s="115"/>
    </row>
    <row r="159" spans="1:12" ht="12.75" customHeight="1">
      <c r="A159" s="114"/>
      <c r="B159" s="107">
        <f>'Tax Invoice'!D154</f>
        <v>2</v>
      </c>
      <c r="C159" s="10" t="s">
        <v>786</v>
      </c>
      <c r="D159" s="10" t="s">
        <v>855</v>
      </c>
      <c r="E159" s="118" t="s">
        <v>738</v>
      </c>
      <c r="F159" s="132" t="s">
        <v>583</v>
      </c>
      <c r="G159" s="133"/>
      <c r="H159" s="11" t="s">
        <v>788</v>
      </c>
      <c r="I159" s="14">
        <f t="shared" si="9"/>
        <v>0.156</v>
      </c>
      <c r="J159" s="14">
        <v>0.52</v>
      </c>
      <c r="K159" s="109">
        <f t="shared" si="10"/>
        <v>0.312</v>
      </c>
      <c r="L159" s="115"/>
    </row>
    <row r="160" spans="1:12" ht="24" customHeight="1">
      <c r="A160" s="114"/>
      <c r="B160" s="107">
        <f>'Tax Invoice'!D155</f>
        <v>5</v>
      </c>
      <c r="C160" s="10" t="s">
        <v>790</v>
      </c>
      <c r="D160" s="10" t="s">
        <v>790</v>
      </c>
      <c r="E160" s="118" t="s">
        <v>23</v>
      </c>
      <c r="F160" s="132" t="s">
        <v>107</v>
      </c>
      <c r="G160" s="133"/>
      <c r="H160" s="11" t="s">
        <v>873</v>
      </c>
      <c r="I160" s="14">
        <f t="shared" si="9"/>
        <v>0.189</v>
      </c>
      <c r="J160" s="14">
        <v>0.63</v>
      </c>
      <c r="K160" s="109">
        <f t="shared" si="10"/>
        <v>0.94500000000000006</v>
      </c>
      <c r="L160" s="115"/>
    </row>
    <row r="161" spans="1:12" ht="24" customHeight="1">
      <c r="A161" s="114"/>
      <c r="B161" s="107">
        <f>'Tax Invoice'!D156</f>
        <v>5</v>
      </c>
      <c r="C161" s="10" t="s">
        <v>790</v>
      </c>
      <c r="D161" s="10" t="s">
        <v>790</v>
      </c>
      <c r="E161" s="118" t="s">
        <v>23</v>
      </c>
      <c r="F161" s="132" t="s">
        <v>210</v>
      </c>
      <c r="G161" s="133"/>
      <c r="H161" s="11" t="s">
        <v>873</v>
      </c>
      <c r="I161" s="14">
        <f t="shared" si="9"/>
        <v>0.189</v>
      </c>
      <c r="J161" s="14">
        <v>0.63</v>
      </c>
      <c r="K161" s="109">
        <f t="shared" si="10"/>
        <v>0.94500000000000006</v>
      </c>
      <c r="L161" s="115"/>
    </row>
    <row r="162" spans="1:12" ht="24" customHeight="1">
      <c r="A162" s="114"/>
      <c r="B162" s="107">
        <f>'Tax Invoice'!D157</f>
        <v>5</v>
      </c>
      <c r="C162" s="10" t="s">
        <v>790</v>
      </c>
      <c r="D162" s="10" t="s">
        <v>790</v>
      </c>
      <c r="E162" s="118" t="s">
        <v>25</v>
      </c>
      <c r="F162" s="132" t="s">
        <v>107</v>
      </c>
      <c r="G162" s="133"/>
      <c r="H162" s="11" t="s">
        <v>873</v>
      </c>
      <c r="I162" s="14">
        <f t="shared" si="9"/>
        <v>0.189</v>
      </c>
      <c r="J162" s="14">
        <v>0.63</v>
      </c>
      <c r="K162" s="109">
        <f t="shared" si="10"/>
        <v>0.94500000000000006</v>
      </c>
      <c r="L162" s="115"/>
    </row>
    <row r="163" spans="1:12" ht="24" customHeight="1">
      <c r="A163" s="114"/>
      <c r="B163" s="107">
        <f>'Tax Invoice'!D158</f>
        <v>5</v>
      </c>
      <c r="C163" s="10" t="s">
        <v>790</v>
      </c>
      <c r="D163" s="10" t="s">
        <v>790</v>
      </c>
      <c r="E163" s="118" t="s">
        <v>25</v>
      </c>
      <c r="F163" s="132" t="s">
        <v>210</v>
      </c>
      <c r="G163" s="133"/>
      <c r="H163" s="11" t="s">
        <v>873</v>
      </c>
      <c r="I163" s="14">
        <f t="shared" si="9"/>
        <v>0.189</v>
      </c>
      <c r="J163" s="14">
        <v>0.63</v>
      </c>
      <c r="K163" s="109">
        <f t="shared" si="10"/>
        <v>0.94500000000000006</v>
      </c>
      <c r="L163" s="115"/>
    </row>
    <row r="164" spans="1:12" ht="36" customHeight="1">
      <c r="A164" s="114"/>
      <c r="B164" s="107">
        <f>'Tax Invoice'!D159</f>
        <v>2</v>
      </c>
      <c r="C164" s="10" t="s">
        <v>792</v>
      </c>
      <c r="D164" s="10" t="s">
        <v>792</v>
      </c>
      <c r="E164" s="118" t="s">
        <v>239</v>
      </c>
      <c r="F164" s="132" t="s">
        <v>25</v>
      </c>
      <c r="G164" s="133"/>
      <c r="H164" s="11" t="s">
        <v>793</v>
      </c>
      <c r="I164" s="14">
        <f t="shared" si="9"/>
        <v>0.99599999999999989</v>
      </c>
      <c r="J164" s="14">
        <v>3.32</v>
      </c>
      <c r="K164" s="109">
        <f t="shared" si="10"/>
        <v>1.9919999999999998</v>
      </c>
      <c r="L164" s="115"/>
    </row>
    <row r="165" spans="1:12" ht="36" customHeight="1">
      <c r="A165" s="114"/>
      <c r="B165" s="107">
        <f>'Tax Invoice'!D160</f>
        <v>2</v>
      </c>
      <c r="C165" s="10" t="s">
        <v>792</v>
      </c>
      <c r="D165" s="10" t="s">
        <v>792</v>
      </c>
      <c r="E165" s="118" t="s">
        <v>794</v>
      </c>
      <c r="F165" s="132" t="s">
        <v>25</v>
      </c>
      <c r="G165" s="133"/>
      <c r="H165" s="11" t="s">
        <v>793</v>
      </c>
      <c r="I165" s="14">
        <f t="shared" si="9"/>
        <v>0.99599999999999989</v>
      </c>
      <c r="J165" s="14">
        <v>3.32</v>
      </c>
      <c r="K165" s="109">
        <f t="shared" si="10"/>
        <v>1.9919999999999998</v>
      </c>
      <c r="L165" s="115"/>
    </row>
    <row r="166" spans="1:12" ht="24" customHeight="1">
      <c r="A166" s="114"/>
      <c r="B166" s="107">
        <f>'Tax Invoice'!D161</f>
        <v>2</v>
      </c>
      <c r="C166" s="10" t="s">
        <v>795</v>
      </c>
      <c r="D166" s="10" t="s">
        <v>795</v>
      </c>
      <c r="E166" s="118" t="s">
        <v>25</v>
      </c>
      <c r="F166" s="132" t="s">
        <v>673</v>
      </c>
      <c r="G166" s="133"/>
      <c r="H166" s="11" t="s">
        <v>796</v>
      </c>
      <c r="I166" s="14">
        <f t="shared" si="9"/>
        <v>0.44700000000000001</v>
      </c>
      <c r="J166" s="14">
        <v>1.49</v>
      </c>
      <c r="K166" s="109">
        <f t="shared" si="10"/>
        <v>0.89400000000000002</v>
      </c>
      <c r="L166" s="115"/>
    </row>
    <row r="167" spans="1:12" ht="24" customHeight="1">
      <c r="A167" s="114"/>
      <c r="B167" s="107">
        <f>'Tax Invoice'!D162</f>
        <v>2</v>
      </c>
      <c r="C167" s="10" t="s">
        <v>795</v>
      </c>
      <c r="D167" s="10" t="s">
        <v>795</v>
      </c>
      <c r="E167" s="118" t="s">
        <v>25</v>
      </c>
      <c r="F167" s="132" t="s">
        <v>271</v>
      </c>
      <c r="G167" s="133"/>
      <c r="H167" s="11" t="s">
        <v>796</v>
      </c>
      <c r="I167" s="14">
        <f t="shared" si="9"/>
        <v>0.44700000000000001</v>
      </c>
      <c r="J167" s="14">
        <v>1.49</v>
      </c>
      <c r="K167" s="109">
        <f t="shared" si="10"/>
        <v>0.89400000000000002</v>
      </c>
      <c r="L167" s="115"/>
    </row>
    <row r="168" spans="1:12" ht="24" customHeight="1">
      <c r="A168" s="114"/>
      <c r="B168" s="107">
        <f>'Tax Invoice'!D163</f>
        <v>2</v>
      </c>
      <c r="C168" s="10" t="s">
        <v>795</v>
      </c>
      <c r="D168" s="10" t="s">
        <v>795</v>
      </c>
      <c r="E168" s="118" t="s">
        <v>25</v>
      </c>
      <c r="F168" s="132" t="s">
        <v>272</v>
      </c>
      <c r="G168" s="133"/>
      <c r="H168" s="11" t="s">
        <v>796</v>
      </c>
      <c r="I168" s="14">
        <f t="shared" si="9"/>
        <v>0.44700000000000001</v>
      </c>
      <c r="J168" s="14">
        <v>1.49</v>
      </c>
      <c r="K168" s="109">
        <f t="shared" si="10"/>
        <v>0.89400000000000002</v>
      </c>
      <c r="L168" s="115"/>
    </row>
    <row r="169" spans="1:12" ht="24" customHeight="1">
      <c r="A169" s="114"/>
      <c r="B169" s="107">
        <f>'Tax Invoice'!D164</f>
        <v>2</v>
      </c>
      <c r="C169" s="10" t="s">
        <v>795</v>
      </c>
      <c r="D169" s="10" t="s">
        <v>795</v>
      </c>
      <c r="E169" s="118" t="s">
        <v>25</v>
      </c>
      <c r="F169" s="132" t="s">
        <v>484</v>
      </c>
      <c r="G169" s="133"/>
      <c r="H169" s="11" t="s">
        <v>796</v>
      </c>
      <c r="I169" s="14">
        <f t="shared" si="9"/>
        <v>0.44700000000000001</v>
      </c>
      <c r="J169" s="14">
        <v>1.49</v>
      </c>
      <c r="K169" s="109">
        <f t="shared" si="10"/>
        <v>0.89400000000000002</v>
      </c>
      <c r="L169" s="115"/>
    </row>
    <row r="170" spans="1:12" ht="24" customHeight="1">
      <c r="A170" s="114"/>
      <c r="B170" s="107">
        <f>'Tax Invoice'!D165</f>
        <v>1</v>
      </c>
      <c r="C170" s="10" t="s">
        <v>797</v>
      </c>
      <c r="D170" s="10" t="s">
        <v>797</v>
      </c>
      <c r="E170" s="118" t="s">
        <v>272</v>
      </c>
      <c r="F170" s="132"/>
      <c r="G170" s="133"/>
      <c r="H170" s="11" t="s">
        <v>798</v>
      </c>
      <c r="I170" s="14">
        <f t="shared" si="9"/>
        <v>0.56100000000000005</v>
      </c>
      <c r="J170" s="14">
        <v>1.87</v>
      </c>
      <c r="K170" s="109">
        <f t="shared" si="10"/>
        <v>0.56100000000000005</v>
      </c>
      <c r="L170" s="115"/>
    </row>
    <row r="171" spans="1:12" ht="24" customHeight="1">
      <c r="A171" s="114"/>
      <c r="B171" s="107">
        <f>'Tax Invoice'!D166</f>
        <v>2</v>
      </c>
      <c r="C171" s="10" t="s">
        <v>799</v>
      </c>
      <c r="D171" s="10" t="s">
        <v>799</v>
      </c>
      <c r="E171" s="118" t="s">
        <v>272</v>
      </c>
      <c r="F171" s="132"/>
      <c r="G171" s="133"/>
      <c r="H171" s="11" t="s">
        <v>800</v>
      </c>
      <c r="I171" s="14">
        <f t="shared" si="9"/>
        <v>0.56399999999999995</v>
      </c>
      <c r="J171" s="14">
        <v>1.88</v>
      </c>
      <c r="K171" s="109">
        <f t="shared" si="10"/>
        <v>1.1279999999999999</v>
      </c>
      <c r="L171" s="115"/>
    </row>
    <row r="172" spans="1:12" ht="24" customHeight="1">
      <c r="A172" s="114"/>
      <c r="B172" s="107">
        <f>'Tax Invoice'!D167</f>
        <v>15</v>
      </c>
      <c r="C172" s="10" t="s">
        <v>75</v>
      </c>
      <c r="D172" s="10" t="s">
        <v>75</v>
      </c>
      <c r="E172" s="118" t="s">
        <v>25</v>
      </c>
      <c r="F172" s="132"/>
      <c r="G172" s="133"/>
      <c r="H172" s="11" t="s">
        <v>648</v>
      </c>
      <c r="I172" s="14">
        <f t="shared" si="9"/>
        <v>0.21299999999999999</v>
      </c>
      <c r="J172" s="14">
        <v>0.71</v>
      </c>
      <c r="K172" s="109">
        <f t="shared" si="10"/>
        <v>3.1949999999999998</v>
      </c>
      <c r="L172" s="115"/>
    </row>
    <row r="173" spans="1:12" ht="24" customHeight="1">
      <c r="A173" s="114"/>
      <c r="B173" s="107">
        <f>'Tax Invoice'!D168</f>
        <v>10</v>
      </c>
      <c r="C173" s="10" t="s">
        <v>72</v>
      </c>
      <c r="D173" s="10" t="s">
        <v>72</v>
      </c>
      <c r="E173" s="118" t="s">
        <v>25</v>
      </c>
      <c r="F173" s="132" t="s">
        <v>210</v>
      </c>
      <c r="G173" s="133"/>
      <c r="H173" s="11" t="s">
        <v>801</v>
      </c>
      <c r="I173" s="14">
        <f t="shared" si="9"/>
        <v>0.24599999999999997</v>
      </c>
      <c r="J173" s="14">
        <v>0.82</v>
      </c>
      <c r="K173" s="109">
        <f t="shared" si="10"/>
        <v>2.4599999999999995</v>
      </c>
      <c r="L173" s="115"/>
    </row>
    <row r="174" spans="1:12" ht="24" customHeight="1">
      <c r="A174" s="114"/>
      <c r="B174" s="107">
        <f>'Tax Invoice'!D169</f>
        <v>10</v>
      </c>
      <c r="C174" s="10" t="s">
        <v>72</v>
      </c>
      <c r="D174" s="10" t="s">
        <v>72</v>
      </c>
      <c r="E174" s="118" t="s">
        <v>26</v>
      </c>
      <c r="F174" s="132" t="s">
        <v>210</v>
      </c>
      <c r="G174" s="133"/>
      <c r="H174" s="11" t="s">
        <v>801</v>
      </c>
      <c r="I174" s="14">
        <f t="shared" si="9"/>
        <v>0.24599999999999997</v>
      </c>
      <c r="J174" s="14">
        <v>0.82</v>
      </c>
      <c r="K174" s="109">
        <f t="shared" si="10"/>
        <v>2.4599999999999995</v>
      </c>
      <c r="L174" s="115"/>
    </row>
    <row r="175" spans="1:12" ht="24" customHeight="1">
      <c r="A175" s="114"/>
      <c r="B175" s="107">
        <f>'Tax Invoice'!D170</f>
        <v>10</v>
      </c>
      <c r="C175" s="10" t="s">
        <v>802</v>
      </c>
      <c r="D175" s="10" t="s">
        <v>802</v>
      </c>
      <c r="E175" s="118" t="s">
        <v>272</v>
      </c>
      <c r="F175" s="132" t="s">
        <v>25</v>
      </c>
      <c r="G175" s="133"/>
      <c r="H175" s="11" t="s">
        <v>803</v>
      </c>
      <c r="I175" s="14">
        <f t="shared" si="9"/>
        <v>0.315</v>
      </c>
      <c r="J175" s="14">
        <v>1.05</v>
      </c>
      <c r="K175" s="109">
        <f t="shared" si="10"/>
        <v>3.15</v>
      </c>
      <c r="L175" s="115"/>
    </row>
    <row r="176" spans="1:12" ht="24" customHeight="1">
      <c r="A176" s="114"/>
      <c r="B176" s="107">
        <f>'Tax Invoice'!D171</f>
        <v>10</v>
      </c>
      <c r="C176" s="10" t="s">
        <v>802</v>
      </c>
      <c r="D176" s="10" t="s">
        <v>802</v>
      </c>
      <c r="E176" s="118" t="s">
        <v>272</v>
      </c>
      <c r="F176" s="132" t="s">
        <v>26</v>
      </c>
      <c r="G176" s="133"/>
      <c r="H176" s="11" t="s">
        <v>803</v>
      </c>
      <c r="I176" s="14">
        <f t="shared" si="9"/>
        <v>0.315</v>
      </c>
      <c r="J176" s="14">
        <v>1.05</v>
      </c>
      <c r="K176" s="109">
        <f t="shared" si="10"/>
        <v>3.15</v>
      </c>
      <c r="L176" s="115"/>
    </row>
    <row r="177" spans="1:12" ht="24" customHeight="1">
      <c r="A177" s="114"/>
      <c r="B177" s="107">
        <f>'Tax Invoice'!D172</f>
        <v>5</v>
      </c>
      <c r="C177" s="10" t="s">
        <v>112</v>
      </c>
      <c r="D177" s="10" t="s">
        <v>112</v>
      </c>
      <c r="E177" s="118" t="s">
        <v>210</v>
      </c>
      <c r="F177" s="132"/>
      <c r="G177" s="133"/>
      <c r="H177" s="11" t="s">
        <v>804</v>
      </c>
      <c r="I177" s="14">
        <f t="shared" si="9"/>
        <v>0.27300000000000002</v>
      </c>
      <c r="J177" s="14">
        <v>0.91</v>
      </c>
      <c r="K177" s="109">
        <f t="shared" si="10"/>
        <v>1.3650000000000002</v>
      </c>
      <c r="L177" s="115"/>
    </row>
    <row r="178" spans="1:12" ht="24" customHeight="1">
      <c r="A178" s="114"/>
      <c r="B178" s="107">
        <f>'Tax Invoice'!D173</f>
        <v>4</v>
      </c>
      <c r="C178" s="10" t="s">
        <v>805</v>
      </c>
      <c r="D178" s="10" t="s">
        <v>856</v>
      </c>
      <c r="E178" s="118" t="s">
        <v>806</v>
      </c>
      <c r="F178" s="132" t="s">
        <v>651</v>
      </c>
      <c r="G178" s="133"/>
      <c r="H178" s="11" t="s">
        <v>807</v>
      </c>
      <c r="I178" s="14">
        <f t="shared" si="9"/>
        <v>0.21299999999999999</v>
      </c>
      <c r="J178" s="14">
        <v>0.71</v>
      </c>
      <c r="K178" s="109">
        <f t="shared" si="10"/>
        <v>0.85199999999999998</v>
      </c>
      <c r="L178" s="115"/>
    </row>
    <row r="179" spans="1:12" ht="24" customHeight="1">
      <c r="A179" s="114"/>
      <c r="B179" s="107">
        <f>'Tax Invoice'!D174</f>
        <v>4</v>
      </c>
      <c r="C179" s="10" t="s">
        <v>805</v>
      </c>
      <c r="D179" s="10" t="s">
        <v>856</v>
      </c>
      <c r="E179" s="118" t="s">
        <v>806</v>
      </c>
      <c r="F179" s="132" t="s">
        <v>25</v>
      </c>
      <c r="G179" s="133"/>
      <c r="H179" s="11" t="s">
        <v>807</v>
      </c>
      <c r="I179" s="14">
        <f t="shared" si="9"/>
        <v>0.21299999999999999</v>
      </c>
      <c r="J179" s="14">
        <v>0.71</v>
      </c>
      <c r="K179" s="109">
        <f t="shared" si="10"/>
        <v>0.85199999999999998</v>
      </c>
      <c r="L179" s="115"/>
    </row>
    <row r="180" spans="1:12" ht="24" customHeight="1">
      <c r="A180" s="114"/>
      <c r="B180" s="108">
        <f>'Tax Invoice'!D175</f>
        <v>4</v>
      </c>
      <c r="C180" s="12" t="s">
        <v>805</v>
      </c>
      <c r="D180" s="12" t="s">
        <v>856</v>
      </c>
      <c r="E180" s="119" t="s">
        <v>806</v>
      </c>
      <c r="F180" s="134" t="s">
        <v>67</v>
      </c>
      <c r="G180" s="135"/>
      <c r="H180" s="13" t="s">
        <v>807</v>
      </c>
      <c r="I180" s="15">
        <f t="shared" si="9"/>
        <v>0.21299999999999999</v>
      </c>
      <c r="J180" s="15">
        <v>0.71</v>
      </c>
      <c r="K180" s="110">
        <f t="shared" si="10"/>
        <v>0.85199999999999998</v>
      </c>
      <c r="L180" s="115"/>
    </row>
    <row r="181" spans="1:12" ht="12.75" customHeight="1">
      <c r="A181" s="114"/>
      <c r="B181" s="126"/>
      <c r="C181" s="126"/>
      <c r="D181" s="126"/>
      <c r="E181" s="126"/>
      <c r="F181" s="126"/>
      <c r="G181" s="126"/>
      <c r="H181" s="126"/>
      <c r="I181" s="127" t="s">
        <v>255</v>
      </c>
      <c r="J181" s="127" t="s">
        <v>255</v>
      </c>
      <c r="K181" s="128">
        <f>SUM(K23:K180)</f>
        <v>248.42100000000011</v>
      </c>
      <c r="L181" s="115"/>
    </row>
    <row r="182" spans="1:12" ht="12.75" customHeight="1">
      <c r="A182" s="114"/>
      <c r="B182" s="126"/>
      <c r="C182" s="126"/>
      <c r="D182" s="126"/>
      <c r="E182" s="126"/>
      <c r="F182" s="126"/>
      <c r="G182" s="126"/>
      <c r="H182" s="126"/>
      <c r="I182" s="127" t="s">
        <v>869</v>
      </c>
      <c r="J182" s="127" t="s">
        <v>184</v>
      </c>
      <c r="K182" s="128">
        <v>0</v>
      </c>
      <c r="L182" s="115"/>
    </row>
    <row r="183" spans="1:12" ht="12.75" hidden="1" customHeight="1" outlineLevel="1">
      <c r="A183" s="114"/>
      <c r="B183" s="126"/>
      <c r="C183" s="126"/>
      <c r="D183" s="126"/>
      <c r="E183" s="126"/>
      <c r="F183" s="126"/>
      <c r="G183" s="126"/>
      <c r="H183" s="126"/>
      <c r="I183" s="127" t="s">
        <v>185</v>
      </c>
      <c r="J183" s="127" t="s">
        <v>185</v>
      </c>
      <c r="K183" s="128">
        <f>Invoice!J183</f>
        <v>0</v>
      </c>
      <c r="L183" s="115"/>
    </row>
    <row r="184" spans="1:12" ht="12.75" customHeight="1" collapsed="1">
      <c r="A184" s="114"/>
      <c r="B184" s="126"/>
      <c r="C184" s="126"/>
      <c r="D184" s="126"/>
      <c r="E184" s="126"/>
      <c r="F184" s="126"/>
      <c r="G184" s="126"/>
      <c r="H184" s="126"/>
      <c r="I184" s="127" t="s">
        <v>257</v>
      </c>
      <c r="J184" s="127" t="s">
        <v>257</v>
      </c>
      <c r="K184" s="128">
        <f>SUM(K181:K183)</f>
        <v>248.42100000000011</v>
      </c>
      <c r="L184" s="115"/>
    </row>
    <row r="185" spans="1:12" ht="12.75" customHeight="1">
      <c r="A185" s="6"/>
      <c r="B185" s="7"/>
      <c r="C185" s="7"/>
      <c r="D185" s="7"/>
      <c r="E185" s="7"/>
      <c r="F185" s="7"/>
      <c r="G185" s="7"/>
      <c r="H185" s="7" t="s">
        <v>870</v>
      </c>
      <c r="I185" s="7"/>
      <c r="J185" s="7"/>
      <c r="K185" s="7"/>
      <c r="L185" s="8"/>
    </row>
    <row r="186" spans="1:12" ht="12.75" customHeight="1"/>
    <row r="187" spans="1:12" ht="12.75" customHeight="1"/>
    <row r="188" spans="1:12" ht="12.75" customHeight="1"/>
    <row r="189" spans="1:12" ht="12.75" customHeight="1"/>
    <row r="190" spans="1:12" ht="12.75" customHeight="1"/>
    <row r="191" spans="1:12" ht="12.75" customHeight="1"/>
    <row r="192" spans="1:12" ht="12.75" customHeight="1"/>
  </sheetData>
  <mergeCells count="162">
    <mergeCell ref="K10:K11"/>
    <mergeCell ref="K14:K15"/>
    <mergeCell ref="F34:G34"/>
    <mergeCell ref="F35:G35"/>
    <mergeCell ref="F36:G36"/>
    <mergeCell ref="F37:G37"/>
    <mergeCell ref="F31:G31"/>
    <mergeCell ref="F32:G32"/>
    <mergeCell ref="F33:G33"/>
    <mergeCell ref="F30:G30"/>
    <mergeCell ref="F28:G28"/>
    <mergeCell ref="F29:G29"/>
    <mergeCell ref="F27:G27"/>
    <mergeCell ref="F25:G25"/>
    <mergeCell ref="F20:G20"/>
    <mergeCell ref="F23:G23"/>
    <mergeCell ref="F24:G24"/>
    <mergeCell ref="F26:G26"/>
    <mergeCell ref="F21:G21"/>
    <mergeCell ref="F43:G43"/>
    <mergeCell ref="F44:G44"/>
    <mergeCell ref="F45:G45"/>
    <mergeCell ref="F46:G46"/>
    <mergeCell ref="F47:G47"/>
    <mergeCell ref="F38:G38"/>
    <mergeCell ref="F39:G39"/>
    <mergeCell ref="F40:G40"/>
    <mergeCell ref="F41:G41"/>
    <mergeCell ref="F42:G42"/>
    <mergeCell ref="F53:G53"/>
    <mergeCell ref="F54:G54"/>
    <mergeCell ref="F55:G55"/>
    <mergeCell ref="F56:G56"/>
    <mergeCell ref="F57:G57"/>
    <mergeCell ref="F48:G48"/>
    <mergeCell ref="F49:G49"/>
    <mergeCell ref="F50:G50"/>
    <mergeCell ref="F51:G51"/>
    <mergeCell ref="F52:G52"/>
    <mergeCell ref="F63:G63"/>
    <mergeCell ref="F64:G64"/>
    <mergeCell ref="F65:G65"/>
    <mergeCell ref="F66:G66"/>
    <mergeCell ref="F67:G67"/>
    <mergeCell ref="F58:G58"/>
    <mergeCell ref="F59:G59"/>
    <mergeCell ref="F60:G60"/>
    <mergeCell ref="F61:G61"/>
    <mergeCell ref="F62:G62"/>
    <mergeCell ref="F73:G73"/>
    <mergeCell ref="F74:G74"/>
    <mergeCell ref="F75:G75"/>
    <mergeCell ref="F76:G76"/>
    <mergeCell ref="F77:G77"/>
    <mergeCell ref="F68:G68"/>
    <mergeCell ref="F69:G69"/>
    <mergeCell ref="F70:G70"/>
    <mergeCell ref="F71:G71"/>
    <mergeCell ref="F72:G72"/>
    <mergeCell ref="F83:G83"/>
    <mergeCell ref="F84:G84"/>
    <mergeCell ref="F85:G85"/>
    <mergeCell ref="F86:G86"/>
    <mergeCell ref="F87:G87"/>
    <mergeCell ref="F78:G78"/>
    <mergeCell ref="F79:G79"/>
    <mergeCell ref="F80:G80"/>
    <mergeCell ref="F81:G81"/>
    <mergeCell ref="F82:G82"/>
    <mergeCell ref="F93:G93"/>
    <mergeCell ref="F94:G94"/>
    <mergeCell ref="F95:G95"/>
    <mergeCell ref="F96:G96"/>
    <mergeCell ref="F97:G97"/>
    <mergeCell ref="F88:G88"/>
    <mergeCell ref="F89:G89"/>
    <mergeCell ref="F90:G90"/>
    <mergeCell ref="F91:G91"/>
    <mergeCell ref="F92:G92"/>
    <mergeCell ref="F103:G103"/>
    <mergeCell ref="F104:G104"/>
    <mergeCell ref="F105:G105"/>
    <mergeCell ref="F106:G106"/>
    <mergeCell ref="F107:G107"/>
    <mergeCell ref="F98:G98"/>
    <mergeCell ref="F99:G99"/>
    <mergeCell ref="F100:G100"/>
    <mergeCell ref="F101:G101"/>
    <mergeCell ref="F102:G102"/>
    <mergeCell ref="F113:G113"/>
    <mergeCell ref="F114:G114"/>
    <mergeCell ref="F115:G115"/>
    <mergeCell ref="F116:G116"/>
    <mergeCell ref="F117:G117"/>
    <mergeCell ref="F108:G108"/>
    <mergeCell ref="F109:G109"/>
    <mergeCell ref="F110:G110"/>
    <mergeCell ref="F111:G111"/>
    <mergeCell ref="F112:G112"/>
    <mergeCell ref="F123:G123"/>
    <mergeCell ref="F124:G124"/>
    <mergeCell ref="F125:G125"/>
    <mergeCell ref="F126:G126"/>
    <mergeCell ref="F127:G127"/>
    <mergeCell ref="F118:G118"/>
    <mergeCell ref="F119:G119"/>
    <mergeCell ref="F120:G120"/>
    <mergeCell ref="F121:G121"/>
    <mergeCell ref="F122:G122"/>
    <mergeCell ref="F133:G133"/>
    <mergeCell ref="F134:G134"/>
    <mergeCell ref="F135:G135"/>
    <mergeCell ref="F136:G136"/>
    <mergeCell ref="F137:G137"/>
    <mergeCell ref="F128:G128"/>
    <mergeCell ref="F129:G129"/>
    <mergeCell ref="F130:G130"/>
    <mergeCell ref="F131:G131"/>
    <mergeCell ref="F132:G132"/>
    <mergeCell ref="F143:G143"/>
    <mergeCell ref="F144:G144"/>
    <mergeCell ref="F145:G145"/>
    <mergeCell ref="F146:G146"/>
    <mergeCell ref="F147:G147"/>
    <mergeCell ref="F138:G138"/>
    <mergeCell ref="F139:G139"/>
    <mergeCell ref="F140:G140"/>
    <mergeCell ref="F141:G141"/>
    <mergeCell ref="F142:G142"/>
    <mergeCell ref="F153:G153"/>
    <mergeCell ref="F154:G154"/>
    <mergeCell ref="F155:G155"/>
    <mergeCell ref="F156:G156"/>
    <mergeCell ref="F157:G157"/>
    <mergeCell ref="F148:G148"/>
    <mergeCell ref="F149:G149"/>
    <mergeCell ref="F150:G150"/>
    <mergeCell ref="F151:G151"/>
    <mergeCell ref="F152:G152"/>
    <mergeCell ref="F163:G163"/>
    <mergeCell ref="F164:G164"/>
    <mergeCell ref="F165:G165"/>
    <mergeCell ref="F166:G166"/>
    <mergeCell ref="F167:G167"/>
    <mergeCell ref="F158:G158"/>
    <mergeCell ref="F159:G159"/>
    <mergeCell ref="F160:G160"/>
    <mergeCell ref="F161:G161"/>
    <mergeCell ref="F162:G162"/>
    <mergeCell ref="F178:G178"/>
    <mergeCell ref="F179:G179"/>
    <mergeCell ref="F180:G180"/>
    <mergeCell ref="F173:G173"/>
    <mergeCell ref="F174:G174"/>
    <mergeCell ref="F175:G175"/>
    <mergeCell ref="F176:G176"/>
    <mergeCell ref="F177:G177"/>
    <mergeCell ref="F168:G168"/>
    <mergeCell ref="F169:G169"/>
    <mergeCell ref="F170:G170"/>
    <mergeCell ref="F171:G171"/>
    <mergeCell ref="F172:G17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50"/>
  <sheetViews>
    <sheetView zoomScaleNormal="100" workbookViewId="0">
      <selection activeCell="J1023" sqref="J1023"/>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828.07000000000073</v>
      </c>
      <c r="O2" s="21" t="s">
        <v>259</v>
      </c>
    </row>
    <row r="3" spans="1:15" s="21" customFormat="1" ht="15" customHeight="1" thickBot="1">
      <c r="A3" s="22" t="s">
        <v>151</v>
      </c>
      <c r="G3" s="28">
        <v>45170</v>
      </c>
      <c r="H3" s="29"/>
      <c r="N3" s="21">
        <v>828.07000000000073</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EUR</v>
      </c>
    </row>
    <row r="10" spans="1:15" s="21" customFormat="1" ht="13.5" thickBot="1">
      <c r="A10" s="36" t="str">
        <f>'Copy paste to Here'!G10</f>
        <v>onelove studio</v>
      </c>
      <c r="B10" s="37"/>
      <c r="C10" s="37"/>
      <c r="D10" s="37"/>
      <c r="F10" s="38" t="str">
        <f>'Copy paste to Here'!B10</f>
        <v>onelove studio</v>
      </c>
      <c r="G10" s="39"/>
      <c r="H10" s="40"/>
      <c r="K10" s="95" t="s">
        <v>276</v>
      </c>
      <c r="L10" s="35" t="s">
        <v>276</v>
      </c>
      <c r="M10" s="21">
        <v>1</v>
      </c>
    </row>
    <row r="11" spans="1:15" s="21" customFormat="1" ht="15.75" thickBot="1">
      <c r="A11" s="41" t="str">
        <f>'Copy paste to Here'!G11</f>
        <v>martinez carine</v>
      </c>
      <c r="B11" s="42"/>
      <c r="C11" s="42"/>
      <c r="D11" s="42"/>
      <c r="F11" s="43" t="str">
        <f>'Copy paste to Here'!B11</f>
        <v>martinez carine</v>
      </c>
      <c r="G11" s="44"/>
      <c r="H11" s="45"/>
      <c r="K11" s="93" t="s">
        <v>158</v>
      </c>
      <c r="L11" s="46" t="s">
        <v>159</v>
      </c>
      <c r="M11" s="21">
        <f>VLOOKUP(G3,[1]Sheet1!$A$9:$I$7290,2,FALSE)</f>
        <v>34.81</v>
      </c>
    </row>
    <row r="12" spans="1:15" s="21" customFormat="1" ht="15.75" thickBot="1">
      <c r="A12" s="41" t="str">
        <f>'Copy paste to Here'!G12</f>
        <v>rue anatole france</v>
      </c>
      <c r="B12" s="42"/>
      <c r="C12" s="42"/>
      <c r="D12" s="42"/>
      <c r="E12" s="89"/>
      <c r="F12" s="43" t="str">
        <f>'Copy paste to Here'!B12</f>
        <v>rue anatole france</v>
      </c>
      <c r="G12" s="44"/>
      <c r="H12" s="45"/>
      <c r="K12" s="93" t="s">
        <v>160</v>
      </c>
      <c r="L12" s="46" t="s">
        <v>133</v>
      </c>
      <c r="M12" s="21">
        <f>VLOOKUP(G3,[1]Sheet1!$A$9:$I$7290,3,FALSE)</f>
        <v>37.58</v>
      </c>
    </row>
    <row r="13" spans="1:15" s="21" customFormat="1" ht="15.75" thickBot="1">
      <c r="A13" s="41" t="str">
        <f>'Copy paste to Here'!G13</f>
        <v>29100 douarnenez</v>
      </c>
      <c r="B13" s="42"/>
      <c r="C13" s="42"/>
      <c r="D13" s="42"/>
      <c r="E13" s="111" t="s">
        <v>133</v>
      </c>
      <c r="F13" s="43" t="str">
        <f>'Copy paste to Here'!B13</f>
        <v>29100 douarnenez</v>
      </c>
      <c r="G13" s="44"/>
      <c r="H13" s="45"/>
      <c r="K13" s="93" t="s">
        <v>161</v>
      </c>
      <c r="L13" s="46" t="s">
        <v>162</v>
      </c>
      <c r="M13" s="113">
        <f>VLOOKUP(G3,[1]Sheet1!$A$9:$I$7290,4,FALSE)</f>
        <v>43.91</v>
      </c>
    </row>
    <row r="14" spans="1:15" s="21" customFormat="1" ht="15.75" thickBot="1">
      <c r="A14" s="41" t="str">
        <f>'Copy paste to Here'!G14</f>
        <v>France</v>
      </c>
      <c r="B14" s="42"/>
      <c r="C14" s="42"/>
      <c r="D14" s="42"/>
      <c r="E14" s="111">
        <f>VLOOKUP(J9,$L$10:$M$17,2,FALSE)</f>
        <v>37.58</v>
      </c>
      <c r="F14" s="43" t="str">
        <f>'Copy paste to Here'!B14</f>
        <v>France</v>
      </c>
      <c r="G14" s="44"/>
      <c r="H14" s="45"/>
      <c r="K14" s="93" t="s">
        <v>163</v>
      </c>
      <c r="L14" s="46" t="s">
        <v>164</v>
      </c>
      <c r="M14" s="21">
        <f>VLOOKUP(G3,[1]Sheet1!$A$9:$I$7290,5,FALSE)</f>
        <v>22.23</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25.61</v>
      </c>
    </row>
    <row r="16" spans="1:15" s="21" customFormat="1" ht="13.7" customHeight="1" thickBot="1">
      <c r="A16" s="52"/>
      <c r="K16" s="94" t="s">
        <v>167</v>
      </c>
      <c r="L16" s="51" t="s">
        <v>168</v>
      </c>
      <c r="M16" s="21">
        <f>VLOOKUP(G3,[1]Sheet1!$A$9:$I$7290,7,FALSE)</f>
        <v>20.56</v>
      </c>
    </row>
    <row r="17" spans="1:13" s="21" customFormat="1" ht="13.5" thickBot="1">
      <c r="A17" s="53" t="s">
        <v>169</v>
      </c>
      <c r="B17" s="54" t="s">
        <v>170</v>
      </c>
      <c r="C17" s="54" t="s">
        <v>284</v>
      </c>
      <c r="D17" s="55" t="s">
        <v>198</v>
      </c>
      <c r="E17" s="55" t="s">
        <v>261</v>
      </c>
      <c r="F17" s="55" t="str">
        <f>CONCATENATE("Amount ",,J9)</f>
        <v>Amount EUR</v>
      </c>
      <c r="G17" s="54" t="s">
        <v>171</v>
      </c>
      <c r="H17" s="54" t="s">
        <v>172</v>
      </c>
      <c r="J17" s="21" t="s">
        <v>173</v>
      </c>
      <c r="K17" s="21" t="s">
        <v>174</v>
      </c>
      <c r="L17" s="21" t="s">
        <v>174</v>
      </c>
      <c r="M17" s="21">
        <v>2.5</v>
      </c>
    </row>
    <row r="18" spans="1:13" s="62" customFormat="1" ht="48">
      <c r="A18" s="56" t="str">
        <f>IF((LEN('Copy paste to Here'!G22))&gt;5,((CONCATENATE('Copy paste to Here'!G22," &amp; ",'Copy paste to Here'!D22,"  &amp;  ",'Copy paste to Here'!E22))),"Empty Cell")</f>
        <v xml:space="preserve">Display box with 52 pcs. of 925 sterling silver nose studs, 22g (0.6mm) with 18k gold plating and 2mm round prong set clear CZ stone (in standard packing or in vacuum sealed packing to prevent tarnishing) &amp; Packing Option: Standard Package  &amp;  </v>
      </c>
      <c r="B18" s="57" t="str">
        <f>'Copy paste to Here'!C22</f>
        <v>18SZ2XC</v>
      </c>
      <c r="C18" s="57" t="s">
        <v>715</v>
      </c>
      <c r="D18" s="58">
        <f>Invoice!B22</f>
        <v>1</v>
      </c>
      <c r="E18" s="59">
        <f>'Shipping Invoice'!J23*$N$1</f>
        <v>28.25</v>
      </c>
      <c r="F18" s="59">
        <f>D18*E18</f>
        <v>28.25</v>
      </c>
      <c r="G18" s="60">
        <f>E18*$E$14</f>
        <v>1061.635</v>
      </c>
      <c r="H18" s="61">
        <f>D18*G18</f>
        <v>1061.635</v>
      </c>
    </row>
    <row r="19" spans="1:13" s="62" customFormat="1" ht="24">
      <c r="A19" s="112" t="str">
        <f>IF((LEN('Copy paste to Here'!G23))&gt;5,((CONCATENATE('Copy paste to Here'!G23," &amp; ",'Copy paste to Here'!D23,"  &amp;  ",'Copy paste to Here'!E23))),"Empty Cell")</f>
        <v>Anodized 316L steel industrial barbell, 16g (1.2mm) with two 4mm balls &amp; Length: 28mm  &amp;  Color: Gold</v>
      </c>
      <c r="B19" s="57" t="str">
        <f>'Copy paste to Here'!C23</f>
        <v>BBEITB</v>
      </c>
      <c r="C19" s="57" t="s">
        <v>717</v>
      </c>
      <c r="D19" s="58">
        <f>Invoice!B23</f>
        <v>2</v>
      </c>
      <c r="E19" s="59">
        <f>'Shipping Invoice'!J24*$N$1</f>
        <v>0.71</v>
      </c>
      <c r="F19" s="59">
        <f t="shared" ref="F19:F82" si="0">D19*E19</f>
        <v>1.42</v>
      </c>
      <c r="G19" s="60">
        <f t="shared" ref="G19:G82" si="1">E19*$E$14</f>
        <v>26.681799999999999</v>
      </c>
      <c r="H19" s="63">
        <f t="shared" ref="H19:H82" si="2">D19*G19</f>
        <v>53.363599999999998</v>
      </c>
    </row>
    <row r="20" spans="1:13" s="62" customFormat="1" ht="24">
      <c r="A20" s="56" t="str">
        <f>IF((LEN('Copy paste to Here'!G24))&gt;5,((CONCATENATE('Copy paste to Here'!G24," &amp; ",'Copy paste to Here'!D24,"  &amp;  ",'Copy paste to Here'!E24))),"Empty Cell")</f>
        <v>Anodized 316L steel industrial barbell, 16g (1.2mm) with two 4mm balls &amp; Length: 32mm  &amp;  Color: Black</v>
      </c>
      <c r="B20" s="57" t="str">
        <f>'Copy paste to Here'!C24</f>
        <v>BBEITB</v>
      </c>
      <c r="C20" s="57" t="s">
        <v>717</v>
      </c>
      <c r="D20" s="58">
        <f>Invoice!B24</f>
        <v>2</v>
      </c>
      <c r="E20" s="59">
        <f>'Shipping Invoice'!J25*$N$1</f>
        <v>0.71</v>
      </c>
      <c r="F20" s="59">
        <f t="shared" si="0"/>
        <v>1.42</v>
      </c>
      <c r="G20" s="60">
        <f t="shared" si="1"/>
        <v>26.681799999999999</v>
      </c>
      <c r="H20" s="63">
        <f t="shared" si="2"/>
        <v>53.363599999999998</v>
      </c>
    </row>
    <row r="21" spans="1:13" s="62" customFormat="1" ht="24">
      <c r="A21" s="56" t="str">
        <f>IF((LEN('Copy paste to Here'!G25))&gt;5,((CONCATENATE('Copy paste to Here'!G25," &amp; ",'Copy paste to Here'!D25,"  &amp;  ",'Copy paste to Here'!E25))),"Empty Cell")</f>
        <v>Anodized 316L steel industrial barbell, 16g (1.2mm) with two 4mm balls &amp; Length: 32mm  &amp;  Color: Blue</v>
      </c>
      <c r="B21" s="57" t="str">
        <f>'Copy paste to Here'!C25</f>
        <v>BBEITB</v>
      </c>
      <c r="C21" s="57" t="s">
        <v>717</v>
      </c>
      <c r="D21" s="58">
        <f>Invoice!B25</f>
        <v>2</v>
      </c>
      <c r="E21" s="59">
        <f>'Shipping Invoice'!J26*$N$1</f>
        <v>0.71</v>
      </c>
      <c r="F21" s="59">
        <f t="shared" si="0"/>
        <v>1.42</v>
      </c>
      <c r="G21" s="60">
        <f t="shared" si="1"/>
        <v>26.681799999999999</v>
      </c>
      <c r="H21" s="63">
        <f t="shared" si="2"/>
        <v>53.363599999999998</v>
      </c>
    </row>
    <row r="22" spans="1:13" s="62" customFormat="1" ht="24">
      <c r="A22" s="56" t="str">
        <f>IF((LEN('Copy paste to Here'!G26))&gt;5,((CONCATENATE('Copy paste to Here'!G26," &amp; ",'Copy paste to Here'!D26,"  &amp;  ",'Copy paste to Here'!E26))),"Empty Cell")</f>
        <v>Anodized 316L steel industrial barbell, 16g (1.2mm) with two 4mm balls &amp; Length: 32mm  &amp;  Color: Rainbow</v>
      </c>
      <c r="B22" s="57" t="str">
        <f>'Copy paste to Here'!C26</f>
        <v>BBEITB</v>
      </c>
      <c r="C22" s="57" t="s">
        <v>717</v>
      </c>
      <c r="D22" s="58">
        <f>Invoice!B26</f>
        <v>2</v>
      </c>
      <c r="E22" s="59">
        <f>'Shipping Invoice'!J27*$N$1</f>
        <v>0.71</v>
      </c>
      <c r="F22" s="59">
        <f t="shared" si="0"/>
        <v>1.42</v>
      </c>
      <c r="G22" s="60">
        <f t="shared" si="1"/>
        <v>26.681799999999999</v>
      </c>
      <c r="H22" s="63">
        <f t="shared" si="2"/>
        <v>53.363599999999998</v>
      </c>
    </row>
    <row r="23" spans="1:13" s="62" customFormat="1" ht="24">
      <c r="A23" s="56" t="str">
        <f>IF((LEN('Copy paste to Here'!G27))&gt;5,((CONCATENATE('Copy paste to Here'!G27," &amp; ",'Copy paste to Here'!D27,"  &amp;  ",'Copy paste to Here'!E27))),"Empty Cell")</f>
        <v>Anodized 316L steel industrial barbell, 16g (1.2mm) with two 4mm balls &amp; Length: 32mm  &amp;  Color: Gold</v>
      </c>
      <c r="B23" s="57" t="str">
        <f>'Copy paste to Here'!C27</f>
        <v>BBEITB</v>
      </c>
      <c r="C23" s="57" t="s">
        <v>717</v>
      </c>
      <c r="D23" s="58">
        <f>Invoice!B27</f>
        <v>2</v>
      </c>
      <c r="E23" s="59">
        <f>'Shipping Invoice'!J28*$N$1</f>
        <v>0.71</v>
      </c>
      <c r="F23" s="59">
        <f t="shared" si="0"/>
        <v>1.42</v>
      </c>
      <c r="G23" s="60">
        <f t="shared" si="1"/>
        <v>26.681799999999999</v>
      </c>
      <c r="H23" s="63">
        <f t="shared" si="2"/>
        <v>53.363599999999998</v>
      </c>
    </row>
    <row r="24" spans="1:13" s="62" customFormat="1" ht="24">
      <c r="A24" s="56" t="str">
        <f>IF((LEN('Copy paste to Here'!G28))&gt;5,((CONCATENATE('Copy paste to Here'!G28," &amp; ",'Copy paste to Here'!D28,"  &amp;  ",'Copy paste to Here'!E28))),"Empty Cell")</f>
        <v>Anodized 316L steel industrial barbell, 16g (1.2mm) with two 4mm balls &amp; Length: 35mm  &amp;  Color: Blue</v>
      </c>
      <c r="B24" s="57" t="str">
        <f>'Copy paste to Here'!C28</f>
        <v>BBEITB</v>
      </c>
      <c r="C24" s="57" t="s">
        <v>717</v>
      </c>
      <c r="D24" s="58">
        <f>Invoice!B28</f>
        <v>1</v>
      </c>
      <c r="E24" s="59">
        <f>'Shipping Invoice'!J29*$N$1</f>
        <v>0.71</v>
      </c>
      <c r="F24" s="59">
        <f t="shared" si="0"/>
        <v>0.71</v>
      </c>
      <c r="G24" s="60">
        <f t="shared" si="1"/>
        <v>26.681799999999999</v>
      </c>
      <c r="H24" s="63">
        <f t="shared" si="2"/>
        <v>26.681799999999999</v>
      </c>
    </row>
    <row r="25" spans="1:13" s="62" customFormat="1" ht="24">
      <c r="A25" s="56" t="str">
        <f>IF((LEN('Copy paste to Here'!G29))&gt;5,((CONCATENATE('Copy paste to Here'!G29," &amp; ",'Copy paste to Here'!D29,"  &amp;  ",'Copy paste to Here'!E29))),"Empty Cell")</f>
        <v>Anodized 316L steel industrial barbell, 16g (1.2mm) with two 4mm balls &amp; Length: 35mm  &amp;  Color: Rainbow</v>
      </c>
      <c r="B25" s="57" t="str">
        <f>'Copy paste to Here'!C29</f>
        <v>BBEITB</v>
      </c>
      <c r="C25" s="57" t="s">
        <v>717</v>
      </c>
      <c r="D25" s="58">
        <f>Invoice!B29</f>
        <v>1</v>
      </c>
      <c r="E25" s="59">
        <f>'Shipping Invoice'!J30*$N$1</f>
        <v>0.71</v>
      </c>
      <c r="F25" s="59">
        <f t="shared" si="0"/>
        <v>0.71</v>
      </c>
      <c r="G25" s="60">
        <f t="shared" si="1"/>
        <v>26.681799999999999</v>
      </c>
      <c r="H25" s="63">
        <f t="shared" si="2"/>
        <v>26.681799999999999</v>
      </c>
    </row>
    <row r="26" spans="1:13" s="62" customFormat="1" ht="24">
      <c r="A26" s="56" t="str">
        <f>IF((LEN('Copy paste to Here'!G30))&gt;5,((CONCATENATE('Copy paste to Here'!G30," &amp; ",'Copy paste to Here'!D30,"  &amp;  ",'Copy paste to Here'!E30))),"Empty Cell")</f>
        <v>Anodized 316L steel industrial barbell, 16g (1.2mm) with two 4mm balls &amp; Length: 35mm  &amp;  Color: Gold</v>
      </c>
      <c r="B26" s="57" t="str">
        <f>'Copy paste to Here'!C30</f>
        <v>BBEITB</v>
      </c>
      <c r="C26" s="57" t="s">
        <v>717</v>
      </c>
      <c r="D26" s="58">
        <f>Invoice!B30</f>
        <v>2</v>
      </c>
      <c r="E26" s="59">
        <f>'Shipping Invoice'!J31*$N$1</f>
        <v>0.71</v>
      </c>
      <c r="F26" s="59">
        <f t="shared" si="0"/>
        <v>1.42</v>
      </c>
      <c r="G26" s="60">
        <f t="shared" si="1"/>
        <v>26.681799999999999</v>
      </c>
      <c r="H26" s="63">
        <f t="shared" si="2"/>
        <v>53.363599999999998</v>
      </c>
    </row>
    <row r="27" spans="1:13" s="62" customFormat="1" ht="24">
      <c r="A27" s="56" t="str">
        <f>IF((LEN('Copy paste to Here'!G31))&gt;5,((CONCATENATE('Copy paste to Here'!G31," &amp; ",'Copy paste to Here'!D31,"  &amp;  ",'Copy paste to Here'!E31))),"Empty Cell")</f>
        <v>Anodized 316L steel industrial barbell, 16g (1.2mm) with two 4mm balls &amp; Length: 38mm  &amp;  Color: Black</v>
      </c>
      <c r="B27" s="57" t="str">
        <f>'Copy paste to Here'!C31</f>
        <v>BBEITB</v>
      </c>
      <c r="C27" s="57" t="s">
        <v>717</v>
      </c>
      <c r="D27" s="58">
        <f>Invoice!B31</f>
        <v>2</v>
      </c>
      <c r="E27" s="59">
        <f>'Shipping Invoice'!J32*$N$1</f>
        <v>0.71</v>
      </c>
      <c r="F27" s="59">
        <f t="shared" si="0"/>
        <v>1.42</v>
      </c>
      <c r="G27" s="60">
        <f t="shared" si="1"/>
        <v>26.681799999999999</v>
      </c>
      <c r="H27" s="63">
        <f t="shared" si="2"/>
        <v>53.363599999999998</v>
      </c>
    </row>
    <row r="28" spans="1:13" s="62" customFormat="1" ht="24">
      <c r="A28" s="56" t="str">
        <f>IF((LEN('Copy paste to Here'!G32))&gt;5,((CONCATENATE('Copy paste to Here'!G32," &amp; ",'Copy paste to Here'!D32,"  &amp;  ",'Copy paste to Here'!E32))),"Empty Cell")</f>
        <v>Anodized 316L steel industrial barbell, 16g (1.2mm) with two 4mm balls &amp; Length: 38mm  &amp;  Color: Blue</v>
      </c>
      <c r="B28" s="57" t="str">
        <f>'Copy paste to Here'!C32</f>
        <v>BBEITB</v>
      </c>
      <c r="C28" s="57" t="s">
        <v>717</v>
      </c>
      <c r="D28" s="58">
        <f>Invoice!B32</f>
        <v>1</v>
      </c>
      <c r="E28" s="59">
        <f>'Shipping Invoice'!J33*$N$1</f>
        <v>0.71</v>
      </c>
      <c r="F28" s="59">
        <f t="shared" si="0"/>
        <v>0.71</v>
      </c>
      <c r="G28" s="60">
        <f t="shared" si="1"/>
        <v>26.681799999999999</v>
      </c>
      <c r="H28" s="63">
        <f t="shared" si="2"/>
        <v>26.681799999999999</v>
      </c>
    </row>
    <row r="29" spans="1:13" s="62" customFormat="1" ht="24">
      <c r="A29" s="56" t="str">
        <f>IF((LEN('Copy paste to Here'!G33))&gt;5,((CONCATENATE('Copy paste to Here'!G33," &amp; ",'Copy paste to Here'!D33,"  &amp;  ",'Copy paste to Here'!E33))),"Empty Cell")</f>
        <v>Anodized 316L steel industrial barbell, 16g (1.2mm) with two 4mm balls &amp; Length: 38mm  &amp;  Color: Rainbow</v>
      </c>
      <c r="B29" s="57" t="str">
        <f>'Copy paste to Here'!C33</f>
        <v>BBEITB</v>
      </c>
      <c r="C29" s="57" t="s">
        <v>717</v>
      </c>
      <c r="D29" s="58">
        <f>Invoice!B33</f>
        <v>2</v>
      </c>
      <c r="E29" s="59">
        <f>'Shipping Invoice'!J34*$N$1</f>
        <v>0.71</v>
      </c>
      <c r="F29" s="59">
        <f t="shared" si="0"/>
        <v>1.42</v>
      </c>
      <c r="G29" s="60">
        <f t="shared" si="1"/>
        <v>26.681799999999999</v>
      </c>
      <c r="H29" s="63">
        <f t="shared" si="2"/>
        <v>53.363599999999998</v>
      </c>
    </row>
    <row r="30" spans="1:13" s="62" customFormat="1" ht="24">
      <c r="A30" s="56" t="str">
        <f>IF((LEN('Copy paste to Here'!G34))&gt;5,((CONCATENATE('Copy paste to Here'!G34," &amp; ",'Copy paste to Here'!D34,"  &amp;  ",'Copy paste to Here'!E34))),"Empty Cell")</f>
        <v>Anodized 316L steel industrial barbell, 16g (1.2mm) with two 4mm balls &amp; Length: 38mm  &amp;  Color: Gold</v>
      </c>
      <c r="B30" s="57" t="str">
        <f>'Copy paste to Here'!C34</f>
        <v>BBEITB</v>
      </c>
      <c r="C30" s="57" t="s">
        <v>717</v>
      </c>
      <c r="D30" s="58">
        <f>Invoice!B34</f>
        <v>2</v>
      </c>
      <c r="E30" s="59">
        <f>'Shipping Invoice'!J35*$N$1</f>
        <v>0.71</v>
      </c>
      <c r="F30" s="59">
        <f t="shared" si="0"/>
        <v>1.42</v>
      </c>
      <c r="G30" s="60">
        <f t="shared" si="1"/>
        <v>26.681799999999999</v>
      </c>
      <c r="H30" s="63">
        <f t="shared" si="2"/>
        <v>53.363599999999998</v>
      </c>
    </row>
    <row r="31" spans="1:13" s="62" customFormat="1" ht="24">
      <c r="A31" s="56" t="str">
        <f>IF((LEN('Copy paste to Here'!G35))&gt;5,((CONCATENATE('Copy paste to Here'!G35," &amp; ",'Copy paste to Here'!D35,"  &amp;  ",'Copy paste to Here'!E35))),"Empty Cell")</f>
        <v>Anodized 316L steel industrial barbell, 16g (1.2mm) with two 4mm balls &amp; Length: 38mm  &amp;  Color: Light blue</v>
      </c>
      <c r="B31" s="57" t="str">
        <f>'Copy paste to Here'!C35</f>
        <v>BBEITB</v>
      </c>
      <c r="C31" s="57" t="s">
        <v>717</v>
      </c>
      <c r="D31" s="58">
        <f>Invoice!B35</f>
        <v>1</v>
      </c>
      <c r="E31" s="59">
        <f>'Shipping Invoice'!J36*$N$1</f>
        <v>0.71</v>
      </c>
      <c r="F31" s="59">
        <f t="shared" si="0"/>
        <v>0.71</v>
      </c>
      <c r="G31" s="60">
        <f t="shared" si="1"/>
        <v>26.681799999999999</v>
      </c>
      <c r="H31" s="63">
        <f t="shared" si="2"/>
        <v>26.681799999999999</v>
      </c>
    </row>
    <row r="32" spans="1:13" s="62" customFormat="1" ht="24">
      <c r="A32" s="56" t="str">
        <f>IF((LEN('Copy paste to Here'!G36))&gt;5,((CONCATENATE('Copy paste to Here'!G36," &amp; ",'Copy paste to Here'!D36,"  &amp;  ",'Copy paste to Here'!E36))),"Empty Cell")</f>
        <v>Anodized 316L steel industrial barbell, 16g (1.2mm) with two 4mm balls &amp; Length: 34mm  &amp;  Color: Black</v>
      </c>
      <c r="B32" s="57" t="str">
        <f>'Copy paste to Here'!C36</f>
        <v>BBEITB</v>
      </c>
      <c r="C32" s="57" t="s">
        <v>717</v>
      </c>
      <c r="D32" s="58">
        <f>Invoice!B36</f>
        <v>1</v>
      </c>
      <c r="E32" s="59">
        <f>'Shipping Invoice'!J37*$N$1</f>
        <v>0.71</v>
      </c>
      <c r="F32" s="59">
        <f t="shared" si="0"/>
        <v>0.71</v>
      </c>
      <c r="G32" s="60">
        <f t="shared" si="1"/>
        <v>26.681799999999999</v>
      </c>
      <c r="H32" s="63">
        <f t="shared" si="2"/>
        <v>26.681799999999999</v>
      </c>
    </row>
    <row r="33" spans="1:8" s="62" customFormat="1" ht="36">
      <c r="A33" s="56" t="str">
        <f>IF((LEN('Copy paste to Here'!G37))&gt;5,((CONCATENATE('Copy paste to Here'!G37," &amp; ",'Copy paste to Here'!D37,"  &amp;  ",'Copy paste to Here'!E37))),"Empty Cell")</f>
        <v>Clear bio-flexible labret, 1.2mm (16g) with a 18k gold plated 925 silver flower with a centered crystal &amp; Size: 8mm  &amp;  Crystal Color: AB</v>
      </c>
      <c r="B33" s="57" t="str">
        <f>'Copy paste to Here'!C37</f>
        <v>BILBFWG</v>
      </c>
      <c r="C33" s="57" t="s">
        <v>365</v>
      </c>
      <c r="D33" s="58">
        <f>Invoice!B37</f>
        <v>4</v>
      </c>
      <c r="E33" s="59">
        <f>'Shipping Invoice'!J38*$N$1</f>
        <v>0.86</v>
      </c>
      <c r="F33" s="59">
        <f t="shared" si="0"/>
        <v>3.44</v>
      </c>
      <c r="G33" s="60">
        <f t="shared" si="1"/>
        <v>32.318799999999996</v>
      </c>
      <c r="H33" s="63">
        <f t="shared" si="2"/>
        <v>129.27519999999998</v>
      </c>
    </row>
    <row r="34" spans="1:8" s="62" customFormat="1" ht="36">
      <c r="A34" s="56" t="str">
        <f>IF((LEN('Copy paste to Here'!G38))&gt;5,((CONCATENATE('Copy paste to Here'!G38," &amp; ",'Copy paste to Here'!D38,"  &amp;  ",'Copy paste to Here'!E38))),"Empty Cell")</f>
        <v>Clear bio-flexible labret, 1.2mm (16g) with a 18k gold plated 925 silver flower with a centered crystal &amp; Size: 8mm  &amp;  Cz Color: Clear</v>
      </c>
      <c r="B34" s="57" t="str">
        <f>'Copy paste to Here'!C38</f>
        <v>BILBFWG</v>
      </c>
      <c r="C34" s="57" t="s">
        <v>365</v>
      </c>
      <c r="D34" s="58">
        <f>Invoice!B38</f>
        <v>4</v>
      </c>
      <c r="E34" s="59">
        <f>'Shipping Invoice'!J39*$N$1</f>
        <v>0.86</v>
      </c>
      <c r="F34" s="59">
        <f t="shared" si="0"/>
        <v>3.44</v>
      </c>
      <c r="G34" s="60">
        <f t="shared" si="1"/>
        <v>32.318799999999996</v>
      </c>
      <c r="H34" s="63">
        <f t="shared" si="2"/>
        <v>129.27519999999998</v>
      </c>
    </row>
    <row r="35" spans="1:8" s="62" customFormat="1" ht="36">
      <c r="A35" s="56" t="str">
        <f>IF((LEN('Copy paste to Here'!G39))&gt;5,((CONCATENATE('Copy paste to Here'!G39," &amp; ",'Copy paste to Here'!D39,"  &amp;  ",'Copy paste to Here'!E39))),"Empty Cell")</f>
        <v>Clear bio flexible labret, 16g (1.2mm) with a 18k gold plated 925 silver top with square 3mm prong set CZ stone &amp; Cz Color: Clear  &amp;  Length: 6mm</v>
      </c>
      <c r="B35" s="57" t="str">
        <f>'Copy paste to Here'!C39</f>
        <v>BILQ3RG</v>
      </c>
      <c r="C35" s="57" t="s">
        <v>720</v>
      </c>
      <c r="D35" s="58">
        <f>Invoice!B39</f>
        <v>10</v>
      </c>
      <c r="E35" s="59">
        <f>'Shipping Invoice'!J40*$N$1</f>
        <v>0.86</v>
      </c>
      <c r="F35" s="59">
        <f t="shared" si="0"/>
        <v>8.6</v>
      </c>
      <c r="G35" s="60">
        <f t="shared" si="1"/>
        <v>32.318799999999996</v>
      </c>
      <c r="H35" s="63">
        <f t="shared" si="2"/>
        <v>323.18799999999999</v>
      </c>
    </row>
    <row r="36" spans="1:8" s="62" customFormat="1" ht="36">
      <c r="A36" s="56" t="str">
        <f>IF((LEN('Copy paste to Here'!G40))&gt;5,((CONCATENATE('Copy paste to Here'!G40," &amp; ",'Copy paste to Here'!D40,"  &amp;  ",'Copy paste to Here'!E40))),"Empty Cell")</f>
        <v>Clear bio flexible labret, 16g (1.2mm) with a 18k gold plated 925 silver top with square 3mm prong set CZ stone &amp; Cz Color: Clear  &amp;  Length: 8mm</v>
      </c>
      <c r="B36" s="57" t="str">
        <f>'Copy paste to Here'!C40</f>
        <v>BILQ3RG</v>
      </c>
      <c r="C36" s="57" t="s">
        <v>720</v>
      </c>
      <c r="D36" s="58">
        <f>Invoice!B40</f>
        <v>10</v>
      </c>
      <c r="E36" s="59">
        <f>'Shipping Invoice'!J41*$N$1</f>
        <v>0.86</v>
      </c>
      <c r="F36" s="59">
        <f t="shared" si="0"/>
        <v>8.6</v>
      </c>
      <c r="G36" s="60">
        <f t="shared" si="1"/>
        <v>32.318799999999996</v>
      </c>
      <c r="H36" s="63">
        <f t="shared" si="2"/>
        <v>323.18799999999999</v>
      </c>
    </row>
    <row r="37" spans="1:8" s="62" customFormat="1" ht="36">
      <c r="A37" s="56" t="str">
        <f>IF((LEN('Copy paste to Here'!G41))&gt;5,((CONCATENATE('Copy paste to Here'!G41," &amp; ",'Copy paste to Here'!D41,"  &amp;  ",'Copy paste to Here'!E41))),"Empty Cell")</f>
        <v>Clear bio flexible labret, 16g (1.2mm) with a 18k gold plated 925 silver top with square 3mm prong set CZ stone &amp; Cz Color: Clear  &amp;  Length: 10mm</v>
      </c>
      <c r="B37" s="57" t="str">
        <f>'Copy paste to Here'!C41</f>
        <v>BILQ3RG</v>
      </c>
      <c r="C37" s="57" t="s">
        <v>720</v>
      </c>
      <c r="D37" s="58">
        <f>Invoice!B41</f>
        <v>5</v>
      </c>
      <c r="E37" s="59">
        <f>'Shipping Invoice'!J42*$N$1</f>
        <v>0.86</v>
      </c>
      <c r="F37" s="59">
        <f t="shared" si="0"/>
        <v>4.3</v>
      </c>
      <c r="G37" s="60">
        <f t="shared" si="1"/>
        <v>32.318799999999996</v>
      </c>
      <c r="H37" s="63">
        <f t="shared" si="2"/>
        <v>161.59399999999999</v>
      </c>
    </row>
    <row r="38" spans="1:8" s="62" customFormat="1" ht="24">
      <c r="A38" s="56" t="str">
        <f>IF((LEN('Copy paste to Here'!G42))&gt;5,((CONCATENATE('Copy paste to Here'!G42," &amp; ",'Copy paste to Here'!D42,"  &amp;  ",'Copy paste to Here'!E42))),"Empty Cell")</f>
        <v>Anodized surgical steel circular barbell, 16g (1.2mm) with two 2.5mm balls &amp; Length: 6mm  &amp;  Color: Gold</v>
      </c>
      <c r="B38" s="57" t="str">
        <f>'Copy paste to Here'!C42</f>
        <v>CBETB25</v>
      </c>
      <c r="C38" s="57" t="s">
        <v>54</v>
      </c>
      <c r="D38" s="58">
        <f>Invoice!B42</f>
        <v>4</v>
      </c>
      <c r="E38" s="59">
        <f>'Shipping Invoice'!J43*$N$1</f>
        <v>0.56999999999999995</v>
      </c>
      <c r="F38" s="59">
        <f t="shared" si="0"/>
        <v>2.2799999999999998</v>
      </c>
      <c r="G38" s="60">
        <f t="shared" si="1"/>
        <v>21.420599999999997</v>
      </c>
      <c r="H38" s="63">
        <f t="shared" si="2"/>
        <v>85.682399999999987</v>
      </c>
    </row>
    <row r="39" spans="1:8" s="62" customFormat="1" ht="24">
      <c r="A39" s="56" t="str">
        <f>IF((LEN('Copy paste to Here'!G43))&gt;5,((CONCATENATE('Copy paste to Here'!G43," &amp; ",'Copy paste to Here'!D43,"  &amp;  ",'Copy paste to Here'!E43))),"Empty Cell")</f>
        <v>Anodized surgical steel circular barbell, 16g (1.2mm) with two 2.5mm balls &amp; Length: 8mm  &amp;  Color: Gold</v>
      </c>
      <c r="B39" s="57" t="str">
        <f>'Copy paste to Here'!C43</f>
        <v>CBETB25</v>
      </c>
      <c r="C39" s="57" t="s">
        <v>54</v>
      </c>
      <c r="D39" s="58">
        <f>Invoice!B43</f>
        <v>4</v>
      </c>
      <c r="E39" s="59">
        <f>'Shipping Invoice'!J44*$N$1</f>
        <v>0.56999999999999995</v>
      </c>
      <c r="F39" s="59">
        <f t="shared" si="0"/>
        <v>2.2799999999999998</v>
      </c>
      <c r="G39" s="60">
        <f t="shared" si="1"/>
        <v>21.420599999999997</v>
      </c>
      <c r="H39" s="63">
        <f t="shared" si="2"/>
        <v>85.682399999999987</v>
      </c>
    </row>
    <row r="40" spans="1:8" s="62" customFormat="1" ht="24">
      <c r="A40" s="56" t="str">
        <f>IF((LEN('Copy paste to Here'!G44))&gt;5,((CONCATENATE('Copy paste to Here'!G44," &amp; ",'Copy paste to Here'!D44,"  &amp;  ",'Copy paste to Here'!E44))),"Empty Cell")</f>
        <v xml:space="preserve">Pair of high polished surgical steel huggies with rounded edges &amp;   &amp;  </v>
      </c>
      <c r="B40" s="57" t="str">
        <f>'Copy paste to Here'!C44</f>
        <v>ER133</v>
      </c>
      <c r="C40" s="57" t="s">
        <v>723</v>
      </c>
      <c r="D40" s="58">
        <f>Invoice!B44</f>
        <v>10</v>
      </c>
      <c r="E40" s="59">
        <f>'Shipping Invoice'!J45*$N$1</f>
        <v>1.53</v>
      </c>
      <c r="F40" s="59">
        <f t="shared" si="0"/>
        <v>15.3</v>
      </c>
      <c r="G40" s="60">
        <f t="shared" si="1"/>
        <v>57.497399999999999</v>
      </c>
      <c r="H40" s="63">
        <f t="shared" si="2"/>
        <v>574.97399999999993</v>
      </c>
    </row>
    <row r="41" spans="1:8" s="62" customFormat="1" ht="36">
      <c r="A41" s="56" t="str">
        <f>IF((LEN('Copy paste to Here'!G45))&gt;5,((CONCATENATE('Copy paste to Here'!G45," &amp; ",'Copy paste to Here'!D45,"  &amp;  ",'Copy paste to Here'!E45))),"Empty Cell")</f>
        <v xml:space="preserve">One pair of anodized and matte stainless steel huggies with an inner diameter of 9mm, thickness is 2mm - 2.5mm, and width is 4mm &amp; Color: Black  &amp;  </v>
      </c>
      <c r="B41" s="57" t="str">
        <f>'Copy paste to Here'!C45</f>
        <v>ER134</v>
      </c>
      <c r="C41" s="57" t="s">
        <v>808</v>
      </c>
      <c r="D41" s="58">
        <f>Invoice!B45</f>
        <v>6</v>
      </c>
      <c r="E41" s="59">
        <f>'Shipping Invoice'!J46*$N$1</f>
        <v>1.72</v>
      </c>
      <c r="F41" s="59">
        <f t="shared" si="0"/>
        <v>10.32</v>
      </c>
      <c r="G41" s="60">
        <f t="shared" si="1"/>
        <v>64.637599999999992</v>
      </c>
      <c r="H41" s="63">
        <f t="shared" si="2"/>
        <v>387.82559999999995</v>
      </c>
    </row>
    <row r="42" spans="1:8" s="62" customFormat="1" ht="36">
      <c r="A42" s="56" t="str">
        <f>IF((LEN('Copy paste to Here'!G46))&gt;5,((CONCATENATE('Copy paste to Here'!G46," &amp; ",'Copy paste to Here'!D46,"  &amp;  ",'Copy paste to Here'!E46))),"Empty Cell")</f>
        <v xml:space="preserve">One pair of anodized and matte stainless steel huggies with an inner diameter of 9mm, thickness is 2mm - 2.5mm, and width is 4mm &amp; Color: Blue  &amp;  </v>
      </c>
      <c r="B42" s="57" t="str">
        <f>'Copy paste to Here'!C46</f>
        <v>ER134</v>
      </c>
      <c r="C42" s="57" t="s">
        <v>809</v>
      </c>
      <c r="D42" s="58">
        <f>Invoice!B46</f>
        <v>2</v>
      </c>
      <c r="E42" s="59">
        <f>'Shipping Invoice'!J47*$N$1</f>
        <v>1.72</v>
      </c>
      <c r="F42" s="59">
        <f t="shared" si="0"/>
        <v>3.44</v>
      </c>
      <c r="G42" s="60">
        <f t="shared" si="1"/>
        <v>64.637599999999992</v>
      </c>
      <c r="H42" s="63">
        <f t="shared" si="2"/>
        <v>129.27519999999998</v>
      </c>
    </row>
    <row r="43" spans="1:8" s="62" customFormat="1" ht="36">
      <c r="A43" s="56" t="str">
        <f>IF((LEN('Copy paste to Here'!G47))&gt;5,((CONCATENATE('Copy paste to Here'!G47," &amp; ",'Copy paste to Here'!D47,"  &amp;  ",'Copy paste to Here'!E47))),"Empty Cell")</f>
        <v xml:space="preserve">One pair of anodized and matte stainless steel huggies with an inner diameter of 9mm, thickness is 2mm - 2.5mm, and width is 4mm &amp; Color: Rainbow  &amp;  </v>
      </c>
      <c r="B43" s="57" t="str">
        <f>'Copy paste to Here'!C47</f>
        <v>ER134</v>
      </c>
      <c r="C43" s="57" t="s">
        <v>810</v>
      </c>
      <c r="D43" s="58">
        <f>Invoice!B47</f>
        <v>2</v>
      </c>
      <c r="E43" s="59">
        <f>'Shipping Invoice'!J48*$N$1</f>
        <v>1.72</v>
      </c>
      <c r="F43" s="59">
        <f t="shared" si="0"/>
        <v>3.44</v>
      </c>
      <c r="G43" s="60">
        <f t="shared" si="1"/>
        <v>64.637599999999992</v>
      </c>
      <c r="H43" s="63">
        <f t="shared" si="2"/>
        <v>129.27519999999998</v>
      </c>
    </row>
    <row r="44" spans="1:8" s="62" customFormat="1" ht="36">
      <c r="A44" s="56" t="str">
        <f>IF((LEN('Copy paste to Here'!G48))&gt;5,((CONCATENATE('Copy paste to Here'!G48," &amp; ",'Copy paste to Here'!D48,"  &amp;  ",'Copy paste to Here'!E48))),"Empty Cell")</f>
        <v xml:space="preserve">One pair of anodized and matte stainless steel huggies with an inner diameter of 9mm, thickness is 2mm - 2.5mm, and width is 4mm &amp; Color: Gold  &amp;  </v>
      </c>
      <c r="B44" s="57" t="str">
        <f>'Copy paste to Here'!C48</f>
        <v>ER134</v>
      </c>
      <c r="C44" s="57" t="s">
        <v>811</v>
      </c>
      <c r="D44" s="58">
        <f>Invoice!B48</f>
        <v>10</v>
      </c>
      <c r="E44" s="59">
        <f>'Shipping Invoice'!J49*$N$1</f>
        <v>1.72</v>
      </c>
      <c r="F44" s="59">
        <f t="shared" si="0"/>
        <v>17.2</v>
      </c>
      <c r="G44" s="60">
        <f t="shared" si="1"/>
        <v>64.637599999999992</v>
      </c>
      <c r="H44" s="63">
        <f t="shared" si="2"/>
        <v>646.37599999999998</v>
      </c>
    </row>
    <row r="45" spans="1:8" s="62" customFormat="1" ht="36">
      <c r="A45" s="56" t="str">
        <f>IF((LEN('Copy paste to Here'!G49))&gt;5,((CONCATENATE('Copy paste to Here'!G49," &amp; ",'Copy paste to Here'!D49,"  &amp;  ",'Copy paste to Here'!E49))),"Empty Cell")</f>
        <v xml:space="preserve">One pair of anodized and matte stainless steel huggies with an inner diameter of 9mm, thickness is 2mm - 2.5mm, and width is 4mm &amp; Color: Matt  &amp;  </v>
      </c>
      <c r="B45" s="57" t="str">
        <f>'Copy paste to Here'!C49</f>
        <v>ER134</v>
      </c>
      <c r="C45" s="57" t="s">
        <v>812</v>
      </c>
      <c r="D45" s="58">
        <f>Invoice!B49</f>
        <v>8</v>
      </c>
      <c r="E45" s="59">
        <f>'Shipping Invoice'!J50*$N$1</f>
        <v>1.43</v>
      </c>
      <c r="F45" s="59">
        <f t="shared" si="0"/>
        <v>11.44</v>
      </c>
      <c r="G45" s="60">
        <f t="shared" si="1"/>
        <v>53.739399999999996</v>
      </c>
      <c r="H45" s="63">
        <f t="shared" si="2"/>
        <v>429.91519999999997</v>
      </c>
    </row>
    <row r="46" spans="1:8" s="62" customFormat="1" ht="36">
      <c r="A46" s="56" t="str">
        <f>IF((LEN('Copy paste to Here'!G50))&gt;5,((CONCATENATE('Copy paste to Here'!G50," &amp; ",'Copy paste to Here'!D50,"  &amp;  ",'Copy paste to Here'!E50))),"Empty Cell")</f>
        <v xml:space="preserve">One pair of anodized and matte stainless steel huggies with an inner diameter of 9mm, thickness is 2mm - 2.5mm, and width is 4mm &amp; Color: High Polish  &amp;  </v>
      </c>
      <c r="B46" s="57" t="str">
        <f>'Copy paste to Here'!C50</f>
        <v>ER134</v>
      </c>
      <c r="C46" s="57" t="s">
        <v>813</v>
      </c>
      <c r="D46" s="58">
        <f>Invoice!B50</f>
        <v>2</v>
      </c>
      <c r="E46" s="59">
        <f>'Shipping Invoice'!J51*$N$1</f>
        <v>1.43</v>
      </c>
      <c r="F46" s="59">
        <f t="shared" si="0"/>
        <v>2.86</v>
      </c>
      <c r="G46" s="60">
        <f t="shared" si="1"/>
        <v>53.739399999999996</v>
      </c>
      <c r="H46" s="63">
        <f t="shared" si="2"/>
        <v>107.47879999999999</v>
      </c>
    </row>
    <row r="47" spans="1:8" s="62" customFormat="1" ht="24">
      <c r="A47" s="56" t="str">
        <f>IF((LEN('Copy paste to Here'!G51))&gt;5,((CONCATENATE('Copy paste to Here'!G51," &amp; ",'Copy paste to Here'!D51,"  &amp;  ",'Copy paste to Here'!E51))),"Empty Cell")</f>
        <v xml:space="preserve">Pair of plain black anodized stainless steel wide huggies in high polish &amp;   &amp;  </v>
      </c>
      <c r="B47" s="57" t="str">
        <f>'Copy paste to Here'!C51</f>
        <v>ER139</v>
      </c>
      <c r="C47" s="57" t="s">
        <v>729</v>
      </c>
      <c r="D47" s="58">
        <f>Invoice!B51</f>
        <v>6</v>
      </c>
      <c r="E47" s="59">
        <f>'Shipping Invoice'!J52*$N$1</f>
        <v>1.92</v>
      </c>
      <c r="F47" s="59">
        <f t="shared" si="0"/>
        <v>11.52</v>
      </c>
      <c r="G47" s="60">
        <f t="shared" si="1"/>
        <v>72.153599999999997</v>
      </c>
      <c r="H47" s="63">
        <f t="shared" si="2"/>
        <v>432.92160000000001</v>
      </c>
    </row>
    <row r="48" spans="1:8" s="62" customFormat="1">
      <c r="A48" s="56" t="str">
        <f>IF((LEN('Copy paste to Here'!G52))&gt;5,((CONCATENATE('Copy paste to Here'!G52," &amp; ",'Copy paste to Here'!D52,"  &amp;  ",'Copy paste to Here'!E52))),"Empty Cell")</f>
        <v xml:space="preserve">Pair of gold plated stainless steel huggies in high polish &amp;   &amp;  </v>
      </c>
      <c r="B48" s="57" t="str">
        <f>'Copy paste to Here'!C52</f>
        <v>ER148</v>
      </c>
      <c r="C48" s="57" t="s">
        <v>731</v>
      </c>
      <c r="D48" s="58">
        <f>Invoice!B52</f>
        <v>4</v>
      </c>
      <c r="E48" s="59">
        <f>'Shipping Invoice'!J53*$N$1</f>
        <v>1.92</v>
      </c>
      <c r="F48" s="59">
        <f t="shared" si="0"/>
        <v>7.68</v>
      </c>
      <c r="G48" s="60">
        <f t="shared" si="1"/>
        <v>72.153599999999997</v>
      </c>
      <c r="H48" s="63">
        <f t="shared" si="2"/>
        <v>288.61439999999999</v>
      </c>
    </row>
    <row r="49" spans="1:8" s="62" customFormat="1" ht="24">
      <c r="A49" s="56" t="str">
        <f>IF((LEN('Copy paste to Here'!G53))&gt;5,((CONCATENATE('Copy paste to Here'!G53," &amp; ",'Copy paste to Here'!D53,"  &amp;  ",'Copy paste to Here'!E53))),"Empty Cell")</f>
        <v xml:space="preserve">Mirror polished surgical steel screw-fit flesh tunnel &amp; Gauge: 3mm  &amp;  </v>
      </c>
      <c r="B49" s="57" t="str">
        <f>'Copy paste to Here'!C53</f>
        <v>FPG</v>
      </c>
      <c r="C49" s="57" t="s">
        <v>814</v>
      </c>
      <c r="D49" s="58">
        <f>Invoice!B53</f>
        <v>2</v>
      </c>
      <c r="E49" s="59">
        <f>'Shipping Invoice'!J54*$N$1</f>
        <v>1.53</v>
      </c>
      <c r="F49" s="59">
        <f t="shared" si="0"/>
        <v>3.06</v>
      </c>
      <c r="G49" s="60">
        <f t="shared" si="1"/>
        <v>57.497399999999999</v>
      </c>
      <c r="H49" s="63">
        <f t="shared" si="2"/>
        <v>114.9948</v>
      </c>
    </row>
    <row r="50" spans="1:8" s="62" customFormat="1" ht="24">
      <c r="A50" s="56" t="str">
        <f>IF((LEN('Copy paste to Here'!G54))&gt;5,((CONCATENATE('Copy paste to Here'!G54," &amp; ",'Copy paste to Here'!D54,"  &amp;  ",'Copy paste to Here'!E54))),"Empty Cell")</f>
        <v xml:space="preserve">Mirror polished surgical steel screw-fit flesh tunnel &amp; Gauge: 4mm  &amp;  </v>
      </c>
      <c r="B50" s="57" t="str">
        <f>'Copy paste to Here'!C54</f>
        <v>FPG</v>
      </c>
      <c r="C50" s="57" t="s">
        <v>815</v>
      </c>
      <c r="D50" s="58">
        <f>Invoice!B54</f>
        <v>2</v>
      </c>
      <c r="E50" s="59">
        <f>'Shipping Invoice'!J55*$N$1</f>
        <v>1.53</v>
      </c>
      <c r="F50" s="59">
        <f t="shared" si="0"/>
        <v>3.06</v>
      </c>
      <c r="G50" s="60">
        <f t="shared" si="1"/>
        <v>57.497399999999999</v>
      </c>
      <c r="H50" s="63">
        <f t="shared" si="2"/>
        <v>114.9948</v>
      </c>
    </row>
    <row r="51" spans="1:8" s="62" customFormat="1" ht="24">
      <c r="A51" s="56" t="str">
        <f>IF((LEN('Copy paste to Here'!G55))&gt;5,((CONCATENATE('Copy paste to Here'!G55," &amp; ",'Copy paste to Here'!D55,"  &amp;  ",'Copy paste to Here'!E55))),"Empty Cell")</f>
        <v xml:space="preserve">Mirror polished surgical steel screw-fit flesh tunnel &amp; Gauge: 6mm  &amp;  </v>
      </c>
      <c r="B51" s="57" t="str">
        <f>'Copy paste to Here'!C55</f>
        <v>FPG</v>
      </c>
      <c r="C51" s="57" t="s">
        <v>816</v>
      </c>
      <c r="D51" s="58">
        <f>Invoice!B55</f>
        <v>2</v>
      </c>
      <c r="E51" s="59">
        <f>'Shipping Invoice'!J56*$N$1</f>
        <v>1.53</v>
      </c>
      <c r="F51" s="59">
        <f t="shared" si="0"/>
        <v>3.06</v>
      </c>
      <c r="G51" s="60">
        <f t="shared" si="1"/>
        <v>57.497399999999999</v>
      </c>
      <c r="H51" s="63">
        <f t="shared" si="2"/>
        <v>114.9948</v>
      </c>
    </row>
    <row r="52" spans="1:8" s="62" customFormat="1" ht="24">
      <c r="A52" s="56" t="str">
        <f>IF((LEN('Copy paste to Here'!G56))&gt;5,((CONCATENATE('Copy paste to Here'!G56," &amp; ",'Copy paste to Here'!D56,"  &amp;  ",'Copy paste to Here'!E56))),"Empty Cell")</f>
        <v xml:space="preserve">Mirror polished surgical steel screw-fit flesh tunnel &amp; Gauge: 8mm  &amp;  </v>
      </c>
      <c r="B52" s="57" t="str">
        <f>'Copy paste to Here'!C56</f>
        <v>FPG</v>
      </c>
      <c r="C52" s="57" t="s">
        <v>817</v>
      </c>
      <c r="D52" s="58">
        <f>Invoice!B56</f>
        <v>2</v>
      </c>
      <c r="E52" s="59">
        <f>'Shipping Invoice'!J57*$N$1</f>
        <v>1.68</v>
      </c>
      <c r="F52" s="59">
        <f t="shared" si="0"/>
        <v>3.36</v>
      </c>
      <c r="G52" s="60">
        <f t="shared" si="1"/>
        <v>63.134399999999992</v>
      </c>
      <c r="H52" s="63">
        <f t="shared" si="2"/>
        <v>126.26879999999998</v>
      </c>
    </row>
    <row r="53" spans="1:8" s="62" customFormat="1" ht="24">
      <c r="A53" s="56" t="str">
        <f>IF((LEN('Copy paste to Here'!G57))&gt;5,((CONCATENATE('Copy paste to Here'!G57," &amp; ",'Copy paste to Here'!D57,"  &amp;  ",'Copy paste to Here'!E57))),"Empty Cell")</f>
        <v xml:space="preserve">Mirror polished surgical steel screw-fit flesh tunnel &amp; Gauge: 10mm  &amp;  </v>
      </c>
      <c r="B53" s="57" t="str">
        <f>'Copy paste to Here'!C57</f>
        <v>FPG</v>
      </c>
      <c r="C53" s="57" t="s">
        <v>818</v>
      </c>
      <c r="D53" s="58">
        <f>Invoice!B57</f>
        <v>2</v>
      </c>
      <c r="E53" s="59">
        <f>'Shipping Invoice'!J58*$N$1</f>
        <v>1.92</v>
      </c>
      <c r="F53" s="59">
        <f t="shared" si="0"/>
        <v>3.84</v>
      </c>
      <c r="G53" s="60">
        <f t="shared" si="1"/>
        <v>72.153599999999997</v>
      </c>
      <c r="H53" s="63">
        <f t="shared" si="2"/>
        <v>144.30719999999999</v>
      </c>
    </row>
    <row r="54" spans="1:8" s="62" customFormat="1" ht="24">
      <c r="A54" s="56" t="str">
        <f>IF((LEN('Copy paste to Here'!G58))&gt;5,((CONCATENATE('Copy paste to Here'!G58," &amp; ",'Copy paste to Here'!D58,"  &amp;  ",'Copy paste to Here'!E58))),"Empty Cell")</f>
        <v>PVD plated surgical steel screw-fit flesh tunnel &amp; Gauge: 3mm  &amp;  Color: Gold</v>
      </c>
      <c r="B54" s="57" t="str">
        <f>'Copy paste to Here'!C58</f>
        <v>FTPG</v>
      </c>
      <c r="C54" s="57" t="s">
        <v>819</v>
      </c>
      <c r="D54" s="58">
        <f>Invoice!B58</f>
        <v>2</v>
      </c>
      <c r="E54" s="59">
        <f>'Shipping Invoice'!J59*$N$1</f>
        <v>2.4</v>
      </c>
      <c r="F54" s="59">
        <f t="shared" si="0"/>
        <v>4.8</v>
      </c>
      <c r="G54" s="60">
        <f t="shared" si="1"/>
        <v>90.191999999999993</v>
      </c>
      <c r="H54" s="63">
        <f t="shared" si="2"/>
        <v>180.38399999999999</v>
      </c>
    </row>
    <row r="55" spans="1:8" s="62" customFormat="1" ht="24">
      <c r="A55" s="56" t="str">
        <f>IF((LEN('Copy paste to Here'!G59))&gt;5,((CONCATENATE('Copy paste to Here'!G59," &amp; ",'Copy paste to Here'!D59,"  &amp;  ",'Copy paste to Here'!E59))),"Empty Cell")</f>
        <v>PVD plated surgical steel screw-fit flesh tunnel &amp; Gauge: 4mm  &amp;  Color: Black</v>
      </c>
      <c r="B55" s="57" t="str">
        <f>'Copy paste to Here'!C59</f>
        <v>FTPG</v>
      </c>
      <c r="C55" s="57" t="s">
        <v>820</v>
      </c>
      <c r="D55" s="58">
        <f>Invoice!B59</f>
        <v>2</v>
      </c>
      <c r="E55" s="59">
        <f>'Shipping Invoice'!J60*$N$1</f>
        <v>2.4900000000000002</v>
      </c>
      <c r="F55" s="59">
        <f t="shared" si="0"/>
        <v>4.9800000000000004</v>
      </c>
      <c r="G55" s="60">
        <f t="shared" si="1"/>
        <v>93.574200000000005</v>
      </c>
      <c r="H55" s="63">
        <f t="shared" si="2"/>
        <v>187.14840000000001</v>
      </c>
    </row>
    <row r="56" spans="1:8" s="62" customFormat="1" ht="24">
      <c r="A56" s="56" t="str">
        <f>IF((LEN('Copy paste to Here'!G60))&gt;5,((CONCATENATE('Copy paste to Here'!G60," &amp; ",'Copy paste to Here'!D60,"  &amp;  ",'Copy paste to Here'!E60))),"Empty Cell")</f>
        <v>PVD plated surgical steel screw-fit flesh tunnel &amp; Gauge: 4mm  &amp;  Color: Gold</v>
      </c>
      <c r="B56" s="57" t="str">
        <f>'Copy paste to Here'!C60</f>
        <v>FTPG</v>
      </c>
      <c r="C56" s="57" t="s">
        <v>820</v>
      </c>
      <c r="D56" s="58">
        <f>Invoice!B60</f>
        <v>2</v>
      </c>
      <c r="E56" s="59">
        <f>'Shipping Invoice'!J61*$N$1</f>
        <v>2.4900000000000002</v>
      </c>
      <c r="F56" s="59">
        <f t="shared" si="0"/>
        <v>4.9800000000000004</v>
      </c>
      <c r="G56" s="60">
        <f t="shared" si="1"/>
        <v>93.574200000000005</v>
      </c>
      <c r="H56" s="63">
        <f t="shared" si="2"/>
        <v>187.14840000000001</v>
      </c>
    </row>
    <row r="57" spans="1:8" s="62" customFormat="1" ht="24">
      <c r="A57" s="56" t="str">
        <f>IF((LEN('Copy paste to Here'!G61))&gt;5,((CONCATENATE('Copy paste to Here'!G61," &amp; ",'Copy paste to Here'!D61,"  &amp;  ",'Copy paste to Here'!E61))),"Empty Cell")</f>
        <v>PVD plated surgical steel screw-fit flesh tunnel &amp; Gauge: 8mm  &amp;  Color: Black</v>
      </c>
      <c r="B57" s="57" t="str">
        <f>'Copy paste to Here'!C61</f>
        <v>FTPG</v>
      </c>
      <c r="C57" s="57" t="s">
        <v>821</v>
      </c>
      <c r="D57" s="58">
        <f>Invoice!B61</f>
        <v>2</v>
      </c>
      <c r="E57" s="59">
        <f>'Shipping Invoice'!J62*$N$1</f>
        <v>2.98</v>
      </c>
      <c r="F57" s="59">
        <f t="shared" si="0"/>
        <v>5.96</v>
      </c>
      <c r="G57" s="60">
        <f t="shared" si="1"/>
        <v>111.9884</v>
      </c>
      <c r="H57" s="63">
        <f t="shared" si="2"/>
        <v>223.9768</v>
      </c>
    </row>
    <row r="58" spans="1:8" s="62" customFormat="1" ht="24">
      <c r="A58" s="56" t="str">
        <f>IF((LEN('Copy paste to Here'!G62))&gt;5,((CONCATENATE('Copy paste to Here'!G62," &amp; ",'Copy paste to Here'!D62,"  &amp;  ",'Copy paste to Here'!E62))),"Empty Cell")</f>
        <v>PVD plated surgical steel screw-fit flesh tunnel &amp; Gauge: 8mm  &amp;  Color: Gold</v>
      </c>
      <c r="B58" s="57" t="str">
        <f>'Copy paste to Here'!C62</f>
        <v>FTPG</v>
      </c>
      <c r="C58" s="57" t="s">
        <v>821</v>
      </c>
      <c r="D58" s="58">
        <f>Invoice!B62</f>
        <v>2</v>
      </c>
      <c r="E58" s="59">
        <f>'Shipping Invoice'!J63*$N$1</f>
        <v>2.98</v>
      </c>
      <c r="F58" s="59">
        <f t="shared" si="0"/>
        <v>5.96</v>
      </c>
      <c r="G58" s="60">
        <f t="shared" si="1"/>
        <v>111.9884</v>
      </c>
      <c r="H58" s="63">
        <f t="shared" si="2"/>
        <v>223.9768</v>
      </c>
    </row>
    <row r="59" spans="1:8" s="62" customFormat="1" ht="24">
      <c r="A59" s="56" t="str">
        <f>IF((LEN('Copy paste to Here'!G63))&gt;5,((CONCATENATE('Copy paste to Here'!G63," &amp; ",'Copy paste to Here'!D63,"  &amp;  ",'Copy paste to Here'!E63))),"Empty Cell")</f>
        <v>PVD plated surgical steel screw-fit flesh tunnel &amp; Gauge: 10mm  &amp;  Color: Black</v>
      </c>
      <c r="B59" s="57" t="str">
        <f>'Copy paste to Here'!C63</f>
        <v>FTPG</v>
      </c>
      <c r="C59" s="57" t="s">
        <v>822</v>
      </c>
      <c r="D59" s="58">
        <f>Invoice!B63</f>
        <v>2</v>
      </c>
      <c r="E59" s="59">
        <f>'Shipping Invoice'!J64*$N$1</f>
        <v>3.22</v>
      </c>
      <c r="F59" s="59">
        <f t="shared" si="0"/>
        <v>6.44</v>
      </c>
      <c r="G59" s="60">
        <f t="shared" si="1"/>
        <v>121.0076</v>
      </c>
      <c r="H59" s="63">
        <f t="shared" si="2"/>
        <v>242.01519999999999</v>
      </c>
    </row>
    <row r="60" spans="1:8" s="62" customFormat="1" ht="24">
      <c r="A60" s="56" t="str">
        <f>IF((LEN('Copy paste to Here'!G64))&gt;5,((CONCATENATE('Copy paste to Here'!G64," &amp; ",'Copy paste to Here'!D64,"  &amp;  ",'Copy paste to Here'!E64))),"Empty Cell")</f>
        <v>PVD plated surgical steel screw-fit flesh tunnel &amp; Gauge: 10mm  &amp;  Color: Gold</v>
      </c>
      <c r="B60" s="57" t="str">
        <f>'Copy paste to Here'!C64</f>
        <v>FTPG</v>
      </c>
      <c r="C60" s="57" t="s">
        <v>822</v>
      </c>
      <c r="D60" s="58">
        <f>Invoice!B64</f>
        <v>2</v>
      </c>
      <c r="E60" s="59">
        <f>'Shipping Invoice'!J65*$N$1</f>
        <v>3.22</v>
      </c>
      <c r="F60" s="59">
        <f t="shared" si="0"/>
        <v>6.44</v>
      </c>
      <c r="G60" s="60">
        <f t="shared" si="1"/>
        <v>121.0076</v>
      </c>
      <c r="H60" s="63">
        <f t="shared" si="2"/>
        <v>242.01519999999999</v>
      </c>
    </row>
    <row r="61" spans="1:8" s="62" customFormat="1" ht="36">
      <c r="A61" s="56" t="str">
        <f>IF((LEN('Copy paste to Here'!G65))&gt;5,((CONCATENATE('Copy paste to Here'!G65," &amp; ",'Copy paste to Here'!D65,"  &amp;  ",'Copy paste to Here'!E65))),"Empty Cell")</f>
        <v>Bio flex triple tragus piercing labret, 16g (1.2mm) with a sterling silver top with a 1.5mm to 3mm round prong set CZ stone &amp; Cz Color: Clear  &amp;  Length: 6mm with 2mm top part</v>
      </c>
      <c r="B61" s="57" t="str">
        <f>'Copy paste to Here'!C65</f>
        <v>HEXGZ</v>
      </c>
      <c r="C61" s="57" t="s">
        <v>823</v>
      </c>
      <c r="D61" s="58">
        <f>Invoice!B65</f>
        <v>10</v>
      </c>
      <c r="E61" s="59">
        <f>'Shipping Invoice'!J66*$N$1</f>
        <v>0.66</v>
      </c>
      <c r="F61" s="59">
        <f t="shared" si="0"/>
        <v>6.6000000000000005</v>
      </c>
      <c r="G61" s="60">
        <f t="shared" si="1"/>
        <v>24.802800000000001</v>
      </c>
      <c r="H61" s="63">
        <f t="shared" si="2"/>
        <v>248.02800000000002</v>
      </c>
    </row>
    <row r="62" spans="1:8" s="62" customFormat="1" ht="36">
      <c r="A62" s="56" t="str">
        <f>IF((LEN('Copy paste to Here'!G66))&gt;5,((CONCATENATE('Copy paste to Here'!G66," &amp; ",'Copy paste to Here'!D66,"  &amp;  ",'Copy paste to Here'!E66))),"Empty Cell")</f>
        <v>Bio flex triple tragus piercing labret, 16g (1.2mm) with a sterling silver top with a 1.5mm to 3mm round prong set CZ stone &amp; Cz Color: Clear  &amp;  Length: 8mm with 2mm top part</v>
      </c>
      <c r="B62" s="57" t="str">
        <f>'Copy paste to Here'!C66</f>
        <v>HEXGZ</v>
      </c>
      <c r="C62" s="57" t="s">
        <v>823</v>
      </c>
      <c r="D62" s="58">
        <f>Invoice!B66</f>
        <v>10</v>
      </c>
      <c r="E62" s="59">
        <f>'Shipping Invoice'!J67*$N$1</f>
        <v>0.66</v>
      </c>
      <c r="F62" s="59">
        <f t="shared" si="0"/>
        <v>6.6000000000000005</v>
      </c>
      <c r="G62" s="60">
        <f t="shared" si="1"/>
        <v>24.802800000000001</v>
      </c>
      <c r="H62" s="63">
        <f t="shared" si="2"/>
        <v>248.02800000000002</v>
      </c>
    </row>
    <row r="63" spans="1:8" s="62" customFormat="1" ht="36">
      <c r="A63" s="56" t="str">
        <f>IF((LEN('Copy paste to Here'!G67))&gt;5,((CONCATENATE('Copy paste to Here'!G67," &amp; ",'Copy paste to Here'!D67,"  &amp;  ",'Copy paste to Here'!E67))),"Empty Cell")</f>
        <v>Bio flex triple tragus piercing labret, 16g (1.2mm) with a sterling silver top with a 1.5mm to 3mm round prong set CZ stone &amp; Cz Color: Clear  &amp;  Length: 6mm with 2.5mm top part</v>
      </c>
      <c r="B63" s="57" t="str">
        <f>'Copy paste to Here'!C67</f>
        <v>HEXGZ</v>
      </c>
      <c r="C63" s="57" t="s">
        <v>824</v>
      </c>
      <c r="D63" s="58">
        <f>Invoice!B67</f>
        <v>10</v>
      </c>
      <c r="E63" s="59">
        <f>'Shipping Invoice'!J68*$N$1</f>
        <v>0.66</v>
      </c>
      <c r="F63" s="59">
        <f t="shared" si="0"/>
        <v>6.6000000000000005</v>
      </c>
      <c r="G63" s="60">
        <f t="shared" si="1"/>
        <v>24.802800000000001</v>
      </c>
      <c r="H63" s="63">
        <f t="shared" si="2"/>
        <v>248.02800000000002</v>
      </c>
    </row>
    <row r="64" spans="1:8" s="62" customFormat="1" ht="36">
      <c r="A64" s="56" t="str">
        <f>IF((LEN('Copy paste to Here'!G68))&gt;5,((CONCATENATE('Copy paste to Here'!G68," &amp; ",'Copy paste to Here'!D68,"  &amp;  ",'Copy paste to Here'!E68))),"Empty Cell")</f>
        <v>Bio flex triple tragus piercing labret, 16g (1.2mm) with a sterling silver top with a 1.5mm to 3mm round prong set CZ stone &amp; Cz Color: Clear  &amp;  Length: 8mm with 2.5mm top part</v>
      </c>
      <c r="B64" s="57" t="str">
        <f>'Copy paste to Here'!C68</f>
        <v>HEXGZ</v>
      </c>
      <c r="C64" s="57" t="s">
        <v>824</v>
      </c>
      <c r="D64" s="58">
        <f>Invoice!B68</f>
        <v>10</v>
      </c>
      <c r="E64" s="59">
        <f>'Shipping Invoice'!J69*$N$1</f>
        <v>0.66</v>
      </c>
      <c r="F64" s="59">
        <f t="shared" si="0"/>
        <v>6.6000000000000005</v>
      </c>
      <c r="G64" s="60">
        <f t="shared" si="1"/>
        <v>24.802800000000001</v>
      </c>
      <c r="H64" s="63">
        <f t="shared" si="2"/>
        <v>248.02800000000002</v>
      </c>
    </row>
    <row r="65" spans="1:8" s="62" customFormat="1" ht="36">
      <c r="A65" s="56" t="str">
        <f>IF((LEN('Copy paste to Here'!G69))&gt;5,((CONCATENATE('Copy paste to Here'!G69," &amp; ",'Copy paste to Here'!D69,"  &amp;  ",'Copy paste to Here'!E69))),"Empty Cell")</f>
        <v>Bio flex triple tragus piercing labret, 16g (1.2mm) with a sterling silver top with a 1.5mm to 3mm round prong set CZ stone &amp; Cz Color: Clear  &amp;  Length: 6mm with 3mm top part</v>
      </c>
      <c r="B65" s="57" t="str">
        <f>'Copy paste to Here'!C69</f>
        <v>HEXGZ</v>
      </c>
      <c r="C65" s="57" t="s">
        <v>825</v>
      </c>
      <c r="D65" s="58">
        <f>Invoice!B69</f>
        <v>10</v>
      </c>
      <c r="E65" s="59">
        <f>'Shipping Invoice'!J70*$N$1</f>
        <v>0.66</v>
      </c>
      <c r="F65" s="59">
        <f t="shared" si="0"/>
        <v>6.6000000000000005</v>
      </c>
      <c r="G65" s="60">
        <f t="shared" si="1"/>
        <v>24.802800000000001</v>
      </c>
      <c r="H65" s="63">
        <f t="shared" si="2"/>
        <v>248.02800000000002</v>
      </c>
    </row>
    <row r="66" spans="1:8" s="62" customFormat="1" ht="36">
      <c r="A66" s="56" t="str">
        <f>IF((LEN('Copy paste to Here'!G70))&gt;5,((CONCATENATE('Copy paste to Here'!G70," &amp; ",'Copy paste to Here'!D70,"  &amp;  ",'Copy paste to Here'!E70))),"Empty Cell")</f>
        <v>Bio flex triple tragus piercing labret, 16g (1.2mm) with a sterling silver top with a 1.5mm to 3mm round prong set CZ stone &amp; Cz Color: Clear  &amp;  Length: 8mm with 3mm top part</v>
      </c>
      <c r="B66" s="57" t="str">
        <f>'Copy paste to Here'!C70</f>
        <v>HEXGZ</v>
      </c>
      <c r="C66" s="57" t="s">
        <v>825</v>
      </c>
      <c r="D66" s="58">
        <f>Invoice!B70</f>
        <v>10</v>
      </c>
      <c r="E66" s="59">
        <f>'Shipping Invoice'!J71*$N$1</f>
        <v>0.66</v>
      </c>
      <c r="F66" s="59">
        <f t="shared" si="0"/>
        <v>6.6000000000000005</v>
      </c>
      <c r="G66" s="60">
        <f t="shared" si="1"/>
        <v>24.802800000000001</v>
      </c>
      <c r="H66" s="63">
        <f t="shared" si="2"/>
        <v>248.02800000000002</v>
      </c>
    </row>
    <row r="67" spans="1:8" s="62" customFormat="1" ht="36">
      <c r="A67" s="56" t="str">
        <f>IF((LEN('Copy paste to Here'!G71))&gt;5,((CONCATENATE('Copy paste to Here'!G71," &amp; ",'Copy paste to Here'!D71,"  &amp;  ",'Copy paste to Here'!E71))),"Empty Cell")</f>
        <v>Bio flex triple tragus piercing labret, 16g (1.2mm) with a sterling silver top with a 1.5mm to 3mm round prong set CZ stone &amp; Cz Color: Jet  &amp;  Length: 6mm with 2mm top part</v>
      </c>
      <c r="B67" s="57" t="str">
        <f>'Copy paste to Here'!C71</f>
        <v>HEXGZ</v>
      </c>
      <c r="C67" s="57" t="s">
        <v>823</v>
      </c>
      <c r="D67" s="58">
        <f>Invoice!B71</f>
        <v>4</v>
      </c>
      <c r="E67" s="59">
        <f>'Shipping Invoice'!J72*$N$1</f>
        <v>0.66</v>
      </c>
      <c r="F67" s="59">
        <f t="shared" si="0"/>
        <v>2.64</v>
      </c>
      <c r="G67" s="60">
        <f t="shared" si="1"/>
        <v>24.802800000000001</v>
      </c>
      <c r="H67" s="63">
        <f t="shared" si="2"/>
        <v>99.211200000000005</v>
      </c>
    </row>
    <row r="68" spans="1:8" s="62" customFormat="1" ht="36">
      <c r="A68" s="56" t="str">
        <f>IF((LEN('Copy paste to Here'!G72))&gt;5,((CONCATENATE('Copy paste to Here'!G72," &amp; ",'Copy paste to Here'!D72,"  &amp;  ",'Copy paste to Here'!E72))),"Empty Cell")</f>
        <v>Bio flex triple tragus piercing labret, 16g (1.2mm) with a sterling silver top with a 1.5mm to 3mm round prong set CZ stone &amp; Cz Color: Jet  &amp;  Length: 8mm with 2mm top part</v>
      </c>
      <c r="B68" s="57" t="str">
        <f>'Copy paste to Here'!C72</f>
        <v>HEXGZ</v>
      </c>
      <c r="C68" s="57" t="s">
        <v>823</v>
      </c>
      <c r="D68" s="58">
        <f>Invoice!B72</f>
        <v>4</v>
      </c>
      <c r="E68" s="59">
        <f>'Shipping Invoice'!J73*$N$1</f>
        <v>0.66</v>
      </c>
      <c r="F68" s="59">
        <f t="shared" si="0"/>
        <v>2.64</v>
      </c>
      <c r="G68" s="60">
        <f t="shared" si="1"/>
        <v>24.802800000000001</v>
      </c>
      <c r="H68" s="63">
        <f t="shared" si="2"/>
        <v>99.211200000000005</v>
      </c>
    </row>
    <row r="69" spans="1:8" s="62" customFormat="1" ht="36">
      <c r="A69" s="56" t="str">
        <f>IF((LEN('Copy paste to Here'!G73))&gt;5,((CONCATENATE('Copy paste to Here'!G73," &amp; ",'Copy paste to Here'!D73,"  &amp;  ",'Copy paste to Here'!E73))),"Empty Cell")</f>
        <v>Bio flex triple tragus piercing labret, 16g (1.2mm) with a sterling silver top with a 1.5mm to 3mm round prong set CZ stone &amp; Cz Color: Jet  &amp;  Length: 6mm with 2.5mm top part</v>
      </c>
      <c r="B69" s="57" t="str">
        <f>'Copy paste to Here'!C73</f>
        <v>HEXGZ</v>
      </c>
      <c r="C69" s="57" t="s">
        <v>824</v>
      </c>
      <c r="D69" s="58">
        <f>Invoice!B73</f>
        <v>4</v>
      </c>
      <c r="E69" s="59">
        <f>'Shipping Invoice'!J74*$N$1</f>
        <v>0.66</v>
      </c>
      <c r="F69" s="59">
        <f t="shared" si="0"/>
        <v>2.64</v>
      </c>
      <c r="G69" s="60">
        <f t="shared" si="1"/>
        <v>24.802800000000001</v>
      </c>
      <c r="H69" s="63">
        <f t="shared" si="2"/>
        <v>99.211200000000005</v>
      </c>
    </row>
    <row r="70" spans="1:8" s="62" customFormat="1" ht="36">
      <c r="A70" s="56" t="str">
        <f>IF((LEN('Copy paste to Here'!G74))&gt;5,((CONCATENATE('Copy paste to Here'!G74," &amp; ",'Copy paste to Here'!D74,"  &amp;  ",'Copy paste to Here'!E74))),"Empty Cell")</f>
        <v>Bio flex triple tragus piercing labret, 16g (1.2mm) with a sterling silver top with a 1.5mm to 3mm round prong set CZ stone &amp; Cz Color: Jet  &amp;  Length: 8mm with 2.5mm top part</v>
      </c>
      <c r="B70" s="57" t="str">
        <f>'Copy paste to Here'!C74</f>
        <v>HEXGZ</v>
      </c>
      <c r="C70" s="57" t="s">
        <v>824</v>
      </c>
      <c r="D70" s="58">
        <f>Invoice!B74</f>
        <v>4</v>
      </c>
      <c r="E70" s="59">
        <f>'Shipping Invoice'!J75*$N$1</f>
        <v>0.66</v>
      </c>
      <c r="F70" s="59">
        <f t="shared" si="0"/>
        <v>2.64</v>
      </c>
      <c r="G70" s="60">
        <f t="shared" si="1"/>
        <v>24.802800000000001</v>
      </c>
      <c r="H70" s="63">
        <f t="shared" si="2"/>
        <v>99.211200000000005</v>
      </c>
    </row>
    <row r="71" spans="1:8" s="62" customFormat="1" ht="36">
      <c r="A71" s="56" t="str">
        <f>IF((LEN('Copy paste to Here'!G75))&gt;5,((CONCATENATE('Copy paste to Here'!G75," &amp; ",'Copy paste to Here'!D75,"  &amp;  ",'Copy paste to Here'!E75))),"Empty Cell")</f>
        <v>Bio flex triple tragus piercing labret, 16g (1.2mm) with a sterling silver top with a 1.5mm to 3mm round prong set CZ stone &amp; Cz Color: Jet  &amp;  Length: 6mm with 3mm top part</v>
      </c>
      <c r="B71" s="57" t="str">
        <f>'Copy paste to Here'!C75</f>
        <v>HEXGZ</v>
      </c>
      <c r="C71" s="57" t="s">
        <v>825</v>
      </c>
      <c r="D71" s="58">
        <f>Invoice!B75</f>
        <v>5</v>
      </c>
      <c r="E71" s="59">
        <f>'Shipping Invoice'!J76*$N$1</f>
        <v>0.66</v>
      </c>
      <c r="F71" s="59">
        <f t="shared" si="0"/>
        <v>3.3000000000000003</v>
      </c>
      <c r="G71" s="60">
        <f t="shared" si="1"/>
        <v>24.802800000000001</v>
      </c>
      <c r="H71" s="63">
        <f t="shared" si="2"/>
        <v>124.01400000000001</v>
      </c>
    </row>
    <row r="72" spans="1:8" s="62" customFormat="1" ht="36">
      <c r="A72" s="56" t="str">
        <f>IF((LEN('Copy paste to Here'!G76))&gt;5,((CONCATENATE('Copy paste to Here'!G76," &amp; ",'Copy paste to Here'!D76,"  &amp;  ",'Copy paste to Here'!E76))),"Empty Cell")</f>
        <v>Bio flex triple tragus piercing labret, 16g (1.2mm) with a sterling silver top with a 1.5mm to 3mm round prong set CZ stone &amp; Cz Color: Jet  &amp;  Length: 8mm with 3mm top part</v>
      </c>
      <c r="B72" s="57" t="str">
        <f>'Copy paste to Here'!C76</f>
        <v>HEXGZ</v>
      </c>
      <c r="C72" s="57" t="s">
        <v>825</v>
      </c>
      <c r="D72" s="58">
        <f>Invoice!B76</f>
        <v>5</v>
      </c>
      <c r="E72" s="59">
        <f>'Shipping Invoice'!J77*$N$1</f>
        <v>0.66</v>
      </c>
      <c r="F72" s="59">
        <f t="shared" si="0"/>
        <v>3.3000000000000003</v>
      </c>
      <c r="G72" s="60">
        <f t="shared" si="1"/>
        <v>24.802800000000001</v>
      </c>
      <c r="H72" s="63">
        <f t="shared" si="2"/>
        <v>124.01400000000001</v>
      </c>
    </row>
    <row r="73" spans="1:8" s="62" customFormat="1" ht="24">
      <c r="A73" s="56" t="str">
        <f>IF((LEN('Copy paste to Here'!G77))&gt;5,((CONCATENATE('Copy paste to Here'!G77," &amp; ",'Copy paste to Here'!D77,"  &amp;  ",'Copy paste to Here'!E77))),"Empty Cell")</f>
        <v xml:space="preserve">Surgical steel industrial barbell, 14g (1.6mm) with a 5mm cone and casted arrow end &amp; Length: 32mm  &amp;  </v>
      </c>
      <c r="B73" s="57" t="str">
        <f>'Copy paste to Here'!C77</f>
        <v>INDAW</v>
      </c>
      <c r="C73" s="57" t="s">
        <v>747</v>
      </c>
      <c r="D73" s="58">
        <f>Invoice!B77</f>
        <v>2</v>
      </c>
      <c r="E73" s="59">
        <f>'Shipping Invoice'!J78*$N$1</f>
        <v>1.63</v>
      </c>
      <c r="F73" s="59">
        <f t="shared" si="0"/>
        <v>3.26</v>
      </c>
      <c r="G73" s="60">
        <f t="shared" si="1"/>
        <v>61.255399999999995</v>
      </c>
      <c r="H73" s="63">
        <f t="shared" si="2"/>
        <v>122.51079999999999</v>
      </c>
    </row>
    <row r="74" spans="1:8" s="62" customFormat="1" ht="24">
      <c r="A74" s="56" t="str">
        <f>IF((LEN('Copy paste to Here'!G78))&gt;5,((CONCATENATE('Copy paste to Here'!G78," &amp; ",'Copy paste to Here'!D78,"  &amp;  ",'Copy paste to Here'!E78))),"Empty Cell")</f>
        <v xml:space="preserve">Surgical steel industrial barbell, 14g (1.6mm) with a 5mm cone and casted arrow end &amp; Length: 38mm  &amp;  </v>
      </c>
      <c r="B74" s="57" t="str">
        <f>'Copy paste to Here'!C78</f>
        <v>INDAW</v>
      </c>
      <c r="C74" s="57" t="s">
        <v>747</v>
      </c>
      <c r="D74" s="58">
        <f>Invoice!B78</f>
        <v>2</v>
      </c>
      <c r="E74" s="59">
        <f>'Shipping Invoice'!J79*$N$1</f>
        <v>1.63</v>
      </c>
      <c r="F74" s="59">
        <f t="shared" si="0"/>
        <v>3.26</v>
      </c>
      <c r="G74" s="60">
        <f t="shared" si="1"/>
        <v>61.255399999999995</v>
      </c>
      <c r="H74" s="63">
        <f t="shared" si="2"/>
        <v>122.51079999999999</v>
      </c>
    </row>
    <row r="75" spans="1:8" s="62" customFormat="1" ht="24">
      <c r="A75" s="56" t="str">
        <f>IF((LEN('Copy paste to Here'!G79))&gt;5,((CONCATENATE('Copy paste to Here'!G79," &amp; ",'Copy paste to Here'!D79,"  &amp;  ",'Copy paste to Here'!E79))),"Empty Cell")</f>
        <v>Anodized surgical steel industrial barbell, 14g (1.6mm) with a 5mm cone and casted arrow end &amp; Length: 32mm  &amp;  Color: Gold</v>
      </c>
      <c r="B75" s="57" t="str">
        <f>'Copy paste to Here'!C79</f>
        <v>INTAW</v>
      </c>
      <c r="C75" s="57" t="s">
        <v>749</v>
      </c>
      <c r="D75" s="58">
        <f>Invoice!B79</f>
        <v>2</v>
      </c>
      <c r="E75" s="59">
        <f>'Shipping Invoice'!J80*$N$1</f>
        <v>2.1800000000000002</v>
      </c>
      <c r="F75" s="59">
        <f t="shared" si="0"/>
        <v>4.3600000000000003</v>
      </c>
      <c r="G75" s="60">
        <f t="shared" si="1"/>
        <v>81.924400000000006</v>
      </c>
      <c r="H75" s="63">
        <f t="shared" si="2"/>
        <v>163.84880000000001</v>
      </c>
    </row>
    <row r="76" spans="1:8" s="62" customFormat="1" ht="24">
      <c r="A76" s="56" t="str">
        <f>IF((LEN('Copy paste to Here'!G80))&gt;5,((CONCATENATE('Copy paste to Here'!G80," &amp; ",'Copy paste to Here'!D80,"  &amp;  ",'Copy paste to Here'!E80))),"Empty Cell")</f>
        <v>Anodized surgical steel industrial barbell, 14g (1.6mm) with a 5mm cone and casted arrow end &amp; Length: 35mm  &amp;  Color: Gold</v>
      </c>
      <c r="B76" s="57" t="str">
        <f>'Copy paste to Here'!C80</f>
        <v>INTAW</v>
      </c>
      <c r="C76" s="57" t="s">
        <v>749</v>
      </c>
      <c r="D76" s="58">
        <f>Invoice!B80</f>
        <v>2</v>
      </c>
      <c r="E76" s="59">
        <f>'Shipping Invoice'!J81*$N$1</f>
        <v>2.1800000000000002</v>
      </c>
      <c r="F76" s="59">
        <f t="shared" si="0"/>
        <v>4.3600000000000003</v>
      </c>
      <c r="G76" s="60">
        <f t="shared" si="1"/>
        <v>81.924400000000006</v>
      </c>
      <c r="H76" s="63">
        <f t="shared" si="2"/>
        <v>163.84880000000001</v>
      </c>
    </row>
    <row r="77" spans="1:8" s="62" customFormat="1" ht="24">
      <c r="A77" s="56" t="str">
        <f>IF((LEN('Copy paste to Here'!G81))&gt;5,((CONCATENATE('Copy paste to Here'!G81," &amp; ",'Copy paste to Here'!D81,"  &amp;  ",'Copy paste to Here'!E81))),"Empty Cell")</f>
        <v>Anodized surgical steel industrial barbell, 14g (1.6mm) with a 5mm cone and casted arrow end &amp; Length: 38mm  &amp;  Color: Gold</v>
      </c>
      <c r="B77" s="57" t="str">
        <f>'Copy paste to Here'!C81</f>
        <v>INTAW</v>
      </c>
      <c r="C77" s="57" t="s">
        <v>749</v>
      </c>
      <c r="D77" s="58">
        <f>Invoice!B81</f>
        <v>2</v>
      </c>
      <c r="E77" s="59">
        <f>'Shipping Invoice'!J82*$N$1</f>
        <v>2.1800000000000002</v>
      </c>
      <c r="F77" s="59">
        <f t="shared" si="0"/>
        <v>4.3600000000000003</v>
      </c>
      <c r="G77" s="60">
        <f t="shared" si="1"/>
        <v>81.924400000000006</v>
      </c>
      <c r="H77" s="63">
        <f t="shared" si="2"/>
        <v>163.84880000000001</v>
      </c>
    </row>
    <row r="78" spans="1:8" s="62" customFormat="1" ht="36">
      <c r="A78" s="56" t="str">
        <f>IF((LEN('Copy paste to Here'!G82))&gt;5,((CONCATENATE('Copy paste to Here'!G82," &amp; ",'Copy paste to Here'!D82,"  &amp;  ",'Copy paste to Here'!E82))),"Empty Cell")</f>
        <v>Surgical steel fake plug with ferido glued multi-crystals without resin cover on one side and a plain steel disk on the other side &amp; Size: 6mm  &amp;  Crystal Color: Clear</v>
      </c>
      <c r="B78" s="57" t="str">
        <f>'Copy paste to Here'!C82</f>
        <v>IPMC</v>
      </c>
      <c r="C78" s="57" t="s">
        <v>826</v>
      </c>
      <c r="D78" s="58">
        <f>Invoice!B82</f>
        <v>4</v>
      </c>
      <c r="E78" s="59">
        <f>'Shipping Invoice'!J83*$N$1</f>
        <v>0.95</v>
      </c>
      <c r="F78" s="59">
        <f t="shared" si="0"/>
        <v>3.8</v>
      </c>
      <c r="G78" s="60">
        <f t="shared" si="1"/>
        <v>35.700999999999993</v>
      </c>
      <c r="H78" s="63">
        <f t="shared" si="2"/>
        <v>142.80399999999997</v>
      </c>
    </row>
    <row r="79" spans="1:8" s="62" customFormat="1" ht="36">
      <c r="A79" s="56" t="str">
        <f>IF((LEN('Copy paste to Here'!G83))&gt;5,((CONCATENATE('Copy paste to Here'!G83," &amp; ",'Copy paste to Here'!D83,"  &amp;  ",'Copy paste to Here'!E83))),"Empty Cell")</f>
        <v>Surgical steel fake plug with ferido glued multi-crystals without resin cover on one side and a plain steel disk on the other side &amp; Size: 6mm  &amp;  Crystal Color: AB</v>
      </c>
      <c r="B79" s="57" t="str">
        <f>'Copy paste to Here'!C83</f>
        <v>IPMC</v>
      </c>
      <c r="C79" s="57" t="s">
        <v>826</v>
      </c>
      <c r="D79" s="58">
        <f>Invoice!B83</f>
        <v>4</v>
      </c>
      <c r="E79" s="59">
        <f>'Shipping Invoice'!J84*$N$1</f>
        <v>0.95</v>
      </c>
      <c r="F79" s="59">
        <f t="shared" si="0"/>
        <v>3.8</v>
      </c>
      <c r="G79" s="60">
        <f t="shared" si="1"/>
        <v>35.700999999999993</v>
      </c>
      <c r="H79" s="63">
        <f t="shared" si="2"/>
        <v>142.80399999999997</v>
      </c>
    </row>
    <row r="80" spans="1:8" s="62" customFormat="1" ht="36">
      <c r="A80" s="56" t="str">
        <f>IF((LEN('Copy paste to Here'!G84))&gt;5,((CONCATENATE('Copy paste to Here'!G84," &amp; ",'Copy paste to Here'!D84,"  &amp;  ",'Copy paste to Here'!E84))),"Empty Cell")</f>
        <v>Surgical steel fake plug with ferido glued multi-crystals without resin cover on one side and a plain steel disk on the other side &amp; Size: 6mm  &amp;  Crystal Color: Blue Zircon</v>
      </c>
      <c r="B80" s="57" t="str">
        <f>'Copy paste to Here'!C84</f>
        <v>IPMC</v>
      </c>
      <c r="C80" s="57" t="s">
        <v>826</v>
      </c>
      <c r="D80" s="58">
        <f>Invoice!B84</f>
        <v>2</v>
      </c>
      <c r="E80" s="59">
        <f>'Shipping Invoice'!J85*$N$1</f>
        <v>0.95</v>
      </c>
      <c r="F80" s="59">
        <f t="shared" si="0"/>
        <v>1.9</v>
      </c>
      <c r="G80" s="60">
        <f t="shared" si="1"/>
        <v>35.700999999999993</v>
      </c>
      <c r="H80" s="63">
        <f t="shared" si="2"/>
        <v>71.401999999999987</v>
      </c>
    </row>
    <row r="81" spans="1:8" s="62" customFormat="1" ht="36">
      <c r="A81" s="56" t="str">
        <f>IF((LEN('Copy paste to Here'!G85))&gt;5,((CONCATENATE('Copy paste to Here'!G85," &amp; ",'Copy paste to Here'!D85,"  &amp;  ",'Copy paste to Here'!E85))),"Empty Cell")</f>
        <v>Surgical steel fake plug with ferido glued multi-crystals without resin cover on one side and a plain steel disk on the other side &amp; Size: 8mm  &amp;  Crystal Color: Clear</v>
      </c>
      <c r="B81" s="57" t="str">
        <f>'Copy paste to Here'!C85</f>
        <v>IPMC</v>
      </c>
      <c r="C81" s="57" t="s">
        <v>827</v>
      </c>
      <c r="D81" s="58">
        <f>Invoice!B85</f>
        <v>2</v>
      </c>
      <c r="E81" s="59">
        <f>'Shipping Invoice'!J86*$N$1</f>
        <v>1.34</v>
      </c>
      <c r="F81" s="59">
        <f t="shared" si="0"/>
        <v>2.68</v>
      </c>
      <c r="G81" s="60">
        <f t="shared" si="1"/>
        <v>50.357199999999999</v>
      </c>
      <c r="H81" s="63">
        <f t="shared" si="2"/>
        <v>100.7144</v>
      </c>
    </row>
    <row r="82" spans="1:8" s="62" customFormat="1" ht="36">
      <c r="A82" s="56" t="str">
        <f>IF((LEN('Copy paste to Here'!G86))&gt;5,((CONCATENATE('Copy paste to Here'!G86," &amp; ",'Copy paste to Here'!D86,"  &amp;  ",'Copy paste to Here'!E86))),"Empty Cell")</f>
        <v>Surgical steel fake plug with ferido glued multi-crystals without resin cover on one side and a plain steel disk on the other side &amp; Size: 8mm  &amp;  Crystal Color: AB</v>
      </c>
      <c r="B82" s="57" t="str">
        <f>'Copy paste to Here'!C86</f>
        <v>IPMC</v>
      </c>
      <c r="C82" s="57" t="s">
        <v>827</v>
      </c>
      <c r="D82" s="58">
        <f>Invoice!B86</f>
        <v>2</v>
      </c>
      <c r="E82" s="59">
        <f>'Shipping Invoice'!J87*$N$1</f>
        <v>1.34</v>
      </c>
      <c r="F82" s="59">
        <f t="shared" si="0"/>
        <v>2.68</v>
      </c>
      <c r="G82" s="60">
        <f t="shared" si="1"/>
        <v>50.357199999999999</v>
      </c>
      <c r="H82" s="63">
        <f t="shared" si="2"/>
        <v>100.7144</v>
      </c>
    </row>
    <row r="83" spans="1:8" s="62" customFormat="1" ht="36">
      <c r="A83" s="56" t="str">
        <f>IF((LEN('Copy paste to Here'!G87))&gt;5,((CONCATENATE('Copy paste to Here'!G87," &amp; ",'Copy paste to Here'!D87,"  &amp;  ",'Copy paste to Here'!E87))),"Empty Cell")</f>
        <v>Surgical steel fake plug with ferido glued multi-crystals without resin cover on one side and a plain steel disk on the other side &amp; Size: 8mm  &amp;  Crystal Color: Blue Zircon</v>
      </c>
      <c r="B83" s="57" t="str">
        <f>'Copy paste to Here'!C87</f>
        <v>IPMC</v>
      </c>
      <c r="C83" s="57" t="s">
        <v>827</v>
      </c>
      <c r="D83" s="58">
        <f>Invoice!B87</f>
        <v>2</v>
      </c>
      <c r="E83" s="59">
        <f>'Shipping Invoice'!J88*$N$1</f>
        <v>1.34</v>
      </c>
      <c r="F83" s="59">
        <f t="shared" ref="F83:F146" si="3">D83*E83</f>
        <v>2.68</v>
      </c>
      <c r="G83" s="60">
        <f t="shared" ref="G83:G146" si="4">E83*$E$14</f>
        <v>50.357199999999999</v>
      </c>
      <c r="H83" s="63">
        <f t="shared" ref="H83:H146" si="5">D83*G83</f>
        <v>100.7144</v>
      </c>
    </row>
    <row r="84" spans="1:8" s="62" customFormat="1" ht="36">
      <c r="A84" s="56" t="str">
        <f>IF((LEN('Copy paste to Here'!G88))&gt;5,((CONCATENATE('Copy paste to Here'!G88," &amp; ",'Copy paste to Here'!D88,"  &amp;  ",'Copy paste to Here'!E88))),"Empty Cell")</f>
        <v>Surgical steel fake plug with ferido glued multi-crystals without resin cover on one side and a plain steel disk on the other side &amp; Size: 8mm  &amp;  Crystal Color: Jet</v>
      </c>
      <c r="B84" s="57" t="str">
        <f>'Copy paste to Here'!C88</f>
        <v>IPMC</v>
      </c>
      <c r="C84" s="57" t="s">
        <v>827</v>
      </c>
      <c r="D84" s="58">
        <f>Invoice!B88</f>
        <v>2</v>
      </c>
      <c r="E84" s="59">
        <f>'Shipping Invoice'!J89*$N$1</f>
        <v>1.34</v>
      </c>
      <c r="F84" s="59">
        <f t="shared" si="3"/>
        <v>2.68</v>
      </c>
      <c r="G84" s="60">
        <f t="shared" si="4"/>
        <v>50.357199999999999</v>
      </c>
      <c r="H84" s="63">
        <f t="shared" si="5"/>
        <v>100.7144</v>
      </c>
    </row>
    <row r="85" spans="1:8" s="62" customFormat="1" ht="36">
      <c r="A85" s="56" t="str">
        <f>IF((LEN('Copy paste to Here'!G89))&gt;5,((CONCATENATE('Copy paste to Here'!G89," &amp; ",'Copy paste to Here'!D89,"  &amp;  ",'Copy paste to Here'!E89))),"Empty Cell")</f>
        <v>Surgical steel fake plug with ferido glued multi-crystals without resin cover on one side and a plain steel disk on the other side &amp; Size: 8mm  &amp;  Crystal Color: Light Siam</v>
      </c>
      <c r="B85" s="57" t="str">
        <f>'Copy paste to Here'!C89</f>
        <v>IPMC</v>
      </c>
      <c r="C85" s="57" t="s">
        <v>827</v>
      </c>
      <c r="D85" s="58">
        <f>Invoice!B89</f>
        <v>2</v>
      </c>
      <c r="E85" s="59">
        <f>'Shipping Invoice'!J90*$N$1</f>
        <v>1.34</v>
      </c>
      <c r="F85" s="59">
        <f t="shared" si="3"/>
        <v>2.68</v>
      </c>
      <c r="G85" s="60">
        <f t="shared" si="4"/>
        <v>50.357199999999999</v>
      </c>
      <c r="H85" s="63">
        <f t="shared" si="5"/>
        <v>100.7144</v>
      </c>
    </row>
    <row r="86" spans="1:8" s="62" customFormat="1" ht="24">
      <c r="A86" s="56" t="str">
        <f>IF((LEN('Copy paste to Here'!G90))&gt;5,((CONCATENATE('Copy paste to Here'!G90," &amp; ",'Copy paste to Here'!D90,"  &amp;  ",'Copy paste to Here'!E90))),"Empty Cell")</f>
        <v>Anodized surgical steel fake plug in black and gold without O-Rings &amp; Size: 3mm  &amp;  Color: Black</v>
      </c>
      <c r="B86" s="57" t="str">
        <f>'Copy paste to Here'!C90</f>
        <v>IPTRD</v>
      </c>
      <c r="C86" s="57" t="s">
        <v>828</v>
      </c>
      <c r="D86" s="58">
        <f>Invoice!B90</f>
        <v>2</v>
      </c>
      <c r="E86" s="59">
        <f>'Shipping Invoice'!J91*$N$1</f>
        <v>0.47</v>
      </c>
      <c r="F86" s="59">
        <f t="shared" si="3"/>
        <v>0.94</v>
      </c>
      <c r="G86" s="60">
        <f t="shared" si="4"/>
        <v>17.662599999999998</v>
      </c>
      <c r="H86" s="63">
        <f t="shared" si="5"/>
        <v>35.325199999999995</v>
      </c>
    </row>
    <row r="87" spans="1:8" s="62" customFormat="1" ht="24">
      <c r="A87" s="56" t="str">
        <f>IF((LEN('Copy paste to Here'!G91))&gt;5,((CONCATENATE('Copy paste to Here'!G91," &amp; ",'Copy paste to Here'!D91,"  &amp;  ",'Copy paste to Here'!E91))),"Empty Cell")</f>
        <v>Anodized surgical steel fake plug in black and gold without O-Rings &amp; Size: 3mm  &amp;  Color: Gold</v>
      </c>
      <c r="B87" s="57" t="str">
        <f>'Copy paste to Here'!C91</f>
        <v>IPTRD</v>
      </c>
      <c r="C87" s="57" t="s">
        <v>828</v>
      </c>
      <c r="D87" s="58">
        <f>Invoice!B91</f>
        <v>2</v>
      </c>
      <c r="E87" s="59">
        <f>'Shipping Invoice'!J92*$N$1</f>
        <v>0.47</v>
      </c>
      <c r="F87" s="59">
        <f t="shared" si="3"/>
        <v>0.94</v>
      </c>
      <c r="G87" s="60">
        <f t="shared" si="4"/>
        <v>17.662599999999998</v>
      </c>
      <c r="H87" s="63">
        <f t="shared" si="5"/>
        <v>35.325199999999995</v>
      </c>
    </row>
    <row r="88" spans="1:8" s="62" customFormat="1" ht="24">
      <c r="A88" s="56" t="str">
        <f>IF((LEN('Copy paste to Here'!G92))&gt;5,((CONCATENATE('Copy paste to Here'!G92," &amp; ",'Copy paste to Here'!D92,"  &amp;  ",'Copy paste to Here'!E92))),"Empty Cell")</f>
        <v>Anodized surgical steel fake plug in black and gold without O-Rings &amp; Size: 4mm  &amp;  Color: Black</v>
      </c>
      <c r="B88" s="57" t="str">
        <f>'Copy paste to Here'!C92</f>
        <v>IPTRD</v>
      </c>
      <c r="C88" s="57" t="s">
        <v>829</v>
      </c>
      <c r="D88" s="58">
        <f>Invoice!B92</f>
        <v>4</v>
      </c>
      <c r="E88" s="59">
        <f>'Shipping Invoice'!J93*$N$1</f>
        <v>0.52</v>
      </c>
      <c r="F88" s="59">
        <f t="shared" si="3"/>
        <v>2.08</v>
      </c>
      <c r="G88" s="60">
        <f t="shared" si="4"/>
        <v>19.541599999999999</v>
      </c>
      <c r="H88" s="63">
        <f t="shared" si="5"/>
        <v>78.166399999999996</v>
      </c>
    </row>
    <row r="89" spans="1:8" s="62" customFormat="1" ht="24">
      <c r="A89" s="56" t="str">
        <f>IF((LEN('Copy paste to Here'!G93))&gt;5,((CONCATENATE('Copy paste to Here'!G93," &amp; ",'Copy paste to Here'!D93,"  &amp;  ",'Copy paste to Here'!E93))),"Empty Cell")</f>
        <v>Anodized surgical steel fake plug in black and gold without O-Rings &amp; Size: 4mm  &amp;  Color: Gold</v>
      </c>
      <c r="B89" s="57" t="str">
        <f>'Copy paste to Here'!C93</f>
        <v>IPTRD</v>
      </c>
      <c r="C89" s="57" t="s">
        <v>829</v>
      </c>
      <c r="D89" s="58">
        <f>Invoice!B93</f>
        <v>5</v>
      </c>
      <c r="E89" s="59">
        <f>'Shipping Invoice'!J94*$N$1</f>
        <v>0.52</v>
      </c>
      <c r="F89" s="59">
        <f t="shared" si="3"/>
        <v>2.6</v>
      </c>
      <c r="G89" s="60">
        <f t="shared" si="4"/>
        <v>19.541599999999999</v>
      </c>
      <c r="H89" s="63">
        <f t="shared" si="5"/>
        <v>97.707999999999998</v>
      </c>
    </row>
    <row r="90" spans="1:8" s="62" customFormat="1" ht="24">
      <c r="A90" s="56" t="str">
        <f>IF((LEN('Copy paste to Here'!G94))&gt;5,((CONCATENATE('Copy paste to Here'!G94," &amp; ",'Copy paste to Here'!D94,"  &amp;  ",'Copy paste to Here'!E94))),"Empty Cell")</f>
        <v>Anodized surgical steel fake plug in black and gold without O-Rings &amp; Size: 6mm  &amp;  Color: Black</v>
      </c>
      <c r="B90" s="57" t="str">
        <f>'Copy paste to Here'!C94</f>
        <v>IPTRD</v>
      </c>
      <c r="C90" s="57" t="s">
        <v>830</v>
      </c>
      <c r="D90" s="58">
        <f>Invoice!B94</f>
        <v>4</v>
      </c>
      <c r="E90" s="59">
        <f>'Shipping Invoice'!J95*$N$1</f>
        <v>0.62</v>
      </c>
      <c r="F90" s="59">
        <f t="shared" si="3"/>
        <v>2.48</v>
      </c>
      <c r="G90" s="60">
        <f t="shared" si="4"/>
        <v>23.299599999999998</v>
      </c>
      <c r="H90" s="63">
        <f t="shared" si="5"/>
        <v>93.198399999999992</v>
      </c>
    </row>
    <row r="91" spans="1:8" s="62" customFormat="1" ht="24">
      <c r="A91" s="56" t="str">
        <f>IF((LEN('Copy paste to Here'!G95))&gt;5,((CONCATENATE('Copy paste to Here'!G95," &amp; ",'Copy paste to Here'!D95,"  &amp;  ",'Copy paste to Here'!E95))),"Empty Cell")</f>
        <v>Anodized surgical steel fake plug in black and gold without O-Rings &amp; Size: 6mm  &amp;  Color: Gold</v>
      </c>
      <c r="B91" s="57" t="str">
        <f>'Copy paste to Here'!C95</f>
        <v>IPTRD</v>
      </c>
      <c r="C91" s="57" t="s">
        <v>830</v>
      </c>
      <c r="D91" s="58">
        <f>Invoice!B95</f>
        <v>5</v>
      </c>
      <c r="E91" s="59">
        <f>'Shipping Invoice'!J96*$N$1</f>
        <v>0.62</v>
      </c>
      <c r="F91" s="59">
        <f t="shared" si="3"/>
        <v>3.1</v>
      </c>
      <c r="G91" s="60">
        <f t="shared" si="4"/>
        <v>23.299599999999998</v>
      </c>
      <c r="H91" s="63">
        <f t="shared" si="5"/>
        <v>116.49799999999999</v>
      </c>
    </row>
    <row r="92" spans="1:8" s="62" customFormat="1" ht="24">
      <c r="A92" s="56" t="str">
        <f>IF((LEN('Copy paste to Here'!G96))&gt;5,((CONCATENATE('Copy paste to Here'!G96," &amp; ",'Copy paste to Here'!D96,"  &amp;  ",'Copy paste to Here'!E96))),"Empty Cell")</f>
        <v>Anodized surgical steel fake plug in black and gold without O-Rings &amp; Size: 8mm  &amp;  Color: Gold</v>
      </c>
      <c r="B92" s="57" t="str">
        <f>'Copy paste to Here'!C96</f>
        <v>IPTRD</v>
      </c>
      <c r="C92" s="57" t="s">
        <v>831</v>
      </c>
      <c r="D92" s="58">
        <f>Invoice!B96</f>
        <v>4</v>
      </c>
      <c r="E92" s="59">
        <f>'Shipping Invoice'!J97*$N$1</f>
        <v>0.66</v>
      </c>
      <c r="F92" s="59">
        <f t="shared" si="3"/>
        <v>2.64</v>
      </c>
      <c r="G92" s="60">
        <f t="shared" si="4"/>
        <v>24.802800000000001</v>
      </c>
      <c r="H92" s="63">
        <f t="shared" si="5"/>
        <v>99.211200000000005</v>
      </c>
    </row>
    <row r="93" spans="1:8" s="62" customFormat="1" ht="24">
      <c r="A93" s="56" t="str">
        <f>IF((LEN('Copy paste to Here'!G97))&gt;5,((CONCATENATE('Copy paste to Here'!G97," &amp; ",'Copy paste to Here'!D97,"  &amp;  ",'Copy paste to Here'!E97))),"Empty Cell")</f>
        <v>Anodized surgical steel fake plug in black and gold without O-Rings &amp; Size: 10mm  &amp;  Color: Black</v>
      </c>
      <c r="B93" s="57" t="str">
        <f>'Copy paste to Here'!C97</f>
        <v>IPTRD</v>
      </c>
      <c r="C93" s="57" t="s">
        <v>832</v>
      </c>
      <c r="D93" s="58">
        <f>Invoice!B97</f>
        <v>4</v>
      </c>
      <c r="E93" s="59">
        <f>'Shipping Invoice'!J98*$N$1</f>
        <v>0.71</v>
      </c>
      <c r="F93" s="59">
        <f t="shared" si="3"/>
        <v>2.84</v>
      </c>
      <c r="G93" s="60">
        <f t="shared" si="4"/>
        <v>26.681799999999999</v>
      </c>
      <c r="H93" s="63">
        <f t="shared" si="5"/>
        <v>106.7272</v>
      </c>
    </row>
    <row r="94" spans="1:8" s="62" customFormat="1" ht="24">
      <c r="A94" s="56" t="str">
        <f>IF((LEN('Copy paste to Here'!G98))&gt;5,((CONCATENATE('Copy paste to Here'!G98," &amp; ",'Copy paste to Here'!D98,"  &amp;  ",'Copy paste to Here'!E98))),"Empty Cell")</f>
        <v>Anodized surgical steel fake plug in black and gold without O-Rings &amp; Size: 10mm  &amp;  Color: Gold</v>
      </c>
      <c r="B94" s="57" t="str">
        <f>'Copy paste to Here'!C98</f>
        <v>IPTRD</v>
      </c>
      <c r="C94" s="57" t="s">
        <v>832</v>
      </c>
      <c r="D94" s="58">
        <f>Invoice!B98</f>
        <v>2</v>
      </c>
      <c r="E94" s="59">
        <f>'Shipping Invoice'!J99*$N$1</f>
        <v>0.71</v>
      </c>
      <c r="F94" s="59">
        <f t="shared" si="3"/>
        <v>1.42</v>
      </c>
      <c r="G94" s="60">
        <f t="shared" si="4"/>
        <v>26.681799999999999</v>
      </c>
      <c r="H94" s="63">
        <f t="shared" si="5"/>
        <v>53.363599999999998</v>
      </c>
    </row>
    <row r="95" spans="1:8" s="62" customFormat="1" ht="24">
      <c r="A95" s="56" t="str">
        <f>IF((LEN('Copy paste to Here'!G99))&gt;5,((CONCATENATE('Copy paste to Here'!G99," &amp; ",'Copy paste to Here'!D99,"  &amp;  ",'Copy paste to Here'!E99))),"Empty Cell")</f>
        <v>Anodized surgical steel fake plug with square sides &amp; Size: 4mm  &amp;  Color: Black</v>
      </c>
      <c r="B95" s="57" t="str">
        <f>'Copy paste to Here'!C99</f>
        <v>IPTSQ</v>
      </c>
      <c r="C95" s="57" t="s">
        <v>833</v>
      </c>
      <c r="D95" s="58">
        <f>Invoice!B99</f>
        <v>4</v>
      </c>
      <c r="E95" s="59">
        <f>'Shipping Invoice'!J100*$N$1</f>
        <v>1.1499999999999999</v>
      </c>
      <c r="F95" s="59">
        <f t="shared" si="3"/>
        <v>4.5999999999999996</v>
      </c>
      <c r="G95" s="60">
        <f t="shared" si="4"/>
        <v>43.216999999999992</v>
      </c>
      <c r="H95" s="63">
        <f t="shared" si="5"/>
        <v>172.86799999999997</v>
      </c>
    </row>
    <row r="96" spans="1:8" s="62" customFormat="1" ht="24">
      <c r="A96" s="56" t="str">
        <f>IF((LEN('Copy paste to Here'!G100))&gt;5,((CONCATENATE('Copy paste to Here'!G100," &amp; ",'Copy paste to Here'!D100,"  &amp;  ",'Copy paste to Here'!E100))),"Empty Cell")</f>
        <v>Anodized surgical steel fake plug with square sides &amp; Size: 4mm  &amp;  Color: Gold</v>
      </c>
      <c r="B96" s="57" t="str">
        <f>'Copy paste to Here'!C100</f>
        <v>IPTSQ</v>
      </c>
      <c r="C96" s="57" t="s">
        <v>833</v>
      </c>
      <c r="D96" s="58">
        <f>Invoice!B100</f>
        <v>6</v>
      </c>
      <c r="E96" s="59">
        <f>'Shipping Invoice'!J101*$N$1</f>
        <v>1.1499999999999999</v>
      </c>
      <c r="F96" s="59">
        <f t="shared" si="3"/>
        <v>6.8999999999999995</v>
      </c>
      <c r="G96" s="60">
        <f t="shared" si="4"/>
        <v>43.216999999999992</v>
      </c>
      <c r="H96" s="63">
        <f t="shared" si="5"/>
        <v>259.30199999999996</v>
      </c>
    </row>
    <row r="97" spans="1:8" s="62" customFormat="1" ht="24">
      <c r="A97" s="56" t="str">
        <f>IF((LEN('Copy paste to Here'!G101))&gt;5,((CONCATENATE('Copy paste to Here'!G101," &amp; ",'Copy paste to Here'!D101,"  &amp;  ",'Copy paste to Here'!E101))),"Empty Cell")</f>
        <v>Anodized surgical steel fake plug with square sides &amp; Size: 6mm  &amp;  Color: Black</v>
      </c>
      <c r="B97" s="57" t="str">
        <f>'Copy paste to Here'!C101</f>
        <v>IPTSQ</v>
      </c>
      <c r="C97" s="57" t="s">
        <v>834</v>
      </c>
      <c r="D97" s="58">
        <f>Invoice!B101</f>
        <v>4</v>
      </c>
      <c r="E97" s="59">
        <f>'Shipping Invoice'!J102*$N$1</f>
        <v>1.19</v>
      </c>
      <c r="F97" s="59">
        <f t="shared" si="3"/>
        <v>4.76</v>
      </c>
      <c r="G97" s="60">
        <f t="shared" si="4"/>
        <v>44.720199999999998</v>
      </c>
      <c r="H97" s="63">
        <f t="shared" si="5"/>
        <v>178.88079999999999</v>
      </c>
    </row>
    <row r="98" spans="1:8" s="62" customFormat="1" ht="24">
      <c r="A98" s="56" t="str">
        <f>IF((LEN('Copy paste to Here'!G102))&gt;5,((CONCATENATE('Copy paste to Here'!G102," &amp; ",'Copy paste to Here'!D102,"  &amp;  ",'Copy paste to Here'!E102))),"Empty Cell")</f>
        <v>Anodized surgical steel fake plug with square sides &amp; Size: 6mm  &amp;  Color: Gold</v>
      </c>
      <c r="B98" s="57" t="str">
        <f>'Copy paste to Here'!C102</f>
        <v>IPTSQ</v>
      </c>
      <c r="C98" s="57" t="s">
        <v>834</v>
      </c>
      <c r="D98" s="58">
        <f>Invoice!B102</f>
        <v>6</v>
      </c>
      <c r="E98" s="59">
        <f>'Shipping Invoice'!J103*$N$1</f>
        <v>1.19</v>
      </c>
      <c r="F98" s="59">
        <f t="shared" si="3"/>
        <v>7.14</v>
      </c>
      <c r="G98" s="60">
        <f t="shared" si="4"/>
        <v>44.720199999999998</v>
      </c>
      <c r="H98" s="63">
        <f t="shared" si="5"/>
        <v>268.32119999999998</v>
      </c>
    </row>
    <row r="99" spans="1:8" s="62" customFormat="1" ht="24">
      <c r="A99" s="56" t="str">
        <f>IF((LEN('Copy paste to Here'!G103))&gt;5,((CONCATENATE('Copy paste to Here'!G103," &amp; ",'Copy paste to Here'!D103,"  &amp;  ",'Copy paste to Here'!E103))),"Empty Cell")</f>
        <v>Anodized surgical steel fake plug with square sides &amp; Size: 8mm  &amp;  Color: Black</v>
      </c>
      <c r="B99" s="57" t="str">
        <f>'Copy paste to Here'!C103</f>
        <v>IPTSQ</v>
      </c>
      <c r="C99" s="57" t="s">
        <v>835</v>
      </c>
      <c r="D99" s="58">
        <f>Invoice!B103</f>
        <v>2</v>
      </c>
      <c r="E99" s="59">
        <f>'Shipping Invoice'!J104*$N$1</f>
        <v>1.24</v>
      </c>
      <c r="F99" s="59">
        <f t="shared" si="3"/>
        <v>2.48</v>
      </c>
      <c r="G99" s="60">
        <f t="shared" si="4"/>
        <v>46.599199999999996</v>
      </c>
      <c r="H99" s="63">
        <f t="shared" si="5"/>
        <v>93.198399999999992</v>
      </c>
    </row>
    <row r="100" spans="1:8" s="62" customFormat="1" ht="24">
      <c r="A100" s="56" t="str">
        <f>IF((LEN('Copy paste to Here'!G104))&gt;5,((CONCATENATE('Copy paste to Here'!G104," &amp; ",'Copy paste to Here'!D104,"  &amp;  ",'Copy paste to Here'!E104))),"Empty Cell")</f>
        <v>Anodized surgical steel fake plug with square sides &amp; Size: 8mm  &amp;  Color: Gold</v>
      </c>
      <c r="B100" s="57" t="str">
        <f>'Copy paste to Here'!C104</f>
        <v>IPTSQ</v>
      </c>
      <c r="C100" s="57" t="s">
        <v>835</v>
      </c>
      <c r="D100" s="58">
        <f>Invoice!B104</f>
        <v>4</v>
      </c>
      <c r="E100" s="59">
        <f>'Shipping Invoice'!J105*$N$1</f>
        <v>1.24</v>
      </c>
      <c r="F100" s="59">
        <f t="shared" si="3"/>
        <v>4.96</v>
      </c>
      <c r="G100" s="60">
        <f t="shared" si="4"/>
        <v>46.599199999999996</v>
      </c>
      <c r="H100" s="63">
        <f t="shared" si="5"/>
        <v>186.39679999999998</v>
      </c>
    </row>
    <row r="101" spans="1:8" s="62" customFormat="1" ht="48">
      <c r="A101" s="56" t="str">
        <f>IF((LEN('Copy paste to Here'!G105))&gt;5,((CONCATENATE('Copy paste to Here'!G105," &amp; ",'Copy paste to Here'!D105,"  &amp;  ",'Copy paste to Here'!E105))),"Empty Cell")</f>
        <v xml:space="preserve">5mm flat disk shaped anodized surgical steel dermal anchor top part for internally threaded, 16g (1.2mm) dermal anchor base plate with a height of 2mm - 2.5mm (this item does only fit our dermal anchors and surface bars) &amp; Color: Gold  &amp;  </v>
      </c>
      <c r="B101" s="57" t="str">
        <f>'Copy paste to Here'!C105</f>
        <v>ITE5</v>
      </c>
      <c r="C101" s="57" t="s">
        <v>758</v>
      </c>
      <c r="D101" s="58">
        <f>Invoice!B105</f>
        <v>2</v>
      </c>
      <c r="E101" s="59">
        <f>'Shipping Invoice'!J106*$N$1</f>
        <v>0.52</v>
      </c>
      <c r="F101" s="59">
        <f t="shared" si="3"/>
        <v>1.04</v>
      </c>
      <c r="G101" s="60">
        <f t="shared" si="4"/>
        <v>19.541599999999999</v>
      </c>
      <c r="H101" s="63">
        <f t="shared" si="5"/>
        <v>39.083199999999998</v>
      </c>
    </row>
    <row r="102" spans="1:8" s="62" customFormat="1" ht="24">
      <c r="A102" s="56" t="str">
        <f>IF((LEN('Copy paste to Here'!G106))&gt;5,((CONCATENATE('Copy paste to Here'!G106," &amp; ",'Copy paste to Here'!D106,"  &amp;  ",'Copy paste to Here'!E106))),"Empty Cell")</f>
        <v>PVD plated 316L steel labret, 18g (1mm) with 3mm ball &amp; Color: Gold  &amp;  Length: 6mm</v>
      </c>
      <c r="B102" s="57" t="str">
        <f>'Copy paste to Here'!C106</f>
        <v>LB18B3</v>
      </c>
      <c r="C102" s="57" t="s">
        <v>836</v>
      </c>
      <c r="D102" s="58">
        <f>Invoice!B106</f>
        <v>10</v>
      </c>
      <c r="E102" s="59">
        <f>'Shipping Invoice'!J107*$N$1</f>
        <v>0.62</v>
      </c>
      <c r="F102" s="59">
        <f t="shared" si="3"/>
        <v>6.2</v>
      </c>
      <c r="G102" s="60">
        <f t="shared" si="4"/>
        <v>23.299599999999998</v>
      </c>
      <c r="H102" s="63">
        <f t="shared" si="5"/>
        <v>232.99599999999998</v>
      </c>
    </row>
    <row r="103" spans="1:8" s="62" customFormat="1" ht="24">
      <c r="A103" s="56" t="str">
        <f>IF((LEN('Copy paste to Here'!G107))&gt;5,((CONCATENATE('Copy paste to Here'!G107," &amp; ",'Copy paste to Here'!D107,"  &amp;  ",'Copy paste to Here'!E107))),"Empty Cell")</f>
        <v>PVD plated 316L steel labret, 18g (1mm) with 3mm ball &amp; Color: Gold  &amp;  Length: 8mm</v>
      </c>
      <c r="B103" s="57" t="str">
        <f>'Copy paste to Here'!C107</f>
        <v>LB18B3</v>
      </c>
      <c r="C103" s="57" t="s">
        <v>836</v>
      </c>
      <c r="D103" s="58">
        <f>Invoice!B107</f>
        <v>10</v>
      </c>
      <c r="E103" s="59">
        <f>'Shipping Invoice'!J108*$N$1</f>
        <v>0.62</v>
      </c>
      <c r="F103" s="59">
        <f t="shared" si="3"/>
        <v>6.2</v>
      </c>
      <c r="G103" s="60">
        <f t="shared" si="4"/>
        <v>23.299599999999998</v>
      </c>
      <c r="H103" s="63">
        <f t="shared" si="5"/>
        <v>232.99599999999998</v>
      </c>
    </row>
    <row r="104" spans="1:8" s="62" customFormat="1" ht="36">
      <c r="A104" s="56" t="str">
        <f>IF((LEN('Copy paste to Here'!G108))&gt;5,((CONCATENATE('Copy paste to Here'!G108," &amp; ",'Copy paste to Here'!D108,"  &amp;  ",'Copy paste to Here'!E108))),"Empty Cell")</f>
        <v>Clear bio flexible labret, 16g (1.2mm) with a 316L steel push in 3mm multi-crystal ball with resin cover &amp; Length: 6mm  &amp;  Crystal Color: Blue Zircon</v>
      </c>
      <c r="B104" s="57" t="str">
        <f>'Copy paste to Here'!C108</f>
        <v>LBIFR3</v>
      </c>
      <c r="C104" s="57" t="s">
        <v>762</v>
      </c>
      <c r="D104" s="58">
        <f>Invoice!B108</f>
        <v>2</v>
      </c>
      <c r="E104" s="59">
        <f>'Shipping Invoice'!J109*$N$1</f>
        <v>1.86</v>
      </c>
      <c r="F104" s="59">
        <f t="shared" si="3"/>
        <v>3.72</v>
      </c>
      <c r="G104" s="60">
        <f t="shared" si="4"/>
        <v>69.898799999999994</v>
      </c>
      <c r="H104" s="63">
        <f t="shared" si="5"/>
        <v>139.79759999999999</v>
      </c>
    </row>
    <row r="105" spans="1:8" s="62" customFormat="1" ht="36">
      <c r="A105" s="56" t="str">
        <f>IF((LEN('Copy paste to Here'!G109))&gt;5,((CONCATENATE('Copy paste to Here'!G109," &amp; ",'Copy paste to Here'!D109,"  &amp;  ",'Copy paste to Here'!E109))),"Empty Cell")</f>
        <v>Clear bio flexible labret, 16g (1.2mm) with a 316L steel push in 3mm multi-crystal ball with resin cover &amp; Length: 6mm  &amp;  Crystal Color: Light Siam</v>
      </c>
      <c r="B105" s="57" t="str">
        <f>'Copy paste to Here'!C109</f>
        <v>LBIFR3</v>
      </c>
      <c r="C105" s="57" t="s">
        <v>762</v>
      </c>
      <c r="D105" s="58">
        <f>Invoice!B109</f>
        <v>2</v>
      </c>
      <c r="E105" s="59">
        <f>'Shipping Invoice'!J110*$N$1</f>
        <v>1.86</v>
      </c>
      <c r="F105" s="59">
        <f t="shared" si="3"/>
        <v>3.72</v>
      </c>
      <c r="G105" s="60">
        <f t="shared" si="4"/>
        <v>69.898799999999994</v>
      </c>
      <c r="H105" s="63">
        <f t="shared" si="5"/>
        <v>139.79759999999999</v>
      </c>
    </row>
    <row r="106" spans="1:8" s="62" customFormat="1" ht="36">
      <c r="A106" s="56" t="str">
        <f>IF((LEN('Copy paste to Here'!G110))&gt;5,((CONCATENATE('Copy paste to Here'!G110," &amp; ",'Copy paste to Here'!D110,"  &amp;  ",'Copy paste to Here'!E110))),"Empty Cell")</f>
        <v>Clear bio flexible labret, 16g (1.2mm) with a 316L steel push in 3mm multi-crystal ball with resin cover &amp; Length: 8mm  &amp;  Crystal Color: AB</v>
      </c>
      <c r="B106" s="57" t="str">
        <f>'Copy paste to Here'!C110</f>
        <v>LBIFR3</v>
      </c>
      <c r="C106" s="57" t="s">
        <v>762</v>
      </c>
      <c r="D106" s="58">
        <f>Invoice!B110</f>
        <v>6</v>
      </c>
      <c r="E106" s="59">
        <f>'Shipping Invoice'!J111*$N$1</f>
        <v>1.86</v>
      </c>
      <c r="F106" s="59">
        <f t="shared" si="3"/>
        <v>11.16</v>
      </c>
      <c r="G106" s="60">
        <f t="shared" si="4"/>
        <v>69.898799999999994</v>
      </c>
      <c r="H106" s="63">
        <f t="shared" si="5"/>
        <v>419.39279999999997</v>
      </c>
    </row>
    <row r="107" spans="1:8" s="62" customFormat="1" ht="36">
      <c r="A107" s="56" t="str">
        <f>IF((LEN('Copy paste to Here'!G111))&gt;5,((CONCATENATE('Copy paste to Here'!G111," &amp; ",'Copy paste to Here'!D111,"  &amp;  ",'Copy paste to Here'!E111))),"Empty Cell")</f>
        <v>Clear bio flexible labret, 16g (1.2mm) with a 316L steel push in 3mm multi-crystal ball with resin cover &amp; Length: 10mm  &amp;  Crystal Color: Clear</v>
      </c>
      <c r="B107" s="57" t="str">
        <f>'Copy paste to Here'!C111</f>
        <v>LBIFR3</v>
      </c>
      <c r="C107" s="57" t="s">
        <v>762</v>
      </c>
      <c r="D107" s="58">
        <f>Invoice!B111</f>
        <v>6</v>
      </c>
      <c r="E107" s="59">
        <f>'Shipping Invoice'!J112*$N$1</f>
        <v>1.86</v>
      </c>
      <c r="F107" s="59">
        <f t="shared" si="3"/>
        <v>11.16</v>
      </c>
      <c r="G107" s="60">
        <f t="shared" si="4"/>
        <v>69.898799999999994</v>
      </c>
      <c r="H107" s="63">
        <f t="shared" si="5"/>
        <v>419.39279999999997</v>
      </c>
    </row>
    <row r="108" spans="1:8" s="62" customFormat="1" ht="48">
      <c r="A108" s="56" t="str">
        <f>IF((LEN('Copy paste to Here'!G112))&gt;5,((CONCATENATE('Copy paste to Here'!G112," &amp; ",'Copy paste to Here'!D112,"  &amp;  ",'Copy paste to Here'!E112))),"Empty Cell")</f>
        <v xml:space="preserve">Display box with 52 pcs. of sterling silver nose studs, 22g (0.6mm) with 1.4mm clear prong set crystals (in standard packing or in vacuum sealed packing to prevent tarnishing) &amp; Packing Option: Standard Package  &amp;  </v>
      </c>
      <c r="B108" s="57" t="str">
        <f>'Copy paste to Here'!C112</f>
        <v>NPSCS</v>
      </c>
      <c r="C108" s="57" t="s">
        <v>764</v>
      </c>
      <c r="D108" s="58">
        <f>Invoice!B112</f>
        <v>1</v>
      </c>
      <c r="E108" s="59">
        <f>'Shipping Invoice'!J113*$N$1</f>
        <v>14.89</v>
      </c>
      <c r="F108" s="59">
        <f t="shared" si="3"/>
        <v>14.89</v>
      </c>
      <c r="G108" s="60">
        <f t="shared" si="4"/>
        <v>559.56619999999998</v>
      </c>
      <c r="H108" s="63">
        <f t="shared" si="5"/>
        <v>559.56619999999998</v>
      </c>
    </row>
    <row r="109" spans="1:8" s="62" customFormat="1" ht="48">
      <c r="A109" s="56" t="str">
        <f>IF((LEN('Copy paste to Here'!G113))&gt;5,((CONCATENATE('Copy paste to Here'!G113," &amp; ",'Copy paste to Here'!D113,"  &amp;  ",'Copy paste to Here'!E113))),"Empty Cell")</f>
        <v xml:space="preserve">Display box with 52 pcs. of 925 sterling silver nose studs, 22g (0.6mm) with big 2.5mm clear crystal tops in colors (in standard packing or in vacuum sealed packing to prevent tarnishing) &amp; Packing Option: Standard Package  &amp;  </v>
      </c>
      <c r="B109" s="57" t="str">
        <f>'Copy paste to Here'!C113</f>
        <v>NS19CX</v>
      </c>
      <c r="C109" s="57" t="s">
        <v>766</v>
      </c>
      <c r="D109" s="58">
        <f>Invoice!B113</f>
        <v>2</v>
      </c>
      <c r="E109" s="59">
        <f>'Shipping Invoice'!J114*$N$1</f>
        <v>15.61</v>
      </c>
      <c r="F109" s="59">
        <f t="shared" si="3"/>
        <v>31.22</v>
      </c>
      <c r="G109" s="60">
        <f t="shared" si="4"/>
        <v>586.62379999999996</v>
      </c>
      <c r="H109" s="63">
        <f t="shared" si="5"/>
        <v>1173.2475999999999</v>
      </c>
    </row>
    <row r="110" spans="1:8" s="62" customFormat="1" ht="24">
      <c r="A110" s="56" t="str">
        <f>IF((LEN('Copy paste to Here'!G114))&gt;5,((CONCATENATE('Copy paste to Here'!G114," &amp; ",'Copy paste to Here'!D114,"  &amp;  ",'Copy paste to Here'!E114))),"Empty Cell")</f>
        <v xml:space="preserve">High polished surgical steel hinged segment ring, 16g (1.2mm) &amp; Length: 5mm  &amp;  </v>
      </c>
      <c r="B110" s="57" t="str">
        <f>'Copy paste to Here'!C114</f>
        <v>SEGH16</v>
      </c>
      <c r="C110" s="57" t="s">
        <v>65</v>
      </c>
      <c r="D110" s="58">
        <f>Invoice!B114</f>
        <v>5</v>
      </c>
      <c r="E110" s="59">
        <f>'Shipping Invoice'!J115*$N$1</f>
        <v>1.53</v>
      </c>
      <c r="F110" s="59">
        <f t="shared" si="3"/>
        <v>7.65</v>
      </c>
      <c r="G110" s="60">
        <f t="shared" si="4"/>
        <v>57.497399999999999</v>
      </c>
      <c r="H110" s="63">
        <f t="shared" si="5"/>
        <v>287.48699999999997</v>
      </c>
    </row>
    <row r="111" spans="1:8" s="62" customFormat="1" ht="24">
      <c r="A111" s="56" t="str">
        <f>IF((LEN('Copy paste to Here'!G115))&gt;5,((CONCATENATE('Copy paste to Here'!G115," &amp; ",'Copy paste to Here'!D115,"  &amp;  ",'Copy paste to Here'!E115))),"Empty Cell")</f>
        <v xml:space="preserve">High polished surgical steel hinged segment ring, 16g (1.2mm) &amp; Length: 6mm  &amp;  </v>
      </c>
      <c r="B111" s="57" t="str">
        <f>'Copy paste to Here'!C115</f>
        <v>SEGH16</v>
      </c>
      <c r="C111" s="57" t="s">
        <v>65</v>
      </c>
      <c r="D111" s="58">
        <f>Invoice!B115</f>
        <v>4</v>
      </c>
      <c r="E111" s="59">
        <f>'Shipping Invoice'!J116*$N$1</f>
        <v>1.53</v>
      </c>
      <c r="F111" s="59">
        <f t="shared" si="3"/>
        <v>6.12</v>
      </c>
      <c r="G111" s="60">
        <f t="shared" si="4"/>
        <v>57.497399999999999</v>
      </c>
      <c r="H111" s="63">
        <f t="shared" si="5"/>
        <v>229.9896</v>
      </c>
    </row>
    <row r="112" spans="1:8" s="62" customFormat="1" ht="24">
      <c r="A112" s="56" t="str">
        <f>IF((LEN('Copy paste to Here'!G116))&gt;5,((CONCATENATE('Copy paste to Here'!G116," &amp; ",'Copy paste to Here'!D116,"  &amp;  ",'Copy paste to Here'!E116))),"Empty Cell")</f>
        <v xml:space="preserve">High polished surgical steel hinged segment ring, 16g (1.2mm) &amp; Length: 7mm  &amp;  </v>
      </c>
      <c r="B112" s="57" t="str">
        <f>'Copy paste to Here'!C116</f>
        <v>SEGH16</v>
      </c>
      <c r="C112" s="57" t="s">
        <v>65</v>
      </c>
      <c r="D112" s="58">
        <f>Invoice!B116</f>
        <v>2</v>
      </c>
      <c r="E112" s="59">
        <f>'Shipping Invoice'!J117*$N$1</f>
        <v>1.53</v>
      </c>
      <c r="F112" s="59">
        <f t="shared" si="3"/>
        <v>3.06</v>
      </c>
      <c r="G112" s="60">
        <f t="shared" si="4"/>
        <v>57.497399999999999</v>
      </c>
      <c r="H112" s="63">
        <f t="shared" si="5"/>
        <v>114.9948</v>
      </c>
    </row>
    <row r="113" spans="1:8" s="62" customFormat="1" ht="24">
      <c r="A113" s="56" t="str">
        <f>IF((LEN('Copy paste to Here'!G117))&gt;5,((CONCATENATE('Copy paste to Here'!G117," &amp; ",'Copy paste to Here'!D117,"  &amp;  ",'Copy paste to Here'!E117))),"Empty Cell")</f>
        <v xml:space="preserve">High polished surgical steel hinged segment ring, 16g (1.2mm) &amp; Length: 12mm  &amp;  </v>
      </c>
      <c r="B113" s="57" t="str">
        <f>'Copy paste to Here'!C117</f>
        <v>SEGH16</v>
      </c>
      <c r="C113" s="57" t="s">
        <v>65</v>
      </c>
      <c r="D113" s="58">
        <f>Invoice!B117</f>
        <v>4</v>
      </c>
      <c r="E113" s="59">
        <f>'Shipping Invoice'!J118*$N$1</f>
        <v>1.53</v>
      </c>
      <c r="F113" s="59">
        <f t="shared" si="3"/>
        <v>6.12</v>
      </c>
      <c r="G113" s="60">
        <f t="shared" si="4"/>
        <v>57.497399999999999</v>
      </c>
      <c r="H113" s="63">
        <f t="shared" si="5"/>
        <v>229.9896</v>
      </c>
    </row>
    <row r="114" spans="1:8" s="62" customFormat="1" ht="24">
      <c r="A114" s="56" t="str">
        <f>IF((LEN('Copy paste to Here'!G118))&gt;5,((CONCATENATE('Copy paste to Here'!G118," &amp; ",'Copy paste to Here'!D118,"  &amp;  ",'Copy paste to Here'!E118))),"Empty Cell")</f>
        <v xml:space="preserve">High polished surgical steel hinged segment ring, 16g (1.2mm) &amp; Length: 14mm  &amp;  </v>
      </c>
      <c r="B114" s="57" t="str">
        <f>'Copy paste to Here'!C118</f>
        <v>SEGH16</v>
      </c>
      <c r="C114" s="57" t="s">
        <v>65</v>
      </c>
      <c r="D114" s="58">
        <f>Invoice!B118</f>
        <v>4</v>
      </c>
      <c r="E114" s="59">
        <f>'Shipping Invoice'!J119*$N$1</f>
        <v>1.53</v>
      </c>
      <c r="F114" s="59">
        <f t="shared" si="3"/>
        <v>6.12</v>
      </c>
      <c r="G114" s="60">
        <f t="shared" si="4"/>
        <v>57.497399999999999</v>
      </c>
      <c r="H114" s="63">
        <f t="shared" si="5"/>
        <v>229.9896</v>
      </c>
    </row>
    <row r="115" spans="1:8" s="62" customFormat="1" ht="24">
      <c r="A115" s="56" t="str">
        <f>IF((LEN('Copy paste to Here'!G119))&gt;5,((CONCATENATE('Copy paste to Here'!G119," &amp; ",'Copy paste to Here'!D119,"  &amp;  ",'Copy paste to Here'!E119))),"Empty Cell")</f>
        <v xml:space="preserve">High polished surgical steel hinged segment ring, 16g (1.2mm) &amp; Length: 16mm  &amp;  </v>
      </c>
      <c r="B115" s="57" t="str">
        <f>'Copy paste to Here'!C119</f>
        <v>SEGH16</v>
      </c>
      <c r="C115" s="57" t="s">
        <v>65</v>
      </c>
      <c r="D115" s="58">
        <f>Invoice!B119</f>
        <v>4</v>
      </c>
      <c r="E115" s="59">
        <f>'Shipping Invoice'!J120*$N$1</f>
        <v>1.53</v>
      </c>
      <c r="F115" s="59">
        <f t="shared" si="3"/>
        <v>6.12</v>
      </c>
      <c r="G115" s="60">
        <f t="shared" si="4"/>
        <v>57.497399999999999</v>
      </c>
      <c r="H115" s="63">
        <f t="shared" si="5"/>
        <v>229.9896</v>
      </c>
    </row>
    <row r="116" spans="1:8" s="62" customFormat="1" ht="25.5">
      <c r="A116" s="56" t="str">
        <f>IF((LEN('Copy paste to Here'!G120))&gt;5,((CONCATENATE('Copy paste to Here'!G120," &amp; ",'Copy paste to Here'!D120,"  &amp;  ",'Copy paste to Here'!E120))),"Empty Cell")</f>
        <v>PVD plated surgical steel hinged segment ring, 16g (1.2mm) &amp; Length: 5mm  &amp;  Color: Gold</v>
      </c>
      <c r="B116" s="57" t="str">
        <f>'Copy paste to Here'!C120</f>
        <v>SEGHT16</v>
      </c>
      <c r="C116" s="57" t="s">
        <v>68</v>
      </c>
      <c r="D116" s="58">
        <f>Invoice!B120</f>
        <v>4</v>
      </c>
      <c r="E116" s="59">
        <f>'Shipping Invoice'!J121*$N$1</f>
        <v>1.87</v>
      </c>
      <c r="F116" s="59">
        <f t="shared" si="3"/>
        <v>7.48</v>
      </c>
      <c r="G116" s="60">
        <f t="shared" si="4"/>
        <v>70.274600000000007</v>
      </c>
      <c r="H116" s="63">
        <f t="shared" si="5"/>
        <v>281.09840000000003</v>
      </c>
    </row>
    <row r="117" spans="1:8" s="62" customFormat="1" ht="25.5">
      <c r="A117" s="56" t="str">
        <f>IF((LEN('Copy paste to Here'!G121))&gt;5,((CONCATENATE('Copy paste to Here'!G121," &amp; ",'Copy paste to Here'!D121,"  &amp;  ",'Copy paste to Here'!E121))),"Empty Cell")</f>
        <v>PVD plated surgical steel hinged segment ring, 16g (1.2mm) &amp; Length: 6mm  &amp;  Color: Gold</v>
      </c>
      <c r="B117" s="57" t="str">
        <f>'Copy paste to Here'!C121</f>
        <v>SEGHT16</v>
      </c>
      <c r="C117" s="57" t="s">
        <v>68</v>
      </c>
      <c r="D117" s="58">
        <f>Invoice!B121</f>
        <v>4</v>
      </c>
      <c r="E117" s="59">
        <f>'Shipping Invoice'!J122*$N$1</f>
        <v>1.87</v>
      </c>
      <c r="F117" s="59">
        <f t="shared" si="3"/>
        <v>7.48</v>
      </c>
      <c r="G117" s="60">
        <f t="shared" si="4"/>
        <v>70.274600000000007</v>
      </c>
      <c r="H117" s="63">
        <f t="shared" si="5"/>
        <v>281.09840000000003</v>
      </c>
    </row>
    <row r="118" spans="1:8" s="62" customFormat="1" ht="25.5">
      <c r="A118" s="56" t="str">
        <f>IF((LEN('Copy paste to Here'!G122))&gt;5,((CONCATENATE('Copy paste to Here'!G122," &amp; ",'Copy paste to Here'!D122,"  &amp;  ",'Copy paste to Here'!E122))),"Empty Cell")</f>
        <v>PVD plated surgical steel hinged segment ring, 16g (1.2mm) &amp; Length: 7mm  &amp;  Color: Gold</v>
      </c>
      <c r="B118" s="57" t="str">
        <f>'Copy paste to Here'!C122</f>
        <v>SEGHT16</v>
      </c>
      <c r="C118" s="57" t="s">
        <v>68</v>
      </c>
      <c r="D118" s="58">
        <f>Invoice!B122</f>
        <v>2</v>
      </c>
      <c r="E118" s="59">
        <f>'Shipping Invoice'!J123*$N$1</f>
        <v>1.87</v>
      </c>
      <c r="F118" s="59">
        <f t="shared" si="3"/>
        <v>3.74</v>
      </c>
      <c r="G118" s="60">
        <f t="shared" si="4"/>
        <v>70.274600000000007</v>
      </c>
      <c r="H118" s="63">
        <f t="shared" si="5"/>
        <v>140.54920000000001</v>
      </c>
    </row>
    <row r="119" spans="1:8" s="62" customFormat="1" ht="25.5">
      <c r="A119" s="56" t="str">
        <f>IF((LEN('Copy paste to Here'!G123))&gt;5,((CONCATENATE('Copy paste to Here'!G123," &amp; ",'Copy paste to Here'!D123,"  &amp;  ",'Copy paste to Here'!E123))),"Empty Cell")</f>
        <v>PVD plated surgical steel hinged segment ring, 16g (1.2mm) &amp; Length: 8mm  &amp;  Color: Black</v>
      </c>
      <c r="B119" s="57" t="str">
        <f>'Copy paste to Here'!C123</f>
        <v>SEGHT16</v>
      </c>
      <c r="C119" s="57" t="s">
        <v>68</v>
      </c>
      <c r="D119" s="58">
        <f>Invoice!B123</f>
        <v>4</v>
      </c>
      <c r="E119" s="59">
        <f>'Shipping Invoice'!J124*$N$1</f>
        <v>1.87</v>
      </c>
      <c r="F119" s="59">
        <f t="shared" si="3"/>
        <v>7.48</v>
      </c>
      <c r="G119" s="60">
        <f t="shared" si="4"/>
        <v>70.274600000000007</v>
      </c>
      <c r="H119" s="63">
        <f t="shared" si="5"/>
        <v>281.09840000000003</v>
      </c>
    </row>
    <row r="120" spans="1:8" s="62" customFormat="1" ht="25.5">
      <c r="A120" s="56" t="str">
        <f>IF((LEN('Copy paste to Here'!G124))&gt;5,((CONCATENATE('Copy paste to Here'!G124," &amp; ",'Copy paste to Here'!D124,"  &amp;  ",'Copy paste to Here'!E124))),"Empty Cell")</f>
        <v>PVD plated surgical steel hinged segment ring, 16g (1.2mm) &amp; Length: 10mm  &amp;  Color: Black</v>
      </c>
      <c r="B120" s="57" t="str">
        <f>'Copy paste to Here'!C124</f>
        <v>SEGHT16</v>
      </c>
      <c r="C120" s="57" t="s">
        <v>68</v>
      </c>
      <c r="D120" s="58">
        <f>Invoice!B124</f>
        <v>4</v>
      </c>
      <c r="E120" s="59">
        <f>'Shipping Invoice'!J125*$N$1</f>
        <v>1.87</v>
      </c>
      <c r="F120" s="59">
        <f t="shared" si="3"/>
        <v>7.48</v>
      </c>
      <c r="G120" s="60">
        <f t="shared" si="4"/>
        <v>70.274600000000007</v>
      </c>
      <c r="H120" s="63">
        <f t="shared" si="5"/>
        <v>281.09840000000003</v>
      </c>
    </row>
    <row r="121" spans="1:8" s="62" customFormat="1" ht="25.5">
      <c r="A121" s="56" t="str">
        <f>IF((LEN('Copy paste to Here'!G125))&gt;5,((CONCATENATE('Copy paste to Here'!G125," &amp; ",'Copy paste to Here'!D125,"  &amp;  ",'Copy paste to Here'!E125))),"Empty Cell")</f>
        <v>PVD plated surgical steel hinged segment ring, 16g (1.2mm) &amp; Length: 10mm  &amp;  Color: Gold</v>
      </c>
      <c r="B121" s="57" t="str">
        <f>'Copy paste to Here'!C125</f>
        <v>SEGHT16</v>
      </c>
      <c r="C121" s="57" t="s">
        <v>68</v>
      </c>
      <c r="D121" s="58">
        <f>Invoice!B125</f>
        <v>2</v>
      </c>
      <c r="E121" s="59">
        <f>'Shipping Invoice'!J126*$N$1</f>
        <v>1.87</v>
      </c>
      <c r="F121" s="59">
        <f t="shared" si="3"/>
        <v>3.74</v>
      </c>
      <c r="G121" s="60">
        <f t="shared" si="4"/>
        <v>70.274600000000007</v>
      </c>
      <c r="H121" s="63">
        <f t="shared" si="5"/>
        <v>140.54920000000001</v>
      </c>
    </row>
    <row r="122" spans="1:8" s="62" customFormat="1" ht="25.5">
      <c r="A122" s="56" t="str">
        <f>IF((LEN('Copy paste to Here'!G126))&gt;5,((CONCATENATE('Copy paste to Here'!G126," &amp; ",'Copy paste to Here'!D126,"  &amp;  ",'Copy paste to Here'!E126))),"Empty Cell")</f>
        <v>PVD plated surgical steel hinged segment ring, 16g (1.2mm) &amp; Length: 12mm  &amp;  Color: Gold</v>
      </c>
      <c r="B122" s="57" t="str">
        <f>'Copy paste to Here'!C126</f>
        <v>SEGHT16</v>
      </c>
      <c r="C122" s="57" t="s">
        <v>68</v>
      </c>
      <c r="D122" s="58">
        <f>Invoice!B126</f>
        <v>4</v>
      </c>
      <c r="E122" s="59">
        <f>'Shipping Invoice'!J127*$N$1</f>
        <v>1.87</v>
      </c>
      <c r="F122" s="59">
        <f t="shared" si="3"/>
        <v>7.48</v>
      </c>
      <c r="G122" s="60">
        <f t="shared" si="4"/>
        <v>70.274600000000007</v>
      </c>
      <c r="H122" s="63">
        <f t="shared" si="5"/>
        <v>281.09840000000003</v>
      </c>
    </row>
    <row r="123" spans="1:8" s="62" customFormat="1" ht="25.5">
      <c r="A123" s="56" t="str">
        <f>IF((LEN('Copy paste to Here'!G127))&gt;5,((CONCATENATE('Copy paste to Here'!G127," &amp; ",'Copy paste to Here'!D127,"  &amp;  ",'Copy paste to Here'!E127))),"Empty Cell")</f>
        <v>PVD plated surgical steel hinged segment ring, 16g (1.2mm) &amp; Length: 14mm  &amp;  Color: Black</v>
      </c>
      <c r="B123" s="57" t="str">
        <f>'Copy paste to Here'!C127</f>
        <v>SEGHT16</v>
      </c>
      <c r="C123" s="57" t="s">
        <v>68</v>
      </c>
      <c r="D123" s="58">
        <f>Invoice!B127</f>
        <v>2</v>
      </c>
      <c r="E123" s="59">
        <f>'Shipping Invoice'!J128*$N$1</f>
        <v>1.87</v>
      </c>
      <c r="F123" s="59">
        <f t="shared" si="3"/>
        <v>3.74</v>
      </c>
      <c r="G123" s="60">
        <f t="shared" si="4"/>
        <v>70.274600000000007</v>
      </c>
      <c r="H123" s="63">
        <f t="shared" si="5"/>
        <v>140.54920000000001</v>
      </c>
    </row>
    <row r="124" spans="1:8" s="62" customFormat="1" ht="25.5">
      <c r="A124" s="56" t="str">
        <f>IF((LEN('Copy paste to Here'!G128))&gt;5,((CONCATENATE('Copy paste to Here'!G128," &amp; ",'Copy paste to Here'!D128,"  &amp;  ",'Copy paste to Here'!E128))),"Empty Cell")</f>
        <v>PVD plated surgical steel hinged segment ring, 16g (1.2mm) &amp; Length: 14mm  &amp;  Color: Gold</v>
      </c>
      <c r="B124" s="57" t="str">
        <f>'Copy paste to Here'!C128</f>
        <v>SEGHT16</v>
      </c>
      <c r="C124" s="57" t="s">
        <v>68</v>
      </c>
      <c r="D124" s="58">
        <f>Invoice!B128</f>
        <v>4</v>
      </c>
      <c r="E124" s="59">
        <f>'Shipping Invoice'!J129*$N$1</f>
        <v>1.87</v>
      </c>
      <c r="F124" s="59">
        <f t="shared" si="3"/>
        <v>7.48</v>
      </c>
      <c r="G124" s="60">
        <f t="shared" si="4"/>
        <v>70.274600000000007</v>
      </c>
      <c r="H124" s="63">
        <f t="shared" si="5"/>
        <v>281.09840000000003</v>
      </c>
    </row>
    <row r="125" spans="1:8" s="62" customFormat="1" ht="25.5">
      <c r="A125" s="56" t="str">
        <f>IF((LEN('Copy paste to Here'!G129))&gt;5,((CONCATENATE('Copy paste to Here'!G129," &amp; ",'Copy paste to Here'!D129,"  &amp;  ",'Copy paste to Here'!E129))),"Empty Cell")</f>
        <v>PVD plated surgical steel hinged segment ring, 16g (1.2mm) &amp; Length: 16mm  &amp;  Color: Gold</v>
      </c>
      <c r="B125" s="57" t="str">
        <f>'Copy paste to Here'!C129</f>
        <v>SEGHT16</v>
      </c>
      <c r="C125" s="57" t="s">
        <v>68</v>
      </c>
      <c r="D125" s="58">
        <f>Invoice!B129</f>
        <v>4</v>
      </c>
      <c r="E125" s="59">
        <f>'Shipping Invoice'!J130*$N$1</f>
        <v>1.87</v>
      </c>
      <c r="F125" s="59">
        <f t="shared" si="3"/>
        <v>7.48</v>
      </c>
      <c r="G125" s="60">
        <f t="shared" si="4"/>
        <v>70.274600000000007</v>
      </c>
      <c r="H125" s="63">
        <f t="shared" si="5"/>
        <v>281.09840000000003</v>
      </c>
    </row>
    <row r="126" spans="1:8" s="62" customFormat="1" ht="24">
      <c r="A126" s="56" t="str">
        <f>IF((LEN('Copy paste to Here'!G130))&gt;5,((CONCATENATE('Copy paste to Here'!G130," &amp; ",'Copy paste to Here'!D130,"  &amp;  ",'Copy paste to Here'!E130))),"Empty Cell")</f>
        <v xml:space="preserve">316L steel hinged segment ring, 1.2mm (16g) with triple rings design and inner diameter from 8mm to 12mm &amp; Length: 8mm  &amp;  </v>
      </c>
      <c r="B126" s="57" t="str">
        <f>'Copy paste to Here'!C130</f>
        <v>SGSH6</v>
      </c>
      <c r="C126" s="57" t="s">
        <v>837</v>
      </c>
      <c r="D126" s="58">
        <f>Invoice!B130</f>
        <v>4</v>
      </c>
      <c r="E126" s="59">
        <f>'Shipping Invoice'!J131*$N$1</f>
        <v>2.11</v>
      </c>
      <c r="F126" s="59">
        <f t="shared" si="3"/>
        <v>8.44</v>
      </c>
      <c r="G126" s="60">
        <f t="shared" si="4"/>
        <v>79.29379999999999</v>
      </c>
      <c r="H126" s="63">
        <f t="shared" si="5"/>
        <v>317.17519999999996</v>
      </c>
    </row>
    <row r="127" spans="1:8" s="62" customFormat="1" ht="24">
      <c r="A127" s="56" t="str">
        <f>IF((LEN('Copy paste to Here'!G131))&gt;5,((CONCATENATE('Copy paste to Here'!G131," &amp; ",'Copy paste to Here'!D131,"  &amp;  ",'Copy paste to Here'!E131))),"Empty Cell")</f>
        <v xml:space="preserve">316L steel hinged segment ring, 1.2mm (16g) with double rings design and inner diameter from 8mm to 12mm &amp; Length: 8mm  &amp;  </v>
      </c>
      <c r="B127" s="57" t="str">
        <f>'Copy paste to Here'!C131</f>
        <v>SGSH8</v>
      </c>
      <c r="C127" s="57" t="s">
        <v>838</v>
      </c>
      <c r="D127" s="58">
        <f>Invoice!B131</f>
        <v>4</v>
      </c>
      <c r="E127" s="59">
        <f>'Shipping Invoice'!J132*$N$1</f>
        <v>1.82</v>
      </c>
      <c r="F127" s="59">
        <f t="shared" si="3"/>
        <v>7.28</v>
      </c>
      <c r="G127" s="60">
        <f t="shared" si="4"/>
        <v>68.395600000000002</v>
      </c>
      <c r="H127" s="63">
        <f t="shared" si="5"/>
        <v>273.58240000000001</v>
      </c>
    </row>
    <row r="128" spans="1:8" s="62" customFormat="1" ht="48">
      <c r="A128" s="56" t="str">
        <f>IF((LEN('Copy paste to Here'!G132))&gt;5,((CONCATENATE('Copy paste to Here'!G132," &amp; ",'Copy paste to Here'!D132,"  &amp;  ",'Copy paste to Here'!E132))),"Empty Cell")</f>
        <v>Anodized 316L steel hinged segment ring, 1.2mm (16g) with outward facing CNC set Cubic Zirconia (CZ) stones, inner diameter from 6mm to 12mm &amp; Length: 6mm  &amp;  Color: Gold Anodized w/ AB CZ</v>
      </c>
      <c r="B128" s="57" t="str">
        <f>'Copy paste to Here'!C132</f>
        <v>SGTSH10</v>
      </c>
      <c r="C128" s="57" t="s">
        <v>839</v>
      </c>
      <c r="D128" s="58">
        <f>Invoice!B132</f>
        <v>4</v>
      </c>
      <c r="E128" s="59">
        <f>'Shipping Invoice'!J133*$N$1</f>
        <v>5.15</v>
      </c>
      <c r="F128" s="59">
        <f t="shared" si="3"/>
        <v>20.6</v>
      </c>
      <c r="G128" s="60">
        <f t="shared" si="4"/>
        <v>193.53700000000001</v>
      </c>
      <c r="H128" s="63">
        <f t="shared" si="5"/>
        <v>774.14800000000002</v>
      </c>
    </row>
    <row r="129" spans="1:8" s="62" customFormat="1" ht="48">
      <c r="A129" s="56" t="str">
        <f>IF((LEN('Copy paste to Here'!G133))&gt;5,((CONCATENATE('Copy paste to Here'!G133," &amp; ",'Copy paste to Here'!D133,"  &amp;  ",'Copy paste to Here'!E133))),"Empty Cell")</f>
        <v>Anodized 316L steel hinged segment ring, 1.2mm (16g) with outward facing CNC set Cubic Zirconia (CZ) stones, inner diameter from 6mm to 12mm &amp; Length: 8mm  &amp;  Color: Gold Anodized w/ AB CZ</v>
      </c>
      <c r="B129" s="57" t="str">
        <f>'Copy paste to Here'!C133</f>
        <v>SGTSH10</v>
      </c>
      <c r="C129" s="57" t="s">
        <v>840</v>
      </c>
      <c r="D129" s="58">
        <f>Invoice!B133</f>
        <v>4</v>
      </c>
      <c r="E129" s="59">
        <f>'Shipping Invoice'!J134*$N$1</f>
        <v>6.06</v>
      </c>
      <c r="F129" s="59">
        <f t="shared" si="3"/>
        <v>24.24</v>
      </c>
      <c r="G129" s="60">
        <f t="shared" si="4"/>
        <v>227.73479999999998</v>
      </c>
      <c r="H129" s="63">
        <f t="shared" si="5"/>
        <v>910.93919999999991</v>
      </c>
    </row>
    <row r="130" spans="1:8" s="62" customFormat="1" ht="48">
      <c r="A130" s="56" t="str">
        <f>IF((LEN('Copy paste to Here'!G134))&gt;5,((CONCATENATE('Copy paste to Here'!G134," &amp; ",'Copy paste to Here'!D134,"  &amp;  ",'Copy paste to Here'!E134))),"Empty Cell")</f>
        <v>Anodized 316L steel hinged segment ring, 1.2mm (16g) with outward facing CNC set Cubic Zirconia (CZ) stones, inner diameter from 6mm to 12mm &amp; Length: 10mm  &amp;  Color: Gold Anodized w/ AB CZ</v>
      </c>
      <c r="B130" s="57" t="str">
        <f>'Copy paste to Here'!C134</f>
        <v>SGTSH10</v>
      </c>
      <c r="C130" s="57" t="s">
        <v>841</v>
      </c>
      <c r="D130" s="58">
        <f>Invoice!B134</f>
        <v>2</v>
      </c>
      <c r="E130" s="59">
        <f>'Shipping Invoice'!J135*$N$1</f>
        <v>7.02</v>
      </c>
      <c r="F130" s="59">
        <f t="shared" si="3"/>
        <v>14.04</v>
      </c>
      <c r="G130" s="60">
        <f t="shared" si="4"/>
        <v>263.8116</v>
      </c>
      <c r="H130" s="63">
        <f t="shared" si="5"/>
        <v>527.6232</v>
      </c>
    </row>
    <row r="131" spans="1:8" s="62" customFormat="1" ht="36">
      <c r="A131" s="56" t="str">
        <f>IF((LEN('Copy paste to Here'!G135))&gt;5,((CONCATENATE('Copy paste to Here'!G135," &amp; ",'Copy paste to Here'!D135,"  &amp;  ",'Copy paste to Here'!E135))),"Empty Cell")</f>
        <v xml:space="preserve">Gold anodized 316L steel hinged segment ring, 1.2mm (16g) with chain balls design and inner diameter from 8mm to 10mm &amp; Length: 8mm  &amp;  </v>
      </c>
      <c r="B131" s="57" t="str">
        <f>'Copy paste to Here'!C135</f>
        <v>SGTSH16</v>
      </c>
      <c r="C131" s="57" t="s">
        <v>842</v>
      </c>
      <c r="D131" s="58">
        <f>Invoice!B135</f>
        <v>4</v>
      </c>
      <c r="E131" s="59">
        <f>'Shipping Invoice'!J136*$N$1</f>
        <v>3.55</v>
      </c>
      <c r="F131" s="59">
        <f t="shared" si="3"/>
        <v>14.2</v>
      </c>
      <c r="G131" s="60">
        <f t="shared" si="4"/>
        <v>133.40899999999999</v>
      </c>
      <c r="H131" s="63">
        <f t="shared" si="5"/>
        <v>533.63599999999997</v>
      </c>
    </row>
    <row r="132" spans="1:8" s="62" customFormat="1" ht="36">
      <c r="A132" s="56" t="str">
        <f>IF((LEN('Copy paste to Here'!G136))&gt;5,((CONCATENATE('Copy paste to Here'!G136," &amp; ",'Copy paste to Here'!D136,"  &amp;  ",'Copy paste to Here'!E136))),"Empty Cell")</f>
        <v xml:space="preserve">Gold anodized 316L steel hinged segment ring, 1.2mm (16g) with chain balls design and inner diameter from 8mm to 10mm &amp; Length: 10mm  &amp;  </v>
      </c>
      <c r="B132" s="57" t="str">
        <f>'Copy paste to Here'!C136</f>
        <v>SGTSH16</v>
      </c>
      <c r="C132" s="57" t="s">
        <v>843</v>
      </c>
      <c r="D132" s="58">
        <f>Invoice!B136</f>
        <v>2</v>
      </c>
      <c r="E132" s="59">
        <f>'Shipping Invoice'!J137*$N$1</f>
        <v>3.75</v>
      </c>
      <c r="F132" s="59">
        <f t="shared" si="3"/>
        <v>7.5</v>
      </c>
      <c r="G132" s="60">
        <f t="shared" si="4"/>
        <v>140.92499999999998</v>
      </c>
      <c r="H132" s="63">
        <f t="shared" si="5"/>
        <v>281.84999999999997</v>
      </c>
    </row>
    <row r="133" spans="1:8" s="62" customFormat="1" ht="36">
      <c r="A133" s="56" t="str">
        <f>IF((LEN('Copy paste to Here'!G137))&gt;5,((CONCATENATE('Copy paste to Here'!G137," &amp; ",'Copy paste to Here'!D137,"  &amp;  ",'Copy paste to Here'!E137))),"Empty Cell")</f>
        <v>PVD plated 316L steel hinged segment ring, 1.2mm (16g) with triple rings design and inner diameter from 8mm to 12mm &amp; Length: 8mm  &amp;  Color: Black</v>
      </c>
      <c r="B133" s="57" t="str">
        <f>'Copy paste to Here'!C137</f>
        <v>SGTSH6</v>
      </c>
      <c r="C133" s="57" t="s">
        <v>844</v>
      </c>
      <c r="D133" s="58">
        <f>Invoice!B137</f>
        <v>2</v>
      </c>
      <c r="E133" s="59">
        <f>'Shipping Invoice'!J138*$N$1</f>
        <v>2.4900000000000002</v>
      </c>
      <c r="F133" s="59">
        <f t="shared" si="3"/>
        <v>4.9800000000000004</v>
      </c>
      <c r="G133" s="60">
        <f t="shared" si="4"/>
        <v>93.574200000000005</v>
      </c>
      <c r="H133" s="63">
        <f t="shared" si="5"/>
        <v>187.14840000000001</v>
      </c>
    </row>
    <row r="134" spans="1:8" s="62" customFormat="1" ht="36">
      <c r="A134" s="56" t="str">
        <f>IF((LEN('Copy paste to Here'!G138))&gt;5,((CONCATENATE('Copy paste to Here'!G138," &amp; ",'Copy paste to Here'!D138,"  &amp;  ",'Copy paste to Here'!E138))),"Empty Cell")</f>
        <v>PVD plated 316L steel hinged segment ring, 1.2mm (16g) with triple rings design and inner diameter from 8mm to 12mm &amp; Length: 8mm  &amp;  Color: Gold</v>
      </c>
      <c r="B134" s="57" t="str">
        <f>'Copy paste to Here'!C138</f>
        <v>SGTSH6</v>
      </c>
      <c r="C134" s="57" t="s">
        <v>844</v>
      </c>
      <c r="D134" s="58">
        <f>Invoice!B138</f>
        <v>4</v>
      </c>
      <c r="E134" s="59">
        <f>'Shipping Invoice'!J139*$N$1</f>
        <v>2.4900000000000002</v>
      </c>
      <c r="F134" s="59">
        <f t="shared" si="3"/>
        <v>9.9600000000000009</v>
      </c>
      <c r="G134" s="60">
        <f t="shared" si="4"/>
        <v>93.574200000000005</v>
      </c>
      <c r="H134" s="63">
        <f t="shared" si="5"/>
        <v>374.29680000000002</v>
      </c>
    </row>
    <row r="135" spans="1:8" s="62" customFormat="1" ht="36">
      <c r="A135" s="56" t="str">
        <f>IF((LEN('Copy paste to Here'!G139))&gt;5,((CONCATENATE('Copy paste to Here'!G139," &amp; ",'Copy paste to Here'!D139,"  &amp;  ",'Copy paste to Here'!E139))),"Empty Cell")</f>
        <v>PVD plated 316L steel hinged segment ring, 1.2mm (16g) with triple rings design and inner diameter from 8mm to 12mm &amp; Length: 10mm  &amp;  Color: Black</v>
      </c>
      <c r="B135" s="57" t="str">
        <f>'Copy paste to Here'!C139</f>
        <v>SGTSH6</v>
      </c>
      <c r="C135" s="57" t="s">
        <v>845</v>
      </c>
      <c r="D135" s="58">
        <f>Invoice!B139</f>
        <v>2</v>
      </c>
      <c r="E135" s="59">
        <f>'Shipping Invoice'!J140*$N$1</f>
        <v>2.4900000000000002</v>
      </c>
      <c r="F135" s="59">
        <f t="shared" si="3"/>
        <v>4.9800000000000004</v>
      </c>
      <c r="G135" s="60">
        <f t="shared" si="4"/>
        <v>93.574200000000005</v>
      </c>
      <c r="H135" s="63">
        <f t="shared" si="5"/>
        <v>187.14840000000001</v>
      </c>
    </row>
    <row r="136" spans="1:8" s="62" customFormat="1" ht="36">
      <c r="A136" s="56" t="str">
        <f>IF((LEN('Copy paste to Here'!G140))&gt;5,((CONCATENATE('Copy paste to Here'!G140," &amp; ",'Copy paste to Here'!D140,"  &amp;  ",'Copy paste to Here'!E140))),"Empty Cell")</f>
        <v>PVD plated 316L steel hinged segment ring, 1.2mm (16g) with triple rings design and inner diameter from 8mm to 12mm &amp; Length: 10mm  &amp;  Color: Gold</v>
      </c>
      <c r="B136" s="57" t="str">
        <f>'Copy paste to Here'!C140</f>
        <v>SGTSH6</v>
      </c>
      <c r="C136" s="57" t="s">
        <v>845</v>
      </c>
      <c r="D136" s="58">
        <f>Invoice!B140</f>
        <v>4</v>
      </c>
      <c r="E136" s="59">
        <f>'Shipping Invoice'!J141*$N$1</f>
        <v>2.4900000000000002</v>
      </c>
      <c r="F136" s="59">
        <f t="shared" si="3"/>
        <v>9.9600000000000009</v>
      </c>
      <c r="G136" s="60">
        <f t="shared" si="4"/>
        <v>93.574200000000005</v>
      </c>
      <c r="H136" s="63">
        <f t="shared" si="5"/>
        <v>374.29680000000002</v>
      </c>
    </row>
    <row r="137" spans="1:8" s="62" customFormat="1" ht="36">
      <c r="A137" s="56" t="str">
        <f>IF((LEN('Copy paste to Here'!G141))&gt;5,((CONCATENATE('Copy paste to Here'!G141," &amp; ",'Copy paste to Here'!D141,"  &amp;  ",'Copy paste to Here'!E141))),"Empty Cell")</f>
        <v>PVD plated 316L steel hinged segment ring, 1.2mm (16g) with double rings design and inner diameter from 8mm to 12mm &amp; Length: 8mm  &amp;  Color: Black</v>
      </c>
      <c r="B137" s="57" t="str">
        <f>'Copy paste to Here'!C141</f>
        <v>SGTSH8</v>
      </c>
      <c r="C137" s="57" t="s">
        <v>846</v>
      </c>
      <c r="D137" s="58">
        <f>Invoice!B141</f>
        <v>2</v>
      </c>
      <c r="E137" s="59">
        <f>'Shipping Invoice'!J142*$N$1</f>
        <v>2.21</v>
      </c>
      <c r="F137" s="59">
        <f t="shared" si="3"/>
        <v>4.42</v>
      </c>
      <c r="G137" s="60">
        <f t="shared" si="4"/>
        <v>83.0518</v>
      </c>
      <c r="H137" s="63">
        <f t="shared" si="5"/>
        <v>166.1036</v>
      </c>
    </row>
    <row r="138" spans="1:8" s="62" customFormat="1" ht="36">
      <c r="A138" s="56" t="str">
        <f>IF((LEN('Copy paste to Here'!G142))&gt;5,((CONCATENATE('Copy paste to Here'!G142," &amp; ",'Copy paste to Here'!D142,"  &amp;  ",'Copy paste to Here'!E142))),"Empty Cell")</f>
        <v>PVD plated 316L steel hinged segment ring, 1.2mm (16g) with double rings design and inner diameter from 8mm to 12mm &amp; Length: 8mm  &amp;  Color: Gold</v>
      </c>
      <c r="B138" s="57" t="str">
        <f>'Copy paste to Here'!C142</f>
        <v>SGTSH8</v>
      </c>
      <c r="C138" s="57" t="s">
        <v>846</v>
      </c>
      <c r="D138" s="58">
        <f>Invoice!B142</f>
        <v>4</v>
      </c>
      <c r="E138" s="59">
        <f>'Shipping Invoice'!J143*$N$1</f>
        <v>2.21</v>
      </c>
      <c r="F138" s="59">
        <f t="shared" si="3"/>
        <v>8.84</v>
      </c>
      <c r="G138" s="60">
        <f t="shared" si="4"/>
        <v>83.0518</v>
      </c>
      <c r="H138" s="63">
        <f t="shared" si="5"/>
        <v>332.2072</v>
      </c>
    </row>
    <row r="139" spans="1:8" s="62" customFormat="1" ht="36">
      <c r="A139" s="56" t="str">
        <f>IF((LEN('Copy paste to Here'!G143))&gt;5,((CONCATENATE('Copy paste to Here'!G143," &amp; ",'Copy paste to Here'!D143,"  &amp;  ",'Copy paste to Here'!E143))),"Empty Cell")</f>
        <v>PVD plated 316L steel hinged segment ring, 1.2mm (16g) with double rings design and inner diameter from 8mm to 12mm &amp; Length: 10mm  &amp;  Color: Black</v>
      </c>
      <c r="B139" s="57" t="str">
        <f>'Copy paste to Here'!C143</f>
        <v>SGTSH8</v>
      </c>
      <c r="C139" s="57" t="s">
        <v>847</v>
      </c>
      <c r="D139" s="58">
        <f>Invoice!B143</f>
        <v>2</v>
      </c>
      <c r="E139" s="59">
        <f>'Shipping Invoice'!J144*$N$1</f>
        <v>2.21</v>
      </c>
      <c r="F139" s="59">
        <f t="shared" si="3"/>
        <v>4.42</v>
      </c>
      <c r="G139" s="60">
        <f t="shared" si="4"/>
        <v>83.0518</v>
      </c>
      <c r="H139" s="63">
        <f t="shared" si="5"/>
        <v>166.1036</v>
      </c>
    </row>
    <row r="140" spans="1:8" s="62" customFormat="1" ht="36">
      <c r="A140" s="56" t="str">
        <f>IF((LEN('Copy paste to Here'!G144))&gt;5,((CONCATENATE('Copy paste to Here'!G144," &amp; ",'Copy paste to Here'!D144,"  &amp;  ",'Copy paste to Here'!E144))),"Empty Cell")</f>
        <v>PVD plated 316L steel hinged segment ring, 1.2mm (16g) with double rings design and inner diameter from 8mm to 12mm &amp; Length: 10mm  &amp;  Color: Gold</v>
      </c>
      <c r="B140" s="57" t="str">
        <f>'Copy paste to Here'!C144</f>
        <v>SGTSH8</v>
      </c>
      <c r="C140" s="57" t="s">
        <v>847</v>
      </c>
      <c r="D140" s="58">
        <f>Invoice!B144</f>
        <v>4</v>
      </c>
      <c r="E140" s="59">
        <f>'Shipping Invoice'!J145*$N$1</f>
        <v>2.21</v>
      </c>
      <c r="F140" s="59">
        <f t="shared" si="3"/>
        <v>8.84</v>
      </c>
      <c r="G140" s="60">
        <f t="shared" si="4"/>
        <v>83.0518</v>
      </c>
      <c r="H140" s="63">
        <f t="shared" si="5"/>
        <v>332.2072</v>
      </c>
    </row>
    <row r="141" spans="1:8" s="62" customFormat="1" ht="36">
      <c r="A141" s="56" t="str">
        <f>IF((LEN('Copy paste to Here'!G145))&gt;5,((CONCATENATE('Copy paste to Here'!G145," &amp; ",'Copy paste to Here'!D145,"  &amp;  ",'Copy paste to Here'!E145))),"Empty Cell")</f>
        <v>316L steel Tragus Labret, 16g (1.2mm) with a tiny 2.5mm round base plate suitable for tragus piercings and a feather shaped top &amp; Length: 6mm  &amp;  Color: # 1 in picture</v>
      </c>
      <c r="B141" s="57" t="str">
        <f>'Copy paste to Here'!C145</f>
        <v>TLBFE</v>
      </c>
      <c r="C141" s="57" t="s">
        <v>848</v>
      </c>
      <c r="D141" s="58">
        <f>Invoice!B145</f>
        <v>4</v>
      </c>
      <c r="E141" s="59">
        <f>'Shipping Invoice'!J146*$N$1</f>
        <v>0.86</v>
      </c>
      <c r="F141" s="59">
        <f t="shared" si="3"/>
        <v>3.44</v>
      </c>
      <c r="G141" s="60">
        <f t="shared" si="4"/>
        <v>32.318799999999996</v>
      </c>
      <c r="H141" s="63">
        <f t="shared" si="5"/>
        <v>129.27519999999998</v>
      </c>
    </row>
    <row r="142" spans="1:8" s="62" customFormat="1" ht="36">
      <c r="A142" s="56" t="str">
        <f>IF((LEN('Copy paste to Here'!G146))&gt;5,((CONCATENATE('Copy paste to Here'!G146," &amp; ",'Copy paste to Here'!D146,"  &amp;  ",'Copy paste to Here'!E146))),"Empty Cell")</f>
        <v>316L steel Tragus Labret, 16g (1.2mm) with a tiny 2.5mm round base plate suitable for tragus piercings and a feather shaped top &amp; Length: 6mm  &amp;  Color: # 2 in picture</v>
      </c>
      <c r="B142" s="57" t="str">
        <f>'Copy paste to Here'!C146</f>
        <v>TLBFE</v>
      </c>
      <c r="C142" s="57" t="s">
        <v>849</v>
      </c>
      <c r="D142" s="58">
        <f>Invoice!B146</f>
        <v>4</v>
      </c>
      <c r="E142" s="59">
        <f>'Shipping Invoice'!J147*$N$1</f>
        <v>0.86</v>
      </c>
      <c r="F142" s="59">
        <f t="shared" si="3"/>
        <v>3.44</v>
      </c>
      <c r="G142" s="60">
        <f t="shared" si="4"/>
        <v>32.318799999999996</v>
      </c>
      <c r="H142" s="63">
        <f t="shared" si="5"/>
        <v>129.27519999999998</v>
      </c>
    </row>
    <row r="143" spans="1:8" s="62" customFormat="1" ht="36">
      <c r="A143" s="56" t="str">
        <f>IF((LEN('Copy paste to Here'!G147))&gt;5,((CONCATENATE('Copy paste to Here'!G147," &amp; ",'Copy paste to Here'!D147,"  &amp;  ",'Copy paste to Here'!E147))),"Empty Cell")</f>
        <v>316L steel Tragus Labret, 16g (1.2mm) with a tiny 2.5mm round base plate suitable for tragus piercings and a feather shaped top &amp; Length: 8mm  &amp;  Color: # 1 in picture</v>
      </c>
      <c r="B143" s="57" t="str">
        <f>'Copy paste to Here'!C147</f>
        <v>TLBFE</v>
      </c>
      <c r="C143" s="57" t="s">
        <v>848</v>
      </c>
      <c r="D143" s="58">
        <f>Invoice!B147</f>
        <v>2</v>
      </c>
      <c r="E143" s="59">
        <f>'Shipping Invoice'!J148*$N$1</f>
        <v>0.86</v>
      </c>
      <c r="F143" s="59">
        <f t="shared" si="3"/>
        <v>1.72</v>
      </c>
      <c r="G143" s="60">
        <f t="shared" si="4"/>
        <v>32.318799999999996</v>
      </c>
      <c r="H143" s="63">
        <f t="shared" si="5"/>
        <v>64.637599999999992</v>
      </c>
    </row>
    <row r="144" spans="1:8" s="62" customFormat="1" ht="36">
      <c r="A144" s="56" t="str">
        <f>IF((LEN('Copy paste to Here'!G148))&gt;5,((CONCATENATE('Copy paste to Here'!G148," &amp; ",'Copy paste to Here'!D148,"  &amp;  ",'Copy paste to Here'!E148))),"Empty Cell")</f>
        <v>316L steel Tragus Labret, 16g (1.2mm) with a tiny 2.5mm round base plate suitable for tragus piercings and a feather shaped top &amp; Length: 8mm  &amp;  Color: # 2 in picture</v>
      </c>
      <c r="B144" s="57" t="str">
        <f>'Copy paste to Here'!C148</f>
        <v>TLBFE</v>
      </c>
      <c r="C144" s="57" t="s">
        <v>849</v>
      </c>
      <c r="D144" s="58">
        <f>Invoice!B148</f>
        <v>2</v>
      </c>
      <c r="E144" s="59">
        <f>'Shipping Invoice'!J149*$N$1</f>
        <v>0.86</v>
      </c>
      <c r="F144" s="59">
        <f t="shared" si="3"/>
        <v>1.72</v>
      </c>
      <c r="G144" s="60">
        <f t="shared" si="4"/>
        <v>32.318799999999996</v>
      </c>
      <c r="H144" s="63">
        <f t="shared" si="5"/>
        <v>64.637599999999992</v>
      </c>
    </row>
    <row r="145" spans="1:8" s="62" customFormat="1" ht="24">
      <c r="A145" s="56" t="str">
        <f>IF((LEN('Copy paste to Here'!G149))&gt;5,((CONCATENATE('Copy paste to Here'!G149," &amp; ",'Copy paste to Here'!D149,"  &amp;  ",'Copy paste to Here'!E149))),"Empty Cell")</f>
        <v>Acrylic taper with double rubber O-rings &amp; Gauge: 1.6mm  &amp;  Color: Black</v>
      </c>
      <c r="B145" s="57" t="str">
        <f>'Copy paste to Here'!C149</f>
        <v>TPUVK</v>
      </c>
      <c r="C145" s="57" t="s">
        <v>850</v>
      </c>
      <c r="D145" s="58">
        <f>Invoice!B149</f>
        <v>1</v>
      </c>
      <c r="E145" s="59">
        <f>'Shipping Invoice'!J150*$N$1</f>
        <v>0.33</v>
      </c>
      <c r="F145" s="59">
        <f t="shared" si="3"/>
        <v>0.33</v>
      </c>
      <c r="G145" s="60">
        <f t="shared" si="4"/>
        <v>12.401400000000001</v>
      </c>
      <c r="H145" s="63">
        <f t="shared" si="5"/>
        <v>12.401400000000001</v>
      </c>
    </row>
    <row r="146" spans="1:8" s="62" customFormat="1" ht="24">
      <c r="A146" s="56" t="str">
        <f>IF((LEN('Copy paste to Here'!G150))&gt;5,((CONCATENATE('Copy paste to Here'!G150," &amp; ",'Copy paste to Here'!D150,"  &amp;  ",'Copy paste to Here'!E150))),"Empty Cell")</f>
        <v>Acrylic taper with double rubber O-rings &amp; Gauge: 1.6mm  &amp;  Color: White</v>
      </c>
      <c r="B146" s="57" t="str">
        <f>'Copy paste to Here'!C150</f>
        <v>TPUVK</v>
      </c>
      <c r="C146" s="57" t="s">
        <v>850</v>
      </c>
      <c r="D146" s="58">
        <f>Invoice!B150</f>
        <v>1</v>
      </c>
      <c r="E146" s="59">
        <f>'Shipping Invoice'!J151*$N$1</f>
        <v>0.33</v>
      </c>
      <c r="F146" s="59">
        <f t="shared" si="3"/>
        <v>0.33</v>
      </c>
      <c r="G146" s="60">
        <f t="shared" si="4"/>
        <v>12.401400000000001</v>
      </c>
      <c r="H146" s="63">
        <f t="shared" si="5"/>
        <v>12.401400000000001</v>
      </c>
    </row>
    <row r="147" spans="1:8" s="62" customFormat="1" ht="24">
      <c r="A147" s="56" t="str">
        <f>IF((LEN('Copy paste to Here'!G151))&gt;5,((CONCATENATE('Copy paste to Here'!G151," &amp; ",'Copy paste to Here'!D151,"  &amp;  ",'Copy paste to Here'!E151))),"Empty Cell")</f>
        <v>Acrylic taper with double rubber O-rings &amp; Gauge: 2mm  &amp;  Color: Black</v>
      </c>
      <c r="B147" s="57" t="str">
        <f>'Copy paste to Here'!C151</f>
        <v>TPUVK</v>
      </c>
      <c r="C147" s="57" t="s">
        <v>851</v>
      </c>
      <c r="D147" s="58">
        <f>Invoice!B151</f>
        <v>1</v>
      </c>
      <c r="E147" s="59">
        <f>'Shipping Invoice'!J152*$N$1</f>
        <v>0.34</v>
      </c>
      <c r="F147" s="59">
        <f t="shared" ref="F147:F156" si="6">D147*E147</f>
        <v>0.34</v>
      </c>
      <c r="G147" s="60">
        <f t="shared" ref="G147:G210" si="7">E147*$E$14</f>
        <v>12.777200000000001</v>
      </c>
      <c r="H147" s="63">
        <f t="shared" ref="H147:H210" si="8">D147*G147</f>
        <v>12.777200000000001</v>
      </c>
    </row>
    <row r="148" spans="1:8" s="62" customFormat="1" ht="24">
      <c r="A148" s="56" t="str">
        <f>IF((LEN('Copy paste to Here'!G152))&gt;5,((CONCATENATE('Copy paste to Here'!G152," &amp; ",'Copy paste to Here'!D152,"  &amp;  ",'Copy paste to Here'!E152))),"Empty Cell")</f>
        <v>Acrylic taper with double rubber O-rings &amp; Gauge: 2mm  &amp;  Color: White</v>
      </c>
      <c r="B148" s="57" t="str">
        <f>'Copy paste to Here'!C152</f>
        <v>TPUVK</v>
      </c>
      <c r="C148" s="57" t="s">
        <v>851</v>
      </c>
      <c r="D148" s="58">
        <f>Invoice!B152</f>
        <v>1</v>
      </c>
      <c r="E148" s="59">
        <f>'Shipping Invoice'!J153*$N$1</f>
        <v>0.34</v>
      </c>
      <c r="F148" s="59">
        <f t="shared" si="6"/>
        <v>0.34</v>
      </c>
      <c r="G148" s="60">
        <f t="shared" si="7"/>
        <v>12.777200000000001</v>
      </c>
      <c r="H148" s="63">
        <f t="shared" si="8"/>
        <v>12.777200000000001</v>
      </c>
    </row>
    <row r="149" spans="1:8" s="62" customFormat="1" ht="24">
      <c r="A149" s="56" t="str">
        <f>IF((LEN('Copy paste to Here'!G153))&gt;5,((CONCATENATE('Copy paste to Here'!G153," &amp; ",'Copy paste to Here'!D153,"  &amp;  ",'Copy paste to Here'!E153))),"Empty Cell")</f>
        <v>Acrylic taper with double rubber O-rings &amp; Gauge: 3mm  &amp;  Color: White</v>
      </c>
      <c r="B149" s="57" t="str">
        <f>'Copy paste to Here'!C153</f>
        <v>TPUVK</v>
      </c>
      <c r="C149" s="57" t="s">
        <v>852</v>
      </c>
      <c r="D149" s="58">
        <f>Invoice!B153</f>
        <v>2</v>
      </c>
      <c r="E149" s="59">
        <f>'Shipping Invoice'!J154*$N$1</f>
        <v>0.38</v>
      </c>
      <c r="F149" s="59">
        <f t="shared" si="6"/>
        <v>0.76</v>
      </c>
      <c r="G149" s="60">
        <f t="shared" si="7"/>
        <v>14.2804</v>
      </c>
      <c r="H149" s="63">
        <f t="shared" si="8"/>
        <v>28.5608</v>
      </c>
    </row>
    <row r="150" spans="1:8" s="62" customFormat="1" ht="24">
      <c r="A150" s="56" t="str">
        <f>IF((LEN('Copy paste to Here'!G154))&gt;5,((CONCATENATE('Copy paste to Here'!G154," &amp; ",'Copy paste to Here'!D154,"  &amp;  ",'Copy paste to Here'!E154))),"Empty Cell")</f>
        <v>Acrylic taper with double rubber O-rings &amp; Gauge: 4mm  &amp;  Color: Black</v>
      </c>
      <c r="B150" s="57" t="str">
        <f>'Copy paste to Here'!C154</f>
        <v>TPUVK</v>
      </c>
      <c r="C150" s="57" t="s">
        <v>853</v>
      </c>
      <c r="D150" s="58">
        <f>Invoice!B154</f>
        <v>2</v>
      </c>
      <c r="E150" s="59">
        <f>'Shipping Invoice'!J155*$N$1</f>
        <v>0.4</v>
      </c>
      <c r="F150" s="59">
        <f t="shared" si="6"/>
        <v>0.8</v>
      </c>
      <c r="G150" s="60">
        <f t="shared" si="7"/>
        <v>15.032</v>
      </c>
      <c r="H150" s="63">
        <f t="shared" si="8"/>
        <v>30.064</v>
      </c>
    </row>
    <row r="151" spans="1:8" s="62" customFormat="1" ht="24">
      <c r="A151" s="56" t="str">
        <f>IF((LEN('Copy paste to Here'!G155))&gt;5,((CONCATENATE('Copy paste to Here'!G155," &amp; ",'Copy paste to Here'!D155,"  &amp;  ",'Copy paste to Here'!E155))),"Empty Cell")</f>
        <v>Acrylic taper with double rubber O-rings &amp; Gauge: 4mm  &amp;  Color: White</v>
      </c>
      <c r="B151" s="57" t="str">
        <f>'Copy paste to Here'!C155</f>
        <v>TPUVK</v>
      </c>
      <c r="C151" s="57" t="s">
        <v>853</v>
      </c>
      <c r="D151" s="58">
        <f>Invoice!B155</f>
        <v>2</v>
      </c>
      <c r="E151" s="59">
        <f>'Shipping Invoice'!J156*$N$1</f>
        <v>0.4</v>
      </c>
      <c r="F151" s="59">
        <f t="shared" si="6"/>
        <v>0.8</v>
      </c>
      <c r="G151" s="60">
        <f t="shared" si="7"/>
        <v>15.032</v>
      </c>
      <c r="H151" s="63">
        <f t="shared" si="8"/>
        <v>30.064</v>
      </c>
    </row>
    <row r="152" spans="1:8" s="62" customFormat="1" ht="24">
      <c r="A152" s="56" t="str">
        <f>IF((LEN('Copy paste to Here'!G156))&gt;5,((CONCATENATE('Copy paste to Here'!G156," &amp; ",'Copy paste to Here'!D156,"  &amp;  ",'Copy paste to Here'!E156))),"Empty Cell")</f>
        <v>Acrylic taper with double rubber O-rings &amp; Gauge: 6mm  &amp;  Color: Black</v>
      </c>
      <c r="B152" s="57" t="str">
        <f>'Copy paste to Here'!C156</f>
        <v>TPUVK</v>
      </c>
      <c r="C152" s="57" t="s">
        <v>854</v>
      </c>
      <c r="D152" s="58">
        <f>Invoice!B156</f>
        <v>2</v>
      </c>
      <c r="E152" s="59">
        <f>'Shipping Invoice'!J157*$N$1</f>
        <v>0.47</v>
      </c>
      <c r="F152" s="59">
        <f t="shared" si="6"/>
        <v>0.94</v>
      </c>
      <c r="G152" s="60">
        <f t="shared" si="7"/>
        <v>17.662599999999998</v>
      </c>
      <c r="H152" s="63">
        <f t="shared" si="8"/>
        <v>35.325199999999995</v>
      </c>
    </row>
    <row r="153" spans="1:8" s="62" customFormat="1" ht="24">
      <c r="A153" s="56" t="str">
        <f>IF((LEN('Copy paste to Here'!G157))&gt;5,((CONCATENATE('Copy paste to Here'!G157," &amp; ",'Copy paste to Here'!D157,"  &amp;  ",'Copy paste to Here'!E157))),"Empty Cell")</f>
        <v>Acrylic taper with double rubber O-rings &amp; Gauge: 6mm  &amp;  Color: White</v>
      </c>
      <c r="B153" s="57" t="str">
        <f>'Copy paste to Here'!C157</f>
        <v>TPUVK</v>
      </c>
      <c r="C153" s="57" t="s">
        <v>854</v>
      </c>
      <c r="D153" s="58">
        <f>Invoice!B157</f>
        <v>2</v>
      </c>
      <c r="E153" s="59">
        <f>'Shipping Invoice'!J158*$N$1</f>
        <v>0.47</v>
      </c>
      <c r="F153" s="59">
        <f t="shared" si="6"/>
        <v>0.94</v>
      </c>
      <c r="G153" s="60">
        <f t="shared" si="7"/>
        <v>17.662599999999998</v>
      </c>
      <c r="H153" s="63">
        <f t="shared" si="8"/>
        <v>35.325199999999995</v>
      </c>
    </row>
    <row r="154" spans="1:8" s="62" customFormat="1" ht="24">
      <c r="A154" s="56" t="str">
        <f>IF((LEN('Copy paste to Here'!G158))&gt;5,((CONCATENATE('Copy paste to Here'!G158," &amp; ",'Copy paste to Here'!D158,"  &amp;  ",'Copy paste to Here'!E158))),"Empty Cell")</f>
        <v>Acrylic taper with double rubber O-rings &amp; Gauge: 8mm  &amp;  Color: White</v>
      </c>
      <c r="B154" s="57" t="str">
        <f>'Copy paste to Here'!C158</f>
        <v>TPUVK</v>
      </c>
      <c r="C154" s="57" t="s">
        <v>855</v>
      </c>
      <c r="D154" s="58">
        <f>Invoice!B158</f>
        <v>2</v>
      </c>
      <c r="E154" s="59">
        <f>'Shipping Invoice'!J159*$N$1</f>
        <v>0.52</v>
      </c>
      <c r="F154" s="59">
        <f t="shared" si="6"/>
        <v>1.04</v>
      </c>
      <c r="G154" s="60">
        <f t="shared" si="7"/>
        <v>19.541599999999999</v>
      </c>
      <c r="H154" s="63">
        <f t="shared" si="8"/>
        <v>39.083199999999998</v>
      </c>
    </row>
    <row r="155" spans="1:8" s="62" customFormat="1" ht="36">
      <c r="A155" s="56" t="str">
        <f>IF((LEN('Copy paste to Here'!G159))&gt;5,((CONCATENATE('Copy paste to Here'!G159," &amp; ",'Copy paste to Here'!D159,"  &amp;  ",'Copy paste to Here'!E159))),"Empty Cell")</f>
        <v>Bio flex tragus piercing labret, 16g (1.2mm) with a sterling silver wire flower design with a crystal center &amp; Length: 6mm  &amp;  Crystal Color: Clear</v>
      </c>
      <c r="B155" s="57" t="str">
        <f>'Copy paste to Here'!C159</f>
        <v>TRGS5</v>
      </c>
      <c r="C155" s="57" t="s">
        <v>790</v>
      </c>
      <c r="D155" s="58">
        <f>Invoice!B159</f>
        <v>5</v>
      </c>
      <c r="E155" s="59">
        <f>'Shipping Invoice'!J160*$N$1</f>
        <v>0.63</v>
      </c>
      <c r="F155" s="59">
        <f t="shared" si="6"/>
        <v>3.15</v>
      </c>
      <c r="G155" s="60">
        <f t="shared" si="7"/>
        <v>23.6754</v>
      </c>
      <c r="H155" s="63">
        <f t="shared" si="8"/>
        <v>118.377</v>
      </c>
    </row>
    <row r="156" spans="1:8" s="62" customFormat="1" ht="36">
      <c r="A156" s="56" t="str">
        <f>IF((LEN('Copy paste to Here'!G160))&gt;5,((CONCATENATE('Copy paste to Here'!G160," &amp; ",'Copy paste to Here'!D160,"  &amp;  ",'Copy paste to Here'!E160))),"Empty Cell")</f>
        <v>Bio flex tragus piercing labret, 16g (1.2mm) with a sterling silver wire flower design with a crystal center &amp; Length: 6mm  &amp;  Crystal Color: AB</v>
      </c>
      <c r="B156" s="57" t="str">
        <f>'Copy paste to Here'!C160</f>
        <v>TRGS5</v>
      </c>
      <c r="C156" s="57" t="s">
        <v>790</v>
      </c>
      <c r="D156" s="58">
        <f>Invoice!B160</f>
        <v>5</v>
      </c>
      <c r="E156" s="59">
        <f>'Shipping Invoice'!J161*$N$1</f>
        <v>0.63</v>
      </c>
      <c r="F156" s="59">
        <f t="shared" si="6"/>
        <v>3.15</v>
      </c>
      <c r="G156" s="60">
        <f t="shared" si="7"/>
        <v>23.6754</v>
      </c>
      <c r="H156" s="63">
        <f t="shared" si="8"/>
        <v>118.377</v>
      </c>
    </row>
    <row r="157" spans="1:8" s="62" customFormat="1" ht="36">
      <c r="A157" s="56" t="str">
        <f>IF((LEN('Copy paste to Here'!G161))&gt;5,((CONCATENATE('Copy paste to Here'!G161," &amp; ",'Copy paste to Here'!D161,"  &amp;  ",'Copy paste to Here'!E161))),"Empty Cell")</f>
        <v>Bio flex tragus piercing labret, 16g (1.2mm) with a sterling silver wire flower design with a crystal center &amp; Length: 8mm  &amp;  Crystal Color: Clear</v>
      </c>
      <c r="B157" s="57" t="str">
        <f>'Copy paste to Here'!C161</f>
        <v>TRGS5</v>
      </c>
      <c r="C157" s="57" t="s">
        <v>790</v>
      </c>
      <c r="D157" s="58">
        <f>Invoice!B161</f>
        <v>5</v>
      </c>
      <c r="E157" s="59">
        <f>'Shipping Invoice'!J162*$N$1</f>
        <v>0.63</v>
      </c>
      <c r="F157" s="59">
        <f t="shared" ref="F157:F210" si="9">D157*E157</f>
        <v>3.15</v>
      </c>
      <c r="G157" s="60">
        <f t="shared" si="7"/>
        <v>23.6754</v>
      </c>
      <c r="H157" s="63">
        <f t="shared" si="8"/>
        <v>118.377</v>
      </c>
    </row>
    <row r="158" spans="1:8" s="62" customFormat="1" ht="36">
      <c r="A158" s="56" t="str">
        <f>IF((LEN('Copy paste to Here'!G162))&gt;5,((CONCATENATE('Copy paste to Here'!G162," &amp; ",'Copy paste to Here'!D162,"  &amp;  ",'Copy paste to Here'!E162))),"Empty Cell")</f>
        <v>Bio flex tragus piercing labret, 16g (1.2mm) with a sterling silver wire flower design with a crystal center &amp; Length: 8mm  &amp;  Crystal Color: AB</v>
      </c>
      <c r="B158" s="57" t="str">
        <f>'Copy paste to Here'!C162</f>
        <v>TRGS5</v>
      </c>
      <c r="C158" s="57" t="s">
        <v>790</v>
      </c>
      <c r="D158" s="58">
        <f>Invoice!B162</f>
        <v>5</v>
      </c>
      <c r="E158" s="59">
        <f>'Shipping Invoice'!J163*$N$1</f>
        <v>0.63</v>
      </c>
      <c r="F158" s="59">
        <f t="shared" si="9"/>
        <v>3.15</v>
      </c>
      <c r="G158" s="60">
        <f t="shared" si="7"/>
        <v>23.6754</v>
      </c>
      <c r="H158" s="63">
        <f t="shared" si="8"/>
        <v>118.377</v>
      </c>
    </row>
    <row r="159" spans="1:8" s="62" customFormat="1" ht="36">
      <c r="A159" s="56" t="str">
        <f>IF((LEN('Copy paste to Here'!G163))&gt;5,((CONCATENATE('Copy paste to Here'!G163," &amp; ",'Copy paste to Here'!D163,"  &amp;  ",'Copy paste to Here'!E163))),"Empty Cell")</f>
        <v>Titanium G23 internally threaded labret, 1.2mm (16g) with three round bezel set Cubic Zirconia (CZ) stones in descending curved shape design (top left side) &amp; Cz Color: Clear  &amp;  Length: 8mm</v>
      </c>
      <c r="B159" s="57" t="str">
        <f>'Copy paste to Here'!C163</f>
        <v>ULBIN20XA</v>
      </c>
      <c r="C159" s="57" t="s">
        <v>792</v>
      </c>
      <c r="D159" s="58">
        <f>Invoice!B163</f>
        <v>2</v>
      </c>
      <c r="E159" s="59">
        <f>'Shipping Invoice'!J164*$N$1</f>
        <v>3.32</v>
      </c>
      <c r="F159" s="59">
        <f t="shared" si="9"/>
        <v>6.64</v>
      </c>
      <c r="G159" s="60">
        <f t="shared" si="7"/>
        <v>124.76559999999999</v>
      </c>
      <c r="H159" s="63">
        <f t="shared" si="8"/>
        <v>249.53119999999998</v>
      </c>
    </row>
    <row r="160" spans="1:8" s="62" customFormat="1" ht="36">
      <c r="A160" s="56" t="str">
        <f>IF((LEN('Copy paste to Here'!G164))&gt;5,((CONCATENATE('Copy paste to Here'!G164," &amp; ",'Copy paste to Here'!D164,"  &amp;  ",'Copy paste to Here'!E164))),"Empty Cell")</f>
        <v>Titanium G23 internally threaded labret, 1.2mm (16g) with three round bezel set Cubic Zirconia (CZ) stones in descending curved shape design (top left side) &amp; Cz Color: AB  &amp;  Length: 8mm</v>
      </c>
      <c r="B160" s="57" t="str">
        <f>'Copy paste to Here'!C164</f>
        <v>ULBIN20XA</v>
      </c>
      <c r="C160" s="57" t="s">
        <v>792</v>
      </c>
      <c r="D160" s="58">
        <f>Invoice!B164</f>
        <v>2</v>
      </c>
      <c r="E160" s="59">
        <f>'Shipping Invoice'!J165*$N$1</f>
        <v>3.32</v>
      </c>
      <c r="F160" s="59">
        <f t="shared" si="9"/>
        <v>6.64</v>
      </c>
      <c r="G160" s="60">
        <f t="shared" si="7"/>
        <v>124.76559999999999</v>
      </c>
      <c r="H160" s="63">
        <f t="shared" si="8"/>
        <v>249.53119999999998</v>
      </c>
    </row>
    <row r="161" spans="1:8" s="62" customFormat="1" ht="24">
      <c r="A161" s="56" t="str">
        <f>IF((LEN('Copy paste to Here'!G165))&gt;5,((CONCATENATE('Copy paste to Here'!G165," &amp; ",'Copy paste to Here'!D165,"  &amp;  ",'Copy paste to Here'!E165))),"Empty Cell")</f>
        <v>Anodized titanium G23 circular barbell, 14g (1.6mm) with 5mm balls &amp; Length: 8mm  &amp;  Color: Blue</v>
      </c>
      <c r="B161" s="57" t="str">
        <f>'Copy paste to Here'!C165</f>
        <v>UTCBB5</v>
      </c>
      <c r="C161" s="57" t="s">
        <v>795</v>
      </c>
      <c r="D161" s="58">
        <f>Invoice!B165</f>
        <v>2</v>
      </c>
      <c r="E161" s="59">
        <f>'Shipping Invoice'!J166*$N$1</f>
        <v>1.49</v>
      </c>
      <c r="F161" s="59">
        <f t="shared" si="9"/>
        <v>2.98</v>
      </c>
      <c r="G161" s="60">
        <f t="shared" si="7"/>
        <v>55.994199999999999</v>
      </c>
      <c r="H161" s="63">
        <f t="shared" si="8"/>
        <v>111.9884</v>
      </c>
    </row>
    <row r="162" spans="1:8" s="62" customFormat="1" ht="24">
      <c r="A162" s="56" t="str">
        <f>IF((LEN('Copy paste to Here'!G166))&gt;5,((CONCATENATE('Copy paste to Here'!G166," &amp; ",'Copy paste to Here'!D166,"  &amp;  ",'Copy paste to Here'!E166))),"Empty Cell")</f>
        <v>Anodized titanium G23 circular barbell, 14g (1.6mm) with 5mm balls &amp; Length: 8mm  &amp;  Color: Rainbow</v>
      </c>
      <c r="B162" s="57" t="str">
        <f>'Copy paste to Here'!C166</f>
        <v>UTCBB5</v>
      </c>
      <c r="C162" s="57" t="s">
        <v>795</v>
      </c>
      <c r="D162" s="58">
        <f>Invoice!B166</f>
        <v>2</v>
      </c>
      <c r="E162" s="59">
        <f>'Shipping Invoice'!J167*$N$1</f>
        <v>1.49</v>
      </c>
      <c r="F162" s="59">
        <f t="shared" si="9"/>
        <v>2.98</v>
      </c>
      <c r="G162" s="60">
        <f t="shared" si="7"/>
        <v>55.994199999999999</v>
      </c>
      <c r="H162" s="63">
        <f t="shared" si="8"/>
        <v>111.9884</v>
      </c>
    </row>
    <row r="163" spans="1:8" s="62" customFormat="1" ht="24">
      <c r="A163" s="56" t="str">
        <f>IF((LEN('Copy paste to Here'!G167))&gt;5,((CONCATENATE('Copy paste to Here'!G167," &amp; ",'Copy paste to Here'!D167,"  &amp;  ",'Copy paste to Here'!E167))),"Empty Cell")</f>
        <v>Anodized titanium G23 circular barbell, 14g (1.6mm) with 5mm balls &amp; Length: 8mm  &amp;  Color: Gold</v>
      </c>
      <c r="B163" s="57" t="str">
        <f>'Copy paste to Here'!C167</f>
        <v>UTCBB5</v>
      </c>
      <c r="C163" s="57" t="s">
        <v>795</v>
      </c>
      <c r="D163" s="58">
        <f>Invoice!B167</f>
        <v>2</v>
      </c>
      <c r="E163" s="59">
        <f>'Shipping Invoice'!J168*$N$1</f>
        <v>1.49</v>
      </c>
      <c r="F163" s="59">
        <f t="shared" si="9"/>
        <v>2.98</v>
      </c>
      <c r="G163" s="60">
        <f t="shared" si="7"/>
        <v>55.994199999999999</v>
      </c>
      <c r="H163" s="63">
        <f t="shared" si="8"/>
        <v>111.9884</v>
      </c>
    </row>
    <row r="164" spans="1:8" s="62" customFormat="1" ht="24">
      <c r="A164" s="56" t="str">
        <f>IF((LEN('Copy paste to Here'!G168))&gt;5,((CONCATENATE('Copy paste to Here'!G168," &amp; ",'Copy paste to Here'!D168,"  &amp;  ",'Copy paste to Here'!E168))),"Empty Cell")</f>
        <v>Anodized titanium G23 circular barbell, 14g (1.6mm) with 5mm balls &amp; Length: 8mm  &amp;  Color: Light blue</v>
      </c>
      <c r="B164" s="57" t="str">
        <f>'Copy paste to Here'!C168</f>
        <v>UTCBB5</v>
      </c>
      <c r="C164" s="57" t="s">
        <v>795</v>
      </c>
      <c r="D164" s="58">
        <f>Invoice!B168</f>
        <v>2</v>
      </c>
      <c r="E164" s="59">
        <f>'Shipping Invoice'!J169*$N$1</f>
        <v>1.49</v>
      </c>
      <c r="F164" s="59">
        <f t="shared" si="9"/>
        <v>2.98</v>
      </c>
      <c r="G164" s="60">
        <f t="shared" si="7"/>
        <v>55.994199999999999</v>
      </c>
      <c r="H164" s="63">
        <f t="shared" si="8"/>
        <v>111.9884</v>
      </c>
    </row>
    <row r="165" spans="1:8" s="62" customFormat="1" ht="24">
      <c r="A165" s="56" t="str">
        <f>IF((LEN('Copy paste to Here'!G169))&gt;5,((CONCATENATE('Copy paste to Here'!G169," &amp; ",'Copy paste to Here'!D169,"  &amp;  ",'Copy paste to Here'!E169))),"Empty Cell")</f>
        <v xml:space="preserve">Pack of 10 pcs. of 2.5mm anodized surgical steel balls with threading 1.2mm (16g) &amp; Color: Gold  &amp;  </v>
      </c>
      <c r="B165" s="57" t="str">
        <f>'Copy paste to Here'!C169</f>
        <v>XBT25</v>
      </c>
      <c r="C165" s="57" t="s">
        <v>797</v>
      </c>
      <c r="D165" s="58">
        <f>Invoice!B169</f>
        <v>1</v>
      </c>
      <c r="E165" s="59">
        <f>'Shipping Invoice'!J170*$N$1</f>
        <v>1.87</v>
      </c>
      <c r="F165" s="59">
        <f t="shared" si="9"/>
        <v>1.87</v>
      </c>
      <c r="G165" s="60">
        <f t="shared" si="7"/>
        <v>70.274600000000007</v>
      </c>
      <c r="H165" s="63">
        <f t="shared" si="8"/>
        <v>70.274600000000007</v>
      </c>
    </row>
    <row r="166" spans="1:8" s="62" customFormat="1" ht="24">
      <c r="A166" s="56" t="str">
        <f>IF((LEN('Copy paste to Here'!G170))&gt;5,((CONCATENATE('Copy paste to Here'!G170," &amp; ",'Copy paste to Here'!D170,"  &amp;  ",'Copy paste to Here'!E170))),"Empty Cell")</f>
        <v xml:space="preserve">Pack of 10 pcs. of 3mm anodized surgical steel balls with threading 1.2mm (16g) &amp; Color: Gold  &amp;  </v>
      </c>
      <c r="B166" s="57" t="str">
        <f>'Copy paste to Here'!C170</f>
        <v>XBT3S</v>
      </c>
      <c r="C166" s="57" t="s">
        <v>799</v>
      </c>
      <c r="D166" s="58">
        <f>Invoice!B170</f>
        <v>2</v>
      </c>
      <c r="E166" s="59">
        <f>'Shipping Invoice'!J171*$N$1</f>
        <v>1.88</v>
      </c>
      <c r="F166" s="59">
        <f t="shared" si="9"/>
        <v>3.76</v>
      </c>
      <c r="G166" s="60">
        <f t="shared" si="7"/>
        <v>70.650399999999991</v>
      </c>
      <c r="H166" s="63">
        <f t="shared" si="8"/>
        <v>141.30079999999998</v>
      </c>
    </row>
    <row r="167" spans="1:8" s="62" customFormat="1" ht="24">
      <c r="A167" s="56" t="str">
        <f>IF((LEN('Copy paste to Here'!G171))&gt;5,((CONCATENATE('Copy paste to Here'!G171," &amp; ",'Copy paste to Here'!D171,"  &amp;  ",'Copy paste to Here'!E171))),"Empty Cell")</f>
        <v xml:space="preserve">EO gas sterilized piercing: 316L steel circular barbell, 16g (1.2mm) with two 3mm balls &amp; Length: 8mm  &amp;  </v>
      </c>
      <c r="B167" s="57" t="str">
        <f>'Copy paste to Here'!C171</f>
        <v>ZCBEB</v>
      </c>
      <c r="C167" s="57" t="s">
        <v>75</v>
      </c>
      <c r="D167" s="58">
        <f>Invoice!B171</f>
        <v>15</v>
      </c>
      <c r="E167" s="59">
        <f>'Shipping Invoice'!J172*$N$1</f>
        <v>0.71</v>
      </c>
      <c r="F167" s="59">
        <f t="shared" si="9"/>
        <v>10.649999999999999</v>
      </c>
      <c r="G167" s="60">
        <f t="shared" si="7"/>
        <v>26.681799999999999</v>
      </c>
      <c r="H167" s="63">
        <f t="shared" si="8"/>
        <v>400.22699999999998</v>
      </c>
    </row>
    <row r="168" spans="1:8" s="62" customFormat="1" ht="24">
      <c r="A168" s="56" t="str">
        <f>IF((LEN('Copy paste to Here'!G172))&gt;5,((CONCATENATE('Copy paste to Here'!G172," &amp; ",'Copy paste to Here'!D172,"  &amp;  ",'Copy paste to Here'!E172))),"Empty Cell")</f>
        <v>EO gas sterilized piercing: 316L steel labret, 16g (1.2mm) with 3mm bezel set jewel ball &amp; Length: 8mm  &amp;  Crystal Color: AB</v>
      </c>
      <c r="B168" s="57" t="str">
        <f>'Copy paste to Here'!C172</f>
        <v>ZLBC3</v>
      </c>
      <c r="C168" s="57" t="s">
        <v>72</v>
      </c>
      <c r="D168" s="58">
        <f>Invoice!B172</f>
        <v>10</v>
      </c>
      <c r="E168" s="59">
        <f>'Shipping Invoice'!J173*$N$1</f>
        <v>0.82</v>
      </c>
      <c r="F168" s="59">
        <f t="shared" si="9"/>
        <v>8.1999999999999993</v>
      </c>
      <c r="G168" s="60">
        <f t="shared" si="7"/>
        <v>30.815599999999996</v>
      </c>
      <c r="H168" s="63">
        <f t="shared" si="8"/>
        <v>308.15599999999995</v>
      </c>
    </row>
    <row r="169" spans="1:8" s="62" customFormat="1" ht="24">
      <c r="A169" s="56" t="str">
        <f>IF((LEN('Copy paste to Here'!G173))&gt;5,((CONCATENATE('Copy paste to Here'!G173," &amp; ",'Copy paste to Here'!D173,"  &amp;  ",'Copy paste to Here'!E173))),"Empty Cell")</f>
        <v>EO gas sterilized piercing: 316L steel labret, 16g (1.2mm) with 3mm bezel set jewel ball &amp; Length: 10mm  &amp;  Crystal Color: AB</v>
      </c>
      <c r="B169" s="57" t="str">
        <f>'Copy paste to Here'!C173</f>
        <v>ZLBC3</v>
      </c>
      <c r="C169" s="57" t="s">
        <v>72</v>
      </c>
      <c r="D169" s="58">
        <f>Invoice!B173</f>
        <v>10</v>
      </c>
      <c r="E169" s="59">
        <f>'Shipping Invoice'!J174*$N$1</f>
        <v>0.82</v>
      </c>
      <c r="F169" s="59">
        <f t="shared" si="9"/>
        <v>8.1999999999999993</v>
      </c>
      <c r="G169" s="60">
        <f t="shared" si="7"/>
        <v>30.815599999999996</v>
      </c>
      <c r="H169" s="63">
        <f t="shared" si="8"/>
        <v>308.15599999999995</v>
      </c>
    </row>
    <row r="170" spans="1:8" s="62" customFormat="1" ht="24">
      <c r="A170" s="56" t="str">
        <f>IF((LEN('Copy paste to Here'!G174))&gt;5,((CONCATENATE('Copy paste to Here'!G174," &amp; ",'Copy paste to Here'!D174,"  &amp;  ",'Copy paste to Here'!E174))),"Empty Cell")</f>
        <v>EO gas sterilized PVD plated 316L steel labret, 1.2mm (16g) with 3mm ball &amp; Color: Gold  &amp;  Length: 8mm</v>
      </c>
      <c r="B170" s="57" t="str">
        <f>'Copy paste to Here'!C174</f>
        <v>ZLBTB3</v>
      </c>
      <c r="C170" s="57" t="s">
        <v>802</v>
      </c>
      <c r="D170" s="58">
        <f>Invoice!B174</f>
        <v>10</v>
      </c>
      <c r="E170" s="59">
        <f>'Shipping Invoice'!J175*$N$1</f>
        <v>1.05</v>
      </c>
      <c r="F170" s="59">
        <f t="shared" si="9"/>
        <v>10.5</v>
      </c>
      <c r="G170" s="60">
        <f t="shared" si="7"/>
        <v>39.459000000000003</v>
      </c>
      <c r="H170" s="63">
        <f t="shared" si="8"/>
        <v>394.59000000000003</v>
      </c>
    </row>
    <row r="171" spans="1:8" s="62" customFormat="1" ht="24">
      <c r="A171" s="56" t="str">
        <f>IF((LEN('Copy paste to Here'!G175))&gt;5,((CONCATENATE('Copy paste to Here'!G175," &amp; ",'Copy paste to Here'!D175,"  &amp;  ",'Copy paste to Here'!E175))),"Empty Cell")</f>
        <v>EO gas sterilized PVD plated 316L steel labret, 1.2mm (16g) with 3mm ball &amp; Color: Gold  &amp;  Length: 10mm</v>
      </c>
      <c r="B171" s="57" t="str">
        <f>'Copy paste to Here'!C175</f>
        <v>ZLBTB3</v>
      </c>
      <c r="C171" s="57" t="s">
        <v>802</v>
      </c>
      <c r="D171" s="58">
        <f>Invoice!B175</f>
        <v>10</v>
      </c>
      <c r="E171" s="59">
        <f>'Shipping Invoice'!J176*$N$1</f>
        <v>1.05</v>
      </c>
      <c r="F171" s="59">
        <f t="shared" si="9"/>
        <v>10.5</v>
      </c>
      <c r="G171" s="60">
        <f t="shared" si="7"/>
        <v>39.459000000000003</v>
      </c>
      <c r="H171" s="63">
        <f t="shared" si="8"/>
        <v>394.59000000000003</v>
      </c>
    </row>
    <row r="172" spans="1:8" s="62" customFormat="1" ht="24">
      <c r="A172" s="56" t="str">
        <f>IF((LEN('Copy paste to Here'!G176))&gt;5,((CONCATENATE('Copy paste to Here'!G176," &amp; ",'Copy paste to Here'!D176,"  &amp;  ",'Copy paste to Here'!E176))),"Empty Cell")</f>
        <v xml:space="preserve">EO gas sterilized 316L steel nose screw, 0.8mm (20g) with 2mm bezel set color round crystal &amp; Crystal Color: AB  &amp;  </v>
      </c>
      <c r="B172" s="57" t="str">
        <f>'Copy paste to Here'!C176</f>
        <v>ZNSCB25</v>
      </c>
      <c r="C172" s="57" t="s">
        <v>112</v>
      </c>
      <c r="D172" s="58">
        <f>Invoice!B176</f>
        <v>5</v>
      </c>
      <c r="E172" s="59">
        <f>'Shipping Invoice'!J177*$N$1</f>
        <v>0.91</v>
      </c>
      <c r="F172" s="59">
        <f t="shared" si="9"/>
        <v>4.55</v>
      </c>
      <c r="G172" s="60">
        <f t="shared" si="7"/>
        <v>34.197800000000001</v>
      </c>
      <c r="H172" s="63">
        <f t="shared" si="8"/>
        <v>170.989</v>
      </c>
    </row>
    <row r="173" spans="1:8" s="62" customFormat="1" ht="24">
      <c r="A173" s="56" t="str">
        <f>IF((LEN('Copy paste to Here'!G177))&gt;5,((CONCATENATE('Copy paste to Here'!G177," &amp; ",'Copy paste to Here'!D177,"  &amp;  ",'Copy paste to Here'!E177))),"Empty Cell")</f>
        <v>EO gas sterilized 316L steel seamless nose ring, 1.2mm (16g) to 0.6mm (22g) &amp; Gauge: 0.8mm  &amp;  Length: 7mm</v>
      </c>
      <c r="B173" s="57" t="str">
        <f>'Copy paste to Here'!C177</f>
        <v>ZSEL</v>
      </c>
      <c r="C173" s="57" t="s">
        <v>856</v>
      </c>
      <c r="D173" s="58">
        <f>Invoice!B177</f>
        <v>4</v>
      </c>
      <c r="E173" s="59">
        <f>'Shipping Invoice'!J178*$N$1</f>
        <v>0.71</v>
      </c>
      <c r="F173" s="59">
        <f t="shared" si="9"/>
        <v>2.84</v>
      </c>
      <c r="G173" s="60">
        <f t="shared" si="7"/>
        <v>26.681799999999999</v>
      </c>
      <c r="H173" s="63">
        <f t="shared" si="8"/>
        <v>106.7272</v>
      </c>
    </row>
    <row r="174" spans="1:8" s="62" customFormat="1" ht="24">
      <c r="A174" s="56" t="str">
        <f>IF((LEN('Copy paste to Here'!G178))&gt;5,((CONCATENATE('Copy paste to Here'!G178," &amp; ",'Copy paste to Here'!D178,"  &amp;  ",'Copy paste to Here'!E178))),"Empty Cell")</f>
        <v>EO gas sterilized 316L steel seamless nose ring, 1.2mm (16g) to 0.6mm (22g) &amp; Gauge: 0.8mm  &amp;  Length: 8mm</v>
      </c>
      <c r="B174" s="57" t="str">
        <f>'Copy paste to Here'!C178</f>
        <v>ZSEL</v>
      </c>
      <c r="C174" s="57" t="s">
        <v>856</v>
      </c>
      <c r="D174" s="58">
        <f>Invoice!B178</f>
        <v>4</v>
      </c>
      <c r="E174" s="59">
        <f>'Shipping Invoice'!J179*$N$1</f>
        <v>0.71</v>
      </c>
      <c r="F174" s="59">
        <f t="shared" si="9"/>
        <v>2.84</v>
      </c>
      <c r="G174" s="60">
        <f t="shared" si="7"/>
        <v>26.681799999999999</v>
      </c>
      <c r="H174" s="63">
        <f t="shared" si="8"/>
        <v>106.7272</v>
      </c>
    </row>
    <row r="175" spans="1:8" s="62" customFormat="1" ht="24">
      <c r="A175" s="56" t="str">
        <f>IF((LEN('Copy paste to Here'!G179))&gt;5,((CONCATENATE('Copy paste to Here'!G179," &amp; ",'Copy paste to Here'!D179,"  &amp;  ",'Copy paste to Here'!E179))),"Empty Cell")</f>
        <v>EO gas sterilized 316L steel seamless nose ring, 1.2mm (16g) to 0.6mm (22g) &amp; Gauge: 0.8mm  &amp;  Length: 9mm</v>
      </c>
      <c r="B175" s="57" t="str">
        <f>'Copy paste to Here'!C179</f>
        <v>ZSEL</v>
      </c>
      <c r="C175" s="57" t="s">
        <v>856</v>
      </c>
      <c r="D175" s="58">
        <f>Invoice!B179</f>
        <v>4</v>
      </c>
      <c r="E175" s="59">
        <f>'Shipping Invoice'!J180*$N$1</f>
        <v>0.71</v>
      </c>
      <c r="F175" s="59">
        <f t="shared" si="9"/>
        <v>2.84</v>
      </c>
      <c r="G175" s="60">
        <f t="shared" si="7"/>
        <v>26.681799999999999</v>
      </c>
      <c r="H175" s="63">
        <f t="shared" si="8"/>
        <v>106.7272</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f>SUM(F18:F999)</f>
        <v>828.07000000000073</v>
      </c>
      <c r="G1000" s="60"/>
      <c r="H1000" s="61">
        <f t="shared" ref="H1000:H1008" si="49">F1000*$E$14</f>
        <v>31118.870600000027</v>
      </c>
    </row>
    <row r="1001" spans="1:8" s="62" customFormat="1">
      <c r="A1001" s="56" t="str">
        <f>Invoice!I181</f>
        <v>Store credit from last order #46115:</v>
      </c>
      <c r="B1001" s="75"/>
      <c r="C1001" s="75"/>
      <c r="D1001" s="76"/>
      <c r="E1001" s="67"/>
      <c r="F1001" s="59">
        <f>Invoice!J181</f>
        <v>-29.22</v>
      </c>
      <c r="G1001" s="60"/>
      <c r="H1001" s="61">
        <f t="shared" si="49"/>
        <v>-1098.0875999999998</v>
      </c>
    </row>
    <row r="1002" spans="1:8" s="62" customFormat="1" outlineLevel="1">
      <c r="A1002" s="56" t="str">
        <f>Invoice!I182</f>
        <v>Discount (3% for Orders over 800 USD):</v>
      </c>
      <c r="B1002" s="75"/>
      <c r="C1002" s="75"/>
      <c r="D1002" s="76"/>
      <c r="E1002" s="67"/>
      <c r="F1002" s="59">
        <f>Invoice!J182</f>
        <v>-24.84</v>
      </c>
      <c r="G1002" s="60"/>
      <c r="H1002" s="61">
        <f t="shared" si="49"/>
        <v>-933.48719999999992</v>
      </c>
    </row>
    <row r="1003" spans="1:8" s="62" customFormat="1" outlineLevel="1">
      <c r="A1003" s="56" t="str">
        <f>Invoice!I183</f>
        <v>Free shipping to France via DHL due to order over 350USD:</v>
      </c>
      <c r="B1003" s="75"/>
      <c r="C1003" s="75"/>
      <c r="D1003" s="76"/>
      <c r="E1003" s="67"/>
      <c r="F1003" s="59">
        <v>0</v>
      </c>
      <c r="G1003" s="60"/>
      <c r="H1003" s="61"/>
    </row>
    <row r="1004" spans="1:8" s="62" customFormat="1">
      <c r="A1004" s="56" t="str">
        <f>'[2]Copy paste to Here'!T4</f>
        <v>Total:</v>
      </c>
      <c r="B1004" s="75"/>
      <c r="C1004" s="75"/>
      <c r="D1004" s="76"/>
      <c r="E1004" s="67"/>
      <c r="F1004" s="59">
        <f>SUM(F1000:F1002)</f>
        <v>774.01000000000067</v>
      </c>
      <c r="G1004" s="60"/>
      <c r="H1004" s="61">
        <f t="shared" si="49"/>
        <v>29087.295800000025</v>
      </c>
    </row>
    <row r="1005" spans="1:8" s="62" customFormat="1" hidden="1">
      <c r="A1005" s="56">
        <f>'[2]Copy paste to Here'!T5</f>
        <v>0</v>
      </c>
      <c r="B1005" s="75"/>
      <c r="C1005" s="75"/>
      <c r="D1005" s="76"/>
      <c r="E1005" s="67"/>
      <c r="F1005" s="59">
        <f>'[2]Copy paste to Here'!U5</f>
        <v>0</v>
      </c>
      <c r="G1005" s="60"/>
      <c r="H1005" s="61">
        <f t="shared" si="49"/>
        <v>0</v>
      </c>
    </row>
    <row r="1006" spans="1:8" s="62" customFormat="1" hidden="1">
      <c r="A1006" s="56">
        <f>'[2]Copy paste to Here'!T6</f>
        <v>0</v>
      </c>
      <c r="B1006" s="75"/>
      <c r="C1006" s="75"/>
      <c r="D1006" s="76"/>
      <c r="E1006" s="67"/>
      <c r="F1006" s="59"/>
      <c r="G1006" s="60"/>
      <c r="H1006" s="61">
        <f t="shared" si="49"/>
        <v>0</v>
      </c>
    </row>
    <row r="1007" spans="1:8" s="62" customFormat="1" hidden="1">
      <c r="A1007" s="56">
        <f>'[2]Copy paste to Here'!T7</f>
        <v>0</v>
      </c>
      <c r="B1007" s="75"/>
      <c r="C1007" s="75"/>
      <c r="D1007" s="76"/>
      <c r="E1007" s="67"/>
      <c r="F1007" s="67"/>
      <c r="G1007" s="60"/>
      <c r="H1007" s="61">
        <f t="shared" si="49"/>
        <v>0</v>
      </c>
    </row>
    <row r="1008" spans="1:8" s="62" customFormat="1" hidden="1">
      <c r="A1008" s="56">
        <f>'[2]Copy paste to Here'!T8</f>
        <v>0</v>
      </c>
      <c r="B1008" s="75"/>
      <c r="C1008" s="75"/>
      <c r="D1008" s="76"/>
      <c r="E1008" s="67"/>
      <c r="F1008" s="67"/>
      <c r="G1008" s="68"/>
      <c r="H1008" s="61">
        <f t="shared" si="49"/>
        <v>0</v>
      </c>
    </row>
    <row r="1009" spans="1:8" s="62" customFormat="1" ht="13.5" thickBot="1">
      <c r="A1009" s="77"/>
      <c r="B1009" s="78"/>
      <c r="C1009" s="78"/>
      <c r="D1009" s="79"/>
      <c r="E1009" s="80"/>
      <c r="F1009" s="80"/>
      <c r="G1009" s="81"/>
      <c r="H1009" s="82"/>
    </row>
    <row r="1010" spans="1:8" s="21" customFormat="1">
      <c r="E1010" s="21" t="s">
        <v>176</v>
      </c>
      <c r="H1010" s="83">
        <f>(SUM(H18:H999))</f>
        <v>31118.870599999987</v>
      </c>
    </row>
    <row r="1011" spans="1:8" s="21" customFormat="1">
      <c r="A1011" s="22"/>
      <c r="E1011" s="21" t="s">
        <v>177</v>
      </c>
      <c r="H1011" s="84">
        <f>(SUMIF($A$1000:$A$1009,"Total:",$H$1000:$H$1009))</f>
        <v>29087.295800000025</v>
      </c>
    </row>
    <row r="1012" spans="1:8" s="21" customFormat="1">
      <c r="E1012" s="21" t="s">
        <v>178</v>
      </c>
      <c r="H1012" s="85">
        <f>H1014-H1013</f>
        <v>27184.39</v>
      </c>
    </row>
    <row r="1013" spans="1:8" s="21" customFormat="1">
      <c r="E1013" s="21" t="s">
        <v>179</v>
      </c>
      <c r="H1013" s="85">
        <f>ROUND((H1014*7)/107,2)</f>
        <v>1902.91</v>
      </c>
    </row>
    <row r="1014" spans="1:8" s="21" customFormat="1">
      <c r="E1014" s="22" t="s">
        <v>180</v>
      </c>
      <c r="H1014" s="86">
        <f>ROUND((SUMIF($A$1000:$A$1009,"Total:",$H$1000:$H$1009)),2)</f>
        <v>29087.3</v>
      </c>
    </row>
    <row r="1015" spans="1:8" s="21" customFormat="1"/>
    <row r="1016" spans="1:8" s="21" customFormat="1" ht="8.4499999999999993" customHeight="1"/>
    <row r="1017" spans="1:8" s="21" customFormat="1" ht="11.25" customHeight="1"/>
    <row r="1018" spans="1:8" s="21" customFormat="1" ht="8.4499999999999993" customHeight="1"/>
    <row r="1019" spans="1:8" s="21" customFormat="1"/>
    <row r="1020" spans="1:8" s="21" customFormat="1" ht="10.5" customHeight="1">
      <c r="A1020" s="22"/>
    </row>
    <row r="1021" spans="1:8" s="21" customFormat="1" ht="9" customHeight="1"/>
    <row r="1022" spans="1:8" s="21" customFormat="1" ht="13.7" customHeight="1">
      <c r="A1022" s="22"/>
    </row>
    <row r="1023" spans="1:8" s="21" customFormat="1" ht="9.75" customHeight="1">
      <c r="A1023" s="87"/>
    </row>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c r="A1348" s="88"/>
      <c r="B1348" s="88"/>
      <c r="C1348" s="88"/>
      <c r="D1348" s="88"/>
      <c r="E1348" s="88"/>
      <c r="F1348" s="88"/>
      <c r="G1348" s="88"/>
      <c r="H1348" s="88"/>
    </row>
    <row r="1349" spans="1:8" s="21" customFormat="1" ht="13.5" customHeight="1">
      <c r="A1349" s="88"/>
      <c r="B1349" s="88"/>
      <c r="C1349" s="88"/>
      <c r="D1349" s="88"/>
      <c r="E1349" s="88"/>
      <c r="F1349" s="88"/>
      <c r="G1349" s="88"/>
      <c r="H1349" s="88"/>
    </row>
    <row r="1350" spans="1:8" s="21" customFormat="1">
      <c r="A1350" s="88"/>
      <c r="B1350" s="88"/>
      <c r="C1350" s="88"/>
      <c r="D1350" s="88"/>
      <c r="E1350" s="88"/>
      <c r="F1350" s="88"/>
      <c r="G1350" s="88"/>
      <c r="H1350" s="88"/>
    </row>
  </sheetData>
  <conditionalFormatting sqref="A18:A998">
    <cfRule type="containsText" dxfId="4" priority="29" stopIfTrue="1" operator="containsText" text="Empty Cell">
      <formula>NOT(ISERROR(SEARCH("Empty Cell",A18)))</formula>
    </cfRule>
  </conditionalFormatting>
  <conditionalFormatting sqref="B1:H65537">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9">
    <cfRule type="cellIs" dxfId="1" priority="3" stopIfTrue="1" operator="equal">
      <formula>"ALERT"</formula>
    </cfRule>
  </conditionalFormatting>
  <conditionalFormatting sqref="F10:F15 B18:H77 B79:H1008">
    <cfRule type="cellIs" dxfId="0" priority="30" stopIfTrue="1" operator="equal">
      <formula>0</formula>
    </cfRule>
  </conditionalFormatting>
  <printOptions horizontalCentered="1"/>
  <pageMargins left="0.35" right="0.39370078740157499" top="0.18" bottom="0.37" header="0.15748031496063" footer="0.15748031496063"/>
  <pageSetup paperSize="9" scale="70" orientation="portrait" horizontalDpi="4294967293" verticalDpi="300" r:id="rId1"/>
  <headerFooter alignWithMargins="0">
    <oddFooter>Page &amp;P of &amp;N</oddFooter>
  </headerFooter>
  <rowBreaks count="1" manualBreakCount="1">
    <brk id="101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158"/>
  <sheetViews>
    <sheetView workbookViewId="0">
      <selection activeCell="A5" sqref="A5"/>
    </sheetView>
  </sheetViews>
  <sheetFormatPr defaultRowHeight="15"/>
  <sheetData>
    <row r="1" spans="1:1">
      <c r="A1" s="2" t="s">
        <v>715</v>
      </c>
    </row>
    <row r="2" spans="1:1">
      <c r="A2" s="2" t="s">
        <v>717</v>
      </c>
    </row>
    <row r="3" spans="1:1">
      <c r="A3" s="2" t="s">
        <v>717</v>
      </c>
    </row>
    <row r="4" spans="1:1">
      <c r="A4" s="2" t="s">
        <v>717</v>
      </c>
    </row>
    <row r="5" spans="1:1">
      <c r="A5" s="2" t="s">
        <v>717</v>
      </c>
    </row>
    <row r="6" spans="1:1">
      <c r="A6" s="2" t="s">
        <v>717</v>
      </c>
    </row>
    <row r="7" spans="1:1">
      <c r="A7" s="2" t="s">
        <v>717</v>
      </c>
    </row>
    <row r="8" spans="1:1">
      <c r="A8" s="2" t="s">
        <v>717</v>
      </c>
    </row>
    <row r="9" spans="1:1">
      <c r="A9" s="2" t="s">
        <v>717</v>
      </c>
    </row>
    <row r="10" spans="1:1">
      <c r="A10" s="2" t="s">
        <v>717</v>
      </c>
    </row>
    <row r="11" spans="1:1">
      <c r="A11" s="2" t="s">
        <v>717</v>
      </c>
    </row>
    <row r="12" spans="1:1">
      <c r="A12" s="2" t="s">
        <v>717</v>
      </c>
    </row>
    <row r="13" spans="1:1">
      <c r="A13" s="2" t="s">
        <v>717</v>
      </c>
    </row>
    <row r="14" spans="1:1">
      <c r="A14" s="2" t="s">
        <v>717</v>
      </c>
    </row>
    <row r="15" spans="1:1">
      <c r="A15" s="2" t="s">
        <v>717</v>
      </c>
    </row>
    <row r="16" spans="1:1">
      <c r="A16" s="2" t="s">
        <v>365</v>
      </c>
    </row>
    <row r="17" spans="1:1">
      <c r="A17" s="2" t="s">
        <v>365</v>
      </c>
    </row>
    <row r="18" spans="1:1">
      <c r="A18" s="2" t="s">
        <v>720</v>
      </c>
    </row>
    <row r="19" spans="1:1">
      <c r="A19" s="2" t="s">
        <v>720</v>
      </c>
    </row>
    <row r="20" spans="1:1">
      <c r="A20" s="2" t="s">
        <v>720</v>
      </c>
    </row>
    <row r="21" spans="1:1">
      <c r="A21" s="2" t="s">
        <v>54</v>
      </c>
    </row>
    <row r="22" spans="1:1">
      <c r="A22" s="2" t="s">
        <v>54</v>
      </c>
    </row>
    <row r="23" spans="1:1">
      <c r="A23" s="2" t="s">
        <v>723</v>
      </c>
    </row>
    <row r="24" spans="1:1">
      <c r="A24" s="2" t="s">
        <v>808</v>
      </c>
    </row>
    <row r="25" spans="1:1">
      <c r="A25" s="2" t="s">
        <v>809</v>
      </c>
    </row>
    <row r="26" spans="1:1">
      <c r="A26" s="2" t="s">
        <v>810</v>
      </c>
    </row>
    <row r="27" spans="1:1">
      <c r="A27" s="2" t="s">
        <v>811</v>
      </c>
    </row>
    <row r="28" spans="1:1">
      <c r="A28" s="2" t="s">
        <v>812</v>
      </c>
    </row>
    <row r="29" spans="1:1">
      <c r="A29" s="2" t="s">
        <v>813</v>
      </c>
    </row>
    <row r="30" spans="1:1">
      <c r="A30" s="2" t="s">
        <v>729</v>
      </c>
    </row>
    <row r="31" spans="1:1">
      <c r="A31" s="2" t="s">
        <v>731</v>
      </c>
    </row>
    <row r="32" spans="1:1">
      <c r="A32" s="2" t="s">
        <v>814</v>
      </c>
    </row>
    <row r="33" spans="1:1">
      <c r="A33" s="2" t="s">
        <v>815</v>
      </c>
    </row>
    <row r="34" spans="1:1">
      <c r="A34" s="2" t="s">
        <v>816</v>
      </c>
    </row>
    <row r="35" spans="1:1">
      <c r="A35" s="2" t="s">
        <v>817</v>
      </c>
    </row>
    <row r="36" spans="1:1">
      <c r="A36" s="2" t="s">
        <v>818</v>
      </c>
    </row>
    <row r="37" spans="1:1">
      <c r="A37" s="2" t="s">
        <v>819</v>
      </c>
    </row>
    <row r="38" spans="1:1">
      <c r="A38" s="2" t="s">
        <v>820</v>
      </c>
    </row>
    <row r="39" spans="1:1">
      <c r="A39" s="2" t="s">
        <v>820</v>
      </c>
    </row>
    <row r="40" spans="1:1">
      <c r="A40" s="2" t="s">
        <v>821</v>
      </c>
    </row>
    <row r="41" spans="1:1">
      <c r="A41" s="2" t="s">
        <v>821</v>
      </c>
    </row>
    <row r="42" spans="1:1">
      <c r="A42" s="2" t="s">
        <v>822</v>
      </c>
    </row>
    <row r="43" spans="1:1">
      <c r="A43" s="2" t="s">
        <v>822</v>
      </c>
    </row>
    <row r="44" spans="1:1">
      <c r="A44" s="2" t="s">
        <v>823</v>
      </c>
    </row>
    <row r="45" spans="1:1">
      <c r="A45" s="2" t="s">
        <v>823</v>
      </c>
    </row>
    <row r="46" spans="1:1">
      <c r="A46" s="2" t="s">
        <v>824</v>
      </c>
    </row>
    <row r="47" spans="1:1">
      <c r="A47" s="2" t="s">
        <v>824</v>
      </c>
    </row>
    <row r="48" spans="1:1">
      <c r="A48" s="2" t="s">
        <v>825</v>
      </c>
    </row>
    <row r="49" spans="1:1">
      <c r="A49" s="2" t="s">
        <v>825</v>
      </c>
    </row>
    <row r="50" spans="1:1">
      <c r="A50" s="2" t="s">
        <v>823</v>
      </c>
    </row>
    <row r="51" spans="1:1">
      <c r="A51" s="2" t="s">
        <v>823</v>
      </c>
    </row>
    <row r="52" spans="1:1">
      <c r="A52" s="2" t="s">
        <v>824</v>
      </c>
    </row>
    <row r="53" spans="1:1">
      <c r="A53" s="2" t="s">
        <v>824</v>
      </c>
    </row>
    <row r="54" spans="1:1">
      <c r="A54" s="2" t="s">
        <v>825</v>
      </c>
    </row>
    <row r="55" spans="1:1">
      <c r="A55" s="2" t="s">
        <v>825</v>
      </c>
    </row>
    <row r="56" spans="1:1">
      <c r="A56" s="2" t="s">
        <v>747</v>
      </c>
    </row>
    <row r="57" spans="1:1">
      <c r="A57" s="2" t="s">
        <v>747</v>
      </c>
    </row>
    <row r="58" spans="1:1">
      <c r="A58" s="2" t="s">
        <v>749</v>
      </c>
    </row>
    <row r="59" spans="1:1">
      <c r="A59" s="2" t="s">
        <v>749</v>
      </c>
    </row>
    <row r="60" spans="1:1">
      <c r="A60" s="2" t="s">
        <v>749</v>
      </c>
    </row>
    <row r="61" spans="1:1">
      <c r="A61" s="2" t="s">
        <v>826</v>
      </c>
    </row>
    <row r="62" spans="1:1">
      <c r="A62" s="2" t="s">
        <v>826</v>
      </c>
    </row>
    <row r="63" spans="1:1">
      <c r="A63" s="2" t="s">
        <v>826</v>
      </c>
    </row>
    <row r="64" spans="1:1">
      <c r="A64" s="2" t="s">
        <v>827</v>
      </c>
    </row>
    <row r="65" spans="1:1">
      <c r="A65" s="2" t="s">
        <v>827</v>
      </c>
    </row>
    <row r="66" spans="1:1">
      <c r="A66" s="2" t="s">
        <v>827</v>
      </c>
    </row>
    <row r="67" spans="1:1">
      <c r="A67" s="2" t="s">
        <v>827</v>
      </c>
    </row>
    <row r="68" spans="1:1">
      <c r="A68" s="2" t="s">
        <v>827</v>
      </c>
    </row>
    <row r="69" spans="1:1">
      <c r="A69" s="2" t="s">
        <v>828</v>
      </c>
    </row>
    <row r="70" spans="1:1">
      <c r="A70" s="2" t="s">
        <v>828</v>
      </c>
    </row>
    <row r="71" spans="1:1">
      <c r="A71" s="2" t="s">
        <v>829</v>
      </c>
    </row>
    <row r="72" spans="1:1">
      <c r="A72" s="2" t="s">
        <v>829</v>
      </c>
    </row>
    <row r="73" spans="1:1">
      <c r="A73" s="2" t="s">
        <v>830</v>
      </c>
    </row>
    <row r="74" spans="1:1">
      <c r="A74" s="2" t="s">
        <v>830</v>
      </c>
    </row>
    <row r="75" spans="1:1">
      <c r="A75" s="2" t="s">
        <v>831</v>
      </c>
    </row>
    <row r="76" spans="1:1">
      <c r="A76" s="2" t="s">
        <v>832</v>
      </c>
    </row>
    <row r="77" spans="1:1">
      <c r="A77" s="2" t="s">
        <v>832</v>
      </c>
    </row>
    <row r="78" spans="1:1">
      <c r="A78" s="2" t="s">
        <v>833</v>
      </c>
    </row>
    <row r="79" spans="1:1">
      <c r="A79" s="2" t="s">
        <v>833</v>
      </c>
    </row>
    <row r="80" spans="1:1">
      <c r="A80" s="2" t="s">
        <v>834</v>
      </c>
    </row>
    <row r="81" spans="1:1">
      <c r="A81" s="2" t="s">
        <v>834</v>
      </c>
    </row>
    <row r="82" spans="1:1">
      <c r="A82" s="2" t="s">
        <v>835</v>
      </c>
    </row>
    <row r="83" spans="1:1">
      <c r="A83" s="2" t="s">
        <v>835</v>
      </c>
    </row>
    <row r="84" spans="1:1">
      <c r="A84" s="2" t="s">
        <v>758</v>
      </c>
    </row>
    <row r="85" spans="1:1">
      <c r="A85" s="2" t="s">
        <v>836</v>
      </c>
    </row>
    <row r="86" spans="1:1">
      <c r="A86" s="2" t="s">
        <v>836</v>
      </c>
    </row>
    <row r="87" spans="1:1">
      <c r="A87" s="2" t="s">
        <v>762</v>
      </c>
    </row>
    <row r="88" spans="1:1">
      <c r="A88" s="2" t="s">
        <v>762</v>
      </c>
    </row>
    <row r="89" spans="1:1">
      <c r="A89" s="2" t="s">
        <v>762</v>
      </c>
    </row>
    <row r="90" spans="1:1">
      <c r="A90" s="2" t="s">
        <v>762</v>
      </c>
    </row>
    <row r="91" spans="1:1">
      <c r="A91" s="2" t="s">
        <v>764</v>
      </c>
    </row>
    <row r="92" spans="1:1">
      <c r="A92" s="2" t="s">
        <v>766</v>
      </c>
    </row>
    <row r="93" spans="1:1">
      <c r="A93" s="2" t="s">
        <v>65</v>
      </c>
    </row>
    <row r="94" spans="1:1">
      <c r="A94" s="2" t="s">
        <v>65</v>
      </c>
    </row>
    <row r="95" spans="1:1">
      <c r="A95" s="2" t="s">
        <v>65</v>
      </c>
    </row>
    <row r="96" spans="1:1">
      <c r="A96" s="2" t="s">
        <v>65</v>
      </c>
    </row>
    <row r="97" spans="1:1">
      <c r="A97" s="2" t="s">
        <v>65</v>
      </c>
    </row>
    <row r="98" spans="1:1">
      <c r="A98" s="2" t="s">
        <v>65</v>
      </c>
    </row>
    <row r="99" spans="1:1">
      <c r="A99" s="2" t="s">
        <v>68</v>
      </c>
    </row>
    <row r="100" spans="1:1">
      <c r="A100" s="2" t="s">
        <v>68</v>
      </c>
    </row>
    <row r="101" spans="1:1">
      <c r="A101" s="2" t="s">
        <v>68</v>
      </c>
    </row>
    <row r="102" spans="1:1">
      <c r="A102" s="2" t="s">
        <v>68</v>
      </c>
    </row>
    <row r="103" spans="1:1">
      <c r="A103" s="2" t="s">
        <v>68</v>
      </c>
    </row>
    <row r="104" spans="1:1">
      <c r="A104" s="2" t="s">
        <v>68</v>
      </c>
    </row>
    <row r="105" spans="1:1">
      <c r="A105" s="2" t="s">
        <v>68</v>
      </c>
    </row>
    <row r="106" spans="1:1">
      <c r="A106" s="2" t="s">
        <v>68</v>
      </c>
    </row>
    <row r="107" spans="1:1">
      <c r="A107" s="2" t="s">
        <v>68</v>
      </c>
    </row>
    <row r="108" spans="1:1">
      <c r="A108" s="2" t="s">
        <v>68</v>
      </c>
    </row>
    <row r="109" spans="1:1">
      <c r="A109" s="2" t="s">
        <v>837</v>
      </c>
    </row>
    <row r="110" spans="1:1">
      <c r="A110" s="2" t="s">
        <v>838</v>
      </c>
    </row>
    <row r="111" spans="1:1">
      <c r="A111" s="2" t="s">
        <v>839</v>
      </c>
    </row>
    <row r="112" spans="1:1">
      <c r="A112" s="2" t="s">
        <v>840</v>
      </c>
    </row>
    <row r="113" spans="1:1">
      <c r="A113" s="2" t="s">
        <v>841</v>
      </c>
    </row>
    <row r="114" spans="1:1">
      <c r="A114" s="2" t="s">
        <v>842</v>
      </c>
    </row>
    <row r="115" spans="1:1">
      <c r="A115" s="2" t="s">
        <v>843</v>
      </c>
    </row>
    <row r="116" spans="1:1">
      <c r="A116" s="2" t="s">
        <v>844</v>
      </c>
    </row>
    <row r="117" spans="1:1">
      <c r="A117" s="2" t="s">
        <v>844</v>
      </c>
    </row>
    <row r="118" spans="1:1">
      <c r="A118" s="2" t="s">
        <v>845</v>
      </c>
    </row>
    <row r="119" spans="1:1">
      <c r="A119" s="2" t="s">
        <v>845</v>
      </c>
    </row>
    <row r="120" spans="1:1">
      <c r="A120" s="2" t="s">
        <v>846</v>
      </c>
    </row>
    <row r="121" spans="1:1">
      <c r="A121" s="2" t="s">
        <v>846</v>
      </c>
    </row>
    <row r="122" spans="1:1">
      <c r="A122" s="2" t="s">
        <v>847</v>
      </c>
    </row>
    <row r="123" spans="1:1">
      <c r="A123" s="2" t="s">
        <v>847</v>
      </c>
    </row>
    <row r="124" spans="1:1">
      <c r="A124" s="2" t="s">
        <v>848</v>
      </c>
    </row>
    <row r="125" spans="1:1">
      <c r="A125" s="2" t="s">
        <v>849</v>
      </c>
    </row>
    <row r="126" spans="1:1">
      <c r="A126" s="2" t="s">
        <v>848</v>
      </c>
    </row>
    <row r="127" spans="1:1">
      <c r="A127" s="2" t="s">
        <v>849</v>
      </c>
    </row>
    <row r="128" spans="1:1">
      <c r="A128" s="2" t="s">
        <v>850</v>
      </c>
    </row>
    <row r="129" spans="1:1">
      <c r="A129" s="2" t="s">
        <v>850</v>
      </c>
    </row>
    <row r="130" spans="1:1">
      <c r="A130" s="2" t="s">
        <v>851</v>
      </c>
    </row>
    <row r="131" spans="1:1">
      <c r="A131" s="2" t="s">
        <v>851</v>
      </c>
    </row>
    <row r="132" spans="1:1">
      <c r="A132" s="2" t="s">
        <v>852</v>
      </c>
    </row>
    <row r="133" spans="1:1">
      <c r="A133" s="2" t="s">
        <v>853</v>
      </c>
    </row>
    <row r="134" spans="1:1">
      <c r="A134" s="2" t="s">
        <v>853</v>
      </c>
    </row>
    <row r="135" spans="1:1">
      <c r="A135" s="2" t="s">
        <v>854</v>
      </c>
    </row>
    <row r="136" spans="1:1">
      <c r="A136" s="2" t="s">
        <v>854</v>
      </c>
    </row>
    <row r="137" spans="1:1">
      <c r="A137" s="2" t="s">
        <v>855</v>
      </c>
    </row>
    <row r="138" spans="1:1">
      <c r="A138" s="2" t="s">
        <v>790</v>
      </c>
    </row>
    <row r="139" spans="1:1">
      <c r="A139" s="2" t="s">
        <v>790</v>
      </c>
    </row>
    <row r="140" spans="1:1">
      <c r="A140" s="2" t="s">
        <v>790</v>
      </c>
    </row>
    <row r="141" spans="1:1">
      <c r="A141" s="2" t="s">
        <v>790</v>
      </c>
    </row>
    <row r="142" spans="1:1">
      <c r="A142" s="2" t="s">
        <v>792</v>
      </c>
    </row>
    <row r="143" spans="1:1">
      <c r="A143" s="2" t="s">
        <v>792</v>
      </c>
    </row>
    <row r="144" spans="1:1">
      <c r="A144" s="2" t="s">
        <v>795</v>
      </c>
    </row>
    <row r="145" spans="1:1">
      <c r="A145" s="2" t="s">
        <v>795</v>
      </c>
    </row>
    <row r="146" spans="1:1">
      <c r="A146" s="2" t="s">
        <v>795</v>
      </c>
    </row>
    <row r="147" spans="1:1">
      <c r="A147" s="2" t="s">
        <v>795</v>
      </c>
    </row>
    <row r="148" spans="1:1">
      <c r="A148" s="2" t="s">
        <v>797</v>
      </c>
    </row>
    <row r="149" spans="1:1">
      <c r="A149" s="2" t="s">
        <v>799</v>
      </c>
    </row>
    <row r="150" spans="1:1">
      <c r="A150" s="2" t="s">
        <v>75</v>
      </c>
    </row>
    <row r="151" spans="1:1">
      <c r="A151" s="2" t="s">
        <v>72</v>
      </c>
    </row>
    <row r="152" spans="1:1">
      <c r="A152" s="2" t="s">
        <v>72</v>
      </c>
    </row>
    <row r="153" spans="1:1">
      <c r="A153" s="2" t="s">
        <v>802</v>
      </c>
    </row>
    <row r="154" spans="1:1">
      <c r="A154" s="2" t="s">
        <v>802</v>
      </c>
    </row>
    <row r="155" spans="1:1">
      <c r="A155" s="2" t="s">
        <v>112</v>
      </c>
    </row>
    <row r="156" spans="1:1">
      <c r="A156" s="2" t="s">
        <v>856</v>
      </c>
    </row>
    <row r="157" spans="1:1">
      <c r="A157" s="2" t="s">
        <v>856</v>
      </c>
    </row>
    <row r="158" spans="1:1">
      <c r="A158" s="2" t="s">
        <v>856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Tidtee</cp:lastModifiedBy>
  <cp:lastPrinted>2023-09-02T02:29:53Z</cp:lastPrinted>
  <dcterms:created xsi:type="dcterms:W3CDTF">2009-06-02T18:56:54Z</dcterms:created>
  <dcterms:modified xsi:type="dcterms:W3CDTF">2023-09-02T02:31:03Z</dcterms:modified>
</cp:coreProperties>
</file>