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888E43AD-A67F-49FB-BE95-779241058DAC}" xr6:coauthVersionLast="47" xr6:coauthVersionMax="47" xr10:uidLastSave="{00000000-0000-0000-0000-000000000000}"/>
  <bookViews>
    <workbookView xWindow="28680" yWindow="-120" windowWidth="29040" windowHeight="1572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Invoice!$A$1:$K$110</definedName>
    <definedName name="_xlnm.Print_Area" localSheetId="2">'Shipping Invoice'!$A$1:$L$105</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02" i="6" l="1"/>
  <c r="A1001" i="6"/>
  <c r="K104" i="7"/>
  <c r="J105" i="2"/>
  <c r="J102" i="2"/>
  <c r="E95" i="6" l="1"/>
  <c r="E79" i="6"/>
  <c r="E63" i="6"/>
  <c r="E47" i="6"/>
  <c r="E31" i="6"/>
  <c r="K14" i="7"/>
  <c r="K17" i="7"/>
  <c r="K10" i="7"/>
  <c r="I99" i="7"/>
  <c r="I98" i="7"/>
  <c r="B97" i="7"/>
  <c r="I97" i="7"/>
  <c r="K97" i="7" s="1"/>
  <c r="B96" i="7"/>
  <c r="I91" i="7"/>
  <c r="I90" i="7"/>
  <c r="I86" i="7"/>
  <c r="I85" i="7"/>
  <c r="I84" i="7"/>
  <c r="I83" i="7"/>
  <c r="I82" i="7"/>
  <c r="B81" i="7"/>
  <c r="B80" i="7"/>
  <c r="I77" i="7"/>
  <c r="I76" i="7"/>
  <c r="I72" i="7"/>
  <c r="I71" i="7"/>
  <c r="I70" i="7"/>
  <c r="I69" i="7"/>
  <c r="I68" i="7"/>
  <c r="B65" i="7"/>
  <c r="B64" i="7"/>
  <c r="I64" i="7"/>
  <c r="I63" i="7"/>
  <c r="I59" i="7"/>
  <c r="I58" i="7"/>
  <c r="I57" i="7"/>
  <c r="I56" i="7"/>
  <c r="I55" i="7"/>
  <c r="B49" i="7"/>
  <c r="I49" i="7"/>
  <c r="I48" i="7"/>
  <c r="I44" i="7"/>
  <c r="I43" i="7"/>
  <c r="I42" i="7"/>
  <c r="I41" i="7"/>
  <c r="I40" i="7"/>
  <c r="B33" i="7"/>
  <c r="I33" i="7"/>
  <c r="B32" i="7"/>
  <c r="I30" i="7"/>
  <c r="I29" i="7"/>
  <c r="I28" i="7"/>
  <c r="I27" i="7"/>
  <c r="I26" i="7"/>
  <c r="B24" i="7"/>
  <c r="I67" i="7"/>
  <c r="N1" i="6"/>
  <c r="E88" i="6" s="1"/>
  <c r="F1002" i="6"/>
  <c r="D97" i="6"/>
  <c r="B101" i="7" s="1"/>
  <c r="D96" i="6"/>
  <c r="B100" i="7" s="1"/>
  <c r="D95" i="6"/>
  <c r="B99" i="7" s="1"/>
  <c r="K99" i="7" s="1"/>
  <c r="D94" i="6"/>
  <c r="B98" i="7" s="1"/>
  <c r="D93" i="6"/>
  <c r="D92" i="6"/>
  <c r="D91" i="6"/>
  <c r="B95" i="7" s="1"/>
  <c r="D90" i="6"/>
  <c r="B94" i="7" s="1"/>
  <c r="D89" i="6"/>
  <c r="B93" i="7" s="1"/>
  <c r="D88" i="6"/>
  <c r="B92" i="7" s="1"/>
  <c r="D87" i="6"/>
  <c r="B91" i="7" s="1"/>
  <c r="D86" i="6"/>
  <c r="B90" i="7" s="1"/>
  <c r="D85" i="6"/>
  <c r="B89" i="7" s="1"/>
  <c r="D84" i="6"/>
  <c r="B88" i="7" s="1"/>
  <c r="D83" i="6"/>
  <c r="B87" i="7" s="1"/>
  <c r="D82" i="6"/>
  <c r="B86" i="7" s="1"/>
  <c r="D81" i="6"/>
  <c r="B85" i="7" s="1"/>
  <c r="D80" i="6"/>
  <c r="B84" i="7" s="1"/>
  <c r="D79" i="6"/>
  <c r="B83" i="7" s="1"/>
  <c r="D78" i="6"/>
  <c r="B82" i="7" s="1"/>
  <c r="D77" i="6"/>
  <c r="D76" i="6"/>
  <c r="D75" i="6"/>
  <c r="B79" i="7" s="1"/>
  <c r="D74" i="6"/>
  <c r="B78" i="7" s="1"/>
  <c r="D73" i="6"/>
  <c r="B77" i="7" s="1"/>
  <c r="D72" i="6"/>
  <c r="B76" i="7" s="1"/>
  <c r="D71" i="6"/>
  <c r="B75" i="7" s="1"/>
  <c r="D70" i="6"/>
  <c r="B74" i="7" s="1"/>
  <c r="D69" i="6"/>
  <c r="B73" i="7" s="1"/>
  <c r="D68" i="6"/>
  <c r="B72" i="7" s="1"/>
  <c r="K72" i="7" s="1"/>
  <c r="D67" i="6"/>
  <c r="B71" i="7" s="1"/>
  <c r="K71" i="7" s="1"/>
  <c r="D66" i="6"/>
  <c r="B70" i="7" s="1"/>
  <c r="D65" i="6"/>
  <c r="B69" i="7" s="1"/>
  <c r="D64" i="6"/>
  <c r="B68" i="7" s="1"/>
  <c r="D63" i="6"/>
  <c r="B67" i="7" s="1"/>
  <c r="D62" i="6"/>
  <c r="B66" i="7" s="1"/>
  <c r="D61" i="6"/>
  <c r="D60" i="6"/>
  <c r="D59" i="6"/>
  <c r="B63" i="7" s="1"/>
  <c r="K63" i="7" s="1"/>
  <c r="D58" i="6"/>
  <c r="B62" i="7" s="1"/>
  <c r="D57" i="6"/>
  <c r="B61" i="7" s="1"/>
  <c r="D56" i="6"/>
  <c r="B60" i="7" s="1"/>
  <c r="D55" i="6"/>
  <c r="B59" i="7" s="1"/>
  <c r="D54" i="6"/>
  <c r="B58" i="7" s="1"/>
  <c r="D53" i="6"/>
  <c r="B57" i="7" s="1"/>
  <c r="D52" i="6"/>
  <c r="B56" i="7" s="1"/>
  <c r="D51" i="6"/>
  <c r="B55" i="7" s="1"/>
  <c r="K55" i="7" s="1"/>
  <c r="D50" i="6"/>
  <c r="B54" i="7" s="1"/>
  <c r="D49" i="6"/>
  <c r="B53" i="7" s="1"/>
  <c r="D48" i="6"/>
  <c r="B52" i="7" s="1"/>
  <c r="D47" i="6"/>
  <c r="B51" i="7" s="1"/>
  <c r="D46" i="6"/>
  <c r="B50" i="7" s="1"/>
  <c r="D45" i="6"/>
  <c r="D44" i="6"/>
  <c r="B48" i="7" s="1"/>
  <c r="D43" i="6"/>
  <c r="B47" i="7" s="1"/>
  <c r="D42" i="6"/>
  <c r="B46" i="7" s="1"/>
  <c r="D41" i="6"/>
  <c r="B45" i="7" s="1"/>
  <c r="D40" i="6"/>
  <c r="B44" i="7" s="1"/>
  <c r="D39" i="6"/>
  <c r="B43" i="7" s="1"/>
  <c r="D38" i="6"/>
  <c r="B42" i="7" s="1"/>
  <c r="D37" i="6"/>
  <c r="B41" i="7" s="1"/>
  <c r="D36" i="6"/>
  <c r="B40" i="7" s="1"/>
  <c r="D35" i="6"/>
  <c r="B39" i="7" s="1"/>
  <c r="D34" i="6"/>
  <c r="B38" i="7" s="1"/>
  <c r="D33" i="6"/>
  <c r="B37" i="7" s="1"/>
  <c r="D32" i="6"/>
  <c r="B36" i="7" s="1"/>
  <c r="D31" i="6"/>
  <c r="B35" i="7" s="1"/>
  <c r="D30" i="6"/>
  <c r="B34" i="7" s="1"/>
  <c r="D29" i="6"/>
  <c r="D28" i="6"/>
  <c r="D27" i="6"/>
  <c r="B31" i="7" s="1"/>
  <c r="D26" i="6"/>
  <c r="B30" i="7" s="1"/>
  <c r="D25" i="6"/>
  <c r="B29" i="7" s="1"/>
  <c r="D24" i="6"/>
  <c r="B28" i="7" s="1"/>
  <c r="D23" i="6"/>
  <c r="B27" i="7" s="1"/>
  <c r="D22" i="6"/>
  <c r="B26" i="7" s="1"/>
  <c r="D21" i="6"/>
  <c r="B25" i="7" s="1"/>
  <c r="D20" i="6"/>
  <c r="D19" i="6"/>
  <c r="B23" i="7" s="1"/>
  <c r="D18" i="6"/>
  <c r="B22" i="7" s="1"/>
  <c r="G3" i="6"/>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A1007" i="6"/>
  <c r="A1006" i="6"/>
  <c r="A1005" i="6"/>
  <c r="F1004" i="6"/>
  <c r="A1004" i="6"/>
  <c r="A1003" i="6"/>
  <c r="J103" i="2" l="1"/>
  <c r="F1001" i="6" s="1"/>
  <c r="K98" i="7"/>
  <c r="K48" i="7"/>
  <c r="K82" i="7"/>
  <c r="K68" i="7"/>
  <c r="K84" i="7"/>
  <c r="I31" i="7"/>
  <c r="I45" i="7"/>
  <c r="K45" i="7" s="1"/>
  <c r="I60" i="7"/>
  <c r="K60" i="7" s="1"/>
  <c r="I73" i="7"/>
  <c r="K73" i="7" s="1"/>
  <c r="I87" i="7"/>
  <c r="K87" i="7" s="1"/>
  <c r="I100" i="7"/>
  <c r="K100" i="7" s="1"/>
  <c r="K31" i="7"/>
  <c r="K67" i="7"/>
  <c r="K85" i="7"/>
  <c r="I101" i="7"/>
  <c r="K101" i="7" s="1"/>
  <c r="K83" i="7"/>
  <c r="K69" i="7"/>
  <c r="I32" i="7"/>
  <c r="K32" i="7" s="1"/>
  <c r="I46" i="7"/>
  <c r="K46" i="7" s="1"/>
  <c r="I61" i="7"/>
  <c r="K61" i="7" s="1"/>
  <c r="I74" i="7"/>
  <c r="I88" i="7"/>
  <c r="K88" i="7" s="1"/>
  <c r="K70" i="7"/>
  <c r="K86" i="7"/>
  <c r="I47" i="7"/>
  <c r="K47" i="7" s="1"/>
  <c r="I62" i="7"/>
  <c r="K62" i="7" s="1"/>
  <c r="I75" i="7"/>
  <c r="K75" i="7" s="1"/>
  <c r="I89" i="7"/>
  <c r="K89" i="7" s="1"/>
  <c r="K56" i="7"/>
  <c r="K57" i="7"/>
  <c r="I34" i="7"/>
  <c r="K34" i="7" s="1"/>
  <c r="K64" i="7"/>
  <c r="I78" i="7"/>
  <c r="I92" i="7"/>
  <c r="K92" i="7" s="1"/>
  <c r="K26" i="7"/>
  <c r="K58" i="7"/>
  <c r="K90" i="7"/>
  <c r="I22" i="7"/>
  <c r="K22" i="7" s="1"/>
  <c r="I35" i="7"/>
  <c r="K35" i="7" s="1"/>
  <c r="I65" i="7"/>
  <c r="K65" i="7" s="1"/>
  <c r="I79" i="7"/>
  <c r="K79" i="7" s="1"/>
  <c r="I93" i="7"/>
  <c r="K93" i="7" s="1"/>
  <c r="K27" i="7"/>
  <c r="K59" i="7"/>
  <c r="I23" i="7"/>
  <c r="K23" i="7" s="1"/>
  <c r="K44" i="7"/>
  <c r="K29" i="7"/>
  <c r="K77" i="7"/>
  <c r="I38" i="7"/>
  <c r="K38" i="7" s="1"/>
  <c r="I53" i="7"/>
  <c r="K53" i="7" s="1"/>
  <c r="I66" i="7"/>
  <c r="K66" i="7" s="1"/>
  <c r="I81" i="7"/>
  <c r="K81" i="7" s="1"/>
  <c r="I96" i="7"/>
  <c r="K96" i="7" s="1"/>
  <c r="K40" i="7"/>
  <c r="K33" i="7"/>
  <c r="K41" i="7"/>
  <c r="K49" i="7"/>
  <c r="K42" i="7"/>
  <c r="K74" i="7"/>
  <c r="I50" i="7"/>
  <c r="K50" i="7" s="1"/>
  <c r="K43" i="7"/>
  <c r="K91" i="7"/>
  <c r="I36" i="7"/>
  <c r="K36" i="7" s="1"/>
  <c r="I51" i="7"/>
  <c r="K51" i="7" s="1"/>
  <c r="I80" i="7"/>
  <c r="K80" i="7" s="1"/>
  <c r="I94" i="7"/>
  <c r="K94" i="7" s="1"/>
  <c r="K28" i="7"/>
  <c r="K76" i="7"/>
  <c r="I24" i="7"/>
  <c r="K24" i="7" s="1"/>
  <c r="I37" i="7"/>
  <c r="K37" i="7" s="1"/>
  <c r="I52" i="7"/>
  <c r="K52" i="7" s="1"/>
  <c r="I95" i="7"/>
  <c r="K95" i="7" s="1"/>
  <c r="K30" i="7"/>
  <c r="K78" i="7"/>
  <c r="I25" i="7"/>
  <c r="K25" i="7" s="1"/>
  <c r="I39" i="7"/>
  <c r="K39" i="7" s="1"/>
  <c r="I54" i="7"/>
  <c r="K54" i="7" s="1"/>
  <c r="E25" i="6"/>
  <c r="E41" i="6"/>
  <c r="E57" i="6"/>
  <c r="E89" i="6"/>
  <c r="E73" i="6"/>
  <c r="E26" i="6"/>
  <c r="E42" i="6"/>
  <c r="E58" i="6"/>
  <c r="E74" i="6"/>
  <c r="E90" i="6"/>
  <c r="E27" i="6"/>
  <c r="E43" i="6"/>
  <c r="E59" i="6"/>
  <c r="E75" i="6"/>
  <c r="E91" i="6"/>
  <c r="E60" i="6"/>
  <c r="E92" i="6"/>
  <c r="E28" i="6"/>
  <c r="E44" i="6"/>
  <c r="E76" i="6"/>
  <c r="E29" i="6"/>
  <c r="E45" i="6"/>
  <c r="E61" i="6"/>
  <c r="E77" i="6"/>
  <c r="E93" i="6"/>
  <c r="E30" i="6"/>
  <c r="E46" i="6"/>
  <c r="E62" i="6"/>
  <c r="E78" i="6"/>
  <c r="E94" i="6"/>
  <c r="E32" i="6"/>
  <c r="E48" i="6"/>
  <c r="E64" i="6"/>
  <c r="E80" i="6"/>
  <c r="E96" i="6"/>
  <c r="E49" i="6"/>
  <c r="E33" i="6"/>
  <c r="E65" i="6"/>
  <c r="E81" i="6"/>
  <c r="E97" i="6"/>
  <c r="E18" i="6"/>
  <c r="E34" i="6"/>
  <c r="E50" i="6"/>
  <c r="E66" i="6"/>
  <c r="E82" i="6"/>
  <c r="E67" i="6"/>
  <c r="E19" i="6"/>
  <c r="E35" i="6"/>
  <c r="E51" i="6"/>
  <c r="E83" i="6"/>
  <c r="E20" i="6"/>
  <c r="E36" i="6"/>
  <c r="E52" i="6"/>
  <c r="E68" i="6"/>
  <c r="E84" i="6"/>
  <c r="E21" i="6"/>
  <c r="E37" i="6"/>
  <c r="E53" i="6"/>
  <c r="E69" i="6"/>
  <c r="E85" i="6"/>
  <c r="E22" i="6"/>
  <c r="E38" i="6"/>
  <c r="E54" i="6"/>
  <c r="E70" i="6"/>
  <c r="E86" i="6"/>
  <c r="E23" i="6"/>
  <c r="E39" i="6"/>
  <c r="E55" i="6"/>
  <c r="E71" i="6"/>
  <c r="E87" i="6"/>
  <c r="E24" i="6"/>
  <c r="E40" i="6"/>
  <c r="E56" i="6"/>
  <c r="E72" i="6"/>
  <c r="M11" i="6"/>
  <c r="I108" i="2" s="1"/>
  <c r="K102" i="7" l="1"/>
  <c r="I110" i="2"/>
  <c r="I109" i="2"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H1007" i="6" l="1"/>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<sst xmlns="http://schemas.openxmlformats.org/spreadsheetml/2006/main" count="2941" uniqueCount="871">
  <si>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</si>
  <si>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</si>
  <si>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</si>
  <si>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</si>
  <si>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</si>
  <si>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</si>
  <si>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</si>
  <si>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</si>
  <si>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</si>
  <si>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</si>
  <si>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</si>
  <si>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</si>
  <si>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</si>
  <si>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</si>
  <si>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</si>
  <si>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</si>
  <si>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</si>
  <si>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</si>
  <si>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</si>
  <si>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</si>
  <si>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</si>
  <si>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</si>
  <si>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</si>
  <si>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</si>
  <si>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</si>
  <si>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</si>
  <si>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</si>
  <si>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</si>
  <si>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</si>
  <si>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</si>
  <si>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</si>
  <si>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</si>
  <si>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</si>
  <si>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</si>
  <si>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</si>
  <si>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</si>
  <si>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</si>
  <si>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</si>
  <si>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</si>
  <si>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</si>
  <si>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</si>
  <si>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</si>
  <si>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</si>
  <si>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</si>
  <si>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</si>
  <si>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</si>
  <si>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</si>
  <si>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</si>
  <si>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</si>
  <si>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</si>
  <si>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</si>
  <si>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</si>
  <si>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</si>
  <si>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</si>
  <si>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</si>
  <si>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</si>
  <si>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</si>
  <si>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</si>
  <si>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</si>
  <si>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</si>
  <si>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</si>
  <si>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</si>
  <si>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</si>
  <si>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</si>
  <si>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</si>
  <si>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</si>
  <si>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</si>
  <si>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</si>
  <si>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</si>
  <si>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</si>
  <si>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</si>
  <si>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</si>
  <si>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</si>
  <si>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</si>
  <si>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</si>
  <si>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</si>
  <si>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</si>
  <si>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</si>
  <si>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</si>
  <si>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</si>
  <si>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</si>
  <si>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</si>
  <si>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</si>
  <si>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</si>
  <si>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</si>
  <si>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</si>
  <si>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</si>
  <si>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</si>
  <si>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</si>
  <si>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</si>
  <si>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</si>
  <si>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</si>
  <si>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</si>
  <si>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</si>
  <si>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</si>
  <si>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</si>
  <si>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</si>
  <si>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</si>
  <si>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</si>
  <si>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</si>
  <si>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</si>
  <si>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</si>
  <si>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</si>
  <si>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</si>
  <si>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</si>
  <si>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</si>
  <si>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</si>
  <si>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</si>
  <si>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</si>
  <si>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</si>
  <si>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</si>
  <si>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</si>
  <si>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</si>
  <si>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</si>
  <si>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</si>
  <si>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</si>
  <si>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</si>
  <si>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</si>
  <si>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</si>
  <si>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</si>
  <si>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</si>
  <si>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</si>
  <si>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</si>
  <si>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</si>
  <si>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</si>
  <si>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</si>
  <si>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</si>
  <si>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</si>
  <si>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</si>
  <si>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</si>
  <si>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</si>
  <si>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</si>
  <si>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</si>
  <si>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</si>
  <si>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</si>
  <si>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</si>
  <si>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</si>
  <si>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</si>
  <si>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</si>
  <si>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</si>
  <si>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</si>
  <si>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</si>
  <si>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</si>
  <si>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</si>
  <si>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</si>
  <si>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</si>
  <si>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</si>
  <si>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</si>
  <si>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</si>
  <si>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</si>
  <si>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</si>
  <si>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</si>
  <si>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</si>
  <si>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</si>
  <si>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</si>
  <si>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</si>
  <si>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</si>
  <si>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</si>
  <si>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</si>
  <si>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</si>
  <si>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</si>
  <si>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</si>
  <si>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</si>
  <si>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</si>
  <si>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</si>
  <si>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</si>
  <si>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</si>
  <si>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</si>
  <si>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</si>
  <si>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</si>
  <si>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</si>
  <si>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</si>
  <si>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</si>
  <si>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</si>
  <si>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</si>
  <si>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</si>
  <si>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</si>
  <si>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</si>
  <si>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</si>
  <si>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</si>
  <si>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</si>
  <si>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</si>
  <si>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</si>
  <si>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</si>
  <si>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</si>
  <si>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</si>
  <si>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</si>
  <si>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</si>
  <si>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</si>
  <si>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</si>
  <si>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</si>
  <si>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</si>
  <si>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</si>
  <si>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</si>
  <si>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</si>
  <si>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</si>
  <si>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</si>
  <si>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</si>
  <si>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</si>
  <si>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</si>
  <si>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</si>
  <si>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</si>
  <si>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</si>
  <si>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</si>
  <si>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</si>
  <si>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</si>
  <si>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</si>
  <si>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</si>
  <si>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</si>
  <si>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</si>
  <si>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</si>
  <si>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</si>
  <si>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</si>
  <si>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</si>
  <si>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</si>
  <si>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</si>
  <si>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</si>
  <si>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</si>
  <si>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</si>
  <si>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</si>
  <si>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</si>
  <si>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</si>
  <si>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</si>
  <si>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</si>
  <si>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</si>
  <si>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</si>
  <si>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</si>
  <si>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</si>
  <si>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</si>
  <si>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</si>
  <si>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</si>
  <si>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</si>
  <si>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</si>
  <si>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</si>
  <si>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</si>
  <si>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</si>
  <si>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</si>
  <si>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</si>
  <si>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</si>
  <si>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</si>
  <si>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</si>
  <si>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</si>
  <si>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</si>
  <si>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</si>
  <si>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</si>
  <si>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</si>
  <si>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</si>
  <si>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</si>
  <si>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</si>
  <si>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</si>
  <si>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</si>
  <si>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</si>
  <si>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</si>
  <si>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</si>
  <si>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</si>
  <si>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</si>
  <si>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</si>
  <si>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</si>
  <si>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</si>
  <si>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</si>
  <si>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</si>
  <si>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</si>
  <si>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</si>
  <si>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</si>
  <si>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</si>
  <si>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</si>
  <si>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</si>
  <si>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</si>
  <si>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</si>
  <si>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</si>
  <si>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</si>
  <si>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</si>
  <si>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</si>
  <si>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</si>
  <si>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</si>
  <si>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</si>
  <si>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</si>
  <si>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</si>
  <si>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</si>
  <si>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</si>
  <si>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</si>
  <si>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</si>
  <si>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</si>
  <si>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</si>
  <si>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</si>
  <si>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</si>
  <si>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</si>
  <si>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</si>
  <si>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</si>
  <si>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</si>
  <si>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</si>
  <si>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</si>
  <si>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</si>
  <si>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</si>
  <si>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</si>
  <si>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</si>
  <si>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</si>
  <si>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</si>
  <si>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</si>
  <si>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</si>
  <si>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</si>
  <si>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</si>
  <si>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</si>
  <si>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</si>
  <si>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</si>
  <si>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</si>
  <si>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</si>
  <si>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</si>
  <si>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</si>
  <si>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</si>
  <si>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</si>
  <si>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</si>
  <si>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</si>
  <si>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</si>
  <si>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</si>
  <si>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</si>
  <si>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</si>
  <si>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</si>
  <si>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</si>
  <si>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</si>
  <si>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</si>
  <si>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</si>
  <si>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</si>
  <si>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</si>
  <si>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</si>
  <si>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</si>
  <si>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</si>
  <si>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</si>
  <si>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</si>
  <si>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</si>
  <si>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</si>
  <si>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</si>
  <si>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</si>
  <si>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</si>
  <si>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</si>
  <si>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</si>
  <si>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</si>
  <si>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</si>
  <si>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</si>
  <si>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</si>
  <si>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</si>
  <si>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</si>
  <si>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</si>
  <si>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</si>
  <si>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</si>
  <si>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</si>
  <si>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</si>
  <si>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</si>
  <si>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</si>
  <si>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</si>
  <si>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</si>
  <si>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</si>
  <si>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</si>
  <si>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</si>
  <si>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</si>
  <si>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</si>
  <si>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</si>
  <si>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</si>
  <si>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</si>
  <si>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</si>
  <si>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</si>
  <si>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</si>
  <si>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</si>
  <si>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</si>
  <si>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</si>
  <si>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</si>
  <si>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</si>
  <si>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</si>
  <si>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</si>
  <si>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</si>
  <si>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</si>
  <si>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</si>
  <si>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</si>
  <si>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</si>
  <si>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</si>
  <si>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</si>
  <si>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</si>
  <si>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</si>
  <si>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</si>
  <si>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</si>
  <si>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</si>
  <si>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</si>
  <si>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</si>
  <si>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</si>
  <si>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</si>
  <si>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</si>
  <si>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</si>
  <si>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</si>
  <si>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</si>
  <si>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</si>
  <si>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</si>
  <si>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</si>
  <si>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</si>
  <si>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</si>
  <si>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</si>
  <si>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</si>
  <si>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</si>
  <si>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</si>
  <si>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</si>
  <si>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</si>
  <si>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</si>
  <si>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</si>
  <si>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</si>
  <si>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</si>
  <si>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</si>
  <si>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</si>
  <si>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</si>
  <si>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</si>
  <si>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</si>
  <si>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</si>
  <si>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</si>
  <si>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</si>
  <si>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</si>
  <si>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</si>
  <si>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</si>
  <si>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</si>
  <si>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</si>
  <si>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</si>
  <si>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</si>
  <si>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</si>
  <si>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</si>
  <si>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</si>
  <si>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</si>
  <si>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</si>
  <si>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</si>
  <si>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</si>
  <si>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</si>
  <si>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</si>
  <si>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</si>
  <si>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</si>
  <si>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</si>
  <si>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</si>
  <si>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</si>
  <si>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</si>
  <si>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</si>
  <si>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</si>
  <si>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</si>
  <si>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</si>
  <si>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</si>
  <si>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</si>
  <si>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</si>
  <si>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</si>
  <si>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</si>
  <si>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</si>
  <si>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</si>
  <si>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</si>
  <si>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</si>
  <si>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</si>
  <si>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</si>
  <si>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</si>
  <si>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</si>
  <si>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</si>
  <si>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</si>
  <si>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</si>
  <si>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</si>
  <si>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</si>
  <si>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</si>
  <si>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</si>
  <si>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</si>
  <si>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</si>
  <si>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</si>
  <si>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</si>
  <si>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</si>
  <si>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</si>
  <si>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</si>
  <si>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</si>
  <si>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</si>
  <si>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</si>
  <si>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</si>
  <si>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</si>
  <si>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</si>
  <si>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</si>
  <si>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</si>
  <si>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</si>
  <si>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</si>
  <si>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</si>
  <si>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</si>
  <si>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</si>
  <si>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</si>
  <si>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</si>
  <si>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</si>
  <si>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</si>
  <si>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</si>
  <si>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</si>
  <si>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</si>
  <si>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</si>
  <si>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</si>
  <si>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</si>
  <si>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</si>
  <si>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</si>
  <si>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</si>
  <si>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</si>
  <si>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</si>
  <si>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</si>
  <si>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</si>
  <si>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</si>
  <si>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</si>
  <si>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</si>
  <si>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</si>
  <si>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</si>
  <si>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</si>
  <si>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</si>
  <si>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</si>
  <si>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</si>
  <si>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</si>
  <si>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</si>
  <si>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</si>
  <si>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</si>
  <si>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</si>
  <si>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</si>
  <si>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</si>
  <si>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</si>
  <si>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</si>
  <si>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</si>
  <si>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</si>
  <si>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</si>
  <si>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</si>
  <si>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</si>
  <si>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</si>
  <si>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</si>
  <si>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</si>
  <si>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</si>
  <si>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</si>
  <si>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</si>
  <si>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</si>
  <si>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</si>
  <si>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</si>
  <si>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</si>
  <si>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</si>
  <si>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</si>
  <si>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</si>
  <si>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</si>
  <si>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</si>
  <si>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</si>
  <si>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</si>
  <si>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</si>
  <si>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</si>
  <si>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</si>
  <si>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</si>
  <si>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</si>
  <si>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</si>
  <si>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</si>
  <si>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</si>
  <si>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</si>
  <si>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</si>
  <si>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</si>
  <si>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</si>
  <si>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</si>
  <si>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</si>
  <si>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</si>
  <si>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</si>
  <si>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</si>
  <si>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</si>
  <si>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</si>
  <si>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</si>
  <si>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</si>
  <si>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</si>
  <si>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</si>
  <si>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</si>
  <si>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</si>
  <si>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</si>
  <si>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</si>
  <si>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</si>
  <si>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</si>
  <si>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</si>
  <si>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</si>
  <si>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</si>
  <si>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</si>
  <si>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</si>
  <si>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</si>
  <si>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</si>
  <si>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</si>
  <si>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</si>
  <si>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</si>
  <si>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</si>
  <si>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</si>
  <si>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</si>
  <si>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</si>
  <si>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</si>
  <si>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</si>
  <si>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</si>
  <si>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</si>
  <si>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</si>
  <si>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</si>
  <si>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</si>
  <si>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</si>
  <si>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</si>
  <si>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</si>
  <si>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</si>
  <si>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</si>
  <si>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</si>
  <si>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</si>
  <si>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</si>
  <si>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</si>
  <si>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</si>
  <si>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</si>
  <si>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</si>
  <si>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</si>
  <si>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</si>
  <si>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</si>
  <si>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</si>
  <si>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</si>
  <si>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</si>
  <si>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</si>
  <si>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</si>
  <si>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</si>
  <si>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</si>
  <si>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</si>
  <si>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</si>
  <si>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</si>
  <si>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</si>
  <si>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</si>
  <si>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</si>
  <si>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</si>
  <si>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</si>
  <si>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</si>
  <si>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</si>
  <si>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</si>
  <si>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</si>
  <si>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</si>
  <si>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</si>
  <si>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</si>
  <si>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</si>
  <si>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</si>
  <si>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</si>
  <si>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</si>
  <si>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</si>
  <si>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</si>
  <si>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</si>
  <si>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</si>
  <si>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</si>
  <si>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</si>
  <si>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</si>
  <si>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</si>
  <si>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</si>
  <si>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</si>
  <si>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</si>
  <si>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</si>
  <si>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</si>
  <si>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</si>
  <si>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</si>
  <si>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</si>
  <si>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</si>
  <si>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</si>
  <si>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</si>
  <si>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</si>
  <si>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</si>
  <si>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</si>
  <si>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</si>
  <si>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</si>
  <si>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</si>
  <si>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</si>
  <si>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</si>
  <si>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</si>
  <si>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</si>
  <si>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</si>
  <si>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</si>
  <si>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</si>
  <si>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</si>
  <si>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</si>
  <si>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</si>
  <si>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</si>
  <si>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</si>
  <si>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</si>
  <si>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</si>
  <si>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</si>
  <si>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</si>
  <si>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</si>
  <si>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</si>
  <si>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</si>
  <si>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</si>
  <si>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</si>
  <si>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</si>
  <si>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</si>
  <si>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</si>
  <si>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</si>
  <si>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</si>
  <si>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</si>
  <si>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</si>
  <si>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</si>
  <si>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</si>
  <si>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</si>
  <si>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</si>
  <si>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</si>
  <si>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</si>
  <si>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</si>
  <si>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</si>
  <si>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</si>
  <si>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</si>
  <si>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</si>
  <si>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</si>
  <si>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</si>
  <si>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</si>
  <si>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</si>
  <si>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</si>
  <si>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</si>
  <si>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</si>
  <si>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</si>
  <si>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</si>
  <si>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</si>
  <si>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</si>
  <si>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</si>
  <si>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</si>
  <si>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</si>
  <si>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</si>
  <si>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</si>
  <si>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</si>
  <si>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</si>
  <si>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Pierced Owl LLC</t>
  </si>
  <si>
    <t>Jeffrey Wasilewski</t>
  </si>
  <si>
    <t>1150 South St</t>
  </si>
  <si>
    <t>06078 Suffield</t>
  </si>
  <si>
    <t>United States</t>
  </si>
  <si>
    <t>Tel: +1 2022776856</t>
  </si>
  <si>
    <t>Email: jeff@jswmediainc.com</t>
  </si>
  <si>
    <t>AGSEPZ3</t>
  </si>
  <si>
    <t>Cz Color: Jet</t>
  </si>
  <si>
    <t>BBITTB</t>
  </si>
  <si>
    <t>Rose gold PVD plated surgical steel industrial Barbell, 14g (1.6mm) with two 5mm balls</t>
  </si>
  <si>
    <t>BCRGZ419</t>
  </si>
  <si>
    <t>316L steel ball closure ring, 14g (1.6mm) with dangling heart shape with round CZ stone in the middle (dangling part is made from silver plated brass)</t>
  </si>
  <si>
    <t>BNPB</t>
  </si>
  <si>
    <t>Gauge: 3mm</t>
  </si>
  <si>
    <t>DGSAA</t>
  </si>
  <si>
    <t>Gauge: 20mm</t>
  </si>
  <si>
    <t>Real jade double flared stone flesh tunnel</t>
  </si>
  <si>
    <t>DPWN</t>
  </si>
  <si>
    <t>Gauge: 12mm</t>
  </si>
  <si>
    <t>Sono wood double flared flesh tunnel</t>
  </si>
  <si>
    <t>Gauge: 19mm</t>
  </si>
  <si>
    <t>ERK569</t>
  </si>
  <si>
    <t>Pair of black PVD plated stainless steel huggies earrings with a dangling black bat</t>
  </si>
  <si>
    <t>FBNEVB</t>
  </si>
  <si>
    <t>Bioflex eyebrow banana, 16g (1.2mm) with two 3mm balls</t>
  </si>
  <si>
    <t>INDD17</t>
  </si>
  <si>
    <t>Surgical steel Industrial loop barbell, 14g (1.6mm) with two 5mm balls with a dangling dagger (dangling is made from silver plated brass)</t>
  </si>
  <si>
    <t>IPAR</t>
  </si>
  <si>
    <t>Areng wood spiral coil taper</t>
  </si>
  <si>
    <t>Gauge: 8mm</t>
  </si>
  <si>
    <t>IPCSW</t>
  </si>
  <si>
    <t>Size: 4mm</t>
  </si>
  <si>
    <t>Sawo wood fake plug in pincher shape with 16g (1.2mm) 316L steel post</t>
  </si>
  <si>
    <t>ISPSW</t>
  </si>
  <si>
    <t>Sawo wood fake plug in spiral shape with 16g (1.2mm) 316L steel post</t>
  </si>
  <si>
    <t>MDRZ728</t>
  </si>
  <si>
    <t>Rose gold PVD plated 316L steel belly banana, 1.6mm (14g) with prong set 7mm round Cubic Zirconia (CZ) stone and dangling snake with crystal eyes (dangling is made from rose gold plated brass)</t>
  </si>
  <si>
    <t>NPBNB5</t>
  </si>
  <si>
    <t>Surgical Steel nipple banana, 14g (1.6mm) with two 5mm balls</t>
  </si>
  <si>
    <t>NPDL14</t>
  </si>
  <si>
    <t xml:space="preserve">Surgical steel nipple barbell, 14g (1.6mm) with two 5mm balls connected via a small chain with a dangling crystal studded spider </t>
  </si>
  <si>
    <t>NPSH10</t>
  </si>
  <si>
    <t>316L steel nipple barbell, 14g (1.6mm) with two pistols (pistols are made from 925 Silver plated brass)</t>
  </si>
  <si>
    <t>PGSAA</t>
  </si>
  <si>
    <t>Real jade double flared stone plug</t>
  </si>
  <si>
    <t>Gauge: 10mm</t>
  </si>
  <si>
    <t>Gauge: 14mm</t>
  </si>
  <si>
    <t>Gauge: 16mm</t>
  </si>
  <si>
    <t>Gauge: 18mm</t>
  </si>
  <si>
    <t>PGSBB</t>
  </si>
  <si>
    <t>Moon stone double flare plug (opalite)</t>
  </si>
  <si>
    <t>PGSCC</t>
  </si>
  <si>
    <t>Gauge: 5mm</t>
  </si>
  <si>
    <t>Rose quartz double flared stone plug</t>
  </si>
  <si>
    <t>Gauge: 6mm</t>
  </si>
  <si>
    <t>PGSEE</t>
  </si>
  <si>
    <t>Hematite double flared stone plug</t>
  </si>
  <si>
    <t>PGSNN</t>
  </si>
  <si>
    <t>Double flared White Howlite stone plug</t>
  </si>
  <si>
    <t>PGSQQ</t>
  </si>
  <si>
    <t>Green Fluorite double flare stone plug</t>
  </si>
  <si>
    <t>PSAGC</t>
  </si>
  <si>
    <t>Sawo wood double flare plug with giant clear SwarovskiⓇ crystal center</t>
  </si>
  <si>
    <t>PSP</t>
  </si>
  <si>
    <t>Pincher Size: Thickness 2mm &amp; width 12mm</t>
  </si>
  <si>
    <t>316L steel septum pincher with double rubber O-rings</t>
  </si>
  <si>
    <t>Pincher Size: Thickness 2mm &amp; width 10mm</t>
  </si>
  <si>
    <t>Pincher Size: Thickness 2.5mm &amp; width 10mm</t>
  </si>
  <si>
    <t>Pincher Size: Thickness 1.6mm &amp; width 10mm</t>
  </si>
  <si>
    <t>SEG8</t>
  </si>
  <si>
    <t>High polished surgical steel segment ring, 8g (3mm)</t>
  </si>
  <si>
    <t>SEGT8</t>
  </si>
  <si>
    <t>Premium PVD plated surgical steel segment ring, 8g (3mm)</t>
  </si>
  <si>
    <t>SNPOD26</t>
  </si>
  <si>
    <t>Surgical steel nipple stirrup, 14g (1.6mm) with 5mm balls and a dangling dagger (dangling is made from silver plated brass)</t>
  </si>
  <si>
    <t>TPSP</t>
  </si>
  <si>
    <t>Pincher Size: Thickness 2.5mm &amp; width 12mm</t>
  </si>
  <si>
    <t>PVD plated surgical steel septum pincher with double O-rings thickness</t>
  </si>
  <si>
    <t>Pincher Size: Thickness 3mm &amp; width 12mm</t>
  </si>
  <si>
    <t>UBNEJB3I</t>
  </si>
  <si>
    <t>Titanium G23 internally threaded banana, 1.2mm (16g) with two 3mm bezel set jewel balls</t>
  </si>
  <si>
    <t>UCNNPE5</t>
  </si>
  <si>
    <t>Surgical Steel round nipple shield with a 14g (1.6mm)titanium G23 bar with two 5mm cones</t>
  </si>
  <si>
    <t>UINDB</t>
  </si>
  <si>
    <t>Titanium G23 industrial barbell, 14g (1.6mm) with two 5mm balls</t>
  </si>
  <si>
    <t>USNPE</t>
  </si>
  <si>
    <t>Surgical Steel round nipple shield with a 14g (1.6mm)titanium G23 bar with two 5mm balls</t>
  </si>
  <si>
    <t>VSEPP14</t>
  </si>
  <si>
    <t>WRB</t>
  </si>
  <si>
    <t>Gauge: 2.5mm</t>
  </si>
  <si>
    <t>Steel wire twist taper</t>
  </si>
  <si>
    <t>ZBCR14</t>
  </si>
  <si>
    <t>EO gas sterilized piercing: 316L steel ball closure ring, 14g (1.6mm) with a 4mm ball</t>
  </si>
  <si>
    <t>ZUBCRS</t>
  </si>
  <si>
    <t>EO gas sterilized piercing: Titanium G23 ball closure ring, 16g (1.2mm) with 3mm ball</t>
  </si>
  <si>
    <t>ZUBN2CG</t>
  </si>
  <si>
    <t>EO gas sterilized piercing: Titanium G23 belly banana, 14g (1.6mm) with an 8mm and 5mm jewel ball</t>
  </si>
  <si>
    <t>ZUBNS</t>
  </si>
  <si>
    <t>EO gas sterilized piercing: Titanium G23 belly banana, 14g (1.6mm) with an upper 5mm and a lower 6mm plain titanium ball</t>
  </si>
  <si>
    <t>ZUCBEB</t>
  </si>
  <si>
    <t>EO gas sterilized piercing: Titanium G23 circular barbell, 16g (1.2mm) with two 3mm balls</t>
  </si>
  <si>
    <t>BNPB8</t>
  </si>
  <si>
    <t>DGSAA13/16</t>
  </si>
  <si>
    <t>DPWN1/2</t>
  </si>
  <si>
    <t>DPWN3/4</t>
  </si>
  <si>
    <t>IPAR8</t>
  </si>
  <si>
    <t>IPAR0</t>
  </si>
  <si>
    <t>IPCSW4</t>
  </si>
  <si>
    <t>ISPSW4</t>
  </si>
  <si>
    <t>ISPSW8</t>
  </si>
  <si>
    <t>PGSAA0</t>
  </si>
  <si>
    <t>PGSAA00</t>
  </si>
  <si>
    <t>PGSAA1/2</t>
  </si>
  <si>
    <t>PGSAA9/16</t>
  </si>
  <si>
    <t>PGSAA5/8</t>
  </si>
  <si>
    <t>PGSAA11/16</t>
  </si>
  <si>
    <t>PGSAA13/16</t>
  </si>
  <si>
    <t>PGSBB11/16</t>
  </si>
  <si>
    <t>PGSCC4</t>
  </si>
  <si>
    <t>PGSCC2</t>
  </si>
  <si>
    <t>PGSCC1/2</t>
  </si>
  <si>
    <t>PGSEE2</t>
  </si>
  <si>
    <t>PGSNN0</t>
  </si>
  <si>
    <t>PGSNN00</t>
  </si>
  <si>
    <t>PGSNN1/2</t>
  </si>
  <si>
    <t>PGSNN9/16</t>
  </si>
  <si>
    <t>PGSNN5/8</t>
  </si>
  <si>
    <t>PGSNN11/16</t>
  </si>
  <si>
    <t>PGSNN13/16</t>
  </si>
  <si>
    <t>PGSQQ4</t>
  </si>
  <si>
    <t>PGSQQ00</t>
  </si>
  <si>
    <t>PGSQQ9/16</t>
  </si>
  <si>
    <t>PGSQQ5/8</t>
  </si>
  <si>
    <t>PSAGC0</t>
  </si>
  <si>
    <t>PSP12B</t>
  </si>
  <si>
    <t>PSP12S</t>
  </si>
  <si>
    <t>PSP10S</t>
  </si>
  <si>
    <t>PSP14S</t>
  </si>
  <si>
    <t>SNPOD26A</t>
  </si>
  <si>
    <t>TPSP10B</t>
  </si>
  <si>
    <t>TPSP10S</t>
  </si>
  <si>
    <t>TPSP8B</t>
  </si>
  <si>
    <t>TPSP14S</t>
  </si>
  <si>
    <t>UCNNPE5B</t>
  </si>
  <si>
    <t>USNPE12</t>
  </si>
  <si>
    <t>USNPE14</t>
  </si>
  <si>
    <t>USNPE16</t>
  </si>
  <si>
    <t>VSEGH18A</t>
  </si>
  <si>
    <t>WRB10</t>
  </si>
  <si>
    <t>One Thousand Fifty Two and 44 cents USD</t>
  </si>
  <si>
    <t>925 Silver fake septum clicker, 18g (1mm) with a single 3mm prong set CZ stone in the center- outer diameter of 1/2'' (12mm)</t>
  </si>
  <si>
    <t>Surgical steel banana for prince albert piercing with two internal threading balls - length 3/4''(19mm)</t>
  </si>
  <si>
    <t>925 Silver septum clicker with a 14g (1.6mm) 316L steel closure bar with a prong set synthetic opal in the center- length of bar 1/4'' - 5/16'' (6mm to 8mm)</t>
  </si>
  <si>
    <t>Mina</t>
  </si>
  <si>
    <t>06078 Suffield, Connecticut</t>
  </si>
  <si>
    <t xml:space="preserve">VAT: 62721881-001 </t>
  </si>
  <si>
    <r>
      <t xml:space="preserve">Discount 30% as per </t>
    </r>
    <r>
      <rPr>
        <b/>
        <sz val="10"/>
        <color theme="1"/>
        <rFont val="Arial"/>
        <family val="2"/>
      </rPr>
      <t>Gold Membership</t>
    </r>
    <r>
      <rPr>
        <sz val="10"/>
        <color theme="1"/>
        <rFont val="Arial"/>
        <family val="2"/>
      </rPr>
      <t>:</t>
    </r>
  </si>
  <si>
    <r>
      <t xml:space="preserve">Free Shipping to USA via DHL due </t>
    </r>
    <r>
      <rPr>
        <b/>
        <sz val="10"/>
        <color theme="1"/>
        <rFont val="Arial"/>
        <family val="2"/>
      </rPr>
      <t>Gold Membership</t>
    </r>
    <r>
      <rPr>
        <sz val="10"/>
        <color theme="1"/>
        <rFont val="Arial"/>
        <family val="2"/>
      </rPr>
      <t>:</t>
    </r>
  </si>
  <si>
    <t xml:space="preserve">GSP Eligible  </t>
  </si>
  <si>
    <t>HTS - A7117.19.9000: Imitation jewelry of base metal</t>
  </si>
  <si>
    <t>Seven Hundred Fourteen and 47 cents USD</t>
  </si>
  <si>
    <t>Five Hundred Twelve and 23 cents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</si>
</sst>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1">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theme="3" tint="0.59999389629810485"/>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43">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5" fillId="0" borderId="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5" fillId="0" borderId="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11" fillId="0" borderId="0" applyNumberFormat="0" applyFill="0" applyBorder="0" applyAlignment="0" applyProtection="0">
      <alignment vertical="top"/>
      <protection locked="0"/>
    </xf>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2" fillId="0" borderId="0" applyFont="0" applyFill="0" applyBorder="0" applyAlignment="0" applyProtection="0"/>
    <xf numFmtId="0" fontId="5" fillId="0" borderId="0"/>
    <xf numFmtId="168" fontId="2" fillId="0" borderId="0" applyFon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1" fillId="0" borderId="0" applyFon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1"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2" fillId="0" borderId="0"/>
    <xf numFmtId="0" fontId="5" fillId="0" borderId="0"/>
    <xf numFmtId="0" fontId="2" fillId="0" borderId="0"/>
  </cellStyleXfs>
  <cellXfs count="170">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0" fontId="18" fillId="2" borderId="20" xfId="0" applyFont="1" applyFill="1" applyBorder="1"/>
    <xf numFmtId="0" fontId="18" fillId="2" borderId="13" xfId="0" applyFont="1" applyFill="1" applyBorder="1"/>
    <xf numFmtId="0" fontId="18" fillId="2" borderId="0" xfId="0" applyFont="1" applyFill="1" applyAlignment="1">
      <alignment horizontal="center"/>
    </xf>
    <xf numFmtId="0" fontId="19" fillId="2" borderId="0" xfId="0" applyFont="1" applyFill="1" applyAlignment="1">
      <alignment horizontal="center"/>
    </xf>
    <xf numFmtId="1" fontId="18" fillId="4" borderId="19" xfId="0" applyNumberFormat="1" applyFont="1" applyFill="1" applyBorder="1" applyAlignment="1">
      <alignment horizontal="center" vertical="top" wrapText="1"/>
    </xf>
    <xf numFmtId="1" fontId="1" fillId="4" borderId="19" xfId="0" applyNumberFormat="1" applyFont="1" applyFill="1" applyBorder="1" applyAlignment="1">
      <alignment vertical="top" wrapText="1"/>
    </xf>
    <xf numFmtId="1" fontId="3" fillId="4" borderId="9" xfId="0" applyNumberFormat="1" applyFont="1" applyFill="1" applyBorder="1" applyAlignment="1">
      <alignment vertical="top" wrapText="1"/>
    </xf>
    <xf numFmtId="1" fontId="3" fillId="4" borderId="19" xfId="0" applyNumberFormat="1" applyFont="1" applyFill="1" applyBorder="1" applyAlignment="1">
      <alignment vertical="top" wrapText="1"/>
    </xf>
    <xf numFmtId="2" fontId="1" fillId="4" borderId="19" xfId="0" applyNumberFormat="1" applyFont="1" applyFill="1" applyBorder="1" applyAlignment="1">
      <alignment horizontal="right" vertical="top" wrapText="1"/>
    </xf>
    <xf numFmtId="2" fontId="18" fillId="4" borderId="19" xfId="0" applyNumberFormat="1" applyFont="1" applyFill="1" applyBorder="1" applyAlignment="1">
      <alignment horizontal="right" vertical="top" wrapText="1"/>
    </xf>
    <xf numFmtId="1" fontId="18" fillId="5" borderId="19" xfId="0" applyNumberFormat="1" applyFont="1" applyFill="1" applyBorder="1" applyAlignment="1">
      <alignment horizontal="center" vertical="top" wrapText="1"/>
    </xf>
    <xf numFmtId="1" fontId="1" fillId="5" borderId="19" xfId="0" applyNumberFormat="1" applyFont="1" applyFill="1" applyBorder="1" applyAlignment="1">
      <alignment vertical="top" wrapText="1"/>
    </xf>
    <xf numFmtId="1" fontId="3" fillId="5" borderId="9" xfId="0" applyNumberFormat="1" applyFont="1" applyFill="1" applyBorder="1" applyAlignment="1">
      <alignment vertical="top" wrapText="1"/>
    </xf>
    <xf numFmtId="1" fontId="3" fillId="5" borderId="19" xfId="0" applyNumberFormat="1" applyFont="1" applyFill="1" applyBorder="1" applyAlignment="1">
      <alignment vertical="top" wrapText="1"/>
    </xf>
    <xf numFmtId="2" fontId="1" fillId="5" borderId="19" xfId="0" applyNumberFormat="1" applyFont="1" applyFill="1" applyBorder="1" applyAlignment="1">
      <alignment horizontal="right" vertical="top" wrapText="1"/>
    </xf>
    <xf numFmtId="2" fontId="18" fillId="5" borderId="19" xfId="0" applyNumberFormat="1" applyFont="1" applyFill="1" applyBorder="1" applyAlignment="1">
      <alignment horizontal="right" vertical="top" wrapText="1"/>
    </xf>
    <xf numFmtId="1" fontId="18" fillId="5" borderId="20" xfId="0" applyNumberFormat="1" applyFont="1" applyFill="1" applyBorder="1" applyAlignment="1">
      <alignment horizontal="center" vertical="top" wrapText="1"/>
    </xf>
    <xf numFmtId="1" fontId="1" fillId="5" borderId="20" xfId="0" applyNumberFormat="1" applyFont="1" applyFill="1" applyBorder="1" applyAlignment="1">
      <alignment vertical="top" wrapText="1"/>
    </xf>
    <xf numFmtId="1" fontId="3" fillId="5" borderId="13" xfId="0" applyNumberFormat="1" applyFont="1" applyFill="1" applyBorder="1" applyAlignment="1">
      <alignment vertical="top" wrapText="1"/>
    </xf>
    <xf numFmtId="1" fontId="3" fillId="5" borderId="20" xfId="0" applyNumberFormat="1" applyFont="1" applyFill="1" applyBorder="1" applyAlignment="1">
      <alignment vertical="top" wrapText="1"/>
    </xf>
    <xf numFmtId="2" fontId="1" fillId="5" borderId="20" xfId="0" applyNumberFormat="1" applyFont="1" applyFill="1" applyBorder="1" applyAlignment="1">
      <alignment horizontal="right" vertical="top" wrapText="1"/>
    </xf>
    <xf numFmtId="2" fontId="18" fillId="5" borderId="20" xfId="0" applyNumberFormat="1" applyFont="1" applyFill="1" applyBorder="1" applyAlignment="1">
      <alignment horizontal="right" vertical="top" wrapText="1"/>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1" fontId="3" fillId="4" borderId="9" xfId="0" applyNumberFormat="1" applyFont="1" applyFill="1" applyBorder="1" applyAlignment="1">
      <alignment vertical="top" wrapText="1"/>
    </xf>
    <xf numFmtId="1" fontId="3" fillId="4" borderId="17" xfId="0" applyNumberFormat="1" applyFont="1" applyFill="1" applyBorder="1" applyAlignment="1">
      <alignment vertical="top" wrapText="1"/>
    </xf>
    <xf numFmtId="1" fontId="3" fillId="5" borderId="13" xfId="0" applyNumberFormat="1" applyFont="1" applyFill="1" applyBorder="1" applyAlignment="1">
      <alignment vertical="top" wrapText="1"/>
    </xf>
    <xf numFmtId="1" fontId="3" fillId="5" borderId="18" xfId="0" applyNumberFormat="1" applyFont="1" applyFill="1" applyBorder="1" applyAlignment="1">
      <alignment vertical="top" wrapText="1"/>
    </xf>
    <xf numFmtId="1" fontId="3" fillId="5" borderId="9" xfId="0" applyNumberFormat="1" applyFont="1" applyFill="1" applyBorder="1" applyAlignment="1">
      <alignment vertical="top" wrapText="1"/>
    </xf>
    <xf numFmtId="1" fontId="3" fillId="5" borderId="17" xfId="0" applyNumberFormat="1" applyFont="1" applyFill="1" applyBorder="1" applyAlignment="1">
      <alignment vertical="top" wrapText="1"/>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cellXfs>
  <cellStyles count="5343">
    <cellStyle name="Comma 2" xfId="7" xr:uid="{B65C5B6D-D77C-4112-A475-3E21BBF3AB23}"/>
    <cellStyle name="Comma 2 2" xfId="4430" xr:uid="{C17D5AEC-FD9F-4D92-B316-90F921245323}"/>
    <cellStyle name="Comma 2 2 2" xfId="4755" xr:uid="{A96C4E61-2CD8-4CE1-947A-EAFAA9D0EECA}"/>
    <cellStyle name="Comma 2 2 2 2" xfId="5326" xr:uid="{2FB7A022-3242-4136-A673-CDEDF90B96E0}"/>
    <cellStyle name="Comma 2 2 3" xfId="4591" xr:uid="{EC8D1E6E-31E5-4D9C-9033-0958EFB0F148}"/>
    <cellStyle name="Comma 3" xfId="4318" xr:uid="{1C556707-FACB-4B39-9012-D9CAF1327650}"/>
    <cellStyle name="Comma 3 2" xfId="4432" xr:uid="{1E64C55C-F772-4970-BBE5-8730A7DA4AFB}"/>
    <cellStyle name="Comma 3 2 2" xfId="4756" xr:uid="{656CCCA3-4DBC-4DD4-87B6-9780621B6FAE}"/>
    <cellStyle name="Comma 3 2 2 2" xfId="5327" xr:uid="{E7B5DD8C-78B0-456E-9936-7B95FCB194D4}"/>
    <cellStyle name="Comma 3 2 3" xfId="5325" xr:uid="{CBDDE4DF-DCF0-40EB-8CFA-E8BE1C504DBD}"/>
    <cellStyle name="Currency 10" xfId="8" xr:uid="{1E2724AF-7F7C-425B-8926-BB2E1874BA31}"/>
    <cellStyle name="Currency 10 2" xfId="9" xr:uid="{5E3F1A83-F1EF-4867-8D27-72E797DF020A}"/>
    <cellStyle name="Currency 10 2 2" xfId="203" xr:uid="{8800FF71-EA82-4F44-9760-C6050BA91174}"/>
    <cellStyle name="Currency 10 2 2 2" xfId="4616" xr:uid="{69965FD7-A4BC-4331-AB89-8A189B49A56C}"/>
    <cellStyle name="Currency 10 2 3" xfId="4511" xr:uid="{DAE83554-0A76-4BCC-AB17-96EB50086152}"/>
    <cellStyle name="Currency 10 3" xfId="10" xr:uid="{D4A02CE2-FA7F-4A14-83C0-DB5BEA3B4BC0}"/>
    <cellStyle name="Currency 10 3 2" xfId="204" xr:uid="{35907186-AF0E-43DC-BA56-6E30E32185A7}"/>
    <cellStyle name="Currency 10 3 2 2" xfId="4617" xr:uid="{D612CFB4-96FE-4C38-9FFD-8EEC7CA7508D}"/>
    <cellStyle name="Currency 10 3 3" xfId="4512" xr:uid="{F169B442-9854-490B-9218-02128D2CB437}"/>
    <cellStyle name="Currency 10 4" xfId="205" xr:uid="{DC08987F-6C82-4FE7-9EC4-1A7ECA8F56E5}"/>
    <cellStyle name="Currency 10 4 2" xfId="4618" xr:uid="{6D37AE7F-372D-47EE-93DE-D570CC4A5BF4}"/>
    <cellStyle name="Currency 10 5" xfId="4437" xr:uid="{D384D8AE-C6E5-43A0-A63F-4971B298E652}"/>
    <cellStyle name="Currency 10 6" xfId="4510" xr:uid="{0AF76EF2-069B-4C0E-9A39-2303C4AD83E3}"/>
    <cellStyle name="Currency 11" xfId="11" xr:uid="{0E7DCBFF-236C-48FE-9B65-B651E4937327}"/>
    <cellStyle name="Currency 11 2" xfId="12" xr:uid="{C6836A87-4BE0-4C26-B932-A4759603F38B}"/>
    <cellStyle name="Currency 11 2 2" xfId="206" xr:uid="{12DE8F00-B6E2-4353-A574-648E33A035F4}"/>
    <cellStyle name="Currency 11 2 2 2" xfId="4619" xr:uid="{5552FCE9-939C-4C3F-B267-5A77137A5698}"/>
    <cellStyle name="Currency 11 2 3" xfId="4514" xr:uid="{0A77CAC1-DF2B-455B-A2CD-8DE240861E95}"/>
    <cellStyle name="Currency 11 3" xfId="13" xr:uid="{84EC8B9F-6C83-473A-8470-96BE9250EC7F}"/>
    <cellStyle name="Currency 11 3 2" xfId="207" xr:uid="{6BD2A2E4-78E3-4E7F-B7C7-3126059D8148}"/>
    <cellStyle name="Currency 11 3 2 2" xfId="4620" xr:uid="{9FD1FC3E-F42D-4B4C-9F6F-9F9F79B6ABD2}"/>
    <cellStyle name="Currency 11 3 3" xfId="4515" xr:uid="{36E19894-70F6-4BCB-90B4-96B62DB3479C}"/>
    <cellStyle name="Currency 11 4" xfId="208" xr:uid="{96C01C2B-A027-479F-8B09-BC946F4FBA3A}"/>
    <cellStyle name="Currency 11 4 2" xfId="4621" xr:uid="{BA218104-4647-4489-A2B7-85CF2EBC9D0C}"/>
    <cellStyle name="Currency 11 5" xfId="4319" xr:uid="{68BF7229-B2DE-49D2-A5C3-ABB03A936406}"/>
    <cellStyle name="Currency 11 5 2" xfId="4438" xr:uid="{F4C8CD51-1A0A-47EE-81A6-204B9A9D5D4D}"/>
    <cellStyle name="Currency 11 5 3" xfId="4720" xr:uid="{B04C9454-01CD-4586-9900-FBC0057B3B27}"/>
    <cellStyle name="Currency 11 5 3 2" xfId="5315" xr:uid="{C8D23384-A760-4F9D-9175-70A8FDB8B051}"/>
    <cellStyle name="Currency 11 5 3 3" xfId="4757" xr:uid="{CCE3A9BF-8F9A-417E-9F1C-6C5EA3A12D50}"/>
    <cellStyle name="Currency 11 5 4" xfId="4697" xr:uid="{9DD259D3-8FDE-4D12-A736-B577B0303CAF}"/>
    <cellStyle name="Currency 11 6" xfId="4513" xr:uid="{ADA8A3B1-2C96-44A2-A918-B43C58153929}"/>
    <cellStyle name="Currency 12" xfId="14" xr:uid="{812B2157-9858-486C-AD00-9F6E3561D3EA}"/>
    <cellStyle name="Currency 12 2" xfId="15" xr:uid="{917A63B8-3F01-4ECC-AE88-7126A6C05D44}"/>
    <cellStyle name="Currency 12 2 2" xfId="209" xr:uid="{F3DDFAF1-F0F0-4585-88EC-8D117BBE2A23}"/>
    <cellStyle name="Currency 12 2 2 2" xfId="4622" xr:uid="{9E435136-3E8F-4046-963E-290F6E71B2BC}"/>
    <cellStyle name="Currency 12 2 3" xfId="4517" xr:uid="{2A40E7C7-A4DB-48AC-88FA-E6661A3D97E3}"/>
    <cellStyle name="Currency 12 3" xfId="210" xr:uid="{F6C7BA54-52A1-4BF5-B7F3-D56CD9759DF9}"/>
    <cellStyle name="Currency 12 3 2" xfId="4623" xr:uid="{5785D1AC-ACA5-4DD2-91AE-B292A74C65D1}"/>
    <cellStyle name="Currency 12 4" xfId="4516" xr:uid="{5EC96ED2-F665-4DEA-992E-A552CE6B9F63}"/>
    <cellStyle name="Currency 13" xfId="16" xr:uid="{9293B8EB-8B7C-44CD-9B60-9650FA263E20}"/>
    <cellStyle name="Currency 13 2" xfId="4321" xr:uid="{35B1292D-A10F-4815-A36C-C905CC07E00B}"/>
    <cellStyle name="Currency 13 3" xfId="4322" xr:uid="{C8AA5BC6-5FA3-4268-9792-C92197A3CAC3}"/>
    <cellStyle name="Currency 13 3 2" xfId="4759" xr:uid="{E081F2FF-B4D8-435C-A5EF-67437D0E78BE}"/>
    <cellStyle name="Currency 13 4" xfId="4320" xr:uid="{FA0487BA-C39C-425C-8ECF-E29C878B718C}"/>
    <cellStyle name="Currency 13 5" xfId="4758" xr:uid="{BAEE4B80-FA37-4B54-B331-C26FD6D6035C}"/>
    <cellStyle name="Currency 14" xfId="17" xr:uid="{E1637CFD-D0D0-454D-AF5B-61831530E94C}"/>
    <cellStyle name="Currency 14 2" xfId="211" xr:uid="{2898E732-98F6-49B4-A52E-C05AFD88C989}"/>
    <cellStyle name="Currency 14 2 2" xfId="4624" xr:uid="{573B5D89-9779-4050-9297-D32B279BF62F}"/>
    <cellStyle name="Currency 14 3" xfId="4518" xr:uid="{CD35F315-4CA0-41B7-899E-924E336AD1FF}"/>
    <cellStyle name="Currency 15" xfId="4414" xr:uid="{2D7B0CAA-81D7-4656-AA74-1272CBFD32F7}"/>
    <cellStyle name="Currency 17" xfId="4323" xr:uid="{F172FD04-4EE1-428D-93CC-7113F27DC5C5}"/>
    <cellStyle name="Currency 2" xfId="18" xr:uid="{9DFF7137-9F86-4DB7-9426-718AAFB962A9}"/>
    <cellStyle name="Currency 2 2" xfId="19" xr:uid="{25D807D6-C142-41AC-A091-15AC9CF9E947}"/>
    <cellStyle name="Currency 2 2 2" xfId="20" xr:uid="{258CCFE4-20CA-45C9-A2BE-037CD32AFCAC}"/>
    <cellStyle name="Currency 2 2 2 2" xfId="21" xr:uid="{7B23FAD6-429A-4C7C-836C-F1837CF559C5}"/>
    <cellStyle name="Currency 2 2 2 2 2" xfId="4760" xr:uid="{4FE1A8D4-497F-4F48-A3ED-79C609F4DF22}"/>
    <cellStyle name="Currency 2 2 2 3" xfId="22" xr:uid="{71EC137B-DC89-4896-8E97-25277DDB5D17}"/>
    <cellStyle name="Currency 2 2 2 3 2" xfId="212" xr:uid="{0A616857-87AD-4D32-9345-0E3FC57A2497}"/>
    <cellStyle name="Currency 2 2 2 3 2 2" xfId="4625" xr:uid="{01CF48E7-045F-45C0-8A70-D3677B5CF41E}"/>
    <cellStyle name="Currency 2 2 2 3 3" xfId="4521" xr:uid="{4107D7B2-B5BC-4F40-93A4-602D64850CA8}"/>
    <cellStyle name="Currency 2 2 2 4" xfId="213" xr:uid="{B69AF807-19B8-4FC3-BFC3-62BFD6AEF521}"/>
    <cellStyle name="Currency 2 2 2 4 2" xfId="4626" xr:uid="{8ADE107A-F712-4869-BEFF-2A1388120A21}"/>
    <cellStyle name="Currency 2 2 2 5" xfId="4520" xr:uid="{D1A8F84B-BFD9-4BC3-AA5A-613C35CA9D3A}"/>
    <cellStyle name="Currency 2 2 3" xfId="214" xr:uid="{6A9AB8C8-A60C-4C19-B086-264493CA088A}"/>
    <cellStyle name="Currency 2 2 3 2" xfId="4627" xr:uid="{E4A613AD-444A-4253-A064-AE1777DC1043}"/>
    <cellStyle name="Currency 2 2 4" xfId="4519" xr:uid="{183DF74B-2263-4183-A442-CECDD682A33F}"/>
    <cellStyle name="Currency 2 3" xfId="23" xr:uid="{B91FD97E-986A-45A2-B183-336C471DBA7E}"/>
    <cellStyle name="Currency 2 3 2" xfId="215" xr:uid="{2C026998-10CF-4963-8C8F-BAA77BBCA282}"/>
    <cellStyle name="Currency 2 3 2 2" xfId="4628" xr:uid="{32831058-9C99-4776-A873-D891B4166A43}"/>
    <cellStyle name="Currency 2 3 3" xfId="4522" xr:uid="{4B281D5E-63CA-4F1F-A2AD-6636864F381E}"/>
    <cellStyle name="Currency 2 4" xfId="216" xr:uid="{434161C4-6984-4C59-820B-381E93F02E78}"/>
    <cellStyle name="Currency 2 4 2" xfId="217" xr:uid="{078BF593-6169-4655-A244-856943F51357}"/>
    <cellStyle name="Currency 2 5" xfId="218" xr:uid="{53E098F7-03F3-4A3E-BF37-4F5B87A72ED2}"/>
    <cellStyle name="Currency 2 5 2" xfId="219" xr:uid="{7AEA6B32-1D93-473B-BE86-72A37EED601A}"/>
    <cellStyle name="Currency 2 6" xfId="220" xr:uid="{525F3DCA-A0C7-4A37-9856-C8B81953E4C7}"/>
    <cellStyle name="Currency 3" xfId="24" xr:uid="{C9B6F1C4-2252-4E0A-A325-6C368C3A4A3F}"/>
    <cellStyle name="Currency 3 2" xfId="25" xr:uid="{4AC14001-0889-42D4-9F8A-58CA71C102E3}"/>
    <cellStyle name="Currency 3 2 2" xfId="221" xr:uid="{055E745B-79B5-4A91-AF1E-41EF9BCA3D36}"/>
    <cellStyle name="Currency 3 2 2 2" xfId="4629" xr:uid="{016C0C95-66B3-4CEC-A247-DAD7024D1CB0}"/>
    <cellStyle name="Currency 3 2 3" xfId="4524" xr:uid="{C1E555E6-47E9-4C33-958B-796AE48B8CBE}"/>
    <cellStyle name="Currency 3 3" xfId="26" xr:uid="{09BF9F4A-B67D-428F-91E2-F60130AF5325}"/>
    <cellStyle name="Currency 3 3 2" xfId="222" xr:uid="{51324F48-A2A3-4DD4-9134-AE03B54CA20A}"/>
    <cellStyle name="Currency 3 3 2 2" xfId="4630" xr:uid="{8214E6F3-F8FD-4EB5-98F4-EC9B7818F9D1}"/>
    <cellStyle name="Currency 3 3 3" xfId="4525" xr:uid="{3F3F76F6-A130-4F5F-90B5-6370BB50FBF7}"/>
    <cellStyle name="Currency 3 4" xfId="27" xr:uid="{9CE16205-B148-4FCE-B77D-05B50CDFCD5A}"/>
    <cellStyle name="Currency 3 4 2" xfId="223" xr:uid="{50BC864C-B18B-44ED-8BD0-51D4D0E5572C}"/>
    <cellStyle name="Currency 3 4 2 2" xfId="4631" xr:uid="{F387CB1C-2305-41CC-AF6B-A182F049C5DC}"/>
    <cellStyle name="Currency 3 4 3" xfId="4526" xr:uid="{36AD0A81-627E-4FBD-8597-F44B679A308C}"/>
    <cellStyle name="Currency 3 5" xfId="224" xr:uid="{F7591D06-C18B-4CD6-9272-F4BA42622305}"/>
    <cellStyle name="Currency 3 5 2" xfId="4632" xr:uid="{6E375217-30C3-424F-BCBC-6DE17A10A0FA}"/>
    <cellStyle name="Currency 3 6" xfId="4523" xr:uid="{60E0D29A-AB4C-4DC9-9FCE-28693E5DD968}"/>
    <cellStyle name="Currency 4" xfId="28" xr:uid="{FA9DC9C8-8BB6-4FA6-B796-8162898078AA}"/>
    <cellStyle name="Currency 4 2" xfId="29" xr:uid="{52CC2771-5D9B-49DF-B961-81B356918FED}"/>
    <cellStyle name="Currency 4 2 2" xfId="225" xr:uid="{64F84712-6E19-4986-AEFC-16FCA2A98909}"/>
    <cellStyle name="Currency 4 2 2 2" xfId="4633" xr:uid="{47B7CDC2-571D-4B75-80D1-1B20DF9EB6EA}"/>
    <cellStyle name="Currency 4 2 3" xfId="4528" xr:uid="{402DE363-F642-4FDD-9191-D5318A4B2617}"/>
    <cellStyle name="Currency 4 3" xfId="30" xr:uid="{24239D11-5153-4728-AEFB-6A060CF67D7E}"/>
    <cellStyle name="Currency 4 3 2" xfId="226" xr:uid="{C5B97944-0D55-4852-8B77-A5659043178A}"/>
    <cellStyle name="Currency 4 3 2 2" xfId="4634" xr:uid="{1F920F91-9D0F-4BE7-A86E-31D3E321E9E7}"/>
    <cellStyle name="Currency 4 3 3" xfId="4529" xr:uid="{AE105BF8-2A7B-4700-8BA1-9FD82A5017A5}"/>
    <cellStyle name="Currency 4 4" xfId="227" xr:uid="{16AD743B-3D2D-405B-95A9-D5AD648D12D9}"/>
    <cellStyle name="Currency 4 4 2" xfId="4635" xr:uid="{34E81384-2613-41B7-926A-3B5B442A217B}"/>
    <cellStyle name="Currency 4 5" xfId="4324" xr:uid="{F33ACAD3-8D16-4456-A0C4-8BC3D5491CBE}"/>
    <cellStyle name="Currency 4 5 2" xfId="4439" xr:uid="{915D4ABC-464B-46A0-A690-EFDE2D992399}"/>
    <cellStyle name="Currency 4 5 3" xfId="4721" xr:uid="{AF2A1BA4-A595-45FB-8258-AA3D8FB844E2}"/>
    <cellStyle name="Currency 4 5 3 2" xfId="5316" xr:uid="{0E50C200-6DF6-4A99-8F2E-CCCF453CB146}"/>
    <cellStyle name="Currency 4 5 3 3" xfId="4761" xr:uid="{BE55CEAF-417B-4476-B3A3-115FBEFD3EDC}"/>
    <cellStyle name="Currency 4 5 4" xfId="4698" xr:uid="{6C884B6B-404E-4B73-9471-564E2ED27050}"/>
    <cellStyle name="Currency 4 6" xfId="4527" xr:uid="{71BA607B-6916-4A84-AB59-2BFFB8ED384C}"/>
    <cellStyle name="Currency 5" xfId="31" xr:uid="{2FCA0C16-384D-4D7C-B35C-1B89E0178F98}"/>
    <cellStyle name="Currency 5 2" xfId="32" xr:uid="{F10325AB-7FB1-4590-B558-2A5894743EDB}"/>
    <cellStyle name="Currency 5 2 2" xfId="228" xr:uid="{DA58DC7D-25F6-41C4-9D71-C9BE5F57BFD2}"/>
    <cellStyle name="Currency 5 2 2 2" xfId="4636" xr:uid="{6470DAF9-B8E1-4B17-A26E-CAA48189CF5E}"/>
    <cellStyle name="Currency 5 2 3" xfId="4530" xr:uid="{8D98CD98-8AB8-47D3-8985-464AC877275F}"/>
    <cellStyle name="Currency 5 3" xfId="4325" xr:uid="{6C05E43B-21CC-435F-A434-000668BBA867}"/>
    <cellStyle name="Currency 5 3 2" xfId="4440" xr:uid="{59858A95-0C1A-481A-9C87-4A23844A81C0}"/>
    <cellStyle name="Currency 5 3 2 2" xfId="5306" xr:uid="{CE39C2B8-014C-435B-ADA6-D963159D48D0}"/>
    <cellStyle name="Currency 5 3 2 3" xfId="4763" xr:uid="{C539362F-4D04-4A18-9B20-9B76621176F7}"/>
    <cellStyle name="Currency 5 4" xfId="4762" xr:uid="{CC7EE42E-6FDA-43AE-A827-49B8EE52898E}"/>
    <cellStyle name="Currency 6" xfId="33" xr:uid="{834E115C-B0AB-441E-8C22-D43A389D2000}"/>
    <cellStyle name="Currency 6 2" xfId="229" xr:uid="{EADEE99E-8347-4D2E-89AD-8EB3FC1A40D8}"/>
    <cellStyle name="Currency 6 2 2" xfId="4637" xr:uid="{57EFB36B-9613-4135-98C4-1F7BC083712A}"/>
    <cellStyle name="Currency 6 3" xfId="4326" xr:uid="{4F3F83BA-C753-421E-99CD-17015C007519}"/>
    <cellStyle name="Currency 6 3 2" xfId="4441" xr:uid="{70A88292-C086-428B-9426-2C11A91BF5D9}"/>
    <cellStyle name="Currency 6 3 3" xfId="4722" xr:uid="{CE78425B-BD3C-4A9A-A748-59C3DB0228E8}"/>
    <cellStyle name="Currency 6 3 3 2" xfId="5317" xr:uid="{0492AB5C-09AE-4EB1-80C8-D084FCAD6F8E}"/>
    <cellStyle name="Currency 6 3 3 3" xfId="4764" xr:uid="{07A2F573-729A-4D25-8F8E-356EC7B1FCE0}"/>
    <cellStyle name="Currency 6 3 4" xfId="4699" xr:uid="{4CD3695D-CA00-44CA-8F7A-812C2EBC4C33}"/>
    <cellStyle name="Currency 6 4" xfId="4531" xr:uid="{5FCD6473-3625-4773-88A3-D6621CC074E1}"/>
    <cellStyle name="Currency 7" xfId="34" xr:uid="{4EED6C7A-6E9B-41E2-A212-643BB821260D}"/>
    <cellStyle name="Currency 7 2" xfId="35" xr:uid="{F211CD54-03CD-4753-B8F6-532625EA3538}"/>
    <cellStyle name="Currency 7 2 2" xfId="250" xr:uid="{CAD2E009-8D18-488E-9213-81EC7A2AC66E}"/>
    <cellStyle name="Currency 7 2 2 2" xfId="4638" xr:uid="{A0158616-C1FC-4F6E-B2AC-E166543DC906}"/>
    <cellStyle name="Currency 7 2 3" xfId="4533" xr:uid="{0654900C-80E0-4BCF-AB87-DF3486469AC2}"/>
    <cellStyle name="Currency 7 3" xfId="230" xr:uid="{15C62BE3-95B1-4330-9B1F-2934C69B6B7B}"/>
    <cellStyle name="Currency 7 3 2" xfId="4639" xr:uid="{C3BCEE86-11F9-4A85-8D3F-FE272140FD91}"/>
    <cellStyle name="Currency 7 4" xfId="4442" xr:uid="{46984665-C8DA-466B-9093-B96FC57F3167}"/>
    <cellStyle name="Currency 7 5" xfId="4532" xr:uid="{B76CBD1B-DB37-437B-9CE6-51AD5806050C}"/>
    <cellStyle name="Currency 8" xfId="36" xr:uid="{CC21BC2B-FCEE-4454-9043-8844C254BB05}"/>
    <cellStyle name="Currency 8 2" xfId="37" xr:uid="{602F2107-0127-430D-BBF5-825D2F86EE92}"/>
    <cellStyle name="Currency 8 2 2" xfId="231" xr:uid="{56176F32-BE9D-4152-8F94-DBAC558E44CD}"/>
    <cellStyle name="Currency 8 2 2 2" xfId="4640" xr:uid="{49A25652-6D8A-46AA-ABEB-FD191DD2A4B9}"/>
    <cellStyle name="Currency 8 2 3" xfId="4535" xr:uid="{18A457E2-04B3-41A4-B4E0-443D7B08962D}"/>
    <cellStyle name="Currency 8 3" xfId="38" xr:uid="{9C117C1B-ADA6-4A49-AACA-A6AF80CCE981}"/>
    <cellStyle name="Currency 8 3 2" xfId="232" xr:uid="{1719C590-4E3B-4022-A196-3D291255BE25}"/>
    <cellStyle name="Currency 8 3 2 2" xfId="4641" xr:uid="{F6385B78-48CA-4D20-ADBF-78FBC2C67076}"/>
    <cellStyle name="Currency 8 3 3" xfId="4536" xr:uid="{A6E7CBB8-0057-4A62-8566-4318B0E9FECA}"/>
    <cellStyle name="Currency 8 4" xfId="39" xr:uid="{EA3ACBCF-1649-408A-B893-CAC7163890D9}"/>
    <cellStyle name="Currency 8 4 2" xfId="233" xr:uid="{4B884A70-1D9B-4C91-A7CD-AD7BE9F12BA2}"/>
    <cellStyle name="Currency 8 4 2 2" xfId="4642" xr:uid="{F2ADBB4D-E090-4697-91F8-A9DEFB6527B7}"/>
    <cellStyle name="Currency 8 4 3" xfId="4537" xr:uid="{2113FCB8-FD07-412A-A5EC-4B1EDE221591}"/>
    <cellStyle name="Currency 8 5" xfId="234" xr:uid="{F4F7405B-CC31-477C-AF79-61F9F044925A}"/>
    <cellStyle name="Currency 8 5 2" xfId="4643" xr:uid="{4AF80AE0-85B5-44FE-8B39-A93772ACAA53}"/>
    <cellStyle name="Currency 8 6" xfId="4443" xr:uid="{BBD3CCEC-412D-4CE0-AD84-DF438F24D189}"/>
    <cellStyle name="Currency 8 7" xfId="4534" xr:uid="{6F2F802D-12D5-4EF8-ADA5-240826603E94}"/>
    <cellStyle name="Currency 9" xfId="40" xr:uid="{B76CBEAC-E0D2-4BB1-972D-32BF2FE656B5}"/>
    <cellStyle name="Currency 9 2" xfId="41" xr:uid="{BF2C31BE-77D4-45C6-A4F1-38EA55BDFD6D}"/>
    <cellStyle name="Currency 9 2 2" xfId="235" xr:uid="{91659B02-B506-4636-BD48-54EADFD39033}"/>
    <cellStyle name="Currency 9 2 2 2" xfId="4644" xr:uid="{632C3993-7837-4B58-B8CE-3EBB500AA735}"/>
    <cellStyle name="Currency 9 2 3" xfId="4539" xr:uid="{517D51F3-64E6-429F-AA60-3AC4B69F5084}"/>
    <cellStyle name="Currency 9 3" xfId="42" xr:uid="{8E1BAC4A-6126-4219-921C-6EAE4C947A85}"/>
    <cellStyle name="Currency 9 3 2" xfId="236" xr:uid="{27B0CB3B-BD82-4057-BF92-0D0222978F9F}"/>
    <cellStyle name="Currency 9 3 2 2" xfId="4645" xr:uid="{060FBF71-064E-4A7B-A686-FD5667507CE4}"/>
    <cellStyle name="Currency 9 3 3" xfId="4540" xr:uid="{9CE2175E-7C35-4834-B583-1B3244E65D7F}"/>
    <cellStyle name="Currency 9 4" xfId="237" xr:uid="{20237770-9AD5-467D-B4CC-820B0DDF0A91}"/>
    <cellStyle name="Currency 9 4 2" xfId="4646" xr:uid="{A6C9EDA0-455F-4300-B851-17FF8BBFB677}"/>
    <cellStyle name="Currency 9 5" xfId="4327" xr:uid="{BB07C311-A93A-479D-95E6-4B7ABFCD3099}"/>
    <cellStyle name="Currency 9 5 2" xfId="4444" xr:uid="{A5C5DE25-A276-4CA3-85B5-B7E08A1E1742}"/>
    <cellStyle name="Currency 9 5 3" xfId="4723" xr:uid="{91775CA3-CC0D-4E5F-A553-6F1787F02DA5}"/>
    <cellStyle name="Currency 9 5 4" xfId="4700" xr:uid="{7B0433A4-50DA-4942-A6EC-3AF617A96B4A}"/>
    <cellStyle name="Currency 9 6" xfId="4538" xr:uid="{1F2336E3-9A08-4BD2-862F-3462C9281E49}"/>
    <cellStyle name="Hyperlink 2" xfId="6" xr:uid="{6CFFD761-E1C4-4FFC-9C82-FDD569F38491}"/>
    <cellStyle name="Hyperlink 3" xfId="202" xr:uid="{9C9DBA03-D320-4F18-AA80-C382B485A83A}"/>
    <cellStyle name="Hyperlink 3 2" xfId="4415" xr:uid="{D099619E-1851-419A-AF25-4040228598D9}"/>
    <cellStyle name="Hyperlink 3 3" xfId="4328" xr:uid="{BA595475-02E3-44B9-869A-DE39440C0D9A}"/>
    <cellStyle name="Hyperlink 4" xfId="4329" xr:uid="{94607552-9454-4713-9C24-4F4C77E7ED9D}"/>
    <cellStyle name="Normal" xfId="0" builtinId="0"/>
    <cellStyle name="Normal 10" xfId="43" xr:uid="{9F98B501-7D6A-4E66-B1D6-2F0ADD85814B}"/>
    <cellStyle name="Normal 10 10" xfId="903" xr:uid="{C1A4B3EE-419F-4B20-856B-C9B835A5BF16}"/>
    <cellStyle name="Normal 10 10 2" xfId="2508" xr:uid="{77078674-BFBE-44CC-AC3F-A27951B3BF64}"/>
    <cellStyle name="Normal 10 10 2 2" xfId="4331" xr:uid="{ADE7486D-58A4-4C2F-9F6A-AAE9B9D54B19}"/>
    <cellStyle name="Normal 10 10 2 3" xfId="4675" xr:uid="{2A150D2F-55E1-48FC-B527-90DD82EC8A0F}"/>
    <cellStyle name="Normal 10 10 3" xfId="2509" xr:uid="{6F7DE169-731D-4278-AE11-4C6BD8D15CBE}"/>
    <cellStyle name="Normal 10 10 4" xfId="2510" xr:uid="{6215278A-3756-4A30-8B34-1BB7BF9F9E65}"/>
    <cellStyle name="Normal 10 11" xfId="2511" xr:uid="{757395CB-7417-4E1A-B996-ADC1C54D64FA}"/>
    <cellStyle name="Normal 10 11 2" xfId="2512" xr:uid="{4C1EF7BF-6C73-42E5-A26D-0F52DEA0617C}"/>
    <cellStyle name="Normal 10 11 3" xfId="2513" xr:uid="{9F220DE3-C56B-4BA6-87EA-F0326221602B}"/>
    <cellStyle name="Normal 10 11 4" xfId="2514" xr:uid="{D91D25C6-5303-4523-B655-88B04AFE9240}"/>
    <cellStyle name="Normal 10 12" xfId="2515" xr:uid="{EADFCEA3-67D7-4E35-8F70-99A5C6153E0A}"/>
    <cellStyle name="Normal 10 12 2" xfId="2516" xr:uid="{4A0BBD4B-DC29-49EE-A8C8-37E71C7F6B05}"/>
    <cellStyle name="Normal 10 13" xfId="2517" xr:uid="{F6BA96E4-3E48-4FCB-B97D-0BC40612645E}"/>
    <cellStyle name="Normal 10 14" xfId="2518" xr:uid="{6C9D826D-FBF2-41A5-A6D0-99D4B28B6E33}"/>
    <cellStyle name="Normal 10 15" xfId="2519" xr:uid="{66B3A883-FBDA-43B2-99A9-31E8A6C39A30}"/>
    <cellStyle name="Normal 10 2" xfId="44" xr:uid="{F4BA7C22-5FCF-4214-97FC-37BF673F24CE}"/>
    <cellStyle name="Normal 10 2 10" xfId="2520" xr:uid="{D0554678-0170-4BC5-AE95-733C4D80347A}"/>
    <cellStyle name="Normal 10 2 11" xfId="2521" xr:uid="{5B05B51A-F966-4D6E-981F-8AE0A0A158B8}"/>
    <cellStyle name="Normal 10 2 2" xfId="45" xr:uid="{108017AF-9E75-454A-A871-5198B9277F61}"/>
    <cellStyle name="Normal 10 2 2 2" xfId="46" xr:uid="{13F1F328-5A6C-4C9C-AE72-FD45F45B389E}"/>
    <cellStyle name="Normal 10 2 2 2 2" xfId="238" xr:uid="{805C49EE-1858-427C-BA6E-C7FFB50628A2}"/>
    <cellStyle name="Normal 10 2 2 2 2 2" xfId="454" xr:uid="{00B215F3-EFD9-4E5A-8590-4F440DEEF143}"/>
    <cellStyle name="Normal 10 2 2 2 2 2 2" xfId="455" xr:uid="{2740F5C3-EAAB-42DA-A515-86C4D918F852}"/>
    <cellStyle name="Normal 10 2 2 2 2 2 2 2" xfId="904" xr:uid="{03F4F3CF-CB34-48C4-B548-831F154B5B39}"/>
    <cellStyle name="Normal 10 2 2 2 2 2 2 2 2" xfId="905" xr:uid="{C5B30932-0754-4797-9F01-054BEC08556D}"/>
    <cellStyle name="Normal 10 2 2 2 2 2 2 3" xfId="906" xr:uid="{C5D2730B-BC04-4893-85C3-E392D4C2BCF3}"/>
    <cellStyle name="Normal 10 2 2 2 2 2 3" xfId="907" xr:uid="{44E8A93F-DA94-488D-B408-D0CB4C5ADD0E}"/>
    <cellStyle name="Normal 10 2 2 2 2 2 3 2" xfId="908" xr:uid="{A3C77273-B52E-46B1-AC13-76702F3F3F9E}"/>
    <cellStyle name="Normal 10 2 2 2 2 2 4" xfId="909" xr:uid="{87BFF90D-00B2-497D-934D-881449ED9367}"/>
    <cellStyle name="Normal 10 2 2 2 2 3" xfId="456" xr:uid="{108D6ABC-7D74-4C7A-932F-FA5D24A6A7D0}"/>
    <cellStyle name="Normal 10 2 2 2 2 3 2" xfId="910" xr:uid="{64435039-5AFF-4000-963F-2C3B2C6F27EE}"/>
    <cellStyle name="Normal 10 2 2 2 2 3 2 2" xfId="911" xr:uid="{840F1930-350A-4779-91E6-47C60E427322}"/>
    <cellStyle name="Normal 10 2 2 2 2 3 3" xfId="912" xr:uid="{A64B5B35-9A95-4947-B346-BF04C085B675}"/>
    <cellStyle name="Normal 10 2 2 2 2 3 4" xfId="2522" xr:uid="{05F05F68-94E5-4193-B838-FAF40A869D52}"/>
    <cellStyle name="Normal 10 2 2 2 2 4" xfId="913" xr:uid="{2BC45D80-D1F0-4C17-86C4-6B404C17440A}"/>
    <cellStyle name="Normal 10 2 2 2 2 4 2" xfId="914" xr:uid="{4B3D5827-8647-4C19-A275-07CA2AF494EA}"/>
    <cellStyle name="Normal 10 2 2 2 2 5" xfId="915" xr:uid="{1CC35EE6-4BA9-4B2C-BDD2-C01F9ED90127}"/>
    <cellStyle name="Normal 10 2 2 2 2 6" xfId="2523" xr:uid="{7DD4B303-A711-4631-AFF7-21367495AFCC}"/>
    <cellStyle name="Normal 10 2 2 2 3" xfId="239" xr:uid="{467BFF19-311E-4EC4-B11E-13C3ECDF61F0}"/>
    <cellStyle name="Normal 10 2 2 2 3 2" xfId="457" xr:uid="{636B1209-86D8-49D9-AF48-074708A183F1}"/>
    <cellStyle name="Normal 10 2 2 2 3 2 2" xfId="458" xr:uid="{B9778104-95D1-44A2-9A1E-C49AFD0AA77C}"/>
    <cellStyle name="Normal 10 2 2 2 3 2 2 2" xfId="916" xr:uid="{C72EBF7E-EB8D-4397-9C72-54CA13D16A66}"/>
    <cellStyle name="Normal 10 2 2 2 3 2 2 2 2" xfId="917" xr:uid="{21C2D2CC-1CB3-44E5-AC4A-962897FED5BF}"/>
    <cellStyle name="Normal 10 2 2 2 3 2 2 3" xfId="918" xr:uid="{929C8744-5213-41C2-95DE-2CFEAE01D716}"/>
    <cellStyle name="Normal 10 2 2 2 3 2 3" xfId="919" xr:uid="{31585237-FCE6-438D-B073-6F2B342CC39A}"/>
    <cellStyle name="Normal 10 2 2 2 3 2 3 2" xfId="920" xr:uid="{5E2C33A9-0D40-4CCD-A5A3-7E255656B39E}"/>
    <cellStyle name="Normal 10 2 2 2 3 2 4" xfId="921" xr:uid="{A985FD75-7F0F-4FB5-B7E7-6091DD3EA286}"/>
    <cellStyle name="Normal 10 2 2 2 3 3" xfId="459" xr:uid="{79B58299-7F81-4279-A8D8-934220E22A09}"/>
    <cellStyle name="Normal 10 2 2 2 3 3 2" xfId="922" xr:uid="{F3F9F5B1-C75A-46F9-97DF-8649B1F7CEDC}"/>
    <cellStyle name="Normal 10 2 2 2 3 3 2 2" xfId="923" xr:uid="{00588EF8-B21B-4439-ABA0-50E7B1DF7B11}"/>
    <cellStyle name="Normal 10 2 2 2 3 3 3" xfId="924" xr:uid="{AB6A1BA1-829F-4EE0-8B8B-E8C65B05C1CA}"/>
    <cellStyle name="Normal 10 2 2 2 3 4" xfId="925" xr:uid="{6DCB5C6E-568A-4F04-BBB5-6D26E102E50F}"/>
    <cellStyle name="Normal 10 2 2 2 3 4 2" xfId="926" xr:uid="{25ECEA10-E998-4D1D-BA81-2CB7A273CA87}"/>
    <cellStyle name="Normal 10 2 2 2 3 5" xfId="927" xr:uid="{C8548B8B-3BF1-462C-8ABD-26413799065B}"/>
    <cellStyle name="Normal 10 2 2 2 4" xfId="460" xr:uid="{EA393A13-D3D3-41D3-B3A9-5647EF4AC1EC}"/>
    <cellStyle name="Normal 10 2 2 2 4 2" xfId="461" xr:uid="{56EEED9D-B978-428D-9921-C629BB01CCA3}"/>
    <cellStyle name="Normal 10 2 2 2 4 2 2" xfId="928" xr:uid="{A7F7E45B-2490-4E0C-A205-860B8A64D62A}"/>
    <cellStyle name="Normal 10 2 2 2 4 2 2 2" xfId="929" xr:uid="{6BA4BBDD-A746-4DA6-B1D8-F30B6C14B4F1}"/>
    <cellStyle name="Normal 10 2 2 2 4 2 3" xfId="930" xr:uid="{D913A75B-CF80-4DAE-A1F2-8C457E4AF4CA}"/>
    <cellStyle name="Normal 10 2 2 2 4 3" xfId="931" xr:uid="{EED8491B-6763-4D80-86AD-77AFD4F256EC}"/>
    <cellStyle name="Normal 10 2 2 2 4 3 2" xfId="932" xr:uid="{3CD967FB-4F53-404B-B16F-96539556267E}"/>
    <cellStyle name="Normal 10 2 2 2 4 4" xfId="933" xr:uid="{7F3B3BD3-5975-4061-B410-213050CBC7DE}"/>
    <cellStyle name="Normal 10 2 2 2 5" xfId="462" xr:uid="{1422320E-3132-4716-A6C4-6EBBC3A2909C}"/>
    <cellStyle name="Normal 10 2 2 2 5 2" xfId="934" xr:uid="{D226DE4F-B4A3-43E0-81DF-C3E984C428CF}"/>
    <cellStyle name="Normal 10 2 2 2 5 2 2" xfId="935" xr:uid="{921AE558-D9E5-4E9A-A704-B27E1372D52B}"/>
    <cellStyle name="Normal 10 2 2 2 5 3" xfId="936" xr:uid="{00F0435D-6720-411C-BAEF-12BE8C5B8876}"/>
    <cellStyle name="Normal 10 2 2 2 5 4" xfId="2524" xr:uid="{490BBBD5-538C-416B-92F8-BD77A939C968}"/>
    <cellStyle name="Normal 10 2 2 2 6" xfId="937" xr:uid="{64013534-6131-4495-B850-0C4DC58BC637}"/>
    <cellStyle name="Normal 10 2 2 2 6 2" xfId="938" xr:uid="{81D1AAD4-0062-4D08-A826-80C157571EB5}"/>
    <cellStyle name="Normal 10 2 2 2 7" xfId="939" xr:uid="{C14E4190-2123-4845-BB40-CF63B8C19728}"/>
    <cellStyle name="Normal 10 2 2 2 8" xfId="2525" xr:uid="{0B048A1B-1702-4F02-A0A0-49623418F007}"/>
    <cellStyle name="Normal 10 2 2 3" xfId="240" xr:uid="{C6A35399-D9FA-47BC-8BB7-9B462FEB5FE8}"/>
    <cellStyle name="Normal 10 2 2 3 2" xfId="463" xr:uid="{9077AD97-B933-4F72-8C2F-C1CA0B4FECCF}"/>
    <cellStyle name="Normal 10 2 2 3 2 2" xfId="464" xr:uid="{D8F2F829-2F3F-4CF0-9EBB-11D0541C83E9}"/>
    <cellStyle name="Normal 10 2 2 3 2 2 2" xfId="940" xr:uid="{4E1459B1-E9E5-4339-9205-56E0629C1614}"/>
    <cellStyle name="Normal 10 2 2 3 2 2 2 2" xfId="941" xr:uid="{DD3DC6AF-FA36-467A-8C99-73CF129A8656}"/>
    <cellStyle name="Normal 10 2 2 3 2 2 3" xfId="942" xr:uid="{6F5F789D-1823-4716-BFDD-C39E6211A4C2}"/>
    <cellStyle name="Normal 10 2 2 3 2 3" xfId="943" xr:uid="{DCEC6097-A7CB-48FF-9FE1-BE86E4EB4A0F}"/>
    <cellStyle name="Normal 10 2 2 3 2 3 2" xfId="944" xr:uid="{D7A13AB7-F1A8-4A83-8C03-50C4326E3B6E}"/>
    <cellStyle name="Normal 10 2 2 3 2 4" xfId="945" xr:uid="{8742CCAF-C5E5-407D-8E48-BCED3111DB88}"/>
    <cellStyle name="Normal 10 2 2 3 3" xfId="465" xr:uid="{1E44F8E0-3538-4266-8DBF-F2B0E8D877A4}"/>
    <cellStyle name="Normal 10 2 2 3 3 2" xfId="946" xr:uid="{63843933-AD87-419A-B9E2-FB84B2637732}"/>
    <cellStyle name="Normal 10 2 2 3 3 2 2" xfId="947" xr:uid="{8F9F69CD-974B-46A2-B08A-D3CAD88981FA}"/>
    <cellStyle name="Normal 10 2 2 3 3 3" xfId="948" xr:uid="{2F6D88E4-342B-4ADB-8A41-B43EDF087CD2}"/>
    <cellStyle name="Normal 10 2 2 3 3 4" xfId="2526" xr:uid="{EFB0B695-B96C-49B8-AFD3-3F72085EF8A5}"/>
    <cellStyle name="Normal 10 2 2 3 4" xfId="949" xr:uid="{D0BDDF69-490D-4C01-B9A4-4BCB72E329BA}"/>
    <cellStyle name="Normal 10 2 2 3 4 2" xfId="950" xr:uid="{702D22FF-187C-41F0-8E52-D457AEEE6FA4}"/>
    <cellStyle name="Normal 10 2 2 3 5" xfId="951" xr:uid="{CEA3B4EF-B982-4323-8CB4-E7FDD86CFBEA}"/>
    <cellStyle name="Normal 10 2 2 3 6" xfId="2527" xr:uid="{E942A1DB-A328-4239-AEAF-563B90BA485F}"/>
    <cellStyle name="Normal 10 2 2 4" xfId="241" xr:uid="{4AC3F192-BBCD-406D-B90E-90E548B36B26}"/>
    <cellStyle name="Normal 10 2 2 4 2" xfId="466" xr:uid="{97D5B8BF-0C5C-43C4-B751-EFA61AD14361}"/>
    <cellStyle name="Normal 10 2 2 4 2 2" xfId="467" xr:uid="{204B01D6-D3F9-486C-976A-ED07E0CDF731}"/>
    <cellStyle name="Normal 10 2 2 4 2 2 2" xfId="952" xr:uid="{B439FE45-64AF-480B-9B2E-7909089FC100}"/>
    <cellStyle name="Normal 10 2 2 4 2 2 2 2" xfId="953" xr:uid="{CD312EAE-7DD3-40E0-9793-15A56FA24835}"/>
    <cellStyle name="Normal 10 2 2 4 2 2 3" xfId="954" xr:uid="{417DDD44-BA69-4D44-8F5C-16391CA5D019}"/>
    <cellStyle name="Normal 10 2 2 4 2 3" xfId="955" xr:uid="{80CD5C99-5899-4CA4-8826-E2A8A55F7FDD}"/>
    <cellStyle name="Normal 10 2 2 4 2 3 2" xfId="956" xr:uid="{9A29FFF0-0EC7-47AE-AE46-AC5358889E71}"/>
    <cellStyle name="Normal 10 2 2 4 2 4" xfId="957" xr:uid="{F7F6E369-645E-4B97-8FC9-D96400FCED31}"/>
    <cellStyle name="Normal 10 2 2 4 3" xfId="468" xr:uid="{D1BD0EA1-8D70-4FC5-8AF0-F4171AB5567D}"/>
    <cellStyle name="Normal 10 2 2 4 3 2" xfId="958" xr:uid="{5C10C90B-59E6-474C-BB5D-6E704C0C2EC4}"/>
    <cellStyle name="Normal 10 2 2 4 3 2 2" xfId="959" xr:uid="{013A2998-6A00-4752-BE3E-3DE6DB717517}"/>
    <cellStyle name="Normal 10 2 2 4 3 3" xfId="960" xr:uid="{96140087-8E2B-4551-AA26-99C4952F265B}"/>
    <cellStyle name="Normal 10 2 2 4 4" xfId="961" xr:uid="{E4B7B890-0B2C-49C7-AB27-28988FE887D2}"/>
    <cellStyle name="Normal 10 2 2 4 4 2" xfId="962" xr:uid="{2EA5B1FD-0A4D-4026-894F-36B6390A0A29}"/>
    <cellStyle name="Normal 10 2 2 4 5" xfId="963" xr:uid="{D9F2FCA3-BA36-44ED-B7BA-B6329FDA47AE}"/>
    <cellStyle name="Normal 10 2 2 5" xfId="242" xr:uid="{BB1BF0A1-04CB-48EE-831B-5EE7752A199F}"/>
    <cellStyle name="Normal 10 2 2 5 2" xfId="469" xr:uid="{5EEF07D5-C7E2-4105-9556-14B427194884}"/>
    <cellStyle name="Normal 10 2 2 5 2 2" xfId="964" xr:uid="{E4529A1E-24A2-41B2-8E0A-809FB3C27B0E}"/>
    <cellStyle name="Normal 10 2 2 5 2 2 2" xfId="965" xr:uid="{A587F85B-4C2A-4A7E-B6A2-428C4D1B0C1A}"/>
    <cellStyle name="Normal 10 2 2 5 2 3" xfId="966" xr:uid="{7B1555EA-9976-4D89-BEF6-DED8F5D15937}"/>
    <cellStyle name="Normal 10 2 2 5 3" xfId="967" xr:uid="{A0F05A00-4B16-4DEF-85B9-C6F8C9BF241A}"/>
    <cellStyle name="Normal 10 2 2 5 3 2" xfId="968" xr:uid="{A42AB815-DB0F-4AB9-B0C1-6946AA9E0DAB}"/>
    <cellStyle name="Normal 10 2 2 5 4" xfId="969" xr:uid="{28E353D1-FF6F-4512-974E-4045800EF89D}"/>
    <cellStyle name="Normal 10 2 2 6" xfId="470" xr:uid="{79654849-F7EE-4231-ADF3-244FCD2D7A7F}"/>
    <cellStyle name="Normal 10 2 2 6 2" xfId="970" xr:uid="{90C35945-497E-4B06-B0AA-FF7B51594155}"/>
    <cellStyle name="Normal 10 2 2 6 2 2" xfId="971" xr:uid="{4C4C9F36-E27A-4538-86F3-807AD066738B}"/>
    <cellStyle name="Normal 10 2 2 6 2 3" xfId="4333" xr:uid="{A2296831-7DB0-4E49-8E8E-2E7AC92B6434}"/>
    <cellStyle name="Normal 10 2 2 6 3" xfId="972" xr:uid="{2194B77A-8670-4059-8485-B9F45B27B0A3}"/>
    <cellStyle name="Normal 10 2 2 6 4" xfId="2528" xr:uid="{24662B3B-835F-46CC-9559-C8642F2B45FB}"/>
    <cellStyle name="Normal 10 2 2 6 4 2" xfId="4564" xr:uid="{93ECD8D2-3791-4A83-87FD-61FF58D62560}"/>
    <cellStyle name="Normal 10 2 2 6 4 3" xfId="4676" xr:uid="{A7BB86F7-153E-4DE5-A537-BADD65D47DCC}"/>
    <cellStyle name="Normal 10 2 2 6 4 4" xfId="4602" xr:uid="{6CE0721E-E053-49F4-81DC-F78B47C497AC}"/>
    <cellStyle name="Normal 10 2 2 7" xfId="973" xr:uid="{57691D26-F787-4C54-A4F7-0A6305EC6961}"/>
    <cellStyle name="Normal 10 2 2 7 2" xfId="974" xr:uid="{4A29B419-EC89-44C1-BC4E-43F66DAE8596}"/>
    <cellStyle name="Normal 10 2 2 8" xfId="975" xr:uid="{3BD1EDB1-1D64-4619-889D-9E6683AAA06C}"/>
    <cellStyle name="Normal 10 2 2 9" xfId="2529" xr:uid="{4A0E36B6-5656-4011-B6CC-81B856E5089D}"/>
    <cellStyle name="Normal 10 2 3" xfId="47" xr:uid="{911B2BE5-3DE5-4526-9CA6-B4DDD8E88FE3}"/>
    <cellStyle name="Normal 10 2 3 2" xfId="48" xr:uid="{7F9F2B93-903E-4F0D-8B5B-18EFA49A3EF1}"/>
    <cellStyle name="Normal 10 2 3 2 2" xfId="471" xr:uid="{9C73189E-37B1-46D8-940B-B69B0F6C4585}"/>
    <cellStyle name="Normal 10 2 3 2 2 2" xfId="472" xr:uid="{CB30A1D7-470B-4EDB-BDFC-581CACFA43B0}"/>
    <cellStyle name="Normal 10 2 3 2 2 2 2" xfId="976" xr:uid="{FD5ED298-7560-43C9-BE70-A88E3A3A65C9}"/>
    <cellStyle name="Normal 10 2 3 2 2 2 2 2" xfId="977" xr:uid="{C5264081-86EB-44F6-8E3F-2A64A0A42A38}"/>
    <cellStyle name="Normal 10 2 3 2 2 2 3" xfId="978" xr:uid="{81B98708-92C4-42EB-A719-E11648594631}"/>
    <cellStyle name="Normal 10 2 3 2 2 3" xfId="979" xr:uid="{B215EFF5-1EB9-4758-BFD2-9EFBD8FED449}"/>
    <cellStyle name="Normal 10 2 3 2 2 3 2" xfId="980" xr:uid="{F2C4AB75-4A17-49A6-BFE3-DF6D8B5E773B}"/>
    <cellStyle name="Normal 10 2 3 2 2 4" xfId="981" xr:uid="{E368A352-48E4-4BA6-878E-3CA9289B87D8}"/>
    <cellStyle name="Normal 10 2 3 2 3" xfId="473" xr:uid="{570169BD-A635-4D9F-83C6-8DB50C2D958D}"/>
    <cellStyle name="Normal 10 2 3 2 3 2" xfId="982" xr:uid="{DF0D0FD8-68FE-4516-A7E6-450250BB0B56}"/>
    <cellStyle name="Normal 10 2 3 2 3 2 2" xfId="983" xr:uid="{3DC7E484-82DF-47F7-91E8-8B669A69099E}"/>
    <cellStyle name="Normal 10 2 3 2 3 3" xfId="984" xr:uid="{0D9652FC-145F-4BEF-A36B-0F8CF49CC782}"/>
    <cellStyle name="Normal 10 2 3 2 3 4" xfId="2530" xr:uid="{1F402712-F774-4C49-900E-E7C0F5CCF07C}"/>
    <cellStyle name="Normal 10 2 3 2 4" xfId="985" xr:uid="{F2513461-06CD-45D4-8C05-E5E9E0D2AF1A}"/>
    <cellStyle name="Normal 10 2 3 2 4 2" xfId="986" xr:uid="{DFE05989-9F60-482E-A871-5D47C5C51AB2}"/>
    <cellStyle name="Normal 10 2 3 2 5" xfId="987" xr:uid="{0A3266C1-7680-42F9-967C-554CBF9280E9}"/>
    <cellStyle name="Normal 10 2 3 2 6" xfId="2531" xr:uid="{27E9ED3D-F11D-467B-A92B-8E4FBA36C014}"/>
    <cellStyle name="Normal 10 2 3 3" xfId="243" xr:uid="{47CBDA85-A487-418E-91CF-2187A8147DE7}"/>
    <cellStyle name="Normal 10 2 3 3 2" xfId="474" xr:uid="{74FB50BD-E224-451E-BB7C-4870C9E9EE39}"/>
    <cellStyle name="Normal 10 2 3 3 2 2" xfId="475" xr:uid="{65DDA25B-4026-4A99-BE0C-164872B5E737}"/>
    <cellStyle name="Normal 10 2 3 3 2 2 2" xfId="988" xr:uid="{481E4CB8-C6DE-419F-B699-9888ACE734DF}"/>
    <cellStyle name="Normal 10 2 3 3 2 2 2 2" xfId="989" xr:uid="{8E8A7D93-E5B6-4C69-82F6-6370B01D7745}"/>
    <cellStyle name="Normal 10 2 3 3 2 2 3" xfId="990" xr:uid="{D37E7956-9491-47F8-A2DF-CCC860D16854}"/>
    <cellStyle name="Normal 10 2 3 3 2 3" xfId="991" xr:uid="{D98EAFB8-2E18-45C7-8B67-03005221B50C}"/>
    <cellStyle name="Normal 10 2 3 3 2 3 2" xfId="992" xr:uid="{B72DA668-7AB2-4A32-9E54-A5758855E81C}"/>
    <cellStyle name="Normal 10 2 3 3 2 4" xfId="993" xr:uid="{9A3248CF-47CF-4297-985E-31A9AD10932F}"/>
    <cellStyle name="Normal 10 2 3 3 3" xfId="476" xr:uid="{E7D682C1-514C-4E9F-8362-2F0614FDA2C9}"/>
    <cellStyle name="Normal 10 2 3 3 3 2" xfId="994" xr:uid="{89FD5304-EF92-4406-8940-334934E5CC46}"/>
    <cellStyle name="Normal 10 2 3 3 3 2 2" xfId="995" xr:uid="{5F398919-0592-42EB-A4F0-690232D9CCF5}"/>
    <cellStyle name="Normal 10 2 3 3 3 3" xfId="996" xr:uid="{636C4BE7-23F6-4062-96FE-5CB68F354F8D}"/>
    <cellStyle name="Normal 10 2 3 3 4" xfId="997" xr:uid="{6DDC945B-5AF7-45A2-99B4-AF0E91C09972}"/>
    <cellStyle name="Normal 10 2 3 3 4 2" xfId="998" xr:uid="{0FC69FED-5A3D-4194-A7FA-83FFF6A9454D}"/>
    <cellStyle name="Normal 10 2 3 3 5" xfId="999" xr:uid="{CD747937-1A7C-479A-8C70-14310D8A602D}"/>
    <cellStyle name="Normal 10 2 3 4" xfId="244" xr:uid="{DDCD72F0-78F5-4E30-9B33-6A21A502B5D3}"/>
    <cellStyle name="Normal 10 2 3 4 2" xfId="477" xr:uid="{8D76ABB6-D84A-4A11-BE3D-8CEDD7AD0C2C}"/>
    <cellStyle name="Normal 10 2 3 4 2 2" xfId="1000" xr:uid="{A2E2722E-D11A-43B3-A816-B568CB8477F0}"/>
    <cellStyle name="Normal 10 2 3 4 2 2 2" xfId="1001" xr:uid="{BC17BDAC-BD1F-44CB-9D1A-C03E39874FC9}"/>
    <cellStyle name="Normal 10 2 3 4 2 3" xfId="1002" xr:uid="{6B838B87-6B5D-4B20-A736-BFA99264A88C}"/>
    <cellStyle name="Normal 10 2 3 4 3" xfId="1003" xr:uid="{3C0F2AB1-7E13-4676-894E-9D43711C0C59}"/>
    <cellStyle name="Normal 10 2 3 4 3 2" xfId="1004" xr:uid="{DBEC853F-6A36-44AD-ACEA-71915148BD2F}"/>
    <cellStyle name="Normal 10 2 3 4 4" xfId="1005" xr:uid="{2C3665AB-864B-4D92-84B6-FC2AD55A6129}"/>
    <cellStyle name="Normal 10 2 3 5" xfId="478" xr:uid="{988DA236-09D4-4BAD-9D83-C05F20541880}"/>
    <cellStyle name="Normal 10 2 3 5 2" xfId="1006" xr:uid="{3E31EC87-CD90-44A8-AE6B-0A1FCD570B7D}"/>
    <cellStyle name="Normal 10 2 3 5 2 2" xfId="1007" xr:uid="{1A121221-4CCB-437F-8BA7-B5A72E0621AF}"/>
    <cellStyle name="Normal 10 2 3 5 2 3" xfId="4334" xr:uid="{7D202CFD-FF4C-4FE5-A3DE-460B18E275BF}"/>
    <cellStyle name="Normal 10 2 3 5 3" xfId="1008" xr:uid="{4CC7EC21-E169-4527-B461-42323CF3BCA6}"/>
    <cellStyle name="Normal 10 2 3 5 4" xfId="2532" xr:uid="{BF9177CF-ADF7-4E98-851B-C4D167FD004E}"/>
    <cellStyle name="Normal 10 2 3 5 4 2" xfId="4565" xr:uid="{B628B16B-11F7-4879-A9BF-9D2B45586678}"/>
    <cellStyle name="Normal 10 2 3 5 4 3" xfId="4677" xr:uid="{746696F8-1390-452A-8E02-04F72F70C9E0}"/>
    <cellStyle name="Normal 10 2 3 5 4 4" xfId="4603" xr:uid="{CA8FD211-E858-4198-9DF8-39267278CA43}"/>
    <cellStyle name="Normal 10 2 3 6" xfId="1009" xr:uid="{95656CC9-4A43-433E-9C29-420E93B71643}"/>
    <cellStyle name="Normal 10 2 3 6 2" xfId="1010" xr:uid="{87FA561E-EC49-4F8B-8E41-3CEB76985B54}"/>
    <cellStyle name="Normal 10 2 3 7" xfId="1011" xr:uid="{998B27E9-CDB1-4236-8D43-C5ABAF78A99D}"/>
    <cellStyle name="Normal 10 2 3 8" xfId="2533" xr:uid="{3DD79FB9-F6B1-49D8-A823-B54D2A7B10B9}"/>
    <cellStyle name="Normal 10 2 4" xfId="49" xr:uid="{23E95B7B-44B7-4D2E-8BCD-A28F2CE6E9CF}"/>
    <cellStyle name="Normal 10 2 4 2" xfId="429" xr:uid="{C562D065-5E65-4388-B303-B3BDBB9DE906}"/>
    <cellStyle name="Normal 10 2 4 2 2" xfId="479" xr:uid="{33395932-7A31-4B65-A9DB-91DEBCEB1A24}"/>
    <cellStyle name="Normal 10 2 4 2 2 2" xfId="1012" xr:uid="{6B4BC50B-E1FC-47B5-9C27-14C4D570353D}"/>
    <cellStyle name="Normal 10 2 4 2 2 2 2" xfId="1013" xr:uid="{56A6E9F0-7B09-4815-80ED-53E56F7786DE}"/>
    <cellStyle name="Normal 10 2 4 2 2 3" xfId="1014" xr:uid="{6580D4B4-B758-4D31-83BF-A852D8C586D8}"/>
    <cellStyle name="Normal 10 2 4 2 2 4" xfId="2534" xr:uid="{22B86313-6397-4C82-9681-9FA6BBC0D9DA}"/>
    <cellStyle name="Normal 10 2 4 2 3" xfId="1015" xr:uid="{A116DF33-007B-47BF-808C-BC38C4B0E022}"/>
    <cellStyle name="Normal 10 2 4 2 3 2" xfId="1016" xr:uid="{BF505EF4-8FC8-41BF-AD4D-1256D781AAAB}"/>
    <cellStyle name="Normal 10 2 4 2 4" xfId="1017" xr:uid="{71C139A9-EF5A-492A-894B-A5DAEA0D20E7}"/>
    <cellStyle name="Normal 10 2 4 2 5" xfId="2535" xr:uid="{B3B7F5E1-37D6-44D2-B067-0E5EDCB09753}"/>
    <cellStyle name="Normal 10 2 4 3" xfId="480" xr:uid="{D247A951-2A8A-4531-BCA5-41BACD050A42}"/>
    <cellStyle name="Normal 10 2 4 3 2" xfId="1018" xr:uid="{E085D4A0-9F4E-4E86-893D-274A6BD87DE5}"/>
    <cellStyle name="Normal 10 2 4 3 2 2" xfId="1019" xr:uid="{68BC6BA2-5374-4FAD-B5C9-0BDACFEB1FCA}"/>
    <cellStyle name="Normal 10 2 4 3 3" xfId="1020" xr:uid="{FAFB1475-797C-4349-88FE-79DA60B47BD4}"/>
    <cellStyle name="Normal 10 2 4 3 4" xfId="2536" xr:uid="{9F756071-8181-43AF-81C6-AE48DA525C87}"/>
    <cellStyle name="Normal 10 2 4 4" xfId="1021" xr:uid="{8FC1CFE1-DA4E-40BC-811D-2B4320F7B74A}"/>
    <cellStyle name="Normal 10 2 4 4 2" xfId="1022" xr:uid="{1231EF9A-0C7F-4665-A652-DC4F4463EA82}"/>
    <cellStyle name="Normal 10 2 4 4 3" xfId="2537" xr:uid="{08E1D502-E26D-4461-A913-206486C0E738}"/>
    <cellStyle name="Normal 10 2 4 4 4" xfId="2538" xr:uid="{B8CEA11B-1D76-4717-9E6C-73A066150D75}"/>
    <cellStyle name="Normal 10 2 4 5" xfId="1023" xr:uid="{6BA7D82C-86B7-4563-AE6F-3BF9BF386E59}"/>
    <cellStyle name="Normal 10 2 4 6" xfId="2539" xr:uid="{2540011F-70DE-4317-BB8D-5D250DF7F16B}"/>
    <cellStyle name="Normal 10 2 4 7" xfId="2540" xr:uid="{B155788D-7980-4192-8D5B-596F23DEA800}"/>
    <cellStyle name="Normal 10 2 5" xfId="245" xr:uid="{69C9E39E-5116-4760-882D-17EC336A3D5E}"/>
    <cellStyle name="Normal 10 2 5 2" xfId="481" xr:uid="{20C5D829-EC2B-4D06-8303-6D0EF9972C92}"/>
    <cellStyle name="Normal 10 2 5 2 2" xfId="482" xr:uid="{7B66AAFB-D7BC-4147-93F5-9C698A3EA4CE}"/>
    <cellStyle name="Normal 10 2 5 2 2 2" xfId="1024" xr:uid="{18047C63-0034-4107-8746-C6FA42EA57DC}"/>
    <cellStyle name="Normal 10 2 5 2 2 2 2" xfId="1025" xr:uid="{1FE601EF-66E0-4821-9CA7-5C719DD2EC7F}"/>
    <cellStyle name="Normal 10 2 5 2 2 3" xfId="1026" xr:uid="{FC517849-5EC2-4D5C-9A0D-30180CEA9DDD}"/>
    <cellStyle name="Normal 10 2 5 2 3" xfId="1027" xr:uid="{39378CB7-B153-4695-B590-7AAEA02EBA29}"/>
    <cellStyle name="Normal 10 2 5 2 3 2" xfId="1028" xr:uid="{C450E81A-4CFC-4B62-A4CB-1A033396DCE2}"/>
    <cellStyle name="Normal 10 2 5 2 4" xfId="1029" xr:uid="{28F8460E-6820-40ED-8703-4518904FFC91}"/>
    <cellStyle name="Normal 10 2 5 3" xfId="483" xr:uid="{C61D922B-94AA-417A-B29A-4EE71B67F617}"/>
    <cellStyle name="Normal 10 2 5 3 2" xfId="1030" xr:uid="{9B9246A4-5F70-4602-81E4-AE5EF2E60F39}"/>
    <cellStyle name="Normal 10 2 5 3 2 2" xfId="1031" xr:uid="{53520640-3059-4406-ABD8-DE44F635AE68}"/>
    <cellStyle name="Normal 10 2 5 3 3" xfId="1032" xr:uid="{A7CAC8DD-208C-4531-914C-C0B023C1A438}"/>
    <cellStyle name="Normal 10 2 5 3 4" xfId="2541" xr:uid="{641DEE58-BA61-4949-A4D7-503EBF797A84}"/>
    <cellStyle name="Normal 10 2 5 4" xfId="1033" xr:uid="{B4CCF623-EE66-4642-98D9-D04A0997B9C7}"/>
    <cellStyle name="Normal 10 2 5 4 2" xfId="1034" xr:uid="{23A43997-4504-4FF8-93E9-8D6C7E1D2D7B}"/>
    <cellStyle name="Normal 10 2 5 5" xfId="1035" xr:uid="{786F9FC6-13E2-4E0E-B152-AA010FE02E40}"/>
    <cellStyle name="Normal 10 2 5 6" xfId="2542" xr:uid="{83FA6D1E-F646-4ED8-947B-D9040FA78E5E}"/>
    <cellStyle name="Normal 10 2 6" xfId="246" xr:uid="{2DCC661B-25E9-406A-A224-351C3AAA68B0}"/>
    <cellStyle name="Normal 10 2 6 2" xfId="484" xr:uid="{94621849-A995-43AA-AD55-CF9A10326FAF}"/>
    <cellStyle name="Normal 10 2 6 2 2" xfId="1036" xr:uid="{AE8B86CC-8E2D-4766-B5AE-52894DDD6D6E}"/>
    <cellStyle name="Normal 10 2 6 2 2 2" xfId="1037" xr:uid="{F6BD488D-96BB-49D2-ACA8-46E9F1812FB4}"/>
    <cellStyle name="Normal 10 2 6 2 3" xfId="1038" xr:uid="{AF7A9061-E56E-4DE1-99B5-7CD484A870D8}"/>
    <cellStyle name="Normal 10 2 6 2 4" xfId="2543" xr:uid="{BA00CE76-42BE-464D-B7EE-E26CA40D8BA0}"/>
    <cellStyle name="Normal 10 2 6 3" xfId="1039" xr:uid="{017E5F55-8263-4905-9E4C-DBE5B3079245}"/>
    <cellStyle name="Normal 10 2 6 3 2" xfId="1040" xr:uid="{0D9A0511-97F7-4D9D-AC3F-59FA378A7117}"/>
    <cellStyle name="Normal 10 2 6 4" xfId="1041" xr:uid="{AB95E5BA-585E-47AB-84AD-AB77842C3B24}"/>
    <cellStyle name="Normal 10 2 6 5" xfId="2544" xr:uid="{5B672790-5005-42B9-B8C7-89954F77491F}"/>
    <cellStyle name="Normal 10 2 7" xfId="485" xr:uid="{CF4732D3-764E-4312-8898-0982C93FB8C2}"/>
    <cellStyle name="Normal 10 2 7 2" xfId="1042" xr:uid="{6F0CD6D8-9A06-4BBE-8C37-96DB4239F4ED}"/>
    <cellStyle name="Normal 10 2 7 2 2" xfId="1043" xr:uid="{F3BEE92E-86D8-4D4D-ACC2-72C8B1F67CD3}"/>
    <cellStyle name="Normal 10 2 7 2 3" xfId="4332" xr:uid="{5CA5E130-B625-4D49-9329-5A367E0FD42B}"/>
    <cellStyle name="Normal 10 2 7 3" xfId="1044" xr:uid="{FFB5E1B2-88C5-4FBE-8B0D-811D49CB94DC}"/>
    <cellStyle name="Normal 10 2 7 4" xfId="2545" xr:uid="{DF483A35-E505-4FE5-BD6C-93155A05FF3D}"/>
    <cellStyle name="Normal 10 2 7 4 2" xfId="4563" xr:uid="{38F191B2-9C6F-49D6-99F0-3EC2356FFA5B}"/>
    <cellStyle name="Normal 10 2 7 4 3" xfId="4678" xr:uid="{E5E7A73F-F55B-4DE6-96E7-FCA326A7607D}"/>
    <cellStyle name="Normal 10 2 7 4 4" xfId="4601" xr:uid="{92B8EE87-AC6D-475B-BFBF-00D7E0FF4CEF}"/>
    <cellStyle name="Normal 10 2 8" xfId="1045" xr:uid="{8EC78824-73E1-45A4-99D1-A8D4291E1DAB}"/>
    <cellStyle name="Normal 10 2 8 2" xfId="1046" xr:uid="{071319AB-A222-41D3-9232-B8C44BF63D68}"/>
    <cellStyle name="Normal 10 2 8 3" xfId="2546" xr:uid="{5F70E826-52AC-45D0-AF12-A675F3C4881C}"/>
    <cellStyle name="Normal 10 2 8 4" xfId="2547" xr:uid="{85118DD2-E2A9-47D9-98B0-A3B11A4C90D0}"/>
    <cellStyle name="Normal 10 2 9" xfId="1047" xr:uid="{0849C043-99B9-4B59-92CA-64ABB141FDBC}"/>
    <cellStyle name="Normal 10 3" xfId="50" xr:uid="{A0067090-CB06-486B-BE47-48DA5B108A91}"/>
    <cellStyle name="Normal 10 3 10" xfId="2548" xr:uid="{E3C7FB10-DB59-40B4-AE0B-62FD43A5599D}"/>
    <cellStyle name="Normal 10 3 11" xfId="2549" xr:uid="{5107BD39-0675-4D7B-AD58-BA67167A2866}"/>
    <cellStyle name="Normal 10 3 2" xfId="51" xr:uid="{BDA66F96-7C76-4526-BDF8-EC3F852D1E20}"/>
    <cellStyle name="Normal 10 3 2 2" xfId="52" xr:uid="{A55CFFA9-AC72-430A-8CFF-28AA41AC0238}"/>
    <cellStyle name="Normal 10 3 2 2 2" xfId="247" xr:uid="{039BFA8F-E57F-4DB6-9FA1-CD160E75B7A7}"/>
    <cellStyle name="Normal 10 3 2 2 2 2" xfId="486" xr:uid="{C7A9CC92-00D1-4EAD-8A2A-F1639E6C0840}"/>
    <cellStyle name="Normal 10 3 2 2 2 2 2" xfId="1048" xr:uid="{591019CB-8477-4118-94DF-19C41F20E8D4}"/>
    <cellStyle name="Normal 10 3 2 2 2 2 2 2" xfId="1049" xr:uid="{0745AC85-E3EE-4BBB-AF0F-8EB7BAF0C638}"/>
    <cellStyle name="Normal 10 3 2 2 2 2 3" xfId="1050" xr:uid="{D102139C-E4D6-4D4C-B729-5267CA5999D3}"/>
    <cellStyle name="Normal 10 3 2 2 2 2 4" xfId="2550" xr:uid="{C1DE1F14-2D5A-4FD3-B29A-49970A0DA65E}"/>
    <cellStyle name="Normal 10 3 2 2 2 3" xfId="1051" xr:uid="{3DD94B4A-F070-468F-979B-1ACD8ADA65DA}"/>
    <cellStyle name="Normal 10 3 2 2 2 3 2" xfId="1052" xr:uid="{99F05C6E-4151-4390-AB84-E8394B71A91D}"/>
    <cellStyle name="Normal 10 3 2 2 2 3 3" xfId="2551" xr:uid="{6E30EBD1-7874-465A-BE57-65ECD68E5D89}"/>
    <cellStyle name="Normal 10 3 2 2 2 3 4" xfId="2552" xr:uid="{EA9BA307-E80B-4289-9C61-36A7C7887249}"/>
    <cellStyle name="Normal 10 3 2 2 2 4" xfId="1053" xr:uid="{887F2CB7-3E12-46C8-BF66-459CFCCAA2E2}"/>
    <cellStyle name="Normal 10 3 2 2 2 5" xfId="2553" xr:uid="{8C40FD00-A9B8-42E0-95AC-B175B5117E81}"/>
    <cellStyle name="Normal 10 3 2 2 2 6" xfId="2554" xr:uid="{3ED478BE-D5AD-48E6-85EB-83411CE9556B}"/>
    <cellStyle name="Normal 10 3 2 2 3" xfId="487" xr:uid="{0000DA26-5645-48C2-892A-82ABA3A3C5DD}"/>
    <cellStyle name="Normal 10 3 2 2 3 2" xfId="1054" xr:uid="{89BD2BD6-2972-4A52-AF38-5AA8918967A3}"/>
    <cellStyle name="Normal 10 3 2 2 3 2 2" xfId="1055" xr:uid="{CCBC9B16-6984-4F12-AB5A-945B396D1FA4}"/>
    <cellStyle name="Normal 10 3 2 2 3 2 3" xfId="2555" xr:uid="{36E804E2-A35A-4D90-90E7-DF2F196856E2}"/>
    <cellStyle name="Normal 10 3 2 2 3 2 4" xfId="2556" xr:uid="{852480BA-21B8-4B1F-A063-6271DA1B8C2A}"/>
    <cellStyle name="Normal 10 3 2 2 3 3" xfId="1056" xr:uid="{D4AB2E91-C02F-4154-AAC9-6208495340D1}"/>
    <cellStyle name="Normal 10 3 2 2 3 4" xfId="2557" xr:uid="{27A23A0E-BF2A-493A-B877-0D3E5CF9596A}"/>
    <cellStyle name="Normal 10 3 2 2 3 5" xfId="2558" xr:uid="{282503EE-8E25-451A-B8FD-ACF1675BFC79}"/>
    <cellStyle name="Normal 10 3 2 2 4" xfId="1057" xr:uid="{CF4D8FA4-5846-4E02-8ABB-A90796DFA01C}"/>
    <cellStyle name="Normal 10 3 2 2 4 2" xfId="1058" xr:uid="{63274B71-5807-425E-BF7B-9C951CD6AC04}"/>
    <cellStyle name="Normal 10 3 2 2 4 3" xfId="2559" xr:uid="{D47D7847-9732-448D-A5B0-B07335B76C54}"/>
    <cellStyle name="Normal 10 3 2 2 4 4" xfId="2560" xr:uid="{CF377A4B-E305-42ED-8F38-6C31DE838711}"/>
    <cellStyle name="Normal 10 3 2 2 5" xfId="1059" xr:uid="{19863CB4-BF15-45BB-A2E3-7D953143B0AA}"/>
    <cellStyle name="Normal 10 3 2 2 5 2" xfId="2561" xr:uid="{AD1E0E64-292F-4903-8104-56C0F1053BEA}"/>
    <cellStyle name="Normal 10 3 2 2 5 3" xfId="2562" xr:uid="{387B536B-A36C-437D-88D8-2408B6E4598B}"/>
    <cellStyle name="Normal 10 3 2 2 5 4" xfId="2563" xr:uid="{6B66B25B-674E-4CDD-9314-DFFA9CF2076C}"/>
    <cellStyle name="Normal 10 3 2 2 6" xfId="2564" xr:uid="{130B6982-4050-453A-A415-5BEF5E04136D}"/>
    <cellStyle name="Normal 10 3 2 2 7" xfId="2565" xr:uid="{378E7680-B024-4C9C-AED2-1BE746735518}"/>
    <cellStyle name="Normal 10 3 2 2 8" xfId="2566" xr:uid="{4BFDC5AF-430A-4AC7-9A57-12041D9A2C4C}"/>
    <cellStyle name="Normal 10 3 2 3" xfId="248" xr:uid="{4DDBDB34-92BA-4809-9A35-E09BD43499EA}"/>
    <cellStyle name="Normal 10 3 2 3 2" xfId="488" xr:uid="{9BEFDA90-8A3E-4503-97EB-CF702C5610CC}"/>
    <cellStyle name="Normal 10 3 2 3 2 2" xfId="489" xr:uid="{6B8D486F-611B-42C9-8E3F-766B47B36CE0}"/>
    <cellStyle name="Normal 10 3 2 3 2 2 2" xfId="1060" xr:uid="{DAEF800A-57EA-4963-9B4B-C5D72594D59D}"/>
    <cellStyle name="Normal 10 3 2 3 2 2 2 2" xfId="1061" xr:uid="{572050B6-9DD2-4461-9069-B213E2AA2896}"/>
    <cellStyle name="Normal 10 3 2 3 2 2 3" xfId="1062" xr:uid="{82760364-F732-4715-ACCB-F2B6133076C9}"/>
    <cellStyle name="Normal 10 3 2 3 2 3" xfId="1063" xr:uid="{6581449C-45A7-4E86-AF21-4CF72D1BD52D}"/>
    <cellStyle name="Normal 10 3 2 3 2 3 2" xfId="1064" xr:uid="{906769CE-5A34-4CAB-85A4-FB1C5EC39D2B}"/>
    <cellStyle name="Normal 10 3 2 3 2 4" xfId="1065" xr:uid="{B439D540-D927-4E12-871A-F26BFCE7F088}"/>
    <cellStyle name="Normal 10 3 2 3 3" xfId="490" xr:uid="{7805FA32-3947-4848-8AC8-ADE0B9CADDFD}"/>
    <cellStyle name="Normal 10 3 2 3 3 2" xfId="1066" xr:uid="{99025E92-CD4F-4A10-AE45-DE56CBF49EC6}"/>
    <cellStyle name="Normal 10 3 2 3 3 2 2" xfId="1067" xr:uid="{E75B94FB-C7D9-43AF-962C-AA2836CAAF80}"/>
    <cellStyle name="Normal 10 3 2 3 3 3" xfId="1068" xr:uid="{D57B658B-BDCB-4EBA-AB81-B3BFF26C9250}"/>
    <cellStyle name="Normal 10 3 2 3 3 4" xfId="2567" xr:uid="{4330294F-C77F-47F2-9541-18ABF66FC472}"/>
    <cellStyle name="Normal 10 3 2 3 4" xfId="1069" xr:uid="{BD3AEDA1-E6D2-4CB5-899E-1004A2676F5F}"/>
    <cellStyle name="Normal 10 3 2 3 4 2" xfId="1070" xr:uid="{0433A5BB-021C-4E7A-A061-054592814F94}"/>
    <cellStyle name="Normal 10 3 2 3 5" xfId="1071" xr:uid="{747F388B-782C-4C50-8CAB-D5F10A3DB29A}"/>
    <cellStyle name="Normal 10 3 2 3 6" xfId="2568" xr:uid="{78EF6932-1850-44EA-AC69-6B68B3DBB265}"/>
    <cellStyle name="Normal 10 3 2 4" xfId="249" xr:uid="{B5DF5A39-17EF-4730-BF94-A5C8912E40A3}"/>
    <cellStyle name="Normal 10 3 2 4 2" xfId="491" xr:uid="{7B262EDD-A454-4F8C-B17A-F51306391D1C}"/>
    <cellStyle name="Normal 10 3 2 4 2 2" xfId="1072" xr:uid="{1A184229-8A78-48F0-853C-851E568D4D2A}"/>
    <cellStyle name="Normal 10 3 2 4 2 2 2" xfId="1073" xr:uid="{AE0593F4-3E66-4F98-AF0A-947F8EEE4735}"/>
    <cellStyle name="Normal 10 3 2 4 2 3" xfId="1074" xr:uid="{CA7449A3-53E5-4F01-B988-57E242BAABC7}"/>
    <cellStyle name="Normal 10 3 2 4 2 4" xfId="2569" xr:uid="{33A9BF7F-481B-4AB2-A29A-7D9A89A13B7A}"/>
    <cellStyle name="Normal 10 3 2 4 3" xfId="1075" xr:uid="{DE004AD9-01A1-427B-94E9-A8BFAB7E6718}"/>
    <cellStyle name="Normal 10 3 2 4 3 2" xfId="1076" xr:uid="{AA6CF8AD-D154-4C8A-8432-C3F843917CB4}"/>
    <cellStyle name="Normal 10 3 2 4 4" xfId="1077" xr:uid="{B276B477-574F-4E42-8EBA-25FF03559F9F}"/>
    <cellStyle name="Normal 10 3 2 4 5" xfId="2570" xr:uid="{CF6D04E7-00C6-4FD4-8B2C-A2C3F868C3AC}"/>
    <cellStyle name="Normal 10 3 2 5" xfId="251" xr:uid="{9FD6D29E-42C5-450B-92E7-CF06B0DBD5F0}"/>
    <cellStyle name="Normal 10 3 2 5 2" xfId="1078" xr:uid="{87C9F826-EBE6-4369-A36C-EBE1FFD62A37}"/>
    <cellStyle name="Normal 10 3 2 5 2 2" xfId="1079" xr:uid="{15616BA1-EA88-408B-B338-F94CF423AD25}"/>
    <cellStyle name="Normal 10 3 2 5 3" xfId="1080" xr:uid="{05C13B8B-271D-4EAF-92C8-36FBE3D7DE49}"/>
    <cellStyle name="Normal 10 3 2 5 4" xfId="2571" xr:uid="{20BC5908-4BE4-47CC-A35C-782871683482}"/>
    <cellStyle name="Normal 10 3 2 6" xfId="1081" xr:uid="{AFA96AF2-979F-4B71-AD7D-DCD84A319FA7}"/>
    <cellStyle name="Normal 10 3 2 6 2" xfId="1082" xr:uid="{28C30E6F-3746-4C6A-8E62-67707CBC4EA0}"/>
    <cellStyle name="Normal 10 3 2 6 3" xfId="2572" xr:uid="{4CF3F672-4514-47D6-A0F2-6F2992DFB91C}"/>
    <cellStyle name="Normal 10 3 2 6 4" xfId="2573" xr:uid="{41BF1884-9478-48C4-A2D7-90F8E095B7F8}"/>
    <cellStyle name="Normal 10 3 2 7" xfId="1083" xr:uid="{FE0EA2B5-EF3F-4E38-BABA-1DE49E4DB7AE}"/>
    <cellStyle name="Normal 10 3 2 8" xfId="2574" xr:uid="{9BFA7F36-935F-4ACF-9270-4872E9ED42F8}"/>
    <cellStyle name="Normal 10 3 2 9" xfId="2575" xr:uid="{728DD04E-29C0-474F-B482-15F7B6B750D7}"/>
    <cellStyle name="Normal 10 3 3" xfId="53" xr:uid="{118F1D26-8E2D-4F79-BCD2-6A4590966657}"/>
    <cellStyle name="Normal 10 3 3 2" xfId="54" xr:uid="{F135BD6B-AD31-42D8-A535-9E155CBFD28A}"/>
    <cellStyle name="Normal 10 3 3 2 2" xfId="492" xr:uid="{91749F41-F101-4538-8C1F-4EC05140E6C7}"/>
    <cellStyle name="Normal 10 3 3 2 2 2" xfId="1084" xr:uid="{E01F5B2F-20A0-4EB9-8E83-5821A1808A1E}"/>
    <cellStyle name="Normal 10 3 3 2 2 2 2" xfId="1085" xr:uid="{7143F46F-A06F-44E8-8E96-F56BC76782BD}"/>
    <cellStyle name="Normal 10 3 3 2 2 2 2 2" xfId="4445" xr:uid="{18498A23-0539-498E-A4E6-C4B2E6665156}"/>
    <cellStyle name="Normal 10 3 3 2 2 2 3" xfId="4446" xr:uid="{86D77A95-8AD1-4FC4-9C57-7C7CE2F4E681}"/>
    <cellStyle name="Normal 10 3 3 2 2 3" xfId="1086" xr:uid="{788A9282-9E41-40F0-A126-1786AC219D9A}"/>
    <cellStyle name="Normal 10 3 3 2 2 3 2" xfId="4447" xr:uid="{2A86B162-ADAC-4B53-8C72-1ECB0D366C40}"/>
    <cellStyle name="Normal 10 3 3 2 2 4" xfId="2576" xr:uid="{33DE1F82-AF01-45DA-80C9-3DDF00F2A423}"/>
    <cellStyle name="Normal 10 3 3 2 3" xfId="1087" xr:uid="{5C3169CD-3840-4FED-B30E-CC32E45B9C3D}"/>
    <cellStyle name="Normal 10 3 3 2 3 2" xfId="1088" xr:uid="{811FBB2B-6932-4F6D-A272-6AADD0140048}"/>
    <cellStyle name="Normal 10 3 3 2 3 2 2" xfId="4448" xr:uid="{2762F0D6-A032-4FC9-9FC3-A9AA29B3A71A}"/>
    <cellStyle name="Normal 10 3 3 2 3 3" xfId="2577" xr:uid="{87745C35-8EDD-4C2C-A318-7F7E2F1EADD9}"/>
    <cellStyle name="Normal 10 3 3 2 3 4" xfId="2578" xr:uid="{392E094A-3D94-4D30-8D2E-31B9FF511CBA}"/>
    <cellStyle name="Normal 10 3 3 2 4" xfId="1089" xr:uid="{AF1852DB-00C4-46A6-A117-342DA606C7E5}"/>
    <cellStyle name="Normal 10 3 3 2 4 2" xfId="4449" xr:uid="{97DE8DE0-6983-43CB-B48B-264AB784AD0A}"/>
    <cellStyle name="Normal 10 3 3 2 5" xfId="2579" xr:uid="{9FF10401-ABCE-4AA9-A41D-0B3BB86663AC}"/>
    <cellStyle name="Normal 10 3 3 2 6" xfId="2580" xr:uid="{E56833DB-033B-4D18-B344-E269E935B88D}"/>
    <cellStyle name="Normal 10 3 3 3" xfId="252" xr:uid="{CA2624F9-6404-4A8A-ACEE-702FF292AE82}"/>
    <cellStyle name="Normal 10 3 3 3 2" xfId="1090" xr:uid="{EA305C27-F90B-4726-95C5-A417A551D0E6}"/>
    <cellStyle name="Normal 10 3 3 3 2 2" xfId="1091" xr:uid="{CC4110E9-D386-450B-8470-46D4A362CDB4}"/>
    <cellStyle name="Normal 10 3 3 3 2 2 2" xfId="4450" xr:uid="{E08A474F-C284-4399-B7CD-680CB37BB9F1}"/>
    <cellStyle name="Normal 10 3 3 3 2 3" xfId="2581" xr:uid="{AA45DF31-58F5-4CB9-94D0-A73B166FAEA0}"/>
    <cellStyle name="Normal 10 3 3 3 2 4" xfId="2582" xr:uid="{16068BFA-F8FF-4EE7-9589-C82F770769EB}"/>
    <cellStyle name="Normal 10 3 3 3 3" xfId="1092" xr:uid="{F0495673-A7F9-4925-8062-EB20B17637A4}"/>
    <cellStyle name="Normal 10 3 3 3 3 2" xfId="4451" xr:uid="{DDE74851-25B1-4F59-BB6A-7DD7690472EE}"/>
    <cellStyle name="Normal 10 3 3 3 4" xfId="2583" xr:uid="{EED9DEA3-4A21-49DF-958C-E8ADEB6B32B1}"/>
    <cellStyle name="Normal 10 3 3 3 5" xfId="2584" xr:uid="{CA292D6C-9B06-402E-B1E7-91443625F0C0}"/>
    <cellStyle name="Normal 10 3 3 4" xfId="1093" xr:uid="{C0948061-843B-4AC6-BD43-B1339FCD5985}"/>
    <cellStyle name="Normal 10 3 3 4 2" xfId="1094" xr:uid="{C5F73099-A63D-4679-B0FC-50FBE17079F9}"/>
    <cellStyle name="Normal 10 3 3 4 2 2" xfId="4452" xr:uid="{CF911963-862C-4A95-8B66-A0AA27835D70}"/>
    <cellStyle name="Normal 10 3 3 4 3" xfId="2585" xr:uid="{20C000E2-2045-4336-853F-83081ED6F47C}"/>
    <cellStyle name="Normal 10 3 3 4 4" xfId="2586" xr:uid="{140B704B-14AB-44EA-A219-0EDAAE8A6108}"/>
    <cellStyle name="Normal 10 3 3 5" xfId="1095" xr:uid="{2415DC7C-E964-4F83-8A50-406C8475B90F}"/>
    <cellStyle name="Normal 10 3 3 5 2" xfId="2587" xr:uid="{CEDFCB39-823C-495F-A0B8-61E71C4E081A}"/>
    <cellStyle name="Normal 10 3 3 5 3" xfId="2588" xr:uid="{CB28946B-7EA2-4DD5-AAF4-E94E673E397E}"/>
    <cellStyle name="Normal 10 3 3 5 4" xfId="2589" xr:uid="{0ADCE074-10C5-4B13-AA99-A4B3220C9EA0}"/>
    <cellStyle name="Normal 10 3 3 6" xfId="2590" xr:uid="{12989EA3-C833-4B59-9D45-D17B4B4663DE}"/>
    <cellStyle name="Normal 10 3 3 7" xfId="2591" xr:uid="{76622BAF-7F27-4270-AC1B-7CD2B457EF27}"/>
    <cellStyle name="Normal 10 3 3 8" xfId="2592" xr:uid="{D7514E5F-2299-4518-ACD0-416A74C9FAFF}"/>
    <cellStyle name="Normal 10 3 4" xfId="55" xr:uid="{BAC779C6-E3C4-4545-9389-1214D338F165}"/>
    <cellStyle name="Normal 10 3 4 2" xfId="493" xr:uid="{701F4F4C-4419-40B3-8732-28E25BC2995F}"/>
    <cellStyle name="Normal 10 3 4 2 2" xfId="494" xr:uid="{FD584000-5FD1-417E-825B-174F85661E41}"/>
    <cellStyle name="Normal 10 3 4 2 2 2" xfId="1096" xr:uid="{25AC491D-EDDF-4A15-959D-D93B00AA2799}"/>
    <cellStyle name="Normal 10 3 4 2 2 2 2" xfId="1097" xr:uid="{D935F1C3-AFD1-4CBA-8AA1-6F7C96E38A62}"/>
    <cellStyle name="Normal 10 3 4 2 2 3" xfId="1098" xr:uid="{0B570FAB-FF62-466E-A113-61CC64612D4C}"/>
    <cellStyle name="Normal 10 3 4 2 2 4" xfId="2593" xr:uid="{29708635-A4FF-4EFC-A6EE-24F09C888513}"/>
    <cellStyle name="Normal 10 3 4 2 3" xfId="1099" xr:uid="{733AE3EE-7AB8-4462-9792-7E13C3C56207}"/>
    <cellStyle name="Normal 10 3 4 2 3 2" xfId="1100" xr:uid="{5059C24F-D774-4CE6-9292-5E1740B305CF}"/>
    <cellStyle name="Normal 10 3 4 2 4" xfId="1101" xr:uid="{96050DAA-FDAF-4383-A5DF-0DCA43A2335C}"/>
    <cellStyle name="Normal 10 3 4 2 5" xfId="2594" xr:uid="{B3FE2C98-FF18-44BC-A9CE-90D786287492}"/>
    <cellStyle name="Normal 10 3 4 3" xfId="495" xr:uid="{F7BFC033-CFB6-45F9-B5D5-FA4E5535B402}"/>
    <cellStyle name="Normal 10 3 4 3 2" xfId="1102" xr:uid="{5E2F2D44-635F-4D29-9270-AECEF9B7CB3B}"/>
    <cellStyle name="Normal 10 3 4 3 2 2" xfId="1103" xr:uid="{19070424-94FF-4150-9D5A-189624EBD5FF}"/>
    <cellStyle name="Normal 10 3 4 3 3" xfId="1104" xr:uid="{64C8568D-7FF3-4AC4-958C-79993D1349EA}"/>
    <cellStyle name="Normal 10 3 4 3 4" xfId="2595" xr:uid="{E3AED407-7656-44C4-AB5B-88D252C11119}"/>
    <cellStyle name="Normal 10 3 4 4" xfId="1105" xr:uid="{866F3178-0A1D-4CE6-8E01-5B54E0532B26}"/>
    <cellStyle name="Normal 10 3 4 4 2" xfId="1106" xr:uid="{4E2B0172-F827-41C0-AED0-2F2455FA4D60}"/>
    <cellStyle name="Normal 10 3 4 4 3" xfId="2596" xr:uid="{078AF07E-67B3-4F74-BC0D-AC160DC8EBFD}"/>
    <cellStyle name="Normal 10 3 4 4 4" xfId="2597" xr:uid="{4E4C1C34-AAAB-4F2A-95D8-DF608F07C32D}"/>
    <cellStyle name="Normal 10 3 4 5" xfId="1107" xr:uid="{B3A9A232-8090-45EC-AE87-581F449CA0FF}"/>
    <cellStyle name="Normal 10 3 4 6" xfId="2598" xr:uid="{BAAB806F-3640-4A6D-9E5E-47E822F3EAEC}"/>
    <cellStyle name="Normal 10 3 4 7" xfId="2599" xr:uid="{C8A1C790-A69F-4188-ABD3-34C5E5D6AE78}"/>
    <cellStyle name="Normal 10 3 5" xfId="253" xr:uid="{6C17E783-E697-411C-BEB0-797AF28923AF}"/>
    <cellStyle name="Normal 10 3 5 2" xfId="496" xr:uid="{E9EEF2C3-D735-4349-92C9-CECD799D251D}"/>
    <cellStyle name="Normal 10 3 5 2 2" xfId="1108" xr:uid="{DFCFC4EF-FB5F-46E0-B744-9D35A6618BE5}"/>
    <cellStyle name="Normal 10 3 5 2 2 2" xfId="1109" xr:uid="{129B4C11-417A-4461-A51E-441AD90C4D77}"/>
    <cellStyle name="Normal 10 3 5 2 3" xfId="1110" xr:uid="{B8AA56CE-98EC-481A-B450-797AE7BF33F0}"/>
    <cellStyle name="Normal 10 3 5 2 4" xfId="2600" xr:uid="{EF01C71E-95D7-460C-9F01-18E263D6BB5A}"/>
    <cellStyle name="Normal 10 3 5 3" xfId="1111" xr:uid="{B008EFB3-26DC-4E53-9664-9EEE21137CB7}"/>
    <cellStyle name="Normal 10 3 5 3 2" xfId="1112" xr:uid="{13B682CF-F72F-4FDE-B132-B3B109720FE4}"/>
    <cellStyle name="Normal 10 3 5 3 3" xfId="2601" xr:uid="{17FCE01C-C3F7-4BE1-B948-B147C513BB98}"/>
    <cellStyle name="Normal 10 3 5 3 4" xfId="2602" xr:uid="{787CF470-F0DF-496B-BEE1-890903446D67}"/>
    <cellStyle name="Normal 10 3 5 4" xfId="1113" xr:uid="{8F544A9D-F478-4979-9272-32A862CE2B83}"/>
    <cellStyle name="Normal 10 3 5 5" xfId="2603" xr:uid="{BE7C25EF-7A5F-4F1D-8F03-D292AA606ED9}"/>
    <cellStyle name="Normal 10 3 5 6" xfId="2604" xr:uid="{9C9CF6DA-A776-48BB-A0B0-DD861E919636}"/>
    <cellStyle name="Normal 10 3 6" xfId="254" xr:uid="{E1BD046A-40A3-4492-93C8-BB4D9EF5A173}"/>
    <cellStyle name="Normal 10 3 6 2" xfId="1114" xr:uid="{30C310B0-5B42-4A75-B97E-F557B1BAA8D4}"/>
    <cellStyle name="Normal 10 3 6 2 2" xfId="1115" xr:uid="{EB58DEC8-C6C6-4602-B779-DE45D9CE6E74}"/>
    <cellStyle name="Normal 10 3 6 2 3" xfId="2605" xr:uid="{D30952C3-7412-4AE2-9460-680250EB3381}"/>
    <cellStyle name="Normal 10 3 6 2 4" xfId="2606" xr:uid="{EB75F0F9-7204-4A15-B6B5-3173C46FFE8C}"/>
    <cellStyle name="Normal 10 3 6 3" xfId="1116" xr:uid="{CF056911-64A9-4493-8996-CD2151B44320}"/>
    <cellStyle name="Normal 10 3 6 4" xfId="2607" xr:uid="{D6DED23F-6150-41B4-8B68-FAC5BC58FCC6}"/>
    <cellStyle name="Normal 10 3 6 5" xfId="2608" xr:uid="{060B2F14-72AA-45E9-8AB2-7738B382A0BF}"/>
    <cellStyle name="Normal 10 3 7" xfId="1117" xr:uid="{417F7E35-EF24-4BA6-BA9C-76C7712B4668}"/>
    <cellStyle name="Normal 10 3 7 2" xfId="1118" xr:uid="{1FBB2694-0DAB-4559-9819-4FECBC8773E6}"/>
    <cellStyle name="Normal 10 3 7 3" xfId="2609" xr:uid="{ADF57C69-E6F8-4955-A0B9-ED9E86DAF3B3}"/>
    <cellStyle name="Normal 10 3 7 4" xfId="2610" xr:uid="{B0F7D9B4-BC7F-4B8F-98F4-297142F36E30}"/>
    <cellStyle name="Normal 10 3 8" xfId="1119" xr:uid="{7EB5ED10-AB5B-434C-80A3-4522D281E950}"/>
    <cellStyle name="Normal 10 3 8 2" xfId="2611" xr:uid="{AB351415-EBE7-484E-8010-F9F1CFB9EE66}"/>
    <cellStyle name="Normal 10 3 8 3" xfId="2612" xr:uid="{56D299B8-75F0-4552-8E20-3D6306C90B86}"/>
    <cellStyle name="Normal 10 3 8 4" xfId="2613" xr:uid="{905E8503-CA72-4E73-864D-C8073AA7A792}"/>
    <cellStyle name="Normal 10 3 9" xfId="2614" xr:uid="{D44C8D9F-D2AC-4601-B331-B3BFD9AD3DFA}"/>
    <cellStyle name="Normal 10 4" xfId="56" xr:uid="{0E80CAF3-86CD-473D-92E6-1FB59CF01E2E}"/>
    <cellStyle name="Normal 10 4 10" xfId="2615" xr:uid="{D208055C-AAEF-427D-822A-316C1C1E766C}"/>
    <cellStyle name="Normal 10 4 11" xfId="2616" xr:uid="{0B541333-7939-49BF-99F5-C09973032C7A}"/>
    <cellStyle name="Normal 10 4 2" xfId="57" xr:uid="{5369CC73-27F0-4D1C-B07A-B1EC3AE7E83D}"/>
    <cellStyle name="Normal 10 4 2 2" xfId="255" xr:uid="{89195BE5-421F-48C0-9035-6283E868F202}"/>
    <cellStyle name="Normal 10 4 2 2 2" xfId="497" xr:uid="{3F703C6E-3BBD-47C4-B597-D9FDA9514016}"/>
    <cellStyle name="Normal 10 4 2 2 2 2" xfId="498" xr:uid="{BBF0CE95-672C-4BD9-B38F-AB7698E65694}"/>
    <cellStyle name="Normal 10 4 2 2 2 2 2" xfId="1120" xr:uid="{5A54C83A-D331-49B4-8B29-720F07A91A7A}"/>
    <cellStyle name="Normal 10 4 2 2 2 2 3" xfId="2617" xr:uid="{BB915B19-82A5-4183-91A9-ACD2110D51C7}"/>
    <cellStyle name="Normal 10 4 2 2 2 2 4" xfId="2618" xr:uid="{0BEE2AAF-25C3-403D-B5F0-F4F85400F162}"/>
    <cellStyle name="Normal 10 4 2 2 2 3" xfId="1121" xr:uid="{FE81F99C-D9CB-4088-9150-90786A5CD263}"/>
    <cellStyle name="Normal 10 4 2 2 2 3 2" xfId="2619" xr:uid="{209DE002-6BCC-4CA7-98FD-A03F50A318F9}"/>
    <cellStyle name="Normal 10 4 2 2 2 3 3" xfId="2620" xr:uid="{A4A9A4AA-F09C-4DBA-9D8F-59AD050AE009}"/>
    <cellStyle name="Normal 10 4 2 2 2 3 4" xfId="2621" xr:uid="{C4C8105D-03AD-4926-9E53-C9F7173CB005}"/>
    <cellStyle name="Normal 10 4 2 2 2 4" xfId="2622" xr:uid="{A1FBAFC3-9B85-4DB7-86D7-F589AF0D155C}"/>
    <cellStyle name="Normal 10 4 2 2 2 5" xfId="2623" xr:uid="{F60BCEB6-BDC0-498E-B5AF-2BF5E771670A}"/>
    <cellStyle name="Normal 10 4 2 2 2 6" xfId="2624" xr:uid="{9DD4E39A-3A4E-4EC9-9685-72E68DD90DD9}"/>
    <cellStyle name="Normal 10 4 2 2 3" xfId="499" xr:uid="{E06A5948-00A2-4F42-B401-DC714C327A2B}"/>
    <cellStyle name="Normal 10 4 2 2 3 2" xfId="1122" xr:uid="{C20A0B8A-F209-48A2-9718-7E607160FEAC}"/>
    <cellStyle name="Normal 10 4 2 2 3 2 2" xfId="2625" xr:uid="{CDD4264A-D819-4758-9591-F0EE17008346}"/>
    <cellStyle name="Normal 10 4 2 2 3 2 3" xfId="2626" xr:uid="{95DB5EFA-22DB-4861-9258-AA5CD49F09D6}"/>
    <cellStyle name="Normal 10 4 2 2 3 2 4" xfId="2627" xr:uid="{780CD607-908B-4A45-83DD-7AE93AFD9294}"/>
    <cellStyle name="Normal 10 4 2 2 3 3" xfId="2628" xr:uid="{EC81EE45-7329-4104-AEE1-6234372B57EF}"/>
    <cellStyle name="Normal 10 4 2 2 3 4" xfId="2629" xr:uid="{628DCA2C-490F-4276-A868-B218C7161467}"/>
    <cellStyle name="Normal 10 4 2 2 3 5" xfId="2630" xr:uid="{DA73115F-A32F-4983-80CE-7DF63D06F8EB}"/>
    <cellStyle name="Normal 10 4 2 2 4" xfId="1123" xr:uid="{81F9CC57-CCAE-4729-9D46-6917712D57C7}"/>
    <cellStyle name="Normal 10 4 2 2 4 2" xfId="2631" xr:uid="{CC5D2E66-E6A2-4002-B819-FAFD27D02148}"/>
    <cellStyle name="Normal 10 4 2 2 4 3" xfId="2632" xr:uid="{3EFA6A19-3BCD-4A43-A850-3DFFAE3582BC}"/>
    <cellStyle name="Normal 10 4 2 2 4 4" xfId="2633" xr:uid="{7F440EC3-F158-4D48-BFAC-AD34C55BD4B2}"/>
    <cellStyle name="Normal 10 4 2 2 5" xfId="2634" xr:uid="{CBFDD24E-AABA-443B-B4FC-72DFBC317453}"/>
    <cellStyle name="Normal 10 4 2 2 5 2" xfId="2635" xr:uid="{F766A27D-AADC-4305-A613-DA2A113EFA83}"/>
    <cellStyle name="Normal 10 4 2 2 5 3" xfId="2636" xr:uid="{DF1BCDFA-1071-48BC-ACCD-759C50605C6C}"/>
    <cellStyle name="Normal 10 4 2 2 5 4" xfId="2637" xr:uid="{C71BA207-37AD-46BA-91C7-DE4FAC8924B1}"/>
    <cellStyle name="Normal 10 4 2 2 6" xfId="2638" xr:uid="{9DE48E6B-EFB8-4E1A-A402-5061AFE94A5A}"/>
    <cellStyle name="Normal 10 4 2 2 7" xfId="2639" xr:uid="{D64167CF-FADE-4895-87EF-3DAACE22BFB0}"/>
    <cellStyle name="Normal 10 4 2 2 8" xfId="2640" xr:uid="{E115719C-1343-48EB-B593-F4A9A39977B4}"/>
    <cellStyle name="Normal 10 4 2 3" xfId="500" xr:uid="{43414E39-07BA-4D38-8244-EE8DBC97F340}"/>
    <cellStyle name="Normal 10 4 2 3 2" xfId="501" xr:uid="{2B4E97CF-0096-42C7-B063-4D990471B097}"/>
    <cellStyle name="Normal 10 4 2 3 2 2" xfId="502" xr:uid="{0FF93A57-A5F5-41BC-BCD0-161E1D583838}"/>
    <cellStyle name="Normal 10 4 2 3 2 3" xfId="2641" xr:uid="{F56D6ED6-7ABE-4517-8CF5-DA40848BF3FE}"/>
    <cellStyle name="Normal 10 4 2 3 2 4" xfId="2642" xr:uid="{AAA8E567-E929-4BB6-80DB-F800CA85CE6B}"/>
    <cellStyle name="Normal 10 4 2 3 3" xfId="503" xr:uid="{F50C2487-F999-4238-9991-6E946D4BC530}"/>
    <cellStyle name="Normal 10 4 2 3 3 2" xfId="2643" xr:uid="{EAD52254-FFBD-411B-A94E-0034ACDEB1B0}"/>
    <cellStyle name="Normal 10 4 2 3 3 3" xfId="2644" xr:uid="{3700F538-C4C5-4151-874F-9331D7C74A23}"/>
    <cellStyle name="Normal 10 4 2 3 3 4" xfId="2645" xr:uid="{462946D5-68E4-4EF6-BDE0-F4AC2EBA0239}"/>
    <cellStyle name="Normal 10 4 2 3 4" xfId="2646" xr:uid="{94D5676A-4B43-4180-A347-8197D3CD3B2A}"/>
    <cellStyle name="Normal 10 4 2 3 5" xfId="2647" xr:uid="{1A740F06-C260-45C3-818C-F12D8AD8F8C4}"/>
    <cellStyle name="Normal 10 4 2 3 6" xfId="2648" xr:uid="{2FC2AD9B-E477-4463-A4B9-C611F79A1B63}"/>
    <cellStyle name="Normal 10 4 2 4" xfId="504" xr:uid="{5726CA18-BD6B-4FA4-8CCE-1B1E061F8551}"/>
    <cellStyle name="Normal 10 4 2 4 2" xfId="505" xr:uid="{B3A4C35A-FCB6-426D-A526-670F221E6364}"/>
    <cellStyle name="Normal 10 4 2 4 2 2" xfId="2649" xr:uid="{49F269BF-FBFD-455F-ADCE-AB33342E1323}"/>
    <cellStyle name="Normal 10 4 2 4 2 3" xfId="2650" xr:uid="{E5224F15-49C2-4D51-B0C2-E6B7A71BDD93}"/>
    <cellStyle name="Normal 10 4 2 4 2 4" xfId="2651" xr:uid="{412CFCE1-F66A-4D3D-AEC8-DEA86474511F}"/>
    <cellStyle name="Normal 10 4 2 4 3" xfId="2652" xr:uid="{A0413288-6985-402A-A2A9-3C7100333229}"/>
    <cellStyle name="Normal 10 4 2 4 4" xfId="2653" xr:uid="{BEDC3D11-A4C8-4911-860E-7E13D9FD4AF6}"/>
    <cellStyle name="Normal 10 4 2 4 5" xfId="2654" xr:uid="{1F98B51B-8377-41AA-9E55-CB15DCC43F42}"/>
    <cellStyle name="Normal 10 4 2 5" xfId="506" xr:uid="{70861D85-EEE8-4A85-AF83-6A8B9E6222B1}"/>
    <cellStyle name="Normal 10 4 2 5 2" xfId="2655" xr:uid="{6E59B4AB-045D-430B-A0FE-5352359FCE1E}"/>
    <cellStyle name="Normal 10 4 2 5 3" xfId="2656" xr:uid="{B7EFE049-E80D-410A-AC53-002F8FA1AB78}"/>
    <cellStyle name="Normal 10 4 2 5 4" xfId="2657" xr:uid="{BB2E95A5-BDEB-47FE-92B6-FF53C2140B23}"/>
    <cellStyle name="Normal 10 4 2 6" xfId="2658" xr:uid="{4A3FAF92-15B8-4571-910B-AB23F9F905EB}"/>
    <cellStyle name="Normal 10 4 2 6 2" xfId="2659" xr:uid="{A8CB312F-E61D-4A9C-9E7F-9A5532668D21}"/>
    <cellStyle name="Normal 10 4 2 6 3" xfId="2660" xr:uid="{1D17797A-D9BD-4F99-84B3-98136D4E212B}"/>
    <cellStyle name="Normal 10 4 2 6 4" xfId="2661" xr:uid="{B860E4DA-F970-4457-9BE0-F70EB84EFA99}"/>
    <cellStyle name="Normal 10 4 2 7" xfId="2662" xr:uid="{A8E48A8C-4FAA-4BCA-BE0A-93826C1D7C77}"/>
    <cellStyle name="Normal 10 4 2 8" xfId="2663" xr:uid="{A74086CA-FE60-4B8B-94CE-C256F8A0EFE5}"/>
    <cellStyle name="Normal 10 4 2 9" xfId="2664" xr:uid="{D54C5D37-B6EA-4136-BDE2-A0F4AB16B1F4}"/>
    <cellStyle name="Normal 10 4 3" xfId="256" xr:uid="{D419020B-C902-4BE7-BB43-261494058A50}"/>
    <cellStyle name="Normal 10 4 3 2" xfId="507" xr:uid="{51CFE924-9D80-4A1A-BA0B-1E8B0ACBF3A3}"/>
    <cellStyle name="Normal 10 4 3 2 2" xfId="508" xr:uid="{6B659491-E9CD-41AF-84DE-B8669985981F}"/>
    <cellStyle name="Normal 10 4 3 2 2 2" xfId="1124" xr:uid="{DE3285E4-4EDC-4C41-9D3E-8A4C7E8E630C}"/>
    <cellStyle name="Normal 10 4 3 2 2 2 2" xfId="1125" xr:uid="{1CC7C4DB-BF9A-4EC0-B94A-39240855787B}"/>
    <cellStyle name="Normal 10 4 3 2 2 3" xfId="1126" xr:uid="{AEA2EB54-D7AC-45DE-97FB-9772051CF7D2}"/>
    <cellStyle name="Normal 10 4 3 2 2 4" xfId="2665" xr:uid="{827FC2AC-1BAD-4D76-82AB-19E112E4D685}"/>
    <cellStyle name="Normal 10 4 3 2 3" xfId="1127" xr:uid="{5384AEFF-62F3-402F-8E0A-3BD706C8D012}"/>
    <cellStyle name="Normal 10 4 3 2 3 2" xfId="1128" xr:uid="{2A285432-3C92-499E-A0D2-4FAFC6118CEC}"/>
    <cellStyle name="Normal 10 4 3 2 3 3" xfId="2666" xr:uid="{BAA531F4-27B4-417A-BFA1-2DA61D7AC988}"/>
    <cellStyle name="Normal 10 4 3 2 3 4" xfId="2667" xr:uid="{4988C52E-16C9-4439-8E89-CEAE444EA10E}"/>
    <cellStyle name="Normal 10 4 3 2 4" xfId="1129" xr:uid="{F6D85EBF-3B34-414E-9CD7-1F1B55773C59}"/>
    <cellStyle name="Normal 10 4 3 2 5" xfId="2668" xr:uid="{DB28FCD4-4588-474B-B134-06EE2AD0D72C}"/>
    <cellStyle name="Normal 10 4 3 2 6" xfId="2669" xr:uid="{55E26FDC-2C03-447F-A1D4-1C59789997D0}"/>
    <cellStyle name="Normal 10 4 3 3" xfId="509" xr:uid="{7C61F67C-B51F-474D-A2F8-D91A01294A85}"/>
    <cellStyle name="Normal 10 4 3 3 2" xfId="1130" xr:uid="{D5A426E2-9538-4FDB-8C43-DB6F82A3024A}"/>
    <cellStyle name="Normal 10 4 3 3 2 2" xfId="1131" xr:uid="{18524E7C-295C-42F3-9ED2-2533E92AA38F}"/>
    <cellStyle name="Normal 10 4 3 3 2 3" xfId="2670" xr:uid="{9FD1FAA8-139C-419C-8FE1-35A8B083A6C9}"/>
    <cellStyle name="Normal 10 4 3 3 2 4" xfId="2671" xr:uid="{22A7CB62-7495-4BD3-93B0-D1F3EB073CDD}"/>
    <cellStyle name="Normal 10 4 3 3 3" xfId="1132" xr:uid="{9C46C0EC-3401-49EC-A2E1-7587B7D2956C}"/>
    <cellStyle name="Normal 10 4 3 3 4" xfId="2672" xr:uid="{88248A98-26D6-409A-9230-A3C21D9D9C40}"/>
    <cellStyle name="Normal 10 4 3 3 5" xfId="2673" xr:uid="{2BEE6FED-40F6-4267-8A30-493D52C64D55}"/>
    <cellStyle name="Normal 10 4 3 4" xfId="1133" xr:uid="{134B87AC-B8E5-498A-AB6F-8886D0E4E267}"/>
    <cellStyle name="Normal 10 4 3 4 2" xfId="1134" xr:uid="{474CD5D4-7A9E-4764-809E-599B671E8631}"/>
    <cellStyle name="Normal 10 4 3 4 3" xfId="2674" xr:uid="{6280F6C6-77EE-45B0-84BB-685782E7D74C}"/>
    <cellStyle name="Normal 10 4 3 4 4" xfId="2675" xr:uid="{099CE66E-1B37-48E0-A029-EC4B86D5FAFD}"/>
    <cellStyle name="Normal 10 4 3 5" xfId="1135" xr:uid="{F32A371D-444D-41AD-9DE8-69706657812B}"/>
    <cellStyle name="Normal 10 4 3 5 2" xfId="2676" xr:uid="{B77309AC-935E-4106-8C07-B1C40CA82CFD}"/>
    <cellStyle name="Normal 10 4 3 5 3" xfId="2677" xr:uid="{09A2F321-96AE-42BA-AE20-6D6C6A9F7734}"/>
    <cellStyle name="Normal 10 4 3 5 4" xfId="2678" xr:uid="{83F6BE38-2724-4C6E-BEE4-D7B18D4B2FC5}"/>
    <cellStyle name="Normal 10 4 3 6" xfId="2679" xr:uid="{2B8ECD6C-9BAD-43C7-9DA9-33169FC0CBD5}"/>
    <cellStyle name="Normal 10 4 3 7" xfId="2680" xr:uid="{4B74A5CC-8264-42E1-85DB-DC029179726A}"/>
    <cellStyle name="Normal 10 4 3 8" xfId="2681" xr:uid="{5F477C75-921E-41C0-8E9D-88D747122AEA}"/>
    <cellStyle name="Normal 10 4 4" xfId="257" xr:uid="{DADFA8C7-79B8-4B60-A805-577CA30FD3A9}"/>
    <cellStyle name="Normal 10 4 4 2" xfId="510" xr:uid="{F1AC35AE-F86D-4E9D-B087-3BDC61528029}"/>
    <cellStyle name="Normal 10 4 4 2 2" xfId="511" xr:uid="{E6F49F14-2B92-4691-BCC2-62854A800347}"/>
    <cellStyle name="Normal 10 4 4 2 2 2" xfId="1136" xr:uid="{29163A6F-B713-4E04-AE13-E1466214EE4B}"/>
    <cellStyle name="Normal 10 4 4 2 2 3" xfId="2682" xr:uid="{D0E53FA5-0E6A-4AA0-97DD-867AC14D5265}"/>
    <cellStyle name="Normal 10 4 4 2 2 4" xfId="2683" xr:uid="{6A22A9B1-FA15-4254-8EF4-420E83FAD302}"/>
    <cellStyle name="Normal 10 4 4 2 3" xfId="1137" xr:uid="{406351C7-E3F9-4BAA-B587-3CA35E73A395}"/>
    <cellStyle name="Normal 10 4 4 2 4" xfId="2684" xr:uid="{FC5F7EF1-B4E3-4C44-970F-7B2B7051FF42}"/>
    <cellStyle name="Normal 10 4 4 2 5" xfId="2685" xr:uid="{0DAFA36C-8915-4AF7-B1C0-53497C6B0CF1}"/>
    <cellStyle name="Normal 10 4 4 3" xfId="512" xr:uid="{B11C1E71-9771-4A71-9D6F-E35DD6DC60D1}"/>
    <cellStyle name="Normal 10 4 4 3 2" xfId="1138" xr:uid="{5F77DF11-6D95-4DE1-BB15-4C83804F7668}"/>
    <cellStyle name="Normal 10 4 4 3 3" xfId="2686" xr:uid="{BB98FE50-4665-462F-9EDF-D1CCEC0057C7}"/>
    <cellStyle name="Normal 10 4 4 3 4" xfId="2687" xr:uid="{90991FF0-577D-478D-88A7-F73A9317AC93}"/>
    <cellStyle name="Normal 10 4 4 4" xfId="1139" xr:uid="{5BB2F8DE-F557-4B56-9ADF-BFCD989B7203}"/>
    <cellStyle name="Normal 10 4 4 4 2" xfId="2688" xr:uid="{0F5E50F4-43A1-4A12-958D-ED6E0BB0D076}"/>
    <cellStyle name="Normal 10 4 4 4 3" xfId="2689" xr:uid="{801BC6B1-7511-4E3A-A45E-92AA08BEFF64}"/>
    <cellStyle name="Normal 10 4 4 4 4" xfId="2690" xr:uid="{ADEDBF95-C3F9-4847-8F7D-C9CFEBD7C391}"/>
    <cellStyle name="Normal 10 4 4 5" xfId="2691" xr:uid="{622B1969-D0CE-4D07-BD0B-F932071667A4}"/>
    <cellStyle name="Normal 10 4 4 6" xfId="2692" xr:uid="{36E39BEC-9E29-4D18-9328-300ABE184A99}"/>
    <cellStyle name="Normal 10 4 4 7" xfId="2693" xr:uid="{AE64B324-4246-4E67-9566-0B8AB033023D}"/>
    <cellStyle name="Normal 10 4 5" xfId="258" xr:uid="{8822DFE5-36FA-4B60-91DB-94E4BAF46B7F}"/>
    <cellStyle name="Normal 10 4 5 2" xfId="513" xr:uid="{1ECC0A34-B2D8-427F-908C-55A81673EFDF}"/>
    <cellStyle name="Normal 10 4 5 2 2" xfId="1140" xr:uid="{099B5753-ED5A-4449-B8DD-CB67415D9095}"/>
    <cellStyle name="Normal 10 4 5 2 3" xfId="2694" xr:uid="{80F68F28-9470-4E72-8830-25032C158D92}"/>
    <cellStyle name="Normal 10 4 5 2 4" xfId="2695" xr:uid="{E7906578-C7C7-4C79-B886-763A4464D411}"/>
    <cellStyle name="Normal 10 4 5 3" xfId="1141" xr:uid="{528E04F1-F68A-4384-97C6-BAECF232B800}"/>
    <cellStyle name="Normal 10 4 5 3 2" xfId="2696" xr:uid="{CFA1F3DD-B7A1-4403-9D27-016C2698C0A4}"/>
    <cellStyle name="Normal 10 4 5 3 3" xfId="2697" xr:uid="{29069F24-8FD7-467C-B300-94534D114969}"/>
    <cellStyle name="Normal 10 4 5 3 4" xfId="2698" xr:uid="{7D801E64-F7CF-40CE-AD4A-72D6F2327D11}"/>
    <cellStyle name="Normal 10 4 5 4" xfId="2699" xr:uid="{30A6031C-0755-43B4-A04E-10CEC03A8716}"/>
    <cellStyle name="Normal 10 4 5 5" xfId="2700" xr:uid="{94867B07-ADC6-486A-8D92-C1E3ADA1AFB1}"/>
    <cellStyle name="Normal 10 4 5 6" xfId="2701" xr:uid="{3B192192-9529-41A2-80E2-AFB492F18F75}"/>
    <cellStyle name="Normal 10 4 6" xfId="514" xr:uid="{F14AB3E8-2C40-45EC-ACAB-EDFD6C7F0484}"/>
    <cellStyle name="Normal 10 4 6 2" xfId="1142" xr:uid="{247D63C0-CBBD-4AD3-9DA6-D627A5271B2D}"/>
    <cellStyle name="Normal 10 4 6 2 2" xfId="2702" xr:uid="{0CBF6992-F37A-49DA-8D53-6C23C3BB9A1C}"/>
    <cellStyle name="Normal 10 4 6 2 3" xfId="2703" xr:uid="{83B6004E-7045-413C-B7FE-564355EAC4FF}"/>
    <cellStyle name="Normal 10 4 6 2 4" xfId="2704" xr:uid="{A8509030-203C-401D-8499-974670E891B1}"/>
    <cellStyle name="Normal 10 4 6 3" xfId="2705" xr:uid="{DC210AE4-4D76-45F8-AB96-C57874211B9E}"/>
    <cellStyle name="Normal 10 4 6 4" xfId="2706" xr:uid="{B9AA9DAD-A601-4182-B27C-C50C9FADD694}"/>
    <cellStyle name="Normal 10 4 6 5" xfId="2707" xr:uid="{83D68A1B-9C8D-421F-8D25-804D783530D5}"/>
    <cellStyle name="Normal 10 4 7" xfId="1143" xr:uid="{743478D4-2BD4-4EF4-972B-3D6F3E9018AB}"/>
    <cellStyle name="Normal 10 4 7 2" xfId="2708" xr:uid="{B2347AA8-9398-41C8-905D-0ED5F6A0AA36}"/>
    <cellStyle name="Normal 10 4 7 3" xfId="2709" xr:uid="{C62D41C0-6D02-45DA-BCD7-192A3AE56D8E}"/>
    <cellStyle name="Normal 10 4 7 4" xfId="2710" xr:uid="{E0054BF4-6A37-46A8-BDA5-DDE3566CA75A}"/>
    <cellStyle name="Normal 10 4 8" xfId="2711" xr:uid="{F7EE2841-0A45-44D3-8DDF-C78613713C01}"/>
    <cellStyle name="Normal 10 4 8 2" xfId="2712" xr:uid="{19338C86-A3D4-408D-9991-38C278BEFC9F}"/>
    <cellStyle name="Normal 10 4 8 3" xfId="2713" xr:uid="{8C800F33-7AD1-45D7-991F-22C842B3E814}"/>
    <cellStyle name="Normal 10 4 8 4" xfId="2714" xr:uid="{87EAD511-25B7-4AE4-8E45-B82256F3CA73}"/>
    <cellStyle name="Normal 10 4 9" xfId="2715" xr:uid="{476951BF-0942-4B43-B835-4505F87EBC66}"/>
    <cellStyle name="Normal 10 5" xfId="58" xr:uid="{EBE9FAE2-8B51-4B8C-8FFE-F1F8B8EDE2D8}"/>
    <cellStyle name="Normal 10 5 2" xfId="59" xr:uid="{9A07BAC3-5C3C-42C8-9F24-9152B8061DF2}"/>
    <cellStyle name="Normal 10 5 2 2" xfId="259" xr:uid="{3DA5B3B3-2F52-495A-9B2A-A8375DE30AB4}"/>
    <cellStyle name="Normal 10 5 2 2 2" xfId="515" xr:uid="{6234F95F-CAE9-4725-B65D-61023D241D75}"/>
    <cellStyle name="Normal 10 5 2 2 2 2" xfId="1144" xr:uid="{B9C2AA3B-117B-4D2B-82C6-8FA1A58040FD}"/>
    <cellStyle name="Normal 10 5 2 2 2 3" xfId="2716" xr:uid="{7C6A6B5A-93A0-488A-9BCB-F1A75998D91A}"/>
    <cellStyle name="Normal 10 5 2 2 2 4" xfId="2717" xr:uid="{E6D9B4E2-5EEA-41A6-AC05-5415AB5792D3}"/>
    <cellStyle name="Normal 10 5 2 2 3" xfId="1145" xr:uid="{31299814-419E-46E5-9978-9F42E2E91073}"/>
    <cellStyle name="Normal 10 5 2 2 3 2" xfId="2718" xr:uid="{C546A5FB-BFB5-4AFC-9496-7C7CE5747AF0}"/>
    <cellStyle name="Normal 10 5 2 2 3 3" xfId="2719" xr:uid="{7889E753-BE6D-4228-8480-F0A8B51562F7}"/>
    <cellStyle name="Normal 10 5 2 2 3 4" xfId="2720" xr:uid="{0DECCE8C-63EE-448C-9F98-F984FB711F94}"/>
    <cellStyle name="Normal 10 5 2 2 4" xfId="2721" xr:uid="{27756789-2250-4662-8754-31F7DBE4BFCC}"/>
    <cellStyle name="Normal 10 5 2 2 5" xfId="2722" xr:uid="{C771379C-F263-4D06-9182-158D68992F42}"/>
    <cellStyle name="Normal 10 5 2 2 6" xfId="2723" xr:uid="{BB213565-29B8-413E-BD45-FE0CDF4B178F}"/>
    <cellStyle name="Normal 10 5 2 3" xfId="516" xr:uid="{ECDEF688-DCA0-43B8-9AE9-80A09FA242D7}"/>
    <cellStyle name="Normal 10 5 2 3 2" xfId="1146" xr:uid="{784E6CC2-72F7-466D-970A-45FEF5D24444}"/>
    <cellStyle name="Normal 10 5 2 3 2 2" xfId="2724" xr:uid="{F72A5BDF-B364-4DEA-9CF0-912DFC1B5DD7}"/>
    <cellStyle name="Normal 10 5 2 3 2 3" xfId="2725" xr:uid="{035B12F5-279A-48C3-9424-4607769E2C0F}"/>
    <cellStyle name="Normal 10 5 2 3 2 4" xfId="2726" xr:uid="{EE232D9E-3EAA-4734-B387-1CCA0FD0B4DC}"/>
    <cellStyle name="Normal 10 5 2 3 3" xfId="2727" xr:uid="{37C8F2A4-7EA0-4FCE-8881-847D314C6232}"/>
    <cellStyle name="Normal 10 5 2 3 4" xfId="2728" xr:uid="{814D4F55-E213-4A3E-A4C9-AA2C70B6C661}"/>
    <cellStyle name="Normal 10 5 2 3 5" xfId="2729" xr:uid="{F765C4A4-CE6D-4647-B0C8-19E1C90AFE7C}"/>
    <cellStyle name="Normal 10 5 2 4" xfId="1147" xr:uid="{89B7F67D-6B69-4143-94DC-786955C73C42}"/>
    <cellStyle name="Normal 10 5 2 4 2" xfId="2730" xr:uid="{B05F888B-4F91-41B3-95A6-5C853EBE3162}"/>
    <cellStyle name="Normal 10 5 2 4 3" xfId="2731" xr:uid="{5D3ECE3B-5708-4710-BAF8-CA4075031B21}"/>
    <cellStyle name="Normal 10 5 2 4 4" xfId="2732" xr:uid="{FF222FDE-0DA5-4C2E-912B-10CAEB03FB13}"/>
    <cellStyle name="Normal 10 5 2 5" xfId="2733" xr:uid="{2C6AE7B5-7B91-4A1E-94A5-CC078A90F08C}"/>
    <cellStyle name="Normal 10 5 2 5 2" xfId="2734" xr:uid="{5ED5D946-4C27-4856-9E33-7BC42F54354B}"/>
    <cellStyle name="Normal 10 5 2 5 3" xfId="2735" xr:uid="{728F8806-30AD-4208-8639-6A5A1894FB77}"/>
    <cellStyle name="Normal 10 5 2 5 4" xfId="2736" xr:uid="{3355FF2E-643C-4267-A600-E1DB4769823F}"/>
    <cellStyle name="Normal 10 5 2 6" xfId="2737" xr:uid="{44CC9B1C-C2C3-47D9-B58E-9D3AF6413177}"/>
    <cellStyle name="Normal 10 5 2 7" xfId="2738" xr:uid="{F3D2801B-0838-4696-BA7B-266D6EBE23A0}"/>
    <cellStyle name="Normal 10 5 2 8" xfId="2739" xr:uid="{AA770BD2-2CCD-4795-B858-E180C32625E9}"/>
    <cellStyle name="Normal 10 5 3" xfId="260" xr:uid="{8ECB0556-F1DB-4F7C-A4B3-EE90EFF052A1}"/>
    <cellStyle name="Normal 10 5 3 2" xfId="517" xr:uid="{066FA2C4-3AB1-4C6E-A9B3-8C4205EE2D27}"/>
    <cellStyle name="Normal 10 5 3 2 2" xfId="518" xr:uid="{D99F6119-9884-4E00-A51E-E923E185FA36}"/>
    <cellStyle name="Normal 10 5 3 2 3" xfId="2740" xr:uid="{EF2B9CB7-D121-4FB8-8B1B-740ACCDB94BD}"/>
    <cellStyle name="Normal 10 5 3 2 4" xfId="2741" xr:uid="{DC603F2F-273C-4331-8DEA-B42650C7BD17}"/>
    <cellStyle name="Normal 10 5 3 3" xfId="519" xr:uid="{9DB09221-C0B0-4765-93AB-F8E329DE227B}"/>
    <cellStyle name="Normal 10 5 3 3 2" xfId="2742" xr:uid="{1FC6ACBE-3687-4DF2-A0D4-8125CFE0A69E}"/>
    <cellStyle name="Normal 10 5 3 3 3" xfId="2743" xr:uid="{FD9B139F-7055-45A3-8E68-3B54D2448157}"/>
    <cellStyle name="Normal 10 5 3 3 4" xfId="2744" xr:uid="{494EA6E9-2374-4E71-BBF8-2CCD8897D630}"/>
    <cellStyle name="Normal 10 5 3 4" xfId="2745" xr:uid="{2376BA0B-CCCB-41F9-B0D9-B2C71CDA77FA}"/>
    <cellStyle name="Normal 10 5 3 5" xfId="2746" xr:uid="{AD6C2944-8332-40A4-AC29-FEB980ADABC8}"/>
    <cellStyle name="Normal 10 5 3 6" xfId="2747" xr:uid="{915FD9A7-3146-4D31-A553-E6A4CCF2D724}"/>
    <cellStyle name="Normal 10 5 4" xfId="261" xr:uid="{B0C171E1-A2D8-4EC8-B4B4-C445F69B026E}"/>
    <cellStyle name="Normal 10 5 4 2" xfId="520" xr:uid="{9A6864D1-0BE0-4149-A402-34253ABE62FC}"/>
    <cellStyle name="Normal 10 5 4 2 2" xfId="2748" xr:uid="{4C539546-0A73-4D15-A822-7F46FAD51EF1}"/>
    <cellStyle name="Normal 10 5 4 2 3" xfId="2749" xr:uid="{79778AD1-45A5-4D92-B904-FA4737B82447}"/>
    <cellStyle name="Normal 10 5 4 2 4" xfId="2750" xr:uid="{A8C98A07-FCBB-4BD7-ADFC-534588E30075}"/>
    <cellStyle name="Normal 10 5 4 3" xfId="2751" xr:uid="{192D5F23-BDE1-44AD-8FB1-29D8E6115D59}"/>
    <cellStyle name="Normal 10 5 4 4" xfId="2752" xr:uid="{46EAED8B-86CC-45D1-9E08-E2C326236BC6}"/>
    <cellStyle name="Normal 10 5 4 5" xfId="2753" xr:uid="{DC4BD13C-33B4-42A8-A71B-B8D7BA2A22C6}"/>
    <cellStyle name="Normal 10 5 5" xfId="521" xr:uid="{540FFB5C-13A3-4C2B-AEEA-75D1395AFEBD}"/>
    <cellStyle name="Normal 10 5 5 2" xfId="2754" xr:uid="{8D310C4F-7FA0-4493-A620-0C93D5DBEB21}"/>
    <cellStyle name="Normal 10 5 5 3" xfId="2755" xr:uid="{E595282C-6099-4545-B6C2-8735021B01E4}"/>
    <cellStyle name="Normal 10 5 5 4" xfId="2756" xr:uid="{E722CCB8-5D6B-4C4B-99AD-74309796E978}"/>
    <cellStyle name="Normal 10 5 6" xfId="2757" xr:uid="{2B35B3FE-762D-4D8F-89A4-89EF26790C41}"/>
    <cellStyle name="Normal 10 5 6 2" xfId="2758" xr:uid="{B66A7404-A5B4-44B1-8797-351BC62CE898}"/>
    <cellStyle name="Normal 10 5 6 3" xfId="2759" xr:uid="{5F013F10-8F73-4A9D-9B4F-65ADE41E9723}"/>
    <cellStyle name="Normal 10 5 6 4" xfId="2760" xr:uid="{818ECC0D-9FE5-44B3-BBEB-48551AA749F3}"/>
    <cellStyle name="Normal 10 5 7" xfId="2761" xr:uid="{0260786A-74E4-4E42-BAC6-FB2D422BEFE4}"/>
    <cellStyle name="Normal 10 5 8" xfId="2762" xr:uid="{7619B28E-EF32-4E8B-A371-52D7BB7B5F8C}"/>
    <cellStyle name="Normal 10 5 9" xfId="2763" xr:uid="{481E2E02-BA92-4E9A-BC95-BB4FA7B2EA21}"/>
    <cellStyle name="Normal 10 6" xfId="60" xr:uid="{A16EF62A-2AF6-41B8-BD36-0742D8469D6E}"/>
    <cellStyle name="Normal 10 6 2" xfId="262" xr:uid="{3B0F18C6-96DB-465E-AEFD-88DF26EAE600}"/>
    <cellStyle name="Normal 10 6 2 2" xfId="522" xr:uid="{FB046B2C-EC64-4C6D-9656-C89C1CC3D7DA}"/>
    <cellStyle name="Normal 10 6 2 2 2" xfId="1148" xr:uid="{E616B515-2750-4D24-9D6F-FEB3841990B4}"/>
    <cellStyle name="Normal 10 6 2 2 2 2" xfId="1149" xr:uid="{8B301A61-7A06-432F-9732-0623A2C3BEA1}"/>
    <cellStyle name="Normal 10 6 2 2 3" xfId="1150" xr:uid="{56691474-A9F7-4112-B404-1940EE9E9004}"/>
    <cellStyle name="Normal 10 6 2 2 4" xfId="2764" xr:uid="{C98271C4-A10D-4A92-9BE1-2000EDF4176F}"/>
    <cellStyle name="Normal 10 6 2 3" xfId="1151" xr:uid="{150F71AC-1262-4759-8CEF-67AA1CD7F878}"/>
    <cellStyle name="Normal 10 6 2 3 2" xfId="1152" xr:uid="{3D3D4349-820C-48F4-8B7B-C7FA964CB4F3}"/>
    <cellStyle name="Normal 10 6 2 3 3" xfId="2765" xr:uid="{08429D46-AD34-4C53-8CAD-93D79EB1F578}"/>
    <cellStyle name="Normal 10 6 2 3 4" xfId="2766" xr:uid="{BD1C529E-E773-4041-8EA1-1F0E13198E9F}"/>
    <cellStyle name="Normal 10 6 2 4" xfId="1153" xr:uid="{001426CF-03A2-449C-A109-E091C9FB94A9}"/>
    <cellStyle name="Normal 10 6 2 5" xfId="2767" xr:uid="{48472927-A9BD-43DC-B4A2-1D33F64AECDA}"/>
    <cellStyle name="Normal 10 6 2 6" xfId="2768" xr:uid="{BA892EA3-4067-4633-9FB5-7E6BD525EF24}"/>
    <cellStyle name="Normal 10 6 3" xfId="523" xr:uid="{12DCBB1E-B099-4885-926D-0009515A610F}"/>
    <cellStyle name="Normal 10 6 3 2" xfId="1154" xr:uid="{CF5E0D6A-8A5F-43C1-B028-568619C86A86}"/>
    <cellStyle name="Normal 10 6 3 2 2" xfId="1155" xr:uid="{62984F67-E0CC-4B33-B772-2A866A6DC321}"/>
    <cellStyle name="Normal 10 6 3 2 3" xfId="2769" xr:uid="{68405905-65FE-4027-9E57-A66CEC546750}"/>
    <cellStyle name="Normal 10 6 3 2 4" xfId="2770" xr:uid="{67E3154A-FC01-4256-AC29-0F7CF74631B4}"/>
    <cellStyle name="Normal 10 6 3 3" xfId="1156" xr:uid="{FFAD496B-2ED6-443C-AF2C-D20DC9245869}"/>
    <cellStyle name="Normal 10 6 3 4" xfId="2771" xr:uid="{83972B5A-D14F-4A0A-86D9-7D4A4F756874}"/>
    <cellStyle name="Normal 10 6 3 5" xfId="2772" xr:uid="{9D9619EE-9724-4631-97C9-A68706AAC2A0}"/>
    <cellStyle name="Normal 10 6 4" xfId="1157" xr:uid="{2C819E4D-9E27-4052-9C6F-578339EEC325}"/>
    <cellStyle name="Normal 10 6 4 2" xfId="1158" xr:uid="{4A521307-E006-4746-B3F8-8C22630CF39C}"/>
    <cellStyle name="Normal 10 6 4 3" xfId="2773" xr:uid="{9A2F28C0-10A9-472A-9A50-2928B16FC287}"/>
    <cellStyle name="Normal 10 6 4 4" xfId="2774" xr:uid="{81EC11BE-F42B-4216-95BB-75D99979B200}"/>
    <cellStyle name="Normal 10 6 5" xfId="1159" xr:uid="{69C41390-D0F6-46AB-9BDE-682411C07761}"/>
    <cellStyle name="Normal 10 6 5 2" xfId="2775" xr:uid="{5900613A-4A3F-4820-A38A-2B3BE66D3922}"/>
    <cellStyle name="Normal 10 6 5 3" xfId="2776" xr:uid="{FFE5B7FF-2C65-41CB-B3F0-DE4FC8E60AB8}"/>
    <cellStyle name="Normal 10 6 5 4" xfId="2777" xr:uid="{1F96D92D-F705-4682-9011-3E287B26E863}"/>
    <cellStyle name="Normal 10 6 6" xfId="2778" xr:uid="{D13991DD-D186-497F-A701-2914AAA0F37E}"/>
    <cellStyle name="Normal 10 6 7" xfId="2779" xr:uid="{EF4A205B-9147-4F93-86C1-1CF6A9753416}"/>
    <cellStyle name="Normal 10 6 8" xfId="2780" xr:uid="{3BEC65D0-9877-4E03-BED3-A81A3E31E197}"/>
    <cellStyle name="Normal 10 7" xfId="263" xr:uid="{AD9F91F8-217A-4C1F-92A1-FEC55CBC9638}"/>
    <cellStyle name="Normal 10 7 2" xfId="524" xr:uid="{DCF3BB71-8954-4EF1-AD9E-EBE3DB9F226C}"/>
    <cellStyle name="Normal 10 7 2 2" xfId="525" xr:uid="{9B7D4600-108C-4D6E-A8D4-F3D382A3CE39}"/>
    <cellStyle name="Normal 10 7 2 2 2" xfId="1160" xr:uid="{D8D801B9-F2BD-4447-9153-614CCA5D2F6E}"/>
    <cellStyle name="Normal 10 7 2 2 3" xfId="2781" xr:uid="{9E96F60F-32BA-4CB3-AA20-1F67A3CA0E92}"/>
    <cellStyle name="Normal 10 7 2 2 4" xfId="2782" xr:uid="{6D4381C4-07F4-448A-8A4F-59C8F05C0FB5}"/>
    <cellStyle name="Normal 10 7 2 3" xfId="1161" xr:uid="{0FDB0E31-75FE-4718-A89A-2FEA27C84211}"/>
    <cellStyle name="Normal 10 7 2 4" xfId="2783" xr:uid="{F1EB71AA-27FD-48CC-90E6-F01071AA3D0F}"/>
    <cellStyle name="Normal 10 7 2 5" xfId="2784" xr:uid="{1A61239A-3FB4-4BB3-B01C-B8CA566FB62D}"/>
    <cellStyle name="Normal 10 7 3" xfId="526" xr:uid="{7EF6D71B-91E9-4B33-A5E9-1A8BF0DC0963}"/>
    <cellStyle name="Normal 10 7 3 2" xfId="1162" xr:uid="{3A39429F-309A-41F7-973F-7B5F1224F235}"/>
    <cellStyle name="Normal 10 7 3 3" xfId="2785" xr:uid="{AED2850F-0A1A-4BD9-BC2B-14FD95068F9A}"/>
    <cellStyle name="Normal 10 7 3 4" xfId="2786" xr:uid="{F16282CC-2F3C-47CA-A8F8-ECC11750DF8B}"/>
    <cellStyle name="Normal 10 7 4" xfId="1163" xr:uid="{0B907DA1-7D41-4AC3-AE70-D64ACE21C38E}"/>
    <cellStyle name="Normal 10 7 4 2" xfId="2787" xr:uid="{3C27DF4E-BA9B-42B4-AE34-62E4549B3438}"/>
    <cellStyle name="Normal 10 7 4 3" xfId="2788" xr:uid="{F65CE5D6-C4C9-43BF-BFD8-0F937EE8DDB1}"/>
    <cellStyle name="Normal 10 7 4 4" xfId="2789" xr:uid="{1FD980CF-0878-48BC-9E8C-1DF0C8F1775B}"/>
    <cellStyle name="Normal 10 7 5" xfId="2790" xr:uid="{A9DF3BD9-2783-4154-ADB9-18DEB01CD64E}"/>
    <cellStyle name="Normal 10 7 6" xfId="2791" xr:uid="{2F0ECEF2-BCD2-4471-9EB7-A58BFA8E608F}"/>
    <cellStyle name="Normal 10 7 7" xfId="2792" xr:uid="{44F1A50D-0BD6-49BB-9801-A4B51FE8D29B}"/>
    <cellStyle name="Normal 10 8" xfId="264" xr:uid="{2ABB4CE8-CB83-4EB8-B3D5-3847E2D4735B}"/>
    <cellStyle name="Normal 10 8 2" xfId="527" xr:uid="{61E44D5F-FD24-4A6A-A060-F758339F5EF1}"/>
    <cellStyle name="Normal 10 8 2 2" xfId="1164" xr:uid="{C1AE2BE0-76D8-4D15-B932-D38750556A3D}"/>
    <cellStyle name="Normal 10 8 2 3" xfId="2793" xr:uid="{B5D1107E-750C-44A8-AA83-C1E06C41454F}"/>
    <cellStyle name="Normal 10 8 2 4" xfId="2794" xr:uid="{EFE22045-E9DE-4CA1-BAE9-0E51DF23C963}"/>
    <cellStyle name="Normal 10 8 3" xfId="1165" xr:uid="{F539BE99-BE84-424C-BF26-0498395C4EFB}"/>
    <cellStyle name="Normal 10 8 3 2" xfId="2795" xr:uid="{FA37BFE6-3C47-4EC5-9EA8-446528CA3E71}"/>
    <cellStyle name="Normal 10 8 3 3" xfId="2796" xr:uid="{BDCFBF6A-6A81-4D06-BC67-247AF84E41FD}"/>
    <cellStyle name="Normal 10 8 3 4" xfId="2797" xr:uid="{E12A2ED5-B519-4294-8755-1274FEDAB0F7}"/>
    <cellStyle name="Normal 10 8 4" xfId="2798" xr:uid="{1C3AC94B-6E1B-44F7-A9C6-4C82141E468E}"/>
    <cellStyle name="Normal 10 8 5" xfId="2799" xr:uid="{D79229FE-59D4-4EA8-83C8-35B77FDC8F1B}"/>
    <cellStyle name="Normal 10 8 6" xfId="2800" xr:uid="{43CD6956-5B77-47BE-BB0A-496990F76741}"/>
    <cellStyle name="Normal 10 9" xfId="265" xr:uid="{9259AF47-6EFB-42F9-95AC-D507B8C73A67}"/>
    <cellStyle name="Normal 10 9 2" xfId="1166" xr:uid="{7EE7932F-2F96-4405-8B41-FD49FEB40C50}"/>
    <cellStyle name="Normal 10 9 2 2" xfId="2801" xr:uid="{F52EFBC6-E61A-48B0-A2AC-ABFC88F4437E}"/>
    <cellStyle name="Normal 10 9 2 2 2" xfId="4330" xr:uid="{493AA4AB-EFEE-40A4-88C2-BA695A3124AA}"/>
    <cellStyle name="Normal 10 9 2 2 3" xfId="4679" xr:uid="{0F088CED-60B9-40CD-8FCB-71007B84C6B8}"/>
    <cellStyle name="Normal 10 9 2 3" xfId="2802" xr:uid="{C1948954-C662-41BF-9E87-8FC8FA6ABBBC}"/>
    <cellStyle name="Normal 10 9 2 4" xfId="2803" xr:uid="{0DB41F92-F15D-4C55-8209-716AEBF47139}"/>
    <cellStyle name="Normal 10 9 3" xfId="2804" xr:uid="{106EC522-718A-4DF6-8292-DB1ADDA2918E}"/>
    <cellStyle name="Normal 10 9 4" xfId="2805" xr:uid="{2BDA23D6-3021-401D-AD91-367EC858245F}"/>
    <cellStyle name="Normal 10 9 4 2" xfId="4562" xr:uid="{037E32F1-66A6-4D4F-8C13-BBAB1FACA430}"/>
    <cellStyle name="Normal 10 9 4 3" xfId="4680" xr:uid="{1084C40B-20D0-4F7A-BCEA-CBE6AC79449D}"/>
    <cellStyle name="Normal 10 9 4 4" xfId="4600" xr:uid="{EB8D6B51-7147-4EDD-8DB2-AED09A1DD1DF}"/>
    <cellStyle name="Normal 10 9 5" xfId="2806" xr:uid="{81B0015B-0429-481B-978C-68A5FCE58B29}"/>
    <cellStyle name="Normal 11" xfId="61" xr:uid="{29539BAF-0BD8-44EE-997E-AC590550859A}"/>
    <cellStyle name="Normal 11 2" xfId="266" xr:uid="{5705ACF9-D908-44AE-A4DA-D3A0D5F04071}"/>
    <cellStyle name="Normal 11 2 2" xfId="4647" xr:uid="{AF29DED5-953B-4C94-934B-174D26E7302A}"/>
    <cellStyle name="Normal 11 3" xfId="4335" xr:uid="{18B78EDB-176F-46A3-95AC-00902179EA36}"/>
    <cellStyle name="Normal 11 3 2" xfId="4541" xr:uid="{5C8F837E-F6AC-4E38-857F-4C062370E3FD}"/>
    <cellStyle name="Normal 11 3 3" xfId="4724" xr:uid="{138A4DDB-95E6-429C-852D-C935B8F0795F}"/>
    <cellStyle name="Normal 11 3 4" xfId="4701" xr:uid="{22D9E497-6C84-4F79-869E-50B4A0301221}"/>
    <cellStyle name="Normal 12" xfId="62" xr:uid="{99FC6B97-E09D-4F3E-A861-BD3F7CB8B9FF}"/>
    <cellStyle name="Normal 12 2" xfId="267" xr:uid="{8BA46DB6-7760-4E58-AD9C-78A6BA2F4A48}"/>
    <cellStyle name="Normal 12 2 2" xfId="4648" xr:uid="{DB7C1D8D-1E94-42D9-9D4E-6A140F603FCE}"/>
    <cellStyle name="Normal 12 3" xfId="4542" xr:uid="{B14F0954-EAB1-4D48-9DCC-CABA4D33D7D6}"/>
    <cellStyle name="Normal 13" xfId="63" xr:uid="{3AB37A83-EE32-4670-B821-722289CDF8CB}"/>
    <cellStyle name="Normal 13 2" xfId="64" xr:uid="{7D71BF93-376A-492D-8692-10AC58FFFA1B}"/>
    <cellStyle name="Normal 13 2 2" xfId="268" xr:uid="{CE708647-69EF-4CC4-B05D-1F95DE65EA9E}"/>
    <cellStyle name="Normal 13 2 2 2" xfId="4649" xr:uid="{8D339ECC-30DD-4053-903E-6BFBA408C332}"/>
    <cellStyle name="Normal 13 2 3" xfId="4337" xr:uid="{23B88AAC-6B44-41B7-8660-66E778716979}"/>
    <cellStyle name="Normal 13 2 3 2" xfId="4543" xr:uid="{61FD4A02-CA1A-490B-8C2C-14EE19C2F167}"/>
    <cellStyle name="Normal 13 2 3 3" xfId="4725" xr:uid="{1F95F42D-34EC-4FBD-B99D-1484F3B95475}"/>
    <cellStyle name="Normal 13 2 3 4" xfId="4702" xr:uid="{A0125825-BA9D-4045-99C1-396F301C1347}"/>
    <cellStyle name="Normal 13 3" xfId="269" xr:uid="{6E0C71D5-6F6D-4453-965C-0A92A422330D}"/>
    <cellStyle name="Normal 13 3 2" xfId="4421" xr:uid="{1B7337EA-0951-4A1E-AEED-BB3DD7CF9086}"/>
    <cellStyle name="Normal 13 3 3" xfId="4338" xr:uid="{366E868B-624B-4391-9509-02DFDEE3C0A6}"/>
    <cellStyle name="Normal 13 3 4" xfId="4566" xr:uid="{A1BC2D03-BA3D-4BF5-BDB4-0F62F06B5517}"/>
    <cellStyle name="Normal 13 3 5" xfId="4726" xr:uid="{72F60114-D80B-4623-A2EF-345676602731}"/>
    <cellStyle name="Normal 13 4" xfId="4339" xr:uid="{E0B3CC9E-B097-415F-8FCB-26559CDDDFEC}"/>
    <cellStyle name="Normal 13 5" xfId="4336" xr:uid="{788A2DB0-8EE5-46F3-9D25-3B1E9BFAC105}"/>
    <cellStyle name="Normal 14" xfId="65" xr:uid="{C4929126-B450-42D5-B395-8E3D11BCBBA8}"/>
    <cellStyle name="Normal 14 18" xfId="4341" xr:uid="{DFA3D08A-F56C-4CBB-89E0-EB54C20EF798}"/>
    <cellStyle name="Normal 14 2" xfId="270" xr:uid="{BA7AEBA3-5294-46C8-A7EF-5B9B34D3AE65}"/>
    <cellStyle name="Normal 14 2 2" xfId="430" xr:uid="{70550884-5172-4BFF-ACCB-9FA91C2DEE1D}"/>
    <cellStyle name="Normal 14 2 2 2" xfId="431" xr:uid="{EC1A1BEF-B2E8-47D2-9735-D78A2241204C}"/>
    <cellStyle name="Normal 14 2 3" xfId="432" xr:uid="{515CD6A5-32B7-44AA-B70B-E3CE9A8C2E0D}"/>
    <cellStyle name="Normal 14 3" xfId="433" xr:uid="{381A8192-82D9-4564-B437-1CF2D95D47D5}"/>
    <cellStyle name="Normal 14 3 2" xfId="4650" xr:uid="{C0F78892-DC3F-49FA-8B90-1B69C477AD2B}"/>
    <cellStyle name="Normal 14 4" xfId="4340" xr:uid="{D59AF1BA-BC46-49B7-A42D-AA94431B4E70}"/>
    <cellStyle name="Normal 14 4 2" xfId="4544" xr:uid="{8ABCBFAA-17E5-4E09-A3B2-93F4BE894E02}"/>
    <cellStyle name="Normal 14 4 3" xfId="4727" xr:uid="{4D7E3259-4AB7-4D7F-986A-36A86BCB4425}"/>
    <cellStyle name="Normal 14 4 4" xfId="4703" xr:uid="{67536CB1-DE4A-4B21-A2AC-86E353BDE3C5}"/>
    <cellStyle name="Normal 15" xfId="66" xr:uid="{B1C5D0D4-5A3B-4C3C-8540-31CA06959C36}"/>
    <cellStyle name="Normal 15 2" xfId="67" xr:uid="{51C29901-89EB-4EFF-8BB8-50FFA6C54E57}"/>
    <cellStyle name="Normal 15 2 2" xfId="271" xr:uid="{228E1D9C-E98D-42B1-A390-0FC33AF1A73E}"/>
    <cellStyle name="Normal 15 2 2 2" xfId="4453" xr:uid="{1E8AFB48-A2FC-4CE8-AABC-F1B15860A710}"/>
    <cellStyle name="Normal 15 2 3" xfId="4546" xr:uid="{C50F1411-6818-4BFF-9929-27379C46F8DA}"/>
    <cellStyle name="Normal 15 3" xfId="272" xr:uid="{D09A28DE-09E9-4036-B064-C0F7FB87E35C}"/>
    <cellStyle name="Normal 15 3 2" xfId="4422" xr:uid="{1A96C992-96D7-4285-9502-FD2B3677DA86}"/>
    <cellStyle name="Normal 15 3 3" xfId="4343" xr:uid="{8403675F-21F5-439D-8BF3-220EB07E57B6}"/>
    <cellStyle name="Normal 15 3 4" xfId="4567" xr:uid="{A908F052-A306-4D8B-80A8-5DEDCC259233}"/>
    <cellStyle name="Normal 15 3 5" xfId="4729" xr:uid="{4F3F73CF-6D8D-4070-97A9-3A1CD37FC18C}"/>
    <cellStyle name="Normal 15 4" xfId="4342" xr:uid="{6D21E7F9-0FF9-4EDC-85CB-359157EA3AFF}"/>
    <cellStyle name="Normal 15 4 2" xfId="4545" xr:uid="{AA96484F-8147-4682-83A2-8B0ADABEC5CC}"/>
    <cellStyle name="Normal 15 4 3" xfId="4728" xr:uid="{D2676531-C99E-43AE-81EE-C5DEDF1ECE9D}"/>
    <cellStyle name="Normal 15 4 4" xfId="4704" xr:uid="{FFF2C854-546C-4EC2-B183-96CE1A4E4A39}"/>
    <cellStyle name="Normal 16" xfId="68" xr:uid="{DDBCC9A3-5D03-4503-AFF7-EA52AFD507A7}"/>
    <cellStyle name="Normal 16 2" xfId="273" xr:uid="{742B9101-A6C9-4706-A7E4-5AC320076218}"/>
    <cellStyle name="Normal 16 2 2" xfId="4423" xr:uid="{B66D6936-50AA-404F-BECC-122AB99093AF}"/>
    <cellStyle name="Normal 16 2 3" xfId="4344" xr:uid="{2F7F8965-25CD-4B56-8365-1F11E4818908}"/>
    <cellStyle name="Normal 16 2 4" xfId="4568" xr:uid="{657C346A-FE28-4B45-8BF5-7CF84D56F8E0}"/>
    <cellStyle name="Normal 16 2 5" xfId="4730" xr:uid="{C9F09EE1-70F1-4098-9B50-8DAFF864DE0D}"/>
    <cellStyle name="Normal 16 3" xfId="274" xr:uid="{78A12951-AE65-4F65-A92A-4D42AAD54F92}"/>
    <cellStyle name="Normal 17" xfId="69" xr:uid="{8D840AE2-02FA-4F56-8D6F-5EE1287C266B}"/>
    <cellStyle name="Normal 17 2" xfId="275" xr:uid="{E48D711D-ACD1-4911-ABC5-19BC9BE80178}"/>
    <cellStyle name="Normal 17 2 2" xfId="4424" xr:uid="{E51E1C1B-F6A9-48A3-A49E-E5885DCFE27E}"/>
    <cellStyle name="Normal 17 2 3" xfId="4346" xr:uid="{4B87BA9E-3130-4859-8FA8-EBC897A4819F}"/>
    <cellStyle name="Normal 17 2 4" xfId="4569" xr:uid="{04842324-B368-48FC-B690-F42373024AB1}"/>
    <cellStyle name="Normal 17 2 5" xfId="4731" xr:uid="{ABF1A664-6AFA-41C5-89B2-56B55BB663A9}"/>
    <cellStyle name="Normal 17 3" xfId="4347" xr:uid="{FE8469BF-B549-42DC-8A14-AA748590C588}"/>
    <cellStyle name="Normal 17 4" xfId="4345" xr:uid="{A16A1600-36BF-4431-BCB2-40EEFE7D1CAB}"/>
    <cellStyle name="Normal 18" xfId="70" xr:uid="{E6EABCB5-0197-4250-9403-392DDD2152F0}"/>
    <cellStyle name="Normal 18 2" xfId="276" xr:uid="{AEF4AB2E-8DF3-46DD-9B66-5EC41A8B08B5}"/>
    <cellStyle name="Normal 18 2 2" xfId="4454" xr:uid="{5A984BEC-AB87-4AA4-9BC7-E41534B260AE}"/>
    <cellStyle name="Normal 18 3" xfId="4348" xr:uid="{88D6DA46-626C-4242-9F68-3DA861EAA92A}"/>
    <cellStyle name="Normal 18 3 2" xfId="4547" xr:uid="{D4E60BF1-761D-4208-957A-BD1270F197E1}"/>
    <cellStyle name="Normal 18 3 3" xfId="4732" xr:uid="{686A6CF2-AAD6-4B97-B6B1-06FB4F484BB6}"/>
    <cellStyle name="Normal 18 3 4" xfId="4705" xr:uid="{5A6D5728-352E-4237-9FBC-20B1BD00FB56}"/>
    <cellStyle name="Normal 19" xfId="71" xr:uid="{D9B157A9-37A2-45F3-BBCE-AC2B3A77A5D1}"/>
    <cellStyle name="Normal 19 2" xfId="72" xr:uid="{3855C69F-DA2B-4934-9D96-514283CD316E}"/>
    <cellStyle name="Normal 19 2 2" xfId="277" xr:uid="{C8F07842-BE91-4F4B-B9AE-D52F76D3D4A4}"/>
    <cellStyle name="Normal 19 2 2 2" xfId="4651" xr:uid="{C200362F-C48B-4C90-8A4A-F48EDBFD0317}"/>
    <cellStyle name="Normal 19 2 3" xfId="4549" xr:uid="{E5A1DC6B-8874-4B45-9B20-AF2A7796643B}"/>
    <cellStyle name="Normal 19 3" xfId="278" xr:uid="{1A2493AD-4935-4E77-9E6F-56B7F1ADD01F}"/>
    <cellStyle name="Normal 19 3 2" xfId="4652" xr:uid="{9C8AC39F-E059-411B-AF61-000F9137B038}"/>
    <cellStyle name="Normal 19 4" xfId="4548" xr:uid="{6E9EE9A8-87FE-431F-84F3-F49F187503A3}"/>
    <cellStyle name="Normal 2" xfId="3" xr:uid="{0035700C-F3A5-4A6F-B63A-5CE25669DEE2}"/>
    <cellStyle name="Normal 2 2" xfId="73" xr:uid="{4E013873-D912-4391-A280-79CA54DE919F}"/>
    <cellStyle name="Normal 2 2 2" xfId="74" xr:uid="{6B56E738-B064-44F1-B238-1FE707F105DF}"/>
    <cellStyle name="Normal 2 2 2 2" xfId="279" xr:uid="{C273A78C-9D59-4DC8-B47B-8887E33087E1}"/>
    <cellStyle name="Normal 2 2 2 2 2" xfId="4655" xr:uid="{8C9F30B7-B39E-4FFD-AA0D-17EF219E8065}"/>
    <cellStyle name="Normal 2 2 2 3" xfId="4551" xr:uid="{EB01DEE1-3F3C-422E-8042-1213FEDEEEE1}"/>
    <cellStyle name="Normal 2 2 3" xfId="280" xr:uid="{8CAF0198-86AF-4678-A1E9-C8DA728CAF9D}"/>
    <cellStyle name="Normal 2 2 3 2" xfId="4455" xr:uid="{35111669-9273-40EE-9C16-BB8B19ABE9E9}"/>
    <cellStyle name="Normal 2 2 3 2 2" xfId="4585" xr:uid="{56C034C2-C3BC-47C2-A120-6872B116B13A}"/>
    <cellStyle name="Normal 2 2 3 2 2 2" xfId="4656" xr:uid="{181BE694-85D5-417B-945B-1D99E2D6B4B1}"/>
    <cellStyle name="Normal 2 2 3 2 3" xfId="4750" xr:uid="{0E037100-E2A7-425C-A4FE-AC4B7D0CFC6C}"/>
    <cellStyle name="Normal 2 2 3 2 4" xfId="5305" xr:uid="{490BAEE5-14C5-4051-BA5A-54A08E254760}"/>
    <cellStyle name="Normal 2 2 3 3" xfId="4435" xr:uid="{59016D33-90B7-4130-8E8B-568335A450F4}"/>
    <cellStyle name="Normal 2 2 3 4" xfId="4706" xr:uid="{0F3559F8-A269-4A3E-BC4B-F6B844F11FC0}"/>
    <cellStyle name="Normal 2 2 3 5" xfId="4695" xr:uid="{7EB9F9A7-3957-49F7-8B52-DC1050AB9FC3}"/>
    <cellStyle name="Normal 2 2 4" xfId="4349" xr:uid="{E2B6555D-71EA-4E42-819E-654D557CD892}"/>
    <cellStyle name="Normal 2 2 4 2" xfId="4550" xr:uid="{7394B66B-51C1-4616-A9E5-A98BD96D37FD}"/>
    <cellStyle name="Normal 2 2 4 3" xfId="4733" xr:uid="{0E1BAFEE-A608-4C32-A2C3-F201C8D7DA93}"/>
    <cellStyle name="Normal 2 2 4 4" xfId="4707" xr:uid="{8B22DD7E-DB43-4004-9AC2-76F53AD1CAE8}"/>
    <cellStyle name="Normal 2 2 5" xfId="4654" xr:uid="{A15A6E49-9960-49DD-AEB1-AEA3D60080FB}"/>
    <cellStyle name="Normal 2 2 6" xfId="4753" xr:uid="{63C48B20-4F2F-4C36-87A9-EFBF1F914FB1}"/>
    <cellStyle name="Normal 2 3" xfId="75" xr:uid="{D049966D-B6A7-4AD1-9990-4F1F420FB6CA}"/>
    <cellStyle name="Normal 2 3 2" xfId="76" xr:uid="{FF843CE6-FC1B-440C-8E66-F7F473490328}"/>
    <cellStyle name="Normal 2 3 2 2" xfId="281" xr:uid="{53271EBA-02CB-4346-990B-F6D5E6D51133}"/>
    <cellStyle name="Normal 2 3 2 2 2" xfId="4657" xr:uid="{2D19A696-E4B1-4C89-9569-9C7B1C6CFEB9}"/>
    <cellStyle name="Normal 2 3 2 3" xfId="4351" xr:uid="{C589FDAB-3D35-4BDA-B218-64592FCFB901}"/>
    <cellStyle name="Normal 2 3 2 3 2" xfId="4553" xr:uid="{434B94EB-837C-40DD-B94D-19BC37F7CCDF}"/>
    <cellStyle name="Normal 2 3 2 3 3" xfId="4735" xr:uid="{616ED5DE-752A-4B71-8C81-C53C7FD01F17}"/>
    <cellStyle name="Normal 2 3 2 3 4" xfId="4708" xr:uid="{C0AC4969-0D9E-4340-A973-9B9679C66600}"/>
    <cellStyle name="Normal 2 3 3" xfId="77" xr:uid="{C69C2A63-1877-4DA6-9A47-5ACED0FAEFB1}"/>
    <cellStyle name="Normal 2 3 4" xfId="78" xr:uid="{AD145E1D-C5CD-4997-90DF-4B95CB756C5B}"/>
    <cellStyle name="Normal 2 3 5" xfId="185" xr:uid="{A7FE9257-80B1-4E97-9273-59D1DCCE6F4B}"/>
    <cellStyle name="Normal 2 3 5 2" xfId="4658" xr:uid="{7BBE71FC-8F7A-4333-94B1-81E87325967C}"/>
    <cellStyle name="Normal 2 3 6" xfId="4350" xr:uid="{D88DF9D4-9A95-4115-891A-0A488A91019B}"/>
    <cellStyle name="Normal 2 3 6 2" xfId="4552" xr:uid="{B2170BEB-43C1-4B58-B7EA-CDEF5BEFCE7B}"/>
    <cellStyle name="Normal 2 3 6 3" xfId="4734" xr:uid="{22D24867-28F3-4872-BE4D-550A7C5766B4}"/>
    <cellStyle name="Normal 2 3 6 4" xfId="4709" xr:uid="{508688F3-7AE0-42FC-BA46-6587D3232A3D}"/>
    <cellStyle name="Normal 2 3 7" xfId="5318" xr:uid="{FF88B7DC-DCCA-4FB1-91B2-5BA48EC96289}"/>
    <cellStyle name="Normal 2 4" xfId="79" xr:uid="{E10AF1C1-E7B0-465A-8F90-CD848EE232DD}"/>
    <cellStyle name="Normal 2 4 2" xfId="80" xr:uid="{B5B139C8-5206-4F7F-A008-13B15C438F3E}"/>
    <cellStyle name="Normal 2 4 3" xfId="282" xr:uid="{F9DF9F2A-E606-4428-9FC2-3FE5177E5148}"/>
    <cellStyle name="Normal 2 4 3 2" xfId="4659" xr:uid="{161969DF-8A63-402A-B8D2-A3DF2F4AA79A}"/>
    <cellStyle name="Normal 2 4 3 3" xfId="4673" xr:uid="{FE218D4B-9B31-40D4-BFDA-01151F354ED8}"/>
    <cellStyle name="Normal 2 4 4" xfId="4554" xr:uid="{7D1523A2-C39F-4E61-BCE2-AD77310C654B}"/>
    <cellStyle name="Normal 2 4 5" xfId="4754" xr:uid="{16F06A7C-7597-4F95-AC99-8CA881F136E2}"/>
    <cellStyle name="Normal 2 4 6" xfId="4752" xr:uid="{B5A75CF5-500B-4DDF-A716-A72C98DBDA0E}"/>
    <cellStyle name="Normal 2 5" xfId="184" xr:uid="{9424D1A0-AE8F-451C-8B95-2B1F8F8EBE2F}"/>
    <cellStyle name="Normal 2 5 2" xfId="284" xr:uid="{F1EC992A-8651-4B33-9532-8AAF979E5083}"/>
    <cellStyle name="Normal 2 5 2 2" xfId="2505" xr:uid="{CE6A9C55-1943-4DE0-BB16-52D7D76E749A}"/>
    <cellStyle name="Normal 2 5 3" xfId="283" xr:uid="{D577E8C2-114A-49B3-BCCB-55C2CB55E948}"/>
    <cellStyle name="Normal 2 5 3 2" xfId="4586" xr:uid="{EEDC4499-4A0B-4A53-89D9-F02F71044AA4}"/>
    <cellStyle name="Normal 2 5 3 3" xfId="4746" xr:uid="{A5528D9C-FCC0-4FD5-968D-A27366E6594D}"/>
    <cellStyle name="Normal 2 5 3 4" xfId="5302" xr:uid="{EE74D429-8D8B-453A-BDEC-64C5B16BBD50}"/>
    <cellStyle name="Normal 2 5 4" xfId="4660" xr:uid="{A4E13D83-AB49-4FE7-AE61-C58BDED121FA}"/>
    <cellStyle name="Normal 2 5 5" xfId="4615" xr:uid="{24AE07B2-B25A-4305-B168-CD8D428524A8}"/>
    <cellStyle name="Normal 2 5 6" xfId="4614" xr:uid="{4556379D-854E-4EA8-8BB6-7C1FE182F3C4}"/>
    <cellStyle name="Normal 2 5 7" xfId="4749" xr:uid="{7930D4C1-E310-4636-BF7D-8F5F62AB06A0}"/>
    <cellStyle name="Normal 2 5 8" xfId="4719" xr:uid="{EB5F90DB-1177-48D3-86A2-F3424DA507D8}"/>
    <cellStyle name="Normal 2 6" xfId="285" xr:uid="{41246919-E5A9-4703-989D-DEE7FECA3108}"/>
    <cellStyle name="Normal 2 6 2" xfId="286" xr:uid="{358E8F6E-F2F6-43BA-A410-9D916530B16E}"/>
    <cellStyle name="Normal 2 6 3" xfId="452" xr:uid="{22314966-FD36-4C11-8D0A-AA875B07782A}"/>
    <cellStyle name="Normal 2 6 3 2" xfId="5335" xr:uid="{F5A1EAD8-0766-4EF0-9925-F831D0BE1128}"/>
    <cellStyle name="Normal 2 6 4" xfId="4661" xr:uid="{5F3F858A-131C-423A-9BE9-24F2DD129470}"/>
    <cellStyle name="Normal 2 6 5" xfId="4612" xr:uid="{A3F375E5-47A5-4CED-AB84-19E99990C951}"/>
    <cellStyle name="Normal 2 6 5 2" xfId="4710" xr:uid="{C8EC435C-F4B0-4510-919E-02BD4AFC5F87}"/>
    <cellStyle name="Normal 2 6 6" xfId="4598" xr:uid="{FFECCD02-F7CF-4EB5-B873-7C0D609FE46C}"/>
    <cellStyle name="Normal 2 6 7" xfId="5322" xr:uid="{35D7A882-9CF6-4681-9D55-E9C5087F2B20}"/>
    <cellStyle name="Normal 2 6 8" xfId="5331" xr:uid="{13CABBE6-CD6B-4188-81E3-A304ACDED864}"/>
    <cellStyle name="Normal 2 7" xfId="287" xr:uid="{D88C8B44-062F-4483-BAFC-18C8E8510234}"/>
    <cellStyle name="Normal 2 7 2" xfId="4456" xr:uid="{0C8C5D8C-2AB7-4A21-8D1F-D24AF4525426}"/>
    <cellStyle name="Normal 2 7 3" xfId="4662" xr:uid="{CDCF5FF7-C170-4C70-B3ED-9D2B844A5D5A}"/>
    <cellStyle name="Normal 2 7 4" xfId="5303" xr:uid="{1590A39F-4653-4B79-98B6-6904144D62A5}"/>
    <cellStyle name="Normal 2 8" xfId="4508" xr:uid="{B9458DDF-0878-4303-827D-FA236822BE20}"/>
    <cellStyle name="Normal 2 9" xfId="4653" xr:uid="{AC63C617-F34F-4593-ABB8-933C08731101}"/>
    <cellStyle name="Normal 20" xfId="434" xr:uid="{22FB91A2-C0D5-49D7-B456-BD45AD249825}"/>
    <cellStyle name="Normal 20 2" xfId="435" xr:uid="{87CFFD5F-7B91-4C16-91C9-FD711E97A22D}"/>
    <cellStyle name="Normal 20 2 2" xfId="436" xr:uid="{8A882BDB-F8B4-48FA-AAD0-77139023FF6C}"/>
    <cellStyle name="Normal 20 2 2 2" xfId="4425" xr:uid="{68F57B90-9D01-4841-AA35-B5340B3B3646}"/>
    <cellStyle name="Normal 20 2 2 3" xfId="4417" xr:uid="{19DF9A85-AC2A-4C09-9540-1F1F29ABB318}"/>
    <cellStyle name="Normal 20 2 2 4" xfId="4582" xr:uid="{B7EF7AA4-EC8C-44E8-A31D-7BFCE936635B}"/>
    <cellStyle name="Normal 20 2 2 5" xfId="4744" xr:uid="{D8E5D61B-82E4-42D6-AF22-E009991501F6}"/>
    <cellStyle name="Normal 20 2 3" xfId="4420" xr:uid="{E13FB632-1622-4F95-936B-C8A7AF2CB85C}"/>
    <cellStyle name="Normal 20 2 4" xfId="4416" xr:uid="{F10CD3ED-A5C9-4128-8FA3-A47CEFEB5C53}"/>
    <cellStyle name="Normal 20 2 5" xfId="4581" xr:uid="{CDB74948-516F-46E5-8D29-ECB227B470E3}"/>
    <cellStyle name="Normal 20 2 6" xfId="4743" xr:uid="{40E8A59F-E9C2-49E7-869D-4E9C8CCEE745}"/>
    <cellStyle name="Normal 20 3" xfId="1167" xr:uid="{4DA3CB4A-920B-499D-92B0-6FC739ACA217}"/>
    <cellStyle name="Normal 20 3 2" xfId="4457" xr:uid="{BD5F60B4-EFAA-410F-9D65-BCBAC7614796}"/>
    <cellStyle name="Normal 20 4" xfId="4352" xr:uid="{05ECBF78-86B1-4FE2-9600-48A0ACAFAAFA}"/>
    <cellStyle name="Normal 20 4 2" xfId="4555" xr:uid="{8A152425-8EE6-4161-9E65-5A1C3E0CA4A7}"/>
    <cellStyle name="Normal 20 4 3" xfId="4736" xr:uid="{2E72EFC1-92FD-4964-A68C-BA7AE5603A15}"/>
    <cellStyle name="Normal 20 4 4" xfId="4711" xr:uid="{0F964DFA-E332-459E-A92B-E659F59F71A5}"/>
    <cellStyle name="Normal 20 5" xfId="4433" xr:uid="{64F1BC74-AB09-4B14-A9E2-8C79BE403373}"/>
    <cellStyle name="Normal 20 5 2" xfId="5328" xr:uid="{B50C861F-B7EA-4831-9341-5ACF79E528DD}"/>
    <cellStyle name="Normal 20 6" xfId="4587" xr:uid="{B941BEF5-62CF-42EC-99C1-B46B39A59088}"/>
    <cellStyle name="Normal 20 7" xfId="4696" xr:uid="{13718188-E624-459A-9BCA-9BE9A9529F82}"/>
    <cellStyle name="Normal 20 8" xfId="4717" xr:uid="{32DD586B-2500-4D6D-918F-B35F7D390C48}"/>
    <cellStyle name="Normal 20 9" xfId="4716" xr:uid="{194C07B6-8FED-4F86-86EB-4D72854BB5F4}"/>
    <cellStyle name="Normal 21" xfId="437" xr:uid="{96A20E5A-4DA9-44A7-9E7F-91FC69EEAB60}"/>
    <cellStyle name="Normal 21 2" xfId="438" xr:uid="{EC9EB9EA-43BC-4EEC-99B7-95EE27BFEEB0}"/>
    <cellStyle name="Normal 21 2 2" xfId="439" xr:uid="{B8CCDE87-5665-4342-96F8-141D94AEE786}"/>
    <cellStyle name="Normal 21 3" xfId="4353" xr:uid="{98745088-CCA2-4560-ACDC-2DADE6073ED5}"/>
    <cellStyle name="Normal 21 3 2" xfId="4459" xr:uid="{54170ECD-0A91-4D6A-864B-51FF6B3B16E5}"/>
    <cellStyle name="Normal 21 3 3" xfId="4458" xr:uid="{7E76166A-A4A1-4284-9FFE-70B32AEFBDDD}"/>
    <cellStyle name="Normal 21 4" xfId="4570" xr:uid="{AFC13744-2E97-4EA8-9646-6945C750C1A2}"/>
    <cellStyle name="Normal 21 5" xfId="4737" xr:uid="{AD9C22F4-DE5D-48BF-9807-012B91F77764}"/>
    <cellStyle name="Normal 22" xfId="440" xr:uid="{1FDB19E4-C810-4586-885C-A07BFA21493B}"/>
    <cellStyle name="Normal 22 2" xfId="441" xr:uid="{6F8767C0-494F-4BEC-8427-2BBEB054A032}"/>
    <cellStyle name="Normal 22 3" xfId="4310" xr:uid="{4AAB0849-B149-4A48-8A8C-F65F4C412915}"/>
    <cellStyle name="Normal 22 3 2" xfId="4354" xr:uid="{1A2F12D7-019F-4148-AAC1-2F2AEAE46299}"/>
    <cellStyle name="Normal 22 3 2 2" xfId="4461" xr:uid="{CE7B9579-8A26-4086-BEC4-539E05FBC42E}"/>
    <cellStyle name="Normal 22 3 3" xfId="4460" xr:uid="{73B486CE-73E9-4A4A-A3F2-609CB401D73A}"/>
    <cellStyle name="Normal 22 3 4" xfId="4691" xr:uid="{2A29E3C1-E952-4224-BE42-826723252451}"/>
    <cellStyle name="Normal 22 4" xfId="4313" xr:uid="{B64E8862-8F55-46E6-A920-D01E0C0F4B33}"/>
    <cellStyle name="Normal 22 4 2" xfId="4431" xr:uid="{70324E4D-0E50-406A-9FC4-F3FB5F791D3B}"/>
    <cellStyle name="Normal 22 4 3" xfId="4571" xr:uid="{4830762A-3F17-4ED5-9FDE-6F14DE65B014}"/>
    <cellStyle name="Normal 22 4 3 2" xfId="4590" xr:uid="{BA49E53F-1C1C-4EB9-BD9B-C10A33612FC4}"/>
    <cellStyle name="Normal 22 4 3 3" xfId="4748" xr:uid="{59F393AD-1C22-416A-B9EB-F94634990841}"/>
    <cellStyle name="Normal 22 4 3 4" xfId="5338" xr:uid="{C683C1DA-C351-4404-B36C-62A927DAF0B2}"/>
    <cellStyle name="Normal 22 4 3 5" xfId="5334" xr:uid="{7EB523A8-52A1-4E37-8AF5-4B4599F6F02B}"/>
    <cellStyle name="Normal 22 4 4" xfId="4692" xr:uid="{6615AA98-58F8-4F2B-855E-36FFAD88EC07}"/>
    <cellStyle name="Normal 22 4 5" xfId="4604" xr:uid="{682FC4CF-D0BE-4B4F-8154-1C16F5280EA0}"/>
    <cellStyle name="Normal 22 4 6" xfId="4595" xr:uid="{3CF3B193-F673-4C29-A7AE-8B7495EF6C4B}"/>
    <cellStyle name="Normal 22 4 7" xfId="4594" xr:uid="{8820218C-0014-4993-8900-5059376D2AA7}"/>
    <cellStyle name="Normal 22 4 8" xfId="4593" xr:uid="{9FC0FA77-CF20-4469-8DD2-781A3EC6F233}"/>
    <cellStyle name="Normal 22 4 9" xfId="4592" xr:uid="{4D3E4990-1C0A-4167-ACA6-DF9B21BB95AF}"/>
    <cellStyle name="Normal 22 5" xfId="4738" xr:uid="{9D1A63A0-481A-43E5-B6DC-01221FCFD09E}"/>
    <cellStyle name="Normal 23" xfId="442" xr:uid="{99FDCD62-7630-4D90-A227-C0E49AF6C247}"/>
    <cellStyle name="Normal 23 2" xfId="2500" xr:uid="{259CCFA8-23C7-4E0C-AF84-B2D863B0F2D3}"/>
    <cellStyle name="Normal 23 2 2" xfId="4356" xr:uid="{7B5F9A4A-C94A-4F50-8268-25F84BC0361D}"/>
    <cellStyle name="Normal 23 2 2 2" xfId="4751" xr:uid="{6138131C-F5DE-4EE2-B8BD-2F6B3D785D54}"/>
    <cellStyle name="Normal 23 2 2 3" xfId="4693" xr:uid="{D74CFFB3-31C1-48EE-AEF0-DE2D26D09E3D}"/>
    <cellStyle name="Normal 23 2 2 4" xfId="4663" xr:uid="{835DB9BF-1894-4983-932C-3DC76ED0C1ED}"/>
    <cellStyle name="Normal 23 2 3" xfId="4605" xr:uid="{AA28D0DB-6EC7-484C-A8D0-47E7C569EC75}"/>
    <cellStyle name="Normal 23 2 4" xfId="4712" xr:uid="{13DD6434-481F-4344-B8D7-CF9A29C1BD4B}"/>
    <cellStyle name="Normal 23 3" xfId="4426" xr:uid="{85BE0D62-B6D3-44EA-947B-13AFD43FC290}"/>
    <cellStyle name="Normal 23 4" xfId="4355" xr:uid="{479B5893-E5F3-494F-A602-C3AF530D0802}"/>
    <cellStyle name="Normal 23 5" xfId="4572" xr:uid="{20F2A38B-0306-482F-9D20-CE625E32EAFA}"/>
    <cellStyle name="Normal 23 6" xfId="4739" xr:uid="{3F1F463A-C9D0-424F-9E71-69FEACF8E2D8}"/>
    <cellStyle name="Normal 24" xfId="443" xr:uid="{8A361FD8-0284-4207-BC63-B4DD3051F711}"/>
    <cellStyle name="Normal 24 2" xfId="444" xr:uid="{56CB87B5-47E9-4E5E-B771-989A72B195DB}"/>
    <cellStyle name="Normal 24 2 2" xfId="4428" xr:uid="{CA5E22E9-E864-41D1-BC6A-E5341449A151}"/>
    <cellStyle name="Normal 24 2 3" xfId="4358" xr:uid="{2608BDF8-2FDB-4723-9AA7-8B5A6C470117}"/>
    <cellStyle name="Normal 24 2 4" xfId="4574" xr:uid="{DAE96DB2-E743-4D14-AD2E-9A8361F22C32}"/>
    <cellStyle name="Normal 24 2 5" xfId="4741" xr:uid="{F23F2BB4-8253-4BB3-B6D4-998A943B1818}"/>
    <cellStyle name="Normal 24 3" xfId="4427" xr:uid="{53E7A90E-B74A-450C-9A57-4F49232A3199}"/>
    <cellStyle name="Normal 24 4" xfId="4357" xr:uid="{56E968ED-D3D1-4B74-8622-42D13AA2C6A1}"/>
    <cellStyle name="Normal 24 5" xfId="4573" xr:uid="{F0E46C5A-9678-4BA6-AE8C-2C3AC3058E72}"/>
    <cellStyle name="Normal 24 6" xfId="4740" xr:uid="{FCD76143-9157-4094-9CCA-412A1CF8C9A7}"/>
    <cellStyle name="Normal 25" xfId="451" xr:uid="{A0292085-CA61-4B2A-B9F6-934B8951E20F}"/>
    <cellStyle name="Normal 25 2" xfId="4360" xr:uid="{8FB3760C-B64A-44EA-A804-84B0B158FF5D}"/>
    <cellStyle name="Normal 25 2 2" xfId="5337" xr:uid="{D7493C8A-1F45-48C4-8A63-CC908075C1FC}"/>
    <cellStyle name="Normal 25 3" xfId="4429" xr:uid="{A6037BD3-3942-4EF7-A914-BC71D55944E4}"/>
    <cellStyle name="Normal 25 4" xfId="4359" xr:uid="{639C2F25-1B10-4274-BA0F-985C009D90F0}"/>
    <cellStyle name="Normal 25 5" xfId="4575" xr:uid="{D1FFAB8E-CC45-4DF8-8727-0AA2B1DFC47F}"/>
    <cellStyle name="Normal 26" xfId="2498" xr:uid="{23A240BD-CCAD-4CBF-B21F-8C7D7284B195}"/>
    <cellStyle name="Normal 26 2" xfId="2499" xr:uid="{A23B2DF4-D193-4DB9-8F4C-BFB69245A718}"/>
    <cellStyle name="Normal 26 2 2" xfId="4362" xr:uid="{59CFC493-5F6D-4978-A391-B1F568968D4C}"/>
    <cellStyle name="Normal 26 3" xfId="4361" xr:uid="{C5404CB6-F63F-4457-B9D0-324AEFC4EE2B}"/>
    <cellStyle name="Normal 26 3 2" xfId="4436" xr:uid="{A0F03E36-056F-4564-8149-44373858B717}"/>
    <cellStyle name="Normal 27" xfId="2507" xr:uid="{48CCBF22-3BCF-45C3-B1A5-BC2297D0831A}"/>
    <cellStyle name="Normal 27 2" xfId="4364" xr:uid="{CA0912F7-26E2-452F-8276-5ACA8AA877E9}"/>
    <cellStyle name="Normal 27 3" xfId="4363" xr:uid="{9D72A9E4-10E1-49F5-95DF-3066CAC0FEE1}"/>
    <cellStyle name="Normal 27 4" xfId="4599" xr:uid="{6918B641-B78D-407F-974E-59948BF98EC4}"/>
    <cellStyle name="Normal 27 5" xfId="5320" xr:uid="{0A592998-A93A-4003-B465-CD860E04176A}"/>
    <cellStyle name="Normal 27 6" xfId="4589" xr:uid="{DB58530E-C656-4B2E-98DA-E79169A0CAF8}"/>
    <cellStyle name="Normal 27 7" xfId="5332" xr:uid="{2E148597-0EAF-47C5-828C-DB804892D86A}"/>
    <cellStyle name="Normal 28" xfId="4365" xr:uid="{DAFA3766-D0E2-4F59-9D35-3284781E9318}"/>
    <cellStyle name="Normal 28 2" xfId="4366" xr:uid="{43775D09-145F-4383-960F-AF7832AEC04D}"/>
    <cellStyle name="Normal 28 3" xfId="4367" xr:uid="{8E1A75E0-C2F6-4FC7-8EA3-A487351A6F1C}"/>
    <cellStyle name="Normal 29" xfId="4368" xr:uid="{DCA4A752-7FF3-4099-BEEA-A01934D5937D}"/>
    <cellStyle name="Normal 29 2" xfId="4369" xr:uid="{1D4D259D-84D2-41C0-9013-F83AB13AD042}"/>
    <cellStyle name="Normal 3" xfId="2" xr:uid="{665067A7-73F8-4B7E-BFD2-7BB3B9468366}"/>
    <cellStyle name="Normal 3 2" xfId="81" xr:uid="{1215746F-CDB0-4DFB-849D-0011114DAB50}"/>
    <cellStyle name="Normal 3 2 2" xfId="82" xr:uid="{7CD9210B-76DF-4DCA-B4E3-D8D8B031A38E}"/>
    <cellStyle name="Normal 3 2 2 2" xfId="288" xr:uid="{9E1E9942-E753-4FF3-BDD3-4B5A3E9496C7}"/>
    <cellStyle name="Normal 3 2 2 2 2" xfId="4665" xr:uid="{65EE1275-6D48-4475-A34A-FF402A82D154}"/>
    <cellStyle name="Normal 3 2 2 3" xfId="4556" xr:uid="{D4267DB6-7E19-46D5-ABAB-DADFAD9C0D13}"/>
    <cellStyle name="Normal 3 2 3" xfId="83" xr:uid="{2F3BADD7-DAE4-4B6E-B51D-805CD01FACF7}"/>
    <cellStyle name="Normal 3 2 4" xfId="289" xr:uid="{F7F354DB-617D-4EA5-9793-B2F8D455BE60}"/>
    <cellStyle name="Normal 3 2 4 2" xfId="4666" xr:uid="{38F44328-28C2-43E1-A36F-D5A020B6C8A9}"/>
    <cellStyle name="Normal 3 2 5" xfId="2506" xr:uid="{B9F2D95E-C229-43F1-8095-FAD617B974C9}"/>
    <cellStyle name="Normal 3 2 5 2" xfId="4509" xr:uid="{9F8DBABC-D22A-4335-A951-5C871BE5D4E1}"/>
    <cellStyle name="Normal 3 2 5 3" xfId="5304" xr:uid="{51121BB6-D2C2-46B3-BA60-E94ADE43D66A}"/>
    <cellStyle name="Normal 3 3" xfId="84" xr:uid="{A42846C9-6915-4EF8-847B-08F53775AB43}"/>
    <cellStyle name="Normal 3 3 2" xfId="290" xr:uid="{10132B8A-563A-4F62-A98D-C18227717A54}"/>
    <cellStyle name="Normal 3 3 2 2" xfId="4667" xr:uid="{E548740F-206E-4101-B0B2-3877E366C244}"/>
    <cellStyle name="Normal 3 3 3" xfId="4557" xr:uid="{587A5D08-35AE-4AC0-95E9-153D4AB923DC}"/>
    <cellStyle name="Normal 3 4" xfId="85" xr:uid="{2B251E7D-FF6F-48E2-8D99-FC53029E9CC5}"/>
    <cellStyle name="Normal 3 4 2" xfId="2502" xr:uid="{CC09FA89-7017-488E-8A39-2E2708E2F232}"/>
    <cellStyle name="Normal 3 4 2 2" xfId="4668" xr:uid="{A7203EE4-36E6-4740-ACF7-40B008263A7F}"/>
    <cellStyle name="Normal 3 5" xfId="2501" xr:uid="{3ACECCBF-1872-4B69-A0DC-B00D79C18246}"/>
    <cellStyle name="Normal 3 5 2" xfId="4669" xr:uid="{E5088E9E-BD13-4D19-852C-BEEB35A9B775}"/>
    <cellStyle name="Normal 3 5 3" xfId="4745" xr:uid="{FBD09052-D130-4B67-B0EA-C9B739731231}"/>
    <cellStyle name="Normal 3 5 4" xfId="4713" xr:uid="{144688DC-87E3-4040-B702-132B6A82E0EA}"/>
    <cellStyle name="Normal 3 6" xfId="4664" xr:uid="{0D31D4A3-6409-4C32-A927-F379426D4BF5}"/>
    <cellStyle name="Normal 3 6 2" xfId="5336" xr:uid="{01CF7248-C51F-4B6C-BA00-E14F836CE1F0}"/>
    <cellStyle name="Normal 3 6 2 2" xfId="5333" xr:uid="{07049003-46F2-49D5-8DC6-B04E68165E90}"/>
    <cellStyle name="Normal 30" xfId="4370" xr:uid="{27EC094B-FBC4-44E7-B7DE-9B859452F01C}"/>
    <cellStyle name="Normal 30 2" xfId="4371" xr:uid="{EEF65CE1-32AD-4D48-B0C6-B232395B8BB1}"/>
    <cellStyle name="Normal 31" xfId="4372" xr:uid="{93F6C210-688A-44C3-950A-AE5E1815ECFF}"/>
    <cellStyle name="Normal 31 2" xfId="4373" xr:uid="{41171E55-759C-4748-A173-C7C35CA4B144}"/>
    <cellStyle name="Normal 32" xfId="4374" xr:uid="{1DA47F2F-1BFD-4C6D-9FC0-9EAFB1E21B03}"/>
    <cellStyle name="Normal 33" xfId="4375" xr:uid="{725B086B-EC1A-4452-B107-EF78563741AC}"/>
    <cellStyle name="Normal 33 2" xfId="4376" xr:uid="{FCCF3F5F-945A-4F44-8425-18D0A795B385}"/>
    <cellStyle name="Normal 34" xfId="4377" xr:uid="{96CF84E1-9839-40AC-93A1-97B96817AB79}"/>
    <cellStyle name="Normal 34 2" xfId="4378" xr:uid="{1A442B03-E19A-4D45-B860-A999A253F5F2}"/>
    <cellStyle name="Normal 35" xfId="4379" xr:uid="{799D958C-586D-468E-A8A9-E2E15FB9A29E}"/>
    <cellStyle name="Normal 35 2" xfId="4380" xr:uid="{7081E793-843F-4716-B1A2-B605766B77D2}"/>
    <cellStyle name="Normal 36" xfId="4381" xr:uid="{1DBA2B50-0FD8-4B80-B20D-5644BF1C3147}"/>
    <cellStyle name="Normal 36 2" xfId="4382" xr:uid="{28C020E3-3280-4388-B8C8-A333690AE867}"/>
    <cellStyle name="Normal 37" xfId="4383" xr:uid="{EE22E0CA-9BE1-4302-983D-424D58A64971}"/>
    <cellStyle name="Normal 37 2" xfId="4384" xr:uid="{284E77A0-193C-419A-8370-A947A08F16B1}"/>
    <cellStyle name="Normal 38" xfId="4385" xr:uid="{164FB6D9-82FA-4975-902B-F6BB006D3F6C}"/>
    <cellStyle name="Normal 38 2" xfId="4386" xr:uid="{C47F30ED-2532-45B1-923A-B0D0240870D4}"/>
    <cellStyle name="Normal 39" xfId="4387" xr:uid="{13C0113D-B645-407B-BB82-5A8AED0E8F0D}"/>
    <cellStyle name="Normal 39 2" xfId="4388" xr:uid="{24BE1B26-68E3-48C7-BC68-D38F4D62A40F}"/>
    <cellStyle name="Normal 39 2 2" xfId="4389" xr:uid="{117AED01-DE05-4EBC-9E1E-CCD0B7ECCDCE}"/>
    <cellStyle name="Normal 39 3" xfId="4390" xr:uid="{B8B9319A-3248-4613-BE5F-04AE71AC6ED0}"/>
    <cellStyle name="Normal 4" xfId="86" xr:uid="{0BF03A3A-0A4C-475D-B7D4-8D767C6E3D9D}"/>
    <cellStyle name="Normal 4 2" xfId="87" xr:uid="{FB59C8D3-E90B-466E-BEFB-19AC068C35B8}"/>
    <cellStyle name="Normal 4 2 2" xfId="88" xr:uid="{FBE56AF1-9BB1-48C6-8404-DEC07808BB23}"/>
    <cellStyle name="Normal 4 2 2 2" xfId="445" xr:uid="{701EB33B-702E-45FF-B165-111AB7288663}"/>
    <cellStyle name="Normal 4 2 2 3" xfId="2807" xr:uid="{7FE62B52-4366-4B82-B8E3-C6725FFA717B}"/>
    <cellStyle name="Normal 4 2 2 4" xfId="2808" xr:uid="{03F04E54-98F0-4231-82F8-E9E30840F6CA}"/>
    <cellStyle name="Normal 4 2 2 4 2" xfId="2809" xr:uid="{47AE39F2-4CA2-493F-AE32-6E43DA0528ED}"/>
    <cellStyle name="Normal 4 2 2 4 3" xfId="2810" xr:uid="{7FEFB838-38B8-4F25-935B-07634D9A2109}"/>
    <cellStyle name="Normal 4 2 2 4 3 2" xfId="2811" xr:uid="{8B20BA8B-D979-4EB0-B08C-708B7326BF4F}"/>
    <cellStyle name="Normal 4 2 2 4 3 3" xfId="4312" xr:uid="{EA99DAE2-A61A-4416-9964-87669334D718}"/>
    <cellStyle name="Normal 4 2 3" xfId="2493" xr:uid="{CF40C550-BDDD-4069-B689-E2D435A7C855}"/>
    <cellStyle name="Normal 4 2 3 2" xfId="2504" xr:uid="{38643A6C-49E8-42BD-B2B2-18B49B01BDB3}"/>
    <cellStyle name="Normal 4 2 3 2 2" xfId="4462" xr:uid="{EFDC686F-1A03-4F19-9CCC-DB74F51838C0}"/>
    <cellStyle name="Normal 4 2 3 3" xfId="4463" xr:uid="{AD6CE135-B548-45C4-98C0-9D613AAD0E78}"/>
    <cellStyle name="Normal 4 2 3 3 2" xfId="4464" xr:uid="{2A12485F-61BF-4B46-AB3B-5F7DD59B3770}"/>
    <cellStyle name="Normal 4 2 3 4" xfId="4465" xr:uid="{C62CAE78-5E0B-41E1-8F04-757B16B144A9}"/>
    <cellStyle name="Normal 4 2 3 5" xfId="4466" xr:uid="{55F63F1B-4809-4919-905D-22C118FCB1A2}"/>
    <cellStyle name="Normal 4 2 4" xfId="2494" xr:uid="{12A590E5-5EDA-4482-93C7-82F7FBCD1A62}"/>
    <cellStyle name="Normal 4 2 4 2" xfId="4392" xr:uid="{97371C9B-DAD8-4175-8CAC-9B48780279A6}"/>
    <cellStyle name="Normal 4 2 4 2 2" xfId="4467" xr:uid="{6D79D59F-825F-40F0-9413-01BE76916A9D}"/>
    <cellStyle name="Normal 4 2 4 2 3" xfId="4694" xr:uid="{9C15B49E-69A2-4ABC-B995-FDC8BFE15BD3}"/>
    <cellStyle name="Normal 4 2 4 2 4" xfId="4613" xr:uid="{F2E50B15-2781-465A-A4B4-2EEC758572DD}"/>
    <cellStyle name="Normal 4 2 4 3" xfId="4576" xr:uid="{CD9E3126-EB04-4D47-8E57-0FA13DBF8129}"/>
    <cellStyle name="Normal 4 2 4 4" xfId="4714" xr:uid="{C1D62C40-9FA4-44E0-8F96-38FCA17681EA}"/>
    <cellStyle name="Normal 4 2 5" xfId="1168" xr:uid="{89CD0EFA-E736-4982-B9E0-9ED7C8F0764C}"/>
    <cellStyle name="Normal 4 2 6" xfId="4558" xr:uid="{71C7F0B2-9C4D-4847-9DD4-C24F4B629529}"/>
    <cellStyle name="Normal 4 2 7" xfId="5341" xr:uid="{47B604EC-FA6B-4FBD-8385-10073919916E}"/>
    <cellStyle name="Normal 4 3" xfId="528" xr:uid="{CD20FF0C-B637-445A-8B85-FFE7257205D0}"/>
    <cellStyle name="Normal 4 3 2" xfId="1170" xr:uid="{6AEDF661-2658-46C3-BDCA-A6776960FE4B}"/>
    <cellStyle name="Normal 4 3 2 2" xfId="1171" xr:uid="{E1BFD16C-EEF6-4647-A467-8CF2ABC66535}"/>
    <cellStyle name="Normal 4 3 2 3" xfId="1172" xr:uid="{E492A7B5-5E72-4C07-9749-AE3A506585EC}"/>
    <cellStyle name="Normal 4 3 3" xfId="1169" xr:uid="{A9BCFBBA-5729-43AE-B266-5005EEFB9B96}"/>
    <cellStyle name="Normal 4 3 3 2" xfId="4434" xr:uid="{B14653BB-5AD4-4283-8E9F-B5F97FB258B3}"/>
    <cellStyle name="Normal 4 3 4" xfId="2812" xr:uid="{40511412-F805-4CA3-AA6F-AEAA81AA6507}"/>
    <cellStyle name="Normal 4 3 4 2" xfId="5342" xr:uid="{44A3B4C4-355A-41E1-A504-6DA840681B6F}"/>
    <cellStyle name="Normal 4 3 5" xfId="2813" xr:uid="{A4AE9F83-F412-4105-AAE0-5061624DD36C}"/>
    <cellStyle name="Normal 4 3 5 2" xfId="2814" xr:uid="{C3E5E7BC-6CC3-420A-918A-AB8A12033A1F}"/>
    <cellStyle name="Normal 4 3 5 3" xfId="2815" xr:uid="{30AF4464-2035-4AED-8055-81C2EF7E2627}"/>
    <cellStyle name="Normal 4 3 5 3 2" xfId="2816" xr:uid="{A2263B7C-90D5-41C7-8317-71449FFE35E3}"/>
    <cellStyle name="Normal 4 3 5 3 3" xfId="4311" xr:uid="{D8E81F79-D170-484A-96A1-03A1D0A0B33C}"/>
    <cellStyle name="Normal 4 3 6" xfId="4314" xr:uid="{80150B77-FE8E-4EF9-8461-B713462069AC}"/>
    <cellStyle name="Normal 4 4" xfId="453" xr:uid="{FEA833DF-C01C-41B6-9E24-3D9BEF8E9B3B}"/>
    <cellStyle name="Normal 4 4 2" xfId="2495" xr:uid="{EE7FD13F-3505-4071-A53A-B54C77E63B81}"/>
    <cellStyle name="Normal 4 4 2 2" xfId="5339" xr:uid="{C959123B-12FD-4C0B-B3CE-03B26848CE56}"/>
    <cellStyle name="Normal 4 4 3" xfId="2503" xr:uid="{BB910531-CF8C-4CEF-B6DF-DADF427D48D2}"/>
    <cellStyle name="Normal 4 4 3 2" xfId="4317" xr:uid="{F0732C38-597D-4A9B-AB2F-81EBD702CAE5}"/>
    <cellStyle name="Normal 4 4 3 3" xfId="4316" xr:uid="{3C9C1147-3BE4-46FB-9645-3AF535B8F82D}"/>
    <cellStyle name="Normal 4 4 4" xfId="4747" xr:uid="{755BAD1F-4259-4907-83E2-0810C93071B7}"/>
    <cellStyle name="Normal 4 5" xfId="2496" xr:uid="{34252AFB-F209-4EEE-B0AE-3DBEE7985833}"/>
    <cellStyle name="Normal 4 5 2" xfId="4391" xr:uid="{3F573233-AC19-4E52-AD5C-3332F1650239}"/>
    <cellStyle name="Normal 4 6" xfId="2497" xr:uid="{B387E2FB-88A4-4B7D-AD21-E136C6522181}"/>
    <cellStyle name="Normal 4 7" xfId="900" xr:uid="{580A4F4F-D273-48E0-8AB0-589F01738535}"/>
    <cellStyle name="Normal 4 8" xfId="5340" xr:uid="{968CC733-70FC-4146-965D-3E11E961558F}"/>
    <cellStyle name="Normal 40" xfId="4393" xr:uid="{6D64A0BE-DBA9-4D2E-B141-5952AB3A77F4}"/>
    <cellStyle name="Normal 40 2" xfId="4394" xr:uid="{0E81A08C-5E4B-4507-84D5-B1D70150450A}"/>
    <cellStyle name="Normal 40 2 2" xfId="4395" xr:uid="{AA63108F-26BC-456B-93B0-C47C1ABCEC45}"/>
    <cellStyle name="Normal 40 3" xfId="4396" xr:uid="{987ACF0D-A991-4034-BDB9-9C3A17572704}"/>
    <cellStyle name="Normal 41" xfId="4397" xr:uid="{A1FE01F0-0168-4568-887F-3D3792DB2AB3}"/>
    <cellStyle name="Normal 41 2" xfId="4398" xr:uid="{5CC468C8-D5FB-4EC6-8F15-C78C55B03C71}"/>
    <cellStyle name="Normal 42" xfId="4399" xr:uid="{29E5775D-031B-4E46-99AA-5B92D295FD49}"/>
    <cellStyle name="Normal 42 2" xfId="4400" xr:uid="{690106D6-2829-40E4-A587-6BC69FB45C21}"/>
    <cellStyle name="Normal 43" xfId="4401" xr:uid="{6239D7A7-771B-46A1-96C5-DA1DC9873818}"/>
    <cellStyle name="Normal 43 2" xfId="4402" xr:uid="{A07DB14B-42B8-4740-9FC6-7B775FACD203}"/>
    <cellStyle name="Normal 44" xfId="4412" xr:uid="{B3BC06F8-DE0A-44E8-9851-8FF3EA64C0A9}"/>
    <cellStyle name="Normal 44 2" xfId="4413" xr:uid="{4F6E77A9-5B7A-4C0C-91E6-3214554E196C}"/>
    <cellStyle name="Normal 45" xfId="4674" xr:uid="{A5CF7A63-A0D0-4B64-AF01-3D5B4A70C352}"/>
    <cellStyle name="Normal 45 2" xfId="5324" xr:uid="{522226E6-B443-4A6C-AA8B-1D5B92DD5909}"/>
    <cellStyle name="Normal 45 3" xfId="5323" xr:uid="{776D3BB0-1E08-49BC-8134-22F840C00367}"/>
    <cellStyle name="Normal 5" xfId="89" xr:uid="{6767015B-2215-49F3-B419-719ED61406F0}"/>
    <cellStyle name="Normal 5 10" xfId="291" xr:uid="{A434C088-1601-444C-8F15-2F666FA77275}"/>
    <cellStyle name="Normal 5 10 2" xfId="529" xr:uid="{16CCF1D3-A506-44AB-BE49-D4E385DDC52E}"/>
    <cellStyle name="Normal 5 10 2 2" xfId="1173" xr:uid="{46888BC6-CFDB-493C-8271-20071589C163}"/>
    <cellStyle name="Normal 5 10 2 3" xfId="2817" xr:uid="{917B41C5-0DC9-45F3-BDAD-F680E24E69C4}"/>
    <cellStyle name="Normal 5 10 2 4" xfId="2818" xr:uid="{BAF50099-4A7A-4F7A-99EE-E59B2A3E3DF6}"/>
    <cellStyle name="Normal 5 10 3" xfId="1174" xr:uid="{46E3EE82-5F0F-4567-B588-E2B728288D5E}"/>
    <cellStyle name="Normal 5 10 3 2" xfId="2819" xr:uid="{447554C3-C491-4C53-A3A0-4805CF7B89FC}"/>
    <cellStyle name="Normal 5 10 3 3" xfId="2820" xr:uid="{600106A3-4D30-4909-BE87-4E8C1DFD3DF1}"/>
    <cellStyle name="Normal 5 10 3 4" xfId="2821" xr:uid="{CDA1F301-95C9-48CC-861E-3C88C27EBADE}"/>
    <cellStyle name="Normal 5 10 4" xfId="2822" xr:uid="{4661CD31-12F2-4877-941E-7012CA288C46}"/>
    <cellStyle name="Normal 5 10 5" xfId="2823" xr:uid="{16686669-9D3A-4498-BCC8-CC9F6F2D4C40}"/>
    <cellStyle name="Normal 5 10 6" xfId="2824" xr:uid="{852C00DE-15AE-40D9-9C74-A91C3DB9BA46}"/>
    <cellStyle name="Normal 5 11" xfId="292" xr:uid="{A5FEDCE5-BA44-4F1F-BD2D-EFB147AB22CA}"/>
    <cellStyle name="Normal 5 11 2" xfId="1175" xr:uid="{11911484-88FC-4C6D-B142-D6B8ABCF040D}"/>
    <cellStyle name="Normal 5 11 2 2" xfId="2825" xr:uid="{0AE6230D-8AA5-47D3-9418-62C2A405989B}"/>
    <cellStyle name="Normal 5 11 2 2 2" xfId="4403" xr:uid="{006D097C-1831-431D-A767-DFF873B0B184}"/>
    <cellStyle name="Normal 5 11 2 2 3" xfId="4681" xr:uid="{FD4B3530-357D-4319-BB57-21D60746A1F7}"/>
    <cellStyle name="Normal 5 11 2 3" xfId="2826" xr:uid="{B4C2416F-023F-4D3E-9133-E7A8B76D3AC5}"/>
    <cellStyle name="Normal 5 11 2 4" xfId="2827" xr:uid="{43561059-FA82-4B08-A194-5687971EEF69}"/>
    <cellStyle name="Normal 5 11 3" xfId="2828" xr:uid="{EB1B3999-1B4F-43D1-A3EB-CB3DE4EF243A}"/>
    <cellStyle name="Normal 5 11 4" xfId="2829" xr:uid="{6FC13775-7B7D-49B5-B4C9-F4D17A312DB3}"/>
    <cellStyle name="Normal 5 11 4 2" xfId="4577" xr:uid="{C2FD1005-D55E-4A4C-8460-A8CB13C91552}"/>
    <cellStyle name="Normal 5 11 4 3" xfId="4682" xr:uid="{9348FF50-5C4B-4C57-B179-4A7B78D9E6E5}"/>
    <cellStyle name="Normal 5 11 4 4" xfId="4606" xr:uid="{B356238C-54E5-4127-9402-E659663BF7D6}"/>
    <cellStyle name="Normal 5 11 5" xfId="2830" xr:uid="{4CBDC3E2-3326-4851-A5B8-BBFC83EC6E7B}"/>
    <cellStyle name="Normal 5 12" xfId="1176" xr:uid="{4062DCF2-DBF7-4062-84E5-4682A4B025E3}"/>
    <cellStyle name="Normal 5 12 2" xfId="2831" xr:uid="{7628FA94-2DA9-4330-BFAD-1063B00BC2DE}"/>
    <cellStyle name="Normal 5 12 3" xfId="2832" xr:uid="{79B44D99-6B47-4007-98DB-B9B193A6BCA9}"/>
    <cellStyle name="Normal 5 12 4" xfId="2833" xr:uid="{58D7638A-5B2D-45B4-95F7-AA114D84165C}"/>
    <cellStyle name="Normal 5 13" xfId="901" xr:uid="{B5A82205-9A99-44EB-9F35-84DE25F9D070}"/>
    <cellStyle name="Normal 5 13 2" xfId="2834" xr:uid="{219AD839-E2DB-4444-BB36-C0DF40139479}"/>
    <cellStyle name="Normal 5 13 3" xfId="2835" xr:uid="{0513C33C-D52C-4645-8E30-92DAADC245AC}"/>
    <cellStyle name="Normal 5 13 4" xfId="2836" xr:uid="{BC6F8CA0-B9E2-4CE7-9023-3B4488532705}"/>
    <cellStyle name="Normal 5 14" xfId="2837" xr:uid="{B0357185-F126-4BA3-A396-98E2A7BE8614}"/>
    <cellStyle name="Normal 5 14 2" xfId="2838" xr:uid="{1680978E-4055-443E-B1E9-39E79BC051CF}"/>
    <cellStyle name="Normal 5 15" xfId="2839" xr:uid="{4339D520-9820-4282-A0C9-D09E770A2EF9}"/>
    <cellStyle name="Normal 5 16" xfId="2840" xr:uid="{79B2E85B-A1D3-438F-8690-1EEC18E967D4}"/>
    <cellStyle name="Normal 5 17" xfId="2841" xr:uid="{81FC581A-0448-4760-83AD-99225C5E37E4}"/>
    <cellStyle name="Normal 5 2" xfId="90" xr:uid="{6B796AB2-73C7-4E96-B5D5-D4E107ADFD34}"/>
    <cellStyle name="Normal 5 2 2" xfId="187" xr:uid="{8D2C29F9-95ED-4DBB-8C7B-6AEE21C57A8E}"/>
    <cellStyle name="Normal 5 2 2 2" xfId="188" xr:uid="{2F892272-0931-4B40-86AF-B6F4335A0AFA}"/>
    <cellStyle name="Normal 5 2 2 2 2" xfId="189" xr:uid="{5B7AFAC1-B002-4EA9-99D8-738C3DAB92E8}"/>
    <cellStyle name="Normal 5 2 2 2 2 2" xfId="190" xr:uid="{DE865AB1-50D1-4E3E-9AB2-483BE74EBC06}"/>
    <cellStyle name="Normal 5 2 2 2 3" xfId="191" xr:uid="{FA299F7C-D596-4109-989E-E7F906BA7D44}"/>
    <cellStyle name="Normal 5 2 2 2 4" xfId="4670" xr:uid="{6537A256-196E-4CBA-B1DF-82034F8B8850}"/>
    <cellStyle name="Normal 5 2 2 2 5" xfId="5300" xr:uid="{7B6EB9AF-A02A-4502-9D6D-198B711E151C}"/>
    <cellStyle name="Normal 5 2 2 3" xfId="192" xr:uid="{CC6CD6AD-2282-4DC1-A395-33343CB378AD}"/>
    <cellStyle name="Normal 5 2 2 3 2" xfId="193" xr:uid="{7660CE6D-592C-4639-9473-3C7548AF495D}"/>
    <cellStyle name="Normal 5 2 2 4" xfId="194" xr:uid="{18BB9751-C4C9-4416-B5F3-0CBCC3FF8FCE}"/>
    <cellStyle name="Normal 5 2 2 5" xfId="293" xr:uid="{905C9D1F-1059-4746-884C-052D57F3AD9C}"/>
    <cellStyle name="Normal 5 2 2 6" xfId="4596" xr:uid="{0E7ECDEA-D5B1-4E58-922E-583997D9BD68}"/>
    <cellStyle name="Normal 5 2 2 7" xfId="5329" xr:uid="{913FEF61-1E7E-4199-B4CE-94040F8ACEBE}"/>
    <cellStyle name="Normal 5 2 3" xfId="195" xr:uid="{AE348744-E46C-4E98-B12A-F41F0EF6031E}"/>
    <cellStyle name="Normal 5 2 3 2" xfId="196" xr:uid="{84BD5F30-BE41-4EAC-9D9A-41B55A326DF7}"/>
    <cellStyle name="Normal 5 2 3 2 2" xfId="197" xr:uid="{EDE6C0DD-BDA7-43D0-A64A-A9A6106D4EB6}"/>
    <cellStyle name="Normal 5 2 3 2 3" xfId="4559" xr:uid="{8B21151C-6BA3-44CC-A2E2-7854BB8C7A2C}"/>
    <cellStyle name="Normal 5 2 3 2 4" xfId="5301" xr:uid="{5EF152FC-CE7E-4261-AA3D-15F488226CCC}"/>
    <cellStyle name="Normal 5 2 3 3" xfId="198" xr:uid="{505C6167-4BE3-44A1-9CDB-32216B30F67B}"/>
    <cellStyle name="Normal 5 2 3 3 2" xfId="4742" xr:uid="{BE45EC33-853A-4BF0-A6D9-229853A4C8EE}"/>
    <cellStyle name="Normal 5 2 3 4" xfId="4404" xr:uid="{7F141F8E-87F3-48DF-B346-CEE76821203A}"/>
    <cellStyle name="Normal 5 2 3 4 2" xfId="4715" xr:uid="{B46D90A1-3504-40C3-98A2-189A5925D8B7}"/>
    <cellStyle name="Normal 5 2 3 5" xfId="4597" xr:uid="{B40EB687-1A43-442D-8FA8-04DA57FDF0D4}"/>
    <cellStyle name="Normal 5 2 3 6" xfId="5321" xr:uid="{30DE5236-BF12-4E48-B560-DC2C46D043AC}"/>
    <cellStyle name="Normal 5 2 3 7" xfId="5330" xr:uid="{0A2692E1-A4FA-4458-B4EC-6587D580967F}"/>
    <cellStyle name="Normal 5 2 4" xfId="199" xr:uid="{89563B3C-97AE-48AC-B3AD-026FC5EAAE72}"/>
    <cellStyle name="Normal 5 2 4 2" xfId="200" xr:uid="{A3DBB428-5928-4C11-8C4F-7F2CB0C73F8B}"/>
    <cellStyle name="Normal 5 2 5" xfId="201" xr:uid="{F251EC9F-4F81-4EA9-9C37-0E937C255EB7}"/>
    <cellStyle name="Normal 5 2 6" xfId="186" xr:uid="{C28E8FBC-AFA1-4474-9F82-A4E0397D4719}"/>
    <cellStyle name="Normal 5 3" xfId="91" xr:uid="{883772B5-45EC-4F5B-B8CD-F42C202A9E05}"/>
    <cellStyle name="Normal 5 3 2" xfId="4406" xr:uid="{B92C85F5-CF52-4CD5-B69E-95A42B170504}"/>
    <cellStyle name="Normal 5 3 3" xfId="4405" xr:uid="{DBDFF423-A0F2-4408-A6FE-35A165B3CAE6}"/>
    <cellStyle name="Normal 5 4" xfId="92" xr:uid="{47B70A5B-FC7F-40F7-A433-F980CEFEEA02}"/>
    <cellStyle name="Normal 5 4 10" xfId="2842" xr:uid="{1DA9E3EA-55E3-4E30-A43B-C38C92788E23}"/>
    <cellStyle name="Normal 5 4 11" xfId="2843" xr:uid="{90E8AE20-FF76-404F-B4DA-2784453A5278}"/>
    <cellStyle name="Normal 5 4 2" xfId="93" xr:uid="{F3E1145D-E5C8-4314-93D8-477EA9822DF8}"/>
    <cellStyle name="Normal 5 4 2 2" xfId="94" xr:uid="{56B54419-9203-4631-81F9-2F6DC8A4257C}"/>
    <cellStyle name="Normal 5 4 2 2 2" xfId="294" xr:uid="{E34661C1-7FA9-4606-AE35-77EB5424B86E}"/>
    <cellStyle name="Normal 5 4 2 2 2 2" xfId="530" xr:uid="{CCF91FF8-CDD8-4248-9FF6-08FE059EE3D3}"/>
    <cellStyle name="Normal 5 4 2 2 2 2 2" xfId="531" xr:uid="{3AC7B1C5-1E7A-466B-A278-93EA9AB268EE}"/>
    <cellStyle name="Normal 5 4 2 2 2 2 2 2" xfId="1177" xr:uid="{0BDB3B67-9490-4D3D-9080-7CD804012734}"/>
    <cellStyle name="Normal 5 4 2 2 2 2 2 2 2" xfId="1178" xr:uid="{1C19D3C7-E5CE-4FAC-8FCE-DFBCD70213BC}"/>
    <cellStyle name="Normal 5 4 2 2 2 2 2 3" xfId="1179" xr:uid="{4E5B150F-86F6-43C0-8FE3-C902FF29E443}"/>
    <cellStyle name="Normal 5 4 2 2 2 2 3" xfId="1180" xr:uid="{712124E8-4FF2-4710-B56E-B50AAAD91D4D}"/>
    <cellStyle name="Normal 5 4 2 2 2 2 3 2" xfId="1181" xr:uid="{49F3F49D-E2CC-4361-9510-7BE96C6537C9}"/>
    <cellStyle name="Normal 5 4 2 2 2 2 4" xfId="1182" xr:uid="{F0B449F9-DFB9-4244-8038-1F56290D5BF4}"/>
    <cellStyle name="Normal 5 4 2 2 2 3" xfId="532" xr:uid="{873CF9C0-ED0E-4041-965D-7AC1706C4B52}"/>
    <cellStyle name="Normal 5 4 2 2 2 3 2" xfId="1183" xr:uid="{92A0E5A9-8B59-4F59-9DB3-B7B9B2072528}"/>
    <cellStyle name="Normal 5 4 2 2 2 3 2 2" xfId="1184" xr:uid="{25D3B39B-ED65-41C6-9F5A-245E28BAFA84}"/>
    <cellStyle name="Normal 5 4 2 2 2 3 3" xfId="1185" xr:uid="{CCBC4421-000E-46AC-A7A8-9C204FE89430}"/>
    <cellStyle name="Normal 5 4 2 2 2 3 4" xfId="2844" xr:uid="{4C169DD0-79C1-471B-8A12-5FBF942A4FB9}"/>
    <cellStyle name="Normal 5 4 2 2 2 4" xfId="1186" xr:uid="{B5A2D185-E6F4-402B-89C7-1E936210191F}"/>
    <cellStyle name="Normal 5 4 2 2 2 4 2" xfId="1187" xr:uid="{31565BAC-76DF-418F-AB3A-2A892E522D27}"/>
    <cellStyle name="Normal 5 4 2 2 2 5" xfId="1188" xr:uid="{E405C87B-9014-4BCE-8B13-6E8407FA7E3A}"/>
    <cellStyle name="Normal 5 4 2 2 2 6" xfId="2845" xr:uid="{0CA3C630-40E2-4EF3-9BF6-BC4F3F3DB3F8}"/>
    <cellStyle name="Normal 5 4 2 2 3" xfId="295" xr:uid="{3B021234-8EBD-478B-A11F-3C313C0AFB9E}"/>
    <cellStyle name="Normal 5 4 2 2 3 2" xfId="533" xr:uid="{36C12618-2FD0-46B7-835D-2A6D857E9D5F}"/>
    <cellStyle name="Normal 5 4 2 2 3 2 2" xfId="534" xr:uid="{E06BEA40-A8E7-4FB9-97BB-C1BCACF9AB73}"/>
    <cellStyle name="Normal 5 4 2 2 3 2 2 2" xfId="1189" xr:uid="{809121C7-9AE7-47F1-92CE-6CDC06F14256}"/>
    <cellStyle name="Normal 5 4 2 2 3 2 2 2 2" xfId="1190" xr:uid="{11B9E147-37FA-49E5-8ED3-F4501DD3D470}"/>
    <cellStyle name="Normal 5 4 2 2 3 2 2 3" xfId="1191" xr:uid="{712249D8-EF6D-489E-8AF8-F481F65F3741}"/>
    <cellStyle name="Normal 5 4 2 2 3 2 3" xfId="1192" xr:uid="{C250DA1B-D21E-4A7E-80D8-9C9B6F8283B9}"/>
    <cellStyle name="Normal 5 4 2 2 3 2 3 2" xfId="1193" xr:uid="{E803B016-DF3E-4A5B-B1BF-85CE0B5D4954}"/>
    <cellStyle name="Normal 5 4 2 2 3 2 4" xfId="1194" xr:uid="{2901EE03-EE12-48CD-851A-3B1CA6610A1A}"/>
    <cellStyle name="Normal 5 4 2 2 3 3" xfId="535" xr:uid="{68684AD8-6F8A-49E7-971E-66CD1DC2E718}"/>
    <cellStyle name="Normal 5 4 2 2 3 3 2" xfId="1195" xr:uid="{666A2C44-E46F-4675-9E3C-C3D98463B432}"/>
    <cellStyle name="Normal 5 4 2 2 3 3 2 2" xfId="1196" xr:uid="{3DC947AA-B4DD-45A7-9E40-01DD48EC1FA1}"/>
    <cellStyle name="Normal 5 4 2 2 3 3 3" xfId="1197" xr:uid="{B8B0335B-3964-4BD8-94FD-435C5E4B0FC4}"/>
    <cellStyle name="Normal 5 4 2 2 3 4" xfId="1198" xr:uid="{CCB0C8AC-4C5E-4301-A742-E0ECB0D83110}"/>
    <cellStyle name="Normal 5 4 2 2 3 4 2" xfId="1199" xr:uid="{2BEF6623-7ABE-4209-A451-CA0692B5167C}"/>
    <cellStyle name="Normal 5 4 2 2 3 5" xfId="1200" xr:uid="{FEF99E8E-019A-46C8-97AF-01AD8EEDA34A}"/>
    <cellStyle name="Normal 5 4 2 2 4" xfId="536" xr:uid="{A751D142-D941-40AA-9026-8A09EAC4F527}"/>
    <cellStyle name="Normal 5 4 2 2 4 2" xfId="537" xr:uid="{500C7B73-75C1-484E-87D2-459973F7EB69}"/>
    <cellStyle name="Normal 5 4 2 2 4 2 2" xfId="1201" xr:uid="{3AE1F59E-140F-462D-AC94-3514115CD6BB}"/>
    <cellStyle name="Normal 5 4 2 2 4 2 2 2" xfId="1202" xr:uid="{46FE4C45-D3EB-4386-A70A-FE78C3FD4C27}"/>
    <cellStyle name="Normal 5 4 2 2 4 2 3" xfId="1203" xr:uid="{B59E4664-EAEE-490C-9F86-00188DEE3D84}"/>
    <cellStyle name="Normal 5 4 2 2 4 3" xfId="1204" xr:uid="{7C59A468-8399-4CEB-A74C-884B3B8D1E67}"/>
    <cellStyle name="Normal 5 4 2 2 4 3 2" xfId="1205" xr:uid="{DE2FE865-7F57-4BEF-A414-3A07E4E2D28D}"/>
    <cellStyle name="Normal 5 4 2 2 4 4" xfId="1206" xr:uid="{7319BD61-C5B9-4439-B612-E586BEAEDA07}"/>
    <cellStyle name="Normal 5 4 2 2 5" xfId="538" xr:uid="{EDCB0D92-9FC9-44D7-9F89-BCEF2DD8D60E}"/>
    <cellStyle name="Normal 5 4 2 2 5 2" xfId="1207" xr:uid="{AE6B27C0-3E2A-42C7-B459-0F9B89393C5B}"/>
    <cellStyle name="Normal 5 4 2 2 5 2 2" xfId="1208" xr:uid="{702FB3F5-3828-4F03-940B-14CF3F012770}"/>
    <cellStyle name="Normal 5 4 2 2 5 3" xfId="1209" xr:uid="{B47A6F95-0688-4E3F-A136-FCEDCCC857A4}"/>
    <cellStyle name="Normal 5 4 2 2 5 4" xfId="2846" xr:uid="{12D7DE9A-E510-4C5F-A62A-388592A9A074}"/>
    <cellStyle name="Normal 5 4 2 2 6" xfId="1210" xr:uid="{80B06582-08F9-443C-B286-1F2D8442CF81}"/>
    <cellStyle name="Normal 5 4 2 2 6 2" xfId="1211" xr:uid="{9E7172D4-0E02-42AA-8C28-7104DF3A1714}"/>
    <cellStyle name="Normal 5 4 2 2 7" xfId="1212" xr:uid="{96CF61EF-55C2-4C31-B30C-C36E73610AAF}"/>
    <cellStyle name="Normal 5 4 2 2 8" xfId="2847" xr:uid="{A5B8B81E-5009-4E1B-B47F-DD3710C62C76}"/>
    <cellStyle name="Normal 5 4 2 3" xfId="296" xr:uid="{774DBA64-2693-4CB7-AB62-8C0BD2284C44}"/>
    <cellStyle name="Normal 5 4 2 3 2" xfId="539" xr:uid="{A07A0F3F-6E19-4D8A-BBC2-69A5FF8EA1A5}"/>
    <cellStyle name="Normal 5 4 2 3 2 2" xfId="540" xr:uid="{5FF02F3A-F223-4E3C-B714-E66886F4BC06}"/>
    <cellStyle name="Normal 5 4 2 3 2 2 2" xfId="1213" xr:uid="{E860D92F-87C4-4D44-8F8B-398FCADF3E9C}"/>
    <cellStyle name="Normal 5 4 2 3 2 2 2 2" xfId="1214" xr:uid="{74B6484C-06AF-493A-AB39-E96DA99EE13C}"/>
    <cellStyle name="Normal 5 4 2 3 2 2 3" xfId="1215" xr:uid="{5E67D4DE-60A1-47E5-A419-B44C91C4CFBD}"/>
    <cellStyle name="Normal 5 4 2 3 2 3" xfId="1216" xr:uid="{7DE47401-3374-4F2C-9831-1860AED82267}"/>
    <cellStyle name="Normal 5 4 2 3 2 3 2" xfId="1217" xr:uid="{8E1E4F1F-BCF5-4791-8D9D-7D157E673ADC}"/>
    <cellStyle name="Normal 5 4 2 3 2 4" xfId="1218" xr:uid="{E22B2B60-9BCD-4BE1-B7C7-51E6DAF43C31}"/>
    <cellStyle name="Normal 5 4 2 3 3" xfId="541" xr:uid="{D0E27C1E-61E1-450A-8DB2-87E6A71E957D}"/>
    <cellStyle name="Normal 5 4 2 3 3 2" xfId="1219" xr:uid="{E9D6D1ED-CDEA-4AE3-8C31-20DA279E3A54}"/>
    <cellStyle name="Normal 5 4 2 3 3 2 2" xfId="1220" xr:uid="{C950B66F-4E1D-4C91-AF52-E10267A0D696}"/>
    <cellStyle name="Normal 5 4 2 3 3 3" xfId="1221" xr:uid="{7CD69C0C-5711-41DB-96D4-7365021F44A7}"/>
    <cellStyle name="Normal 5 4 2 3 3 4" xfId="2848" xr:uid="{65AE440D-F1FA-4898-9A74-4BB3F52114CE}"/>
    <cellStyle name="Normal 5 4 2 3 4" xfId="1222" xr:uid="{7863D4A4-3BC0-4794-BECD-02D110E429D4}"/>
    <cellStyle name="Normal 5 4 2 3 4 2" xfId="1223" xr:uid="{A03047A6-3ADB-4B78-AE6A-F099500C86C8}"/>
    <cellStyle name="Normal 5 4 2 3 5" xfId="1224" xr:uid="{BA7A8E53-E5E5-4FF2-B5ED-2E5F9C855F6E}"/>
    <cellStyle name="Normal 5 4 2 3 6" xfId="2849" xr:uid="{B00CAB0C-74CB-4B49-A833-A51ED7A53581}"/>
    <cellStyle name="Normal 5 4 2 4" xfId="297" xr:uid="{71675983-71BA-4535-8AE9-D7DEE4833C0F}"/>
    <cellStyle name="Normal 5 4 2 4 2" xfId="542" xr:uid="{C78939F0-84ED-41DC-9D36-B14C0C4C5D14}"/>
    <cellStyle name="Normal 5 4 2 4 2 2" xfId="543" xr:uid="{CFD06F9A-AFBD-4EB4-A954-5CE1BB15E22D}"/>
    <cellStyle name="Normal 5 4 2 4 2 2 2" xfId="1225" xr:uid="{5DC27763-0414-46B9-A393-61D2522F4205}"/>
    <cellStyle name="Normal 5 4 2 4 2 2 2 2" xfId="1226" xr:uid="{EFF861AE-EC20-4EA5-9017-F96ECB7860FB}"/>
    <cellStyle name="Normal 5 4 2 4 2 2 3" xfId="1227" xr:uid="{D31ADC6A-24AB-4224-9C51-780898218E3F}"/>
    <cellStyle name="Normal 5 4 2 4 2 3" xfId="1228" xr:uid="{934988E2-E6E1-4F10-9E3C-5E183187D803}"/>
    <cellStyle name="Normal 5 4 2 4 2 3 2" xfId="1229" xr:uid="{D230E536-FB60-4A8D-A657-2F98D3B6B6BE}"/>
    <cellStyle name="Normal 5 4 2 4 2 4" xfId="1230" xr:uid="{278BB6CA-CE67-44F8-98D3-13FE6F19CC31}"/>
    <cellStyle name="Normal 5 4 2 4 3" xfId="544" xr:uid="{36A87DC4-58DD-4E0B-8836-4E1395C8B2CB}"/>
    <cellStyle name="Normal 5 4 2 4 3 2" xfId="1231" xr:uid="{982FDC9E-44F2-463E-9A3E-BA9584BB0CEF}"/>
    <cellStyle name="Normal 5 4 2 4 3 2 2" xfId="1232" xr:uid="{A0D25671-E5A5-48E0-8CD1-C6734286658C}"/>
    <cellStyle name="Normal 5 4 2 4 3 3" xfId="1233" xr:uid="{64000DB1-CD73-40B4-8931-9AAC8A2893AE}"/>
    <cellStyle name="Normal 5 4 2 4 4" xfId="1234" xr:uid="{094B0B70-F446-495F-979E-6E1625CB17DA}"/>
    <cellStyle name="Normal 5 4 2 4 4 2" xfId="1235" xr:uid="{2A308064-E1E8-4016-97EA-3C7D4062C759}"/>
    <cellStyle name="Normal 5 4 2 4 5" xfId="1236" xr:uid="{5860F5B7-C452-4F77-9614-7999371A6DB9}"/>
    <cellStyle name="Normal 5 4 2 5" xfId="298" xr:uid="{647E6EA7-A562-4A74-926C-17C36B11A926}"/>
    <cellStyle name="Normal 5 4 2 5 2" xfId="545" xr:uid="{CCC51595-0277-42C9-BDE9-C11664894E2E}"/>
    <cellStyle name="Normal 5 4 2 5 2 2" xfId="1237" xr:uid="{945DE88D-9957-440C-A62D-C6CCB5A988A9}"/>
    <cellStyle name="Normal 5 4 2 5 2 2 2" xfId="1238" xr:uid="{B66F6779-A025-4A15-89F1-AF182CED4B9F}"/>
    <cellStyle name="Normal 5 4 2 5 2 3" xfId="1239" xr:uid="{86A99E05-158A-4199-8CEC-35280FA5B90D}"/>
    <cellStyle name="Normal 5 4 2 5 3" xfId="1240" xr:uid="{B72CFF61-4001-45BB-AC42-6E216151E4EA}"/>
    <cellStyle name="Normal 5 4 2 5 3 2" xfId="1241" xr:uid="{E70F1310-39FE-499F-AAFA-A6205D8B9971}"/>
    <cellStyle name="Normal 5 4 2 5 4" xfId="1242" xr:uid="{5D4C9C55-FF79-48EC-B6F9-8CF73B6D0159}"/>
    <cellStyle name="Normal 5 4 2 6" xfId="546" xr:uid="{EFB1F6A6-5664-4834-997B-0F425AF363EB}"/>
    <cellStyle name="Normal 5 4 2 6 2" xfId="1243" xr:uid="{E73C4B63-41BD-4EAF-8392-12F1A4C21AE1}"/>
    <cellStyle name="Normal 5 4 2 6 2 2" xfId="1244" xr:uid="{DE39756B-DA8D-4736-92A6-895D51E9B4DB}"/>
    <cellStyle name="Normal 5 4 2 6 2 3" xfId="4419" xr:uid="{95A13EA7-4895-4660-93B7-C4DF01D75899}"/>
    <cellStyle name="Normal 5 4 2 6 3" xfId="1245" xr:uid="{69DDD2C4-2536-4084-B08A-DFB55D2FC314}"/>
    <cellStyle name="Normal 5 4 2 6 4" xfId="2850" xr:uid="{20D8DD2D-D923-423D-A6A0-54D3F849721E}"/>
    <cellStyle name="Normal 5 4 2 6 4 2" xfId="4584" xr:uid="{30773F98-D6F2-46B3-AF79-4494A5B057D2}"/>
    <cellStyle name="Normal 5 4 2 6 4 3" xfId="4683" xr:uid="{FEE7ABED-CF6B-4802-89F8-60DD3FF5FAD5}"/>
    <cellStyle name="Normal 5 4 2 6 4 4" xfId="4611" xr:uid="{6B9A57EC-665C-4632-B6A1-821BF7D69BB8}"/>
    <cellStyle name="Normal 5 4 2 7" xfId="1246" xr:uid="{BF09DCFE-BF17-4585-922E-BAFC2D339033}"/>
    <cellStyle name="Normal 5 4 2 7 2" xfId="1247" xr:uid="{006499F5-D7F9-41A4-8C92-446B0FFC952F}"/>
    <cellStyle name="Normal 5 4 2 8" xfId="1248" xr:uid="{9AE7541A-CA00-4EE7-8027-B18A368A46C8}"/>
    <cellStyle name="Normal 5 4 2 9" xfId="2851" xr:uid="{96BD4A15-8F93-47FF-8BCF-6E086D9FF8DA}"/>
    <cellStyle name="Normal 5 4 3" xfId="95" xr:uid="{27B15F0A-1281-4383-8A3A-D62949811A5E}"/>
    <cellStyle name="Normal 5 4 3 2" xfId="96" xr:uid="{74F5C267-BA87-4EE4-8D39-A9D6439DE90E}"/>
    <cellStyle name="Normal 5 4 3 2 2" xfId="547" xr:uid="{2757CAD9-A925-4DCE-83EF-6D270850A449}"/>
    <cellStyle name="Normal 5 4 3 2 2 2" xfId="548" xr:uid="{5812C4AC-3B29-49BE-AA33-74E43A2DD9D8}"/>
    <cellStyle name="Normal 5 4 3 2 2 2 2" xfId="1249" xr:uid="{0B4BF93C-31D4-4721-B333-69AAB86734ED}"/>
    <cellStyle name="Normal 5 4 3 2 2 2 2 2" xfId="1250" xr:uid="{0260643D-8252-44EC-B5B0-535CF64EB76B}"/>
    <cellStyle name="Normal 5 4 3 2 2 2 3" xfId="1251" xr:uid="{F3CA305E-EBE1-42CC-B356-E58629DBA4F0}"/>
    <cellStyle name="Normal 5 4 3 2 2 3" xfId="1252" xr:uid="{5BF4DC63-E0C0-43D1-B3A0-F4151FDFE33A}"/>
    <cellStyle name="Normal 5 4 3 2 2 3 2" xfId="1253" xr:uid="{775421E8-8ACE-4574-B77C-F80863B236F8}"/>
    <cellStyle name="Normal 5 4 3 2 2 4" xfId="1254" xr:uid="{580AF7F5-FC60-4798-95C0-3ECCA75A35BF}"/>
    <cellStyle name="Normal 5 4 3 2 3" xfId="549" xr:uid="{E1754443-12A9-455C-9369-8A591A828461}"/>
    <cellStyle name="Normal 5 4 3 2 3 2" xfId="1255" xr:uid="{2FBF1500-64AF-4C9D-B8DE-67A337D75926}"/>
    <cellStyle name="Normal 5 4 3 2 3 2 2" xfId="1256" xr:uid="{D1543A74-9B4B-41C0-9DC8-E51062B9B631}"/>
    <cellStyle name="Normal 5 4 3 2 3 3" xfId="1257" xr:uid="{F02359AB-DADE-4EAC-A2AF-DFDDE3ACF2EF}"/>
    <cellStyle name="Normal 5 4 3 2 3 4" xfId="2852" xr:uid="{D7A2F8E8-1ABC-4318-97CA-F28209FF0C6E}"/>
    <cellStyle name="Normal 5 4 3 2 4" xfId="1258" xr:uid="{DDCED677-4A71-424A-8F78-40B0EF774EA6}"/>
    <cellStyle name="Normal 5 4 3 2 4 2" xfId="1259" xr:uid="{81FB69EC-56EF-4124-B892-4E6EF071EE4B}"/>
    <cellStyle name="Normal 5 4 3 2 5" xfId="1260" xr:uid="{CEF21A5B-5A83-4E88-8472-D09A44C831CA}"/>
    <cellStyle name="Normal 5 4 3 2 6" xfId="2853" xr:uid="{581C84C1-AF54-4F90-B85A-EDC76C18C308}"/>
    <cellStyle name="Normal 5 4 3 3" xfId="299" xr:uid="{A75258D6-2335-4DB0-BBB4-B4481BFDBE66}"/>
    <cellStyle name="Normal 5 4 3 3 2" xfId="550" xr:uid="{9CD10AF7-026D-4080-9867-7B8001F41077}"/>
    <cellStyle name="Normal 5 4 3 3 2 2" xfId="551" xr:uid="{866C2F94-6A65-4FDD-92A5-597E11B7E3BD}"/>
    <cellStyle name="Normal 5 4 3 3 2 2 2" xfId="1261" xr:uid="{F6E12776-96CF-4CEE-BD33-CE214A0B554E}"/>
    <cellStyle name="Normal 5 4 3 3 2 2 2 2" xfId="1262" xr:uid="{655773F9-9ED5-48FE-8246-DE381AAF88FE}"/>
    <cellStyle name="Normal 5 4 3 3 2 2 3" xfId="1263" xr:uid="{0EABAB39-8DE9-4A6A-8580-2C4CF570C030}"/>
    <cellStyle name="Normal 5 4 3 3 2 3" xfId="1264" xr:uid="{5E70F1A0-F81E-4BBE-9706-13555335DF30}"/>
    <cellStyle name="Normal 5 4 3 3 2 3 2" xfId="1265" xr:uid="{301D508F-0E2D-41EB-8A7E-C0569E1A476E}"/>
    <cellStyle name="Normal 5 4 3 3 2 4" xfId="1266" xr:uid="{F90679BC-73E0-44F8-BDAD-A52729887BDF}"/>
    <cellStyle name="Normal 5 4 3 3 3" xfId="552" xr:uid="{AEAC9B41-7CE9-447B-BDF4-5D944E217224}"/>
    <cellStyle name="Normal 5 4 3 3 3 2" xfId="1267" xr:uid="{557D2EB0-23BA-406B-AE3F-91194E9A2400}"/>
    <cellStyle name="Normal 5 4 3 3 3 2 2" xfId="1268" xr:uid="{FCFA7F2C-A216-47BE-9768-B341E7B92716}"/>
    <cellStyle name="Normal 5 4 3 3 3 3" xfId="1269" xr:uid="{8B4DDD12-6347-438F-B901-581B1282310D}"/>
    <cellStyle name="Normal 5 4 3 3 4" xfId="1270" xr:uid="{83F7D4A3-D457-4F07-9F51-CDF99F57DD3D}"/>
    <cellStyle name="Normal 5 4 3 3 4 2" xfId="1271" xr:uid="{844CB0A9-2C56-40AD-AE17-2BD2F8CF284F}"/>
    <cellStyle name="Normal 5 4 3 3 5" xfId="1272" xr:uid="{A1D23366-59FC-4734-9008-1C62154ABA08}"/>
    <cellStyle name="Normal 5 4 3 4" xfId="300" xr:uid="{BF03A634-87D7-4A9B-97C1-5858496DA8AF}"/>
    <cellStyle name="Normal 5 4 3 4 2" xfId="553" xr:uid="{834CA8E4-0B5F-4348-908F-084FFA79F2D7}"/>
    <cellStyle name="Normal 5 4 3 4 2 2" xfId="1273" xr:uid="{5214A403-B063-40F8-97B4-6E2856A39A51}"/>
    <cellStyle name="Normal 5 4 3 4 2 2 2" xfId="1274" xr:uid="{215A3CD6-E25A-4997-9C7E-C45C19BB8CB6}"/>
    <cellStyle name="Normal 5 4 3 4 2 3" xfId="1275" xr:uid="{FB8D0C9D-B917-4584-BFCA-A5F6DE134B46}"/>
    <cellStyle name="Normal 5 4 3 4 3" xfId="1276" xr:uid="{F63EC62B-24B0-4D04-BF66-2B349BB2ADD2}"/>
    <cellStyle name="Normal 5 4 3 4 3 2" xfId="1277" xr:uid="{4B968549-24DB-45E0-97DF-0229E9CF2A5A}"/>
    <cellStyle name="Normal 5 4 3 4 4" xfId="1278" xr:uid="{4EBA0A52-49F1-4F8B-8B93-BA6526351BEF}"/>
    <cellStyle name="Normal 5 4 3 5" xfId="554" xr:uid="{C84726F0-1060-4E80-8D97-001153351249}"/>
    <cellStyle name="Normal 5 4 3 5 2" xfId="1279" xr:uid="{E126D373-1A08-40BE-8134-FD8951528923}"/>
    <cellStyle name="Normal 5 4 3 5 2 2" xfId="1280" xr:uid="{3D0B17AA-7160-4CFA-B9E0-ABD19B43B541}"/>
    <cellStyle name="Normal 5 4 3 5 3" xfId="1281" xr:uid="{44D0D619-65F0-4AD8-A6A1-2C7A4DAFF9FC}"/>
    <cellStyle name="Normal 5 4 3 5 4" xfId="2854" xr:uid="{DA3A7E6F-04A5-4E9D-AD60-3E8832C167D6}"/>
    <cellStyle name="Normal 5 4 3 6" xfId="1282" xr:uid="{7A25EA22-5537-428C-8CF9-D3D5B9D551C9}"/>
    <cellStyle name="Normal 5 4 3 6 2" xfId="1283" xr:uid="{3A976BE9-87A3-4BA9-9677-887ED91954E1}"/>
    <cellStyle name="Normal 5 4 3 7" xfId="1284" xr:uid="{C3483E4B-56D0-4DF7-8B72-D3312187505D}"/>
    <cellStyle name="Normal 5 4 3 8" xfId="2855" xr:uid="{BC275196-A989-48C0-9A65-71A5C5EA985A}"/>
    <cellStyle name="Normal 5 4 4" xfId="97" xr:uid="{E0B78B93-D88F-4C6C-B11D-093DCB68168D}"/>
    <cellStyle name="Normal 5 4 4 2" xfId="446" xr:uid="{A0BFF950-4D13-41E4-8C63-1B793E8B7C1C}"/>
    <cellStyle name="Normal 5 4 4 2 2" xfId="555" xr:uid="{E9850CDC-FA51-441A-A467-2D3C0E078C09}"/>
    <cellStyle name="Normal 5 4 4 2 2 2" xfId="1285" xr:uid="{06BD0A08-9DB1-4042-8AF5-0D3E7C189114}"/>
    <cellStyle name="Normal 5 4 4 2 2 2 2" xfId="1286" xr:uid="{C4FC9288-CD94-40CA-A82B-21294A3E0F56}"/>
    <cellStyle name="Normal 5 4 4 2 2 3" xfId="1287" xr:uid="{654DFA10-B29E-4EFF-8A61-1B57C44B8CD5}"/>
    <cellStyle name="Normal 5 4 4 2 2 4" xfId="2856" xr:uid="{60DB46A6-E85A-4014-B432-9538ED25C4BB}"/>
    <cellStyle name="Normal 5 4 4 2 3" xfId="1288" xr:uid="{BF0F1777-E729-4854-A33A-653EF5D43AD2}"/>
    <cellStyle name="Normal 5 4 4 2 3 2" xfId="1289" xr:uid="{4D1BFF86-8295-43A5-B2F6-2FB99CF3AF13}"/>
    <cellStyle name="Normal 5 4 4 2 4" xfId="1290" xr:uid="{E4A41992-23AF-4D20-AC8B-A447DA4A1C77}"/>
    <cellStyle name="Normal 5 4 4 2 5" xfId="2857" xr:uid="{D6E2F1CD-FB11-431F-ACA2-9E9FBD2C28F8}"/>
    <cellStyle name="Normal 5 4 4 3" xfId="556" xr:uid="{2BDB8E06-276A-4D62-BB0A-2F04D0987460}"/>
    <cellStyle name="Normal 5 4 4 3 2" xfId="1291" xr:uid="{FD2F06B8-561C-42BB-A7BA-AC5A317A232C}"/>
    <cellStyle name="Normal 5 4 4 3 2 2" xfId="1292" xr:uid="{87E171A3-2D56-4721-93AD-C50F3D8A17DE}"/>
    <cellStyle name="Normal 5 4 4 3 3" xfId="1293" xr:uid="{9D707C3D-5FFB-4A3D-88B6-93E1E7DB5217}"/>
    <cellStyle name="Normal 5 4 4 3 4" xfId="2858" xr:uid="{FE55268E-E6E8-49AA-A81D-83215A5A45D3}"/>
    <cellStyle name="Normal 5 4 4 4" xfId="1294" xr:uid="{3F0DD85D-C3EE-4892-8E4B-877D802F5269}"/>
    <cellStyle name="Normal 5 4 4 4 2" xfId="1295" xr:uid="{6B5F2D5A-6731-41D6-A9DD-1BCC7FECE6B5}"/>
    <cellStyle name="Normal 5 4 4 4 3" xfId="2859" xr:uid="{8D2F3500-854B-4ADC-97FF-F3E18E92C0F5}"/>
    <cellStyle name="Normal 5 4 4 4 4" xfId="2860" xr:uid="{DEB33011-7549-4D6B-8E04-6FE9565348DC}"/>
    <cellStyle name="Normal 5 4 4 5" xfId="1296" xr:uid="{74F5755D-7D2D-470F-B5DA-304E8FD4B6B7}"/>
    <cellStyle name="Normal 5 4 4 6" xfId="2861" xr:uid="{FCCC274B-D641-4C06-BC18-5BBB0263F0C7}"/>
    <cellStyle name="Normal 5 4 4 7" xfId="2862" xr:uid="{419BA623-463C-4C94-9D59-C3B021203A09}"/>
    <cellStyle name="Normal 5 4 5" xfId="301" xr:uid="{71DEF4E1-7DB8-4A97-AF59-4E56334131D0}"/>
    <cellStyle name="Normal 5 4 5 2" xfId="557" xr:uid="{F8ABD607-B105-4130-B602-54E958EC7E77}"/>
    <cellStyle name="Normal 5 4 5 2 2" xfId="558" xr:uid="{744FAC41-DD83-474E-A763-F33855D173C6}"/>
    <cellStyle name="Normal 5 4 5 2 2 2" xfId="1297" xr:uid="{52759B58-9B0A-4539-AB7D-8BF297676F06}"/>
    <cellStyle name="Normal 5 4 5 2 2 2 2" xfId="1298" xr:uid="{4BF99424-CA89-4692-BFAE-7C9A99FEDAE6}"/>
    <cellStyle name="Normal 5 4 5 2 2 3" xfId="1299" xr:uid="{C3608BBB-83B5-40F3-8E2F-E9B21DCC790E}"/>
    <cellStyle name="Normal 5 4 5 2 3" xfId="1300" xr:uid="{6FC69C94-09D2-40EA-A800-8847C6725FB5}"/>
    <cellStyle name="Normal 5 4 5 2 3 2" xfId="1301" xr:uid="{86DA1FDB-B9B6-4CCF-9B5E-94C114A5AD05}"/>
    <cellStyle name="Normal 5 4 5 2 4" xfId="1302" xr:uid="{62E2051C-246C-446D-8C47-5F1D4C3A241E}"/>
    <cellStyle name="Normal 5 4 5 3" xfId="559" xr:uid="{05421828-D8CB-4C82-97AA-212887A74529}"/>
    <cellStyle name="Normal 5 4 5 3 2" xfId="1303" xr:uid="{5280C7CF-A900-4916-8BA5-B1058DD9F2E9}"/>
    <cellStyle name="Normal 5 4 5 3 2 2" xfId="1304" xr:uid="{0BCD112A-A89B-43A2-93F1-722B440CA023}"/>
    <cellStyle name="Normal 5 4 5 3 3" xfId="1305" xr:uid="{46189F3B-2ABF-450C-8F43-EA4C8E32E163}"/>
    <cellStyle name="Normal 5 4 5 3 4" xfId="2863" xr:uid="{17606FF6-F8C3-4D73-9A48-E8D453205118}"/>
    <cellStyle name="Normal 5 4 5 4" xfId="1306" xr:uid="{1B89CFFB-0D0B-4E03-8904-8880CEF4D74E}"/>
    <cellStyle name="Normal 5 4 5 4 2" xfId="1307" xr:uid="{4E563D52-2B0B-4CBA-8F4D-EE7B7A542E51}"/>
    <cellStyle name="Normal 5 4 5 5" xfId="1308" xr:uid="{2B5929EB-FC4C-4408-971F-8EE86F2B57A0}"/>
    <cellStyle name="Normal 5 4 5 6" xfId="2864" xr:uid="{A8540E37-93B9-4B39-B9CA-B56B9D1D201E}"/>
    <cellStyle name="Normal 5 4 6" xfId="302" xr:uid="{4C1D1EEA-AB6B-4389-9806-AA6363C135FA}"/>
    <cellStyle name="Normal 5 4 6 2" xfId="560" xr:uid="{4631C937-A189-4408-8713-9A61FA2058C9}"/>
    <cellStyle name="Normal 5 4 6 2 2" xfId="1309" xr:uid="{09341105-1270-4D5F-BE12-9A1A19630E3A}"/>
    <cellStyle name="Normal 5 4 6 2 2 2" xfId="1310" xr:uid="{B076F1B5-573F-458C-AE31-025218BA0D66}"/>
    <cellStyle name="Normal 5 4 6 2 3" xfId="1311" xr:uid="{F9034A6B-AA25-44D1-8860-8A7D9240DD60}"/>
    <cellStyle name="Normal 5 4 6 2 4" xfId="2865" xr:uid="{FCD25825-30EC-4F7E-9AD7-A7CC928EEF25}"/>
    <cellStyle name="Normal 5 4 6 3" xfId="1312" xr:uid="{C5084B18-0AE7-49E9-B51C-0AD89DA077F1}"/>
    <cellStyle name="Normal 5 4 6 3 2" xfId="1313" xr:uid="{F40BC87F-CE64-43EA-BB25-571B686173C6}"/>
    <cellStyle name="Normal 5 4 6 4" xfId="1314" xr:uid="{8D786DDE-0A49-4BF6-93A6-0F55A2237021}"/>
    <cellStyle name="Normal 5 4 6 5" xfId="2866" xr:uid="{07A5A739-CC2D-4371-B9D9-F3546EF0E79C}"/>
    <cellStyle name="Normal 5 4 7" xfId="561" xr:uid="{8D150DB0-85EE-4697-AC07-535368DE398B}"/>
    <cellStyle name="Normal 5 4 7 2" xfId="1315" xr:uid="{ADF1BB84-3378-4117-871C-2ACEC50AE83D}"/>
    <cellStyle name="Normal 5 4 7 2 2" xfId="1316" xr:uid="{352C9AB7-32EA-4F42-9AB8-FE423E141BC8}"/>
    <cellStyle name="Normal 5 4 7 2 3" xfId="4418" xr:uid="{1734FD42-4268-4466-9DEA-347AE2599154}"/>
    <cellStyle name="Normal 5 4 7 3" xfId="1317" xr:uid="{892A7646-E238-4A62-A625-A4A0DD31E5C2}"/>
    <cellStyle name="Normal 5 4 7 4" xfId="2867" xr:uid="{2CC1A751-DCBB-4715-9E72-A361DAA6EDEB}"/>
    <cellStyle name="Normal 5 4 7 4 2" xfId="4583" xr:uid="{D6A368AC-0E28-484E-BA58-91099BFA4C7F}"/>
    <cellStyle name="Normal 5 4 7 4 3" xfId="4684" xr:uid="{700D3D96-D295-4D5B-A6B4-B55D96A38D1B}"/>
    <cellStyle name="Normal 5 4 7 4 4" xfId="4610" xr:uid="{EF867446-7738-44E3-8C25-38461ECAEE85}"/>
    <cellStyle name="Normal 5 4 8" xfId="1318" xr:uid="{7F2AEB3A-52BA-4D8C-BE55-3497DD774B40}"/>
    <cellStyle name="Normal 5 4 8 2" xfId="1319" xr:uid="{2D85BB5D-61C9-462F-BA59-FA4075D545D2}"/>
    <cellStyle name="Normal 5 4 8 3" xfId="2868" xr:uid="{43B52B25-CD63-44F5-9BD0-4C38850FA95A}"/>
    <cellStyle name="Normal 5 4 8 4" xfId="2869" xr:uid="{810AB67E-F6F5-437B-86F5-0D6EE480F96B}"/>
    <cellStyle name="Normal 5 4 9" xfId="1320" xr:uid="{5D14C0DA-C8B4-490D-9D60-915D90D0DBA9}"/>
    <cellStyle name="Normal 5 5" xfId="98" xr:uid="{289BC1D5-D264-4A83-8607-4D7ABD18772E}"/>
    <cellStyle name="Normal 5 5 10" xfId="2870" xr:uid="{C1340509-540B-4FFD-8057-9A05A70CFE9D}"/>
    <cellStyle name="Normal 5 5 11" xfId="2871" xr:uid="{EC082CC6-C25D-4477-8C03-072824828CF4}"/>
    <cellStyle name="Normal 5 5 2" xfId="99" xr:uid="{9C46DDE8-9EF5-4C51-BC3C-8B7D992C0A26}"/>
    <cellStyle name="Normal 5 5 2 2" xfId="100" xr:uid="{A2956DB3-7C76-4E76-BBE4-4F6B2E13BCBC}"/>
    <cellStyle name="Normal 5 5 2 2 2" xfId="303" xr:uid="{B4DADF28-0FF5-4735-B377-E3738B988AC0}"/>
    <cellStyle name="Normal 5 5 2 2 2 2" xfId="562" xr:uid="{786473E5-D93B-4DD5-9E8C-027A2923F6D4}"/>
    <cellStyle name="Normal 5 5 2 2 2 2 2" xfId="1321" xr:uid="{2BDEF71B-A43B-4EA9-9CA5-A82A87CA50B8}"/>
    <cellStyle name="Normal 5 5 2 2 2 2 2 2" xfId="1322" xr:uid="{2570D7D4-1FCF-4004-96EC-71FF5B9C285C}"/>
    <cellStyle name="Normal 5 5 2 2 2 2 3" xfId="1323" xr:uid="{86D4F041-10FD-4427-9F53-FEE9DFCD7FE1}"/>
    <cellStyle name="Normal 5 5 2 2 2 2 4" xfId="2872" xr:uid="{88C325FF-A410-41F7-A63D-1044078F95F3}"/>
    <cellStyle name="Normal 5 5 2 2 2 3" xfId="1324" xr:uid="{2589B50F-B817-4DB6-8683-51A8CCD605E2}"/>
    <cellStyle name="Normal 5 5 2 2 2 3 2" xfId="1325" xr:uid="{693D2888-ECE4-49CA-A689-14E17713BEC2}"/>
    <cellStyle name="Normal 5 5 2 2 2 3 3" xfId="2873" xr:uid="{A4A30EAD-1156-4FB0-858F-F5501861B25F}"/>
    <cellStyle name="Normal 5 5 2 2 2 3 4" xfId="2874" xr:uid="{106300BA-B992-4F96-BDFC-6314BDB2D46C}"/>
    <cellStyle name="Normal 5 5 2 2 2 4" xfId="1326" xr:uid="{98DAFC96-02D4-47B7-B9CB-144D8D9DAEBB}"/>
    <cellStyle name="Normal 5 5 2 2 2 5" xfId="2875" xr:uid="{BEC2BF43-AA0B-46B7-A8D3-3B525F27D73E}"/>
    <cellStyle name="Normal 5 5 2 2 2 6" xfId="2876" xr:uid="{C889F4B9-3919-4825-8E0A-83E695AAF38D}"/>
    <cellStyle name="Normal 5 5 2 2 3" xfId="563" xr:uid="{A4CCB9F5-4DBF-4441-B160-D8C146C857A9}"/>
    <cellStyle name="Normal 5 5 2 2 3 2" xfId="1327" xr:uid="{CBDB3211-9DC3-4634-91F4-9B96F93D481E}"/>
    <cellStyle name="Normal 5 5 2 2 3 2 2" xfId="1328" xr:uid="{73E15B2A-5AF3-4F3D-B7E3-BBA9C74F0C0B}"/>
    <cellStyle name="Normal 5 5 2 2 3 2 3" xfId="2877" xr:uid="{77A92FB6-1678-4BB8-96A0-BE67BC809F3E}"/>
    <cellStyle name="Normal 5 5 2 2 3 2 4" xfId="2878" xr:uid="{34475F05-164B-41BB-B3C2-9B02DC8EB420}"/>
    <cellStyle name="Normal 5 5 2 2 3 3" xfId="1329" xr:uid="{EDE7EFE8-D30C-47B7-BF8D-CC2B64C29CCD}"/>
    <cellStyle name="Normal 5 5 2 2 3 4" xfId="2879" xr:uid="{8E53A605-24A4-446B-ABD9-367E711C7EA8}"/>
    <cellStyle name="Normal 5 5 2 2 3 5" xfId="2880" xr:uid="{217B438C-8B7E-4DA5-A67C-160BAA3F7553}"/>
    <cellStyle name="Normal 5 5 2 2 4" xfId="1330" xr:uid="{2E9CDBD3-1FC5-446B-9E4E-8E1E11409E72}"/>
    <cellStyle name="Normal 5 5 2 2 4 2" xfId="1331" xr:uid="{4773B10C-49F9-48B5-94FD-7C461E5A88EE}"/>
    <cellStyle name="Normal 5 5 2 2 4 3" xfId="2881" xr:uid="{EAB9560B-4906-4CDB-9B40-104EA3C275A1}"/>
    <cellStyle name="Normal 5 5 2 2 4 4" xfId="2882" xr:uid="{5468E5A4-6D2C-488B-AF9A-627BC962EB69}"/>
    <cellStyle name="Normal 5 5 2 2 5" xfId="1332" xr:uid="{869AD7F9-5DCE-4C04-BB98-E2FCEE7F82D2}"/>
    <cellStyle name="Normal 5 5 2 2 5 2" xfId="2883" xr:uid="{52E177D9-D448-4D42-A25A-A68317756070}"/>
    <cellStyle name="Normal 5 5 2 2 5 3" xfId="2884" xr:uid="{8113A2B7-001E-403C-A131-163291F532CD}"/>
    <cellStyle name="Normal 5 5 2 2 5 4" xfId="2885" xr:uid="{4D09B3F2-B04B-4123-BEE5-8E83E726BD80}"/>
    <cellStyle name="Normal 5 5 2 2 6" xfId="2886" xr:uid="{DB117D59-884A-4C23-A95C-1DE3479912AE}"/>
    <cellStyle name="Normal 5 5 2 2 7" xfId="2887" xr:uid="{E30E230E-0541-4417-AD20-2F38022027F2}"/>
    <cellStyle name="Normal 5 5 2 2 8" xfId="2888" xr:uid="{5D8932B0-F28D-46F6-A5B1-245E3FCA8DB0}"/>
    <cellStyle name="Normal 5 5 2 3" xfId="304" xr:uid="{311F5FA1-7A0C-4A0C-A1B8-FDE39E1AD467}"/>
    <cellStyle name="Normal 5 5 2 3 2" xfId="564" xr:uid="{48BB4A24-E539-46F9-A3F5-0C4E5C1DC019}"/>
    <cellStyle name="Normal 5 5 2 3 2 2" xfId="565" xr:uid="{6D366374-F160-4D28-A5DB-3EC14CA41257}"/>
    <cellStyle name="Normal 5 5 2 3 2 2 2" xfId="1333" xr:uid="{7806BFA1-C74C-46CB-8271-1760BD9F186D}"/>
    <cellStyle name="Normal 5 5 2 3 2 2 2 2" xfId="1334" xr:uid="{B09A357F-A5E4-4893-89D7-0D520EDF4DC2}"/>
    <cellStyle name="Normal 5 5 2 3 2 2 3" xfId="1335" xr:uid="{B6DEE2D1-8DCD-4351-A7AB-4AC836E2FFE1}"/>
    <cellStyle name="Normal 5 5 2 3 2 3" xfId="1336" xr:uid="{97F31950-3457-4E38-ADCA-2F1E749E1A15}"/>
    <cellStyle name="Normal 5 5 2 3 2 3 2" xfId="1337" xr:uid="{9E0700DE-7E80-463A-8FE9-B8F7C9C48CBE}"/>
    <cellStyle name="Normal 5 5 2 3 2 4" xfId="1338" xr:uid="{7A21402B-15AF-4BD6-BFED-8E31CCCFD4CA}"/>
    <cellStyle name="Normal 5 5 2 3 3" xfId="566" xr:uid="{7F1A378E-4248-46E6-87D6-FD5F2D38A619}"/>
    <cellStyle name="Normal 5 5 2 3 3 2" xfId="1339" xr:uid="{3597C320-118B-46E5-B121-868AE3E7AFDF}"/>
    <cellStyle name="Normal 5 5 2 3 3 2 2" xfId="1340" xr:uid="{9ECD1B64-FBEC-49DC-80EE-051E2A1912AD}"/>
    <cellStyle name="Normal 5 5 2 3 3 3" xfId="1341" xr:uid="{C1F6CD77-7C23-4AE6-85EB-214B2CC57E8C}"/>
    <cellStyle name="Normal 5 5 2 3 3 4" xfId="2889" xr:uid="{57CE93A6-1A5E-43AF-A7AB-CF2D37A65BF6}"/>
    <cellStyle name="Normal 5 5 2 3 4" xfId="1342" xr:uid="{B4A3C4E7-82D0-4755-9856-375EF5ADB282}"/>
    <cellStyle name="Normal 5 5 2 3 4 2" xfId="1343" xr:uid="{72AEDC4D-8A83-4E84-8CC7-37D007E5A7B4}"/>
    <cellStyle name="Normal 5 5 2 3 5" xfId="1344" xr:uid="{7027D227-1056-4B66-8C7A-370BD37BEEA4}"/>
    <cellStyle name="Normal 5 5 2 3 6" xfId="2890" xr:uid="{3F00B27B-98E9-4887-93CC-5B3EA8C0AD2F}"/>
    <cellStyle name="Normal 5 5 2 4" xfId="305" xr:uid="{5036D496-B69F-4C0A-8594-BD87517FA5E4}"/>
    <cellStyle name="Normal 5 5 2 4 2" xfId="567" xr:uid="{DA90EDD0-5DCF-4541-B6AD-FD55A70DBE15}"/>
    <cellStyle name="Normal 5 5 2 4 2 2" xfId="1345" xr:uid="{BA8AB42E-2652-44C2-8640-88950AF9BFD5}"/>
    <cellStyle name="Normal 5 5 2 4 2 2 2" xfId="1346" xr:uid="{E54DDF22-E4EE-4CB3-81AE-7CD3928BEA95}"/>
    <cellStyle name="Normal 5 5 2 4 2 3" xfId="1347" xr:uid="{2FACECF5-990B-4D5A-A761-A65A9C02E300}"/>
    <cellStyle name="Normal 5 5 2 4 2 4" xfId="2891" xr:uid="{AD568673-5585-49D0-B4DF-E23C8EAAD498}"/>
    <cellStyle name="Normal 5 5 2 4 3" xfId="1348" xr:uid="{66FB53E0-7B96-4897-B79E-754734487ECC}"/>
    <cellStyle name="Normal 5 5 2 4 3 2" xfId="1349" xr:uid="{C4CFD149-F368-4597-B782-A36FB0045745}"/>
    <cellStyle name="Normal 5 5 2 4 4" xfId="1350" xr:uid="{EFAA30A2-D465-49E7-81EB-E73A5DBC9DBB}"/>
    <cellStyle name="Normal 5 5 2 4 5" xfId="2892" xr:uid="{B5D31B3A-7207-4CBE-9A9E-2B754555093F}"/>
    <cellStyle name="Normal 5 5 2 5" xfId="306" xr:uid="{C190BDC4-BACC-4E74-A422-03F22376265D}"/>
    <cellStyle name="Normal 5 5 2 5 2" xfId="1351" xr:uid="{73F96A3C-FE79-417C-A966-346CCFEB8ECB}"/>
    <cellStyle name="Normal 5 5 2 5 2 2" xfId="1352" xr:uid="{F0F7EB17-AA93-4C7C-A1BA-E5641799A0FB}"/>
    <cellStyle name="Normal 5 5 2 5 3" xfId="1353" xr:uid="{B415B406-FFA4-4EBC-B88D-75A19B858C3F}"/>
    <cellStyle name="Normal 5 5 2 5 4" xfId="2893" xr:uid="{4D02F4E5-3757-4134-9A6E-AF09F6AA9047}"/>
    <cellStyle name="Normal 5 5 2 6" xfId="1354" xr:uid="{E33612AF-FADB-46B0-820A-EE0DF6472E55}"/>
    <cellStyle name="Normal 5 5 2 6 2" xfId="1355" xr:uid="{33061D88-4B22-4BCF-BD6D-9C83A3C10C80}"/>
    <cellStyle name="Normal 5 5 2 6 3" xfId="2894" xr:uid="{2A58D845-95CB-41C7-BBD6-3B757F726A4A}"/>
    <cellStyle name="Normal 5 5 2 6 4" xfId="2895" xr:uid="{737C70B5-D4B1-4C3B-BF68-1D608B4BD9B6}"/>
    <cellStyle name="Normal 5 5 2 7" xfId="1356" xr:uid="{4B2BE3C6-5D9A-4CD1-9415-6A099AB226BF}"/>
    <cellStyle name="Normal 5 5 2 8" xfId="2896" xr:uid="{FFB3C684-6FA2-456A-BC63-E0270F2F211A}"/>
    <cellStyle name="Normal 5 5 2 9" xfId="2897" xr:uid="{0924EC08-447D-418F-9E7D-176E85F80E9F}"/>
    <cellStyle name="Normal 5 5 3" xfId="101" xr:uid="{5B58A3B4-FDB1-4488-9F42-BC5ED0E779A4}"/>
    <cellStyle name="Normal 5 5 3 2" xfId="102" xr:uid="{40576CA1-48DB-4FDF-90A1-3DFCA2000AAC}"/>
    <cellStyle name="Normal 5 5 3 2 2" xfId="568" xr:uid="{A410B186-5220-4679-B454-2477FEE77442}"/>
    <cellStyle name="Normal 5 5 3 2 2 2" xfId="1357" xr:uid="{757D27CC-9773-4C97-A39B-B7DAF85A171D}"/>
    <cellStyle name="Normal 5 5 3 2 2 2 2" xfId="1358" xr:uid="{BFF616E1-E989-401E-9266-B6E4A85E3F6C}"/>
    <cellStyle name="Normal 5 5 3 2 2 2 2 2" xfId="4468" xr:uid="{751E04F8-5FF9-474A-9420-1AC46A7EED98}"/>
    <cellStyle name="Normal 5 5 3 2 2 2 3" xfId="4469" xr:uid="{FAC774B7-1DA5-4C45-96E8-FC6A776FD81E}"/>
    <cellStyle name="Normal 5 5 3 2 2 3" xfId="1359" xr:uid="{EE025F3C-F785-42B8-A923-FE842530E359}"/>
    <cellStyle name="Normal 5 5 3 2 2 3 2" xfId="4470" xr:uid="{5DD085E4-3BE2-42F2-9E2D-0FD7FB415E26}"/>
    <cellStyle name="Normal 5 5 3 2 2 4" xfId="2898" xr:uid="{146FDC04-F427-4931-8EEF-DA489B97F487}"/>
    <cellStyle name="Normal 5 5 3 2 3" xfId="1360" xr:uid="{F0F49489-C316-4A10-9EB2-0E48B634F05C}"/>
    <cellStyle name="Normal 5 5 3 2 3 2" xfId="1361" xr:uid="{9B191804-FA03-4EC0-A74C-0087B8625E40}"/>
    <cellStyle name="Normal 5 5 3 2 3 2 2" xfId="4471" xr:uid="{EF383C1B-3147-4A0B-A46E-1756F98DC697}"/>
    <cellStyle name="Normal 5 5 3 2 3 3" xfId="2899" xr:uid="{FECAD96E-38B3-4FCC-B3D6-258DD9594C6D}"/>
    <cellStyle name="Normal 5 5 3 2 3 4" xfId="2900" xr:uid="{E5352BAA-DCA5-42F8-B439-105F0BBF125F}"/>
    <cellStyle name="Normal 5 5 3 2 4" xfId="1362" xr:uid="{9C520872-B19D-4970-9811-749F2E62B29D}"/>
    <cellStyle name="Normal 5 5 3 2 4 2" xfId="4472" xr:uid="{ED28A51C-D2F2-4C10-A032-BD64E6EE7B65}"/>
    <cellStyle name="Normal 5 5 3 2 5" xfId="2901" xr:uid="{5156F186-572E-4629-B2F0-2DFFC70516B4}"/>
    <cellStyle name="Normal 5 5 3 2 6" xfId="2902" xr:uid="{83AEE6F2-0FDD-410D-B08A-5E6432989464}"/>
    <cellStyle name="Normal 5 5 3 3" xfId="307" xr:uid="{F98EA228-E711-46B2-8489-6A737C197F4F}"/>
    <cellStyle name="Normal 5 5 3 3 2" xfId="1363" xr:uid="{090E4E6A-1CD8-43B6-9852-19B41AF9983F}"/>
    <cellStyle name="Normal 5 5 3 3 2 2" xfId="1364" xr:uid="{38845C87-9E24-4A5E-A483-85213FBFA7BE}"/>
    <cellStyle name="Normal 5 5 3 3 2 2 2" xfId="4473" xr:uid="{2E57C05F-298B-41F7-937B-F7C8D9FDC60D}"/>
    <cellStyle name="Normal 5 5 3 3 2 3" xfId="2903" xr:uid="{98527E80-86CE-4D4F-99FF-682DDE778795}"/>
    <cellStyle name="Normal 5 5 3 3 2 4" xfId="2904" xr:uid="{32EE3D61-90CE-46C3-8C26-297A2D1A93A7}"/>
    <cellStyle name="Normal 5 5 3 3 3" xfId="1365" xr:uid="{5B9E9A27-B33E-4F7F-AC1C-DD88A3F9FA4F}"/>
    <cellStyle name="Normal 5 5 3 3 3 2" xfId="4474" xr:uid="{7BF9D5A1-0B71-42A6-B5E7-C9B5C04B66AB}"/>
    <cellStyle name="Normal 5 5 3 3 4" xfId="2905" xr:uid="{598D9A80-30B5-4C31-BE66-E6432FC0971B}"/>
    <cellStyle name="Normal 5 5 3 3 5" xfId="2906" xr:uid="{545C1685-A351-42D4-BC47-320F62E98B2F}"/>
    <cellStyle name="Normal 5 5 3 4" xfId="1366" xr:uid="{FB115B8A-E335-4F4B-A43E-043E2F07FF50}"/>
    <cellStyle name="Normal 5 5 3 4 2" xfId="1367" xr:uid="{FDCAA638-9495-49B8-98DA-FC9C349CDB5D}"/>
    <cellStyle name="Normal 5 5 3 4 2 2" xfId="4475" xr:uid="{AEEFBB84-1153-4523-9D62-FB7D8FD46C82}"/>
    <cellStyle name="Normal 5 5 3 4 3" xfId="2907" xr:uid="{6157AF07-ED31-4609-9671-5038FD33808B}"/>
    <cellStyle name="Normal 5 5 3 4 4" xfId="2908" xr:uid="{6E34CA00-AC04-4457-84B9-F14C8F8FA29E}"/>
    <cellStyle name="Normal 5 5 3 5" xfId="1368" xr:uid="{82A4262C-29E6-4643-8F75-973700234F73}"/>
    <cellStyle name="Normal 5 5 3 5 2" xfId="2909" xr:uid="{7A36C285-E60A-49A2-821C-13D865C2E5DB}"/>
    <cellStyle name="Normal 5 5 3 5 3" xfId="2910" xr:uid="{565B7C21-0805-481A-AAAF-DADEDDDF1FAF}"/>
    <cellStyle name="Normal 5 5 3 5 4" xfId="2911" xr:uid="{EFE428F1-B963-449E-A764-56C8C38FE768}"/>
    <cellStyle name="Normal 5 5 3 6" xfId="2912" xr:uid="{F7E29775-3208-433B-8196-E2FBA3E675F3}"/>
    <cellStyle name="Normal 5 5 3 7" xfId="2913" xr:uid="{C05E7161-76B6-47E6-A7A2-BD5305F1150A}"/>
    <cellStyle name="Normal 5 5 3 8" xfId="2914" xr:uid="{FCE19F46-C2B7-443C-A57B-1EA98BD7425F}"/>
    <cellStyle name="Normal 5 5 4" xfId="103" xr:uid="{DC306451-F72F-4BBC-BAAE-FC4F3392012E}"/>
    <cellStyle name="Normal 5 5 4 2" xfId="569" xr:uid="{F9F5E159-5B32-4BEC-B794-9ED81C074206}"/>
    <cellStyle name="Normal 5 5 4 2 2" xfId="570" xr:uid="{43F409A1-2D4C-41E1-9795-228F1E7ED1AE}"/>
    <cellStyle name="Normal 5 5 4 2 2 2" xfId="1369" xr:uid="{E17DBDB5-F81E-4CED-BE88-FF6153FC7921}"/>
    <cellStyle name="Normal 5 5 4 2 2 2 2" xfId="1370" xr:uid="{C41A834F-A6B2-48EB-B468-DF8C9D3EAA31}"/>
    <cellStyle name="Normal 5 5 4 2 2 3" xfId="1371" xr:uid="{05A4B586-131E-4B96-A05E-BC756FF5741F}"/>
    <cellStyle name="Normal 5 5 4 2 2 4" xfId="2915" xr:uid="{C2FDB2E3-8157-4FCC-B235-185D6A7256EC}"/>
    <cellStyle name="Normal 5 5 4 2 3" xfId="1372" xr:uid="{804B57EB-8BB7-42A4-AE5E-AC723FA6C6D1}"/>
    <cellStyle name="Normal 5 5 4 2 3 2" xfId="1373" xr:uid="{8C018AEB-47FF-47EB-891F-95C0FAF18313}"/>
    <cellStyle name="Normal 5 5 4 2 4" xfId="1374" xr:uid="{4CF9B869-1680-44EC-BF63-6A5F05C762C3}"/>
    <cellStyle name="Normal 5 5 4 2 5" xfId="2916" xr:uid="{B75BB91D-9ED4-4D4E-85BF-BF83786A046D}"/>
    <cellStyle name="Normal 5 5 4 3" xfId="571" xr:uid="{C104E335-7807-4A68-903C-728E314C4C5B}"/>
    <cellStyle name="Normal 5 5 4 3 2" xfId="1375" xr:uid="{A1A74174-AAB5-468C-A2DE-A08230DB39D5}"/>
    <cellStyle name="Normal 5 5 4 3 2 2" xfId="1376" xr:uid="{2A31145A-D3F2-4675-9E71-DD13CA638B06}"/>
    <cellStyle name="Normal 5 5 4 3 3" xfId="1377" xr:uid="{0C107D45-E9D8-4E44-9704-4670F555DCDE}"/>
    <cellStyle name="Normal 5 5 4 3 4" xfId="2917" xr:uid="{E11DB03C-DA7C-499F-B6AD-DEF939CBC7A0}"/>
    <cellStyle name="Normal 5 5 4 4" xfId="1378" xr:uid="{F74355DB-C2F9-46C1-A091-4D0335D78B47}"/>
    <cellStyle name="Normal 5 5 4 4 2" xfId="1379" xr:uid="{FA664595-F51C-4B5F-A773-85F6BB61F950}"/>
    <cellStyle name="Normal 5 5 4 4 3" xfId="2918" xr:uid="{EC495BF4-49ED-4EC9-B03C-C09C7E4BDD62}"/>
    <cellStyle name="Normal 5 5 4 4 4" xfId="2919" xr:uid="{F066E615-2C35-497E-AE8A-0781018C2E00}"/>
    <cellStyle name="Normal 5 5 4 5" xfId="1380" xr:uid="{1067784B-A248-454A-8119-70CD9D9CA9EA}"/>
    <cellStyle name="Normal 5 5 4 6" xfId="2920" xr:uid="{177C1262-36E4-407A-B84E-C7C6B70802E1}"/>
    <cellStyle name="Normal 5 5 4 7" xfId="2921" xr:uid="{2C865A8A-752C-4BC2-9CD4-BB03DF82BCD7}"/>
    <cellStyle name="Normal 5 5 5" xfId="308" xr:uid="{889543FA-2DA2-49D4-ACA4-526F3D289D26}"/>
    <cellStyle name="Normal 5 5 5 2" xfId="572" xr:uid="{926CBE92-87B4-4091-9A3C-BCDB8939156E}"/>
    <cellStyle name="Normal 5 5 5 2 2" xfId="1381" xr:uid="{7B689F1D-367B-41C3-B464-FBB0359ECB77}"/>
    <cellStyle name="Normal 5 5 5 2 2 2" xfId="1382" xr:uid="{2CF36335-6D8A-4DB2-8006-B96700A31DE3}"/>
    <cellStyle name="Normal 5 5 5 2 3" xfId="1383" xr:uid="{BB6D6DD6-2630-4427-B694-D27AFEC0D294}"/>
    <cellStyle name="Normal 5 5 5 2 4" xfId="2922" xr:uid="{E90E3D9F-8999-4270-BAB2-8522D4D1B598}"/>
    <cellStyle name="Normal 5 5 5 3" xfId="1384" xr:uid="{AA64AF90-A7A6-4906-A249-0C85CC4FE72D}"/>
    <cellStyle name="Normal 5 5 5 3 2" xfId="1385" xr:uid="{2A9D4E07-16E0-4EEA-935D-8D96C1189B00}"/>
    <cellStyle name="Normal 5 5 5 3 3" xfId="2923" xr:uid="{EB42A961-D045-4215-8060-46DD4D775712}"/>
    <cellStyle name="Normal 5 5 5 3 4" xfId="2924" xr:uid="{67DF7234-B348-4A3A-A174-62B4D10E7B1C}"/>
    <cellStyle name="Normal 5 5 5 4" xfId="1386" xr:uid="{32A748A3-009B-43F5-86FE-F0CD387387D5}"/>
    <cellStyle name="Normal 5 5 5 5" xfId="2925" xr:uid="{7F18B965-C844-4045-91B6-353098C42CEE}"/>
    <cellStyle name="Normal 5 5 5 6" xfId="2926" xr:uid="{4EBA07B0-1696-4C9A-A13F-5658569D6F83}"/>
    <cellStyle name="Normal 5 5 6" xfId="309" xr:uid="{4F38B9D6-74C8-4549-B97E-17718E5A53BD}"/>
    <cellStyle name="Normal 5 5 6 2" xfId="1387" xr:uid="{3439CA59-D586-4200-B48B-9B221BE907E0}"/>
    <cellStyle name="Normal 5 5 6 2 2" xfId="1388" xr:uid="{BBAF3934-74F2-483A-B908-F1E3EC5AF1D2}"/>
    <cellStyle name="Normal 5 5 6 2 3" xfId="2927" xr:uid="{884B474A-1D70-41C9-B1B9-9D0EFED7B2DE}"/>
    <cellStyle name="Normal 5 5 6 2 4" xfId="2928" xr:uid="{64BD3C30-F95B-42A4-BD68-9C93222467CD}"/>
    <cellStyle name="Normal 5 5 6 3" xfId="1389" xr:uid="{9FA33B08-A5A8-44E4-B0E9-B176CACF6586}"/>
    <cellStyle name="Normal 5 5 6 4" xfId="2929" xr:uid="{8DA412D6-0DC2-4FDD-878A-973D1F493E8F}"/>
    <cellStyle name="Normal 5 5 6 5" xfId="2930" xr:uid="{31784DD5-203B-4D01-8998-CD83C6C90CDB}"/>
    <cellStyle name="Normal 5 5 7" xfId="1390" xr:uid="{0C051CD7-33FD-45A1-A371-623C4D3458FC}"/>
    <cellStyle name="Normal 5 5 7 2" xfId="1391" xr:uid="{983C82B2-4CF1-45BB-9496-560382A9396E}"/>
    <cellStyle name="Normal 5 5 7 3" xfId="2931" xr:uid="{E510D3B9-8BB6-4110-A50E-DC9D702295BF}"/>
    <cellStyle name="Normal 5 5 7 4" xfId="2932" xr:uid="{1401EBFB-4EE4-46EA-9063-3B28A416AF39}"/>
    <cellStyle name="Normal 5 5 8" xfId="1392" xr:uid="{2B0042B2-462B-488D-9007-CC7C9F72D4C3}"/>
    <cellStyle name="Normal 5 5 8 2" xfId="2933" xr:uid="{6F8EC0CA-0592-4532-B6AC-01A488130E42}"/>
    <cellStyle name="Normal 5 5 8 3" xfId="2934" xr:uid="{CBE5F02B-EE2D-4E60-935D-F34685C51BFF}"/>
    <cellStyle name="Normal 5 5 8 4" xfId="2935" xr:uid="{7C0845A1-0523-4791-8E99-1667AEC4C422}"/>
    <cellStyle name="Normal 5 5 9" xfId="2936" xr:uid="{CDED5020-1006-4C5C-99C2-4D8251323D2C}"/>
    <cellStyle name="Normal 5 6" xfId="104" xr:uid="{82B69F6F-A0D0-40CB-929D-59581EC1B614}"/>
    <cellStyle name="Normal 5 6 10" xfId="2937" xr:uid="{3ADD9D1A-7120-4AF6-897B-41E5D7BCAE27}"/>
    <cellStyle name="Normal 5 6 11" xfId="2938" xr:uid="{C5EC1B4A-BC25-4D90-8017-2B30D6D02276}"/>
    <cellStyle name="Normal 5 6 2" xfId="105" xr:uid="{9FB0ADAE-3751-4F48-8DA0-DC75F695E639}"/>
    <cellStyle name="Normal 5 6 2 2" xfId="310" xr:uid="{0BD91483-7C3D-4CD1-AC74-B43607A5D1B7}"/>
    <cellStyle name="Normal 5 6 2 2 2" xfId="573" xr:uid="{0D5EA7AB-7928-4BBA-A80B-A77F26838DC5}"/>
    <cellStyle name="Normal 5 6 2 2 2 2" xfId="574" xr:uid="{847E0E77-717E-4EB1-9EF4-152ED81847FB}"/>
    <cellStyle name="Normal 5 6 2 2 2 2 2" xfId="1393" xr:uid="{A84277DB-F710-4399-B31B-EF128F931F0B}"/>
    <cellStyle name="Normal 5 6 2 2 2 2 3" xfId="2939" xr:uid="{581B3E42-0ACF-474F-81A1-5F40EDD6D0C1}"/>
    <cellStyle name="Normal 5 6 2 2 2 2 4" xfId="2940" xr:uid="{D159C661-6705-49AE-89A7-6981C20D1B7B}"/>
    <cellStyle name="Normal 5 6 2 2 2 3" xfId="1394" xr:uid="{9DCE1C0B-931B-44B0-8CF4-084647A84C4E}"/>
    <cellStyle name="Normal 5 6 2 2 2 3 2" xfId="2941" xr:uid="{6F7EE305-5300-48C3-B7F5-0AB71CED557D}"/>
    <cellStyle name="Normal 5 6 2 2 2 3 3" xfId="2942" xr:uid="{B219C287-37C0-462E-B56A-2B5EBD3A6335}"/>
    <cellStyle name="Normal 5 6 2 2 2 3 4" xfId="2943" xr:uid="{D283F9DD-F0D4-4558-9DDE-07F8A67A56CF}"/>
    <cellStyle name="Normal 5 6 2 2 2 4" xfId="2944" xr:uid="{65DCF24D-86DB-4FCB-97F0-C6DEF3E067B2}"/>
    <cellStyle name="Normal 5 6 2 2 2 5" xfId="2945" xr:uid="{E58511F2-4AAB-453A-9028-4FB23FAC9A88}"/>
    <cellStyle name="Normal 5 6 2 2 2 6" xfId="2946" xr:uid="{E9ED265B-8AF6-42C8-BDEF-51182653D3AF}"/>
    <cellStyle name="Normal 5 6 2 2 3" xfId="575" xr:uid="{D72E9E16-FE2B-40BC-A05A-F1B48CBA2F4F}"/>
    <cellStyle name="Normal 5 6 2 2 3 2" xfId="1395" xr:uid="{2E4E93E9-BCFB-4937-9B08-9011113EA8A3}"/>
    <cellStyle name="Normal 5 6 2 2 3 2 2" xfId="2947" xr:uid="{60E920FB-9FE9-4431-ACD1-34551EB07048}"/>
    <cellStyle name="Normal 5 6 2 2 3 2 3" xfId="2948" xr:uid="{F03F2D70-2624-41CB-BF52-5EE96E1A9FC2}"/>
    <cellStyle name="Normal 5 6 2 2 3 2 4" xfId="2949" xr:uid="{5045E068-ED34-41DB-ACBE-25F45DE3BF59}"/>
    <cellStyle name="Normal 5 6 2 2 3 3" xfId="2950" xr:uid="{32CCE651-2994-4C92-B59C-2F894050E05C}"/>
    <cellStyle name="Normal 5 6 2 2 3 4" xfId="2951" xr:uid="{94182FC4-7CE8-4BC4-B9E9-8B2561E1CEED}"/>
    <cellStyle name="Normal 5 6 2 2 3 5" xfId="2952" xr:uid="{EA0CFE7B-C4A7-4870-BE81-6DD2240D5627}"/>
    <cellStyle name="Normal 5 6 2 2 4" xfId="1396" xr:uid="{810F910C-B1A8-4CD3-8F6D-1F259C8D02AB}"/>
    <cellStyle name="Normal 5 6 2 2 4 2" xfId="2953" xr:uid="{75EFDBEB-A41B-40E5-B118-D8998BBFCC17}"/>
    <cellStyle name="Normal 5 6 2 2 4 3" xfId="2954" xr:uid="{37D73E00-1169-4648-A342-D3AEE3BFD91B}"/>
    <cellStyle name="Normal 5 6 2 2 4 4" xfId="2955" xr:uid="{4C21019E-B88C-4898-9BBF-BFA979C084FB}"/>
    <cellStyle name="Normal 5 6 2 2 5" xfId="2956" xr:uid="{7398F05A-D8FA-4BF0-9AD9-861D0FCDADE4}"/>
    <cellStyle name="Normal 5 6 2 2 5 2" xfId="2957" xr:uid="{79B00E1D-B4FE-4F64-9D0D-ABE50D7C5210}"/>
    <cellStyle name="Normal 5 6 2 2 5 3" xfId="2958" xr:uid="{27B7CFC3-D3EE-4B98-8EF2-D7F35F032E32}"/>
    <cellStyle name="Normal 5 6 2 2 5 4" xfId="2959" xr:uid="{CC9E3EBA-FA94-40D9-A020-DBB13CA3D19C}"/>
    <cellStyle name="Normal 5 6 2 2 6" xfId="2960" xr:uid="{AC98912D-3A0E-4CE1-9046-03077E059B64}"/>
    <cellStyle name="Normal 5 6 2 2 7" xfId="2961" xr:uid="{88754B93-EB13-4C80-A974-E7DD1FA1C944}"/>
    <cellStyle name="Normal 5 6 2 2 8" xfId="2962" xr:uid="{B6147B30-846A-4E3F-8EA8-23CBB1DF1B54}"/>
    <cellStyle name="Normal 5 6 2 3" xfId="576" xr:uid="{79793AB3-AA46-4A04-8D4F-DBE6FBD87EF8}"/>
    <cellStyle name="Normal 5 6 2 3 2" xfId="577" xr:uid="{359772BD-A6FC-4468-B852-5F5DF8CF2506}"/>
    <cellStyle name="Normal 5 6 2 3 2 2" xfId="578" xr:uid="{7442FE74-7CC5-4C65-82F3-0A83A4A90EDF}"/>
    <cellStyle name="Normal 5 6 2 3 2 3" xfId="2963" xr:uid="{4D7E5E7A-4905-4B4D-B373-E64398D622A7}"/>
    <cellStyle name="Normal 5 6 2 3 2 4" xfId="2964" xr:uid="{BCE3C545-B50C-4618-8BE0-44F6DE27E27A}"/>
    <cellStyle name="Normal 5 6 2 3 3" xfId="579" xr:uid="{9DFC2107-2297-499A-9128-41655D7C5272}"/>
    <cellStyle name="Normal 5 6 2 3 3 2" xfId="2965" xr:uid="{EBBC94DC-CC97-4099-8111-F806E4942EEB}"/>
    <cellStyle name="Normal 5 6 2 3 3 3" xfId="2966" xr:uid="{07EC8866-C2E0-449C-9E2F-E3B1F11F87AB}"/>
    <cellStyle name="Normal 5 6 2 3 3 4" xfId="2967" xr:uid="{EF8B8CB6-CE2E-4876-9FEB-D5AB2FAAEEE8}"/>
    <cellStyle name="Normal 5 6 2 3 4" xfId="2968" xr:uid="{54391891-D744-4668-9766-DEAC272D72AA}"/>
    <cellStyle name="Normal 5 6 2 3 5" xfId="2969" xr:uid="{FDA0A089-0F28-4606-9F11-F73717FF11CE}"/>
    <cellStyle name="Normal 5 6 2 3 6" xfId="2970" xr:uid="{1449E4A6-B560-4336-BA26-EE578DBB307B}"/>
    <cellStyle name="Normal 5 6 2 4" xfId="580" xr:uid="{8FB7AC43-18C8-41B0-A775-1867BC4EEB15}"/>
    <cellStyle name="Normal 5 6 2 4 2" xfId="581" xr:uid="{47A09C35-1CED-4120-A6F0-61F954C46EC3}"/>
    <cellStyle name="Normal 5 6 2 4 2 2" xfId="2971" xr:uid="{965AEE59-DE4A-47C0-8AC4-268C7BB977AF}"/>
    <cellStyle name="Normal 5 6 2 4 2 3" xfId="2972" xr:uid="{702FFDC3-1D21-4F96-AF1B-0F33D667BB53}"/>
    <cellStyle name="Normal 5 6 2 4 2 4" xfId="2973" xr:uid="{D880035D-BFB3-4F15-8D6B-08DA8FCEEE9B}"/>
    <cellStyle name="Normal 5 6 2 4 3" xfId="2974" xr:uid="{657EA8EF-A6B8-4052-81C1-0260A766616C}"/>
    <cellStyle name="Normal 5 6 2 4 4" xfId="2975" xr:uid="{3A848575-F9FF-4AFB-BCE2-E7981863455A}"/>
    <cellStyle name="Normal 5 6 2 4 5" xfId="2976" xr:uid="{6E77707A-5918-4A1F-BA7B-084F1C82E650}"/>
    <cellStyle name="Normal 5 6 2 5" xfId="582" xr:uid="{D5836F19-DDAA-449E-9F38-8D812212C329}"/>
    <cellStyle name="Normal 5 6 2 5 2" xfId="2977" xr:uid="{A4803D3B-0925-4147-A316-B6254C6EE474}"/>
    <cellStyle name="Normal 5 6 2 5 3" xfId="2978" xr:uid="{CB9CB95E-43EC-4E8B-B8C7-2000C0BF1414}"/>
    <cellStyle name="Normal 5 6 2 5 4" xfId="2979" xr:uid="{325AE80F-553B-41C9-A0D3-EE8B8CD731FC}"/>
    <cellStyle name="Normal 5 6 2 6" xfId="2980" xr:uid="{96FB801F-2E3F-49BD-BFFF-61441D18E1D3}"/>
    <cellStyle name="Normal 5 6 2 6 2" xfId="2981" xr:uid="{3EF4A569-D593-44C8-B54A-B9936A281E62}"/>
    <cellStyle name="Normal 5 6 2 6 3" xfId="2982" xr:uid="{AB3A57F3-4DC5-4B28-9046-F142831EFDFD}"/>
    <cellStyle name="Normal 5 6 2 6 4" xfId="2983" xr:uid="{5A9844F0-E8DC-423E-8F2A-C2352D378BA4}"/>
    <cellStyle name="Normal 5 6 2 7" xfId="2984" xr:uid="{FDD72B40-FE7D-4741-BE6C-D83602AA5206}"/>
    <cellStyle name="Normal 5 6 2 8" xfId="2985" xr:uid="{6753B5D2-C2C8-4E21-8BC6-498FA070C08E}"/>
    <cellStyle name="Normal 5 6 2 9" xfId="2986" xr:uid="{1736B9D6-5859-4401-A95D-E2C61397C3EA}"/>
    <cellStyle name="Normal 5 6 3" xfId="311" xr:uid="{EA963C6C-2C66-4585-BEE6-F059BE55EAE5}"/>
    <cellStyle name="Normal 5 6 3 2" xfId="583" xr:uid="{48018C34-CF8E-44CE-8B58-225725AC54EF}"/>
    <cellStyle name="Normal 5 6 3 2 2" xfId="584" xr:uid="{44BAE6BF-1031-4A97-9B14-98105801B48E}"/>
    <cellStyle name="Normal 5 6 3 2 2 2" xfId="1397" xr:uid="{59A51006-E43D-4470-A847-2CF21E1CFE9B}"/>
    <cellStyle name="Normal 5 6 3 2 2 2 2" xfId="1398" xr:uid="{5D1F2F83-A3C4-4DD1-9AE8-953DEEDEC9DE}"/>
    <cellStyle name="Normal 5 6 3 2 2 3" xfId="1399" xr:uid="{143A513D-4DE1-46B9-8D98-8F25DB269DA9}"/>
    <cellStyle name="Normal 5 6 3 2 2 4" xfId="2987" xr:uid="{E2B61989-5FAE-4F56-9FE8-40F092D537FB}"/>
    <cellStyle name="Normal 5 6 3 2 3" xfId="1400" xr:uid="{93331828-E004-4CCC-92DC-7B4BD007B5B8}"/>
    <cellStyle name="Normal 5 6 3 2 3 2" xfId="1401" xr:uid="{083474D9-F325-4DB3-8A2E-F07BB1D0BBE6}"/>
    <cellStyle name="Normal 5 6 3 2 3 3" xfId="2988" xr:uid="{21D529ED-A1DE-4059-A811-B2DE7E379651}"/>
    <cellStyle name="Normal 5 6 3 2 3 4" xfId="2989" xr:uid="{AC4A61B4-19D9-42AB-8CC2-B9F6FB28DCC9}"/>
    <cellStyle name="Normal 5 6 3 2 4" xfId="1402" xr:uid="{18A6F3A3-27EE-42EB-A015-D5AC61FF7DF0}"/>
    <cellStyle name="Normal 5 6 3 2 5" xfId="2990" xr:uid="{DE0388E3-E4CE-478A-812E-F690346031D6}"/>
    <cellStyle name="Normal 5 6 3 2 6" xfId="2991" xr:uid="{5B117334-41C2-458D-8B3A-F1BEDB342AD9}"/>
    <cellStyle name="Normal 5 6 3 3" xfId="585" xr:uid="{209CB41D-F6AB-4826-8F35-9323D020923A}"/>
    <cellStyle name="Normal 5 6 3 3 2" xfId="1403" xr:uid="{54955D04-172E-49D3-B1C9-AE272317AFC8}"/>
    <cellStyle name="Normal 5 6 3 3 2 2" xfId="1404" xr:uid="{942CA4F3-1D53-4E10-B729-DF6F9E0C5866}"/>
    <cellStyle name="Normal 5 6 3 3 2 3" xfId="2992" xr:uid="{52ADA8F6-CCF4-40D4-8471-AA7158795F57}"/>
    <cellStyle name="Normal 5 6 3 3 2 4" xfId="2993" xr:uid="{70D52321-0BA4-428E-9213-ADDAF4453BA5}"/>
    <cellStyle name="Normal 5 6 3 3 3" xfId="1405" xr:uid="{FCCFCB43-7058-4076-9DBF-4696B8B49019}"/>
    <cellStyle name="Normal 5 6 3 3 4" xfId="2994" xr:uid="{33372F95-1F6B-4037-9C4B-250560B1224C}"/>
    <cellStyle name="Normal 5 6 3 3 5" xfId="2995" xr:uid="{046E56F1-7803-493B-A3D7-BD88BE4771E9}"/>
    <cellStyle name="Normal 5 6 3 4" xfId="1406" xr:uid="{A11466CB-49FA-441B-9473-0D5A41A2E9AB}"/>
    <cellStyle name="Normal 5 6 3 4 2" xfId="1407" xr:uid="{1ECE3CBA-6C8D-43AA-B124-79FC35035F58}"/>
    <cellStyle name="Normal 5 6 3 4 3" xfId="2996" xr:uid="{5D0404E0-B3B8-48BD-AD10-A468443CD8EE}"/>
    <cellStyle name="Normal 5 6 3 4 4" xfId="2997" xr:uid="{545497AE-1B95-4D4C-B713-C0224A18A0D5}"/>
    <cellStyle name="Normal 5 6 3 5" xfId="1408" xr:uid="{97EB27DC-50DD-4F8E-A8EA-C69376B1EB33}"/>
    <cellStyle name="Normal 5 6 3 5 2" xfId="2998" xr:uid="{6EE28B9F-36D3-404B-B46C-44ACE7BC9F62}"/>
    <cellStyle name="Normal 5 6 3 5 3" xfId="2999" xr:uid="{65BD124E-EB8E-49A2-B2A9-936AF8647D08}"/>
    <cellStyle name="Normal 5 6 3 5 4" xfId="3000" xr:uid="{ED24667B-38EE-42FB-9DAB-A9E0D2190317}"/>
    <cellStyle name="Normal 5 6 3 6" xfId="3001" xr:uid="{FE3389A8-5BD5-4AC1-9A74-B662E2B89C22}"/>
    <cellStyle name="Normal 5 6 3 7" xfId="3002" xr:uid="{48A0D531-56D6-4FC2-A73B-7AB5BD16E2A1}"/>
    <cellStyle name="Normal 5 6 3 8" xfId="3003" xr:uid="{07F4C6A3-4550-413C-BE53-80A625269596}"/>
    <cellStyle name="Normal 5 6 4" xfId="312" xr:uid="{0D3DCC00-2350-4E1D-9F2E-CA16FC1C6FCC}"/>
    <cellStyle name="Normal 5 6 4 2" xfId="586" xr:uid="{51A05F13-BC63-445C-B4AE-0C6051C6A850}"/>
    <cellStyle name="Normal 5 6 4 2 2" xfId="587" xr:uid="{E5284AB8-84B1-4EC5-A163-90E358FA141C}"/>
    <cellStyle name="Normal 5 6 4 2 2 2" xfId="1409" xr:uid="{4629C3C8-B7BF-440C-9287-F11213F1EC63}"/>
    <cellStyle name="Normal 5 6 4 2 2 3" xfId="3004" xr:uid="{DA0B0132-5F46-4966-B4A9-65834095FA6C}"/>
    <cellStyle name="Normal 5 6 4 2 2 4" xfId="3005" xr:uid="{44D7EFF9-671A-45FF-8B87-D041A06ACC06}"/>
    <cellStyle name="Normal 5 6 4 2 3" xfId="1410" xr:uid="{D7609958-0B74-4355-A306-6C6480CA3F8E}"/>
    <cellStyle name="Normal 5 6 4 2 4" xfId="3006" xr:uid="{AFE628D8-2A14-4470-AB90-809A4792C314}"/>
    <cellStyle name="Normal 5 6 4 2 5" xfId="3007" xr:uid="{BC46E36B-589A-4394-8D2E-075FDB4AA03A}"/>
    <cellStyle name="Normal 5 6 4 3" xfId="588" xr:uid="{9C059C07-7970-4BB5-9DE1-C460BB51E946}"/>
    <cellStyle name="Normal 5 6 4 3 2" xfId="1411" xr:uid="{73436D3A-4ABC-4794-8D10-91163BC8B028}"/>
    <cellStyle name="Normal 5 6 4 3 3" xfId="3008" xr:uid="{2C5AC7F4-DF8F-4132-A1A8-AFE7690718B4}"/>
    <cellStyle name="Normal 5 6 4 3 4" xfId="3009" xr:uid="{8FA32968-B2B8-4A6B-AE5E-A857F27C6EE5}"/>
    <cellStyle name="Normal 5 6 4 4" xfId="1412" xr:uid="{25E7A274-724F-4B82-93A9-151ED06C3292}"/>
    <cellStyle name="Normal 5 6 4 4 2" xfId="3010" xr:uid="{274C081B-8DD2-4F8D-95A8-5B78E916C318}"/>
    <cellStyle name="Normal 5 6 4 4 3" xfId="3011" xr:uid="{2AB48A27-2AE5-4A00-9286-E6B2815C01D5}"/>
    <cellStyle name="Normal 5 6 4 4 4" xfId="3012" xr:uid="{018BD900-87E4-42AF-AF47-7CE9A7C02BD4}"/>
    <cellStyle name="Normal 5 6 4 5" xfId="3013" xr:uid="{D84B826E-7D66-4163-9018-4EDC65AB7E76}"/>
    <cellStyle name="Normal 5 6 4 6" xfId="3014" xr:uid="{7114C9D0-EDD7-41DA-A2DC-1C1D3C0E76B2}"/>
    <cellStyle name="Normal 5 6 4 7" xfId="3015" xr:uid="{EE508FC5-F13B-430A-950C-9435481A286E}"/>
    <cellStyle name="Normal 5 6 5" xfId="313" xr:uid="{D1F08C66-F627-4793-9DC2-B33B8712C581}"/>
    <cellStyle name="Normal 5 6 5 2" xfId="589" xr:uid="{D71E7157-6EEF-4C13-A54B-7592ACAAAEC9}"/>
    <cellStyle name="Normal 5 6 5 2 2" xfId="1413" xr:uid="{0CD812C3-F9EA-4BC3-80F8-1DCBEE81C54C}"/>
    <cellStyle name="Normal 5 6 5 2 3" xfId="3016" xr:uid="{A1D8E147-5310-441B-8711-0ED3A4DC41E4}"/>
    <cellStyle name="Normal 5 6 5 2 4" xfId="3017" xr:uid="{750C55FE-08C0-4896-864F-3F1D93370DA6}"/>
    <cellStyle name="Normal 5 6 5 3" xfId="1414" xr:uid="{0BD61DEA-6269-4614-996B-51BE72F93CB2}"/>
    <cellStyle name="Normal 5 6 5 3 2" xfId="3018" xr:uid="{A7E1187A-9DF9-4697-803F-2667612F0A98}"/>
    <cellStyle name="Normal 5 6 5 3 3" xfId="3019" xr:uid="{797CC219-6323-4C5F-8886-2C9C6A01CA01}"/>
    <cellStyle name="Normal 5 6 5 3 4" xfId="3020" xr:uid="{86157A27-6879-468E-8EB5-2CA5F27754E3}"/>
    <cellStyle name="Normal 5 6 5 4" xfId="3021" xr:uid="{E946C032-5587-4366-AEDE-98076DAEDAD9}"/>
    <cellStyle name="Normal 5 6 5 5" xfId="3022" xr:uid="{8F8F6691-A546-4811-AA2A-3D00C493EF86}"/>
    <cellStyle name="Normal 5 6 5 6" xfId="3023" xr:uid="{BEA757EF-4868-4412-87D8-5877188E98D3}"/>
    <cellStyle name="Normal 5 6 6" xfId="590" xr:uid="{8A6F5F1E-D4DE-4C42-B41E-05D1BCD5FAC9}"/>
    <cellStyle name="Normal 5 6 6 2" xfId="1415" xr:uid="{720A3EE5-C3FD-4C9D-9292-E4DCE83A56C7}"/>
    <cellStyle name="Normal 5 6 6 2 2" xfId="3024" xr:uid="{CAEADFBD-D7BE-4279-94C4-38B3E7BB25BD}"/>
    <cellStyle name="Normal 5 6 6 2 3" xfId="3025" xr:uid="{48D24C50-4B92-4275-ACC3-87FADC3B00A4}"/>
    <cellStyle name="Normal 5 6 6 2 4" xfId="3026" xr:uid="{1C70B185-48B4-444E-972B-C0D90FD47296}"/>
    <cellStyle name="Normal 5 6 6 3" xfId="3027" xr:uid="{29C1E4D3-AECD-4EC6-9B8C-C1964BA20A45}"/>
    <cellStyle name="Normal 5 6 6 4" xfId="3028" xr:uid="{5727420F-D09F-44B5-A6A4-40E284CB6795}"/>
    <cellStyle name="Normal 5 6 6 5" xfId="3029" xr:uid="{97443356-50A9-4B9D-8BEE-71F2B5DB8BFB}"/>
    <cellStyle name="Normal 5 6 7" xfId="1416" xr:uid="{19A20C91-9686-4C3B-B1D5-8FDCDC99F37B}"/>
    <cellStyle name="Normal 5 6 7 2" xfId="3030" xr:uid="{7725F688-083E-4A37-BCFA-A2464A094A0A}"/>
    <cellStyle name="Normal 5 6 7 3" xfId="3031" xr:uid="{71A0FDB6-A774-4C81-A447-B320189C36A4}"/>
    <cellStyle name="Normal 5 6 7 4" xfId="3032" xr:uid="{36FE40FE-625E-4C5E-A774-A9BF4892BDF1}"/>
    <cellStyle name="Normal 5 6 8" xfId="3033" xr:uid="{1BD8E2FF-3A60-4864-9D57-7984366D2B26}"/>
    <cellStyle name="Normal 5 6 8 2" xfId="3034" xr:uid="{1FE8E3F7-F875-4C30-B1CE-0E14BF23247B}"/>
    <cellStyle name="Normal 5 6 8 3" xfId="3035" xr:uid="{A8035D08-3530-4B9F-9AC2-DEBD8857F267}"/>
    <cellStyle name="Normal 5 6 8 4" xfId="3036" xr:uid="{1FC76C80-809E-4031-B743-DFCFA2CB7CB2}"/>
    <cellStyle name="Normal 5 6 9" xfId="3037" xr:uid="{E9944BEB-0705-466D-9819-5555FF75656A}"/>
    <cellStyle name="Normal 5 7" xfId="106" xr:uid="{FD6D8886-C4FF-40D5-B66E-5AB9CABB15A3}"/>
    <cellStyle name="Normal 5 7 2" xfId="107" xr:uid="{53301EF4-F2BD-4BCB-8E1D-75D3DF37C7E2}"/>
    <cellStyle name="Normal 5 7 2 2" xfId="314" xr:uid="{1EBF5FDD-744E-41B0-B206-68F2B14C436F}"/>
    <cellStyle name="Normal 5 7 2 2 2" xfId="591" xr:uid="{FE471AF9-DD52-40AD-8011-913D99DBDB6F}"/>
    <cellStyle name="Normal 5 7 2 2 2 2" xfId="1417" xr:uid="{4F6B6066-5136-41CE-88E9-C76F2DADB76E}"/>
    <cellStyle name="Normal 5 7 2 2 2 3" xfId="3038" xr:uid="{1A6563BF-178E-4A3D-AC23-04F637C7AE4B}"/>
    <cellStyle name="Normal 5 7 2 2 2 4" xfId="3039" xr:uid="{9BA7B1AB-CA18-47FB-BB58-BB4F87DF3F83}"/>
    <cellStyle name="Normal 5 7 2 2 3" xfId="1418" xr:uid="{49C608D0-DC3B-40E3-A579-3AD2D8C03740}"/>
    <cellStyle name="Normal 5 7 2 2 3 2" xfId="3040" xr:uid="{D5B9E58B-F8C1-4F5B-BB69-6ED1E72C85E4}"/>
    <cellStyle name="Normal 5 7 2 2 3 3" xfId="3041" xr:uid="{26651D1F-D4D7-4EC3-8307-9E987C0F38E0}"/>
    <cellStyle name="Normal 5 7 2 2 3 4" xfId="3042" xr:uid="{AE3DE9CC-5029-43DB-ABC6-84E887D0E2E0}"/>
    <cellStyle name="Normal 5 7 2 2 4" xfId="3043" xr:uid="{5422A830-F7F3-4B1B-BD2B-A7EABE044BB2}"/>
    <cellStyle name="Normal 5 7 2 2 5" xfId="3044" xr:uid="{49EB2403-ECCD-4162-861A-BF40123CA7F5}"/>
    <cellStyle name="Normal 5 7 2 2 6" xfId="3045" xr:uid="{9303520E-C633-4D52-A0DE-CC1BBD164A7E}"/>
    <cellStyle name="Normal 5 7 2 3" xfId="592" xr:uid="{FCC03144-386B-4BE8-99EB-82A180EE3F59}"/>
    <cellStyle name="Normal 5 7 2 3 2" xfId="1419" xr:uid="{E3FA26F9-AFB3-4F3B-8815-7461B66D71B8}"/>
    <cellStyle name="Normal 5 7 2 3 2 2" xfId="3046" xr:uid="{671B27E5-0BE6-4B9A-8DED-7668275414DB}"/>
    <cellStyle name="Normal 5 7 2 3 2 3" xfId="3047" xr:uid="{883FE291-05C4-494D-9F6A-B6D36468EC1A}"/>
    <cellStyle name="Normal 5 7 2 3 2 4" xfId="3048" xr:uid="{BFD853D1-AD9B-424D-A61A-6D98EEF71EC5}"/>
    <cellStyle name="Normal 5 7 2 3 3" xfId="3049" xr:uid="{51B481E9-1AA6-4CF4-9A67-68E9B9315442}"/>
    <cellStyle name="Normal 5 7 2 3 4" xfId="3050" xr:uid="{683C0A5E-93D3-434C-9F0D-FD1C92CC079F}"/>
    <cellStyle name="Normal 5 7 2 3 5" xfId="3051" xr:uid="{56709AEB-9C72-4E93-ADDD-FF234165C968}"/>
    <cellStyle name="Normal 5 7 2 4" xfId="1420" xr:uid="{D9D58EBB-6108-44F0-A1E0-8F3314445B78}"/>
    <cellStyle name="Normal 5 7 2 4 2" xfId="3052" xr:uid="{BD22A354-1FC6-4BE5-8766-73015701FC1F}"/>
    <cellStyle name="Normal 5 7 2 4 3" xfId="3053" xr:uid="{BDF32064-CE4F-4BAD-856F-4C9723E58CBA}"/>
    <cellStyle name="Normal 5 7 2 4 4" xfId="3054" xr:uid="{8B111962-B871-416F-A6BB-A6C5F39F510F}"/>
    <cellStyle name="Normal 5 7 2 5" xfId="3055" xr:uid="{C8627AC2-A8F3-4DA2-B908-B80B3C4A5869}"/>
    <cellStyle name="Normal 5 7 2 5 2" xfId="3056" xr:uid="{A4577C16-605C-4B64-BA23-7B5171938A84}"/>
    <cellStyle name="Normal 5 7 2 5 3" xfId="3057" xr:uid="{4ED2BAB2-4C2E-4DF3-A25D-850FA6C7D288}"/>
    <cellStyle name="Normal 5 7 2 5 4" xfId="3058" xr:uid="{1F52880D-FE04-41B3-A689-8186A8AF7CDE}"/>
    <cellStyle name="Normal 5 7 2 6" xfId="3059" xr:uid="{BCA44C81-5828-45C3-8499-3F13BCC30AFC}"/>
    <cellStyle name="Normal 5 7 2 7" xfId="3060" xr:uid="{4D699B43-466B-4935-98D8-9E04C4F64C67}"/>
    <cellStyle name="Normal 5 7 2 8" xfId="3061" xr:uid="{FDB1396D-DFE2-40EC-B19F-B70874116301}"/>
    <cellStyle name="Normal 5 7 3" xfId="315" xr:uid="{A793BF84-3649-4910-977C-CB3128AB0A9B}"/>
    <cellStyle name="Normal 5 7 3 2" xfId="593" xr:uid="{7926AB40-AE57-4E3F-8114-3181870245DB}"/>
    <cellStyle name="Normal 5 7 3 2 2" xfId="594" xr:uid="{DB6545EA-DA11-4CB3-B332-C598A8DE944F}"/>
    <cellStyle name="Normal 5 7 3 2 3" xfId="3062" xr:uid="{8DE25F70-BEA6-4702-8839-4E1889C370B4}"/>
    <cellStyle name="Normal 5 7 3 2 4" xfId="3063" xr:uid="{733EF14C-F493-49AE-BC3F-5E2F113FADFC}"/>
    <cellStyle name="Normal 5 7 3 3" xfId="595" xr:uid="{6BC78039-4DEC-43A2-8766-00C491217941}"/>
    <cellStyle name="Normal 5 7 3 3 2" xfId="3064" xr:uid="{27DA7EF8-D86C-4FC2-B02B-EE8A418D8E06}"/>
    <cellStyle name="Normal 5 7 3 3 3" xfId="3065" xr:uid="{2C1CF105-C902-4A59-A5AF-E7F0DA6235F0}"/>
    <cellStyle name="Normal 5 7 3 3 4" xfId="3066" xr:uid="{1A31884A-ADB3-4864-8030-37F2CBA99C03}"/>
    <cellStyle name="Normal 5 7 3 4" xfId="3067" xr:uid="{C3427954-B774-4099-8E79-CFB876DD76F2}"/>
    <cellStyle name="Normal 5 7 3 5" xfId="3068" xr:uid="{18E87DFB-D0EA-4209-80BC-5FC506DDA1CD}"/>
    <cellStyle name="Normal 5 7 3 6" xfId="3069" xr:uid="{C49D2B8F-F79C-4EED-8BC5-596A40BF6F33}"/>
    <cellStyle name="Normal 5 7 4" xfId="316" xr:uid="{165E69F8-A245-48DC-A4CD-58A6BAD3F002}"/>
    <cellStyle name="Normal 5 7 4 2" xfId="596" xr:uid="{EDD40DCC-EDCE-47EB-B1E4-DFAFED5B3EA6}"/>
    <cellStyle name="Normal 5 7 4 2 2" xfId="3070" xr:uid="{0A93E33E-4D89-4296-B75C-F01A0B9A4CF7}"/>
    <cellStyle name="Normal 5 7 4 2 3" xfId="3071" xr:uid="{AAD3A14A-7428-4BF6-B558-E65AB5CA3F9E}"/>
    <cellStyle name="Normal 5 7 4 2 4" xfId="3072" xr:uid="{FF21E7AB-CF5C-4C7A-A37A-A603C2DECD76}"/>
    <cellStyle name="Normal 5 7 4 3" xfId="3073" xr:uid="{76271ACA-9EAA-4A3A-94A0-9A2AA2A518CD}"/>
    <cellStyle name="Normal 5 7 4 4" xfId="3074" xr:uid="{CEF32AD7-1B89-4880-91A4-1FA579DF9364}"/>
    <cellStyle name="Normal 5 7 4 5" xfId="3075" xr:uid="{7014F139-8B92-440F-9411-D4FE89447E7A}"/>
    <cellStyle name="Normal 5 7 5" xfId="597" xr:uid="{01DD152C-FFD6-4202-953E-C4CD3E74DB1E}"/>
    <cellStyle name="Normal 5 7 5 2" xfId="3076" xr:uid="{488F42C0-B4F4-45AA-902E-3BFC9CC03799}"/>
    <cellStyle name="Normal 5 7 5 3" xfId="3077" xr:uid="{32506486-E71D-463D-A4B8-F11F52AD4CAC}"/>
    <cellStyle name="Normal 5 7 5 4" xfId="3078" xr:uid="{0ABF66E7-A8D9-4841-BBE5-550996BBA2EB}"/>
    <cellStyle name="Normal 5 7 6" xfId="3079" xr:uid="{CA427D6A-9172-47F1-9E7B-5F3FABC583A6}"/>
    <cellStyle name="Normal 5 7 6 2" xfId="3080" xr:uid="{4E3CA519-7905-4977-9806-92F7CEB688E5}"/>
    <cellStyle name="Normal 5 7 6 3" xfId="3081" xr:uid="{45FB7C69-D536-4BAC-8990-13594BDE3030}"/>
    <cellStyle name="Normal 5 7 6 4" xfId="3082" xr:uid="{2B85DE28-BDCB-49D6-9E6B-AE102E2D32BF}"/>
    <cellStyle name="Normal 5 7 7" xfId="3083" xr:uid="{F1C1B2CE-6F07-4C81-AB34-A1DDA2193FED}"/>
    <cellStyle name="Normal 5 7 8" xfId="3084" xr:uid="{CD64885F-0400-41DE-93A4-C5A19540EACA}"/>
    <cellStyle name="Normal 5 7 9" xfId="3085" xr:uid="{8775217C-8B1E-4B2D-B7E3-ADC94553E2B0}"/>
    <cellStyle name="Normal 5 8" xfId="108" xr:uid="{24EB6B57-1F60-457B-8231-0FD96DCBBEC1}"/>
    <cellStyle name="Normal 5 8 2" xfId="317" xr:uid="{7486D234-9727-42E9-99B9-D2171BC9A9F3}"/>
    <cellStyle name="Normal 5 8 2 2" xfId="598" xr:uid="{CC826570-F63B-4B4B-A020-9A2495526EB3}"/>
    <cellStyle name="Normal 5 8 2 2 2" xfId="1421" xr:uid="{54D3E13C-99FD-415E-966F-7645CE233451}"/>
    <cellStyle name="Normal 5 8 2 2 2 2" xfId="1422" xr:uid="{7413A527-C875-488E-BA79-A72A65E3C89F}"/>
    <cellStyle name="Normal 5 8 2 2 3" xfId="1423" xr:uid="{4F2B12E0-A2F1-438B-BC90-FA9341576A3B}"/>
    <cellStyle name="Normal 5 8 2 2 4" xfId="3086" xr:uid="{3F1FE114-1CFA-45F3-9218-0A5752BB114B}"/>
    <cellStyle name="Normal 5 8 2 3" xfId="1424" xr:uid="{4F8FF064-F7FE-4420-93F8-AC7B24A1353F}"/>
    <cellStyle name="Normal 5 8 2 3 2" xfId="1425" xr:uid="{8DAB50C0-C6AB-41A1-ACE6-6C217C275059}"/>
    <cellStyle name="Normal 5 8 2 3 3" xfId="3087" xr:uid="{7E4D16CD-3BCD-462D-B5C0-841078875960}"/>
    <cellStyle name="Normal 5 8 2 3 4" xfId="3088" xr:uid="{41105DB2-13BA-49A9-B97D-DCAD12340BA4}"/>
    <cellStyle name="Normal 5 8 2 4" xfId="1426" xr:uid="{37D6EFBC-99A5-4DDD-A94C-610CC485877E}"/>
    <cellStyle name="Normal 5 8 2 5" xfId="3089" xr:uid="{FAC6B396-8F7D-4714-8BDE-A0688806ED25}"/>
    <cellStyle name="Normal 5 8 2 6" xfId="3090" xr:uid="{BB301508-5C34-4EF4-9B88-57ABE97E102E}"/>
    <cellStyle name="Normal 5 8 3" xfId="599" xr:uid="{17001E47-699F-4065-AD8B-C37E06DF58FB}"/>
    <cellStyle name="Normal 5 8 3 2" xfId="1427" xr:uid="{A98BD8C7-2865-4E1E-B1F2-B64D69C0B6D1}"/>
    <cellStyle name="Normal 5 8 3 2 2" xfId="1428" xr:uid="{A7F9F7FD-48AC-4FF1-9611-D5A0D20289B4}"/>
    <cellStyle name="Normal 5 8 3 2 3" xfId="3091" xr:uid="{5534A391-A737-4D49-8EE2-CC9A35584653}"/>
    <cellStyle name="Normal 5 8 3 2 4" xfId="3092" xr:uid="{4E780C23-2F08-4117-9C41-B58D81216503}"/>
    <cellStyle name="Normal 5 8 3 3" xfId="1429" xr:uid="{3CC9DB7C-B337-47B3-B214-7099A3D26CF2}"/>
    <cellStyle name="Normal 5 8 3 4" xfId="3093" xr:uid="{FB1D974F-FAF4-41AF-AE73-1C9FC8523474}"/>
    <cellStyle name="Normal 5 8 3 5" xfId="3094" xr:uid="{A63FBB5A-A63C-4DEC-A43B-557C569E9891}"/>
    <cellStyle name="Normal 5 8 4" xfId="1430" xr:uid="{7A335365-71F2-49E0-95FC-F18403A72B9E}"/>
    <cellStyle name="Normal 5 8 4 2" xfId="1431" xr:uid="{D6F9E20B-C3FF-4286-AAC2-AA7A04C87AF8}"/>
    <cellStyle name="Normal 5 8 4 3" xfId="3095" xr:uid="{1228F6D6-A74B-4617-A361-6202A507082B}"/>
    <cellStyle name="Normal 5 8 4 4" xfId="3096" xr:uid="{1D47BFB0-682C-43C1-B21F-8B9689F0D454}"/>
    <cellStyle name="Normal 5 8 5" xfId="1432" xr:uid="{3271DDD5-261D-4EF7-9C78-A090F06F30C6}"/>
    <cellStyle name="Normal 5 8 5 2" xfId="3097" xr:uid="{DC574C11-882B-4AC3-B784-D714EA3CAB18}"/>
    <cellStyle name="Normal 5 8 5 3" xfId="3098" xr:uid="{8E85A974-5D0A-41ED-89DB-8B6078479A47}"/>
    <cellStyle name="Normal 5 8 5 4" xfId="3099" xr:uid="{01774639-6BCF-4B71-BC30-AA19C29BA4EF}"/>
    <cellStyle name="Normal 5 8 6" xfId="3100" xr:uid="{82559F10-9A17-4B22-880B-B01961B5708E}"/>
    <cellStyle name="Normal 5 8 7" xfId="3101" xr:uid="{1B0508B8-4015-472B-97D7-0D72F3EFCBF6}"/>
    <cellStyle name="Normal 5 8 8" xfId="3102" xr:uid="{DBDE62C3-100F-4A62-8621-F09A49EA6D0A}"/>
    <cellStyle name="Normal 5 9" xfId="318" xr:uid="{EF074A59-211F-4934-AE5B-4A4210505E9C}"/>
    <cellStyle name="Normal 5 9 2" xfId="600" xr:uid="{23BBE0E7-07F5-4A9F-83BB-4C442488131D}"/>
    <cellStyle name="Normal 5 9 2 2" xfId="601" xr:uid="{591F16C0-DDB5-45B2-B911-47EC5B89F555}"/>
    <cellStyle name="Normal 5 9 2 2 2" xfId="1433" xr:uid="{D4626839-6368-4982-9E51-7D517FE25F62}"/>
    <cellStyle name="Normal 5 9 2 2 3" xfId="3103" xr:uid="{D4D63CE2-462A-4125-A975-97DE91B7F216}"/>
    <cellStyle name="Normal 5 9 2 2 4" xfId="3104" xr:uid="{70F58CFA-C830-4FC1-B738-53FF3CB54C7D}"/>
    <cellStyle name="Normal 5 9 2 3" xfId="1434" xr:uid="{F4FDD5E6-9EBD-4A14-B1E3-B1A0D49DC8E4}"/>
    <cellStyle name="Normal 5 9 2 4" xfId="3105" xr:uid="{90EFD27D-D2A7-468E-9708-997AD2E21354}"/>
    <cellStyle name="Normal 5 9 2 5" xfId="3106" xr:uid="{044F835B-BC12-4130-B138-714F4AFC971A}"/>
    <cellStyle name="Normal 5 9 3" xfId="602" xr:uid="{CFA4A20A-DA0F-4036-B671-463078B72B46}"/>
    <cellStyle name="Normal 5 9 3 2" xfId="1435" xr:uid="{4CE57E0F-9457-41A9-85F6-BCC6DAAE893D}"/>
    <cellStyle name="Normal 5 9 3 3" xfId="3107" xr:uid="{FFAA40FE-D192-4D24-B67D-8D9662C9CD91}"/>
    <cellStyle name="Normal 5 9 3 4" xfId="3108" xr:uid="{A37C8E5D-E363-4F2D-8BD3-7EFFDA68A535}"/>
    <cellStyle name="Normal 5 9 4" xfId="1436" xr:uid="{A14F5B86-37F6-44D9-97DA-AE5CE1E5A30B}"/>
    <cellStyle name="Normal 5 9 4 2" xfId="3109" xr:uid="{5C541FDC-4C12-48DA-875F-C5C81765B77D}"/>
    <cellStyle name="Normal 5 9 4 3" xfId="3110" xr:uid="{83AD3F8A-7719-4354-ADC2-B3192570B30A}"/>
    <cellStyle name="Normal 5 9 4 4" xfId="3111" xr:uid="{CAAA75FE-DF64-4993-B03D-9CC67859F655}"/>
    <cellStyle name="Normal 5 9 5" xfId="3112" xr:uid="{B23B8298-209A-4673-9813-CC5271CC5957}"/>
    <cellStyle name="Normal 5 9 6" xfId="3113" xr:uid="{C18A2BE0-073D-488C-8DB9-68668C11CEE2}"/>
    <cellStyle name="Normal 5 9 7" xfId="3114" xr:uid="{4756C59B-B43C-4061-837F-16EF6523F661}"/>
    <cellStyle name="Normal 6" xfId="109" xr:uid="{4FAFCD21-3523-4989-A61A-789E5FF9AFC2}"/>
    <cellStyle name="Normal 6 10" xfId="319" xr:uid="{FC2EA167-B5DB-4133-8AD0-743EA70A436A}"/>
    <cellStyle name="Normal 6 10 2" xfId="1437" xr:uid="{CA9066E1-6BF0-4CED-8CDA-56FD9895CA3F}"/>
    <cellStyle name="Normal 6 10 2 2" xfId="3115" xr:uid="{AED49666-258D-4AA5-9F8C-2BDA58850F46}"/>
    <cellStyle name="Normal 6 10 2 2 2" xfId="4588" xr:uid="{013F1D9D-CB76-4EC5-8673-6385C0DD6D0A}"/>
    <cellStyle name="Normal 6 10 2 3" xfId="3116" xr:uid="{7F22EEA7-838A-44CD-BB49-74D794B90067}"/>
    <cellStyle name="Normal 6 10 2 4" xfId="3117" xr:uid="{9D35D290-FF54-4249-8263-FF33876D1C0D}"/>
    <cellStyle name="Normal 6 10 3" xfId="3118" xr:uid="{5FA70A97-7F26-4D64-BEFD-7A19EA0198C1}"/>
    <cellStyle name="Normal 6 10 4" xfId="3119" xr:uid="{A544CB0C-FD9E-4B1A-908A-C5F8EA6F4C76}"/>
    <cellStyle name="Normal 6 10 5" xfId="3120" xr:uid="{3EB0F88F-0B57-454E-90E8-F26A2F082872}"/>
    <cellStyle name="Normal 6 11" xfId="1438" xr:uid="{40A33CEC-3749-404D-9EE9-00D77E599C1F}"/>
    <cellStyle name="Normal 6 11 2" xfId="3121" xr:uid="{F34F230D-388E-4B4A-970D-94007B027444}"/>
    <cellStyle name="Normal 6 11 3" xfId="3122" xr:uid="{A5F961D1-BDCB-4646-B8D8-94A88B923EF2}"/>
    <cellStyle name="Normal 6 11 4" xfId="3123" xr:uid="{D95E928F-0B27-4324-95BD-026FE87ACB5D}"/>
    <cellStyle name="Normal 6 12" xfId="902" xr:uid="{C8289F6F-A1F3-47F2-AA40-3FE77D52F16B}"/>
    <cellStyle name="Normal 6 12 2" xfId="3124" xr:uid="{77D6623A-8327-475A-A228-CDEBF61B3BC9}"/>
    <cellStyle name="Normal 6 12 3" xfId="3125" xr:uid="{0CEE1CBA-A2A4-4A8A-950D-A0E6239CB790}"/>
    <cellStyle name="Normal 6 12 4" xfId="3126" xr:uid="{BC022981-A09B-4C24-A73C-9CFBD7505FD7}"/>
    <cellStyle name="Normal 6 13" xfId="899" xr:uid="{FC92BA21-341C-421A-8FC0-E9835FFE602E}"/>
    <cellStyle name="Normal 6 13 2" xfId="3128" xr:uid="{FBB45171-B067-4F90-92AB-AE381F046BD0}"/>
    <cellStyle name="Normal 6 13 3" xfId="4315" xr:uid="{215F3D9F-8AA2-4467-904D-E4C91D9545D3}"/>
    <cellStyle name="Normal 6 13 4" xfId="3127" xr:uid="{0827ADC4-E29C-4CCF-941C-9E2126AA851F}"/>
    <cellStyle name="Normal 6 13 5" xfId="5319" xr:uid="{562EE377-1726-4273-BEFA-9FD7F76FE9B5}"/>
    <cellStyle name="Normal 6 14" xfId="3129" xr:uid="{DB1C4FF3-3F19-4327-9EA0-80A08A975F16}"/>
    <cellStyle name="Normal 6 15" xfId="3130" xr:uid="{AA2B2C10-3FBD-41D9-9AC3-8880D2A20340}"/>
    <cellStyle name="Normal 6 16" xfId="3131" xr:uid="{6DCC231D-26B8-4F22-AF24-1A535435499B}"/>
    <cellStyle name="Normal 6 2" xfId="110" xr:uid="{1E3934FA-CF9C-47F8-86FA-8AC524C720AF}"/>
    <cellStyle name="Normal 6 2 2" xfId="320" xr:uid="{0DD91E4C-9D0D-43DF-AC00-60DF2ACB20E3}"/>
    <cellStyle name="Normal 6 2 2 2" xfId="4671" xr:uid="{B6C03D6B-36D9-4030-95F3-7B579609D982}"/>
    <cellStyle name="Normal 6 2 3" xfId="4560" xr:uid="{C2521613-D0F5-4146-8BD7-10F67C0333DE}"/>
    <cellStyle name="Normal 6 3" xfId="111" xr:uid="{13ADD20E-DBC8-483F-A30A-215333707A22}"/>
    <cellStyle name="Normal 6 3 10" xfId="3132" xr:uid="{A8BDC8D3-9299-4934-9E32-4950B787172E}"/>
    <cellStyle name="Normal 6 3 11" xfId="3133" xr:uid="{007E594B-8F04-4565-90DE-CE3A015817C9}"/>
    <cellStyle name="Normal 6 3 2" xfId="112" xr:uid="{6A343F70-2E29-441A-BF8B-D5844B0D5D02}"/>
    <cellStyle name="Normal 6 3 2 2" xfId="113" xr:uid="{5BDFE114-B3B0-4895-AB71-5A5102DDAC42}"/>
    <cellStyle name="Normal 6 3 2 2 2" xfId="321" xr:uid="{4BA7DBAD-9DCF-40F8-8A1D-B18E159C00E8}"/>
    <cellStyle name="Normal 6 3 2 2 2 2" xfId="603" xr:uid="{1761C91C-FCA9-483E-A72F-4A9AF4D3ED3A}"/>
    <cellStyle name="Normal 6 3 2 2 2 2 2" xfId="604" xr:uid="{52923204-AF5B-4893-A8B0-D4921E65C59A}"/>
    <cellStyle name="Normal 6 3 2 2 2 2 2 2" xfId="1439" xr:uid="{79A4B583-5A6E-4574-B8D2-B17259C5CB92}"/>
    <cellStyle name="Normal 6 3 2 2 2 2 2 2 2" xfId="1440" xr:uid="{3996CEA0-3599-4E40-8F5A-0DF4A192E9A6}"/>
    <cellStyle name="Normal 6 3 2 2 2 2 2 3" xfId="1441" xr:uid="{5FCA0915-21F5-4742-B0FE-210FCAE6F733}"/>
    <cellStyle name="Normal 6 3 2 2 2 2 3" xfId="1442" xr:uid="{0AE74B4F-5B15-40F0-8AA3-656A18CF0E07}"/>
    <cellStyle name="Normal 6 3 2 2 2 2 3 2" xfId="1443" xr:uid="{47FF9E5F-E950-41F8-A281-DA03E7642A95}"/>
    <cellStyle name="Normal 6 3 2 2 2 2 4" xfId="1444" xr:uid="{07EA1BE7-61DA-4740-A9D3-B7ADD740A4D2}"/>
    <cellStyle name="Normal 6 3 2 2 2 3" xfId="605" xr:uid="{E08A8ED7-8B4F-4AC8-8472-DEC91A9EE4F9}"/>
    <cellStyle name="Normal 6 3 2 2 2 3 2" xfId="1445" xr:uid="{69462DBE-6D4C-4775-B29C-5A0F6A2A194C}"/>
    <cellStyle name="Normal 6 3 2 2 2 3 2 2" xfId="1446" xr:uid="{EE67B033-17A2-4663-AC80-7B2C31F0A40F}"/>
    <cellStyle name="Normal 6 3 2 2 2 3 3" xfId="1447" xr:uid="{1CA401D6-8BF4-4649-AAF6-0D3DEB197046}"/>
    <cellStyle name="Normal 6 3 2 2 2 3 4" xfId="3134" xr:uid="{62E2293C-240E-4CC1-A7EE-20FC10529B76}"/>
    <cellStyle name="Normal 6 3 2 2 2 4" xfId="1448" xr:uid="{599439E4-2440-4B0A-B3BB-4F1761558805}"/>
    <cellStyle name="Normal 6 3 2 2 2 4 2" xfId="1449" xr:uid="{FED5CB48-B360-4483-8A06-BEA98F0BB8A1}"/>
    <cellStyle name="Normal 6 3 2 2 2 5" xfId="1450" xr:uid="{8BD51B3E-7156-4B6B-AC7A-6F29D11B5CAA}"/>
    <cellStyle name="Normal 6 3 2 2 2 6" xfId="3135" xr:uid="{0D3A69C9-799A-4655-9CEF-54A13F8A24A6}"/>
    <cellStyle name="Normal 6 3 2 2 3" xfId="322" xr:uid="{0133CD70-AE5E-45CD-AA8E-CF65C0E95991}"/>
    <cellStyle name="Normal 6 3 2 2 3 2" xfId="606" xr:uid="{4BF24E7C-08A7-40B0-8EEF-2F1DF82B1879}"/>
    <cellStyle name="Normal 6 3 2 2 3 2 2" xfId="607" xr:uid="{5420FE11-A367-4ECC-B071-480F61D933CA}"/>
    <cellStyle name="Normal 6 3 2 2 3 2 2 2" xfId="1451" xr:uid="{53D6B892-3621-4726-94E2-9EB34CC6E416}"/>
    <cellStyle name="Normal 6 3 2 2 3 2 2 2 2" xfId="1452" xr:uid="{FE6BF6F6-27E5-4E73-ADE4-5C4D410DDD70}"/>
    <cellStyle name="Normal 6 3 2 2 3 2 2 3" xfId="1453" xr:uid="{0B52BE4B-556F-4937-80BB-86999B99F27D}"/>
    <cellStyle name="Normal 6 3 2 2 3 2 3" xfId="1454" xr:uid="{75159991-116F-4823-8386-81D739A7BE21}"/>
    <cellStyle name="Normal 6 3 2 2 3 2 3 2" xfId="1455" xr:uid="{D16F68B5-76EB-4CEF-8F25-141C89D5A914}"/>
    <cellStyle name="Normal 6 3 2 2 3 2 4" xfId="1456" xr:uid="{A0DFA7D1-5408-4373-8D84-DED2FC1E2C37}"/>
    <cellStyle name="Normal 6 3 2 2 3 3" xfId="608" xr:uid="{03F3EE1E-1E60-4B02-A0C1-4E2A886B862E}"/>
    <cellStyle name="Normal 6 3 2 2 3 3 2" xfId="1457" xr:uid="{747F39DB-8BD9-4006-B2F9-323ADA42D4D9}"/>
    <cellStyle name="Normal 6 3 2 2 3 3 2 2" xfId="1458" xr:uid="{A114DCAD-2EC3-4246-9F40-91AB27418959}"/>
    <cellStyle name="Normal 6 3 2 2 3 3 3" xfId="1459" xr:uid="{071DE0A8-22C5-440C-B114-05AA04CD74DC}"/>
    <cellStyle name="Normal 6 3 2 2 3 4" xfId="1460" xr:uid="{B9418BE2-9D61-4F66-B40B-C1C6E60994DC}"/>
    <cellStyle name="Normal 6 3 2 2 3 4 2" xfId="1461" xr:uid="{49D92545-8E87-464F-A7DC-1F96437C80EF}"/>
    <cellStyle name="Normal 6 3 2 2 3 5" xfId="1462" xr:uid="{1EE9094E-9A1D-4BE0-A3A2-2DE2F2A367CA}"/>
    <cellStyle name="Normal 6 3 2 2 4" xfId="609" xr:uid="{8FF6724E-7E44-4F5A-9D7F-9FB4F2FD100C}"/>
    <cellStyle name="Normal 6 3 2 2 4 2" xfId="610" xr:uid="{89FDD119-AF35-432E-BA50-CB15937601DC}"/>
    <cellStyle name="Normal 6 3 2 2 4 2 2" xfId="1463" xr:uid="{148BEC60-EC2D-4124-82F3-00324AA99E76}"/>
    <cellStyle name="Normal 6 3 2 2 4 2 2 2" xfId="1464" xr:uid="{A8140805-9808-427B-9AF3-A1ACAE87BADB}"/>
    <cellStyle name="Normal 6 3 2 2 4 2 3" xfId="1465" xr:uid="{6007C994-F307-4B7C-A7B9-A2CC1A133351}"/>
    <cellStyle name="Normal 6 3 2 2 4 3" xfId="1466" xr:uid="{B1073E35-CDCC-4AF0-B092-07396360A253}"/>
    <cellStyle name="Normal 6 3 2 2 4 3 2" xfId="1467" xr:uid="{70294EFE-7645-4A37-B5ED-02CF0756046E}"/>
    <cellStyle name="Normal 6 3 2 2 4 4" xfId="1468" xr:uid="{4098CD34-704F-4E2E-A8FC-90E24EA94AE7}"/>
    <cellStyle name="Normal 6 3 2 2 5" xfId="611" xr:uid="{E9AEF781-B032-4B9C-937C-751C53B318C5}"/>
    <cellStyle name="Normal 6 3 2 2 5 2" xfId="1469" xr:uid="{86B3DFA8-4BF0-4764-9BDA-D4944ED338FE}"/>
    <cellStyle name="Normal 6 3 2 2 5 2 2" xfId="1470" xr:uid="{3B6CB30A-BFDD-46C4-B19D-594952B0B261}"/>
    <cellStyle name="Normal 6 3 2 2 5 3" xfId="1471" xr:uid="{EFA26A1D-E0BC-4250-BEBC-5359B6B0AFBA}"/>
    <cellStyle name="Normal 6 3 2 2 5 4" xfId="3136" xr:uid="{53818E90-E519-4EF9-8D29-157C6290459B}"/>
    <cellStyle name="Normal 6 3 2 2 6" xfId="1472" xr:uid="{CDCD3066-16A0-4B59-86F9-653FEC0B019C}"/>
    <cellStyle name="Normal 6 3 2 2 6 2" xfId="1473" xr:uid="{3DFE0D68-E7BD-4582-AEF4-09D6189D5EC7}"/>
    <cellStyle name="Normal 6 3 2 2 7" xfId="1474" xr:uid="{18F5BE78-D0DD-4EF8-8744-6FBEE74C633B}"/>
    <cellStyle name="Normal 6 3 2 2 8" xfId="3137" xr:uid="{54971D6A-E48B-4F61-950A-B5967E30AF80}"/>
    <cellStyle name="Normal 6 3 2 3" xfId="323" xr:uid="{A751FD24-907B-4B32-8E7E-308A46770743}"/>
    <cellStyle name="Normal 6 3 2 3 2" xfId="612" xr:uid="{9A84F664-7DF2-49B3-9696-0C4780720521}"/>
    <cellStyle name="Normal 6 3 2 3 2 2" xfId="613" xr:uid="{CA2BD854-3175-436D-AB7A-128E80EB021C}"/>
    <cellStyle name="Normal 6 3 2 3 2 2 2" xfId="1475" xr:uid="{B1DC20B4-D822-4E01-8AF5-41CBD0022575}"/>
    <cellStyle name="Normal 6 3 2 3 2 2 2 2" xfId="1476" xr:uid="{90D63E65-8AD3-425A-ACCF-9D876D37F13D}"/>
    <cellStyle name="Normal 6 3 2 3 2 2 3" xfId="1477" xr:uid="{286A63A8-0851-43A0-9966-7DD76C3F1857}"/>
    <cellStyle name="Normal 6 3 2 3 2 3" xfId="1478" xr:uid="{095104EB-80CD-435D-9FAE-1FA68038D79C}"/>
    <cellStyle name="Normal 6 3 2 3 2 3 2" xfId="1479" xr:uid="{F9CFBCCE-EE26-4A38-B2D4-346DEC87179E}"/>
    <cellStyle name="Normal 6 3 2 3 2 4" xfId="1480" xr:uid="{DEA69381-66C6-4971-8D7F-12D491475507}"/>
    <cellStyle name="Normal 6 3 2 3 3" xfId="614" xr:uid="{49C53515-B255-4FC7-8DC3-E90153F2A8A3}"/>
    <cellStyle name="Normal 6 3 2 3 3 2" xfId="1481" xr:uid="{595DA96B-6B18-4E70-AEC0-C00C5FCD7A45}"/>
    <cellStyle name="Normal 6 3 2 3 3 2 2" xfId="1482" xr:uid="{330F5399-9CF7-42A1-A3A8-E06526AB847B}"/>
    <cellStyle name="Normal 6 3 2 3 3 3" xfId="1483" xr:uid="{87B684B2-637D-4F45-9FB9-C9391195F13E}"/>
    <cellStyle name="Normal 6 3 2 3 3 4" xfId="3138" xr:uid="{D39570B4-C6F5-47EE-996B-210B36B53B6B}"/>
    <cellStyle name="Normal 6 3 2 3 4" xfId="1484" xr:uid="{8C18F586-7597-4FF1-B86D-D846CF96020D}"/>
    <cellStyle name="Normal 6 3 2 3 4 2" xfId="1485" xr:uid="{841DC8AD-9FA2-42E8-BB72-3146915536E3}"/>
    <cellStyle name="Normal 6 3 2 3 5" xfId="1486" xr:uid="{3E817E04-F246-45E9-8C89-9E210A47ACF3}"/>
    <cellStyle name="Normal 6 3 2 3 6" xfId="3139" xr:uid="{8DBB7C59-FBDF-490F-9927-CD2BB68307E4}"/>
    <cellStyle name="Normal 6 3 2 4" xfId="324" xr:uid="{1DCEF116-335F-4C18-9D55-7318436B24BB}"/>
    <cellStyle name="Normal 6 3 2 4 2" xfId="615" xr:uid="{773A79B7-0EF5-4D79-8AA3-2711B5E08979}"/>
    <cellStyle name="Normal 6 3 2 4 2 2" xfId="616" xr:uid="{5ACF3215-4165-4F7F-8070-B98FFCD65681}"/>
    <cellStyle name="Normal 6 3 2 4 2 2 2" xfId="1487" xr:uid="{8F067C3F-C037-4AA4-A91A-3B78A06189E7}"/>
    <cellStyle name="Normal 6 3 2 4 2 2 2 2" xfId="1488" xr:uid="{6CA49CD5-57B8-4E19-8674-F3AA51AC0506}"/>
    <cellStyle name="Normal 6 3 2 4 2 2 3" xfId="1489" xr:uid="{61D7D2F4-76F3-43D0-AB58-941F45325668}"/>
    <cellStyle name="Normal 6 3 2 4 2 3" xfId="1490" xr:uid="{70872176-607B-4256-BF29-501FFDAF1801}"/>
    <cellStyle name="Normal 6 3 2 4 2 3 2" xfId="1491" xr:uid="{9CE47B8D-A6F7-4750-AFA1-CB858B962AF6}"/>
    <cellStyle name="Normal 6 3 2 4 2 4" xfId="1492" xr:uid="{7BE7D41C-8B77-45C2-80F5-923B49CCF57E}"/>
    <cellStyle name="Normal 6 3 2 4 3" xfId="617" xr:uid="{06EBF16B-DC62-4881-B8C7-4CB52C0016B0}"/>
    <cellStyle name="Normal 6 3 2 4 3 2" xfId="1493" xr:uid="{D4C91036-3CE9-4E99-9531-DF182990720C}"/>
    <cellStyle name="Normal 6 3 2 4 3 2 2" xfId="1494" xr:uid="{B597728D-0C13-409F-84AC-8F333891F949}"/>
    <cellStyle name="Normal 6 3 2 4 3 3" xfId="1495" xr:uid="{7A548BE8-2609-48C6-868E-4B79159D2F7F}"/>
    <cellStyle name="Normal 6 3 2 4 4" xfId="1496" xr:uid="{3953B469-0D74-46F8-A555-CA132F4A6529}"/>
    <cellStyle name="Normal 6 3 2 4 4 2" xfId="1497" xr:uid="{21114586-E487-4B3D-883B-A637A2BBE97D}"/>
    <cellStyle name="Normal 6 3 2 4 5" xfId="1498" xr:uid="{3C36A398-D1F5-46F9-972C-F5557F821D0E}"/>
    <cellStyle name="Normal 6 3 2 5" xfId="325" xr:uid="{93895F50-ED45-445B-B2D1-E016A2457A5B}"/>
    <cellStyle name="Normal 6 3 2 5 2" xfId="618" xr:uid="{AB86C4EA-BB73-49CD-8F57-08A11D666AD4}"/>
    <cellStyle name="Normal 6 3 2 5 2 2" xfId="1499" xr:uid="{BC108404-60BF-49F8-A814-0E700899CCDE}"/>
    <cellStyle name="Normal 6 3 2 5 2 2 2" xfId="1500" xr:uid="{251BADBB-DBF7-4A1E-B87C-11C16CBDB2ED}"/>
    <cellStyle name="Normal 6 3 2 5 2 3" xfId="1501" xr:uid="{A55C601F-5B92-488D-B67E-6FE2D7AA7F84}"/>
    <cellStyle name="Normal 6 3 2 5 3" xfId="1502" xr:uid="{DCE8D8AD-70F0-44A4-8326-38BA274002A5}"/>
    <cellStyle name="Normal 6 3 2 5 3 2" xfId="1503" xr:uid="{8145E23F-B553-4CD8-8C8D-CA65548759B7}"/>
    <cellStyle name="Normal 6 3 2 5 4" xfId="1504" xr:uid="{74CAC853-62F6-4F1C-B334-D8FB04EA1443}"/>
    <cellStyle name="Normal 6 3 2 6" xfId="619" xr:uid="{F341FEEB-E886-4B6C-9E65-CBA289139E8C}"/>
    <cellStyle name="Normal 6 3 2 6 2" xfId="1505" xr:uid="{711F5289-BE96-401F-9C22-043E5846F255}"/>
    <cellStyle name="Normal 6 3 2 6 2 2" xfId="1506" xr:uid="{A6F8A495-EC80-472D-9F2B-8C071D06C2E7}"/>
    <cellStyle name="Normal 6 3 2 6 3" xfId="1507" xr:uid="{D1F60510-ED4D-44D2-9724-06728056DE70}"/>
    <cellStyle name="Normal 6 3 2 6 4" xfId="3140" xr:uid="{DEC6BA1A-99C8-4FBA-A377-3BE5639B8F72}"/>
    <cellStyle name="Normal 6 3 2 7" xfId="1508" xr:uid="{DD43060E-9D45-4973-B10F-E9DD2F00ED73}"/>
    <cellStyle name="Normal 6 3 2 7 2" xfId="1509" xr:uid="{F3B37473-2D88-4008-B818-EF1680A4754F}"/>
    <cellStyle name="Normal 6 3 2 8" xfId="1510" xr:uid="{DE6302DD-7BB7-4B8A-82B4-C97042268875}"/>
    <cellStyle name="Normal 6 3 2 9" xfId="3141" xr:uid="{63EBACED-86AE-4DB1-9ACB-8AE6CAF1690D}"/>
    <cellStyle name="Normal 6 3 3" xfId="114" xr:uid="{47887EEB-3300-4E16-A20E-DACBC8C7BCDB}"/>
    <cellStyle name="Normal 6 3 3 2" xfId="115" xr:uid="{EE48A927-E8F1-4165-9920-EE3E33C7F9B5}"/>
    <cellStyle name="Normal 6 3 3 2 2" xfId="620" xr:uid="{6F9C5750-A34D-48DC-AD97-3968DDB537BD}"/>
    <cellStyle name="Normal 6 3 3 2 2 2" xfId="621" xr:uid="{18E41F25-8F4C-41DC-99F1-A40E1DB64498}"/>
    <cellStyle name="Normal 6 3 3 2 2 2 2" xfId="1511" xr:uid="{89AE8110-883A-45FA-BC59-AE8F65698219}"/>
    <cellStyle name="Normal 6 3 3 2 2 2 2 2" xfId="1512" xr:uid="{E08ADCF7-7754-44FA-9863-9466EAABBB37}"/>
    <cellStyle name="Normal 6 3 3 2 2 2 3" xfId="1513" xr:uid="{4E66761A-882B-4ACC-B15B-BC39F7D4EA1C}"/>
    <cellStyle name="Normal 6 3 3 2 2 3" xfId="1514" xr:uid="{004D35CD-242B-47FC-B7E5-66E37EEDF044}"/>
    <cellStyle name="Normal 6 3 3 2 2 3 2" xfId="1515" xr:uid="{35D05C5A-F9E5-4CC5-A965-B199164E4E96}"/>
    <cellStyle name="Normal 6 3 3 2 2 4" xfId="1516" xr:uid="{53048E51-DE8D-47B3-B8AC-A79E990E3D7D}"/>
    <cellStyle name="Normal 6 3 3 2 3" xfId="622" xr:uid="{E9CE350E-25DC-4BD2-8A76-7CF76898CBC3}"/>
    <cellStyle name="Normal 6 3 3 2 3 2" xfId="1517" xr:uid="{E811084E-76F3-400D-8123-535671779676}"/>
    <cellStyle name="Normal 6 3 3 2 3 2 2" xfId="1518" xr:uid="{2221CACD-ECAF-4B0F-A753-3C22356A71FA}"/>
    <cellStyle name="Normal 6 3 3 2 3 3" xfId="1519" xr:uid="{2FE644BC-80DA-4A3E-BA23-BE4C91160D03}"/>
    <cellStyle name="Normal 6 3 3 2 3 4" xfId="3142" xr:uid="{F0A30AD9-40BA-469F-8DF2-0F2C18088D7A}"/>
    <cellStyle name="Normal 6 3 3 2 4" xfId="1520" xr:uid="{EC3069BB-7226-4289-9393-3B9215957008}"/>
    <cellStyle name="Normal 6 3 3 2 4 2" xfId="1521" xr:uid="{F35DB9C5-1D79-4E85-82E9-E5EF9F6CDDCA}"/>
    <cellStyle name="Normal 6 3 3 2 5" xfId="1522" xr:uid="{BC570457-A80F-4689-8FAD-9B4A95614D3B}"/>
    <cellStyle name="Normal 6 3 3 2 6" xfId="3143" xr:uid="{44029152-5A34-4632-9C5B-4D2E779B2A9D}"/>
    <cellStyle name="Normal 6 3 3 3" xfId="326" xr:uid="{C062AE4F-6252-4815-B313-41A9CCB42267}"/>
    <cellStyle name="Normal 6 3 3 3 2" xfId="623" xr:uid="{73EFDC2E-7DEE-4BE9-BA0A-52CC15D848BC}"/>
    <cellStyle name="Normal 6 3 3 3 2 2" xfId="624" xr:uid="{04C4E5EC-E381-48A9-8537-EE8EFBC7D544}"/>
    <cellStyle name="Normal 6 3 3 3 2 2 2" xfId="1523" xr:uid="{7E9609A3-B6AC-4A74-8F46-5D13F74F467B}"/>
    <cellStyle name="Normal 6 3 3 3 2 2 2 2" xfId="1524" xr:uid="{492BE5C7-9E4B-4FA3-B3B9-DFDE208B1DA3}"/>
    <cellStyle name="Normal 6 3 3 3 2 2 3" xfId="1525" xr:uid="{9B90657B-F392-49FB-93AE-8CA4547EDA10}"/>
    <cellStyle name="Normal 6 3 3 3 2 3" xfId="1526" xr:uid="{58DEEBF0-7412-4760-A1F9-1525C0058D4E}"/>
    <cellStyle name="Normal 6 3 3 3 2 3 2" xfId="1527" xr:uid="{A22C1EF8-FD27-4FC6-80A3-F2D13AF35B49}"/>
    <cellStyle name="Normal 6 3 3 3 2 4" xfId="1528" xr:uid="{28BCA073-72A6-42AB-BDB2-EFF2CD390D7B}"/>
    <cellStyle name="Normal 6 3 3 3 3" xfId="625" xr:uid="{60F54543-B5F7-423F-AB33-8FE5A818B6E1}"/>
    <cellStyle name="Normal 6 3 3 3 3 2" xfId="1529" xr:uid="{3ACAE702-1250-432D-8771-610DE6096C04}"/>
    <cellStyle name="Normal 6 3 3 3 3 2 2" xfId="1530" xr:uid="{2061F97F-D9AD-4AA3-AC92-7D2F92254B4A}"/>
    <cellStyle name="Normal 6 3 3 3 3 3" xfId="1531" xr:uid="{B77B0D76-8970-4454-869A-F3A6EEDA0F57}"/>
    <cellStyle name="Normal 6 3 3 3 4" xfId="1532" xr:uid="{502A560E-AB28-4D3A-A620-BF7FBA834932}"/>
    <cellStyle name="Normal 6 3 3 3 4 2" xfId="1533" xr:uid="{5D6A6973-3206-4F25-A1FD-4024A6D53FA6}"/>
    <cellStyle name="Normal 6 3 3 3 5" xfId="1534" xr:uid="{44BB6782-8217-4A65-9022-18D82309D5BE}"/>
    <cellStyle name="Normal 6 3 3 4" xfId="327" xr:uid="{50BB4C4B-6981-4CBF-8E39-F99014D2A725}"/>
    <cellStyle name="Normal 6 3 3 4 2" xfId="626" xr:uid="{1C637963-38F8-456E-B5F1-FF33446FF552}"/>
    <cellStyle name="Normal 6 3 3 4 2 2" xfId="1535" xr:uid="{5A6991B6-213A-4705-9CD5-FAAAB861BE67}"/>
    <cellStyle name="Normal 6 3 3 4 2 2 2" xfId="1536" xr:uid="{266996B3-059D-488A-AC8E-EB444A881CB9}"/>
    <cellStyle name="Normal 6 3 3 4 2 3" xfId="1537" xr:uid="{1046B2E8-A61E-4B82-AD0F-934B3F05468B}"/>
    <cellStyle name="Normal 6 3 3 4 3" xfId="1538" xr:uid="{7FB960A3-622C-4418-88E4-4F356EF06C50}"/>
    <cellStyle name="Normal 6 3 3 4 3 2" xfId="1539" xr:uid="{F6939CDA-E68D-4FBE-8028-C5E9E8B816DC}"/>
    <cellStyle name="Normal 6 3 3 4 4" xfId="1540" xr:uid="{5B17A551-1B63-4904-A0BB-061A7370CFC3}"/>
    <cellStyle name="Normal 6 3 3 5" xfId="627" xr:uid="{C2511319-F8C7-476B-AEB6-B3F4097050A1}"/>
    <cellStyle name="Normal 6 3 3 5 2" xfId="1541" xr:uid="{7AC5CF39-7725-4846-A317-D6A17EB07750}"/>
    <cellStyle name="Normal 6 3 3 5 2 2" xfId="1542" xr:uid="{82F641C3-4B5A-4E56-99AB-E0F67F2245E6}"/>
    <cellStyle name="Normal 6 3 3 5 3" xfId="1543" xr:uid="{5EC95959-2238-486F-BEDD-69F431A9076C}"/>
    <cellStyle name="Normal 6 3 3 5 4" xfId="3144" xr:uid="{ACAF8DD0-5F91-4E92-B04A-77B3DA89A8A7}"/>
    <cellStyle name="Normal 6 3 3 6" xfId="1544" xr:uid="{77130488-2058-4581-B151-103814406F86}"/>
    <cellStyle name="Normal 6 3 3 6 2" xfId="1545" xr:uid="{8598D5E7-A530-427B-907D-6E20056A4246}"/>
    <cellStyle name="Normal 6 3 3 7" xfId="1546" xr:uid="{AAFB36CD-3195-4452-949D-52BA7C649577}"/>
    <cellStyle name="Normal 6 3 3 8" xfId="3145" xr:uid="{BBEA7F4A-6BDB-4483-95CF-0E8CD9CB1AC3}"/>
    <cellStyle name="Normal 6 3 4" xfId="116" xr:uid="{2CC65622-204D-49A4-BDF3-F83B48C50834}"/>
    <cellStyle name="Normal 6 3 4 2" xfId="447" xr:uid="{C472A856-D8A5-4EC7-BBB7-DB31466A1C37}"/>
    <cellStyle name="Normal 6 3 4 2 2" xfId="628" xr:uid="{BE56178B-0B4B-4623-BBD9-BF17C0843525}"/>
    <cellStyle name="Normal 6 3 4 2 2 2" xfId="1547" xr:uid="{C5EBBC2C-B681-4104-AC29-29D85EF659AC}"/>
    <cellStyle name="Normal 6 3 4 2 2 2 2" xfId="1548" xr:uid="{F0BDB750-AAB5-4787-9D14-8EE6FAE1EF9B}"/>
    <cellStyle name="Normal 6 3 4 2 2 3" xfId="1549" xr:uid="{FEC051CD-0202-41D0-B25A-F98B1E2F11CB}"/>
    <cellStyle name="Normal 6 3 4 2 2 4" xfId="3146" xr:uid="{7D2F9B33-3E93-4C7D-AB76-12C9041A7DC3}"/>
    <cellStyle name="Normal 6 3 4 2 3" xfId="1550" xr:uid="{F8E723BC-ACA0-404B-8BB3-EDE6A87EC80C}"/>
    <cellStyle name="Normal 6 3 4 2 3 2" xfId="1551" xr:uid="{EFFD1F6B-3D6A-4AFA-BB04-2201424B6111}"/>
    <cellStyle name="Normal 6 3 4 2 4" xfId="1552" xr:uid="{BA2AF502-DD90-44EA-9BEE-1D1C492E7261}"/>
    <cellStyle name="Normal 6 3 4 2 5" xfId="3147" xr:uid="{1F525C6C-958C-47BB-BD66-D7E2787BE316}"/>
    <cellStyle name="Normal 6 3 4 3" xfId="629" xr:uid="{092392F1-47E3-44CF-A87E-953EC2AF3A3D}"/>
    <cellStyle name="Normal 6 3 4 3 2" xfId="1553" xr:uid="{224B55C9-92C7-457C-A5C3-4520153CE410}"/>
    <cellStyle name="Normal 6 3 4 3 2 2" xfId="1554" xr:uid="{A2819234-DC7E-4ACB-97DD-27CAB4C22680}"/>
    <cellStyle name="Normal 6 3 4 3 3" xfId="1555" xr:uid="{5205CB17-DE4B-42B1-8A07-E7F3BB538D88}"/>
    <cellStyle name="Normal 6 3 4 3 4" xfId="3148" xr:uid="{BFF203FA-E639-4604-8A62-4D09827C3A6E}"/>
    <cellStyle name="Normal 6 3 4 4" xfId="1556" xr:uid="{2C8CDA45-9F60-4008-866A-7B8CF22DF1C9}"/>
    <cellStyle name="Normal 6 3 4 4 2" xfId="1557" xr:uid="{B7DD1886-C77C-4B4B-A28A-191014D99F8A}"/>
    <cellStyle name="Normal 6 3 4 4 3" xfId="3149" xr:uid="{84F58C00-1E64-45FA-96AE-D3E586451B18}"/>
    <cellStyle name="Normal 6 3 4 4 4" xfId="3150" xr:uid="{182C2F4D-E1C9-4744-BDB5-FD8BFE6C1E32}"/>
    <cellStyle name="Normal 6 3 4 5" xfId="1558" xr:uid="{17531B58-38AA-436D-8CD6-237C11A965DD}"/>
    <cellStyle name="Normal 6 3 4 6" xfId="3151" xr:uid="{4CEE75B8-B00B-4D56-9CC1-3CDA9CB53B46}"/>
    <cellStyle name="Normal 6 3 4 7" xfId="3152" xr:uid="{4561C07D-CB11-4780-98C8-BF34679FD609}"/>
    <cellStyle name="Normal 6 3 5" xfId="328" xr:uid="{0E4DFF47-63E3-493E-8C4C-086B645379B9}"/>
    <cellStyle name="Normal 6 3 5 2" xfId="630" xr:uid="{EB086BEE-5F65-43BC-92CA-963145527E5D}"/>
    <cellStyle name="Normal 6 3 5 2 2" xfId="631" xr:uid="{43A8B768-861F-409F-9B33-6C107E39B25B}"/>
    <cellStyle name="Normal 6 3 5 2 2 2" xfId="1559" xr:uid="{8CDD3CCD-B4E5-425A-9301-9FC2B8E5F3EF}"/>
    <cellStyle name="Normal 6 3 5 2 2 2 2" xfId="1560" xr:uid="{14F69773-303A-423A-A059-60DDD6CF3732}"/>
    <cellStyle name="Normal 6 3 5 2 2 3" xfId="1561" xr:uid="{BB53D158-9F69-47C9-9EF0-643EDCDB4FE6}"/>
    <cellStyle name="Normal 6 3 5 2 3" xfId="1562" xr:uid="{B219BADF-2B0F-46ED-A2F0-5724852294F6}"/>
    <cellStyle name="Normal 6 3 5 2 3 2" xfId="1563" xr:uid="{6FA4982D-FBE2-486D-9272-B3A8793FAD5E}"/>
    <cellStyle name="Normal 6 3 5 2 4" xfId="1564" xr:uid="{FB7900B3-DA3D-412B-93D1-D9CEAE490CA7}"/>
    <cellStyle name="Normal 6 3 5 3" xfId="632" xr:uid="{69742804-6089-4FFE-913F-31E29D75018A}"/>
    <cellStyle name="Normal 6 3 5 3 2" xfId="1565" xr:uid="{8B10440F-8A84-4A03-8F15-CA63AEEE47D2}"/>
    <cellStyle name="Normal 6 3 5 3 2 2" xfId="1566" xr:uid="{8076EDDD-C261-4753-8EDB-6C01504DFB67}"/>
    <cellStyle name="Normal 6 3 5 3 3" xfId="1567" xr:uid="{46D1320D-73CE-4446-8F34-1DAEA0D5FB3A}"/>
    <cellStyle name="Normal 6 3 5 3 4" xfId="3153" xr:uid="{DF6FB01C-CC86-43AF-8062-3DF293817556}"/>
    <cellStyle name="Normal 6 3 5 4" xfId="1568" xr:uid="{7EDC4F52-EA6B-4582-AFF3-78737CB4591E}"/>
    <cellStyle name="Normal 6 3 5 4 2" xfId="1569" xr:uid="{6847E312-22CD-41CE-99B3-4048920D1726}"/>
    <cellStyle name="Normal 6 3 5 5" xfId="1570" xr:uid="{A44A0570-1440-4575-8AAF-0046954761C8}"/>
    <cellStyle name="Normal 6 3 5 6" xfId="3154" xr:uid="{76A3161C-64F8-4908-A633-3E7B8E280860}"/>
    <cellStyle name="Normal 6 3 6" xfId="329" xr:uid="{7AFD6AFC-C283-4E36-84BB-5EFC4DCAE314}"/>
    <cellStyle name="Normal 6 3 6 2" xfId="633" xr:uid="{A4467960-7C14-4EA0-AD1E-7039678EA80D}"/>
    <cellStyle name="Normal 6 3 6 2 2" xfId="1571" xr:uid="{63DFCE58-175E-446C-8E94-AA9C73D332E1}"/>
    <cellStyle name="Normal 6 3 6 2 2 2" xfId="1572" xr:uid="{64D66FA2-3160-4354-82B9-9569DD27ED6B}"/>
    <cellStyle name="Normal 6 3 6 2 3" xfId="1573" xr:uid="{94F6A045-B736-4461-A4A9-A93FB77AE016}"/>
    <cellStyle name="Normal 6 3 6 2 4" xfId="3155" xr:uid="{15C28B9A-5E63-418A-9E3C-7B2C0FD5AB69}"/>
    <cellStyle name="Normal 6 3 6 3" xfId="1574" xr:uid="{370AD85D-F129-4498-A8B2-9BB3EC0DAA56}"/>
    <cellStyle name="Normal 6 3 6 3 2" xfId="1575" xr:uid="{A29DF351-B28F-4882-BE29-43C3E91AC17F}"/>
    <cellStyle name="Normal 6 3 6 4" xfId="1576" xr:uid="{91063AF5-28E5-4AEF-8C7E-5D2C49D1069E}"/>
    <cellStyle name="Normal 6 3 6 5" xfId="3156" xr:uid="{37C4A869-1E16-444D-850E-5C1C265BF743}"/>
    <cellStyle name="Normal 6 3 7" xfId="634" xr:uid="{9315C29C-C262-48A8-A0BA-23BC278B374D}"/>
    <cellStyle name="Normal 6 3 7 2" xfId="1577" xr:uid="{4EBFC3EF-A876-4B4F-B958-A58A188483AF}"/>
    <cellStyle name="Normal 6 3 7 2 2" xfId="1578" xr:uid="{C379A659-8A86-4E9C-BD22-36D2944AE8CB}"/>
    <cellStyle name="Normal 6 3 7 3" xfId="1579" xr:uid="{F37B2AE5-98F3-48A7-A882-C29B3481FD05}"/>
    <cellStyle name="Normal 6 3 7 4" xfId="3157" xr:uid="{4BD9E890-E468-4C22-A989-E798B4AD35CD}"/>
    <cellStyle name="Normal 6 3 8" xfId="1580" xr:uid="{358D3CE7-A183-458C-9054-ADD51AC39C92}"/>
    <cellStyle name="Normal 6 3 8 2" xfId="1581" xr:uid="{A7B38137-707F-4F25-B2E5-DA9362CA01B8}"/>
    <cellStyle name="Normal 6 3 8 3" xfId="3158" xr:uid="{621ABCA4-B121-4081-B9EB-99598D07C0C3}"/>
    <cellStyle name="Normal 6 3 8 4" xfId="3159" xr:uid="{F6CB2781-70D9-4E99-B872-5B6782EB97F1}"/>
    <cellStyle name="Normal 6 3 9" xfId="1582" xr:uid="{F592A12A-31FE-4AD0-BEC6-9A0545DDE1BA}"/>
    <cellStyle name="Normal 6 3 9 2" xfId="4718" xr:uid="{26E03568-CBAB-4807-9F32-23430374C5C1}"/>
    <cellStyle name="Normal 6 4" xfId="117" xr:uid="{97367CB9-DDFD-4E9C-8D1B-AE6AB0D7404F}"/>
    <cellStyle name="Normal 6 4 10" xfId="3160" xr:uid="{A7E82DDD-A735-4D5A-8549-F1B851E8310B}"/>
    <cellStyle name="Normal 6 4 11" xfId="3161" xr:uid="{E6E1E116-C58B-4852-96BC-96595EEBDC72}"/>
    <cellStyle name="Normal 6 4 2" xfId="118" xr:uid="{61EA5047-1BB1-4406-94E8-2C9E3718904C}"/>
    <cellStyle name="Normal 6 4 2 2" xfId="119" xr:uid="{6D69A570-D25E-4C3A-89D1-93BBB1FFFF4E}"/>
    <cellStyle name="Normal 6 4 2 2 2" xfId="330" xr:uid="{D3875D95-D5F5-4B72-90E3-804AAD1B4FE5}"/>
    <cellStyle name="Normal 6 4 2 2 2 2" xfId="635" xr:uid="{D79A2FC4-A3A4-4751-95C4-B255B9AAA4A5}"/>
    <cellStyle name="Normal 6 4 2 2 2 2 2" xfId="1583" xr:uid="{BA52928F-CFD8-4B5B-BD29-137AA80ED8FE}"/>
    <cellStyle name="Normal 6 4 2 2 2 2 2 2" xfId="1584" xr:uid="{DA198710-B9D0-46A9-9B32-B4A7A5D52E12}"/>
    <cellStyle name="Normal 6 4 2 2 2 2 3" xfId="1585" xr:uid="{46CE1F5C-4359-4DCD-B2A3-01E550FC1E0F}"/>
    <cellStyle name="Normal 6 4 2 2 2 2 4" xfId="3162" xr:uid="{6CB30480-CF33-4D6C-8B1F-43685AC64944}"/>
    <cellStyle name="Normal 6 4 2 2 2 3" xfId="1586" xr:uid="{6D93A31F-CA40-4BCF-A511-7EC16915BE65}"/>
    <cellStyle name="Normal 6 4 2 2 2 3 2" xfId="1587" xr:uid="{9662BD9F-0204-43B2-8F83-5FCAD67704FD}"/>
    <cellStyle name="Normal 6 4 2 2 2 3 3" xfId="3163" xr:uid="{E454A621-B200-4BDA-AA40-DF1F7EBD8932}"/>
    <cellStyle name="Normal 6 4 2 2 2 3 4" xfId="3164" xr:uid="{9E47E44E-E484-4BAE-A0CD-AD831DCC1903}"/>
    <cellStyle name="Normal 6 4 2 2 2 4" xfId="1588" xr:uid="{AD0F6FB4-DBD8-49A4-811E-1DCB91E3FA70}"/>
    <cellStyle name="Normal 6 4 2 2 2 5" xfId="3165" xr:uid="{3F1FEA5F-5FDC-4152-8FF6-0B9E9914FAB5}"/>
    <cellStyle name="Normal 6 4 2 2 2 6" xfId="3166" xr:uid="{09D0CA06-B782-479C-8AC8-BF5A078840B4}"/>
    <cellStyle name="Normal 6 4 2 2 3" xfId="636" xr:uid="{56F7600C-7965-4E9E-B83F-C2392874E313}"/>
    <cellStyle name="Normal 6 4 2 2 3 2" xfId="1589" xr:uid="{3EA1DE14-2507-4C2E-A008-731A76649ADB}"/>
    <cellStyle name="Normal 6 4 2 2 3 2 2" xfId="1590" xr:uid="{CB4BBE35-7327-4676-8669-718E725A9651}"/>
    <cellStyle name="Normal 6 4 2 2 3 2 3" xfId="3167" xr:uid="{5813CDA6-F589-40A8-96B0-C96EE5455616}"/>
    <cellStyle name="Normal 6 4 2 2 3 2 4" xfId="3168" xr:uid="{41915BCA-0DFF-4607-9BB3-FAFA6F6B7608}"/>
    <cellStyle name="Normal 6 4 2 2 3 3" xfId="1591" xr:uid="{77A275E7-B8A9-4BB9-8ACE-6496F941A348}"/>
    <cellStyle name="Normal 6 4 2 2 3 4" xfId="3169" xr:uid="{1CBAAB5B-7488-4AA6-AF93-DA2C4950BB2B}"/>
    <cellStyle name="Normal 6 4 2 2 3 5" xfId="3170" xr:uid="{BDAC1300-B0CC-411C-AA92-D42A39326DBF}"/>
    <cellStyle name="Normal 6 4 2 2 4" xfId="1592" xr:uid="{AE4A4179-7742-418B-A592-52FA63705C87}"/>
    <cellStyle name="Normal 6 4 2 2 4 2" xfId="1593" xr:uid="{0436E26E-35E9-443E-BB56-4D0D3A2DE920}"/>
    <cellStyle name="Normal 6 4 2 2 4 3" xfId="3171" xr:uid="{FA2923C2-D829-49B5-9E62-5174CB1C1B00}"/>
    <cellStyle name="Normal 6 4 2 2 4 4" xfId="3172" xr:uid="{3A4F73D2-4F42-4601-A5C6-02E61B44DF11}"/>
    <cellStyle name="Normal 6 4 2 2 5" xfId="1594" xr:uid="{65078BCF-4B72-416A-BF7F-056C8A053B1E}"/>
    <cellStyle name="Normal 6 4 2 2 5 2" xfId="3173" xr:uid="{6E26968A-135B-4425-A25C-F6ACCE50F48F}"/>
    <cellStyle name="Normal 6 4 2 2 5 3" xfId="3174" xr:uid="{F5E9259B-004A-4BCE-A433-1D0B404106D1}"/>
    <cellStyle name="Normal 6 4 2 2 5 4" xfId="3175" xr:uid="{480588A5-E03D-476C-ADD7-F643785B5C76}"/>
    <cellStyle name="Normal 6 4 2 2 6" xfId="3176" xr:uid="{9572FDFA-7D60-4057-9BB2-2FF7673A2338}"/>
    <cellStyle name="Normal 6 4 2 2 7" xfId="3177" xr:uid="{8DA1ED13-D23E-449E-8105-1780D83A9DEA}"/>
    <cellStyle name="Normal 6 4 2 2 8" xfId="3178" xr:uid="{E2927914-F31F-4E9B-BFBA-A19EE4CFA6F3}"/>
    <cellStyle name="Normal 6 4 2 3" xfId="331" xr:uid="{09B4FB4B-8740-444E-ACDF-7FB0C7CB4A53}"/>
    <cellStyle name="Normal 6 4 2 3 2" xfId="637" xr:uid="{6DE82BCF-8492-47BE-B377-4E752FA52F0C}"/>
    <cellStyle name="Normal 6 4 2 3 2 2" xfId="638" xr:uid="{B244C632-28AE-4835-9412-85BF87506B31}"/>
    <cellStyle name="Normal 6 4 2 3 2 2 2" xfId="1595" xr:uid="{6401BCB6-2B17-4AA5-A3DE-8D864C323C59}"/>
    <cellStyle name="Normal 6 4 2 3 2 2 2 2" xfId="1596" xr:uid="{3A5E5CD9-E483-4A1C-9A0C-F5C1F34509F8}"/>
    <cellStyle name="Normal 6 4 2 3 2 2 3" xfId="1597" xr:uid="{2378CAA2-5B6D-446C-A346-C30A47695381}"/>
    <cellStyle name="Normal 6 4 2 3 2 3" xfId="1598" xr:uid="{09BC492D-1BEC-4BDF-BDB4-CC53A23BAC8C}"/>
    <cellStyle name="Normal 6 4 2 3 2 3 2" xfId="1599" xr:uid="{A70B9C7B-989A-4AB3-8137-FBCA95891A63}"/>
    <cellStyle name="Normal 6 4 2 3 2 4" xfId="1600" xr:uid="{6D69DA68-FB54-4B3D-8A86-05D176ABB30A}"/>
    <cellStyle name="Normal 6 4 2 3 3" xfId="639" xr:uid="{A1D6E959-CC4A-4B73-9962-B2B071BD9659}"/>
    <cellStyle name="Normal 6 4 2 3 3 2" xfId="1601" xr:uid="{EC99AC3C-B766-4E7E-A624-FBD0B6A24747}"/>
    <cellStyle name="Normal 6 4 2 3 3 2 2" xfId="1602" xr:uid="{D1F4560C-F3FB-4533-9DC1-AF56A239CE39}"/>
    <cellStyle name="Normal 6 4 2 3 3 3" xfId="1603" xr:uid="{A4E48BF4-7B37-44CD-B512-68D195715790}"/>
    <cellStyle name="Normal 6 4 2 3 3 4" xfId="3179" xr:uid="{47A97590-4F26-4BD9-9943-0EEA660A379A}"/>
    <cellStyle name="Normal 6 4 2 3 4" xfId="1604" xr:uid="{D9A78115-767E-4906-88C6-9B04B486F2EC}"/>
    <cellStyle name="Normal 6 4 2 3 4 2" xfId="1605" xr:uid="{7A0883E6-8DE9-4C39-9F4C-EEC028018396}"/>
    <cellStyle name="Normal 6 4 2 3 5" xfId="1606" xr:uid="{97F46879-1CF9-423D-B63A-E4F19ADFD539}"/>
    <cellStyle name="Normal 6 4 2 3 6" xfId="3180" xr:uid="{1A9C97AE-AC50-4967-A690-1F739CF6A604}"/>
    <cellStyle name="Normal 6 4 2 4" xfId="332" xr:uid="{C603743B-1585-4E89-8740-3643B845B2A3}"/>
    <cellStyle name="Normal 6 4 2 4 2" xfId="640" xr:uid="{2288D736-717B-4D20-A266-EB746AE5F08A}"/>
    <cellStyle name="Normal 6 4 2 4 2 2" xfId="1607" xr:uid="{D5F24F58-0920-4667-B159-281B82FFCE28}"/>
    <cellStyle name="Normal 6 4 2 4 2 2 2" xfId="1608" xr:uid="{4D9ACF25-286B-4AFC-8F5C-624C62F02F79}"/>
    <cellStyle name="Normal 6 4 2 4 2 3" xfId="1609" xr:uid="{66793188-B3AF-493C-90A8-9FC350859174}"/>
    <cellStyle name="Normal 6 4 2 4 2 4" xfId="3181" xr:uid="{49243847-0EE0-497D-824E-477EE3753D75}"/>
    <cellStyle name="Normal 6 4 2 4 3" xfId="1610" xr:uid="{AA74CBDA-8D5D-469F-96A1-2F4BFCCA2482}"/>
    <cellStyle name="Normal 6 4 2 4 3 2" xfId="1611" xr:uid="{8ABBBD13-ACCC-4D71-80F6-5518D7D4B91D}"/>
    <cellStyle name="Normal 6 4 2 4 4" xfId="1612" xr:uid="{F28DB1BE-0497-47BA-8848-4F86EA271C6B}"/>
    <cellStyle name="Normal 6 4 2 4 5" xfId="3182" xr:uid="{57467C6B-52BA-4300-9F9B-BE77BEAF1A16}"/>
    <cellStyle name="Normal 6 4 2 5" xfId="333" xr:uid="{2E186967-3289-4538-A94E-0D7E05F89C8B}"/>
    <cellStyle name="Normal 6 4 2 5 2" xfId="1613" xr:uid="{D2D18114-964A-4C1F-847E-7C700C79D4F1}"/>
    <cellStyle name="Normal 6 4 2 5 2 2" xfId="1614" xr:uid="{2192FC88-243F-4C1E-9EF8-10BF316C7AF8}"/>
    <cellStyle name="Normal 6 4 2 5 3" xfId="1615" xr:uid="{96163823-84F6-4089-83DE-11E23CF7338F}"/>
    <cellStyle name="Normal 6 4 2 5 4" xfId="3183" xr:uid="{79FA15EB-683E-44EB-8B2E-3E4B767848F5}"/>
    <cellStyle name="Normal 6 4 2 6" xfId="1616" xr:uid="{3FA5594B-C974-436B-98BE-49EF35BD298A}"/>
    <cellStyle name="Normal 6 4 2 6 2" xfId="1617" xr:uid="{F64E4107-7101-417F-AA7E-B57C0993BCDF}"/>
    <cellStyle name="Normal 6 4 2 6 3" xfId="3184" xr:uid="{AB55F73B-7A7F-4718-9674-A2251532489A}"/>
    <cellStyle name="Normal 6 4 2 6 4" xfId="3185" xr:uid="{B113D131-F0A4-4B2B-A23C-04D79E402F7C}"/>
    <cellStyle name="Normal 6 4 2 7" xfId="1618" xr:uid="{0FFA1642-59D7-4843-A6C5-F9609BB949EB}"/>
    <cellStyle name="Normal 6 4 2 8" xfId="3186" xr:uid="{7D093B09-B33D-42AA-A30E-50F6F43AA0EB}"/>
    <cellStyle name="Normal 6 4 2 9" xfId="3187" xr:uid="{0C5AD892-BC72-4027-873E-B9D9C80ADCC1}"/>
    <cellStyle name="Normal 6 4 3" xfId="120" xr:uid="{9D41D375-2C11-48DE-9A74-FFE0A6E460A1}"/>
    <cellStyle name="Normal 6 4 3 2" xfId="121" xr:uid="{8597EAA8-AAA9-46C4-A0F2-9E6780080D1E}"/>
    <cellStyle name="Normal 6 4 3 2 2" xfId="641" xr:uid="{6DFD5B73-6C25-4056-A519-0CBA7E7FA1D2}"/>
    <cellStyle name="Normal 6 4 3 2 2 2" xfId="1619" xr:uid="{945C9CE6-37AB-4358-9BB1-B8BD9BE197D4}"/>
    <cellStyle name="Normal 6 4 3 2 2 2 2" xfId="1620" xr:uid="{188645C0-E7B0-487D-98AD-E9BDB9E38969}"/>
    <cellStyle name="Normal 6 4 3 2 2 2 2 2" xfId="4476" xr:uid="{4658ADFE-3C7B-4C69-9847-0AF0B201BBE8}"/>
    <cellStyle name="Normal 6 4 3 2 2 2 3" xfId="4477" xr:uid="{9E6462B6-A7B7-4066-B218-DE73BA301394}"/>
    <cellStyle name="Normal 6 4 3 2 2 3" xfId="1621" xr:uid="{3DECE264-8B7A-4DC3-BA39-1DAA9362B77C}"/>
    <cellStyle name="Normal 6 4 3 2 2 3 2" xfId="4478" xr:uid="{BDE965A1-3B8A-4E54-A46F-C395D58262C6}"/>
    <cellStyle name="Normal 6 4 3 2 2 4" xfId="3188" xr:uid="{4DCA77F8-504C-4B38-BFEA-37045C0D144B}"/>
    <cellStyle name="Normal 6 4 3 2 3" xfId="1622" xr:uid="{6431C33A-4057-4741-9DB6-31F6BD1B81FB}"/>
    <cellStyle name="Normal 6 4 3 2 3 2" xfId="1623" xr:uid="{28960516-07BD-4EDF-8B47-F16EACD7EFD6}"/>
    <cellStyle name="Normal 6 4 3 2 3 2 2" xfId="4479" xr:uid="{514E6B86-27A6-47DE-8148-7EBEEBFA384C}"/>
    <cellStyle name="Normal 6 4 3 2 3 3" xfId="3189" xr:uid="{D5618D2B-3C8B-4FAA-9FB1-696F7D3007C6}"/>
    <cellStyle name="Normal 6 4 3 2 3 4" xfId="3190" xr:uid="{8897FE2F-FBB8-4BF8-BDEE-7B80B57D2044}"/>
    <cellStyle name="Normal 6 4 3 2 4" xfId="1624" xr:uid="{C0F80A75-068C-44F4-89A8-5BC817D5584C}"/>
    <cellStyle name="Normal 6 4 3 2 4 2" xfId="4480" xr:uid="{39F0CCEA-CD0F-4BA9-A618-A367C1D31B38}"/>
    <cellStyle name="Normal 6 4 3 2 5" xfId="3191" xr:uid="{0E7D5B6C-102D-4577-83E8-DEBF2EE2E34A}"/>
    <cellStyle name="Normal 6 4 3 2 6" xfId="3192" xr:uid="{12FE9FDC-8614-4E2A-A052-910FCD53CF72}"/>
    <cellStyle name="Normal 6 4 3 3" xfId="334" xr:uid="{AF0F41C1-D70E-4767-BD61-7B0EA2F9C29C}"/>
    <cellStyle name="Normal 6 4 3 3 2" xfId="1625" xr:uid="{587F733F-C538-4E1B-988E-667BF7F86F1C}"/>
    <cellStyle name="Normal 6 4 3 3 2 2" xfId="1626" xr:uid="{1DF1DBB4-744A-4F35-AF05-87BFC59C9F60}"/>
    <cellStyle name="Normal 6 4 3 3 2 2 2" xfId="4481" xr:uid="{58B51872-6963-483F-9E31-112D8C383531}"/>
    <cellStyle name="Normal 6 4 3 3 2 3" xfId="3193" xr:uid="{F55F96C7-606F-4379-B3E5-BCC376E46718}"/>
    <cellStyle name="Normal 6 4 3 3 2 4" xfId="3194" xr:uid="{5E32D5DF-4CDC-4CDF-A770-5FA6A38F5C53}"/>
    <cellStyle name="Normal 6 4 3 3 3" xfId="1627" xr:uid="{9EDDF36B-5C3F-4A78-B863-988F007AA279}"/>
    <cellStyle name="Normal 6 4 3 3 3 2" xfId="4482" xr:uid="{C844ADE4-607A-4A7A-AFE5-7EE5A9ABB083}"/>
    <cellStyle name="Normal 6 4 3 3 4" xfId="3195" xr:uid="{4E610522-CB8A-47DE-8DB6-1E411460468B}"/>
    <cellStyle name="Normal 6 4 3 3 5" xfId="3196" xr:uid="{353BBDED-BC19-400A-8E75-798B59D3152D}"/>
    <cellStyle name="Normal 6 4 3 4" xfId="1628" xr:uid="{5FEE98D8-C668-4EEC-8154-734C492D67CD}"/>
    <cellStyle name="Normal 6 4 3 4 2" xfId="1629" xr:uid="{A75635AA-5860-49E8-B308-3A2C028B7432}"/>
    <cellStyle name="Normal 6 4 3 4 2 2" xfId="4483" xr:uid="{281562B7-71F1-4711-9D76-AE7A5C829370}"/>
    <cellStyle name="Normal 6 4 3 4 3" xfId="3197" xr:uid="{233F87B8-DEF1-4A59-BC16-0702467A1C5E}"/>
    <cellStyle name="Normal 6 4 3 4 4" xfId="3198" xr:uid="{7FCC3FAB-193E-4CEF-87D8-4F7C8D5B3D59}"/>
    <cellStyle name="Normal 6 4 3 5" xfId="1630" xr:uid="{D82F98ED-E1C8-4EAE-B70E-2B37CDF1A1A5}"/>
    <cellStyle name="Normal 6 4 3 5 2" xfId="3199" xr:uid="{43D7C266-BE9C-44C9-BA78-79B0AFB4708A}"/>
    <cellStyle name="Normal 6 4 3 5 3" xfId="3200" xr:uid="{961D9062-FEA3-49F6-8BF0-92449602500E}"/>
    <cellStyle name="Normal 6 4 3 5 4" xfId="3201" xr:uid="{DB0E8F28-519E-40EC-8F3E-D9B82B0B8E4E}"/>
    <cellStyle name="Normal 6 4 3 6" xfId="3202" xr:uid="{AF61ACE6-52E5-4C84-972B-388E36E782AD}"/>
    <cellStyle name="Normal 6 4 3 7" xfId="3203" xr:uid="{B0DC993E-2F67-4EAF-8D47-639298291792}"/>
    <cellStyle name="Normal 6 4 3 8" xfId="3204" xr:uid="{348270CA-47F0-4745-AE24-FE0194CFCDA4}"/>
    <cellStyle name="Normal 6 4 4" xfId="122" xr:uid="{4E57972E-DFC9-4C3D-8527-490908C0F57F}"/>
    <cellStyle name="Normal 6 4 4 2" xfId="642" xr:uid="{7386FE4E-3BBB-4C05-A53D-963746961BF7}"/>
    <cellStyle name="Normal 6 4 4 2 2" xfId="643" xr:uid="{8C369495-9690-4B79-817D-DF04C26C1416}"/>
    <cellStyle name="Normal 6 4 4 2 2 2" xfId="1631" xr:uid="{318C221A-6246-469E-89A3-8DBC682B077E}"/>
    <cellStyle name="Normal 6 4 4 2 2 2 2" xfId="1632" xr:uid="{4EDA08B2-3741-42CE-BCB9-8797F5E684C0}"/>
    <cellStyle name="Normal 6 4 4 2 2 3" xfId="1633" xr:uid="{051087D0-E7D2-44D7-89A3-9A4D0967256B}"/>
    <cellStyle name="Normal 6 4 4 2 2 4" xfId="3205" xr:uid="{971ED282-843D-415C-A9F1-FAEAE50B64D1}"/>
    <cellStyle name="Normal 6 4 4 2 3" xfId="1634" xr:uid="{EC0F2109-536E-4F79-BEA1-01D8E842E0C0}"/>
    <cellStyle name="Normal 6 4 4 2 3 2" xfId="1635" xr:uid="{5CCE8F75-E554-420F-ADCF-514AE8492C58}"/>
    <cellStyle name="Normal 6 4 4 2 4" xfId="1636" xr:uid="{D6F42ABC-956A-4102-9AAA-3F74A686EE6B}"/>
    <cellStyle name="Normal 6 4 4 2 5" xfId="3206" xr:uid="{8F70F012-80C3-4525-BE9B-A37296E3C735}"/>
    <cellStyle name="Normal 6 4 4 3" xfId="644" xr:uid="{D1E1C122-B888-42F8-8BF9-382F830EFB15}"/>
    <cellStyle name="Normal 6 4 4 3 2" xfId="1637" xr:uid="{480A8195-081E-48C1-B43F-ED9278DC653B}"/>
    <cellStyle name="Normal 6 4 4 3 2 2" xfId="1638" xr:uid="{06319A7A-2C92-4971-A3D1-5581279D5687}"/>
    <cellStyle name="Normal 6 4 4 3 3" xfId="1639" xr:uid="{5D39308A-B338-4D33-B83B-85F4A73DD8A3}"/>
    <cellStyle name="Normal 6 4 4 3 4" xfId="3207" xr:uid="{765481F3-2A4C-4C45-A392-696F78D2B152}"/>
    <cellStyle name="Normal 6 4 4 4" xfId="1640" xr:uid="{FD6E4231-0AC4-4FA5-8FB2-CDB58810ECB6}"/>
    <cellStyle name="Normal 6 4 4 4 2" xfId="1641" xr:uid="{297D4340-E790-4014-B5F9-AAF868AA7DCE}"/>
    <cellStyle name="Normal 6 4 4 4 3" xfId="3208" xr:uid="{DC302378-B720-40AB-AC67-D8D74924FB68}"/>
    <cellStyle name="Normal 6 4 4 4 4" xfId="3209" xr:uid="{00838929-1883-4197-BC99-3DEE6BB209BD}"/>
    <cellStyle name="Normal 6 4 4 5" xfId="1642" xr:uid="{955CB809-39E1-490F-9DB2-32A6554F0BBF}"/>
    <cellStyle name="Normal 6 4 4 6" xfId="3210" xr:uid="{2945204D-BEDE-40D6-AC12-0C4320107474}"/>
    <cellStyle name="Normal 6 4 4 7" xfId="3211" xr:uid="{BDFACFF6-2E92-41AC-B5E3-F709FF856C1C}"/>
    <cellStyle name="Normal 6 4 5" xfId="335" xr:uid="{E62125DC-C8B1-4CDE-8281-9856CD944345}"/>
    <cellStyle name="Normal 6 4 5 2" xfId="645" xr:uid="{DAF71492-6EC4-46B1-87C9-7991E56A8E55}"/>
    <cellStyle name="Normal 6 4 5 2 2" xfId="1643" xr:uid="{C063D092-E699-41A1-A3C1-0794E086B134}"/>
    <cellStyle name="Normal 6 4 5 2 2 2" xfId="1644" xr:uid="{90069B28-1AB5-424A-9DE2-8543ED42DDF7}"/>
    <cellStyle name="Normal 6 4 5 2 3" xfId="1645" xr:uid="{497D65A4-3F5A-4EC5-ACDA-8E5747B58935}"/>
    <cellStyle name="Normal 6 4 5 2 4" xfId="3212" xr:uid="{31A57816-1881-4A06-B344-D659772B6FEA}"/>
    <cellStyle name="Normal 6 4 5 3" xfId="1646" xr:uid="{A22A63EF-EEA6-46E2-ADDE-57026D83AB2F}"/>
    <cellStyle name="Normal 6 4 5 3 2" xfId="1647" xr:uid="{64786E8F-5B38-40C6-A480-2B41F565DB8B}"/>
    <cellStyle name="Normal 6 4 5 3 3" xfId="3213" xr:uid="{DEBC22A9-4760-4CEE-B610-E1C432C33821}"/>
    <cellStyle name="Normal 6 4 5 3 4" xfId="3214" xr:uid="{68866114-7B37-4932-80BE-CC532B0D5B16}"/>
    <cellStyle name="Normal 6 4 5 4" xfId="1648" xr:uid="{5B842CFB-0D1A-4415-AA9B-9E6483605200}"/>
    <cellStyle name="Normal 6 4 5 5" xfId="3215" xr:uid="{E30DA4F6-8180-4DA6-9370-F8994475E728}"/>
    <cellStyle name="Normal 6 4 5 6" xfId="3216" xr:uid="{913DB916-8C7C-4D13-A2E5-6FE338A9A8EC}"/>
    <cellStyle name="Normal 6 4 6" xfId="336" xr:uid="{EFAE4EAB-E133-4753-89CC-1A95A354F9B2}"/>
    <cellStyle name="Normal 6 4 6 2" xfId="1649" xr:uid="{DDDFD7FA-797A-4ED0-8989-B32A9B3658F1}"/>
    <cellStyle name="Normal 6 4 6 2 2" xfId="1650" xr:uid="{492E95B2-963A-43D1-B791-41256100826F}"/>
    <cellStyle name="Normal 6 4 6 2 3" xfId="3217" xr:uid="{412D22FF-0C1F-4B8F-B06F-27B635AD93FF}"/>
    <cellStyle name="Normal 6 4 6 2 4" xfId="3218" xr:uid="{5BF588CA-97E3-46F4-A5B5-D85AD15FB7DD}"/>
    <cellStyle name="Normal 6 4 6 3" xfId="1651" xr:uid="{B373688A-D872-4B38-8A4E-8AA6DF99D85D}"/>
    <cellStyle name="Normal 6 4 6 4" xfId="3219" xr:uid="{53C8083A-09FF-4CB6-845E-C2058893C0BE}"/>
    <cellStyle name="Normal 6 4 6 5" xfId="3220" xr:uid="{65BE0BE9-8C1C-46EB-9C0F-0857B10B5F5B}"/>
    <cellStyle name="Normal 6 4 7" xfId="1652" xr:uid="{E421A143-EACA-4A99-A2F0-94074B2DF2F9}"/>
    <cellStyle name="Normal 6 4 7 2" xfId="1653" xr:uid="{3D89724C-E869-435D-BE50-B2545A53D413}"/>
    <cellStyle name="Normal 6 4 7 3" xfId="3221" xr:uid="{60EE2512-17D0-4EA9-AA97-8166FCB322E7}"/>
    <cellStyle name="Normal 6 4 7 3 2" xfId="4407" xr:uid="{72AF8E0D-2A37-4BA7-BDEB-E4BD4794689F}"/>
    <cellStyle name="Normal 6 4 7 3 3" xfId="4685" xr:uid="{2A8A057E-7AF2-4104-9EA7-F690F247E352}"/>
    <cellStyle name="Normal 6 4 7 4" xfId="3222" xr:uid="{0F925CF1-0CA4-46ED-AF04-CFC520948024}"/>
    <cellStyle name="Normal 6 4 8" xfId="1654" xr:uid="{4124A8E8-6AB9-449A-BF92-ED5C5BEEA0D1}"/>
    <cellStyle name="Normal 6 4 8 2" xfId="3223" xr:uid="{2EF5E34D-D12D-4B3E-8589-509351D42D53}"/>
    <cellStyle name="Normal 6 4 8 3" xfId="3224" xr:uid="{ABFE892D-A1B6-4B13-B5AC-6D34176D396B}"/>
    <cellStyle name="Normal 6 4 8 4" xfId="3225" xr:uid="{0B65637D-0B55-4253-BF3B-0D090E3D4207}"/>
    <cellStyle name="Normal 6 4 9" xfId="3226" xr:uid="{D0DB2BDA-A52F-44F3-A37B-9B1C924C1372}"/>
    <cellStyle name="Normal 6 5" xfId="123" xr:uid="{965CFE5B-C2AD-4551-AB10-47EE808CB0A9}"/>
    <cellStyle name="Normal 6 5 10" xfId="3227" xr:uid="{051EB583-852C-4EF9-A8C5-B13F0BF69D64}"/>
    <cellStyle name="Normal 6 5 11" xfId="3228" xr:uid="{06457515-85A4-4F3D-BFA3-92FBC507B6D2}"/>
    <cellStyle name="Normal 6 5 2" xfId="124" xr:uid="{478D6F4B-CB41-4581-BE8B-F0D40EEF6F52}"/>
    <cellStyle name="Normal 6 5 2 2" xfId="337" xr:uid="{2FC725CA-878C-454E-85E1-925C91440C95}"/>
    <cellStyle name="Normal 6 5 2 2 2" xfId="646" xr:uid="{51173FAB-18DD-48BB-9629-A6B79DCE1B2D}"/>
    <cellStyle name="Normal 6 5 2 2 2 2" xfId="647" xr:uid="{2760F8AF-6631-4293-B675-0A05F51A1F7B}"/>
    <cellStyle name="Normal 6 5 2 2 2 2 2" xfId="1655" xr:uid="{DC2E91CB-BA2C-421D-9C51-7EEA796D511F}"/>
    <cellStyle name="Normal 6 5 2 2 2 2 3" xfId="3229" xr:uid="{42D93D0C-8243-4994-805F-FF8FCD2655E7}"/>
    <cellStyle name="Normal 6 5 2 2 2 2 4" xfId="3230" xr:uid="{D93BFEF1-9734-41F7-91F3-C4488F462E97}"/>
    <cellStyle name="Normal 6 5 2 2 2 3" xfId="1656" xr:uid="{AA67B215-1056-479B-A576-7D0B4CDA68A9}"/>
    <cellStyle name="Normal 6 5 2 2 2 3 2" xfId="3231" xr:uid="{E14B7CD3-02EB-42EB-965B-0A304CB6745C}"/>
    <cellStyle name="Normal 6 5 2 2 2 3 3" xfId="3232" xr:uid="{0D9ADB72-C982-4968-BC94-A38FABB05F62}"/>
    <cellStyle name="Normal 6 5 2 2 2 3 4" xfId="3233" xr:uid="{7AC5D4B2-25E5-4543-8DBA-FF7EE6D564BE}"/>
    <cellStyle name="Normal 6 5 2 2 2 4" xfId="3234" xr:uid="{C80B99E9-66E6-47D6-B43C-FFF2B32E676E}"/>
    <cellStyle name="Normal 6 5 2 2 2 5" xfId="3235" xr:uid="{D234901C-C013-408A-9516-636DB0592030}"/>
    <cellStyle name="Normal 6 5 2 2 2 6" xfId="3236" xr:uid="{6182E0A2-12A1-4B61-841A-086403337EED}"/>
    <cellStyle name="Normal 6 5 2 2 3" xfId="648" xr:uid="{BE93F442-770F-4211-814D-40235E8E22E1}"/>
    <cellStyle name="Normal 6 5 2 2 3 2" xfId="1657" xr:uid="{1A5DAB28-B7D1-4EE1-8AF1-B0AECBFA1F66}"/>
    <cellStyle name="Normal 6 5 2 2 3 2 2" xfId="3237" xr:uid="{9F5FE2AA-7174-45E2-A47B-7409154AB610}"/>
    <cellStyle name="Normal 6 5 2 2 3 2 3" xfId="3238" xr:uid="{974BCA5D-DA78-48EC-80AB-DD448AEA71A6}"/>
    <cellStyle name="Normal 6 5 2 2 3 2 4" xfId="3239" xr:uid="{F031937B-1509-41A4-AF28-49415AAA182E}"/>
    <cellStyle name="Normal 6 5 2 2 3 3" xfId="3240" xr:uid="{24DD5641-AF62-42EC-87B8-2F0A5C583572}"/>
    <cellStyle name="Normal 6 5 2 2 3 4" xfId="3241" xr:uid="{0ABC1E38-8426-4197-AB59-E0467FA3CFCB}"/>
    <cellStyle name="Normal 6 5 2 2 3 5" xfId="3242" xr:uid="{82AF9702-3FAC-4B44-83BC-FBFBC82E5F5D}"/>
    <cellStyle name="Normal 6 5 2 2 4" xfId="1658" xr:uid="{7B64FDBE-7D01-4EB0-AC28-D7339A4995CD}"/>
    <cellStyle name="Normal 6 5 2 2 4 2" xfId="3243" xr:uid="{24BF86DC-2B08-46CF-8AAC-44605CBDEB33}"/>
    <cellStyle name="Normal 6 5 2 2 4 3" xfId="3244" xr:uid="{7F8D4279-D605-4898-809C-66CD730BB09D}"/>
    <cellStyle name="Normal 6 5 2 2 4 4" xfId="3245" xr:uid="{C9744ECC-60C5-40B4-A56C-0BC0001BD4DC}"/>
    <cellStyle name="Normal 6 5 2 2 5" xfId="3246" xr:uid="{BB9DDBE4-FBE8-4078-814A-CE1B70049216}"/>
    <cellStyle name="Normal 6 5 2 2 5 2" xfId="3247" xr:uid="{26CCE021-CC09-400B-AFAC-3550A41D4D0C}"/>
    <cellStyle name="Normal 6 5 2 2 5 3" xfId="3248" xr:uid="{CDBC2378-2D7F-430B-BE6F-4CFB112EDFBC}"/>
    <cellStyle name="Normal 6 5 2 2 5 4" xfId="3249" xr:uid="{04A80D6D-7561-4CA8-A50C-DEC68593EF49}"/>
    <cellStyle name="Normal 6 5 2 2 6" xfId="3250" xr:uid="{B2778A32-2B85-4236-8363-EAACD0E8615F}"/>
    <cellStyle name="Normal 6 5 2 2 7" xfId="3251" xr:uid="{39714553-D66D-4226-B841-7321A935356B}"/>
    <cellStyle name="Normal 6 5 2 2 8" xfId="3252" xr:uid="{9AA7C83F-3247-48BF-B98C-9345F54AFD21}"/>
    <cellStyle name="Normal 6 5 2 3" xfId="649" xr:uid="{AE4EAD0E-5EB3-4449-B8AA-BFBAAF7E6122}"/>
    <cellStyle name="Normal 6 5 2 3 2" xfId="650" xr:uid="{9BDED26C-8D97-4DE9-8B08-CE26BD8912DC}"/>
    <cellStyle name="Normal 6 5 2 3 2 2" xfId="651" xr:uid="{4C2F7EBF-27AC-46CD-8654-7524547D7341}"/>
    <cellStyle name="Normal 6 5 2 3 2 3" xfId="3253" xr:uid="{D8E1E72C-CC82-4989-9D1E-2B8EB892D996}"/>
    <cellStyle name="Normal 6 5 2 3 2 4" xfId="3254" xr:uid="{EBEBDA9B-CFDB-4210-AFFF-37FA72CFCA0C}"/>
    <cellStyle name="Normal 6 5 2 3 3" xfId="652" xr:uid="{F39283A7-CD0F-4CA1-8792-D492BECD4A24}"/>
    <cellStyle name="Normal 6 5 2 3 3 2" xfId="3255" xr:uid="{91201E39-431A-4BB2-A031-494311D1F6BE}"/>
    <cellStyle name="Normal 6 5 2 3 3 3" xfId="3256" xr:uid="{0D9E3B7D-DAFC-4308-B025-1CE2BCE29E3A}"/>
    <cellStyle name="Normal 6 5 2 3 3 4" xfId="3257" xr:uid="{2B8EA0BB-288F-477F-988A-D3B07DDE33BF}"/>
    <cellStyle name="Normal 6 5 2 3 4" xfId="3258" xr:uid="{1523C47A-BF8F-4152-BB23-39CF2A24C3B6}"/>
    <cellStyle name="Normal 6 5 2 3 5" xfId="3259" xr:uid="{1E5D6C72-A5ED-4272-A86E-73BF0422FF34}"/>
    <cellStyle name="Normal 6 5 2 3 6" xfId="3260" xr:uid="{CE6725BA-6A78-4A25-8DD4-05286E0E7923}"/>
    <cellStyle name="Normal 6 5 2 4" xfId="653" xr:uid="{5C9086B9-9620-4088-BD9E-1FB4AA900A96}"/>
    <cellStyle name="Normal 6 5 2 4 2" xfId="654" xr:uid="{946B99E2-F5EE-44E2-B757-37DB4C01F153}"/>
    <cellStyle name="Normal 6 5 2 4 2 2" xfId="3261" xr:uid="{B7819647-1049-4B59-AE8F-5FCCE1A2F056}"/>
    <cellStyle name="Normal 6 5 2 4 2 3" xfId="3262" xr:uid="{4AB11128-2A05-4DFA-A79C-B7235D9D7360}"/>
    <cellStyle name="Normal 6 5 2 4 2 4" xfId="3263" xr:uid="{055B54FA-4FA3-4F09-A073-C96C0A73D665}"/>
    <cellStyle name="Normal 6 5 2 4 3" xfId="3264" xr:uid="{2AB43981-E9B5-44B1-B493-686303DAC167}"/>
    <cellStyle name="Normal 6 5 2 4 4" xfId="3265" xr:uid="{3ABE8572-7EB4-40CD-BFA5-EEE0767323C5}"/>
    <cellStyle name="Normal 6 5 2 4 5" xfId="3266" xr:uid="{50B04EAD-AA6D-4546-8DB7-533109CCE4BF}"/>
    <cellStyle name="Normal 6 5 2 5" xfId="655" xr:uid="{E3612C28-08CF-4E2E-B3D7-F0AAF3BF5521}"/>
    <cellStyle name="Normal 6 5 2 5 2" xfId="3267" xr:uid="{629F3FCF-B0C0-405C-BAB1-DE27473AFBAD}"/>
    <cellStyle name="Normal 6 5 2 5 3" xfId="3268" xr:uid="{4AB82DC3-A6DE-45AD-9A6F-5D08419B52B6}"/>
    <cellStyle name="Normal 6 5 2 5 4" xfId="3269" xr:uid="{AD527886-23CE-4D4A-858E-F8354B887FD7}"/>
    <cellStyle name="Normal 6 5 2 6" xfId="3270" xr:uid="{BF7658AB-B029-4E49-832C-AA498672B4E1}"/>
    <cellStyle name="Normal 6 5 2 6 2" xfId="3271" xr:uid="{5857B508-1127-4ED9-9DC8-AECF82D2FF88}"/>
    <cellStyle name="Normal 6 5 2 6 3" xfId="3272" xr:uid="{EB606D7F-3B52-4068-BBB1-1D0B01983F1F}"/>
    <cellStyle name="Normal 6 5 2 6 4" xfId="3273" xr:uid="{9502B746-F2E9-4026-88D6-69834B6DEB9B}"/>
    <cellStyle name="Normal 6 5 2 7" xfId="3274" xr:uid="{3F68447E-8572-4F0F-B862-BF6027012AB2}"/>
    <cellStyle name="Normal 6 5 2 8" xfId="3275" xr:uid="{075A35B9-2439-4951-871D-C0AF24788FEC}"/>
    <cellStyle name="Normal 6 5 2 9" xfId="3276" xr:uid="{19F93C12-CB49-49E1-A39C-A8162D81EBF1}"/>
    <cellStyle name="Normal 6 5 3" xfId="338" xr:uid="{198580A0-CD4F-42F3-9AA5-7E3916CF607F}"/>
    <cellStyle name="Normal 6 5 3 2" xfId="656" xr:uid="{207B7969-E0D5-4863-A945-FC7BD7C01F25}"/>
    <cellStyle name="Normal 6 5 3 2 2" xfId="657" xr:uid="{2E1EE7A9-F880-4490-B6E9-836D8A7C94CA}"/>
    <cellStyle name="Normal 6 5 3 2 2 2" xfId="1659" xr:uid="{C6EE2EC9-AC79-4466-95D0-30C0B70C36FF}"/>
    <cellStyle name="Normal 6 5 3 2 2 2 2" xfId="1660" xr:uid="{D4164035-0C8D-4E4B-866A-732187ABBD56}"/>
    <cellStyle name="Normal 6 5 3 2 2 3" xfId="1661" xr:uid="{4B853276-0267-4FCB-8B0B-18FB6F24D65C}"/>
    <cellStyle name="Normal 6 5 3 2 2 4" xfId="3277" xr:uid="{67173752-33E3-42BF-B144-E14B756E550C}"/>
    <cellStyle name="Normal 6 5 3 2 3" xfId="1662" xr:uid="{B77A4B12-9D9D-4BAC-8B12-DCA91B50A6CE}"/>
    <cellStyle name="Normal 6 5 3 2 3 2" xfId="1663" xr:uid="{0E264E92-10BC-413D-9BF3-A3EA47C6A842}"/>
    <cellStyle name="Normal 6 5 3 2 3 3" xfId="3278" xr:uid="{097C86D6-97C2-49DB-9144-FB1B71EBFECE}"/>
    <cellStyle name="Normal 6 5 3 2 3 4" xfId="3279" xr:uid="{9B5D2822-987D-4B12-ADBB-4D6D6E464C42}"/>
    <cellStyle name="Normal 6 5 3 2 4" xfId="1664" xr:uid="{F3BB85DD-A3FE-4951-A57F-D8D3DC00E309}"/>
    <cellStyle name="Normal 6 5 3 2 5" xfId="3280" xr:uid="{58301041-AAA4-427D-B95B-4E99E361D430}"/>
    <cellStyle name="Normal 6 5 3 2 6" xfId="3281" xr:uid="{9365EF67-60A1-4A65-8CE7-BE088FCE924D}"/>
    <cellStyle name="Normal 6 5 3 3" xfId="658" xr:uid="{DF94C894-0CD0-417A-8D1B-B5F635A61C93}"/>
    <cellStyle name="Normal 6 5 3 3 2" xfId="1665" xr:uid="{63FA3BD3-DB3F-4643-9383-1D402DEAE2C8}"/>
    <cellStyle name="Normal 6 5 3 3 2 2" xfId="1666" xr:uid="{CA5AF596-18D8-4444-95AF-B55032E1758B}"/>
    <cellStyle name="Normal 6 5 3 3 2 3" xfId="3282" xr:uid="{BC0CB3B7-5C1C-4554-A660-A9A44E293500}"/>
    <cellStyle name="Normal 6 5 3 3 2 4" xfId="3283" xr:uid="{B41D8D77-F844-4842-AD69-0E62ABE2394A}"/>
    <cellStyle name="Normal 6 5 3 3 3" xfId="1667" xr:uid="{460CA27E-0945-4555-B816-4FB921B8E5DC}"/>
    <cellStyle name="Normal 6 5 3 3 4" xfId="3284" xr:uid="{83D3CF1F-0486-4667-AD21-3107A7DFC91B}"/>
    <cellStyle name="Normal 6 5 3 3 5" xfId="3285" xr:uid="{1E11307B-C125-493F-BA31-860C09DCEC25}"/>
    <cellStyle name="Normal 6 5 3 4" xfId="1668" xr:uid="{061E6B48-7D1A-4D65-A33F-28B2A104728A}"/>
    <cellStyle name="Normal 6 5 3 4 2" xfId="1669" xr:uid="{C7214F1C-DE93-48DD-8577-F5C47E4F82CD}"/>
    <cellStyle name="Normal 6 5 3 4 3" xfId="3286" xr:uid="{9C974979-7ADD-4AFC-8A6C-EE71C72560A9}"/>
    <cellStyle name="Normal 6 5 3 4 4" xfId="3287" xr:uid="{86E1FAE1-E324-4187-A4C0-A580DF267363}"/>
    <cellStyle name="Normal 6 5 3 5" xfId="1670" xr:uid="{BE2CBFB7-87A2-426D-A279-93D14BD1EC6E}"/>
    <cellStyle name="Normal 6 5 3 5 2" xfId="3288" xr:uid="{41F8BCD2-C3B9-4555-9A24-60A794FAD7E5}"/>
    <cellStyle name="Normal 6 5 3 5 3" xfId="3289" xr:uid="{6A4D3ED7-2BE8-4338-AE55-E391CC1BD45B}"/>
    <cellStyle name="Normal 6 5 3 5 4" xfId="3290" xr:uid="{B607A37E-2090-485F-9E2C-B134234D146F}"/>
    <cellStyle name="Normal 6 5 3 6" xfId="3291" xr:uid="{258BC8F5-4006-4C04-BE09-681E5C27F977}"/>
    <cellStyle name="Normal 6 5 3 7" xfId="3292" xr:uid="{E7F21038-D1FE-4E5E-940D-D601282E359E}"/>
    <cellStyle name="Normal 6 5 3 8" xfId="3293" xr:uid="{17C5897F-34D7-4D7D-B59F-3D76642CD5F7}"/>
    <cellStyle name="Normal 6 5 4" xfId="339" xr:uid="{C11AF328-415A-4735-8FC2-2A7294620981}"/>
    <cellStyle name="Normal 6 5 4 2" xfId="659" xr:uid="{1EF247DE-2B97-41C4-BAE7-992E6E264B2A}"/>
    <cellStyle name="Normal 6 5 4 2 2" xfId="660" xr:uid="{DD9C6DE9-4089-4749-A343-72BDC3525196}"/>
    <cellStyle name="Normal 6 5 4 2 2 2" xfId="1671" xr:uid="{575D7CAE-B41A-4760-94DD-186279254B43}"/>
    <cellStyle name="Normal 6 5 4 2 2 3" xfId="3294" xr:uid="{B1B0C22F-3DE6-4FCC-9C7D-3EF3C53F42C5}"/>
    <cellStyle name="Normal 6 5 4 2 2 4" xfId="3295" xr:uid="{CA672CDB-1C4A-4D48-A096-0724374B91F6}"/>
    <cellStyle name="Normal 6 5 4 2 3" xfId="1672" xr:uid="{9A93242B-C1E8-4D39-AD06-08A63ACD296B}"/>
    <cellStyle name="Normal 6 5 4 2 4" xfId="3296" xr:uid="{8E39D0CB-4A01-47B2-BA12-BD0702ACC17C}"/>
    <cellStyle name="Normal 6 5 4 2 5" xfId="3297" xr:uid="{A8109CF8-41C1-4AEC-9751-B28259A9AC42}"/>
    <cellStyle name="Normal 6 5 4 3" xfId="661" xr:uid="{312A8CFC-1C42-4B34-A50B-B1EEE513736A}"/>
    <cellStyle name="Normal 6 5 4 3 2" xfId="1673" xr:uid="{CD926790-ABFD-4738-B3F9-47F39B9C6BB7}"/>
    <cellStyle name="Normal 6 5 4 3 3" xfId="3298" xr:uid="{02B94858-8CB7-4643-A412-29B206F0F44C}"/>
    <cellStyle name="Normal 6 5 4 3 4" xfId="3299" xr:uid="{3744A6E7-6E96-4FD4-A4E4-14ACA11204DE}"/>
    <cellStyle name="Normal 6 5 4 4" xfId="1674" xr:uid="{0D2DCC2F-62C4-4844-A483-3AD34E357439}"/>
    <cellStyle name="Normal 6 5 4 4 2" xfId="3300" xr:uid="{02A98BF1-0335-4F62-A088-12826BC623E3}"/>
    <cellStyle name="Normal 6 5 4 4 3" xfId="3301" xr:uid="{9C1057F3-0250-4216-A212-A37D01C0CCE3}"/>
    <cellStyle name="Normal 6 5 4 4 4" xfId="3302" xr:uid="{02EC127B-95EB-499E-9ACD-98AED542C247}"/>
    <cellStyle name="Normal 6 5 4 5" xfId="3303" xr:uid="{945AD9F6-4893-4365-A6A7-52D4F30C8437}"/>
    <cellStyle name="Normal 6 5 4 6" xfId="3304" xr:uid="{C66B2FFA-B332-466A-A3E0-4300CD885A83}"/>
    <cellStyle name="Normal 6 5 4 7" xfId="3305" xr:uid="{FF665EC5-4C23-40F7-BBAF-68DD95B88CBE}"/>
    <cellStyle name="Normal 6 5 5" xfId="340" xr:uid="{763C1D14-3DBE-498C-AA07-1E7DF7DDE984}"/>
    <cellStyle name="Normal 6 5 5 2" xfId="662" xr:uid="{693A7EBB-11F7-4F36-B68D-3E5FDD6BB3CD}"/>
    <cellStyle name="Normal 6 5 5 2 2" xfId="1675" xr:uid="{6924AA1D-993F-4ABF-A990-B0D3CE4EE50E}"/>
    <cellStyle name="Normal 6 5 5 2 3" xfId="3306" xr:uid="{C0BB8E0A-99CD-4D70-83F5-155BBE08260E}"/>
    <cellStyle name="Normal 6 5 5 2 4" xfId="3307" xr:uid="{7C1E052F-71F2-496E-8EC7-3D1E1FD0909B}"/>
    <cellStyle name="Normal 6 5 5 3" xfId="1676" xr:uid="{70FB2578-653B-407D-96C8-49D3533BC1C7}"/>
    <cellStyle name="Normal 6 5 5 3 2" xfId="3308" xr:uid="{453301B5-1DB2-410F-80A5-B2A963732696}"/>
    <cellStyle name="Normal 6 5 5 3 3" xfId="3309" xr:uid="{5CCD7E3D-8E9C-4373-9D4D-7C41B77ABBEE}"/>
    <cellStyle name="Normal 6 5 5 3 4" xfId="3310" xr:uid="{01EE3204-2650-4543-8B64-4DB39D3D2F42}"/>
    <cellStyle name="Normal 6 5 5 4" xfId="3311" xr:uid="{87AC8572-8CF1-405C-8A1A-8B683A51976C}"/>
    <cellStyle name="Normal 6 5 5 5" xfId="3312" xr:uid="{C356EB41-ACC8-4AE0-817A-1937756351A5}"/>
    <cellStyle name="Normal 6 5 5 6" xfId="3313" xr:uid="{72F7A208-1FC4-447F-A315-2C84371997D0}"/>
    <cellStyle name="Normal 6 5 6" xfId="663" xr:uid="{A553EF0E-BBB1-4685-987C-B035DBE9EBCB}"/>
    <cellStyle name="Normal 6 5 6 2" xfId="1677" xr:uid="{FDE214B6-0BE8-445F-A1C9-85FBEE384F93}"/>
    <cellStyle name="Normal 6 5 6 2 2" xfId="3314" xr:uid="{0C77ED25-2FDC-4F9C-92FA-44ACD11AF6D3}"/>
    <cellStyle name="Normal 6 5 6 2 3" xfId="3315" xr:uid="{1F702F5D-4916-467D-882F-9E7D0A0FDE21}"/>
    <cellStyle name="Normal 6 5 6 2 4" xfId="3316" xr:uid="{A6B34EC5-A53D-4BE5-9B5F-1A51540A4160}"/>
    <cellStyle name="Normal 6 5 6 3" xfId="3317" xr:uid="{976D9DD1-A950-4815-A6D2-9DF612179A05}"/>
    <cellStyle name="Normal 6 5 6 4" xfId="3318" xr:uid="{BA684BDD-B14B-48EE-ABE7-798E1BA95928}"/>
    <cellStyle name="Normal 6 5 6 5" xfId="3319" xr:uid="{259CEE70-8A75-4848-96FC-C1A489B2B4F1}"/>
    <cellStyle name="Normal 6 5 7" xfId="1678" xr:uid="{CABCE732-C916-4112-8742-0DC788E8A1C3}"/>
    <cellStyle name="Normal 6 5 7 2" xfId="3320" xr:uid="{35F8F426-00BF-417A-97FC-C061ED5DABB6}"/>
    <cellStyle name="Normal 6 5 7 3" xfId="3321" xr:uid="{35B8A2E8-6F5C-4A36-A275-943E7FC13822}"/>
    <cellStyle name="Normal 6 5 7 4" xfId="3322" xr:uid="{C1100470-2C79-4FB4-B4DE-2F2CACCCDDF2}"/>
    <cellStyle name="Normal 6 5 8" xfId="3323" xr:uid="{976E6B94-B179-4945-9AC4-BD47C98178F9}"/>
    <cellStyle name="Normal 6 5 8 2" xfId="3324" xr:uid="{86477326-84F0-409C-B6F6-9C3F7216287D}"/>
    <cellStyle name="Normal 6 5 8 3" xfId="3325" xr:uid="{BF35EA4C-9EEC-4AF9-8A3C-66D5A212ECC6}"/>
    <cellStyle name="Normal 6 5 8 4" xfId="3326" xr:uid="{0420A4C3-C9AE-4DC9-B298-28380D2489FD}"/>
    <cellStyle name="Normal 6 5 9" xfId="3327" xr:uid="{AF7F9E4F-717E-4BF5-8969-A3684B662564}"/>
    <cellStyle name="Normal 6 6" xfId="125" xr:uid="{36C79291-40DF-44DF-8907-F0B223BD51EA}"/>
    <cellStyle name="Normal 6 6 2" xfId="126" xr:uid="{783E642B-619A-4F8A-BD72-11E92433926C}"/>
    <cellStyle name="Normal 6 6 2 2" xfId="341" xr:uid="{E38DCE59-9892-4DBF-AE94-FA10EE06D182}"/>
    <cellStyle name="Normal 6 6 2 2 2" xfId="664" xr:uid="{60012A90-9028-4657-9F65-64BCBBC7F260}"/>
    <cellStyle name="Normal 6 6 2 2 2 2" xfId="1679" xr:uid="{080507A0-0D37-4233-B038-4FBA8AEC18BB}"/>
    <cellStyle name="Normal 6 6 2 2 2 3" xfId="3328" xr:uid="{94F312E1-F0CC-499B-A301-5EDF1F2B332C}"/>
    <cellStyle name="Normal 6 6 2 2 2 4" xfId="3329" xr:uid="{398FBA57-3266-4857-A514-017F8E555FE3}"/>
    <cellStyle name="Normal 6 6 2 2 3" xfId="1680" xr:uid="{D6582B55-4B60-4167-A02E-C604EA0ECCF3}"/>
    <cellStyle name="Normal 6 6 2 2 3 2" xfId="3330" xr:uid="{A337ACBE-D2AA-4605-9B49-1540C53B3226}"/>
    <cellStyle name="Normal 6 6 2 2 3 3" xfId="3331" xr:uid="{513A3B27-409C-4D1E-85E3-AD93523B7B04}"/>
    <cellStyle name="Normal 6 6 2 2 3 4" xfId="3332" xr:uid="{816B0807-DAC9-4CA6-A13B-B836F62DD61A}"/>
    <cellStyle name="Normal 6 6 2 2 4" xfId="3333" xr:uid="{17B0C54F-DBA5-4FDA-AD41-C43EC25EFD9A}"/>
    <cellStyle name="Normal 6 6 2 2 5" xfId="3334" xr:uid="{DC94C480-0605-450D-823D-183F5A4A0694}"/>
    <cellStyle name="Normal 6 6 2 2 6" xfId="3335" xr:uid="{940687F9-4C6A-4D18-8304-A250B1E78B3B}"/>
    <cellStyle name="Normal 6 6 2 3" xfId="665" xr:uid="{DDAA01EF-0F4C-4F7A-8376-BDB629634CE7}"/>
    <cellStyle name="Normal 6 6 2 3 2" xfId="1681" xr:uid="{89E02BA8-6F15-4928-A362-4A5750ED56B5}"/>
    <cellStyle name="Normal 6 6 2 3 2 2" xfId="3336" xr:uid="{D2BEE1F1-21FA-4925-9859-14E0D78C6261}"/>
    <cellStyle name="Normal 6 6 2 3 2 3" xfId="3337" xr:uid="{B3F11E23-84E7-4520-807C-A8D5FA90714F}"/>
    <cellStyle name="Normal 6 6 2 3 2 4" xfId="3338" xr:uid="{0CC1A21D-1014-45EF-809F-E6EAC47540E6}"/>
    <cellStyle name="Normal 6 6 2 3 3" xfId="3339" xr:uid="{0C05F280-8D98-408B-8B7A-CB04862EC905}"/>
    <cellStyle name="Normal 6 6 2 3 4" xfId="3340" xr:uid="{1DEA6475-0CD2-4B2D-91D9-74F5791DC83C}"/>
    <cellStyle name="Normal 6 6 2 3 5" xfId="3341" xr:uid="{FB04DADA-D7FE-44FE-8C58-84096F38B8AD}"/>
    <cellStyle name="Normal 6 6 2 4" xfId="1682" xr:uid="{E4883A6E-D5EE-4D38-9E93-42A080F64776}"/>
    <cellStyle name="Normal 6 6 2 4 2" xfId="3342" xr:uid="{FBFD1CE8-8A83-40B1-9C5F-90BBAEA7F4B2}"/>
    <cellStyle name="Normal 6 6 2 4 3" xfId="3343" xr:uid="{16249AA4-976C-4AFF-9D69-C4C7DD31D26C}"/>
    <cellStyle name="Normal 6 6 2 4 4" xfId="3344" xr:uid="{B2B2E034-AC62-4B83-A5B8-D252CC47A24F}"/>
    <cellStyle name="Normal 6 6 2 5" xfId="3345" xr:uid="{54B2D2EF-F768-476E-BFCF-5F16C56E293F}"/>
    <cellStyle name="Normal 6 6 2 5 2" xfId="3346" xr:uid="{D9466629-0902-49E1-913A-9D1BAE0F472B}"/>
    <cellStyle name="Normal 6 6 2 5 3" xfId="3347" xr:uid="{A852C951-7B56-4031-9372-6596406658D0}"/>
    <cellStyle name="Normal 6 6 2 5 4" xfId="3348" xr:uid="{7C5BCED6-077C-4FF9-B845-1DFC16042550}"/>
    <cellStyle name="Normal 6 6 2 6" xfId="3349" xr:uid="{1B459A74-4EFF-43E4-861F-1B8EB716CC32}"/>
    <cellStyle name="Normal 6 6 2 7" xfId="3350" xr:uid="{F0254AD0-ED57-4F8B-9459-D1F8DBCB3016}"/>
    <cellStyle name="Normal 6 6 2 8" xfId="3351" xr:uid="{A364646D-2064-4972-AB40-D994094ABF12}"/>
    <cellStyle name="Normal 6 6 3" xfId="342" xr:uid="{FB149B55-BAA3-4442-A9C6-2783E251FCF4}"/>
    <cellStyle name="Normal 6 6 3 2" xfId="666" xr:uid="{F2FBB34E-6E6E-486C-A23D-19F442518DA6}"/>
    <cellStyle name="Normal 6 6 3 2 2" xfId="667" xr:uid="{3DA8498B-4531-40D3-9AFB-0A8235354E6E}"/>
    <cellStyle name="Normal 6 6 3 2 3" xfId="3352" xr:uid="{7EC0A504-490A-4B1B-9F22-C542A2756E28}"/>
    <cellStyle name="Normal 6 6 3 2 4" xfId="3353" xr:uid="{0B494EE6-73B0-4B97-8010-74B974B6BD69}"/>
    <cellStyle name="Normal 6 6 3 3" xfId="668" xr:uid="{25EA4A20-C5FD-4A0D-95FE-8D5E29D03C88}"/>
    <cellStyle name="Normal 6 6 3 3 2" xfId="3354" xr:uid="{275E45DC-7CBB-4A41-9362-A9796C89822E}"/>
    <cellStyle name="Normal 6 6 3 3 3" xfId="3355" xr:uid="{5661001C-8FF0-4240-ACA3-D81D69EAB6C0}"/>
    <cellStyle name="Normal 6 6 3 3 4" xfId="3356" xr:uid="{5886EB23-FDAE-4286-BD02-381501064736}"/>
    <cellStyle name="Normal 6 6 3 4" xfId="3357" xr:uid="{FBE94307-0DB1-49C6-B425-BCB4B03FE04E}"/>
    <cellStyle name="Normal 6 6 3 5" xfId="3358" xr:uid="{40827113-E3B3-4974-BD79-A31616973BF5}"/>
    <cellStyle name="Normal 6 6 3 6" xfId="3359" xr:uid="{921D96BF-79CA-4CEB-98B6-1FEBADA822C5}"/>
    <cellStyle name="Normal 6 6 4" xfId="343" xr:uid="{D44C2D73-897A-4C1E-A4F5-99995BBB285E}"/>
    <cellStyle name="Normal 6 6 4 2" xfId="669" xr:uid="{596A126F-AA42-4EC5-BBBB-F6D451129331}"/>
    <cellStyle name="Normal 6 6 4 2 2" xfId="3360" xr:uid="{28854226-17AF-46C4-AA2C-EBB50492BDFD}"/>
    <cellStyle name="Normal 6 6 4 2 3" xfId="3361" xr:uid="{B17E0B62-82DD-4C60-A0DB-2D81A2366C0C}"/>
    <cellStyle name="Normal 6 6 4 2 4" xfId="3362" xr:uid="{5AF272B4-EA38-447C-A256-3B40568F75A9}"/>
    <cellStyle name="Normal 6 6 4 3" xfId="3363" xr:uid="{BC30F54C-7CC4-4E0F-B1A0-1E93823D8447}"/>
    <cellStyle name="Normal 6 6 4 4" xfId="3364" xr:uid="{CE1126DC-6938-4FDC-A771-5B00B7F872F5}"/>
    <cellStyle name="Normal 6 6 4 5" xfId="3365" xr:uid="{A4DD8A8F-4CC1-4CC5-9A51-0B81E3C7A900}"/>
    <cellStyle name="Normal 6 6 5" xfId="670" xr:uid="{52404655-A0C5-4454-AE72-E1473C7B9480}"/>
    <cellStyle name="Normal 6 6 5 2" xfId="3366" xr:uid="{E9DD19D5-D332-4A88-BA63-EF19EC70724C}"/>
    <cellStyle name="Normal 6 6 5 3" xfId="3367" xr:uid="{A910F385-7F95-4FE6-BE25-0C6A30D3490E}"/>
    <cellStyle name="Normal 6 6 5 4" xfId="3368" xr:uid="{D4A58351-74F6-4293-8170-8D2E39C4809F}"/>
    <cellStyle name="Normal 6 6 6" xfId="3369" xr:uid="{1EB9F299-B7A0-4DF4-93BF-3EE76F8B741D}"/>
    <cellStyle name="Normal 6 6 6 2" xfId="3370" xr:uid="{CF46567B-26B2-475A-9A6B-C2FA6448FC14}"/>
    <cellStyle name="Normal 6 6 6 3" xfId="3371" xr:uid="{4242213A-388C-44F1-BE1B-405F93422CA4}"/>
    <cellStyle name="Normal 6 6 6 4" xfId="3372" xr:uid="{FA3A418F-6D14-4F28-87FB-A79ECA78CB15}"/>
    <cellStyle name="Normal 6 6 7" xfId="3373" xr:uid="{A7671D89-71EE-4072-9509-FC9EEFC9FED4}"/>
    <cellStyle name="Normal 6 6 8" xfId="3374" xr:uid="{9E48420C-9609-4D4A-8D39-0486AF80173D}"/>
    <cellStyle name="Normal 6 6 9" xfId="3375" xr:uid="{BCBDFFA7-C63D-46BA-8E79-0A8FBBB0D0EF}"/>
    <cellStyle name="Normal 6 7" xfId="127" xr:uid="{236CDBC0-5FC2-4E91-86A2-C8D6D3205969}"/>
    <cellStyle name="Normal 6 7 2" xfId="344" xr:uid="{05184E7D-11EB-42C1-9344-911E064EC4AE}"/>
    <cellStyle name="Normal 6 7 2 2" xfId="671" xr:uid="{EDC15728-F65F-4573-BA2D-9A7F07C4263A}"/>
    <cellStyle name="Normal 6 7 2 2 2" xfId="1683" xr:uid="{2D4E3F29-AB42-4343-A371-DD6BF9E5BDBC}"/>
    <cellStyle name="Normal 6 7 2 2 2 2" xfId="1684" xr:uid="{1C97769C-CC40-4FC0-BCA9-F092C1334AB1}"/>
    <cellStyle name="Normal 6 7 2 2 3" xfId="1685" xr:uid="{6507F17A-D31C-408D-A4A6-29F532E0138E}"/>
    <cellStyle name="Normal 6 7 2 2 4" xfId="3376" xr:uid="{E5A62B46-BBEE-49C8-8E92-6BF2E511AB0F}"/>
    <cellStyle name="Normal 6 7 2 3" xfId="1686" xr:uid="{2ED199F7-4E69-4397-8D32-125A894E5F34}"/>
    <cellStyle name="Normal 6 7 2 3 2" xfId="1687" xr:uid="{14F22232-4457-40E4-BACE-329991C5C73D}"/>
    <cellStyle name="Normal 6 7 2 3 3" xfId="3377" xr:uid="{A1639176-5419-466D-9837-F0F52B7366D0}"/>
    <cellStyle name="Normal 6 7 2 3 4" xfId="3378" xr:uid="{F0895B83-8154-44B9-8A41-E7A00EB4C314}"/>
    <cellStyle name="Normal 6 7 2 4" xfId="1688" xr:uid="{05E94771-B77A-45F9-A8DD-23EDF6B196AC}"/>
    <cellStyle name="Normal 6 7 2 5" xfId="3379" xr:uid="{568BD66F-78D6-4D66-975E-C9CA36913ABE}"/>
    <cellStyle name="Normal 6 7 2 6" xfId="3380" xr:uid="{3F85E754-FB45-47D0-8055-CEB2A739096B}"/>
    <cellStyle name="Normal 6 7 3" xfId="672" xr:uid="{BC09A6C7-CFDC-43FC-8078-4E496A36FB9C}"/>
    <cellStyle name="Normal 6 7 3 2" xfId="1689" xr:uid="{F14C5CC7-82CF-4B75-ADD3-4448413F257B}"/>
    <cellStyle name="Normal 6 7 3 2 2" xfId="1690" xr:uid="{83F7B7EB-F1A5-41C0-9C71-E3A933D19EF9}"/>
    <cellStyle name="Normal 6 7 3 2 3" xfId="3381" xr:uid="{E5F98EEF-011D-4545-9224-556D103FC3BF}"/>
    <cellStyle name="Normal 6 7 3 2 4" xfId="3382" xr:uid="{6C9DCF56-05AA-40AF-A46E-39F94478D536}"/>
    <cellStyle name="Normal 6 7 3 3" xfId="1691" xr:uid="{A821D6D8-1D1D-4889-B463-93F78D3EEF75}"/>
    <cellStyle name="Normal 6 7 3 4" xfId="3383" xr:uid="{371AB37F-C515-4418-B01E-6F77305FDB76}"/>
    <cellStyle name="Normal 6 7 3 5" xfId="3384" xr:uid="{D9B9F397-DF34-4130-ADB6-31578CB871B8}"/>
    <cellStyle name="Normal 6 7 4" xfId="1692" xr:uid="{A6AC37D7-246E-4610-A243-685D46FC0C72}"/>
    <cellStyle name="Normal 6 7 4 2" xfId="1693" xr:uid="{943433C8-B564-41E4-9D4C-3E1B88C0D611}"/>
    <cellStyle name="Normal 6 7 4 3" xfId="3385" xr:uid="{A0D699FA-7D60-4619-BAC8-5A91646C160B}"/>
    <cellStyle name="Normal 6 7 4 4" xfId="3386" xr:uid="{2A3F5619-75AA-4422-B8AF-1F6F213F8029}"/>
    <cellStyle name="Normal 6 7 5" xfId="1694" xr:uid="{20E69678-3FD1-411C-A164-C8B716663AAF}"/>
    <cellStyle name="Normal 6 7 5 2" xfId="3387" xr:uid="{4610E120-6297-4D4D-8120-F2C12DED0662}"/>
    <cellStyle name="Normal 6 7 5 3" xfId="3388" xr:uid="{55E32B8D-442D-490E-9ECC-880F91FA485C}"/>
    <cellStyle name="Normal 6 7 5 4" xfId="3389" xr:uid="{94DE77C6-811C-4DED-80C1-1338D145C1A8}"/>
    <cellStyle name="Normal 6 7 6" xfId="3390" xr:uid="{8765DD5C-CED0-464B-A29F-CF232CE391AD}"/>
    <cellStyle name="Normal 6 7 7" xfId="3391" xr:uid="{36B16B24-F753-47E7-BCD1-37599BD74039}"/>
    <cellStyle name="Normal 6 7 8" xfId="3392" xr:uid="{766A105E-55D0-48D1-86DE-DFBDEDEB787E}"/>
    <cellStyle name="Normal 6 8" xfId="345" xr:uid="{3C08117B-EB00-4975-942A-FD99B1ED1A2E}"/>
    <cellStyle name="Normal 6 8 2" xfId="673" xr:uid="{2970838B-ECC3-4233-B699-0C948089B4E6}"/>
    <cellStyle name="Normal 6 8 2 2" xfId="674" xr:uid="{EE80A8E8-48DE-46B0-9014-C9873F46F2C9}"/>
    <cellStyle name="Normal 6 8 2 2 2" xfId="1695" xr:uid="{E2764C80-FD86-47E2-96D9-47535D69F3D2}"/>
    <cellStyle name="Normal 6 8 2 2 3" xfId="3393" xr:uid="{726137DC-2BE5-46B1-B57C-D7109D7DD0AE}"/>
    <cellStyle name="Normal 6 8 2 2 4" xfId="3394" xr:uid="{25BED3D2-4FEB-4F71-ACD2-4D71AB922E62}"/>
    <cellStyle name="Normal 6 8 2 3" xfId="1696" xr:uid="{3B069DF2-72A9-4501-B8DE-59321C719DD3}"/>
    <cellStyle name="Normal 6 8 2 4" xfId="3395" xr:uid="{46F686DB-2704-4E03-B3E4-280611533AA7}"/>
    <cellStyle name="Normal 6 8 2 5" xfId="3396" xr:uid="{12B9F90F-5706-4458-BBFE-AD00C7A75BEA}"/>
    <cellStyle name="Normal 6 8 3" xfId="675" xr:uid="{7735613A-E68C-435C-AB94-53AD2960CED8}"/>
    <cellStyle name="Normal 6 8 3 2" xfId="1697" xr:uid="{E0E8060D-A370-4F7E-ADF0-4D6992CDCEA4}"/>
    <cellStyle name="Normal 6 8 3 3" xfId="3397" xr:uid="{085DF9F8-D048-48FD-B1D9-B099F53453D6}"/>
    <cellStyle name="Normal 6 8 3 4" xfId="3398" xr:uid="{1D2C9764-A922-43C0-8239-79696D584008}"/>
    <cellStyle name="Normal 6 8 4" xfId="1698" xr:uid="{E3B8CA12-F409-48C9-8D66-52963D7B2A90}"/>
    <cellStyle name="Normal 6 8 4 2" xfId="3399" xr:uid="{60F3E8A1-53F7-48C6-A5CB-368211994188}"/>
    <cellStyle name="Normal 6 8 4 3" xfId="3400" xr:uid="{CEF74214-D21C-4E7F-8DC6-532DF75E3A03}"/>
    <cellStyle name="Normal 6 8 4 4" xfId="3401" xr:uid="{54C1E442-F675-4A85-9683-1239FAFE78DE}"/>
    <cellStyle name="Normal 6 8 5" xfId="3402" xr:uid="{59F91884-B1A4-4CA7-9948-150A05A8AD78}"/>
    <cellStyle name="Normal 6 8 6" xfId="3403" xr:uid="{4A35B2ED-06E9-46C3-AEE2-64FE12C9BB57}"/>
    <cellStyle name="Normal 6 8 7" xfId="3404" xr:uid="{B829F224-CF48-4F9E-8A61-D984075E2D11}"/>
    <cellStyle name="Normal 6 9" xfId="346" xr:uid="{0B8C7FBB-14E5-403B-A0F9-4C3960916CAB}"/>
    <cellStyle name="Normal 6 9 2" xfId="676" xr:uid="{A717173D-CD95-48FA-9295-6CF2F89FCF7C}"/>
    <cellStyle name="Normal 6 9 2 2" xfId="1699" xr:uid="{61097A10-4C0F-4D20-A73E-2DDFB2116D73}"/>
    <cellStyle name="Normal 6 9 2 3" xfId="3405" xr:uid="{E62A93AB-BA4C-4F05-81CC-785549A4552C}"/>
    <cellStyle name="Normal 6 9 2 4" xfId="3406" xr:uid="{80DAC2DA-E504-44C9-9BFC-7384046DCB3F}"/>
    <cellStyle name="Normal 6 9 3" xfId="1700" xr:uid="{C5C59C2B-BE5F-4703-97A4-96546CCE55EB}"/>
    <cellStyle name="Normal 6 9 3 2" xfId="3407" xr:uid="{DDE9DD9B-66A2-407F-837F-8150026113C3}"/>
    <cellStyle name="Normal 6 9 3 3" xfId="3408" xr:uid="{1A10F025-9CDD-4814-978D-A85C8B87D731}"/>
    <cellStyle name="Normal 6 9 3 4" xfId="3409" xr:uid="{412D51A4-F036-47D0-980D-7188DBB28F52}"/>
    <cellStyle name="Normal 6 9 4" xfId="3410" xr:uid="{BC550D9A-9872-4EA6-9807-DE93DEAD4B16}"/>
    <cellStyle name="Normal 6 9 5" xfId="3411" xr:uid="{B419EFA7-FB21-4330-A8E6-8DD752C69BC4}"/>
    <cellStyle name="Normal 6 9 6" xfId="3412" xr:uid="{9536DF71-2876-4649-BEB3-78218CF620C7}"/>
    <cellStyle name="Normal 7" xfId="128" xr:uid="{8A19416A-6AF0-4ADA-8F78-F245E4C955D4}"/>
    <cellStyle name="Normal 7 10" xfId="1701" xr:uid="{E4A85EF3-94F8-424C-91DA-A6DADDE22423}"/>
    <cellStyle name="Normal 7 10 2" xfId="3413" xr:uid="{2EF14FAE-704C-4DF9-9718-25985CAFCE5D}"/>
    <cellStyle name="Normal 7 10 3" xfId="3414" xr:uid="{7AEB1D86-2912-4E54-8053-38F5DB44130F}"/>
    <cellStyle name="Normal 7 10 4" xfId="3415" xr:uid="{D2DDA5AB-5FB4-402F-ADE4-26DAEE12754B}"/>
    <cellStyle name="Normal 7 11" xfId="3416" xr:uid="{E3E12711-5BDC-4839-BA5E-07F03073231F}"/>
    <cellStyle name="Normal 7 11 2" xfId="3417" xr:uid="{61593935-80F8-426B-A55F-490509C1583A}"/>
    <cellStyle name="Normal 7 11 3" xfId="3418" xr:uid="{C226FBC9-951D-4998-9D8F-B28C341DBE92}"/>
    <cellStyle name="Normal 7 11 4" xfId="3419" xr:uid="{22B1513E-8DB5-4DB4-BB9D-4521867DA134}"/>
    <cellStyle name="Normal 7 12" xfId="3420" xr:uid="{17B38450-25C3-4A5A-BC5B-8580B0C70417}"/>
    <cellStyle name="Normal 7 12 2" xfId="3421" xr:uid="{885089FC-750D-40DE-AFB1-3F9B811D58F2}"/>
    <cellStyle name="Normal 7 13" xfId="3422" xr:uid="{394D3C67-0874-4D50-8A7E-6FC978538FAE}"/>
    <cellStyle name="Normal 7 14" xfId="3423" xr:uid="{CBB91B34-266A-4BAF-8CFD-9F72617EB421}"/>
    <cellStyle name="Normal 7 15" xfId="3424" xr:uid="{8548C548-1C03-4F79-9083-FF4AE7845733}"/>
    <cellStyle name="Normal 7 2" xfId="129" xr:uid="{CA3E879E-9DB5-4E25-A041-F3C3415A95A4}"/>
    <cellStyle name="Normal 7 2 10" xfId="3425" xr:uid="{BD212A3C-E375-4EAE-8E3C-15D2B3066348}"/>
    <cellStyle name="Normal 7 2 11" xfId="3426" xr:uid="{00CD82BA-19AD-43A9-B8D5-9D1ABA501672}"/>
    <cellStyle name="Normal 7 2 2" xfId="130" xr:uid="{3F01A6ED-17C1-4103-A72A-604102D350A7}"/>
    <cellStyle name="Normal 7 2 2 2" xfId="131" xr:uid="{EDE1A2CA-B687-4BD4-943A-7F53AE3B9701}"/>
    <cellStyle name="Normal 7 2 2 2 2" xfId="347" xr:uid="{A3C6E9BF-A91A-4DC7-A228-0FC97CC320FD}"/>
    <cellStyle name="Normal 7 2 2 2 2 2" xfId="677" xr:uid="{E3D15077-BDC7-4BDD-BBAF-09E6431D89BA}"/>
    <cellStyle name="Normal 7 2 2 2 2 2 2" xfId="678" xr:uid="{AC4E098B-82B2-4673-B487-84FA6B55B49C}"/>
    <cellStyle name="Normal 7 2 2 2 2 2 2 2" xfId="1702" xr:uid="{4B5ECC10-F3DE-4B07-A6B3-6858549C7F20}"/>
    <cellStyle name="Normal 7 2 2 2 2 2 2 2 2" xfId="1703" xr:uid="{2AE50FF2-BAEE-4B37-A8B1-62C6FBED7A6A}"/>
    <cellStyle name="Normal 7 2 2 2 2 2 2 3" xfId="1704" xr:uid="{A50BA30E-26FD-4E25-B740-30CFC39FCE4A}"/>
    <cellStyle name="Normal 7 2 2 2 2 2 3" xfId="1705" xr:uid="{DDBEF5B0-6D7B-4DCF-B10E-4B913BE11858}"/>
    <cellStyle name="Normal 7 2 2 2 2 2 3 2" xfId="1706" xr:uid="{0980E46D-09CB-4AB0-89ED-DB9E48CADC9A}"/>
    <cellStyle name="Normal 7 2 2 2 2 2 4" xfId="1707" xr:uid="{594C67B2-B71D-4E21-B8DA-DFBAFBDB0153}"/>
    <cellStyle name="Normal 7 2 2 2 2 3" xfId="679" xr:uid="{CFE6B932-8AB5-4EB0-BC30-DE794704C4CA}"/>
    <cellStyle name="Normal 7 2 2 2 2 3 2" xfId="1708" xr:uid="{E97FB0A5-507B-4DFB-872F-04287BC5AD97}"/>
    <cellStyle name="Normal 7 2 2 2 2 3 2 2" xfId="1709" xr:uid="{8227DEBA-BA81-4EC6-9310-50623F703591}"/>
    <cellStyle name="Normal 7 2 2 2 2 3 3" xfId="1710" xr:uid="{139266D9-5A5F-40D1-B875-E741263E1A59}"/>
    <cellStyle name="Normal 7 2 2 2 2 3 4" xfId="3427" xr:uid="{452A61CD-84D0-4C8C-A2F6-09A9130101AF}"/>
    <cellStyle name="Normal 7 2 2 2 2 4" xfId="1711" xr:uid="{31C7CE4A-13F2-47A1-AA8B-94058A1A2E4C}"/>
    <cellStyle name="Normal 7 2 2 2 2 4 2" xfId="1712" xr:uid="{CFDEE4DA-A2A9-4F93-8845-909550112A16}"/>
    <cellStyle name="Normal 7 2 2 2 2 5" xfId="1713" xr:uid="{D0FDA55B-FB4D-44EB-91EF-CD71F21DEE81}"/>
    <cellStyle name="Normal 7 2 2 2 2 6" xfId="3428" xr:uid="{C83A37B1-7BC5-4855-84AA-C3F19D1467E5}"/>
    <cellStyle name="Normal 7 2 2 2 3" xfId="348" xr:uid="{E12E4EC7-D89C-4767-ACDF-099DE5080DAC}"/>
    <cellStyle name="Normal 7 2 2 2 3 2" xfId="680" xr:uid="{9744D8EE-7EA9-433E-81C8-4527A769EAFE}"/>
    <cellStyle name="Normal 7 2 2 2 3 2 2" xfId="681" xr:uid="{DA881A77-774C-41FA-ABD5-96A25B5FBD3B}"/>
    <cellStyle name="Normal 7 2 2 2 3 2 2 2" xfId="1714" xr:uid="{56142A8D-5267-4825-BFDD-B25978BEC2A0}"/>
    <cellStyle name="Normal 7 2 2 2 3 2 2 2 2" xfId="1715" xr:uid="{26A4AD9A-21E6-49E0-BFEC-A23E8942BA42}"/>
    <cellStyle name="Normal 7 2 2 2 3 2 2 3" xfId="1716" xr:uid="{7F7EE55D-888D-45CA-94E9-568C29605712}"/>
    <cellStyle name="Normal 7 2 2 2 3 2 3" xfId="1717" xr:uid="{49A0E70C-61B4-4947-B518-C589F323FB9C}"/>
    <cellStyle name="Normal 7 2 2 2 3 2 3 2" xfId="1718" xr:uid="{4763DF3D-588F-42A9-8F2D-76EE10ADA22D}"/>
    <cellStyle name="Normal 7 2 2 2 3 2 4" xfId="1719" xr:uid="{FF3F1B5E-50F4-4C2A-9BF5-E3D43FABC86A}"/>
    <cellStyle name="Normal 7 2 2 2 3 3" xfId="682" xr:uid="{BBA50C2E-6D4F-4115-AAC4-801254EDC8B6}"/>
    <cellStyle name="Normal 7 2 2 2 3 3 2" xfId="1720" xr:uid="{CFD8B000-F085-455F-8631-EE392A2668D6}"/>
    <cellStyle name="Normal 7 2 2 2 3 3 2 2" xfId="1721" xr:uid="{EF0D26DD-303C-4CF2-8144-4CC27F7789C4}"/>
    <cellStyle name="Normal 7 2 2 2 3 3 3" xfId="1722" xr:uid="{B6EC4281-F541-457D-9D0B-D840E7A88F5D}"/>
    <cellStyle name="Normal 7 2 2 2 3 4" xfId="1723" xr:uid="{0780BC35-F12E-43C5-92D7-3C462C0BE771}"/>
    <cellStyle name="Normal 7 2 2 2 3 4 2" xfId="1724" xr:uid="{924C40E4-3119-4F68-91F8-1ABD4D748DAE}"/>
    <cellStyle name="Normal 7 2 2 2 3 5" xfId="1725" xr:uid="{B909BB86-F536-4DD9-ABAE-24390087E9D2}"/>
    <cellStyle name="Normal 7 2 2 2 4" xfId="683" xr:uid="{B027396B-6F29-4E31-88E1-019103A6B095}"/>
    <cellStyle name="Normal 7 2 2 2 4 2" xfId="684" xr:uid="{F65E8FDF-102A-433B-AA36-B8F536F0E07A}"/>
    <cellStyle name="Normal 7 2 2 2 4 2 2" xfId="1726" xr:uid="{2C52A256-4B17-4D64-A3FC-2A915BC15EBD}"/>
    <cellStyle name="Normal 7 2 2 2 4 2 2 2" xfId="1727" xr:uid="{8F37BB1F-77F4-404D-9539-759FE14A99C2}"/>
    <cellStyle name="Normal 7 2 2 2 4 2 3" xfId="1728" xr:uid="{6EFF442B-1A03-414A-ADB2-ABD651D59FFD}"/>
    <cellStyle name="Normal 7 2 2 2 4 3" xfId="1729" xr:uid="{5D0E6F57-83E6-4141-8C26-535153B5D97E}"/>
    <cellStyle name="Normal 7 2 2 2 4 3 2" xfId="1730" xr:uid="{8CDEF4DF-A258-4BEE-BDB4-62C6DE60F0F6}"/>
    <cellStyle name="Normal 7 2 2 2 4 4" xfId="1731" xr:uid="{B117C0D2-3D2F-4B16-85FA-A94D8962A1F8}"/>
    <cellStyle name="Normal 7 2 2 2 5" xfId="685" xr:uid="{5F40C7FD-D912-454E-926D-7DE3C85DF229}"/>
    <cellStyle name="Normal 7 2 2 2 5 2" xfId="1732" xr:uid="{45DD88A0-7143-4DD0-A301-20895C7B1036}"/>
    <cellStyle name="Normal 7 2 2 2 5 2 2" xfId="1733" xr:uid="{DF8EACE8-D93E-40E4-8F45-70A4B6110C59}"/>
    <cellStyle name="Normal 7 2 2 2 5 3" xfId="1734" xr:uid="{6C0D1D6C-FE82-40DC-BDE1-C78D3CE32195}"/>
    <cellStyle name="Normal 7 2 2 2 5 4" xfId="3429" xr:uid="{AFFE824F-FF62-476F-81B0-E3621599E8A8}"/>
    <cellStyle name="Normal 7 2 2 2 6" xfId="1735" xr:uid="{B7D1664D-F58F-4A69-A3C1-531FFE6AE3CD}"/>
    <cellStyle name="Normal 7 2 2 2 6 2" xfId="1736" xr:uid="{BFCD6827-F258-49A8-89FE-EEF5DD6EE4D0}"/>
    <cellStyle name="Normal 7 2 2 2 7" xfId="1737" xr:uid="{0E1AC9E9-4FB8-4727-967A-5EAD103B5734}"/>
    <cellStyle name="Normal 7 2 2 2 8" xfId="3430" xr:uid="{9A07E057-DA25-427E-941A-6CC17ACEC0AA}"/>
    <cellStyle name="Normal 7 2 2 3" xfId="349" xr:uid="{30B129FB-6ED5-468D-8C6D-C0D0BF2DC0F4}"/>
    <cellStyle name="Normal 7 2 2 3 2" xfId="686" xr:uid="{B75DCD2F-3385-42E4-99B4-75324B6C7001}"/>
    <cellStyle name="Normal 7 2 2 3 2 2" xfId="687" xr:uid="{A8CB3B4B-6814-4845-A20C-D5A0770D70E8}"/>
    <cellStyle name="Normal 7 2 2 3 2 2 2" xfId="1738" xr:uid="{5C131A34-1DDC-4DB6-A943-86D5B8FD1074}"/>
    <cellStyle name="Normal 7 2 2 3 2 2 2 2" xfId="1739" xr:uid="{5955C846-37A3-4C26-9D72-274FC19815DA}"/>
    <cellStyle name="Normal 7 2 2 3 2 2 3" xfId="1740" xr:uid="{E4C0D513-E3C2-41CC-A1ED-AC9BACD1127C}"/>
    <cellStyle name="Normal 7 2 2 3 2 3" xfId="1741" xr:uid="{D84F7CAF-A75F-42BC-9C65-101CBCF77CBF}"/>
    <cellStyle name="Normal 7 2 2 3 2 3 2" xfId="1742" xr:uid="{F4397F57-313D-49F2-A5D1-F47BDE842E4F}"/>
    <cellStyle name="Normal 7 2 2 3 2 4" xfId="1743" xr:uid="{0DD2CBCD-5617-4918-A70B-51486D8315F4}"/>
    <cellStyle name="Normal 7 2 2 3 3" xfId="688" xr:uid="{DA98C845-89D3-40C1-97A3-594B4826D977}"/>
    <cellStyle name="Normal 7 2 2 3 3 2" xfId="1744" xr:uid="{6074D388-DE06-44F1-8D49-9E5252827EAE}"/>
    <cellStyle name="Normal 7 2 2 3 3 2 2" xfId="1745" xr:uid="{C08076A7-7FBA-449F-8347-6EAEE132C68F}"/>
    <cellStyle name="Normal 7 2 2 3 3 3" xfId="1746" xr:uid="{AA5DBFFE-D4F5-439E-9731-BD109AC21BEC}"/>
    <cellStyle name="Normal 7 2 2 3 3 4" xfId="3431" xr:uid="{ABAA3BF2-FA10-4BD7-9C83-509D56F3C25E}"/>
    <cellStyle name="Normal 7 2 2 3 4" xfId="1747" xr:uid="{86180D92-CCEB-4F65-882F-D29719258835}"/>
    <cellStyle name="Normal 7 2 2 3 4 2" xfId="1748" xr:uid="{A948D68A-8408-411C-B872-54116D68AC8B}"/>
    <cellStyle name="Normal 7 2 2 3 5" xfId="1749" xr:uid="{BE413AAD-C77C-416B-88E1-7EC5C7351B68}"/>
    <cellStyle name="Normal 7 2 2 3 6" xfId="3432" xr:uid="{67D5912E-9921-4E5D-BF33-CB85534910CE}"/>
    <cellStyle name="Normal 7 2 2 4" xfId="350" xr:uid="{BB1B421E-D425-4476-879A-6A15971E8A56}"/>
    <cellStyle name="Normal 7 2 2 4 2" xfId="689" xr:uid="{7B813C0B-B5C8-4087-8E9C-13F9777A0AC6}"/>
    <cellStyle name="Normal 7 2 2 4 2 2" xfId="690" xr:uid="{FC6835B8-3379-42E8-BA54-9EFDB6570163}"/>
    <cellStyle name="Normal 7 2 2 4 2 2 2" xfId="1750" xr:uid="{A485F5C0-4A59-476E-A49D-473E1FA09D24}"/>
    <cellStyle name="Normal 7 2 2 4 2 2 2 2" xfId="1751" xr:uid="{BFE34AC2-F479-4386-B7D7-BE56A9FF2F13}"/>
    <cellStyle name="Normal 7 2 2 4 2 2 3" xfId="1752" xr:uid="{6527167C-9316-4919-B2D9-1CCB52A5F5CF}"/>
    <cellStyle name="Normal 7 2 2 4 2 3" xfId="1753" xr:uid="{90F20F26-DA81-42B7-9EFE-F439EA80E16E}"/>
    <cellStyle name="Normal 7 2 2 4 2 3 2" xfId="1754" xr:uid="{0B6A2F63-0E41-4067-A17B-6F2B348AE5C1}"/>
    <cellStyle name="Normal 7 2 2 4 2 4" xfId="1755" xr:uid="{F7DFF3B7-D55C-48DF-8D29-9D97147DF106}"/>
    <cellStyle name="Normal 7 2 2 4 3" xfId="691" xr:uid="{BE32B4FF-A084-4F7A-8BA0-95F7F4A1AB64}"/>
    <cellStyle name="Normal 7 2 2 4 3 2" xfId="1756" xr:uid="{FC756EB2-9D0C-4ADB-BAD9-701247E5E07F}"/>
    <cellStyle name="Normal 7 2 2 4 3 2 2" xfId="1757" xr:uid="{DFED0201-4599-4B9E-B294-DA5EB6C25F19}"/>
    <cellStyle name="Normal 7 2 2 4 3 3" xfId="1758" xr:uid="{57C54723-7CE4-4751-95A7-B08CC1ABD97B}"/>
    <cellStyle name="Normal 7 2 2 4 4" xfId="1759" xr:uid="{EED4CCB9-F8C6-4250-8877-042685326ED0}"/>
    <cellStyle name="Normal 7 2 2 4 4 2" xfId="1760" xr:uid="{141553C5-DD3C-4B9E-8445-C0EE3E4FF211}"/>
    <cellStyle name="Normal 7 2 2 4 5" xfId="1761" xr:uid="{2EE3C368-CD16-40F2-A9E6-8CFE3F0B343F}"/>
    <cellStyle name="Normal 7 2 2 5" xfId="351" xr:uid="{2C14C542-7A1B-4076-804B-6DC2BBE44B58}"/>
    <cellStyle name="Normal 7 2 2 5 2" xfId="692" xr:uid="{CC3C5FE8-9F77-4C82-B1F7-BAA8090E533B}"/>
    <cellStyle name="Normal 7 2 2 5 2 2" xfId="1762" xr:uid="{683EE369-3EDD-4194-87A7-EBA1412F9BB3}"/>
    <cellStyle name="Normal 7 2 2 5 2 2 2" xfId="1763" xr:uid="{D077E958-085D-481A-8460-99A5E9775C97}"/>
    <cellStyle name="Normal 7 2 2 5 2 3" xfId="1764" xr:uid="{74C9F93D-7E5F-4F75-B7FA-093BC1B6F156}"/>
    <cellStyle name="Normal 7 2 2 5 3" xfId="1765" xr:uid="{79CF81D6-DDB6-4449-BC21-93CAB7ACF4F2}"/>
    <cellStyle name="Normal 7 2 2 5 3 2" xfId="1766" xr:uid="{ABC69D7C-64EF-440D-9A0A-44DA4733A4FA}"/>
    <cellStyle name="Normal 7 2 2 5 4" xfId="1767" xr:uid="{EE1CFD87-4682-4346-B688-B96579A61242}"/>
    <cellStyle name="Normal 7 2 2 6" xfId="693" xr:uid="{00AD70A3-3B36-46B9-A34B-5B0B71B61B44}"/>
    <cellStyle name="Normal 7 2 2 6 2" xfId="1768" xr:uid="{EA11A74A-F413-45EA-A156-A3CB1ECFC872}"/>
    <cellStyle name="Normal 7 2 2 6 2 2" xfId="1769" xr:uid="{5EB6E47D-6CDE-4718-8C54-7D9202A648A9}"/>
    <cellStyle name="Normal 7 2 2 6 3" xfId="1770" xr:uid="{8D31C377-5694-4BDE-A521-AC5A059CE76A}"/>
    <cellStyle name="Normal 7 2 2 6 4" xfId="3433" xr:uid="{B0DEA788-84A7-4C80-8ED0-74C45A9356A2}"/>
    <cellStyle name="Normal 7 2 2 7" xfId="1771" xr:uid="{FB6B1A2D-210A-4B19-AB66-700AD7FF503C}"/>
    <cellStyle name="Normal 7 2 2 7 2" xfId="1772" xr:uid="{D97103EC-FAB0-4CED-8856-642E82B2F702}"/>
    <cellStyle name="Normal 7 2 2 8" xfId="1773" xr:uid="{129D0BA0-8DAD-4F5E-8982-C27DFD7C714F}"/>
    <cellStyle name="Normal 7 2 2 9" xfId="3434" xr:uid="{64C415C8-0046-4E24-A871-19BFDEB638AC}"/>
    <cellStyle name="Normal 7 2 3" xfId="132" xr:uid="{0643A3A8-F71B-4E0F-B769-12F243C0F770}"/>
    <cellStyle name="Normal 7 2 3 2" xfId="133" xr:uid="{28AB4C68-F65E-4C70-9108-B6B30DB29ABD}"/>
    <cellStyle name="Normal 7 2 3 2 2" xfId="694" xr:uid="{13735630-38BE-4BD5-A647-3AA057275364}"/>
    <cellStyle name="Normal 7 2 3 2 2 2" xfId="695" xr:uid="{96A6B6CE-763B-4CA3-BDEC-E2FEC0347591}"/>
    <cellStyle name="Normal 7 2 3 2 2 2 2" xfId="1774" xr:uid="{315C1EEA-F9E6-47B6-81D6-CA68E377CBE7}"/>
    <cellStyle name="Normal 7 2 3 2 2 2 2 2" xfId="1775" xr:uid="{F30DE379-DF7E-436D-BEA9-6FDDAE52F5C6}"/>
    <cellStyle name="Normal 7 2 3 2 2 2 3" xfId="1776" xr:uid="{037CED0D-499A-4E06-8102-5762986A422B}"/>
    <cellStyle name="Normal 7 2 3 2 2 3" xfId="1777" xr:uid="{C1A814E5-FB99-4B08-BA9E-F44BB075A657}"/>
    <cellStyle name="Normal 7 2 3 2 2 3 2" xfId="1778" xr:uid="{2CB2B66F-8861-41A0-BC81-64521FA5BD08}"/>
    <cellStyle name="Normal 7 2 3 2 2 4" xfId="1779" xr:uid="{961C4074-C56E-40E0-9439-FA1D87F6423A}"/>
    <cellStyle name="Normal 7 2 3 2 3" xfId="696" xr:uid="{92706DCC-2581-4922-AC14-62C5BD96AD12}"/>
    <cellStyle name="Normal 7 2 3 2 3 2" xfId="1780" xr:uid="{50464D47-C5F3-4EE2-AA25-DFE7873F2A83}"/>
    <cellStyle name="Normal 7 2 3 2 3 2 2" xfId="1781" xr:uid="{5DE6EC53-675F-468F-B812-4EF15E8848A9}"/>
    <cellStyle name="Normal 7 2 3 2 3 3" xfId="1782" xr:uid="{65D5467B-2DEE-4DDD-8544-5CB0AC18CB3C}"/>
    <cellStyle name="Normal 7 2 3 2 3 4" xfId="3435" xr:uid="{DF4C5CD8-A537-4AFF-A77A-A672427CD67E}"/>
    <cellStyle name="Normal 7 2 3 2 4" xfId="1783" xr:uid="{A1D7EDCC-E3AC-4627-8C10-46E8DADEB95E}"/>
    <cellStyle name="Normal 7 2 3 2 4 2" xfId="1784" xr:uid="{527EBA25-95FD-4E57-ABC1-6CB83F4D427F}"/>
    <cellStyle name="Normal 7 2 3 2 5" xfId="1785" xr:uid="{0F992B91-D69C-419C-92B6-03FD7319ADC1}"/>
    <cellStyle name="Normal 7 2 3 2 6" xfId="3436" xr:uid="{AD1CC59E-CCA7-41E5-962B-FDB34ABA4EB2}"/>
    <cellStyle name="Normal 7 2 3 3" xfId="352" xr:uid="{B22A6B2D-6C1C-4D0F-ADA8-A638D548C1BB}"/>
    <cellStyle name="Normal 7 2 3 3 2" xfId="697" xr:uid="{9113B91F-C6B7-43E5-BE55-FC6150B43597}"/>
    <cellStyle name="Normal 7 2 3 3 2 2" xfId="698" xr:uid="{6466BB95-78F3-41FB-9154-5A141939E0BB}"/>
    <cellStyle name="Normal 7 2 3 3 2 2 2" xfId="1786" xr:uid="{D9EAF9A1-A36D-4347-B3AC-61BB20FC83CB}"/>
    <cellStyle name="Normal 7 2 3 3 2 2 2 2" xfId="1787" xr:uid="{A4AE0E96-5EC8-4471-A6D0-30E137E5D115}"/>
    <cellStyle name="Normal 7 2 3 3 2 2 3" xfId="1788" xr:uid="{45E1BC6B-180D-4779-A49A-ECF3A32E28F1}"/>
    <cellStyle name="Normal 7 2 3 3 2 3" xfId="1789" xr:uid="{31C90E2A-1547-491A-B2D7-0F86758D5087}"/>
    <cellStyle name="Normal 7 2 3 3 2 3 2" xfId="1790" xr:uid="{6E691181-F228-45A3-B1FA-0D11EA627E27}"/>
    <cellStyle name="Normal 7 2 3 3 2 4" xfId="1791" xr:uid="{86AA3038-3E58-45E6-A174-8DE7EB3815ED}"/>
    <cellStyle name="Normal 7 2 3 3 3" xfId="699" xr:uid="{EDD73C97-04FB-4962-9623-117225DE3CE4}"/>
    <cellStyle name="Normal 7 2 3 3 3 2" xfId="1792" xr:uid="{1FBC0E81-BCC9-4A37-9924-957C2352F51A}"/>
    <cellStyle name="Normal 7 2 3 3 3 2 2" xfId="1793" xr:uid="{5A89B81D-B553-42F9-B48A-3DAF2460A114}"/>
    <cellStyle name="Normal 7 2 3 3 3 3" xfId="1794" xr:uid="{BC1FA7D2-F2F1-4978-A918-70992810896B}"/>
    <cellStyle name="Normal 7 2 3 3 4" xfId="1795" xr:uid="{5A5520E2-5557-4B8D-94E5-2C5235AC2768}"/>
    <cellStyle name="Normal 7 2 3 3 4 2" xfId="1796" xr:uid="{BC9ACF17-2C9A-4196-A80C-B9948ECAF40A}"/>
    <cellStyle name="Normal 7 2 3 3 5" xfId="1797" xr:uid="{93528532-9111-4439-9CB7-A956074B4946}"/>
    <cellStyle name="Normal 7 2 3 4" xfId="353" xr:uid="{6DB66BBE-6C99-4861-A9C9-D331538918BA}"/>
    <cellStyle name="Normal 7 2 3 4 2" xfId="700" xr:uid="{ED5A75D1-A623-42C0-8B07-03AEE6297A3E}"/>
    <cellStyle name="Normal 7 2 3 4 2 2" xfId="1798" xr:uid="{8B6A67DE-1F9F-4277-AD08-71D42CF3311C}"/>
    <cellStyle name="Normal 7 2 3 4 2 2 2" xfId="1799" xr:uid="{C6D5502C-1712-498F-906D-55912934D6A3}"/>
    <cellStyle name="Normal 7 2 3 4 2 3" xfId="1800" xr:uid="{1227C03E-FD71-4D1C-9D2C-D46B837DC8F3}"/>
    <cellStyle name="Normal 7 2 3 4 3" xfId="1801" xr:uid="{AD5C4731-9781-4AA3-94E6-D259D26219A7}"/>
    <cellStyle name="Normal 7 2 3 4 3 2" xfId="1802" xr:uid="{8C959274-16DB-435B-AD44-57ECCA2A93EA}"/>
    <cellStyle name="Normal 7 2 3 4 4" xfId="1803" xr:uid="{821B384B-D1C4-43AB-B2DB-63D8481421D5}"/>
    <cellStyle name="Normal 7 2 3 5" xfId="701" xr:uid="{FAA787A3-4AC6-4114-9417-CF953AA56828}"/>
    <cellStyle name="Normal 7 2 3 5 2" xfId="1804" xr:uid="{5DAB41C2-3C7D-4030-B483-3948CE9B317B}"/>
    <cellStyle name="Normal 7 2 3 5 2 2" xfId="1805" xr:uid="{9399A9F4-D400-4B6E-9709-80489784EFB4}"/>
    <cellStyle name="Normal 7 2 3 5 3" xfId="1806" xr:uid="{945EAFF9-095E-4743-8B07-1A3B9856795A}"/>
    <cellStyle name="Normal 7 2 3 5 4" xfId="3437" xr:uid="{FD7F914A-3BED-4C66-AD62-738170188275}"/>
    <cellStyle name="Normal 7 2 3 6" xfId="1807" xr:uid="{DFFC36B5-9459-49F6-B9D6-A821656A78BF}"/>
    <cellStyle name="Normal 7 2 3 6 2" xfId="1808" xr:uid="{A1784705-7A0E-4A00-A34E-189DCE7649CA}"/>
    <cellStyle name="Normal 7 2 3 7" xfId="1809" xr:uid="{4296299F-1B5A-4E80-B24C-84444C1F2A1F}"/>
    <cellStyle name="Normal 7 2 3 8" xfId="3438" xr:uid="{382ACEB9-1BD3-4E39-9336-7004C00950BE}"/>
    <cellStyle name="Normal 7 2 4" xfId="134" xr:uid="{615C5A78-7D56-4B98-9D27-6CB25076617C}"/>
    <cellStyle name="Normal 7 2 4 2" xfId="448" xr:uid="{4BA41491-767A-4D46-A052-949B67B00976}"/>
    <cellStyle name="Normal 7 2 4 2 2" xfId="702" xr:uid="{40BB986E-FBB9-4222-A0F4-F78EA91B71CF}"/>
    <cellStyle name="Normal 7 2 4 2 2 2" xfId="1810" xr:uid="{2A3F81F1-0A2A-440C-9DCA-2945D9DBFBA2}"/>
    <cellStyle name="Normal 7 2 4 2 2 2 2" xfId="1811" xr:uid="{AD129AE3-474A-478F-A480-80479FAD060D}"/>
    <cellStyle name="Normal 7 2 4 2 2 3" xfId="1812" xr:uid="{F44143F1-CAA7-427D-85F1-C16669ADEE60}"/>
    <cellStyle name="Normal 7 2 4 2 2 4" xfId="3439" xr:uid="{94ECE2A7-50A5-4490-9CA0-98C9444675FC}"/>
    <cellStyle name="Normal 7 2 4 2 3" xfId="1813" xr:uid="{31043BE5-89F7-4AF2-BE5F-32951B2F4916}"/>
    <cellStyle name="Normal 7 2 4 2 3 2" xfId="1814" xr:uid="{16A16A21-6161-4B1E-9417-CA7AD9B7C6FC}"/>
    <cellStyle name="Normal 7 2 4 2 4" xfId="1815" xr:uid="{E2654C10-13AA-4CBD-B566-243CE9A86C8D}"/>
    <cellStyle name="Normal 7 2 4 2 5" xfId="3440" xr:uid="{7CF5FD06-A7AC-4E43-9784-1DB90B1C56EC}"/>
    <cellStyle name="Normal 7 2 4 3" xfId="703" xr:uid="{233FA42A-9467-405B-A75F-AFA9B5D75A5F}"/>
    <cellStyle name="Normal 7 2 4 3 2" xfId="1816" xr:uid="{4E4C830D-C424-4BE6-B65C-FD1A30C089DE}"/>
    <cellStyle name="Normal 7 2 4 3 2 2" xfId="1817" xr:uid="{A64DC686-06ED-4DF9-A0C9-A8A2F9B9F227}"/>
    <cellStyle name="Normal 7 2 4 3 3" xfId="1818" xr:uid="{9F5E708D-BEE6-4DDF-B5D6-3A876B377D97}"/>
    <cellStyle name="Normal 7 2 4 3 4" xfId="3441" xr:uid="{8269C5F6-4134-4578-8068-61B14B3F6BB0}"/>
    <cellStyle name="Normal 7 2 4 4" xfId="1819" xr:uid="{B36C50E6-7A85-45DF-9A97-1A39A8996926}"/>
    <cellStyle name="Normal 7 2 4 4 2" xfId="1820" xr:uid="{01A3F010-9A6E-4FA0-945C-B1287294084C}"/>
    <cellStyle name="Normal 7 2 4 4 3" xfId="3442" xr:uid="{78DB96C7-DE59-485E-A943-F42EA7FC7588}"/>
    <cellStyle name="Normal 7 2 4 4 4" xfId="3443" xr:uid="{D10FEC3D-C66A-42D0-8229-3BF077A7FE35}"/>
    <cellStyle name="Normal 7 2 4 5" xfId="1821" xr:uid="{115C85D1-DE28-4B4D-8963-8B8AD52CC236}"/>
    <cellStyle name="Normal 7 2 4 6" xfId="3444" xr:uid="{561C1FDA-2A25-4787-AFE3-23EE67CB9A41}"/>
    <cellStyle name="Normal 7 2 4 7" xfId="3445" xr:uid="{319E7491-BA03-4A3E-B06D-449797E86B4F}"/>
    <cellStyle name="Normal 7 2 5" xfId="354" xr:uid="{470FAD07-D47A-4C76-9377-FF4296AEF312}"/>
    <cellStyle name="Normal 7 2 5 2" xfId="704" xr:uid="{55080C55-CE07-471F-8593-446E9F5183CD}"/>
    <cellStyle name="Normal 7 2 5 2 2" xfId="705" xr:uid="{BD119468-E000-4F45-B02A-7905B5D01D42}"/>
    <cellStyle name="Normal 7 2 5 2 2 2" xfId="1822" xr:uid="{8023B910-1254-47DE-BE6D-995520AEAE6C}"/>
    <cellStyle name="Normal 7 2 5 2 2 2 2" xfId="1823" xr:uid="{66CF9C0F-2203-404C-BCD8-4889DC18AB9B}"/>
    <cellStyle name="Normal 7 2 5 2 2 3" xfId="1824" xr:uid="{60099FCE-E24B-46B2-92C0-2875829A2034}"/>
    <cellStyle name="Normal 7 2 5 2 3" xfId="1825" xr:uid="{86832611-BEF1-4301-B349-6CDD3B75914A}"/>
    <cellStyle name="Normal 7 2 5 2 3 2" xfId="1826" xr:uid="{52FF4217-F9AA-482E-9B08-3E697A1BCBEE}"/>
    <cellStyle name="Normal 7 2 5 2 4" xfId="1827" xr:uid="{DEA24AFB-DAD5-4E98-913E-4166D5D9981C}"/>
    <cellStyle name="Normal 7 2 5 3" xfId="706" xr:uid="{C44D25B1-7334-4132-AF1D-04964CBDD85B}"/>
    <cellStyle name="Normal 7 2 5 3 2" xfId="1828" xr:uid="{A8685D99-C7C5-4CD3-B62D-ADF3B120448A}"/>
    <cellStyle name="Normal 7 2 5 3 2 2" xfId="1829" xr:uid="{3BAEE275-2757-452D-90C6-6494B22F2973}"/>
    <cellStyle name="Normal 7 2 5 3 3" xfId="1830" xr:uid="{A63576B8-1461-4077-B193-BB19703D26CE}"/>
    <cellStyle name="Normal 7 2 5 3 4" xfId="3446" xr:uid="{E377D9A3-BF10-4963-AAF9-C15116846E59}"/>
    <cellStyle name="Normal 7 2 5 4" xfId="1831" xr:uid="{3AE08411-2973-4DD2-8A8B-43C85E0B79DA}"/>
    <cellStyle name="Normal 7 2 5 4 2" xfId="1832" xr:uid="{6AC838F0-DF2F-4916-AC0D-2A0F2A9821AC}"/>
    <cellStyle name="Normal 7 2 5 5" xfId="1833" xr:uid="{C52D785C-482C-40A3-8087-348BDBE7B3E9}"/>
    <cellStyle name="Normal 7 2 5 6" xfId="3447" xr:uid="{E7F88C02-B98F-425D-824F-261A01619575}"/>
    <cellStyle name="Normal 7 2 6" xfId="355" xr:uid="{6F74B3D1-51A5-4DB7-965C-CADDDFF15738}"/>
    <cellStyle name="Normal 7 2 6 2" xfId="707" xr:uid="{E7CC4C40-5444-4C04-97CF-953B8B788574}"/>
    <cellStyle name="Normal 7 2 6 2 2" xfId="1834" xr:uid="{CDBD5D23-EB71-4791-BE8A-9F4D5E525483}"/>
    <cellStyle name="Normal 7 2 6 2 2 2" xfId="1835" xr:uid="{F3149BF3-E65E-48A5-B6C2-4369211CEEB6}"/>
    <cellStyle name="Normal 7 2 6 2 3" xfId="1836" xr:uid="{CCC037B5-8D22-40BB-ABAC-302945B705A5}"/>
    <cellStyle name="Normal 7 2 6 2 4" xfId="3448" xr:uid="{37DBCFEB-7808-44D6-BEE3-8C707579F9AD}"/>
    <cellStyle name="Normal 7 2 6 3" xfId="1837" xr:uid="{2B7C9EB4-08E4-434C-8F9D-4F50CA8ABB26}"/>
    <cellStyle name="Normal 7 2 6 3 2" xfId="1838" xr:uid="{C2EE7433-E1C3-4619-AE21-39C1776AC18A}"/>
    <cellStyle name="Normal 7 2 6 4" xfId="1839" xr:uid="{9E2C294C-A64A-4C07-A6B1-5D47F3E147FA}"/>
    <cellStyle name="Normal 7 2 6 5" xfId="3449" xr:uid="{FD0C73D4-EED4-4F7B-8784-5C250515FEC6}"/>
    <cellStyle name="Normal 7 2 7" xfId="708" xr:uid="{37F397DD-E8A0-467C-AC89-70911FC4FE58}"/>
    <cellStyle name="Normal 7 2 7 2" xfId="1840" xr:uid="{1C12865F-11BF-41F3-A8FF-9CE1388B8829}"/>
    <cellStyle name="Normal 7 2 7 2 2" xfId="1841" xr:uid="{96A56663-C873-452E-913E-F0A4A59B1095}"/>
    <cellStyle name="Normal 7 2 7 2 3" xfId="4409" xr:uid="{1BA67BF3-FABF-4ADB-9A9E-FA88D501EF39}"/>
    <cellStyle name="Normal 7 2 7 3" xfId="1842" xr:uid="{A272C1AA-FE0B-4CCA-8241-56CA99849587}"/>
    <cellStyle name="Normal 7 2 7 4" xfId="3450" xr:uid="{52DB14B7-BD7A-440D-82E9-1E9AA0F5190F}"/>
    <cellStyle name="Normal 7 2 7 4 2" xfId="4579" xr:uid="{7FB7174F-7759-4C26-989F-FE890C37F044}"/>
    <cellStyle name="Normal 7 2 7 4 3" xfId="4686" xr:uid="{533B6AAE-3148-48CF-AFCB-379CE8FC3D3E}"/>
    <cellStyle name="Normal 7 2 7 4 4" xfId="4608" xr:uid="{3873186D-08AD-449E-8583-2F6360A0062F}"/>
    <cellStyle name="Normal 7 2 8" xfId="1843" xr:uid="{94BD1A68-6D70-4D92-88D0-0AC7FDFE6555}"/>
    <cellStyle name="Normal 7 2 8 2" xfId="1844" xr:uid="{C67BD20E-384B-4C3E-B7F1-68AD138DE82C}"/>
    <cellStyle name="Normal 7 2 8 3" xfId="3451" xr:uid="{ACB4AB47-1484-409A-B279-A02F751A2142}"/>
    <cellStyle name="Normal 7 2 8 4" xfId="3452" xr:uid="{731A9941-2CE6-42E3-A663-6FC32C5F548A}"/>
    <cellStyle name="Normal 7 2 9" xfId="1845" xr:uid="{178ABDCA-F829-4678-9D74-C9A79A243226}"/>
    <cellStyle name="Normal 7 3" xfId="135" xr:uid="{A7CC6C36-4BC7-4B34-82A7-A0802C310374}"/>
    <cellStyle name="Normal 7 3 10" xfId="3453" xr:uid="{300C4FFE-441E-4FB5-8360-6E5B670B2757}"/>
    <cellStyle name="Normal 7 3 11" xfId="3454" xr:uid="{06B320DB-7DC1-42C6-9987-A03C3D968079}"/>
    <cellStyle name="Normal 7 3 2" xfId="136" xr:uid="{9009F508-6631-4B4E-A173-94C3096E92FE}"/>
    <cellStyle name="Normal 7 3 2 2" xfId="137" xr:uid="{BB5554D4-1C7B-4546-A668-B2A620409D93}"/>
    <cellStyle name="Normal 7 3 2 2 2" xfId="356" xr:uid="{3550D563-9835-4ED0-878D-0DC2EFB6DF3E}"/>
    <cellStyle name="Normal 7 3 2 2 2 2" xfId="709" xr:uid="{3E3AC4F4-89B7-4991-8E81-57682F0FC415}"/>
    <cellStyle name="Normal 7 3 2 2 2 2 2" xfId="1846" xr:uid="{704A028C-2A6D-4560-9DAF-5F034266C886}"/>
    <cellStyle name="Normal 7 3 2 2 2 2 2 2" xfId="1847" xr:uid="{967ADE34-DDD1-41CA-8B84-FA3A5F98689F}"/>
    <cellStyle name="Normal 7 3 2 2 2 2 3" xfId="1848" xr:uid="{FC2D30B4-AAC5-49D9-B30E-2E4F415E6FE8}"/>
    <cellStyle name="Normal 7 3 2 2 2 2 4" xfId="3455" xr:uid="{1BB45689-0ABC-42CE-8143-86820F14B96D}"/>
    <cellStyle name="Normal 7 3 2 2 2 3" xfId="1849" xr:uid="{A19D9414-1AF9-49CE-AE79-223AB040006F}"/>
    <cellStyle name="Normal 7 3 2 2 2 3 2" xfId="1850" xr:uid="{D4A5A318-A8D7-4F39-A5D4-2ED9C8F797BC}"/>
    <cellStyle name="Normal 7 3 2 2 2 3 3" xfId="3456" xr:uid="{B397F606-A287-4C4C-8CBD-3DDF20339D0E}"/>
    <cellStyle name="Normal 7 3 2 2 2 3 4" xfId="3457" xr:uid="{30E3C043-FF7A-4A7E-944F-C1A7CB16E9DE}"/>
    <cellStyle name="Normal 7 3 2 2 2 4" xfId="1851" xr:uid="{5DA59849-14AB-4765-B217-C6BFC0EDB8B6}"/>
    <cellStyle name="Normal 7 3 2 2 2 5" xfId="3458" xr:uid="{82E40B78-9D0B-4321-8B2D-8E113AB4BE15}"/>
    <cellStyle name="Normal 7 3 2 2 2 6" xfId="3459" xr:uid="{4879AE6D-7DF0-4D42-99EA-326CA6CCADAD}"/>
    <cellStyle name="Normal 7 3 2 2 3" xfId="710" xr:uid="{73377BDB-14FC-4314-9B51-4ED5720BD3B1}"/>
    <cellStyle name="Normal 7 3 2 2 3 2" xfId="1852" xr:uid="{11064EA7-18CF-4249-ABE2-19C44EE3B047}"/>
    <cellStyle name="Normal 7 3 2 2 3 2 2" xfId="1853" xr:uid="{0E284914-DC7D-4666-A815-97B5D57106AE}"/>
    <cellStyle name="Normal 7 3 2 2 3 2 3" xfId="3460" xr:uid="{DCB3B81F-1A66-46D6-8C77-C3977496D37D}"/>
    <cellStyle name="Normal 7 3 2 2 3 2 4" xfId="3461" xr:uid="{BBAEFA21-D987-4D3E-9D5C-DF4C3776D9E6}"/>
    <cellStyle name="Normal 7 3 2 2 3 3" xfId="1854" xr:uid="{7F536FDA-7BBA-491E-A1FA-8F21941D8B1E}"/>
    <cellStyle name="Normal 7 3 2 2 3 4" xfId="3462" xr:uid="{37B404BC-C99A-45A8-B885-1DAB869B5B3D}"/>
    <cellStyle name="Normal 7 3 2 2 3 5" xfId="3463" xr:uid="{87929231-D53C-4EF0-9E1A-7ECCDCB51870}"/>
    <cellStyle name="Normal 7 3 2 2 4" xfId="1855" xr:uid="{4AF179BB-1240-429B-909A-C70F863F59DA}"/>
    <cellStyle name="Normal 7 3 2 2 4 2" xfId="1856" xr:uid="{4B8738F7-C242-4E62-B3FD-0A5B76A8D04A}"/>
    <cellStyle name="Normal 7 3 2 2 4 3" xfId="3464" xr:uid="{290DB18E-15EB-4852-9C3F-BD481118E4D3}"/>
    <cellStyle name="Normal 7 3 2 2 4 4" xfId="3465" xr:uid="{55148C5D-8749-4EEA-8461-104718689DD2}"/>
    <cellStyle name="Normal 7 3 2 2 5" xfId="1857" xr:uid="{C3A319F6-E1A1-44A8-9C79-7047933E889A}"/>
    <cellStyle name="Normal 7 3 2 2 5 2" xfId="3466" xr:uid="{644B8A55-9C22-4318-A3CE-5F8CD298AC86}"/>
    <cellStyle name="Normal 7 3 2 2 5 3" xfId="3467" xr:uid="{ED2F1D36-AE73-4C36-9B56-D5698A12092B}"/>
    <cellStyle name="Normal 7 3 2 2 5 4" xfId="3468" xr:uid="{5D543F1F-FF5B-486D-B4E7-6149DC9FEBA2}"/>
    <cellStyle name="Normal 7 3 2 2 6" xfId="3469" xr:uid="{082D4262-F420-4F5B-A056-FEC1C90FB834}"/>
    <cellStyle name="Normal 7 3 2 2 7" xfId="3470" xr:uid="{92E27A14-41ED-4C2B-AE2B-7A23D7D1D717}"/>
    <cellStyle name="Normal 7 3 2 2 8" xfId="3471" xr:uid="{D5928BB5-6CB1-4FF7-BF95-0F95A763F4C2}"/>
    <cellStyle name="Normal 7 3 2 3" xfId="357" xr:uid="{57920E32-54AB-4998-8C13-C2AF76EA01DD}"/>
    <cellStyle name="Normal 7 3 2 3 2" xfId="711" xr:uid="{AC47E045-E6FE-4ADA-9F13-BD32542BC075}"/>
    <cellStyle name="Normal 7 3 2 3 2 2" xfId="712" xr:uid="{9EA69A45-EE0C-458B-A402-459D3D6C6945}"/>
    <cellStyle name="Normal 7 3 2 3 2 2 2" xfId="1858" xr:uid="{8A81B430-8739-4145-AF83-92330147521E}"/>
    <cellStyle name="Normal 7 3 2 3 2 2 2 2" xfId="1859" xr:uid="{F07CBA84-4440-4E8E-BC08-1D0B212B4F03}"/>
    <cellStyle name="Normal 7 3 2 3 2 2 3" xfId="1860" xr:uid="{AD15021C-3C95-4EC9-9350-DBE5BF89C5FF}"/>
    <cellStyle name="Normal 7 3 2 3 2 3" xfId="1861" xr:uid="{40D52ED2-4B52-4AB2-877B-598EF2F9E48F}"/>
    <cellStyle name="Normal 7 3 2 3 2 3 2" xfId="1862" xr:uid="{1770669B-82C9-4796-8745-986440FE614F}"/>
    <cellStyle name="Normal 7 3 2 3 2 4" xfId="1863" xr:uid="{D36E3617-B922-4865-BABD-A2CCE1969254}"/>
    <cellStyle name="Normal 7 3 2 3 3" xfId="713" xr:uid="{D9E89D2D-7921-4901-B558-CF8D54FDCFE8}"/>
    <cellStyle name="Normal 7 3 2 3 3 2" xfId="1864" xr:uid="{B53191F4-89AE-4FB6-A9AD-75745163250E}"/>
    <cellStyle name="Normal 7 3 2 3 3 2 2" xfId="1865" xr:uid="{2E0240D7-EC0F-4A67-ABEE-A36C05AAC4B2}"/>
    <cellStyle name="Normal 7 3 2 3 3 3" xfId="1866" xr:uid="{B304B95C-3D64-45A3-9CB8-0DEBB02BB429}"/>
    <cellStyle name="Normal 7 3 2 3 3 4" xfId="3472" xr:uid="{E68C79D2-81ED-415E-B229-3A5EE101EEA8}"/>
    <cellStyle name="Normal 7 3 2 3 4" xfId="1867" xr:uid="{EB0F70C9-984F-4D92-93AE-641213FF5F46}"/>
    <cellStyle name="Normal 7 3 2 3 4 2" xfId="1868" xr:uid="{D9AD7771-9934-4F91-A2C4-A2AAB36847FC}"/>
    <cellStyle name="Normal 7 3 2 3 5" xfId="1869" xr:uid="{BED55F22-837F-46B8-89DF-60C333F20CF5}"/>
    <cellStyle name="Normal 7 3 2 3 6" xfId="3473" xr:uid="{8A2D5EF0-ED93-43BB-AB21-C16F854C270A}"/>
    <cellStyle name="Normal 7 3 2 4" xfId="358" xr:uid="{EF60EC96-1544-478B-A4E7-8A91EF2F3B68}"/>
    <cellStyle name="Normal 7 3 2 4 2" xfId="714" xr:uid="{1A2A0C9A-ABFB-46A1-9EB9-3F0F2F3D09B7}"/>
    <cellStyle name="Normal 7 3 2 4 2 2" xfId="1870" xr:uid="{58B230A4-B2DC-4075-A02C-A17348F60C69}"/>
    <cellStyle name="Normal 7 3 2 4 2 2 2" xfId="1871" xr:uid="{B9C399DA-2B57-43BC-99CE-46E3BE23B438}"/>
    <cellStyle name="Normal 7 3 2 4 2 3" xfId="1872" xr:uid="{359AD5B8-7F35-4EED-8FC7-354BDD6C1ABE}"/>
    <cellStyle name="Normal 7 3 2 4 2 4" xfId="3474" xr:uid="{D336A841-CB55-4B58-8D81-AE4EE70017FC}"/>
    <cellStyle name="Normal 7 3 2 4 3" xfId="1873" xr:uid="{6F5F16FF-0EA8-45E0-B95C-FBC24EA9989D}"/>
    <cellStyle name="Normal 7 3 2 4 3 2" xfId="1874" xr:uid="{769B8EFD-642A-48A0-9DE8-E800DD563CDC}"/>
    <cellStyle name="Normal 7 3 2 4 4" xfId="1875" xr:uid="{B319FEAF-15CF-4E35-B01E-AA4D40E49BEC}"/>
    <cellStyle name="Normal 7 3 2 4 5" xfId="3475" xr:uid="{1898AD18-E647-441A-955A-6F676AC68118}"/>
    <cellStyle name="Normal 7 3 2 5" xfId="359" xr:uid="{71A22266-9930-4983-BA0A-2CE7DFDC18C6}"/>
    <cellStyle name="Normal 7 3 2 5 2" xfId="1876" xr:uid="{7578EBC9-7E3C-4D5E-BAFC-F9945224C616}"/>
    <cellStyle name="Normal 7 3 2 5 2 2" xfId="1877" xr:uid="{B235890B-9211-4650-9501-3998D3A45077}"/>
    <cellStyle name="Normal 7 3 2 5 3" xfId="1878" xr:uid="{3BC8B271-9BE2-43D7-9496-84883C26BDA9}"/>
    <cellStyle name="Normal 7 3 2 5 4" xfId="3476" xr:uid="{6E1EE83A-06FD-44D7-9893-530A43656114}"/>
    <cellStyle name="Normal 7 3 2 6" xfId="1879" xr:uid="{5F177826-6AB4-46DF-B0E7-D017452B07C2}"/>
    <cellStyle name="Normal 7 3 2 6 2" xfId="1880" xr:uid="{B3918A12-493C-443F-97C3-DE60AC6689BE}"/>
    <cellStyle name="Normal 7 3 2 6 3" xfId="3477" xr:uid="{C9518E1A-8F3E-4D4A-A865-01288C0A3901}"/>
    <cellStyle name="Normal 7 3 2 6 4" xfId="3478" xr:uid="{9F040B48-6A71-4E19-AC6B-D55524604E56}"/>
    <cellStyle name="Normal 7 3 2 7" xfId="1881" xr:uid="{C63CA45D-133D-45A2-AD32-E3469A07F0AC}"/>
    <cellStyle name="Normal 7 3 2 8" xfId="3479" xr:uid="{2BDDD94A-BB3B-409E-A3A4-6B7DD60EEDA8}"/>
    <cellStyle name="Normal 7 3 2 9" xfId="3480" xr:uid="{8678ECC9-443E-45AA-B4F7-C7B0663E8A79}"/>
    <cellStyle name="Normal 7 3 3" xfId="138" xr:uid="{DD8EC9A4-383E-4F61-8936-DFB651A5DA36}"/>
    <cellStyle name="Normal 7 3 3 2" xfId="139" xr:uid="{2A0E2898-46D9-407B-84EB-CD499BBDD816}"/>
    <cellStyle name="Normal 7 3 3 2 2" xfId="715" xr:uid="{1BCDDB0B-F0C3-4B85-A59B-876CE432B4CB}"/>
    <cellStyle name="Normal 7 3 3 2 2 2" xfId="1882" xr:uid="{9F87F50F-9990-414D-82BA-049E75C904F1}"/>
    <cellStyle name="Normal 7 3 3 2 2 2 2" xfId="1883" xr:uid="{7B19403E-C83A-44E5-80C0-F7E1EA0CDFEE}"/>
    <cellStyle name="Normal 7 3 3 2 2 2 2 2" xfId="4484" xr:uid="{6C7DBC33-3158-43DF-9A23-5DCFC54C91B6}"/>
    <cellStyle name="Normal 7 3 3 2 2 2 3" xfId="4485" xr:uid="{11846759-D243-4DB3-8C59-1863F4B51A1D}"/>
    <cellStyle name="Normal 7 3 3 2 2 3" xfId="1884" xr:uid="{A457F5D4-F99A-4135-A449-39AE1384F89D}"/>
    <cellStyle name="Normal 7 3 3 2 2 3 2" xfId="4486" xr:uid="{19E76270-09D6-4B27-A058-A2B9D0BFBD48}"/>
    <cellStyle name="Normal 7 3 3 2 2 4" xfId="3481" xr:uid="{45EECC91-011F-4877-A485-AE925A7CC9B7}"/>
    <cellStyle name="Normal 7 3 3 2 3" xfId="1885" xr:uid="{773E1E16-7D62-418C-A985-5D91C0BF4984}"/>
    <cellStyle name="Normal 7 3 3 2 3 2" xfId="1886" xr:uid="{196B9DA5-A88C-4BD4-855E-96306DAB56F0}"/>
    <cellStyle name="Normal 7 3 3 2 3 2 2" xfId="4487" xr:uid="{0FDC7278-4177-443E-AC5E-F31712FB3325}"/>
    <cellStyle name="Normal 7 3 3 2 3 3" xfId="3482" xr:uid="{15044D28-1F0C-48B5-85E2-42B744959708}"/>
    <cellStyle name="Normal 7 3 3 2 3 4" xfId="3483" xr:uid="{06265F84-0D6E-4C69-97F3-BEF5DB810A3A}"/>
    <cellStyle name="Normal 7 3 3 2 4" xfId="1887" xr:uid="{4BEDE5F9-4717-4D2A-8B9D-2C1E21419CC3}"/>
    <cellStyle name="Normal 7 3 3 2 4 2" xfId="4488" xr:uid="{3AC3BF6E-AF88-47EC-BA4F-A86A840A97E6}"/>
    <cellStyle name="Normal 7 3 3 2 5" xfId="3484" xr:uid="{2444CC46-13F4-46C8-9671-E128B9D625DD}"/>
    <cellStyle name="Normal 7 3 3 2 6" xfId="3485" xr:uid="{9931150E-AE53-45F6-935E-CC5B720BCDDD}"/>
    <cellStyle name="Normal 7 3 3 3" xfId="360" xr:uid="{855364B1-184F-4FBB-9E5C-375CAEFEC679}"/>
    <cellStyle name="Normal 7 3 3 3 2" xfId="1888" xr:uid="{733DD699-17CD-4A0A-AB26-A09565B11491}"/>
    <cellStyle name="Normal 7 3 3 3 2 2" xfId="1889" xr:uid="{073B6A0C-F18A-43A0-9213-C6C63D974D23}"/>
    <cellStyle name="Normal 7 3 3 3 2 2 2" xfId="4489" xr:uid="{5244B65B-BF37-4669-A1AA-830A0D638F5B}"/>
    <cellStyle name="Normal 7 3 3 3 2 3" xfId="3486" xr:uid="{1BA6FCAD-3998-4462-9535-362F3B7FC407}"/>
    <cellStyle name="Normal 7 3 3 3 2 4" xfId="3487" xr:uid="{165E6252-AE74-49E6-9DBB-7276FB3C94F9}"/>
    <cellStyle name="Normal 7 3 3 3 3" xfId="1890" xr:uid="{555E8D6B-F54C-4E76-9975-905339A87C67}"/>
    <cellStyle name="Normal 7 3 3 3 3 2" xfId="4490" xr:uid="{FE657623-8974-4177-93DD-49662EE22B8C}"/>
    <cellStyle name="Normal 7 3 3 3 4" xfId="3488" xr:uid="{5DB1808A-37AE-4485-AF25-4DE610933E1B}"/>
    <cellStyle name="Normal 7 3 3 3 5" xfId="3489" xr:uid="{51067C64-39E2-472E-9282-BBC41B54A7E2}"/>
    <cellStyle name="Normal 7 3 3 4" xfId="1891" xr:uid="{CB9841DD-3C19-4001-8C40-9F047AFB960E}"/>
    <cellStyle name="Normal 7 3 3 4 2" xfId="1892" xr:uid="{C76C8FCF-60B9-412E-B475-89CFEF4F9C79}"/>
    <cellStyle name="Normal 7 3 3 4 2 2" xfId="4491" xr:uid="{96C2601B-D056-4379-A642-33C2D30E4EC3}"/>
    <cellStyle name="Normal 7 3 3 4 3" xfId="3490" xr:uid="{0C361E9F-CAB9-4A3E-A441-02E175B51C65}"/>
    <cellStyle name="Normal 7 3 3 4 4" xfId="3491" xr:uid="{9C6DB906-87DD-4952-9BF0-C6278FA14557}"/>
    <cellStyle name="Normal 7 3 3 5" xfId="1893" xr:uid="{0A14EA56-A5BE-4C9E-9484-D5C3A5C9D8B6}"/>
    <cellStyle name="Normal 7 3 3 5 2" xfId="3492" xr:uid="{C218B00F-A44A-4A2B-B34B-EEDEC8E6BDAB}"/>
    <cellStyle name="Normal 7 3 3 5 3" xfId="3493" xr:uid="{5F9C8559-FA2C-4F0C-9AA3-40D437C35EFD}"/>
    <cellStyle name="Normal 7 3 3 5 4" xfId="3494" xr:uid="{0C321C4D-9FAA-422D-A204-7DDC35A44876}"/>
    <cellStyle name="Normal 7 3 3 6" xfId="3495" xr:uid="{8B118F94-8931-4B24-81F9-E269BA53B48F}"/>
    <cellStyle name="Normal 7 3 3 7" xfId="3496" xr:uid="{B2E5B388-51C6-457A-BCD9-E791AE5E32D6}"/>
    <cellStyle name="Normal 7 3 3 8" xfId="3497" xr:uid="{BE4C3CF7-27CC-4557-8051-230ED5577556}"/>
    <cellStyle name="Normal 7 3 4" xfId="140" xr:uid="{25B7E911-C11B-4745-A63B-2B9A5C371961}"/>
    <cellStyle name="Normal 7 3 4 2" xfId="716" xr:uid="{FDD1CE8F-B2D2-40FB-B87B-C1D0873D4795}"/>
    <cellStyle name="Normal 7 3 4 2 2" xfId="717" xr:uid="{0B8DCE6E-58D7-4053-B542-D0847302BFD5}"/>
    <cellStyle name="Normal 7 3 4 2 2 2" xfId="1894" xr:uid="{C11D85FE-D1CA-4894-9E8D-FBFC50BD2AC5}"/>
    <cellStyle name="Normal 7 3 4 2 2 2 2" xfId="1895" xr:uid="{34F1B00D-5D69-45EC-A0B2-94C864E87F9A}"/>
    <cellStyle name="Normal 7 3 4 2 2 3" xfId="1896" xr:uid="{C7633BC7-B4DC-4094-975B-113717DCF74F}"/>
    <cellStyle name="Normal 7 3 4 2 2 4" xfId="3498" xr:uid="{BAC76BAB-DB3D-4D88-B36E-2C7E6DD7B8C1}"/>
    <cellStyle name="Normal 7 3 4 2 3" xfId="1897" xr:uid="{DC11937E-B32A-4939-A92E-C1500FC8D794}"/>
    <cellStyle name="Normal 7 3 4 2 3 2" xfId="1898" xr:uid="{C25B104C-FC0C-4B7D-9986-3A6C6A9651EF}"/>
    <cellStyle name="Normal 7 3 4 2 4" xfId="1899" xr:uid="{273B8057-27C7-46DA-BC46-6D3BCAEC475B}"/>
    <cellStyle name="Normal 7 3 4 2 5" xfId="3499" xr:uid="{B142A25C-9156-4015-A2CC-5076F4B930ED}"/>
    <cellStyle name="Normal 7 3 4 3" xfId="718" xr:uid="{BF031CEA-F82F-4425-804C-141EDD435E95}"/>
    <cellStyle name="Normal 7 3 4 3 2" xfId="1900" xr:uid="{BADCBF0B-0F31-4278-814E-C5FA3D512304}"/>
    <cellStyle name="Normal 7 3 4 3 2 2" xfId="1901" xr:uid="{5D336AA2-3E96-41DC-9860-EBF45CFB385D}"/>
    <cellStyle name="Normal 7 3 4 3 3" xfId="1902" xr:uid="{82DBCDC5-6242-450C-BF7A-E90B0E925520}"/>
    <cellStyle name="Normal 7 3 4 3 4" xfId="3500" xr:uid="{A7E079AA-007B-451C-A883-8AFC84F4B732}"/>
    <cellStyle name="Normal 7 3 4 4" xfId="1903" xr:uid="{3757879E-E3F5-406F-B613-F7D031357CF6}"/>
    <cellStyle name="Normal 7 3 4 4 2" xfId="1904" xr:uid="{67CA02A8-6EFE-4897-80D6-76CD22927CFE}"/>
    <cellStyle name="Normal 7 3 4 4 3" xfId="3501" xr:uid="{2612D838-9EEF-4594-8570-F5BB1618EB37}"/>
    <cellStyle name="Normal 7 3 4 4 4" xfId="3502" xr:uid="{06EDF7FF-C556-40AB-933E-F13E03677230}"/>
    <cellStyle name="Normal 7 3 4 5" xfId="1905" xr:uid="{2C1CA2B4-40F0-4C3B-A382-554BEAF025DF}"/>
    <cellStyle name="Normal 7 3 4 6" xfId="3503" xr:uid="{8E3F1522-75B7-4899-B413-E8386C7F045C}"/>
    <cellStyle name="Normal 7 3 4 7" xfId="3504" xr:uid="{418B320B-1DA5-46A5-9F14-A8E6AD473D3D}"/>
    <cellStyle name="Normal 7 3 5" xfId="361" xr:uid="{AC1D9F64-203F-4A9B-AA7B-04DD97CC45F8}"/>
    <cellStyle name="Normal 7 3 5 2" xfId="719" xr:uid="{8744CF4E-69C2-49AC-B80A-211B1FDF7E8D}"/>
    <cellStyle name="Normal 7 3 5 2 2" xfId="1906" xr:uid="{F096C5CC-251A-4BA4-9F3D-2B58C851C903}"/>
    <cellStyle name="Normal 7 3 5 2 2 2" xfId="1907" xr:uid="{428BF03B-1B6F-47BF-BA6B-088D473FBF79}"/>
    <cellStyle name="Normal 7 3 5 2 3" xfId="1908" xr:uid="{AFD8623A-C337-4EF8-AC27-350508739B94}"/>
    <cellStyle name="Normal 7 3 5 2 4" xfId="3505" xr:uid="{37E174D7-3FBC-4322-8BF6-A5EF316656DE}"/>
    <cellStyle name="Normal 7 3 5 3" xfId="1909" xr:uid="{5F2D2D59-CD01-453E-A3C5-286D4823EE39}"/>
    <cellStyle name="Normal 7 3 5 3 2" xfId="1910" xr:uid="{5EDF29C7-9F93-42E9-9803-D1E2442EBC8D}"/>
    <cellStyle name="Normal 7 3 5 3 3" xfId="3506" xr:uid="{73A97BBC-044B-4958-8FB4-59B23CD19476}"/>
    <cellStyle name="Normal 7 3 5 3 4" xfId="3507" xr:uid="{85311804-9323-4368-A79D-2C5FBD725FF2}"/>
    <cellStyle name="Normal 7 3 5 4" xfId="1911" xr:uid="{9EEA2635-3DF1-4CFD-800F-8D4E3E4602C6}"/>
    <cellStyle name="Normal 7 3 5 5" xfId="3508" xr:uid="{B5B45850-6087-446D-9E90-EC61D8443304}"/>
    <cellStyle name="Normal 7 3 5 6" xfId="3509" xr:uid="{B6EDAEDB-25EB-4C27-9D18-5FF12334BF09}"/>
    <cellStyle name="Normal 7 3 6" xfId="362" xr:uid="{78275A4A-667B-476F-B565-862F8855FB32}"/>
    <cellStyle name="Normal 7 3 6 2" xfId="1912" xr:uid="{2550BD3E-8F90-4974-812D-7006B11A538D}"/>
    <cellStyle name="Normal 7 3 6 2 2" xfId="1913" xr:uid="{72191A20-3C58-4211-A81B-E2DA1C98CC75}"/>
    <cellStyle name="Normal 7 3 6 2 3" xfId="3510" xr:uid="{644B7482-F17C-43D0-B92D-4886C5A5C333}"/>
    <cellStyle name="Normal 7 3 6 2 4" xfId="3511" xr:uid="{FD84DFB6-467E-4C99-B65C-41260F913E07}"/>
    <cellStyle name="Normal 7 3 6 3" xfId="1914" xr:uid="{4EB67E12-CDAE-437C-916F-E4663F857924}"/>
    <cellStyle name="Normal 7 3 6 4" xfId="3512" xr:uid="{626F9165-FA9D-4A8E-A624-34E3268E8C38}"/>
    <cellStyle name="Normal 7 3 6 5" xfId="3513" xr:uid="{36EB2BC7-A3CA-4082-A6CA-53CF7E1AA207}"/>
    <cellStyle name="Normal 7 3 7" xfId="1915" xr:uid="{5B50AF90-C565-4ADE-BD6E-5202B33BC0C6}"/>
    <cellStyle name="Normal 7 3 7 2" xfId="1916" xr:uid="{B92CB682-0270-427F-819C-F1AE82BE3E11}"/>
    <cellStyle name="Normal 7 3 7 3" xfId="3514" xr:uid="{8B3CFD77-A12E-43FA-9FC0-670D24823856}"/>
    <cellStyle name="Normal 7 3 7 4" xfId="3515" xr:uid="{D208B30D-FC20-4F0F-BE5E-41B08A27E414}"/>
    <cellStyle name="Normal 7 3 8" xfId="1917" xr:uid="{E11AE500-4EC8-4E7D-9623-87DB6310C992}"/>
    <cellStyle name="Normal 7 3 8 2" xfId="3516" xr:uid="{70F783C8-37A1-49EC-8EE6-81216B32A942}"/>
    <cellStyle name="Normal 7 3 8 3" xfId="3517" xr:uid="{BA0DC63E-CA04-4508-B0A0-A806472F9CE9}"/>
    <cellStyle name="Normal 7 3 8 4" xfId="3518" xr:uid="{2FF2B55E-A210-4658-8DA4-A09CCF20EA0D}"/>
    <cellStyle name="Normal 7 3 9" xfId="3519" xr:uid="{F6291BE8-5F44-4862-AAD7-B588A4A19A03}"/>
    <cellStyle name="Normal 7 4" xfId="141" xr:uid="{97E699F1-5E39-42F4-923D-AC6DAFAC7664}"/>
    <cellStyle name="Normal 7 4 10" xfId="3520" xr:uid="{40383E8D-5DDB-4366-BD32-6E8B64C55539}"/>
    <cellStyle name="Normal 7 4 11" xfId="3521" xr:uid="{7375483E-4FA8-4A63-9538-DD68C9D6A189}"/>
    <cellStyle name="Normal 7 4 2" xfId="142" xr:uid="{226C35B8-30EE-440E-BE03-F7E166542AEC}"/>
    <cellStyle name="Normal 7 4 2 2" xfId="363" xr:uid="{F378931F-649C-4CA2-B3C0-69A52005A19F}"/>
    <cellStyle name="Normal 7 4 2 2 2" xfId="720" xr:uid="{6B2D0071-483F-4D19-81E6-E0C2AF4107A3}"/>
    <cellStyle name="Normal 7 4 2 2 2 2" xfId="721" xr:uid="{47B17E12-CB6E-4C6A-8570-17D169E18F70}"/>
    <cellStyle name="Normal 7 4 2 2 2 2 2" xfId="1918" xr:uid="{4C03CD14-1C84-4D5B-BCC9-9706A7DA2076}"/>
    <cellStyle name="Normal 7 4 2 2 2 2 3" xfId="3522" xr:uid="{F2AA7479-6440-4DC0-B003-D6624AB14ACC}"/>
    <cellStyle name="Normal 7 4 2 2 2 2 4" xfId="3523" xr:uid="{8A508B5E-71BB-4018-9743-15D87E8D4A5D}"/>
    <cellStyle name="Normal 7 4 2 2 2 3" xfId="1919" xr:uid="{4AB820DA-7B60-4273-8AF2-52978EF7EA88}"/>
    <cellStyle name="Normal 7 4 2 2 2 3 2" xfId="3524" xr:uid="{7ADD87F5-1909-40C1-84C1-BB91B79962BE}"/>
    <cellStyle name="Normal 7 4 2 2 2 3 3" xfId="3525" xr:uid="{12EEF47D-96D5-4479-8BE7-BB7C6CF5BB41}"/>
    <cellStyle name="Normal 7 4 2 2 2 3 4" xfId="3526" xr:uid="{C6F520CB-B397-4888-BAA8-BAB39D32FEB3}"/>
    <cellStyle name="Normal 7 4 2 2 2 4" xfId="3527" xr:uid="{5C8794F8-559F-4CFE-8490-1B1DE6E8408B}"/>
    <cellStyle name="Normal 7 4 2 2 2 5" xfId="3528" xr:uid="{C4680B5B-9E91-4EC2-97AD-AB805F560A51}"/>
    <cellStyle name="Normal 7 4 2 2 2 6" xfId="3529" xr:uid="{CF3ADBDE-B7C1-467F-B8A0-EC52E4C3D5E9}"/>
    <cellStyle name="Normal 7 4 2 2 3" xfId="722" xr:uid="{1A469924-1ABD-4684-A91E-FF9920131CCE}"/>
    <cellStyle name="Normal 7 4 2 2 3 2" xfId="1920" xr:uid="{CBDB47D2-6EF1-4222-8985-D3C5E736CD9C}"/>
    <cellStyle name="Normal 7 4 2 2 3 2 2" xfId="3530" xr:uid="{414206FE-2C22-46DF-BE9E-DBA3DDC8E08D}"/>
    <cellStyle name="Normal 7 4 2 2 3 2 3" xfId="3531" xr:uid="{FD6D768C-10D4-4C39-BAA6-B9B36DE5D539}"/>
    <cellStyle name="Normal 7 4 2 2 3 2 4" xfId="3532" xr:uid="{390B6367-E109-4CFF-B3E2-6D9A70EF950A}"/>
    <cellStyle name="Normal 7 4 2 2 3 3" xfId="3533" xr:uid="{1680824D-0EFD-4A14-A200-536DC5C4D1DB}"/>
    <cellStyle name="Normal 7 4 2 2 3 4" xfId="3534" xr:uid="{99A5BC64-F911-4178-BEC2-FEA33AF78B72}"/>
    <cellStyle name="Normal 7 4 2 2 3 5" xfId="3535" xr:uid="{40C15C7D-CBDF-4BBE-89CF-B82ACFFD6033}"/>
    <cellStyle name="Normal 7 4 2 2 4" xfId="1921" xr:uid="{715807F1-9326-48EF-A1A5-4E638403DCD3}"/>
    <cellStyle name="Normal 7 4 2 2 4 2" xfId="3536" xr:uid="{31C31A29-152D-4314-8E8C-07965E031E0C}"/>
    <cellStyle name="Normal 7 4 2 2 4 3" xfId="3537" xr:uid="{B92A7797-3794-4B5B-88D7-30FFA7EB38A9}"/>
    <cellStyle name="Normal 7 4 2 2 4 4" xfId="3538" xr:uid="{A6D26F01-BAD6-415C-B391-2B23F5817D70}"/>
    <cellStyle name="Normal 7 4 2 2 5" xfId="3539" xr:uid="{E11F3657-2E96-4B33-9AAF-D9D8E14F085A}"/>
    <cellStyle name="Normal 7 4 2 2 5 2" xfId="3540" xr:uid="{6A2A1CDC-6632-47BC-80F6-F3E7D4FDE6A4}"/>
    <cellStyle name="Normal 7 4 2 2 5 3" xfId="3541" xr:uid="{9D2ECC59-A5B0-4364-82BB-272BB817FDE1}"/>
    <cellStyle name="Normal 7 4 2 2 5 4" xfId="3542" xr:uid="{C4D65066-9841-400E-920F-BA330EE5C103}"/>
    <cellStyle name="Normal 7 4 2 2 6" xfId="3543" xr:uid="{56998B63-D321-4C6D-9BF5-50AC1465D580}"/>
    <cellStyle name="Normal 7 4 2 2 7" xfId="3544" xr:uid="{20E5E2D3-9814-40CD-A93E-A407F75483B8}"/>
    <cellStyle name="Normal 7 4 2 2 8" xfId="3545" xr:uid="{48042772-A486-4DF1-80EA-03786D5663AB}"/>
    <cellStyle name="Normal 7 4 2 3" xfId="723" xr:uid="{CF0B53FB-9779-42B7-941C-8A9A61F007F0}"/>
    <cellStyle name="Normal 7 4 2 3 2" xfId="724" xr:uid="{DF76EC9D-8600-41D7-9F06-ECF8D2B91D55}"/>
    <cellStyle name="Normal 7 4 2 3 2 2" xfId="725" xr:uid="{233B6F89-4D39-4584-891F-8F746C5823ED}"/>
    <cellStyle name="Normal 7 4 2 3 2 3" xfId="3546" xr:uid="{D4FF4E89-C9B3-48EF-9A6B-79A57241AAE1}"/>
    <cellStyle name="Normal 7 4 2 3 2 4" xfId="3547" xr:uid="{3DCE6421-F086-41C8-BA03-3122B0D51925}"/>
    <cellStyle name="Normal 7 4 2 3 3" xfId="726" xr:uid="{E715199A-3788-4409-B8F7-E1D846845230}"/>
    <cellStyle name="Normal 7 4 2 3 3 2" xfId="3548" xr:uid="{B8F71D94-8709-4C18-AF41-542C33BF1143}"/>
    <cellStyle name="Normal 7 4 2 3 3 3" xfId="3549" xr:uid="{663814C2-9753-453A-8160-015967B7037C}"/>
    <cellStyle name="Normal 7 4 2 3 3 4" xfId="3550" xr:uid="{AE7B10CA-1F35-46D5-979F-0748E5ABD357}"/>
    <cellStyle name="Normal 7 4 2 3 4" xfId="3551" xr:uid="{FF5CBF0C-BD8C-41E5-8953-038CBFCDB602}"/>
    <cellStyle name="Normal 7 4 2 3 5" xfId="3552" xr:uid="{585FD8E6-9ED5-4AC3-A28D-C35DF4A39278}"/>
    <cellStyle name="Normal 7 4 2 3 6" xfId="3553" xr:uid="{1B8099C2-2217-4942-BD88-4DCA67D5AF4F}"/>
    <cellStyle name="Normal 7 4 2 4" xfId="727" xr:uid="{8AA71815-7D82-4B2C-BFF7-B186FD1C97DF}"/>
    <cellStyle name="Normal 7 4 2 4 2" xfId="728" xr:uid="{6E28C3CB-DE9B-4E9F-B73D-01B4CB132CB4}"/>
    <cellStyle name="Normal 7 4 2 4 2 2" xfId="3554" xr:uid="{B6045635-4ED2-4080-996D-1BF1FF41EF32}"/>
    <cellStyle name="Normal 7 4 2 4 2 3" xfId="3555" xr:uid="{6BB85503-52AB-4A13-9EC7-CFFC287D8B9A}"/>
    <cellStyle name="Normal 7 4 2 4 2 4" xfId="3556" xr:uid="{E13C8FB9-EAB7-4D03-9582-B84B999D05C5}"/>
    <cellStyle name="Normal 7 4 2 4 3" xfId="3557" xr:uid="{96922105-47A3-4F7D-AFDA-3B8725D33457}"/>
    <cellStyle name="Normal 7 4 2 4 4" xfId="3558" xr:uid="{2FFE0CDB-C5F1-472A-871B-FB6D27AA1487}"/>
    <cellStyle name="Normal 7 4 2 4 5" xfId="3559" xr:uid="{D06390B4-5B7B-4D0E-A9CE-96DF61C78A88}"/>
    <cellStyle name="Normal 7 4 2 5" xfId="729" xr:uid="{9C9B1C32-8F7E-4E2C-991F-42A07ABA6D49}"/>
    <cellStyle name="Normal 7 4 2 5 2" xfId="3560" xr:uid="{8C389C30-1F0D-4F33-AF65-F9543D7439D2}"/>
    <cellStyle name="Normal 7 4 2 5 3" xfId="3561" xr:uid="{8B6B0682-A748-4750-90BC-918255E18108}"/>
    <cellStyle name="Normal 7 4 2 5 4" xfId="3562" xr:uid="{A0B8AFDD-86C4-4A3C-94C9-8BF11BC4F8E0}"/>
    <cellStyle name="Normal 7 4 2 6" xfId="3563" xr:uid="{2EDBC741-3F9B-4BB4-8C84-589754D32E5D}"/>
    <cellStyle name="Normal 7 4 2 6 2" xfId="3564" xr:uid="{1834E02C-DD78-4AAC-8DB3-F15C4F72F24A}"/>
    <cellStyle name="Normal 7 4 2 6 3" xfId="3565" xr:uid="{638FA29B-22CB-4715-8AE2-D32C7067FC67}"/>
    <cellStyle name="Normal 7 4 2 6 4" xfId="3566" xr:uid="{EC7CAC9C-C1B1-44E8-8E1A-413C3A1CBBFA}"/>
    <cellStyle name="Normal 7 4 2 7" xfId="3567" xr:uid="{4E9F20B5-884B-4C52-9B6D-425EEBED2EE2}"/>
    <cellStyle name="Normal 7 4 2 8" xfId="3568" xr:uid="{22BBC85A-CC58-4042-A601-FD5464565463}"/>
    <cellStyle name="Normal 7 4 2 9" xfId="3569" xr:uid="{A906A72B-8002-43AE-BE69-BE7043B670C8}"/>
    <cellStyle name="Normal 7 4 3" xfId="364" xr:uid="{530DEF8D-034B-443E-801B-4CAAC85A505B}"/>
    <cellStyle name="Normal 7 4 3 2" xfId="730" xr:uid="{B395CC78-96CA-4937-B7C2-A3E304E203DE}"/>
    <cellStyle name="Normal 7 4 3 2 2" xfId="731" xr:uid="{C4BC273C-B46C-4899-A2BC-60BC589289EA}"/>
    <cellStyle name="Normal 7 4 3 2 2 2" xfId="1922" xr:uid="{63BFCD32-8932-4DEC-9D2F-C3596C78DE5A}"/>
    <cellStyle name="Normal 7 4 3 2 2 2 2" xfId="1923" xr:uid="{9F380CAA-B01E-46B8-AFD8-CC79058B803B}"/>
    <cellStyle name="Normal 7 4 3 2 2 3" xfId="1924" xr:uid="{5E6192BE-3860-413B-93B2-5E7074A567AD}"/>
    <cellStyle name="Normal 7 4 3 2 2 4" xfId="3570" xr:uid="{DFDD7B5B-BF8A-423F-BC00-5DBA5FC04B3A}"/>
    <cellStyle name="Normal 7 4 3 2 3" xfId="1925" xr:uid="{F187D8D5-E081-445F-8E39-8727985B0E08}"/>
    <cellStyle name="Normal 7 4 3 2 3 2" xfId="1926" xr:uid="{9BF116D0-FD8B-49DD-B371-2FB677273D70}"/>
    <cellStyle name="Normal 7 4 3 2 3 3" xfId="3571" xr:uid="{ECF32B51-9171-4118-B04C-791DAFE0FA07}"/>
    <cellStyle name="Normal 7 4 3 2 3 4" xfId="3572" xr:uid="{DD9AE46A-DFDF-4631-AA53-3107B9758B10}"/>
    <cellStyle name="Normal 7 4 3 2 4" xfId="1927" xr:uid="{D5AD8F93-AC22-4122-9B2A-9D48D1650582}"/>
    <cellStyle name="Normal 7 4 3 2 5" xfId="3573" xr:uid="{10C3B136-C6C8-4D00-AD96-6B2026E94931}"/>
    <cellStyle name="Normal 7 4 3 2 6" xfId="3574" xr:uid="{777599FC-26B9-467A-8E13-A658C8303075}"/>
    <cellStyle name="Normal 7 4 3 3" xfId="732" xr:uid="{2F921E8C-FABE-42F5-8EC9-7C43772A7E9B}"/>
    <cellStyle name="Normal 7 4 3 3 2" xfId="1928" xr:uid="{BEB77675-7234-4281-9958-143BD5CDA039}"/>
    <cellStyle name="Normal 7 4 3 3 2 2" xfId="1929" xr:uid="{08A32F05-E416-4A4F-84A1-4821CBDE9A8D}"/>
    <cellStyle name="Normal 7 4 3 3 2 3" xfId="3575" xr:uid="{F3BA4939-2B00-490C-8F5C-D7C116EB449F}"/>
    <cellStyle name="Normal 7 4 3 3 2 4" xfId="3576" xr:uid="{373C6357-497E-47B0-BAC7-9352B5377ED5}"/>
    <cellStyle name="Normal 7 4 3 3 3" xfId="1930" xr:uid="{C16CD624-21C6-4486-9E81-AD405C2F3737}"/>
    <cellStyle name="Normal 7 4 3 3 4" xfId="3577" xr:uid="{55BE045A-16AB-4CF3-A73A-EAFCA208FFB3}"/>
    <cellStyle name="Normal 7 4 3 3 5" xfId="3578" xr:uid="{BBF6EEC4-D60F-45FD-B778-664704D1A2A8}"/>
    <cellStyle name="Normal 7 4 3 4" xfId="1931" xr:uid="{1758F8EA-2D6A-4940-B6DE-BF7272522EA8}"/>
    <cellStyle name="Normal 7 4 3 4 2" xfId="1932" xr:uid="{777E42FF-DAF2-490D-B552-DAE9675395C9}"/>
    <cellStyle name="Normal 7 4 3 4 3" xfId="3579" xr:uid="{8667F31B-8B88-4186-A9CA-5ED4C6A461F8}"/>
    <cellStyle name="Normal 7 4 3 4 4" xfId="3580" xr:uid="{C2ED40FE-A95C-4586-BDA6-09CF1D8F4E5B}"/>
    <cellStyle name="Normal 7 4 3 5" xfId="1933" xr:uid="{61A77D2F-BC81-4433-AAD8-1A466D7602F1}"/>
    <cellStyle name="Normal 7 4 3 5 2" xfId="3581" xr:uid="{7C1EB2A5-A381-419F-87B4-7C220303B9B6}"/>
    <cellStyle name="Normal 7 4 3 5 3" xfId="3582" xr:uid="{5212DA1E-C531-4DDB-B911-28FC323F0246}"/>
    <cellStyle name="Normal 7 4 3 5 4" xfId="3583" xr:uid="{B915CE2B-6FBA-48E1-92F7-505E2106C533}"/>
    <cellStyle name="Normal 7 4 3 6" xfId="3584" xr:uid="{166595A3-0E05-421E-8B27-8E976EA193AB}"/>
    <cellStyle name="Normal 7 4 3 7" xfId="3585" xr:uid="{19DF8DB1-B585-4646-A276-6C5A6A7B16B0}"/>
    <cellStyle name="Normal 7 4 3 8" xfId="3586" xr:uid="{D610ADBB-EB8D-46AF-834E-3C400CF70805}"/>
    <cellStyle name="Normal 7 4 4" xfId="365" xr:uid="{A4328E36-13C3-43C7-84AD-814F406F551B}"/>
    <cellStyle name="Normal 7 4 4 2" xfId="733" xr:uid="{5BD119D1-016D-42FC-84DA-A563C3B55CF0}"/>
    <cellStyle name="Normal 7 4 4 2 2" xfId="734" xr:uid="{DEF69365-C84E-4608-B122-0B395B7EC933}"/>
    <cellStyle name="Normal 7 4 4 2 2 2" xfId="1934" xr:uid="{02F78016-19B1-4AA5-B6B5-87F5A664D6F4}"/>
    <cellStyle name="Normal 7 4 4 2 2 3" xfId="3587" xr:uid="{A3D5A456-3EBE-4598-BF48-79E5FB0211F6}"/>
    <cellStyle name="Normal 7 4 4 2 2 4" xfId="3588" xr:uid="{49AEE6D9-E1F3-4EEE-9190-BB008134F362}"/>
    <cellStyle name="Normal 7 4 4 2 3" xfId="1935" xr:uid="{3A724226-8AEA-44F5-837A-3FEA59B2997C}"/>
    <cellStyle name="Normal 7 4 4 2 4" xfId="3589" xr:uid="{13BF12EC-64F5-4B0B-9485-70DDE271C369}"/>
    <cellStyle name="Normal 7 4 4 2 5" xfId="3590" xr:uid="{BB484EFC-F560-4027-86DC-18A19D9A4485}"/>
    <cellStyle name="Normal 7 4 4 3" xfId="735" xr:uid="{0C9AD910-ED3B-4090-A526-836B5DC90E8C}"/>
    <cellStyle name="Normal 7 4 4 3 2" xfId="1936" xr:uid="{9AC65EDF-7E19-44E3-86B0-7D7C17C9D48F}"/>
    <cellStyle name="Normal 7 4 4 3 3" xfId="3591" xr:uid="{C2FD7BE5-FA61-4A36-A6F1-D3A27AC0DCC9}"/>
    <cellStyle name="Normal 7 4 4 3 4" xfId="3592" xr:uid="{359FDC60-7303-4269-AE83-55574D9DD752}"/>
    <cellStyle name="Normal 7 4 4 4" xfId="1937" xr:uid="{BAF58284-636D-4D48-918B-7BA77FED6D6F}"/>
    <cellStyle name="Normal 7 4 4 4 2" xfId="3593" xr:uid="{70B2AF76-1747-4015-883F-2205E44F1598}"/>
    <cellStyle name="Normal 7 4 4 4 3" xfId="3594" xr:uid="{AD2B7CF1-2497-4E00-83E0-ADAE6C090DB8}"/>
    <cellStyle name="Normal 7 4 4 4 4" xfId="3595" xr:uid="{367C75C1-1744-48D5-9481-8A63E065BE22}"/>
    <cellStyle name="Normal 7 4 4 5" xfId="3596" xr:uid="{044C1ED8-AD83-476D-8655-FFBE061A0701}"/>
    <cellStyle name="Normal 7 4 4 6" xfId="3597" xr:uid="{129735DE-255E-467E-891D-44FE2B530D05}"/>
    <cellStyle name="Normal 7 4 4 7" xfId="3598" xr:uid="{4364919B-B014-4639-A241-9E44874FB1B7}"/>
    <cellStyle name="Normal 7 4 5" xfId="366" xr:uid="{8466F0B6-FA8A-408F-BB0B-0B427CE0E217}"/>
    <cellStyle name="Normal 7 4 5 2" xfId="736" xr:uid="{D48EDA62-B752-4F9D-A032-BF9A88C8B067}"/>
    <cellStyle name="Normal 7 4 5 2 2" xfId="1938" xr:uid="{CF00DBFE-85D0-45F3-80EE-DECBC0190B06}"/>
    <cellStyle name="Normal 7 4 5 2 3" xfId="3599" xr:uid="{2B572467-D9B1-477D-915B-94F328F5E535}"/>
    <cellStyle name="Normal 7 4 5 2 4" xfId="3600" xr:uid="{119E3DF1-BD06-4EBD-A355-51F2B3082F53}"/>
    <cellStyle name="Normal 7 4 5 3" xfId="1939" xr:uid="{875A310C-964B-446E-88AE-0CE674BFABC9}"/>
    <cellStyle name="Normal 7 4 5 3 2" xfId="3601" xr:uid="{6729EAAB-54F8-4908-A9A2-1ADD47BDE842}"/>
    <cellStyle name="Normal 7 4 5 3 3" xfId="3602" xr:uid="{BC7AD6F5-1DF6-4C8A-82AB-6014892BB6C8}"/>
    <cellStyle name="Normal 7 4 5 3 4" xfId="3603" xr:uid="{67F569D9-F297-455D-AA28-D4646F2CC712}"/>
    <cellStyle name="Normal 7 4 5 4" xfId="3604" xr:uid="{619D2A06-695B-44B3-AD09-AA1FD0DC0038}"/>
    <cellStyle name="Normal 7 4 5 5" xfId="3605" xr:uid="{68A68AE1-A800-4779-9451-BB0D3C3CF019}"/>
    <cellStyle name="Normal 7 4 5 6" xfId="3606" xr:uid="{EC96FDBC-C953-441B-8F62-EF74026401D1}"/>
    <cellStyle name="Normal 7 4 6" xfId="737" xr:uid="{A69E1E95-F9EA-4850-8BC5-1AD864053A31}"/>
    <cellStyle name="Normal 7 4 6 2" xfId="1940" xr:uid="{D3FFD499-134F-48FF-AD9C-B2E3D925085D}"/>
    <cellStyle name="Normal 7 4 6 2 2" xfId="3607" xr:uid="{4ACEDC5B-2519-47F5-BDF3-394A94583BBA}"/>
    <cellStyle name="Normal 7 4 6 2 3" xfId="3608" xr:uid="{5B457C06-367F-46AB-97B7-015C74609F28}"/>
    <cellStyle name="Normal 7 4 6 2 4" xfId="3609" xr:uid="{0420E4CA-8FFA-45A8-9FE6-BB83B2954747}"/>
    <cellStyle name="Normal 7 4 6 3" xfId="3610" xr:uid="{EB187AEB-4747-45F5-8A44-BCBF9CC3CD5E}"/>
    <cellStyle name="Normal 7 4 6 4" xfId="3611" xr:uid="{AC4A7B38-5490-4CAB-91B6-F406A1BA49B6}"/>
    <cellStyle name="Normal 7 4 6 5" xfId="3612" xr:uid="{19A06CB7-0974-44AF-8641-AC3F392B4665}"/>
    <cellStyle name="Normal 7 4 7" xfId="1941" xr:uid="{7FD527AD-B369-438B-8BC0-125F7408BF06}"/>
    <cellStyle name="Normal 7 4 7 2" xfId="3613" xr:uid="{A4D10C52-2E1B-49FB-8F38-FD1E1D5972DC}"/>
    <cellStyle name="Normal 7 4 7 3" xfId="3614" xr:uid="{DCA76787-5860-4946-A0D0-637C5E720D3F}"/>
    <cellStyle name="Normal 7 4 7 4" xfId="3615" xr:uid="{CF9B79D5-6757-4215-A708-F18A63068139}"/>
    <cellStyle name="Normal 7 4 8" xfId="3616" xr:uid="{7DF206DF-9F37-4BB9-9480-F2882365230E}"/>
    <cellStyle name="Normal 7 4 8 2" xfId="3617" xr:uid="{2BE62124-34C3-4B95-8C8C-89CF0BAE9DB9}"/>
    <cellStyle name="Normal 7 4 8 3" xfId="3618" xr:uid="{494F7245-5476-4C36-955C-B57CF7476F4C}"/>
    <cellStyle name="Normal 7 4 8 4" xfId="3619" xr:uid="{9EDD0E49-4AFE-45C2-B231-3895C6932B24}"/>
    <cellStyle name="Normal 7 4 9" xfId="3620" xr:uid="{2AA8E1E2-9630-4D6C-AF79-AF77047427B2}"/>
    <cellStyle name="Normal 7 5" xfId="143" xr:uid="{02B5ED12-32DE-4DE6-AD83-2611139439C3}"/>
    <cellStyle name="Normal 7 5 2" xfId="144" xr:uid="{DAF0BD16-C134-45A9-8FDF-DA973A941E8D}"/>
    <cellStyle name="Normal 7 5 2 2" xfId="367" xr:uid="{02F44389-9054-4FAF-808B-42338B28F2DD}"/>
    <cellStyle name="Normal 7 5 2 2 2" xfId="738" xr:uid="{303F9DF8-E3C5-4542-9D20-BA27E57DC8A4}"/>
    <cellStyle name="Normal 7 5 2 2 2 2" xfId="1942" xr:uid="{344AF904-9686-46BE-85DE-7AB367FE1B1C}"/>
    <cellStyle name="Normal 7 5 2 2 2 3" xfId="3621" xr:uid="{4D480185-5F90-442B-990A-268E92ABE13F}"/>
    <cellStyle name="Normal 7 5 2 2 2 4" xfId="3622" xr:uid="{2E0EC0DF-9A95-455B-AE92-C39E68648EC6}"/>
    <cellStyle name="Normal 7 5 2 2 3" xfId="1943" xr:uid="{7F2FD810-AFB0-46B5-B021-EED400F3BAFC}"/>
    <cellStyle name="Normal 7 5 2 2 3 2" xfId="3623" xr:uid="{513C8005-6CFE-44D0-A387-862667C07894}"/>
    <cellStyle name="Normal 7 5 2 2 3 3" xfId="3624" xr:uid="{90973645-6462-41E5-B165-098B1B0DABF1}"/>
    <cellStyle name="Normal 7 5 2 2 3 4" xfId="3625" xr:uid="{DAE1FCE2-E9CF-4E9E-814D-C43180AAA7CF}"/>
    <cellStyle name="Normal 7 5 2 2 4" xfId="3626" xr:uid="{085A456F-2320-4622-AB6F-8598C7182D9E}"/>
    <cellStyle name="Normal 7 5 2 2 5" xfId="3627" xr:uid="{14F67FAF-ACEB-467A-84C9-5BC0D9BEAC2E}"/>
    <cellStyle name="Normal 7 5 2 2 6" xfId="3628" xr:uid="{C179188D-FA59-4CF6-8945-724C15D35D2B}"/>
    <cellStyle name="Normal 7 5 2 3" xfId="739" xr:uid="{A536F7A1-C812-4647-BE6E-ADC4DE5FA5FE}"/>
    <cellStyle name="Normal 7 5 2 3 2" xfId="1944" xr:uid="{D51FFB3A-B388-48C0-855A-14FC279AB06E}"/>
    <cellStyle name="Normal 7 5 2 3 2 2" xfId="3629" xr:uid="{C696E8E7-6BFD-4C5E-9889-FA8895FB5CC3}"/>
    <cellStyle name="Normal 7 5 2 3 2 3" xfId="3630" xr:uid="{957378FA-8305-4B13-BC68-51B6C44D91D4}"/>
    <cellStyle name="Normal 7 5 2 3 2 4" xfId="3631" xr:uid="{95420383-3C1E-4FD8-BC79-DA99ACBDA08E}"/>
    <cellStyle name="Normal 7 5 2 3 3" xfId="3632" xr:uid="{461AE04F-6DC1-4E5A-9560-7722E5719B99}"/>
    <cellStyle name="Normal 7 5 2 3 4" xfId="3633" xr:uid="{CC50EE9D-3EEB-4359-8154-729E46226C6E}"/>
    <cellStyle name="Normal 7 5 2 3 5" xfId="3634" xr:uid="{C3EFC704-4CE2-4DAD-A9D2-1B5CD17E08DB}"/>
    <cellStyle name="Normal 7 5 2 4" xfId="1945" xr:uid="{EFBFEEEA-F430-4328-9791-30838F8FDDCC}"/>
    <cellStyle name="Normal 7 5 2 4 2" xfId="3635" xr:uid="{0D7D0858-5936-415F-9BC9-E013A73F2580}"/>
    <cellStyle name="Normal 7 5 2 4 3" xfId="3636" xr:uid="{C3BE9AB2-8A2A-4B9E-ABFF-DC5C8D0045F5}"/>
    <cellStyle name="Normal 7 5 2 4 4" xfId="3637" xr:uid="{AE3B7241-711F-46A9-9B88-E4684558DEF7}"/>
    <cellStyle name="Normal 7 5 2 5" xfId="3638" xr:uid="{7F279D24-0CAA-4AFD-BD9D-F34BB710F05E}"/>
    <cellStyle name="Normal 7 5 2 5 2" xfId="3639" xr:uid="{6B591FC6-7CF0-440C-8B2E-8381A003D12A}"/>
    <cellStyle name="Normal 7 5 2 5 3" xfId="3640" xr:uid="{88DA1A70-53F0-456E-83ED-7C32C7B0AC08}"/>
    <cellStyle name="Normal 7 5 2 5 4" xfId="3641" xr:uid="{04CB756C-D95C-4181-B0A3-1246B8126C9F}"/>
    <cellStyle name="Normal 7 5 2 6" xfId="3642" xr:uid="{C7411EE1-B80C-4662-8366-030E701C36C1}"/>
    <cellStyle name="Normal 7 5 2 7" xfId="3643" xr:uid="{2D5C0A92-F60B-4232-B6F5-4E1EC4942509}"/>
    <cellStyle name="Normal 7 5 2 8" xfId="3644" xr:uid="{0CB3ADCB-C958-4850-9B20-B12F3E2EF5E9}"/>
    <cellStyle name="Normal 7 5 3" xfId="368" xr:uid="{09CE6B5E-9E0C-43C6-A590-21E597F387BA}"/>
    <cellStyle name="Normal 7 5 3 2" xfId="740" xr:uid="{D701D5DE-6A5F-4C14-97A7-D82AD2CDA9DA}"/>
    <cellStyle name="Normal 7 5 3 2 2" xfId="741" xr:uid="{B6B43833-08F0-4BBD-9A67-B10145E1EBF4}"/>
    <cellStyle name="Normal 7 5 3 2 3" xfId="3645" xr:uid="{D6BFC325-71AF-43C0-8ABA-0DF6A22AE451}"/>
    <cellStyle name="Normal 7 5 3 2 4" xfId="3646" xr:uid="{C554714A-F9C7-43B3-A4E2-EC932E2998D7}"/>
    <cellStyle name="Normal 7 5 3 3" xfId="742" xr:uid="{2E5FC271-1A22-4CE0-A65C-CFFD231EBC6D}"/>
    <cellStyle name="Normal 7 5 3 3 2" xfId="3647" xr:uid="{35D7F195-2C79-40AC-89AC-F3161C4F0F9E}"/>
    <cellStyle name="Normal 7 5 3 3 3" xfId="3648" xr:uid="{FA840ED5-3429-47B7-9384-945C7653C1E9}"/>
    <cellStyle name="Normal 7 5 3 3 4" xfId="3649" xr:uid="{3717006F-AB08-4452-8EC4-C8239FDB19A5}"/>
    <cellStyle name="Normal 7 5 3 4" xfId="3650" xr:uid="{A13505E0-6C46-49BB-BD6B-E40284E257CA}"/>
    <cellStyle name="Normal 7 5 3 5" xfId="3651" xr:uid="{EE907B09-3E17-4F4D-B841-0E06E6F6EB40}"/>
    <cellStyle name="Normal 7 5 3 6" xfId="3652" xr:uid="{A04CCDCD-9CDA-484C-B9EC-5AF6161F07C8}"/>
    <cellStyle name="Normal 7 5 4" xfId="369" xr:uid="{0974EFC7-9D9F-4B93-B42C-C520D3829931}"/>
    <cellStyle name="Normal 7 5 4 2" xfId="743" xr:uid="{10E9606D-AB5B-4A97-9E34-E7C47880DAEA}"/>
    <cellStyle name="Normal 7 5 4 2 2" xfId="3653" xr:uid="{1EB2D567-652B-49F1-9AC6-D88FAC83D6CA}"/>
    <cellStyle name="Normal 7 5 4 2 3" xfId="3654" xr:uid="{4096A53A-D3B2-436D-A490-152AE080DC70}"/>
    <cellStyle name="Normal 7 5 4 2 4" xfId="3655" xr:uid="{166E78EB-C65D-416D-8583-6AA944F712EB}"/>
    <cellStyle name="Normal 7 5 4 3" xfId="3656" xr:uid="{C472D8FA-A386-4A22-A0BD-64D15B8FDD4D}"/>
    <cellStyle name="Normal 7 5 4 4" xfId="3657" xr:uid="{634691DD-B428-47AD-921D-C0196FFBD546}"/>
    <cellStyle name="Normal 7 5 4 5" xfId="3658" xr:uid="{B66E3382-1F40-41C0-8C6C-C29192A80283}"/>
    <cellStyle name="Normal 7 5 5" xfId="744" xr:uid="{2D9085F7-6046-4349-B1B6-A23EAE490A08}"/>
    <cellStyle name="Normal 7 5 5 2" xfId="3659" xr:uid="{AC0B8531-4168-49D4-A12F-A32B3497FD1D}"/>
    <cellStyle name="Normal 7 5 5 3" xfId="3660" xr:uid="{EAB136D9-0C9E-4090-A5B5-223C05F778CA}"/>
    <cellStyle name="Normal 7 5 5 4" xfId="3661" xr:uid="{80B51240-06DA-402E-8102-8F4BEAAD3D4F}"/>
    <cellStyle name="Normal 7 5 6" xfId="3662" xr:uid="{FE50F98A-0727-43EF-975C-97BBFB353A0C}"/>
    <cellStyle name="Normal 7 5 6 2" xfId="3663" xr:uid="{35DCBD41-DD85-4B40-8DCC-13967ED03CA7}"/>
    <cellStyle name="Normal 7 5 6 3" xfId="3664" xr:uid="{05AF2522-6ACC-4D18-BA73-A19E0B0372F6}"/>
    <cellStyle name="Normal 7 5 6 4" xfId="3665" xr:uid="{E7E11C93-2795-4813-9D3D-C515CCF9CE9B}"/>
    <cellStyle name="Normal 7 5 7" xfId="3666" xr:uid="{39330A72-E887-47C6-B3EF-698C67A7B353}"/>
    <cellStyle name="Normal 7 5 8" xfId="3667" xr:uid="{528C3791-26A4-4E4B-88C8-270E30229540}"/>
    <cellStyle name="Normal 7 5 9" xfId="3668" xr:uid="{85243E0A-A9B4-48A6-806B-0F3AA388A2AE}"/>
    <cellStyle name="Normal 7 6" xfId="145" xr:uid="{217AA9B3-9D72-428B-8303-B08E39D11AF5}"/>
    <cellStyle name="Normal 7 6 2" xfId="370" xr:uid="{E6EC8054-A108-4021-9A8A-42FE0F0EA995}"/>
    <cellStyle name="Normal 7 6 2 2" xfId="745" xr:uid="{2699D83E-0F67-4BEF-8546-66C1F887ADAF}"/>
    <cellStyle name="Normal 7 6 2 2 2" xfId="1946" xr:uid="{E2CFE814-FA3E-444C-8940-4F654D94BAE3}"/>
    <cellStyle name="Normal 7 6 2 2 2 2" xfId="1947" xr:uid="{C929B0CC-4CFD-4661-B62A-FD9E18226E46}"/>
    <cellStyle name="Normal 7 6 2 2 3" xfId="1948" xr:uid="{48668432-3950-46AB-8739-101FD948D821}"/>
    <cellStyle name="Normal 7 6 2 2 4" xfId="3669" xr:uid="{FBD8FFE3-AB96-43EC-879A-27DF4314A739}"/>
    <cellStyle name="Normal 7 6 2 3" xfId="1949" xr:uid="{0320C270-58C5-4962-BB77-C91EF0365865}"/>
    <cellStyle name="Normal 7 6 2 3 2" xfId="1950" xr:uid="{389560BD-4552-4E96-B09F-1A2FABEB3567}"/>
    <cellStyle name="Normal 7 6 2 3 3" xfId="3670" xr:uid="{9367315C-4ACF-45F0-8CB3-10E6151F4ADB}"/>
    <cellStyle name="Normal 7 6 2 3 4" xfId="3671" xr:uid="{8FBE67DF-E563-44FE-B7CB-EAAE9EC6835C}"/>
    <cellStyle name="Normal 7 6 2 4" xfId="1951" xr:uid="{09A86DD4-9A25-4DDE-BD65-389B9DD84014}"/>
    <cellStyle name="Normal 7 6 2 5" xfId="3672" xr:uid="{E760AF13-484B-48DB-A145-45D9FF2971D1}"/>
    <cellStyle name="Normal 7 6 2 6" xfId="3673" xr:uid="{3BF22631-00C9-4A8F-8D6E-90C32ED69D36}"/>
    <cellStyle name="Normal 7 6 3" xfId="746" xr:uid="{CEEE8635-9751-4AAF-810D-3D72A83FF652}"/>
    <cellStyle name="Normal 7 6 3 2" xfId="1952" xr:uid="{50210849-259D-4007-B79D-C164DB6EE9FF}"/>
    <cellStyle name="Normal 7 6 3 2 2" xfId="1953" xr:uid="{C96A4B9B-FF7A-4367-AFC3-F33A5CC88C3F}"/>
    <cellStyle name="Normal 7 6 3 2 3" xfId="3674" xr:uid="{58B4FA9A-0E93-4169-AF7F-8BCE087CBEFB}"/>
    <cellStyle name="Normal 7 6 3 2 4" xfId="3675" xr:uid="{C72DD7B6-FEC2-4C5A-B953-B046B580C9FA}"/>
    <cellStyle name="Normal 7 6 3 3" xfId="1954" xr:uid="{4C6934F3-34F7-4DFA-ADC7-5A406E8E0D45}"/>
    <cellStyle name="Normal 7 6 3 4" xfId="3676" xr:uid="{6D9E007D-A44C-44F6-BBB0-BE422850FFD6}"/>
    <cellStyle name="Normal 7 6 3 5" xfId="3677" xr:uid="{DDF4B1AF-BE8C-463C-99CC-3487FCF361CF}"/>
    <cellStyle name="Normal 7 6 4" xfId="1955" xr:uid="{B564C331-8B56-4BE8-B2D0-23BAF070BED8}"/>
    <cellStyle name="Normal 7 6 4 2" xfId="1956" xr:uid="{F31147FC-ACD3-49FB-9FBD-196E834759F0}"/>
    <cellStyle name="Normal 7 6 4 3" xfId="3678" xr:uid="{12F9BB89-AF7E-4D28-B2AF-051FD4FB3D0C}"/>
    <cellStyle name="Normal 7 6 4 4" xfId="3679" xr:uid="{4FD10DB4-968B-4615-9B69-EA56CB0DD1F1}"/>
    <cellStyle name="Normal 7 6 5" xfId="1957" xr:uid="{48B8BE0F-0A64-44C8-BED6-1EF15E375756}"/>
    <cellStyle name="Normal 7 6 5 2" xfId="3680" xr:uid="{CE0C0D5E-66A2-42D2-87B7-A749A397AC80}"/>
    <cellStyle name="Normal 7 6 5 3" xfId="3681" xr:uid="{76B76A13-FD3E-4DC6-A00B-C962522DF0C8}"/>
    <cellStyle name="Normal 7 6 5 4" xfId="3682" xr:uid="{9F97D93D-DEFA-4040-A353-77DF4088F946}"/>
    <cellStyle name="Normal 7 6 6" xfId="3683" xr:uid="{3A41DC6C-C47E-47E9-8CDF-ED0776E351C8}"/>
    <cellStyle name="Normal 7 6 7" xfId="3684" xr:uid="{736318BE-24B9-469D-AEDD-E1381BA2511F}"/>
    <cellStyle name="Normal 7 6 8" xfId="3685" xr:uid="{3CCCA079-3293-455C-840B-E78C04F901D0}"/>
    <cellStyle name="Normal 7 7" xfId="371" xr:uid="{7621FD36-6E16-4685-B1DA-FC33254EFC9B}"/>
    <cellStyle name="Normal 7 7 2" xfId="747" xr:uid="{5B994A48-481C-4AB2-983A-4D8205B7AEB8}"/>
    <cellStyle name="Normal 7 7 2 2" xfId="748" xr:uid="{69B5BE7E-0EA0-4917-BF09-2DA291A25329}"/>
    <cellStyle name="Normal 7 7 2 2 2" xfId="1958" xr:uid="{857BE84E-E936-4B26-91DD-F52257CAC2B6}"/>
    <cellStyle name="Normal 7 7 2 2 3" xfId="3686" xr:uid="{D0CE19E6-B0C4-4B06-B972-E3474D2FECB4}"/>
    <cellStyle name="Normal 7 7 2 2 4" xfId="3687" xr:uid="{146C3CB6-C57E-48D5-BC0D-786A738A7B22}"/>
    <cellStyle name="Normal 7 7 2 3" xfId="1959" xr:uid="{18493F8F-E501-4A64-A7E6-3DC8314082C6}"/>
    <cellStyle name="Normal 7 7 2 4" xfId="3688" xr:uid="{712C48BA-E0DB-45DA-999A-F98ED3939D17}"/>
    <cellStyle name="Normal 7 7 2 5" xfId="3689" xr:uid="{BCEB12B3-2DD9-440A-A13C-511F71488368}"/>
    <cellStyle name="Normal 7 7 3" xfId="749" xr:uid="{4598659C-E1BD-4D8B-BE76-8E4676BF5269}"/>
    <cellStyle name="Normal 7 7 3 2" xfId="1960" xr:uid="{8EA421B6-ED99-4E79-8B57-4D260CC68B4F}"/>
    <cellStyle name="Normal 7 7 3 3" xfId="3690" xr:uid="{13CBA3B7-FA95-4538-B30D-77A04F4F99C7}"/>
    <cellStyle name="Normal 7 7 3 4" xfId="3691" xr:uid="{B6A6694F-CD50-471C-AA33-F7E4CDBAA94E}"/>
    <cellStyle name="Normal 7 7 4" xfId="1961" xr:uid="{70D5E1B0-9A02-49A1-9DFB-A4365DA933D7}"/>
    <cellStyle name="Normal 7 7 4 2" xfId="3692" xr:uid="{B22C2C5C-A17E-4AF8-98BB-33485206FF4E}"/>
    <cellStyle name="Normal 7 7 4 3" xfId="3693" xr:uid="{6633B924-E850-43AD-A646-CB13553B3CDF}"/>
    <cellStyle name="Normal 7 7 4 4" xfId="3694" xr:uid="{13AEEFC4-FF5A-4CB9-BA4D-0D2CEBDC6D1F}"/>
    <cellStyle name="Normal 7 7 5" xfId="3695" xr:uid="{70C2BABD-99AB-45A0-A11E-F1DD9EA67015}"/>
    <cellStyle name="Normal 7 7 6" xfId="3696" xr:uid="{3F829BC7-32F0-41F7-93B4-CCC1B3E522E6}"/>
    <cellStyle name="Normal 7 7 7" xfId="3697" xr:uid="{A52F2882-008F-4A30-B724-CD12AC56894E}"/>
    <cellStyle name="Normal 7 8" xfId="372" xr:uid="{93630457-8E1A-4EFF-9142-980F4A7C83DF}"/>
    <cellStyle name="Normal 7 8 2" xfId="750" xr:uid="{18EBE8A8-BE9C-4016-AFAE-836284533379}"/>
    <cellStyle name="Normal 7 8 2 2" xfId="1962" xr:uid="{E1CCC626-96DF-40B8-AC1B-072DDA8BAF78}"/>
    <cellStyle name="Normal 7 8 2 3" xfId="3698" xr:uid="{FD90D2E3-8190-4983-B3FF-DFDD3C4CBCD4}"/>
    <cellStyle name="Normal 7 8 2 4" xfId="3699" xr:uid="{B49DB6A7-8418-4C29-A4BF-DAF5D6312DCC}"/>
    <cellStyle name="Normal 7 8 3" xfId="1963" xr:uid="{5262C557-E2BB-4484-9A29-330342592657}"/>
    <cellStyle name="Normal 7 8 3 2" xfId="3700" xr:uid="{25481F19-FBAD-4CB7-ACDD-A5CF1CC9A0FF}"/>
    <cellStyle name="Normal 7 8 3 3" xfId="3701" xr:uid="{865201E2-EC70-4DBF-A950-899736FA41A5}"/>
    <cellStyle name="Normal 7 8 3 4" xfId="3702" xr:uid="{1353B3DF-01F9-463E-AE6E-32B3E3C37425}"/>
    <cellStyle name="Normal 7 8 4" xfId="3703" xr:uid="{4303AE0E-AE5D-49B7-A2A5-805B980745B2}"/>
    <cellStyle name="Normal 7 8 5" xfId="3704" xr:uid="{EAE13F76-88E0-4B3B-97EC-89A856DDA511}"/>
    <cellStyle name="Normal 7 8 6" xfId="3705" xr:uid="{BE84EBE6-86A3-47B4-8911-A8871D8CA79C}"/>
    <cellStyle name="Normal 7 9" xfId="373" xr:uid="{07AFD9C5-A5F0-424A-90D7-DC0F1B91C897}"/>
    <cellStyle name="Normal 7 9 2" xfId="1964" xr:uid="{9E775264-B98E-40F3-A5EB-84C66383494A}"/>
    <cellStyle name="Normal 7 9 2 2" xfId="3706" xr:uid="{D5A2B847-A010-403F-B582-1D165BEC147B}"/>
    <cellStyle name="Normal 7 9 2 2 2" xfId="4408" xr:uid="{5A88FC88-EA93-495B-9F5C-D8F942E51C40}"/>
    <cellStyle name="Normal 7 9 2 2 3" xfId="4687" xr:uid="{276CB781-2FD1-4381-B1BA-0645C8E3C802}"/>
    <cellStyle name="Normal 7 9 2 3" xfId="3707" xr:uid="{314B4AB8-3389-44BF-A93F-3BE3696D910C}"/>
    <cellStyle name="Normal 7 9 2 4" xfId="3708" xr:uid="{A36B0356-AD4A-4F8C-88C0-03AAD99DD5A1}"/>
    <cellStyle name="Normal 7 9 3" xfId="3709" xr:uid="{1A027A32-1119-4F7B-BE1A-099BACE0FC6F}"/>
    <cellStyle name="Normal 7 9 4" xfId="3710" xr:uid="{5242BAC3-F311-48D3-9379-9C131332C8FC}"/>
    <cellStyle name="Normal 7 9 4 2" xfId="4578" xr:uid="{5CF9D996-D24E-450B-9AF8-70529D3B7FD4}"/>
    <cellStyle name="Normal 7 9 4 3" xfId="4688" xr:uid="{B8064E87-70A0-463B-B30E-FA606239DBBF}"/>
    <cellStyle name="Normal 7 9 4 4" xfId="4607" xr:uid="{6CB3CCBD-8B3D-4F7C-9E88-C66E36D1D4EB}"/>
    <cellStyle name="Normal 7 9 5" xfId="3711" xr:uid="{78D6542D-1FBC-4BCD-A06F-094C9BEEB94D}"/>
    <cellStyle name="Normal 8" xfId="146" xr:uid="{0F1CED5F-5F51-4DBB-B379-C6CD53DB54A5}"/>
    <cellStyle name="Normal 8 10" xfId="1965" xr:uid="{DEB3D7E5-7DCA-4FC0-959E-116C4D1F6562}"/>
    <cellStyle name="Normal 8 10 2" xfId="3712" xr:uid="{CAA0A405-5920-4F52-9E3F-D2548EBC5FB9}"/>
    <cellStyle name="Normal 8 10 3" xfId="3713" xr:uid="{0924CE78-DAA7-4238-9E80-579B4424458A}"/>
    <cellStyle name="Normal 8 10 4" xfId="3714" xr:uid="{21214AB7-3F8F-4CB6-8333-BC9A65F5718E}"/>
    <cellStyle name="Normal 8 11" xfId="3715" xr:uid="{44ECE640-97D7-46CD-B0D3-28489E8C0EDC}"/>
    <cellStyle name="Normal 8 11 2" xfId="3716" xr:uid="{92EF7B12-E0A6-43EA-BEC1-10CDDBDF75BE}"/>
    <cellStyle name="Normal 8 11 3" xfId="3717" xr:uid="{540E8AED-040C-494B-8F96-19457A66C537}"/>
    <cellStyle name="Normal 8 11 4" xfId="3718" xr:uid="{2DC5EDBB-FAC3-4FD8-812D-5301F94E6D1D}"/>
    <cellStyle name="Normal 8 12" xfId="3719" xr:uid="{A3496C72-CDE2-402E-8A0C-7700EB9FEE32}"/>
    <cellStyle name="Normal 8 12 2" xfId="3720" xr:uid="{B60BB0E6-C9DF-4C8B-BC21-376C82541AA9}"/>
    <cellStyle name="Normal 8 13" xfId="3721" xr:uid="{B7FBCD6F-7C2C-49FA-A1D7-47AC9718717A}"/>
    <cellStyle name="Normal 8 14" xfId="3722" xr:uid="{4B23FBA1-1D4A-46F0-A0AB-B804FF69A6FF}"/>
    <cellStyle name="Normal 8 15" xfId="3723" xr:uid="{CB797462-8691-48C8-8D18-AF62C6A641F9}"/>
    <cellStyle name="Normal 8 2" xfId="147" xr:uid="{DB111757-1BA6-4ABD-A690-FE5EE53EAC1A}"/>
    <cellStyle name="Normal 8 2 10" xfId="3724" xr:uid="{447109E8-AE51-42F9-8584-968D0FA9DE57}"/>
    <cellStyle name="Normal 8 2 11" xfId="3725" xr:uid="{03A8DF2E-4303-432D-B5AB-E45574101510}"/>
    <cellStyle name="Normal 8 2 2" xfId="148" xr:uid="{477E71C3-72BC-4A7C-B77C-A302D5AEABB6}"/>
    <cellStyle name="Normal 8 2 2 2" xfId="149" xr:uid="{5BE5D1E2-731D-434E-A504-DB5A8ECBD290}"/>
    <cellStyle name="Normal 8 2 2 2 2" xfId="374" xr:uid="{0E78D732-0B48-43E6-AADF-F70394A34998}"/>
    <cellStyle name="Normal 8 2 2 2 2 2" xfId="751" xr:uid="{A379B44E-8775-4D1D-852C-9F23AC3BCEB9}"/>
    <cellStyle name="Normal 8 2 2 2 2 2 2" xfId="752" xr:uid="{CAB0C5D8-EA6E-4395-A1F7-17CDC2EE2D51}"/>
    <cellStyle name="Normal 8 2 2 2 2 2 2 2" xfId="1966" xr:uid="{8BE6EA0C-0A7D-4FCA-B884-21CAA1ECE651}"/>
    <cellStyle name="Normal 8 2 2 2 2 2 2 2 2" xfId="1967" xr:uid="{AB0BB197-101F-444C-B584-F5EE1B66B184}"/>
    <cellStyle name="Normal 8 2 2 2 2 2 2 3" xfId="1968" xr:uid="{FFDD9CCB-7D86-4CE4-98EF-4ADBBCE82596}"/>
    <cellStyle name="Normal 8 2 2 2 2 2 3" xfId="1969" xr:uid="{8F556EDB-74EC-4893-BB65-3F46E63447D1}"/>
    <cellStyle name="Normal 8 2 2 2 2 2 3 2" xfId="1970" xr:uid="{CE1F6618-6049-4A6D-80DB-6D5F089F8325}"/>
    <cellStyle name="Normal 8 2 2 2 2 2 4" xfId="1971" xr:uid="{89EF0F08-BB3C-4AC0-9C2C-39E6113BAE8E}"/>
    <cellStyle name="Normal 8 2 2 2 2 3" xfId="753" xr:uid="{5C2D6209-17E3-4D7B-B026-47F1D9DB2629}"/>
    <cellStyle name="Normal 8 2 2 2 2 3 2" xfId="1972" xr:uid="{A8FDA261-1F2C-46C7-9C2C-56ACFDCEF2A0}"/>
    <cellStyle name="Normal 8 2 2 2 2 3 2 2" xfId="1973" xr:uid="{BDEE441C-151B-4707-86D1-E4BEDFC31136}"/>
    <cellStyle name="Normal 8 2 2 2 2 3 3" xfId="1974" xr:uid="{0DBEF06E-6B2B-4F9D-9234-42E32363DC1B}"/>
    <cellStyle name="Normal 8 2 2 2 2 3 4" xfId="3726" xr:uid="{C7EB066D-6DA4-4CD3-93A9-7D0C85A023BC}"/>
    <cellStyle name="Normal 8 2 2 2 2 4" xfId="1975" xr:uid="{C11E20E9-F7E7-4E83-90E6-D11FDBCD9761}"/>
    <cellStyle name="Normal 8 2 2 2 2 4 2" xfId="1976" xr:uid="{226406E1-22FB-4CCD-8B1A-F65C9DC0E784}"/>
    <cellStyle name="Normal 8 2 2 2 2 5" xfId="1977" xr:uid="{1F9BBA77-9B02-4FCF-AE1D-FFECB216B4CB}"/>
    <cellStyle name="Normal 8 2 2 2 2 6" xfId="3727" xr:uid="{F347DF07-4859-4E8F-A1C6-600293A3E46B}"/>
    <cellStyle name="Normal 8 2 2 2 3" xfId="375" xr:uid="{E5BB835A-D51C-4C02-ADFC-09132D111E16}"/>
    <cellStyle name="Normal 8 2 2 2 3 2" xfId="754" xr:uid="{B869B633-3A24-4972-82DC-0DB47E2EBD69}"/>
    <cellStyle name="Normal 8 2 2 2 3 2 2" xfId="755" xr:uid="{0100ECAD-75E3-4749-9437-52B4904FBFD5}"/>
    <cellStyle name="Normal 8 2 2 2 3 2 2 2" xfId="1978" xr:uid="{78106DEE-5C0C-45DF-B1F0-50A02503FF77}"/>
    <cellStyle name="Normal 8 2 2 2 3 2 2 2 2" xfId="1979" xr:uid="{B6473BA9-7B9A-4213-B540-FF4599D165A2}"/>
    <cellStyle name="Normal 8 2 2 2 3 2 2 3" xfId="1980" xr:uid="{7B8A8583-BD35-4849-9277-06D45A337530}"/>
    <cellStyle name="Normal 8 2 2 2 3 2 3" xfId="1981" xr:uid="{62ED40E1-C071-4F40-985F-0275F7C40829}"/>
    <cellStyle name="Normal 8 2 2 2 3 2 3 2" xfId="1982" xr:uid="{119C69A9-7D8D-4142-9022-79A4C2E07F75}"/>
    <cellStyle name="Normal 8 2 2 2 3 2 4" xfId="1983" xr:uid="{3BE14DC3-A05D-4266-B0AD-F4F9C2688452}"/>
    <cellStyle name="Normal 8 2 2 2 3 3" xfId="756" xr:uid="{834A1D78-AFF9-4A89-8E1C-4009D7EC9F7F}"/>
    <cellStyle name="Normal 8 2 2 2 3 3 2" xfId="1984" xr:uid="{47F8B7A1-C434-42D5-B6A1-EDFC7C5FC317}"/>
    <cellStyle name="Normal 8 2 2 2 3 3 2 2" xfId="1985" xr:uid="{E085E511-5629-4ABA-BE98-3E591889308D}"/>
    <cellStyle name="Normal 8 2 2 2 3 3 3" xfId="1986" xr:uid="{D040C153-BA3D-4CB4-8322-BAD51FEB10CC}"/>
    <cellStyle name="Normal 8 2 2 2 3 4" xfId="1987" xr:uid="{F23D8A1C-269A-4A3C-AE16-07476C075B12}"/>
    <cellStyle name="Normal 8 2 2 2 3 4 2" xfId="1988" xr:uid="{7F116038-3318-4A0E-9F82-A05DEB073665}"/>
    <cellStyle name="Normal 8 2 2 2 3 5" xfId="1989" xr:uid="{6D85C653-C6F9-49A1-A2B5-C70D256B8874}"/>
    <cellStyle name="Normal 8 2 2 2 4" xfId="757" xr:uid="{5C6F1DF7-1BE2-4A7F-841B-95A1D702B73E}"/>
    <cellStyle name="Normal 8 2 2 2 4 2" xfId="758" xr:uid="{A911824E-618B-414D-BC0B-769F0B10DCEB}"/>
    <cellStyle name="Normal 8 2 2 2 4 2 2" xfId="1990" xr:uid="{9BDB63B3-1E6C-4F7F-8341-243C2A79DB57}"/>
    <cellStyle name="Normal 8 2 2 2 4 2 2 2" xfId="1991" xr:uid="{440D20B9-7FBE-412C-A36C-E9D2267A87AC}"/>
    <cellStyle name="Normal 8 2 2 2 4 2 3" xfId="1992" xr:uid="{DF999E46-7BF0-4E0A-82EF-C9F6794F0255}"/>
    <cellStyle name="Normal 8 2 2 2 4 3" xfId="1993" xr:uid="{091047A4-142B-4815-9737-77956465CC3E}"/>
    <cellStyle name="Normal 8 2 2 2 4 3 2" xfId="1994" xr:uid="{35C70489-0286-448B-A519-0358C4902B93}"/>
    <cellStyle name="Normal 8 2 2 2 4 4" xfId="1995" xr:uid="{38B389DD-E8DB-4E98-A167-C3E2E141608E}"/>
    <cellStyle name="Normal 8 2 2 2 5" xfId="759" xr:uid="{E224D5BB-5B18-4E59-B6BE-DD97512D8B8B}"/>
    <cellStyle name="Normal 8 2 2 2 5 2" xfId="1996" xr:uid="{27E45203-1BB9-4F69-9AB8-6AFC6F3DDFB0}"/>
    <cellStyle name="Normal 8 2 2 2 5 2 2" xfId="1997" xr:uid="{53D82367-A662-478C-A649-E1F738B1642C}"/>
    <cellStyle name="Normal 8 2 2 2 5 3" xfId="1998" xr:uid="{D1219E84-BA74-436C-9A40-B45D4C9BC88F}"/>
    <cellStyle name="Normal 8 2 2 2 5 4" xfId="3728" xr:uid="{80762B40-6C10-4D86-BEDA-2AAAB4664705}"/>
    <cellStyle name="Normal 8 2 2 2 6" xfId="1999" xr:uid="{4F9777E6-859F-43BA-842A-3E3D4FA90F30}"/>
    <cellStyle name="Normal 8 2 2 2 6 2" xfId="2000" xr:uid="{A7A1648A-CC13-4C61-AFD7-54F170AC1852}"/>
    <cellStyle name="Normal 8 2 2 2 7" xfId="2001" xr:uid="{B91500B9-7C90-43DA-AEF5-BEDCC48D762C}"/>
    <cellStyle name="Normal 8 2 2 2 8" xfId="3729" xr:uid="{3ADC6FF6-D262-40DA-83CA-E3D83808A55E}"/>
    <cellStyle name="Normal 8 2 2 3" xfId="376" xr:uid="{58E9CF83-D1A2-461F-97AF-452EA6D434B4}"/>
    <cellStyle name="Normal 8 2 2 3 2" xfId="760" xr:uid="{AB5F46A1-3191-4352-B9ED-B8E0DE250781}"/>
    <cellStyle name="Normal 8 2 2 3 2 2" xfId="761" xr:uid="{72AF30E9-9300-4E42-B95C-4282AF8A77EF}"/>
    <cellStyle name="Normal 8 2 2 3 2 2 2" xfId="2002" xr:uid="{A220848E-AD80-4B32-A1B6-D6BF36530BB6}"/>
    <cellStyle name="Normal 8 2 2 3 2 2 2 2" xfId="2003" xr:uid="{28B52C4C-6B09-4EDE-90A8-D875E5EF317B}"/>
    <cellStyle name="Normal 8 2 2 3 2 2 3" xfId="2004" xr:uid="{BFDEF8D1-4700-4964-8678-E35C2D21FE2F}"/>
    <cellStyle name="Normal 8 2 2 3 2 3" xfId="2005" xr:uid="{EE44453F-7A61-4876-A3B5-9579B376CA5F}"/>
    <cellStyle name="Normal 8 2 2 3 2 3 2" xfId="2006" xr:uid="{966E1D76-2432-4C22-B79E-7D37215F286A}"/>
    <cellStyle name="Normal 8 2 2 3 2 4" xfId="2007" xr:uid="{FD9F2D3A-8115-4C6C-873A-7AB253108C0E}"/>
    <cellStyle name="Normal 8 2 2 3 3" xfId="762" xr:uid="{82F27297-9562-466C-A1DB-585253D2E011}"/>
    <cellStyle name="Normal 8 2 2 3 3 2" xfId="2008" xr:uid="{586AD239-90E0-48A9-B694-304B149BB243}"/>
    <cellStyle name="Normal 8 2 2 3 3 2 2" xfId="2009" xr:uid="{E05C6BDD-76D8-409B-97DC-2BCEF58A49D3}"/>
    <cellStyle name="Normal 8 2 2 3 3 3" xfId="2010" xr:uid="{E604B5FF-C613-4E74-A07F-24E44A92AF4A}"/>
    <cellStyle name="Normal 8 2 2 3 3 4" xfId="3730" xr:uid="{7B73D155-47E5-4858-AAC1-36B751E8C524}"/>
    <cellStyle name="Normal 8 2 2 3 4" xfId="2011" xr:uid="{7FC82253-F13F-4D20-891E-7EC6542AABED}"/>
    <cellStyle name="Normal 8 2 2 3 4 2" xfId="2012" xr:uid="{33E92EF0-59B3-4A3D-939F-2ABA6C855D99}"/>
    <cellStyle name="Normal 8 2 2 3 5" xfId="2013" xr:uid="{991A9D39-5942-4692-855F-EC1AAB268DB9}"/>
    <cellStyle name="Normal 8 2 2 3 6" xfId="3731" xr:uid="{296906F9-49A6-4B00-AAD2-A9DE9030FA7C}"/>
    <cellStyle name="Normal 8 2 2 4" xfId="377" xr:uid="{F87C9DE3-EAB7-4A07-849E-A8787A0B097D}"/>
    <cellStyle name="Normal 8 2 2 4 2" xfId="763" xr:uid="{3B8B53E5-43BB-479B-99D1-76BF2523AE69}"/>
    <cellStyle name="Normal 8 2 2 4 2 2" xfId="764" xr:uid="{D11C1B04-84C9-45E1-B2FE-53D66D661AA5}"/>
    <cellStyle name="Normal 8 2 2 4 2 2 2" xfId="2014" xr:uid="{310E287D-1583-4976-8583-C596396736FC}"/>
    <cellStyle name="Normal 8 2 2 4 2 2 2 2" xfId="2015" xr:uid="{46F54CD3-3EC8-49F0-BA5D-32A742E8B6F3}"/>
    <cellStyle name="Normal 8 2 2 4 2 2 3" xfId="2016" xr:uid="{4B7E5E39-82D5-44BA-AF61-63CE5A294BFF}"/>
    <cellStyle name="Normal 8 2 2 4 2 3" xfId="2017" xr:uid="{687673DC-DD20-420A-B71A-9D37C4783D56}"/>
    <cellStyle name="Normal 8 2 2 4 2 3 2" xfId="2018" xr:uid="{E22E969C-469A-4081-A79D-82CE9048C617}"/>
    <cellStyle name="Normal 8 2 2 4 2 4" xfId="2019" xr:uid="{A4AB31D9-05A3-49FC-A09D-AF58B0FB281D}"/>
    <cellStyle name="Normal 8 2 2 4 3" xfId="765" xr:uid="{B5D94822-3F11-498E-865A-0F0A3BC05914}"/>
    <cellStyle name="Normal 8 2 2 4 3 2" xfId="2020" xr:uid="{16245740-1B45-42E2-A94B-5083F2066421}"/>
    <cellStyle name="Normal 8 2 2 4 3 2 2" xfId="2021" xr:uid="{8CE7F429-5E69-4115-B794-488FD0256366}"/>
    <cellStyle name="Normal 8 2 2 4 3 3" xfId="2022" xr:uid="{BFE783AC-EE40-4CFF-A00B-32920FE5010C}"/>
    <cellStyle name="Normal 8 2 2 4 4" xfId="2023" xr:uid="{96DFDE69-7A34-45C1-8245-3199BEC3A9AE}"/>
    <cellStyle name="Normal 8 2 2 4 4 2" xfId="2024" xr:uid="{681FB4F1-E4A8-45CF-95C1-02F8866A5C66}"/>
    <cellStyle name="Normal 8 2 2 4 5" xfId="2025" xr:uid="{029DAB3E-A04A-41B4-8223-BC99781EC226}"/>
    <cellStyle name="Normal 8 2 2 5" xfId="378" xr:uid="{9FE2AFA7-AD8E-4BE5-9D7F-100ABAB93739}"/>
    <cellStyle name="Normal 8 2 2 5 2" xfId="766" xr:uid="{85A21AAB-80B6-49DE-AA1A-D3CC8E38CA43}"/>
    <cellStyle name="Normal 8 2 2 5 2 2" xfId="2026" xr:uid="{A209DF72-C6A5-4E56-BBEC-FD6B4C472A77}"/>
    <cellStyle name="Normal 8 2 2 5 2 2 2" xfId="2027" xr:uid="{0016CC91-1DDE-4BD7-8925-98C9BF78495E}"/>
    <cellStyle name="Normal 8 2 2 5 2 3" xfId="2028" xr:uid="{9638030A-5075-49B5-BD59-A376054A713C}"/>
    <cellStyle name="Normal 8 2 2 5 3" xfId="2029" xr:uid="{02A5209D-3D95-4E8A-B81B-2C3F474B82D8}"/>
    <cellStyle name="Normal 8 2 2 5 3 2" xfId="2030" xr:uid="{352E2D8F-E225-4091-95FB-E0173142D2D6}"/>
    <cellStyle name="Normal 8 2 2 5 4" xfId="2031" xr:uid="{DFB35586-9016-4A9C-83A2-30DD7DA57805}"/>
    <cellStyle name="Normal 8 2 2 6" xfId="767" xr:uid="{F498D919-B194-499E-849E-CA0C36098CBE}"/>
    <cellStyle name="Normal 8 2 2 6 2" xfId="2032" xr:uid="{BE8A2F1D-8C73-442A-82A2-5DA0C55F883C}"/>
    <cellStyle name="Normal 8 2 2 6 2 2" xfId="2033" xr:uid="{64869BCD-87B2-4DDE-9971-CAAC8DC24812}"/>
    <cellStyle name="Normal 8 2 2 6 3" xfId="2034" xr:uid="{57405D19-E707-4B02-BA9A-F02604228404}"/>
    <cellStyle name="Normal 8 2 2 6 4" xfId="3732" xr:uid="{C5A6CE94-476E-4D68-808C-E6A5B4523CAF}"/>
    <cellStyle name="Normal 8 2 2 7" xfId="2035" xr:uid="{91EF6337-ABA9-4D16-B855-4514132404A0}"/>
    <cellStyle name="Normal 8 2 2 7 2" xfId="2036" xr:uid="{37A90EFB-A0AE-46EE-862A-E38BC96E25C9}"/>
    <cellStyle name="Normal 8 2 2 8" xfId="2037" xr:uid="{23CD1379-7837-48CC-8BFE-A63C429D337E}"/>
    <cellStyle name="Normal 8 2 2 9" xfId="3733" xr:uid="{13B218AD-478D-4844-BB4C-73E691293B0D}"/>
    <cellStyle name="Normal 8 2 3" xfId="150" xr:uid="{BB66E9F6-7B67-45A0-BD10-48C4F6F61DAE}"/>
    <cellStyle name="Normal 8 2 3 2" xfId="151" xr:uid="{9CA1DBA8-FAF2-406C-B3C8-FA0C991FA056}"/>
    <cellStyle name="Normal 8 2 3 2 2" xfId="768" xr:uid="{6AD910DD-24E6-4EEF-91AD-EA80E1B1704A}"/>
    <cellStyle name="Normal 8 2 3 2 2 2" xfId="769" xr:uid="{C2BF011B-EDA3-45D8-AC04-F828276BB566}"/>
    <cellStyle name="Normal 8 2 3 2 2 2 2" xfId="2038" xr:uid="{FB7C0675-F97A-43FD-A3B4-E384A880145C}"/>
    <cellStyle name="Normal 8 2 3 2 2 2 2 2" xfId="2039" xr:uid="{FB3E828E-781F-4B6E-9748-9AA4E008E919}"/>
    <cellStyle name="Normal 8 2 3 2 2 2 3" xfId="2040" xr:uid="{94CFC303-D73C-4AC2-9898-F472AE7C5CD0}"/>
    <cellStyle name="Normal 8 2 3 2 2 3" xfId="2041" xr:uid="{C044ACE0-CC57-41A3-BA95-0A44F08166F1}"/>
    <cellStyle name="Normal 8 2 3 2 2 3 2" xfId="2042" xr:uid="{CC666CBB-46CF-4B73-949D-A0AAA0969ABB}"/>
    <cellStyle name="Normal 8 2 3 2 2 4" xfId="2043" xr:uid="{0540DD58-F3DF-49C3-92FE-E5E2341B008C}"/>
    <cellStyle name="Normal 8 2 3 2 3" xfId="770" xr:uid="{96AB796F-E13A-43C0-83C7-E61D2CBFF7A4}"/>
    <cellStyle name="Normal 8 2 3 2 3 2" xfId="2044" xr:uid="{E2322E3A-DB0B-423A-853A-40BFD615E616}"/>
    <cellStyle name="Normal 8 2 3 2 3 2 2" xfId="2045" xr:uid="{9D28E51E-3378-40B3-8DA8-89FD160B8F28}"/>
    <cellStyle name="Normal 8 2 3 2 3 3" xfId="2046" xr:uid="{18CD64B9-4B42-47B0-927C-F3CBEB562E53}"/>
    <cellStyle name="Normal 8 2 3 2 3 4" xfId="3734" xr:uid="{70FA9A5D-5D1B-43E3-A79D-DF7A43057BBB}"/>
    <cellStyle name="Normal 8 2 3 2 4" xfId="2047" xr:uid="{560A3D6A-4770-417F-B34D-302D81F26A6D}"/>
    <cellStyle name="Normal 8 2 3 2 4 2" xfId="2048" xr:uid="{EE735EEC-3637-4B25-904D-8F353E59AA58}"/>
    <cellStyle name="Normal 8 2 3 2 5" xfId="2049" xr:uid="{D6507BD1-AB29-44DB-90F2-BAF940D4E5E4}"/>
    <cellStyle name="Normal 8 2 3 2 6" xfId="3735" xr:uid="{2822921E-0DF0-4C65-AA2B-6B164189FB9C}"/>
    <cellStyle name="Normal 8 2 3 3" xfId="379" xr:uid="{6AAFF4E0-3B6E-422D-BBC1-97030DE6D8DB}"/>
    <cellStyle name="Normal 8 2 3 3 2" xfId="771" xr:uid="{3E7D493B-E46D-48E1-B3E3-7046975431A4}"/>
    <cellStyle name="Normal 8 2 3 3 2 2" xfId="772" xr:uid="{0B047B2E-788D-42C8-875A-19CAE3E5AAE7}"/>
    <cellStyle name="Normal 8 2 3 3 2 2 2" xfId="2050" xr:uid="{D256F8DE-2077-4B7E-8898-FEF4189114F7}"/>
    <cellStyle name="Normal 8 2 3 3 2 2 2 2" xfId="2051" xr:uid="{01B8E058-751E-4CEC-9020-CA5E251CCAA5}"/>
    <cellStyle name="Normal 8 2 3 3 2 2 3" xfId="2052" xr:uid="{4D9D2D9F-D3E5-436D-895B-589B8D7E3C19}"/>
    <cellStyle name="Normal 8 2 3 3 2 3" xfId="2053" xr:uid="{5DCE0F6E-F534-4485-8C29-FF3DB6BDD7E3}"/>
    <cellStyle name="Normal 8 2 3 3 2 3 2" xfId="2054" xr:uid="{37FD01C1-862E-4155-A194-2DA34A7C3A14}"/>
    <cellStyle name="Normal 8 2 3 3 2 4" xfId="2055" xr:uid="{1D2E110E-3C27-4B5D-8326-0F0D92D25E05}"/>
    <cellStyle name="Normal 8 2 3 3 3" xfId="773" xr:uid="{55498879-E969-4A99-B7BC-8F3B7F979EC4}"/>
    <cellStyle name="Normal 8 2 3 3 3 2" xfId="2056" xr:uid="{48D367FF-C4A1-448D-9C4C-77E9D4C9C717}"/>
    <cellStyle name="Normal 8 2 3 3 3 2 2" xfId="2057" xr:uid="{D173826F-7C71-4ED6-88B8-F7C00B7C1AE3}"/>
    <cellStyle name="Normal 8 2 3 3 3 3" xfId="2058" xr:uid="{92BF5AF9-FAA4-4B3A-8475-B7D701C244AC}"/>
    <cellStyle name="Normal 8 2 3 3 4" xfId="2059" xr:uid="{CA220C6C-8994-4914-A799-4218044F626A}"/>
    <cellStyle name="Normal 8 2 3 3 4 2" xfId="2060" xr:uid="{5040B596-F020-42BC-9640-7DEDC03311C7}"/>
    <cellStyle name="Normal 8 2 3 3 5" xfId="2061" xr:uid="{94D32DD6-70A1-4DB2-B46C-FD279359819E}"/>
    <cellStyle name="Normal 8 2 3 4" xfId="380" xr:uid="{7AD96029-C153-4CDD-B8CE-81913CB08D79}"/>
    <cellStyle name="Normal 8 2 3 4 2" xfId="774" xr:uid="{608A15AA-3C4D-4FD6-9EB7-25AAE981BB2C}"/>
    <cellStyle name="Normal 8 2 3 4 2 2" xfId="2062" xr:uid="{A864C725-CF90-4FC6-A9CD-43F60BC5B0E6}"/>
    <cellStyle name="Normal 8 2 3 4 2 2 2" xfId="2063" xr:uid="{092AFC6A-59D8-4342-BFB4-D1D870E52057}"/>
    <cellStyle name="Normal 8 2 3 4 2 3" xfId="2064" xr:uid="{28CB02B5-BC50-444B-A454-BC5B7557DEC8}"/>
    <cellStyle name="Normal 8 2 3 4 3" xfId="2065" xr:uid="{26D450C2-186E-43FB-8C6A-AE54B766E280}"/>
    <cellStyle name="Normal 8 2 3 4 3 2" xfId="2066" xr:uid="{818A357C-A072-4818-977C-563217161DBF}"/>
    <cellStyle name="Normal 8 2 3 4 4" xfId="2067" xr:uid="{ABD373F0-BBF0-41C7-831F-22C42502E145}"/>
    <cellStyle name="Normal 8 2 3 5" xfId="775" xr:uid="{4451305B-DA0C-407A-BF8D-F9159ABCDC8B}"/>
    <cellStyle name="Normal 8 2 3 5 2" xfId="2068" xr:uid="{33BD0A9D-4CAB-4A2B-9B6B-22F3BE5AB60B}"/>
    <cellStyle name="Normal 8 2 3 5 2 2" xfId="2069" xr:uid="{3C5322F8-4A17-453F-BCF9-3CD9706D74D0}"/>
    <cellStyle name="Normal 8 2 3 5 3" xfId="2070" xr:uid="{D96F2E70-D91A-45C0-A88E-FC31705331E4}"/>
    <cellStyle name="Normal 8 2 3 5 4" xfId="3736" xr:uid="{127625E8-5B52-4BB7-A7F7-391F5A7BE72F}"/>
    <cellStyle name="Normal 8 2 3 6" xfId="2071" xr:uid="{7EEE27C9-8B45-4CFC-B400-F842B8F4FA85}"/>
    <cellStyle name="Normal 8 2 3 6 2" xfId="2072" xr:uid="{44859FBB-B2E0-4490-8351-518724172045}"/>
    <cellStyle name="Normal 8 2 3 7" xfId="2073" xr:uid="{1F18DA97-7950-4C38-8117-0F6374E0434E}"/>
    <cellStyle name="Normal 8 2 3 8" xfId="3737" xr:uid="{59F69100-DD3C-4E4C-8900-164E6FACCBB2}"/>
    <cellStyle name="Normal 8 2 4" xfId="152" xr:uid="{A45275D0-AFF6-4679-87AE-0DAAEF978106}"/>
    <cellStyle name="Normal 8 2 4 2" xfId="449" xr:uid="{3C172872-621B-4D2B-9957-7311C80057C1}"/>
    <cellStyle name="Normal 8 2 4 2 2" xfId="776" xr:uid="{64BCE6D5-0505-4B7B-91F0-AA85DF60F84A}"/>
    <cellStyle name="Normal 8 2 4 2 2 2" xfId="2074" xr:uid="{717ABB23-B5AE-4F44-A2F2-9E0BD11BC7E2}"/>
    <cellStyle name="Normal 8 2 4 2 2 2 2" xfId="2075" xr:uid="{A0B82712-A281-4519-82EA-EFB591A9C44E}"/>
    <cellStyle name="Normal 8 2 4 2 2 3" xfId="2076" xr:uid="{C2DE7686-9085-4301-B6FF-9D1FC756A316}"/>
    <cellStyle name="Normal 8 2 4 2 2 4" xfId="3738" xr:uid="{F08FDF5C-C08C-49E1-ACDC-4A83C11906A8}"/>
    <cellStyle name="Normal 8 2 4 2 3" xfId="2077" xr:uid="{AEEF8F18-CB72-4FED-8FEE-F3CB58EC2736}"/>
    <cellStyle name="Normal 8 2 4 2 3 2" xfId="2078" xr:uid="{A4C117B9-558C-4A70-98A2-1C7EAC2E5AB1}"/>
    <cellStyle name="Normal 8 2 4 2 4" xfId="2079" xr:uid="{714886F3-BF3F-40B9-A615-E8181DBC64B4}"/>
    <cellStyle name="Normal 8 2 4 2 5" xfId="3739" xr:uid="{AFAC4E40-AA14-465C-B99E-3A7C0F205010}"/>
    <cellStyle name="Normal 8 2 4 3" xfId="777" xr:uid="{DB8C3FFC-D445-4FCF-8149-23056195B7DB}"/>
    <cellStyle name="Normal 8 2 4 3 2" xfId="2080" xr:uid="{FB612B96-1DBE-457A-801D-2BBD850D9C01}"/>
    <cellStyle name="Normal 8 2 4 3 2 2" xfId="2081" xr:uid="{8C4FA358-253E-4774-87BA-FBAC67293891}"/>
    <cellStyle name="Normal 8 2 4 3 3" xfId="2082" xr:uid="{91170F93-1D3D-4856-B75C-AFE7675CDE0B}"/>
    <cellStyle name="Normal 8 2 4 3 4" xfId="3740" xr:uid="{A8C5063C-FDA3-4072-BF66-42A68F1F5767}"/>
    <cellStyle name="Normal 8 2 4 4" xfId="2083" xr:uid="{C3DAE616-B01D-4176-8D3E-DD00C1D50755}"/>
    <cellStyle name="Normal 8 2 4 4 2" xfId="2084" xr:uid="{525EF701-CA20-4A01-8CDA-15B132EA42FC}"/>
    <cellStyle name="Normal 8 2 4 4 3" xfId="3741" xr:uid="{25E8CF45-E79F-4EEE-AC9E-082D806C8ADB}"/>
    <cellStyle name="Normal 8 2 4 4 4" xfId="3742" xr:uid="{A6353139-C663-4F88-8F0D-FAFB3C80BAD2}"/>
    <cellStyle name="Normal 8 2 4 5" xfId="2085" xr:uid="{0A42CB96-A862-4DA8-8641-88D176794D9F}"/>
    <cellStyle name="Normal 8 2 4 6" xfId="3743" xr:uid="{3A065933-D70E-478E-B222-7D4F565E30F0}"/>
    <cellStyle name="Normal 8 2 4 7" xfId="3744" xr:uid="{1FDA4992-13C5-452B-9D9A-1611D07A381A}"/>
    <cellStyle name="Normal 8 2 5" xfId="381" xr:uid="{9B20D9E1-2FD4-485C-8187-3EB22C1B219D}"/>
    <cellStyle name="Normal 8 2 5 2" xfId="778" xr:uid="{57FA66B1-D6DE-4C6F-B07B-11001F1B39A8}"/>
    <cellStyle name="Normal 8 2 5 2 2" xfId="779" xr:uid="{6A944C75-2C54-432E-A66E-795DBB1866A3}"/>
    <cellStyle name="Normal 8 2 5 2 2 2" xfId="2086" xr:uid="{C1891948-B851-46D6-BED5-E8C81237C704}"/>
    <cellStyle name="Normal 8 2 5 2 2 2 2" xfId="2087" xr:uid="{1638BA3A-CC4B-4167-BF2B-1DCB99302F6F}"/>
    <cellStyle name="Normal 8 2 5 2 2 3" xfId="2088" xr:uid="{A1BA671A-4592-41D1-AA48-33E5A22F625A}"/>
    <cellStyle name="Normal 8 2 5 2 3" xfId="2089" xr:uid="{525E5A12-8F30-43D7-AF0D-AE0AE3B8DEEC}"/>
    <cellStyle name="Normal 8 2 5 2 3 2" xfId="2090" xr:uid="{C750DAE1-D9FA-4E4F-946F-0EA562C4CFA0}"/>
    <cellStyle name="Normal 8 2 5 2 4" xfId="2091" xr:uid="{A5A5436C-8E63-491F-ABD6-70B73AFA83F5}"/>
    <cellStyle name="Normal 8 2 5 3" xfId="780" xr:uid="{2B65AABA-F742-4A6A-87B9-82350C965810}"/>
    <cellStyle name="Normal 8 2 5 3 2" xfId="2092" xr:uid="{F1A53036-731F-4AE0-88E4-04875145C660}"/>
    <cellStyle name="Normal 8 2 5 3 2 2" xfId="2093" xr:uid="{B58907E9-4464-48C5-8B3C-F542B9D6906A}"/>
    <cellStyle name="Normal 8 2 5 3 3" xfId="2094" xr:uid="{51B3C821-1B38-4BB7-8E14-C13F0F882756}"/>
    <cellStyle name="Normal 8 2 5 3 4" xfId="3745" xr:uid="{E758B854-F3B9-4075-954B-4DC0F9350084}"/>
    <cellStyle name="Normal 8 2 5 4" xfId="2095" xr:uid="{0D290DFE-603D-43F9-AD7D-D2D9C28A703B}"/>
    <cellStyle name="Normal 8 2 5 4 2" xfId="2096" xr:uid="{BD86787E-AD28-49D2-B550-EEB50AA4D551}"/>
    <cellStyle name="Normal 8 2 5 5" xfId="2097" xr:uid="{8E07D1CE-B865-49B3-A284-C601C2EDEA83}"/>
    <cellStyle name="Normal 8 2 5 6" xfId="3746" xr:uid="{C29B4EBC-EB47-423F-96CE-6FFA7332000A}"/>
    <cellStyle name="Normal 8 2 6" xfId="382" xr:uid="{CC0912DD-78FA-4356-956E-BB763680AE3D}"/>
    <cellStyle name="Normal 8 2 6 2" xfId="781" xr:uid="{80385127-52C2-4DBC-8FDE-2573169E5E1B}"/>
    <cellStyle name="Normal 8 2 6 2 2" xfId="2098" xr:uid="{E4B29C85-D82B-48AB-808E-EA1F4DE1B9FF}"/>
    <cellStyle name="Normal 8 2 6 2 2 2" xfId="2099" xr:uid="{9BB6112C-19BA-4FB4-B0EA-9414B0B3A92F}"/>
    <cellStyle name="Normal 8 2 6 2 3" xfId="2100" xr:uid="{ACC69ED8-D2CB-4D06-BF0F-3A9C1278CC86}"/>
    <cellStyle name="Normal 8 2 6 2 4" xfId="3747" xr:uid="{13944002-A52C-41B8-8B9A-305CD526DA40}"/>
    <cellStyle name="Normal 8 2 6 3" xfId="2101" xr:uid="{BAF8A80B-B2FD-4265-AC61-AE4096FA179A}"/>
    <cellStyle name="Normal 8 2 6 3 2" xfId="2102" xr:uid="{2277F427-62EA-4FA2-AF3D-C52FE823778D}"/>
    <cellStyle name="Normal 8 2 6 4" xfId="2103" xr:uid="{E84D2E00-AC78-4039-B5DD-CAE1824B7D94}"/>
    <cellStyle name="Normal 8 2 6 5" xfId="3748" xr:uid="{412FD098-7A4E-4B62-AFFB-412C0FFBD85A}"/>
    <cellStyle name="Normal 8 2 7" xfId="782" xr:uid="{3EAB450F-461F-404A-9A99-903B305C4F2D}"/>
    <cellStyle name="Normal 8 2 7 2" xfId="2104" xr:uid="{1E3EB80E-543A-4B48-9768-350E9A18531E}"/>
    <cellStyle name="Normal 8 2 7 2 2" xfId="2105" xr:uid="{5B39223E-7BF3-44CB-8359-08C2D8E66B16}"/>
    <cellStyle name="Normal 8 2 7 3" xfId="2106" xr:uid="{0B8C1FA0-041D-4129-9194-D0B88E621C15}"/>
    <cellStyle name="Normal 8 2 7 4" xfId="3749" xr:uid="{C34FA676-2012-4D30-841C-BEBE7798DCF8}"/>
    <cellStyle name="Normal 8 2 8" xfId="2107" xr:uid="{53C847EB-CAC4-49C7-A7C6-7627C4D4D7A7}"/>
    <cellStyle name="Normal 8 2 8 2" xfId="2108" xr:uid="{2A3BF452-A123-4382-8061-FD19F8D4CC73}"/>
    <cellStyle name="Normal 8 2 8 3" xfId="3750" xr:uid="{29309D46-7B89-4AC8-BED0-62F76C7EFA80}"/>
    <cellStyle name="Normal 8 2 8 4" xfId="3751" xr:uid="{24AB5410-AD5B-4E3F-AE85-E6D96293CE70}"/>
    <cellStyle name="Normal 8 2 9" xfId="2109" xr:uid="{6C52A63B-2B2C-4209-BF65-EA93389DD073}"/>
    <cellStyle name="Normal 8 3" xfId="153" xr:uid="{FDDECAAB-8C83-4328-9DA3-2315343A57E2}"/>
    <cellStyle name="Normal 8 3 10" xfId="3752" xr:uid="{249868CA-245E-4AB9-BB8C-06F51FDA2878}"/>
    <cellStyle name="Normal 8 3 11" xfId="3753" xr:uid="{041FFA2C-2C95-40C0-B5B9-ED20777DD0C8}"/>
    <cellStyle name="Normal 8 3 2" xfId="154" xr:uid="{9110DA66-F11F-45BF-8D77-6281E90E20D4}"/>
    <cellStyle name="Normal 8 3 2 2" xfId="155" xr:uid="{B2B5B788-5783-4048-8B91-DC9848B88681}"/>
    <cellStyle name="Normal 8 3 2 2 2" xfId="383" xr:uid="{B707893D-636D-4F62-AEEB-4C56C766BD2E}"/>
    <cellStyle name="Normal 8 3 2 2 2 2" xfId="783" xr:uid="{B64A1944-EE06-4BB7-AA30-63AF13766873}"/>
    <cellStyle name="Normal 8 3 2 2 2 2 2" xfId="2110" xr:uid="{68641DDD-ACE9-454B-973E-034C0E98927F}"/>
    <cellStyle name="Normal 8 3 2 2 2 2 2 2" xfId="2111" xr:uid="{F803BB5A-8EEC-4C96-A4D6-9FC125CF6625}"/>
    <cellStyle name="Normal 8 3 2 2 2 2 3" xfId="2112" xr:uid="{9363940C-C098-43B6-A57C-89CF0E197A91}"/>
    <cellStyle name="Normal 8 3 2 2 2 2 4" xfId="3754" xr:uid="{55FC4B7D-1C64-4B69-A4BE-96F4612ECB19}"/>
    <cellStyle name="Normal 8 3 2 2 2 3" xfId="2113" xr:uid="{F3328C66-E807-4C16-A12A-7185D32BE3E0}"/>
    <cellStyle name="Normal 8 3 2 2 2 3 2" xfId="2114" xr:uid="{7D7AB464-B32E-435D-9DAE-5EB348A6823E}"/>
    <cellStyle name="Normal 8 3 2 2 2 3 3" xfId="3755" xr:uid="{89198808-802E-4EB3-B6CE-F13CD86A0E4D}"/>
    <cellStyle name="Normal 8 3 2 2 2 3 4" xfId="3756" xr:uid="{47C27046-C145-4F3D-831B-8668AEA06221}"/>
    <cellStyle name="Normal 8 3 2 2 2 4" xfId="2115" xr:uid="{509DDD3B-BD2E-43C8-903E-BDC90E500BFA}"/>
    <cellStyle name="Normal 8 3 2 2 2 5" xfId="3757" xr:uid="{ED8F58BF-C885-4F3E-9E64-EA9174605250}"/>
    <cellStyle name="Normal 8 3 2 2 2 6" xfId="3758" xr:uid="{0B979D9D-49B6-4E89-9F50-E4F491C9FADD}"/>
    <cellStyle name="Normal 8 3 2 2 3" xfId="784" xr:uid="{3523DA42-A9EA-4A37-8EAF-C47E4DCCF51C}"/>
    <cellStyle name="Normal 8 3 2 2 3 2" xfId="2116" xr:uid="{B8249402-2D20-4A1A-8EC5-BC5CD3D72BD1}"/>
    <cellStyle name="Normal 8 3 2 2 3 2 2" xfId="2117" xr:uid="{2EEBF1BD-F28F-4ADF-9E47-B82731D97A2B}"/>
    <cellStyle name="Normal 8 3 2 2 3 2 3" xfId="3759" xr:uid="{8D12FB78-677B-4385-9181-4A0E247551CE}"/>
    <cellStyle name="Normal 8 3 2 2 3 2 4" xfId="3760" xr:uid="{CDD6E133-70E9-48EF-ADEC-429DA48558A8}"/>
    <cellStyle name="Normal 8 3 2 2 3 3" xfId="2118" xr:uid="{6DB17C15-6806-41A2-8856-7B8C99DF6EDE}"/>
    <cellStyle name="Normal 8 3 2 2 3 4" xfId="3761" xr:uid="{4001F35B-D164-4728-BE12-4D6CC7BB91B0}"/>
    <cellStyle name="Normal 8 3 2 2 3 5" xfId="3762" xr:uid="{9326D6D3-0ADC-4BFE-8FF9-CCE6DE479546}"/>
    <cellStyle name="Normal 8 3 2 2 4" xfId="2119" xr:uid="{74039B54-424E-4161-A59B-EFC3DA7A6077}"/>
    <cellStyle name="Normal 8 3 2 2 4 2" xfId="2120" xr:uid="{2CB95FFA-DD96-4130-8B92-23F40030AAF8}"/>
    <cellStyle name="Normal 8 3 2 2 4 3" xfId="3763" xr:uid="{9300562A-FDB9-4DEA-A681-85C612293CB9}"/>
    <cellStyle name="Normal 8 3 2 2 4 4" xfId="3764" xr:uid="{641ABE90-E250-4467-90B6-7730DCD2CBBD}"/>
    <cellStyle name="Normal 8 3 2 2 5" xfId="2121" xr:uid="{436D34ED-BFE1-4EB9-8B3F-45E5630F51F0}"/>
    <cellStyle name="Normal 8 3 2 2 5 2" xfId="3765" xr:uid="{42A88F2D-E123-494E-9176-697630BF81C4}"/>
    <cellStyle name="Normal 8 3 2 2 5 3" xfId="3766" xr:uid="{2668DEEB-A6F3-411A-A2BB-47DD49509CC4}"/>
    <cellStyle name="Normal 8 3 2 2 5 4" xfId="3767" xr:uid="{39255A9E-E688-424E-B7B1-F460E75DF10B}"/>
    <cellStyle name="Normal 8 3 2 2 6" xfId="3768" xr:uid="{658B156F-6F6F-45EB-91E5-B86AEFBFA713}"/>
    <cellStyle name="Normal 8 3 2 2 7" xfId="3769" xr:uid="{40813076-04FA-417C-B8F3-3D788BB612EF}"/>
    <cellStyle name="Normal 8 3 2 2 8" xfId="3770" xr:uid="{D52A07F0-476A-4C49-85FA-0E33B97F1D3E}"/>
    <cellStyle name="Normal 8 3 2 3" xfId="384" xr:uid="{EB6014A5-FE67-4AB1-9C62-3F71079E5620}"/>
    <cellStyle name="Normal 8 3 2 3 2" xfId="785" xr:uid="{7F9F97A9-2FCF-437A-9386-5C6DF9342079}"/>
    <cellStyle name="Normal 8 3 2 3 2 2" xfId="786" xr:uid="{DEE342AF-3408-4B8B-9412-B835C087B4EA}"/>
    <cellStyle name="Normal 8 3 2 3 2 2 2" xfId="2122" xr:uid="{16647A90-9514-456F-ABCC-673A4B5F1F7C}"/>
    <cellStyle name="Normal 8 3 2 3 2 2 2 2" xfId="2123" xr:uid="{4A1F3070-F148-4198-BC50-C1A60FD6E4DB}"/>
    <cellStyle name="Normal 8 3 2 3 2 2 3" xfId="2124" xr:uid="{A08D4DDE-1DB3-4BED-8CCE-EA72737078EB}"/>
    <cellStyle name="Normal 8 3 2 3 2 3" xfId="2125" xr:uid="{A7E380CB-48A8-4F5B-B2C1-36C19EFFA576}"/>
    <cellStyle name="Normal 8 3 2 3 2 3 2" xfId="2126" xr:uid="{0ADC6BD3-B3F2-4E73-8E62-A54E0293CB99}"/>
    <cellStyle name="Normal 8 3 2 3 2 4" xfId="2127" xr:uid="{4D100393-0E1C-4288-94EB-C67F595FE8B0}"/>
    <cellStyle name="Normal 8 3 2 3 3" xfId="787" xr:uid="{DE9C774A-C80E-48B3-BCD3-6E049C2E74D7}"/>
    <cellStyle name="Normal 8 3 2 3 3 2" xfId="2128" xr:uid="{7F9180AA-940C-4994-AF60-1C204A40C378}"/>
    <cellStyle name="Normal 8 3 2 3 3 2 2" xfId="2129" xr:uid="{66E6B62D-65BA-434E-B828-50967126F011}"/>
    <cellStyle name="Normal 8 3 2 3 3 3" xfId="2130" xr:uid="{B10954F4-E23D-4C1F-91C7-5C2420CE5B66}"/>
    <cellStyle name="Normal 8 3 2 3 3 4" xfId="3771" xr:uid="{03E9BF54-3E59-4B50-929A-A77887DC13CA}"/>
    <cellStyle name="Normal 8 3 2 3 4" xfId="2131" xr:uid="{FFB3C2BB-7050-43C6-9C22-3BD8C49477D6}"/>
    <cellStyle name="Normal 8 3 2 3 4 2" xfId="2132" xr:uid="{B1FFF099-A700-48C2-BDED-BF1B320D0113}"/>
    <cellStyle name="Normal 8 3 2 3 5" xfId="2133" xr:uid="{B80A67A4-5555-4392-ACBB-09172DB5EDA8}"/>
    <cellStyle name="Normal 8 3 2 3 6" xfId="3772" xr:uid="{BC81170B-FD15-4974-AF6E-9BF1037D653A}"/>
    <cellStyle name="Normal 8 3 2 4" xfId="385" xr:uid="{097EDB8A-CE2A-4098-9C36-F7D2A1E6DB58}"/>
    <cellStyle name="Normal 8 3 2 4 2" xfId="788" xr:uid="{F2EAF2DA-E6B4-43E9-92FA-B8E21802273F}"/>
    <cellStyle name="Normal 8 3 2 4 2 2" xfId="2134" xr:uid="{A44690C3-4339-483D-AB7C-4472295F05D9}"/>
    <cellStyle name="Normal 8 3 2 4 2 2 2" xfId="2135" xr:uid="{EE6D4784-AC64-4725-8B47-2741EBF2F28D}"/>
    <cellStyle name="Normal 8 3 2 4 2 3" xfId="2136" xr:uid="{DB048855-741A-4B2B-BF07-A83F93315CD4}"/>
    <cellStyle name="Normal 8 3 2 4 2 4" xfId="3773" xr:uid="{76245441-16B0-47EB-A457-569487466688}"/>
    <cellStyle name="Normal 8 3 2 4 3" xfId="2137" xr:uid="{A0D95797-F66F-419B-8553-AC0E9F04A787}"/>
    <cellStyle name="Normal 8 3 2 4 3 2" xfId="2138" xr:uid="{C4CC3FCD-EDBA-4592-8856-FE7F94AC4193}"/>
    <cellStyle name="Normal 8 3 2 4 4" xfId="2139" xr:uid="{47EADA9B-F56A-4D6A-A0E4-B05BB180D294}"/>
    <cellStyle name="Normal 8 3 2 4 5" xfId="3774" xr:uid="{2142500C-0C4D-4C8E-9FEC-D56B9D7E8B50}"/>
    <cellStyle name="Normal 8 3 2 5" xfId="386" xr:uid="{000CD9D0-E493-4D61-ACA2-7B86C5693646}"/>
    <cellStyle name="Normal 8 3 2 5 2" xfId="2140" xr:uid="{3DF58F8F-786B-44AC-B598-EFB624A63078}"/>
    <cellStyle name="Normal 8 3 2 5 2 2" xfId="2141" xr:uid="{132C07D3-E06B-42D5-B774-C6FF0C10CD21}"/>
    <cellStyle name="Normal 8 3 2 5 3" xfId="2142" xr:uid="{0DCE83F8-9FF0-46F6-9F35-7A586751C8E8}"/>
    <cellStyle name="Normal 8 3 2 5 4" xfId="3775" xr:uid="{A0829D65-0D0C-4D8B-925A-8A93264113D2}"/>
    <cellStyle name="Normal 8 3 2 6" xfId="2143" xr:uid="{31E806DE-F201-44A9-BAE3-5B13C720109D}"/>
    <cellStyle name="Normal 8 3 2 6 2" xfId="2144" xr:uid="{977AB0C1-7041-4F51-B219-EE2657D2FAE7}"/>
    <cellStyle name="Normal 8 3 2 6 3" xfId="3776" xr:uid="{8CE6C689-59DE-4E01-ACD5-EFF7F36DF05D}"/>
    <cellStyle name="Normal 8 3 2 6 4" xfId="3777" xr:uid="{97415750-580B-4920-847A-F81278C00454}"/>
    <cellStyle name="Normal 8 3 2 7" xfId="2145" xr:uid="{3E7AE987-D24C-462B-B6AD-65EBBFC471D5}"/>
    <cellStyle name="Normal 8 3 2 8" xfId="3778" xr:uid="{8FB4350E-F0C7-4189-9760-D91206DD6A82}"/>
    <cellStyle name="Normal 8 3 2 9" xfId="3779" xr:uid="{98089939-93B3-44F2-AE04-F460557618C9}"/>
    <cellStyle name="Normal 8 3 3" xfId="156" xr:uid="{235EFFD8-E2F8-4D18-A556-20FF2EC6A830}"/>
    <cellStyle name="Normal 8 3 3 2" xfId="157" xr:uid="{E76DB1DF-A2C5-48D1-B108-3940FEC340A2}"/>
    <cellStyle name="Normal 8 3 3 2 2" xfId="789" xr:uid="{4254735B-B03C-4A04-A48E-BE79F7F68220}"/>
    <cellStyle name="Normal 8 3 3 2 2 2" xfId="2146" xr:uid="{F9EE97DA-C69F-48CD-8579-C7AA19CFC510}"/>
    <cellStyle name="Normal 8 3 3 2 2 2 2" xfId="2147" xr:uid="{7EE77BA9-5D57-440B-83A5-DBC2233C333A}"/>
    <cellStyle name="Normal 8 3 3 2 2 2 2 2" xfId="4492" xr:uid="{56272803-DEF4-4185-8222-C3CA425826FE}"/>
    <cellStyle name="Normal 8 3 3 2 2 2 3" xfId="4493" xr:uid="{E4A3E69B-7372-4EE1-91C1-159F9F267A89}"/>
    <cellStyle name="Normal 8 3 3 2 2 3" xfId="2148" xr:uid="{221534EE-319C-4CD9-915B-31D7D3C463C8}"/>
    <cellStyle name="Normal 8 3 3 2 2 3 2" xfId="4494" xr:uid="{35690FBA-CCDA-48AA-A984-20F963DFB138}"/>
    <cellStyle name="Normal 8 3 3 2 2 4" xfId="3780" xr:uid="{526A1491-8CA9-461A-A565-10CBE8D45A62}"/>
    <cellStyle name="Normal 8 3 3 2 3" xfId="2149" xr:uid="{8C19215A-A9A3-490B-993D-FFD75662CC7A}"/>
    <cellStyle name="Normal 8 3 3 2 3 2" xfId="2150" xr:uid="{500F43BF-F2CA-4A3A-A501-3CDDD6487EE8}"/>
    <cellStyle name="Normal 8 3 3 2 3 2 2" xfId="4495" xr:uid="{D0BE6B3B-1559-4D63-A274-8FD23909025A}"/>
    <cellStyle name="Normal 8 3 3 2 3 3" xfId="3781" xr:uid="{2CFA4D92-3FF8-4A56-82DB-EDB46B1F76CE}"/>
    <cellStyle name="Normal 8 3 3 2 3 4" xfId="3782" xr:uid="{32D19172-CCE3-4AF5-9F3C-46956FDE187A}"/>
    <cellStyle name="Normal 8 3 3 2 4" xfId="2151" xr:uid="{23F02E70-BCC9-4238-9C20-CC0D52F74499}"/>
    <cellStyle name="Normal 8 3 3 2 4 2" xfId="4496" xr:uid="{D7781E10-1E3E-4CAE-8026-D9CC0E1A8369}"/>
    <cellStyle name="Normal 8 3 3 2 5" xfId="3783" xr:uid="{237507E6-E54C-444B-893C-893BCE1E906F}"/>
    <cellStyle name="Normal 8 3 3 2 6" xfId="3784" xr:uid="{157C8BCA-7272-4EE5-A794-33CE6036B924}"/>
    <cellStyle name="Normal 8 3 3 3" xfId="387" xr:uid="{3F9B3681-8F43-4C1A-9E75-211BB33F4244}"/>
    <cellStyle name="Normal 8 3 3 3 2" xfId="2152" xr:uid="{54CE8F9B-9ABC-4F4C-83EA-F8C126E70D38}"/>
    <cellStyle name="Normal 8 3 3 3 2 2" xfId="2153" xr:uid="{302AA0AB-7106-4F74-AB86-C15588CB23B8}"/>
    <cellStyle name="Normal 8 3 3 3 2 2 2" xfId="4497" xr:uid="{5A4BCD6C-94F1-4C2F-928A-DF55E8D0B419}"/>
    <cellStyle name="Normal 8 3 3 3 2 3" xfId="3785" xr:uid="{69F06F0C-F6BB-4E8D-9E04-768373EDAE79}"/>
    <cellStyle name="Normal 8 3 3 3 2 4" xfId="3786" xr:uid="{911D4A95-4EF8-4B78-BD1C-F5C0941109BF}"/>
    <cellStyle name="Normal 8 3 3 3 3" xfId="2154" xr:uid="{93F06DC3-A242-4A7C-B5F4-401F6840B887}"/>
    <cellStyle name="Normal 8 3 3 3 3 2" xfId="4498" xr:uid="{B6F91449-2FC8-4C2A-91CF-50528F8358CF}"/>
    <cellStyle name="Normal 8 3 3 3 4" xfId="3787" xr:uid="{8F1EE9E5-8646-4C0A-8F99-860D696616BD}"/>
    <cellStyle name="Normal 8 3 3 3 5" xfId="3788" xr:uid="{910886FF-30D8-41FF-A99F-362CA1350721}"/>
    <cellStyle name="Normal 8 3 3 4" xfId="2155" xr:uid="{6D4BC8A6-E167-4C9A-B1FE-FF92BF71C828}"/>
    <cellStyle name="Normal 8 3 3 4 2" xfId="2156" xr:uid="{96C09D7A-7202-4D07-B437-DDF391D87354}"/>
    <cellStyle name="Normal 8 3 3 4 2 2" xfId="4499" xr:uid="{E5E6AF56-C731-4A5D-A3D6-6C97A2181419}"/>
    <cellStyle name="Normal 8 3 3 4 3" xfId="3789" xr:uid="{54306F35-086D-4503-BB28-B7C699DC4075}"/>
    <cellStyle name="Normal 8 3 3 4 4" xfId="3790" xr:uid="{EB4D8A05-D679-4A2F-8716-932C44E792D8}"/>
    <cellStyle name="Normal 8 3 3 5" xfId="2157" xr:uid="{DFBACCD9-7503-4999-98A7-0BF116E85F8F}"/>
    <cellStyle name="Normal 8 3 3 5 2" xfId="3791" xr:uid="{BA3CD463-310B-43EE-A092-2B0ACB75A317}"/>
    <cellStyle name="Normal 8 3 3 5 3" xfId="3792" xr:uid="{85AFD7D0-F148-4676-897C-1CB07D461423}"/>
    <cellStyle name="Normal 8 3 3 5 4" xfId="3793" xr:uid="{BB5336A2-0921-4565-8004-0F10F837E9F9}"/>
    <cellStyle name="Normal 8 3 3 6" xfId="3794" xr:uid="{2775B57C-3623-4F72-AC91-4068FC3EA10F}"/>
    <cellStyle name="Normal 8 3 3 7" xfId="3795" xr:uid="{387DB32C-A31E-4010-924D-A5D4CB91B376}"/>
    <cellStyle name="Normal 8 3 3 8" xfId="3796" xr:uid="{72BE666E-6DE3-45D4-8734-4658AE019D9E}"/>
    <cellStyle name="Normal 8 3 4" xfId="158" xr:uid="{3D23436A-E00A-4289-8109-2961A904C71B}"/>
    <cellStyle name="Normal 8 3 4 2" xfId="790" xr:uid="{66E98F78-0CC7-4964-9D0E-F3D695CCA472}"/>
    <cellStyle name="Normal 8 3 4 2 2" xfId="791" xr:uid="{D6EE9965-BDCC-4FAB-806C-2BD79929514D}"/>
    <cellStyle name="Normal 8 3 4 2 2 2" xfId="2158" xr:uid="{7643D544-C77F-46B5-9C6F-9D623BB41869}"/>
    <cellStyle name="Normal 8 3 4 2 2 2 2" xfId="2159" xr:uid="{7E4CF976-1390-4935-BC24-10CFDAEA8521}"/>
    <cellStyle name="Normal 8 3 4 2 2 3" xfId="2160" xr:uid="{A2C66BAF-B104-4FDD-AF68-54C4D497E2CD}"/>
    <cellStyle name="Normal 8 3 4 2 2 4" xfId="3797" xr:uid="{B1184DCD-858B-426B-B356-175295C92DB8}"/>
    <cellStyle name="Normal 8 3 4 2 3" xfId="2161" xr:uid="{A5A5269D-B57C-4E4E-9ECF-F62BFA84E629}"/>
    <cellStyle name="Normal 8 3 4 2 3 2" xfId="2162" xr:uid="{2B6D9522-02E7-4CF7-BD33-D8CCC119CBC5}"/>
    <cellStyle name="Normal 8 3 4 2 4" xfId="2163" xr:uid="{588325F5-EE3A-4515-AEF1-F40A5E228A90}"/>
    <cellStyle name="Normal 8 3 4 2 5" xfId="3798" xr:uid="{8E8382DD-5FCA-429B-A39B-39FD22E251C9}"/>
    <cellStyle name="Normal 8 3 4 3" xfId="792" xr:uid="{AA2A6061-2F41-4EFA-89A1-B2E14D255E74}"/>
    <cellStyle name="Normal 8 3 4 3 2" xfId="2164" xr:uid="{15AB2524-66C2-4F43-8BB7-775A670FD79C}"/>
    <cellStyle name="Normal 8 3 4 3 2 2" xfId="2165" xr:uid="{CA14AFA0-5C90-4F1E-B42B-A24A5D10DA19}"/>
    <cellStyle name="Normal 8 3 4 3 3" xfId="2166" xr:uid="{425BBC5B-EAC5-4447-9138-4D7DA0A814E2}"/>
    <cellStyle name="Normal 8 3 4 3 4" xfId="3799" xr:uid="{AFFE89BC-B6FB-4218-A4B6-327A06777684}"/>
    <cellStyle name="Normal 8 3 4 4" xfId="2167" xr:uid="{18557F6A-CF6C-402A-BC6C-10A50B294DB4}"/>
    <cellStyle name="Normal 8 3 4 4 2" xfId="2168" xr:uid="{2D79BF28-CF03-4650-A7D1-336B8CF907BB}"/>
    <cellStyle name="Normal 8 3 4 4 3" xfId="3800" xr:uid="{DF241666-1AF0-4551-B3BC-5A4E0400AD7B}"/>
    <cellStyle name="Normal 8 3 4 4 4" xfId="3801" xr:uid="{7DA0E265-FC68-4049-B868-F7120E372929}"/>
    <cellStyle name="Normal 8 3 4 5" xfId="2169" xr:uid="{1B91B076-3772-464C-8239-06AC0DCA592B}"/>
    <cellStyle name="Normal 8 3 4 6" xfId="3802" xr:uid="{36E3903E-67E8-4CBE-8CB2-14043048E8FC}"/>
    <cellStyle name="Normal 8 3 4 7" xfId="3803" xr:uid="{9D72EA51-D692-4BFA-BB12-503C0310C7EC}"/>
    <cellStyle name="Normal 8 3 5" xfId="388" xr:uid="{7CE411AD-EF2D-4BB1-BC2A-7C1433C95450}"/>
    <cellStyle name="Normal 8 3 5 2" xfId="793" xr:uid="{0D30E2BE-2CCF-462A-9F94-11320F9EF803}"/>
    <cellStyle name="Normal 8 3 5 2 2" xfId="2170" xr:uid="{311C9006-E976-4322-A244-804DF64B948A}"/>
    <cellStyle name="Normal 8 3 5 2 2 2" xfId="2171" xr:uid="{71EA3A4F-E668-44F5-AB6D-B304B4847C16}"/>
    <cellStyle name="Normal 8 3 5 2 3" xfId="2172" xr:uid="{A5524099-4FF9-4C08-BC1A-0C3A523A9923}"/>
    <cellStyle name="Normal 8 3 5 2 4" xfId="3804" xr:uid="{BB3BB4EC-74DA-4586-A9A6-40CC20EEC63B}"/>
    <cellStyle name="Normal 8 3 5 3" xfId="2173" xr:uid="{32217244-049C-4D20-A6E6-63CFDC0D7C5F}"/>
    <cellStyle name="Normal 8 3 5 3 2" xfId="2174" xr:uid="{D9825170-7FAE-4E40-A8E7-F23E626BEFF1}"/>
    <cellStyle name="Normal 8 3 5 3 3" xfId="3805" xr:uid="{72F84D55-31D0-4AE7-B501-F561DEB71538}"/>
    <cellStyle name="Normal 8 3 5 3 4" xfId="3806" xr:uid="{AC22A152-2C70-4E5C-BA01-E19FDC2BBF9C}"/>
    <cellStyle name="Normal 8 3 5 4" xfId="2175" xr:uid="{D860083A-2C7B-42F3-88CF-1DFECAE462C7}"/>
    <cellStyle name="Normal 8 3 5 5" xfId="3807" xr:uid="{2163BA07-3080-43C7-82A4-979DED15CCA9}"/>
    <cellStyle name="Normal 8 3 5 6" xfId="3808" xr:uid="{483DA49C-A4AC-46BC-B31C-299F339B1B98}"/>
    <cellStyle name="Normal 8 3 6" xfId="389" xr:uid="{81EC8E2A-1669-4A00-BD0B-0BF703C9716E}"/>
    <cellStyle name="Normal 8 3 6 2" xfId="2176" xr:uid="{C2C3E860-A1CB-48C1-A610-622053277FB1}"/>
    <cellStyle name="Normal 8 3 6 2 2" xfId="2177" xr:uid="{28C7B230-A215-4A39-AC61-96E302A1C0A3}"/>
    <cellStyle name="Normal 8 3 6 2 3" xfId="3809" xr:uid="{B97EE776-8C74-4EAD-8703-04A2BFE9B04E}"/>
    <cellStyle name="Normal 8 3 6 2 4" xfId="3810" xr:uid="{218B96AC-7CAF-48E2-B335-017DE0BE0399}"/>
    <cellStyle name="Normal 8 3 6 3" xfId="2178" xr:uid="{BB11DAD2-411F-4226-BF72-2611F0801339}"/>
    <cellStyle name="Normal 8 3 6 4" xfId="3811" xr:uid="{9EA925D0-A1DB-479A-88BF-75EDFCD4F65E}"/>
    <cellStyle name="Normal 8 3 6 5" xfId="3812" xr:uid="{44199F68-84AF-4B84-8AFB-06D85EE8B31F}"/>
    <cellStyle name="Normal 8 3 7" xfId="2179" xr:uid="{0379DE1C-7471-4E3A-8EB8-461C533EF6B5}"/>
    <cellStyle name="Normal 8 3 7 2" xfId="2180" xr:uid="{BBB3D8B7-76C1-4B1C-8F1F-18E45A8D6B87}"/>
    <cellStyle name="Normal 8 3 7 3" xfId="3813" xr:uid="{91EF0EF8-406C-442A-A795-35BABB4B2626}"/>
    <cellStyle name="Normal 8 3 7 4" xfId="3814" xr:uid="{8F8796BA-7AB2-479C-96B4-A8D0F061378D}"/>
    <cellStyle name="Normal 8 3 8" xfId="2181" xr:uid="{10F8CEAC-9A07-447C-B80E-B3061699B5E8}"/>
    <cellStyle name="Normal 8 3 8 2" xfId="3815" xr:uid="{F39CD657-E0A5-4AB9-8960-711F2DE9E5A3}"/>
    <cellStyle name="Normal 8 3 8 3" xfId="3816" xr:uid="{C914B5E0-3222-4E3B-88A5-24C8D66C3EC7}"/>
    <cellStyle name="Normal 8 3 8 4" xfId="3817" xr:uid="{FF91EE01-32E4-47B7-AD27-BE7CE7B37FAA}"/>
    <cellStyle name="Normal 8 3 9" xfId="3818" xr:uid="{70A515FC-33F2-4230-AC10-D1122AEA4380}"/>
    <cellStyle name="Normal 8 4" xfId="159" xr:uid="{B2CD636A-543B-432A-B091-E33359CE5AA4}"/>
    <cellStyle name="Normal 8 4 10" xfId="3819" xr:uid="{E4FA0E8C-8711-4E54-9D0D-E42FC8E8602E}"/>
    <cellStyle name="Normal 8 4 11" xfId="3820" xr:uid="{BFAF1949-6771-4E98-BCF7-6C9755D48BEE}"/>
    <cellStyle name="Normal 8 4 2" xfId="160" xr:uid="{F048E81C-7F7D-4DC6-8AFE-DB5C0C5EC0B5}"/>
    <cellStyle name="Normal 8 4 2 2" xfId="390" xr:uid="{4C99931A-A539-475A-AF3F-1A133D2DCBC9}"/>
    <cellStyle name="Normal 8 4 2 2 2" xfId="794" xr:uid="{AA285B4B-7068-449E-BE0C-D234E48B75F7}"/>
    <cellStyle name="Normal 8 4 2 2 2 2" xfId="795" xr:uid="{117158AE-FDEB-4F81-9719-1917B566A460}"/>
    <cellStyle name="Normal 8 4 2 2 2 2 2" xfId="2182" xr:uid="{5BD04102-115C-42BF-A84F-6639F226B4A5}"/>
    <cellStyle name="Normal 8 4 2 2 2 2 3" xfId="3821" xr:uid="{DD3B3DA4-7724-40E6-9591-944F97480C54}"/>
    <cellStyle name="Normal 8 4 2 2 2 2 4" xfId="3822" xr:uid="{A6C62EE3-2A4B-4376-93E4-DAA29983D812}"/>
    <cellStyle name="Normal 8 4 2 2 2 3" xfId="2183" xr:uid="{EFD7A71D-41ED-4C23-9457-E795B1EB87B2}"/>
    <cellStyle name="Normal 8 4 2 2 2 3 2" xfId="3823" xr:uid="{9FECE7E2-7E11-44A1-BD44-086800590929}"/>
    <cellStyle name="Normal 8 4 2 2 2 3 3" xfId="3824" xr:uid="{FE6A0B50-4A53-48C1-8DFF-426241CBB7C3}"/>
    <cellStyle name="Normal 8 4 2 2 2 3 4" xfId="3825" xr:uid="{D78582E6-6899-470A-BA93-15C65536EAC8}"/>
    <cellStyle name="Normal 8 4 2 2 2 4" xfId="3826" xr:uid="{9141AFB0-EF52-45C4-80FD-92FB7050AE2D}"/>
    <cellStyle name="Normal 8 4 2 2 2 5" xfId="3827" xr:uid="{5AA2943A-7363-40CE-81C8-B073B0E559DA}"/>
    <cellStyle name="Normal 8 4 2 2 2 6" xfId="3828" xr:uid="{A73997A0-CD92-4292-8A5A-B711F99D0FE2}"/>
    <cellStyle name="Normal 8 4 2 2 3" xfId="796" xr:uid="{7E410845-6D66-4269-A4B3-EAAAFFCCE92A}"/>
    <cellStyle name="Normal 8 4 2 2 3 2" xfId="2184" xr:uid="{579DEA83-20AA-4656-BAC2-66F1FE2658BB}"/>
    <cellStyle name="Normal 8 4 2 2 3 2 2" xfId="3829" xr:uid="{4D327DED-512A-4CAB-ADFE-C1F21CF093B5}"/>
    <cellStyle name="Normal 8 4 2 2 3 2 3" xfId="3830" xr:uid="{2743298D-B8FF-4C82-85E5-3177DC6471A4}"/>
    <cellStyle name="Normal 8 4 2 2 3 2 4" xfId="3831" xr:uid="{C19F89B3-9E78-4EC5-AA3F-C862995C63B0}"/>
    <cellStyle name="Normal 8 4 2 2 3 3" xfId="3832" xr:uid="{9E437008-1355-4477-8C77-3D15EAFFA1CE}"/>
    <cellStyle name="Normal 8 4 2 2 3 4" xfId="3833" xr:uid="{1914DB8D-A2B5-4257-A77E-304CE6632626}"/>
    <cellStyle name="Normal 8 4 2 2 3 5" xfId="3834" xr:uid="{A8EDFCF5-0B93-4E23-B0D0-F793E23AA850}"/>
    <cellStyle name="Normal 8 4 2 2 4" xfId="2185" xr:uid="{F1C30120-77C7-4999-8497-E2CE92700604}"/>
    <cellStyle name="Normal 8 4 2 2 4 2" xfId="3835" xr:uid="{44771FED-574F-40C7-B57D-AE5870ED1AA3}"/>
    <cellStyle name="Normal 8 4 2 2 4 3" xfId="3836" xr:uid="{B6F8FF5E-0481-4D32-B4D8-1F8C0605E9A6}"/>
    <cellStyle name="Normal 8 4 2 2 4 4" xfId="3837" xr:uid="{AAD558DD-41B4-4A5E-A407-27B7AC23B8A7}"/>
    <cellStyle name="Normal 8 4 2 2 5" xfId="3838" xr:uid="{E6091B46-8788-413A-A7B7-0F4DC4FEF1AC}"/>
    <cellStyle name="Normal 8 4 2 2 5 2" xfId="3839" xr:uid="{513E9F0E-3B98-4823-91F0-F4862E1B1EDF}"/>
    <cellStyle name="Normal 8 4 2 2 5 3" xfId="3840" xr:uid="{40FC1F6A-84C5-429A-ADD2-01FCE6AD8507}"/>
    <cellStyle name="Normal 8 4 2 2 5 4" xfId="3841" xr:uid="{550B9096-6405-4E39-9BD2-2DF0A15DF53E}"/>
    <cellStyle name="Normal 8 4 2 2 6" xfId="3842" xr:uid="{45489E81-7353-4E93-9D11-D9E6C0CDCD90}"/>
    <cellStyle name="Normal 8 4 2 2 7" xfId="3843" xr:uid="{1EC8743E-9658-432C-B799-2F7FF24E6583}"/>
    <cellStyle name="Normal 8 4 2 2 8" xfId="3844" xr:uid="{9DDEE3CA-4266-4022-A6C6-75796315DC16}"/>
    <cellStyle name="Normal 8 4 2 3" xfId="797" xr:uid="{4969B88D-2688-46F8-A395-ED7AFDFF8063}"/>
    <cellStyle name="Normal 8 4 2 3 2" xfId="798" xr:uid="{64ACB34F-B151-4A61-95AA-6A4581286757}"/>
    <cellStyle name="Normal 8 4 2 3 2 2" xfId="799" xr:uid="{81D59EB2-F7A9-4F08-BD12-F42A3B77EAEE}"/>
    <cellStyle name="Normal 8 4 2 3 2 3" xfId="3845" xr:uid="{84825EBA-F155-431E-A1E8-DE68C8901B9F}"/>
    <cellStyle name="Normal 8 4 2 3 2 4" xfId="3846" xr:uid="{183A9A12-8DA8-4D92-9029-DF1313999A3A}"/>
    <cellStyle name="Normal 8 4 2 3 3" xfId="800" xr:uid="{13546DCF-7C8F-4AA4-BA0B-BBFF8E7C838E}"/>
    <cellStyle name="Normal 8 4 2 3 3 2" xfId="3847" xr:uid="{1962FEEF-DBB3-44D3-8E91-2E1C7A4F047D}"/>
    <cellStyle name="Normal 8 4 2 3 3 3" xfId="3848" xr:uid="{3D63E429-9520-4F7F-9494-8586906A2EC3}"/>
    <cellStyle name="Normal 8 4 2 3 3 4" xfId="3849" xr:uid="{98311B9E-CB13-41E8-88D5-ABFF25FDDFE6}"/>
    <cellStyle name="Normal 8 4 2 3 4" xfId="3850" xr:uid="{103FEC39-A612-438F-BC5E-971F0253E328}"/>
    <cellStyle name="Normal 8 4 2 3 5" xfId="3851" xr:uid="{350E9E0D-1EAB-48E9-857F-BE9154B8D1C5}"/>
    <cellStyle name="Normal 8 4 2 3 6" xfId="3852" xr:uid="{C5365BE7-39FF-44FA-A603-4D7C1B602542}"/>
    <cellStyle name="Normal 8 4 2 4" xfId="801" xr:uid="{01D121F4-04E8-4E1E-87BB-C82432101460}"/>
    <cellStyle name="Normal 8 4 2 4 2" xfId="802" xr:uid="{498D7C9E-687E-45D0-A153-969D6E6AE85C}"/>
    <cellStyle name="Normal 8 4 2 4 2 2" xfId="3853" xr:uid="{BD02B769-7361-4F5B-8509-591B7010390E}"/>
    <cellStyle name="Normal 8 4 2 4 2 3" xfId="3854" xr:uid="{F1E2A93D-2550-4A0B-8AF2-59D87F9BD3B3}"/>
    <cellStyle name="Normal 8 4 2 4 2 4" xfId="3855" xr:uid="{84F122AF-CB11-468E-8B5B-921E361596C4}"/>
    <cellStyle name="Normal 8 4 2 4 3" xfId="3856" xr:uid="{0B827936-DBFA-40CA-8F77-764086E12A98}"/>
    <cellStyle name="Normal 8 4 2 4 4" xfId="3857" xr:uid="{3FF71A12-79EC-4127-BC1C-E6A3F3692C61}"/>
    <cellStyle name="Normal 8 4 2 4 5" xfId="3858" xr:uid="{CDCC0A02-988C-4964-8338-2B01E9AADA3A}"/>
    <cellStyle name="Normal 8 4 2 5" xfId="803" xr:uid="{18E2D1BE-6F48-43EB-9A20-32C4E75398DD}"/>
    <cellStyle name="Normal 8 4 2 5 2" xfId="3859" xr:uid="{1F10A34B-A392-4A54-AE9C-201351793388}"/>
    <cellStyle name="Normal 8 4 2 5 3" xfId="3860" xr:uid="{870A8B17-6448-4C68-88B5-E322512C9726}"/>
    <cellStyle name="Normal 8 4 2 5 4" xfId="3861" xr:uid="{1EC85612-591F-4F3A-B12A-888BE09252FF}"/>
    <cellStyle name="Normal 8 4 2 6" xfId="3862" xr:uid="{A4A9C480-8767-42AF-9558-AF0EEF678FD0}"/>
    <cellStyle name="Normal 8 4 2 6 2" xfId="3863" xr:uid="{FB48ED25-7BE8-4D1A-8D57-C9A29C7E1F35}"/>
    <cellStyle name="Normal 8 4 2 6 3" xfId="3864" xr:uid="{976F4227-8446-47C5-A7CA-D356868CCFD9}"/>
    <cellStyle name="Normal 8 4 2 6 4" xfId="3865" xr:uid="{2FBB342D-92BF-45D7-9BCC-D36B37197D7F}"/>
    <cellStyle name="Normal 8 4 2 7" xfId="3866" xr:uid="{02C51AFF-971D-460B-91EC-78E54309F170}"/>
    <cellStyle name="Normal 8 4 2 8" xfId="3867" xr:uid="{DC9D05A2-8927-4BAC-83E7-45C7DF3CD4FF}"/>
    <cellStyle name="Normal 8 4 2 9" xfId="3868" xr:uid="{B464B8BA-3500-4672-88BD-E54025517C53}"/>
    <cellStyle name="Normal 8 4 3" xfId="391" xr:uid="{E8ADE4C3-AEB0-4F4E-B0BE-214198EA39AD}"/>
    <cellStyle name="Normal 8 4 3 2" xfId="804" xr:uid="{0677DEF4-962A-4525-801C-31CF4E204D2F}"/>
    <cellStyle name="Normal 8 4 3 2 2" xfId="805" xr:uid="{A90ADDBB-0313-4729-A838-58185DB4B105}"/>
    <cellStyle name="Normal 8 4 3 2 2 2" xfId="2186" xr:uid="{3EF57E7C-FE33-4DD1-B36E-FD0FEC8599E1}"/>
    <cellStyle name="Normal 8 4 3 2 2 2 2" xfId="2187" xr:uid="{D52B6DDD-9760-4B0E-8487-6B32F086EC2E}"/>
    <cellStyle name="Normal 8 4 3 2 2 3" xfId="2188" xr:uid="{527F3A2A-93CA-4321-84F8-78E27583F5F7}"/>
    <cellStyle name="Normal 8 4 3 2 2 4" xfId="3869" xr:uid="{E14965B4-1539-4577-9DBB-8647128F367C}"/>
    <cellStyle name="Normal 8 4 3 2 3" xfId="2189" xr:uid="{B184BD98-C337-481A-A903-69D69923774D}"/>
    <cellStyle name="Normal 8 4 3 2 3 2" xfId="2190" xr:uid="{D8B77ABE-ADAD-4E48-8A56-93B759EA6838}"/>
    <cellStyle name="Normal 8 4 3 2 3 3" xfId="3870" xr:uid="{01598746-CFB9-4960-82F1-A2A4B5A76305}"/>
    <cellStyle name="Normal 8 4 3 2 3 4" xfId="3871" xr:uid="{A20F632C-840E-4818-B9E6-283228AF56F3}"/>
    <cellStyle name="Normal 8 4 3 2 4" xfId="2191" xr:uid="{C4BAD081-D9B7-472C-8969-C27ADF206D47}"/>
    <cellStyle name="Normal 8 4 3 2 5" xfId="3872" xr:uid="{789DE5A3-830C-4BF3-A69D-6AC36079ACC3}"/>
    <cellStyle name="Normal 8 4 3 2 6" xfId="3873" xr:uid="{4C4EF2AA-5C59-458F-B2BC-F028044AF12A}"/>
    <cellStyle name="Normal 8 4 3 3" xfId="806" xr:uid="{120291A9-EA62-412E-802A-A4D4E6F43A69}"/>
    <cellStyle name="Normal 8 4 3 3 2" xfId="2192" xr:uid="{36CB1A36-1F8B-4AA3-A739-A820F43D5598}"/>
    <cellStyle name="Normal 8 4 3 3 2 2" xfId="2193" xr:uid="{E578D60C-D659-403B-899F-7B3BBD1E1B65}"/>
    <cellStyle name="Normal 8 4 3 3 2 3" xfId="3874" xr:uid="{69F21E4A-4127-4705-83D3-CBBBF1F51785}"/>
    <cellStyle name="Normal 8 4 3 3 2 4" xfId="3875" xr:uid="{CC460A06-9659-45A1-BAED-F20FBF88A4E5}"/>
    <cellStyle name="Normal 8 4 3 3 3" xfId="2194" xr:uid="{B1A9104A-B974-4D7F-9AA8-60F7C8F3F448}"/>
    <cellStyle name="Normal 8 4 3 3 4" xfId="3876" xr:uid="{3EAC23BF-66B8-4712-9B8E-B427ECB52994}"/>
    <cellStyle name="Normal 8 4 3 3 5" xfId="3877" xr:uid="{24262BD3-89B2-4FEA-9925-85204D7DEA91}"/>
    <cellStyle name="Normal 8 4 3 4" xfId="2195" xr:uid="{3F04FB6B-D4D8-4D56-9F57-8C2455EDF218}"/>
    <cellStyle name="Normal 8 4 3 4 2" xfId="2196" xr:uid="{B04EB80F-7CF3-44B4-A517-2ACA2988AFF0}"/>
    <cellStyle name="Normal 8 4 3 4 3" xfId="3878" xr:uid="{A99E9632-70F5-4B64-BDF6-641E067223FD}"/>
    <cellStyle name="Normal 8 4 3 4 4" xfId="3879" xr:uid="{6ED6A829-33B1-45A0-BF97-66605358290F}"/>
    <cellStyle name="Normal 8 4 3 5" xfId="2197" xr:uid="{22DFB000-851F-40EE-92EC-AC4A8C838A3D}"/>
    <cellStyle name="Normal 8 4 3 5 2" xfId="3880" xr:uid="{7FFE9C58-F415-48FB-80A1-3FF9BAB43024}"/>
    <cellStyle name="Normal 8 4 3 5 3" xfId="3881" xr:uid="{43CD9ABE-6DDA-4573-A931-AD5D822676C9}"/>
    <cellStyle name="Normal 8 4 3 5 4" xfId="3882" xr:uid="{BFD04C47-6AD9-433B-B760-601F7EBDBD2A}"/>
    <cellStyle name="Normal 8 4 3 6" xfId="3883" xr:uid="{48BD3D45-AC76-405F-A6AE-8FC81843A577}"/>
    <cellStyle name="Normal 8 4 3 7" xfId="3884" xr:uid="{8B6A8FD5-5191-433F-BA0C-6C274A866A50}"/>
    <cellStyle name="Normal 8 4 3 8" xfId="3885" xr:uid="{B0509AF7-C1F5-46F5-B86A-BFC0D0399A84}"/>
    <cellStyle name="Normal 8 4 4" xfId="392" xr:uid="{E19ACC86-8644-49FF-8023-1546A1ABF923}"/>
    <cellStyle name="Normal 8 4 4 2" xfId="807" xr:uid="{DF995CBE-DF80-477F-8F3F-8C1A53707C25}"/>
    <cellStyle name="Normal 8 4 4 2 2" xfId="808" xr:uid="{4DA9788A-3160-45C0-A42E-BBAD83C410F2}"/>
    <cellStyle name="Normal 8 4 4 2 2 2" xfId="2198" xr:uid="{D9A615DA-AEBC-492D-B599-7C6613DE0868}"/>
    <cellStyle name="Normal 8 4 4 2 2 3" xfId="3886" xr:uid="{07EA5C68-408E-4B52-BB42-6156EF8AE92F}"/>
    <cellStyle name="Normal 8 4 4 2 2 4" xfId="3887" xr:uid="{6EDDD251-A3DC-4E70-9642-F059217B2FA7}"/>
    <cellStyle name="Normal 8 4 4 2 3" xfId="2199" xr:uid="{6C277257-D144-4A3B-9A8E-7985C4A7F1CD}"/>
    <cellStyle name="Normal 8 4 4 2 4" xfId="3888" xr:uid="{411C41BD-CAA0-47C1-8D3C-3F5164DE20AD}"/>
    <cellStyle name="Normal 8 4 4 2 5" xfId="3889" xr:uid="{65EB6ADE-3788-433C-B263-37283F6AA896}"/>
    <cellStyle name="Normal 8 4 4 3" xfId="809" xr:uid="{5EA9C564-4841-4DC2-8637-916D2EA4F8CF}"/>
    <cellStyle name="Normal 8 4 4 3 2" xfId="2200" xr:uid="{DF334C9B-EB8C-46CB-9ABF-6F5D814A442E}"/>
    <cellStyle name="Normal 8 4 4 3 3" xfId="3890" xr:uid="{35C81EEF-C640-4E19-8216-F815B7F281EE}"/>
    <cellStyle name="Normal 8 4 4 3 4" xfId="3891" xr:uid="{5303197C-331F-401A-A430-53B6BF825B5E}"/>
    <cellStyle name="Normal 8 4 4 4" xfId="2201" xr:uid="{756CF3A4-4EB1-4648-88B8-663417291AB8}"/>
    <cellStyle name="Normal 8 4 4 4 2" xfId="3892" xr:uid="{B449916D-3E10-46E9-8986-CAEF11423644}"/>
    <cellStyle name="Normal 8 4 4 4 3" xfId="3893" xr:uid="{88AB3331-ECE7-46F1-83D0-0D2C419CACA7}"/>
    <cellStyle name="Normal 8 4 4 4 4" xfId="3894" xr:uid="{20DAA852-BB57-49E0-B47E-E8F9383C3D90}"/>
    <cellStyle name="Normal 8 4 4 5" xfId="3895" xr:uid="{DED1654A-D5E2-4BAD-B5DE-DC85D53D4B11}"/>
    <cellStyle name="Normal 8 4 4 6" xfId="3896" xr:uid="{02EB91B0-5CA3-4FAF-AC2B-FA8AD965EAEA}"/>
    <cellStyle name="Normal 8 4 4 7" xfId="3897" xr:uid="{DEE8997D-25B6-4DED-AF30-D4473CE9757D}"/>
    <cellStyle name="Normal 8 4 5" xfId="393" xr:uid="{AC38D056-3F02-466C-8290-B822FE6A08E2}"/>
    <cellStyle name="Normal 8 4 5 2" xfId="810" xr:uid="{D4EF2687-D45E-41A8-A646-B525E45E9127}"/>
    <cellStyle name="Normal 8 4 5 2 2" xfId="2202" xr:uid="{30539791-C8E8-4CDB-84CB-969B675C01ED}"/>
    <cellStyle name="Normal 8 4 5 2 3" xfId="3898" xr:uid="{16581646-C7C9-404B-9F4C-2C6851835636}"/>
    <cellStyle name="Normal 8 4 5 2 4" xfId="3899" xr:uid="{6490491F-8D7A-4D91-9258-53B2F739186C}"/>
    <cellStyle name="Normal 8 4 5 3" xfId="2203" xr:uid="{3139997F-DB7D-46D8-8355-D2840D27FCCE}"/>
    <cellStyle name="Normal 8 4 5 3 2" xfId="3900" xr:uid="{034B24FC-4902-411B-9038-53300CA08762}"/>
    <cellStyle name="Normal 8 4 5 3 3" xfId="3901" xr:uid="{70E80377-6E7C-4BCD-B075-00B1A48597AA}"/>
    <cellStyle name="Normal 8 4 5 3 4" xfId="3902" xr:uid="{67FCFEE0-0082-476B-80A5-8AFDFE5C3AF7}"/>
    <cellStyle name="Normal 8 4 5 4" xfId="3903" xr:uid="{F69B5C1E-48CA-4F9E-8310-56495C2B229D}"/>
    <cellStyle name="Normal 8 4 5 5" xfId="3904" xr:uid="{A2496E11-B2D3-456C-A409-34BF554DAB95}"/>
    <cellStyle name="Normal 8 4 5 6" xfId="3905" xr:uid="{664855E4-4006-4F2C-B7F4-CBE8FD6EB54C}"/>
    <cellStyle name="Normal 8 4 6" xfId="811" xr:uid="{D153F393-66CE-44E0-A9BF-66D7BAB47E8A}"/>
    <cellStyle name="Normal 8 4 6 2" xfId="2204" xr:uid="{490CC646-3951-4444-9155-D3C68AA38A93}"/>
    <cellStyle name="Normal 8 4 6 2 2" xfId="3906" xr:uid="{F7308C24-0F89-4F87-91CD-E37468666A8F}"/>
    <cellStyle name="Normal 8 4 6 2 3" xfId="3907" xr:uid="{C6302133-7432-4843-85D7-93A2B5AC2393}"/>
    <cellStyle name="Normal 8 4 6 2 4" xfId="3908" xr:uid="{9864B6C6-F608-4372-A59B-AF3EF4BA8BC2}"/>
    <cellStyle name="Normal 8 4 6 3" xfId="3909" xr:uid="{75E47CA7-E929-4DD6-A28A-05A1564AAAF5}"/>
    <cellStyle name="Normal 8 4 6 4" xfId="3910" xr:uid="{D9E97287-C724-4109-8141-89A09B31A45D}"/>
    <cellStyle name="Normal 8 4 6 5" xfId="3911" xr:uid="{F399A420-E66A-4A7D-B04C-8410FF902A25}"/>
    <cellStyle name="Normal 8 4 7" xfId="2205" xr:uid="{A1988405-9F89-4647-B995-7AAC28870C1D}"/>
    <cellStyle name="Normal 8 4 7 2" xfId="3912" xr:uid="{B1697F48-B13C-4B77-A8CD-6069A8DCD16A}"/>
    <cellStyle name="Normal 8 4 7 3" xfId="3913" xr:uid="{0DCB31C8-BD96-4F1D-BAF8-8A51548380A1}"/>
    <cellStyle name="Normal 8 4 7 4" xfId="3914" xr:uid="{0837FE08-425E-4C41-BADA-8EBC94FEC209}"/>
    <cellStyle name="Normal 8 4 8" xfId="3915" xr:uid="{A42C1663-042F-4498-A286-2213AD7C60F6}"/>
    <cellStyle name="Normal 8 4 8 2" xfId="3916" xr:uid="{8A0BA9A8-A342-4BEA-B25F-5E02895BCC8D}"/>
    <cellStyle name="Normal 8 4 8 3" xfId="3917" xr:uid="{6A5CF62D-4892-4623-97F2-156D18F3F9E4}"/>
    <cellStyle name="Normal 8 4 8 4" xfId="3918" xr:uid="{337B9C65-052E-4C2E-AC83-D751EEDBCB3F}"/>
    <cellStyle name="Normal 8 4 9" xfId="3919" xr:uid="{EB04683B-1B18-4C96-B492-C980D9778CC6}"/>
    <cellStyle name="Normal 8 5" xfId="161" xr:uid="{12CF98DF-5304-435B-B0DA-967D92D629DA}"/>
    <cellStyle name="Normal 8 5 2" xfId="162" xr:uid="{52326195-1FD1-4344-9ECC-85112E5CF725}"/>
    <cellStyle name="Normal 8 5 2 2" xfId="394" xr:uid="{429BA5BA-2445-49DF-9651-92A50C3F823C}"/>
    <cellStyle name="Normal 8 5 2 2 2" xfId="812" xr:uid="{F2E7BB7F-5ACA-46F8-860F-3AEEBD6E0212}"/>
    <cellStyle name="Normal 8 5 2 2 2 2" xfId="2206" xr:uid="{E34A14DB-819E-4735-9DFC-21A7496C2ADA}"/>
    <cellStyle name="Normal 8 5 2 2 2 3" xfId="3920" xr:uid="{74B7C4E3-3A87-42A5-B6A6-4A58CC01D733}"/>
    <cellStyle name="Normal 8 5 2 2 2 4" xfId="3921" xr:uid="{992D4438-6747-41E9-9EE9-27ABCBCA536D}"/>
    <cellStyle name="Normal 8 5 2 2 3" xfId="2207" xr:uid="{EC0B6205-8E02-4489-8F41-C57B5AD82905}"/>
    <cellStyle name="Normal 8 5 2 2 3 2" xfId="3922" xr:uid="{16D045E5-B08F-43D3-861F-A9697373E349}"/>
    <cellStyle name="Normal 8 5 2 2 3 3" xfId="3923" xr:uid="{EE7ACFA1-DB9E-48D5-BB8B-943A0459C9BE}"/>
    <cellStyle name="Normal 8 5 2 2 3 4" xfId="3924" xr:uid="{E81B9816-E798-44DF-8174-C4637B30C72F}"/>
    <cellStyle name="Normal 8 5 2 2 4" xfId="3925" xr:uid="{C79B756A-FBFE-4C8B-920D-6C3ABC459BE3}"/>
    <cellStyle name="Normal 8 5 2 2 5" xfId="3926" xr:uid="{0375A913-1704-484D-8481-24CF66491DC6}"/>
    <cellStyle name="Normal 8 5 2 2 6" xfId="3927" xr:uid="{FED9D314-A9F2-489F-A8A9-8454B0D6EA62}"/>
    <cellStyle name="Normal 8 5 2 3" xfId="813" xr:uid="{22A5BE6F-626A-4587-93A5-F5DE4B38C303}"/>
    <cellStyle name="Normal 8 5 2 3 2" xfId="2208" xr:uid="{E4F3EBE4-47F6-49C2-B733-07B598196FD9}"/>
    <cellStyle name="Normal 8 5 2 3 2 2" xfId="3928" xr:uid="{8B90D2EE-BD32-4C77-9C97-DC6205B31F2D}"/>
    <cellStyle name="Normal 8 5 2 3 2 3" xfId="3929" xr:uid="{FB65A1C1-A949-492C-ABE7-E5E263E925E4}"/>
    <cellStyle name="Normal 8 5 2 3 2 4" xfId="3930" xr:uid="{D013D383-A16D-4FD6-8FB4-A17B978368D0}"/>
    <cellStyle name="Normal 8 5 2 3 3" xfId="3931" xr:uid="{F1249F03-CE53-472A-B074-ACE872268E0D}"/>
    <cellStyle name="Normal 8 5 2 3 4" xfId="3932" xr:uid="{3900E969-BD08-454D-8959-497F3DC3E85C}"/>
    <cellStyle name="Normal 8 5 2 3 5" xfId="3933" xr:uid="{8852F825-8B68-4E2B-895A-92B35B038142}"/>
    <cellStyle name="Normal 8 5 2 4" xfId="2209" xr:uid="{C4E22978-74DC-4957-98DE-31E8E3AB4FA7}"/>
    <cellStyle name="Normal 8 5 2 4 2" xfId="3934" xr:uid="{ED6AE42F-18CB-4ADC-AAC9-D3557994D941}"/>
    <cellStyle name="Normal 8 5 2 4 3" xfId="3935" xr:uid="{67DF95F9-95CE-4FEE-9D46-A56C7677F9A9}"/>
    <cellStyle name="Normal 8 5 2 4 4" xfId="3936" xr:uid="{11272448-017D-4784-94CD-0D63A901C9BF}"/>
    <cellStyle name="Normal 8 5 2 5" xfId="3937" xr:uid="{CCD9F22C-FC25-4280-8F2D-54CBBCB03D92}"/>
    <cellStyle name="Normal 8 5 2 5 2" xfId="3938" xr:uid="{CA659EBD-EC1C-4405-8FE6-25E86CD41F03}"/>
    <cellStyle name="Normal 8 5 2 5 3" xfId="3939" xr:uid="{64447367-473A-4B34-9F3D-2C8F97E75285}"/>
    <cellStyle name="Normal 8 5 2 5 4" xfId="3940" xr:uid="{1560E506-81F8-49A5-A4E3-D39C5095D37D}"/>
    <cellStyle name="Normal 8 5 2 6" xfId="3941" xr:uid="{4D100314-905D-4371-92DC-95F5B42E202D}"/>
    <cellStyle name="Normal 8 5 2 7" xfId="3942" xr:uid="{E2FF8C68-E072-44B4-989A-AA0956B339F9}"/>
    <cellStyle name="Normal 8 5 2 8" xfId="3943" xr:uid="{CF5DD08F-77F5-49AD-896E-1F0B14339BBE}"/>
    <cellStyle name="Normal 8 5 3" xfId="395" xr:uid="{B43DF5A4-9DAD-400B-965F-DBBEA0754DEB}"/>
    <cellStyle name="Normal 8 5 3 2" xfId="814" xr:uid="{45C71D5D-904E-48A0-80BA-07C329F34338}"/>
    <cellStyle name="Normal 8 5 3 2 2" xfId="815" xr:uid="{CBE2E36A-C9C8-49AA-8AB4-806DF555DE7F}"/>
    <cellStyle name="Normal 8 5 3 2 3" xfId="3944" xr:uid="{716EBDAB-D248-4058-9FD5-667B9E64DA5B}"/>
    <cellStyle name="Normal 8 5 3 2 4" xfId="3945" xr:uid="{8E69C9FF-45DC-40B7-A72C-B09DE484C855}"/>
    <cellStyle name="Normal 8 5 3 3" xfId="816" xr:uid="{E8B73FB8-FA94-4AF2-929C-C4CD086D39A8}"/>
    <cellStyle name="Normal 8 5 3 3 2" xfId="3946" xr:uid="{E1B0B918-34CB-4086-B09C-ED2B36294439}"/>
    <cellStyle name="Normal 8 5 3 3 3" xfId="3947" xr:uid="{4CD34FB3-A792-49B0-8C2D-BF138E8BC730}"/>
    <cellStyle name="Normal 8 5 3 3 4" xfId="3948" xr:uid="{72F305B3-FB3B-4AEF-96AC-68154D46205D}"/>
    <cellStyle name="Normal 8 5 3 4" xfId="3949" xr:uid="{B438B23D-F88D-4F1F-BC65-232AE36C9E33}"/>
    <cellStyle name="Normal 8 5 3 5" xfId="3950" xr:uid="{EC047B82-6C69-4DBD-8591-8E8CA53786A6}"/>
    <cellStyle name="Normal 8 5 3 6" xfId="3951" xr:uid="{9073D273-DE22-440F-BEBD-6AAD5B5BA2EB}"/>
    <cellStyle name="Normal 8 5 4" xfId="396" xr:uid="{06A7BC9E-725D-4131-B15D-ED266D48B3D5}"/>
    <cellStyle name="Normal 8 5 4 2" xfId="817" xr:uid="{E6A40136-82FC-476A-854A-677EF10267F9}"/>
    <cellStyle name="Normal 8 5 4 2 2" xfId="3952" xr:uid="{A0E23F1C-1905-4B19-BA34-693F926F3983}"/>
    <cellStyle name="Normal 8 5 4 2 3" xfId="3953" xr:uid="{81F48A7A-FAD4-4654-B03D-13A2DB7E0B1B}"/>
    <cellStyle name="Normal 8 5 4 2 4" xfId="3954" xr:uid="{95BA7924-C44C-48C6-A626-DC42C8AA9D4B}"/>
    <cellStyle name="Normal 8 5 4 3" xfId="3955" xr:uid="{CFC04392-2632-48E1-89D4-2518EA26DDC5}"/>
    <cellStyle name="Normal 8 5 4 4" xfId="3956" xr:uid="{BA8CABFC-159B-4EB8-8F8B-B030DAE85A6E}"/>
    <cellStyle name="Normal 8 5 4 5" xfId="3957" xr:uid="{7956D53E-D88A-4655-9FDA-E6E9E7DFFD5C}"/>
    <cellStyle name="Normal 8 5 5" xfId="818" xr:uid="{2DCBFDA9-7EF6-4E7A-8892-AA50826FE49B}"/>
    <cellStyle name="Normal 8 5 5 2" xfId="3958" xr:uid="{4BC2E93A-AAA4-4F0E-80FD-C7CFC00A6FD3}"/>
    <cellStyle name="Normal 8 5 5 3" xfId="3959" xr:uid="{9C134449-E767-42DD-8AA0-EADAC6B5CEE7}"/>
    <cellStyle name="Normal 8 5 5 4" xfId="3960" xr:uid="{1D743DFE-A626-4E3A-8CAC-D66C1965EBED}"/>
    <cellStyle name="Normal 8 5 6" xfId="3961" xr:uid="{C0D59C74-28A2-4420-8A51-BB151D402F33}"/>
    <cellStyle name="Normal 8 5 6 2" xfId="3962" xr:uid="{91DFE57D-2B9F-4683-8F9F-D60405EFBEAF}"/>
    <cellStyle name="Normal 8 5 6 3" xfId="3963" xr:uid="{D037278D-3809-4BC9-BACF-D5BF673F9EF1}"/>
    <cellStyle name="Normal 8 5 6 4" xfId="3964" xr:uid="{2533BF92-A4D7-49DA-AB79-C4D257FF41E5}"/>
    <cellStyle name="Normal 8 5 7" xfId="3965" xr:uid="{D91DC5B9-8362-488A-BF85-6D74012DD5CA}"/>
    <cellStyle name="Normal 8 5 8" xfId="3966" xr:uid="{1392253B-D4E9-4B66-B591-9914422E156B}"/>
    <cellStyle name="Normal 8 5 9" xfId="3967" xr:uid="{54774EA8-0956-4214-A6AB-69A306A75846}"/>
    <cellStyle name="Normal 8 6" xfId="163" xr:uid="{55989B39-2A51-4733-9117-38A2A256CF33}"/>
    <cellStyle name="Normal 8 6 2" xfId="397" xr:uid="{F4BAA870-B7A8-4AD3-A489-AACFDCAF9C18}"/>
    <cellStyle name="Normal 8 6 2 2" xfId="819" xr:uid="{565D398F-BCF3-4BBA-A1D6-483CF0896256}"/>
    <cellStyle name="Normal 8 6 2 2 2" xfId="2210" xr:uid="{EAE87922-F62A-401C-B630-C4E43D870B6E}"/>
    <cellStyle name="Normal 8 6 2 2 2 2" xfId="2211" xr:uid="{60B15C37-4D32-49B4-A508-CB431C289A30}"/>
    <cellStyle name="Normal 8 6 2 2 3" xfId="2212" xr:uid="{D526D7EA-8303-4340-96F2-CE2C6205D138}"/>
    <cellStyle name="Normal 8 6 2 2 4" xfId="3968" xr:uid="{35F8B2F8-E803-44C2-9DA5-D96AD496719A}"/>
    <cellStyle name="Normal 8 6 2 3" xfId="2213" xr:uid="{18968EDF-8E71-4F95-AA16-3AD715C9A097}"/>
    <cellStyle name="Normal 8 6 2 3 2" xfId="2214" xr:uid="{FE0305D5-B602-43F3-9FAD-775DE35D16E1}"/>
    <cellStyle name="Normal 8 6 2 3 3" xfId="3969" xr:uid="{7EBE298C-D476-4DB9-AFA0-D0E1B02699E6}"/>
    <cellStyle name="Normal 8 6 2 3 4" xfId="3970" xr:uid="{9AC2A449-0BC0-4CB7-BD2B-AB2428234EAF}"/>
    <cellStyle name="Normal 8 6 2 4" xfId="2215" xr:uid="{3B648879-9CA8-4653-B54E-EDA28098D6DD}"/>
    <cellStyle name="Normal 8 6 2 5" xfId="3971" xr:uid="{38AF977C-67C9-42E6-9908-299A6711EB64}"/>
    <cellStyle name="Normal 8 6 2 6" xfId="3972" xr:uid="{A2C9C731-B7DB-4D53-8ECC-3C72E4448EE6}"/>
    <cellStyle name="Normal 8 6 3" xfId="820" xr:uid="{ACB63453-9D42-4CD5-B602-8527D53DE5BA}"/>
    <cellStyle name="Normal 8 6 3 2" xfId="2216" xr:uid="{FDEDF734-9985-4A1C-B113-42732B765D22}"/>
    <cellStyle name="Normal 8 6 3 2 2" xfId="2217" xr:uid="{DA6E991D-2A10-43F4-9D74-78F4705AD491}"/>
    <cellStyle name="Normal 8 6 3 2 3" xfId="3973" xr:uid="{7C6B4B8B-DB7F-425D-86F7-58B228EB386B}"/>
    <cellStyle name="Normal 8 6 3 2 4" xfId="3974" xr:uid="{BBCF684E-D305-4A77-B27A-41C058716810}"/>
    <cellStyle name="Normal 8 6 3 3" xfId="2218" xr:uid="{10D364B0-BC96-4375-93FC-A84495FCA9E9}"/>
    <cellStyle name="Normal 8 6 3 4" xfId="3975" xr:uid="{83828D76-3E98-488D-954C-B188E5C26F42}"/>
    <cellStyle name="Normal 8 6 3 5" xfId="3976" xr:uid="{BF9257B0-F54A-49AD-B509-2934B07C8828}"/>
    <cellStyle name="Normal 8 6 4" xfId="2219" xr:uid="{08F03850-BA63-4A81-877E-75F8D6BE17D7}"/>
    <cellStyle name="Normal 8 6 4 2" xfId="2220" xr:uid="{042C2CF0-8288-4636-BE57-AE5A754CB51F}"/>
    <cellStyle name="Normal 8 6 4 3" xfId="3977" xr:uid="{098626EF-DF27-4F81-9188-B46A1E948A3A}"/>
    <cellStyle name="Normal 8 6 4 4" xfId="3978" xr:uid="{59C7164D-DD12-4A39-A3BF-387949FD6009}"/>
    <cellStyle name="Normal 8 6 5" xfId="2221" xr:uid="{52149B93-7335-4AC3-980F-4B4911B872FC}"/>
    <cellStyle name="Normal 8 6 5 2" xfId="3979" xr:uid="{0757C659-574A-4A86-8600-6EA44C8FC13F}"/>
    <cellStyle name="Normal 8 6 5 3" xfId="3980" xr:uid="{D65EC85A-76F5-418A-BBCF-BEF4C791F97F}"/>
    <cellStyle name="Normal 8 6 5 4" xfId="3981" xr:uid="{5866FDA9-BD17-484B-B0BE-3580E2150411}"/>
    <cellStyle name="Normal 8 6 6" xfId="3982" xr:uid="{D2EDACF8-4DF2-4298-80FF-613B07F5BF84}"/>
    <cellStyle name="Normal 8 6 7" xfId="3983" xr:uid="{0B1F20ED-1D95-4E18-8A32-77B4EB953EC3}"/>
    <cellStyle name="Normal 8 6 8" xfId="3984" xr:uid="{5C8E28FD-99D0-44E6-9123-C70B9914E413}"/>
    <cellStyle name="Normal 8 7" xfId="398" xr:uid="{0C186EF4-1B5E-49CD-A8DB-13A4D13E2419}"/>
    <cellStyle name="Normal 8 7 2" xfId="821" xr:uid="{51FA55F9-0BC1-45E9-B807-B03F9D70ACC5}"/>
    <cellStyle name="Normal 8 7 2 2" xfId="822" xr:uid="{1CBD6AD4-EA38-4918-987D-15DC891EBD01}"/>
    <cellStyle name="Normal 8 7 2 2 2" xfId="2222" xr:uid="{09ED2722-C8B7-446B-BE77-E7389231495F}"/>
    <cellStyle name="Normal 8 7 2 2 3" xfId="3985" xr:uid="{26C959FE-F46A-4130-AB7A-7B7630C5A8E6}"/>
    <cellStyle name="Normal 8 7 2 2 4" xfId="3986" xr:uid="{55B85EC1-8408-44D5-9054-03FD160CD8C3}"/>
    <cellStyle name="Normal 8 7 2 3" xfId="2223" xr:uid="{1370292C-9FC6-4A3B-941D-CD4C2EF0D85B}"/>
    <cellStyle name="Normal 8 7 2 4" xfId="3987" xr:uid="{A28BC7D6-2277-4ECB-8F88-C2CAF74F8922}"/>
    <cellStyle name="Normal 8 7 2 5" xfId="3988" xr:uid="{E686A346-8AF9-41AB-9F34-937B29D06D73}"/>
    <cellStyle name="Normal 8 7 3" xfId="823" xr:uid="{BE306F45-ABA9-4381-85E8-6CDE8DCCC2C5}"/>
    <cellStyle name="Normal 8 7 3 2" xfId="2224" xr:uid="{A33C7FE0-61A0-41B0-A7B9-20C5B8C90E0D}"/>
    <cellStyle name="Normal 8 7 3 3" xfId="3989" xr:uid="{23AC09E5-BEAE-405F-B8BE-1F7E2925EADA}"/>
    <cellStyle name="Normal 8 7 3 4" xfId="3990" xr:uid="{95C3AF06-D31E-42BB-8A93-BBC0DBA0DA18}"/>
    <cellStyle name="Normal 8 7 4" xfId="2225" xr:uid="{65AEA2EE-FCDE-42DB-B978-BF393527ABB8}"/>
    <cellStyle name="Normal 8 7 4 2" xfId="3991" xr:uid="{8070913A-8EAB-460C-B15C-1AF00CDE6A06}"/>
    <cellStyle name="Normal 8 7 4 3" xfId="3992" xr:uid="{E47919E9-0E0A-495D-BC02-EED9DFE66B83}"/>
    <cellStyle name="Normal 8 7 4 4" xfId="3993" xr:uid="{B3F8EEF4-725A-45E9-9F6D-3A589C6072AF}"/>
    <cellStyle name="Normal 8 7 5" xfId="3994" xr:uid="{E188DD63-ADBF-47C3-8A26-C0D7FF384368}"/>
    <cellStyle name="Normal 8 7 6" xfId="3995" xr:uid="{C83F6BFE-671E-41AC-BAA1-F5E3B1CE3701}"/>
    <cellStyle name="Normal 8 7 7" xfId="3996" xr:uid="{5ACC03BF-D532-4284-A9A8-9BC3C7B291A2}"/>
    <cellStyle name="Normal 8 8" xfId="399" xr:uid="{5F6521E0-2FE4-4D7D-83CF-536D905761CC}"/>
    <cellStyle name="Normal 8 8 2" xfId="824" xr:uid="{AC8E3D7C-934F-4438-8765-7FD13CB166BA}"/>
    <cellStyle name="Normal 8 8 2 2" xfId="2226" xr:uid="{779E4401-0D77-49C1-ADD8-D96C81357E9A}"/>
    <cellStyle name="Normal 8 8 2 3" xfId="3997" xr:uid="{F4412A00-1EAF-4A35-9F78-8ACE9DF5F87C}"/>
    <cellStyle name="Normal 8 8 2 4" xfId="3998" xr:uid="{E6C8BE9A-7F7E-4D93-99D0-64720BC0CCCF}"/>
    <cellStyle name="Normal 8 8 3" xfId="2227" xr:uid="{F48C1FB8-9E6E-435B-9E26-6EAD55D2E618}"/>
    <cellStyle name="Normal 8 8 3 2" xfId="3999" xr:uid="{6B117427-A147-422E-B07F-461C8CD54C27}"/>
    <cellStyle name="Normal 8 8 3 3" xfId="4000" xr:uid="{1BCC66AE-4147-49E9-8ED9-0457C43D2862}"/>
    <cellStyle name="Normal 8 8 3 4" xfId="4001" xr:uid="{0607530E-B1CD-4602-A7C8-8413DAC857DC}"/>
    <cellStyle name="Normal 8 8 4" xfId="4002" xr:uid="{6C49CDF5-F173-4EAC-84C7-01BC3866B031}"/>
    <cellStyle name="Normal 8 8 5" xfId="4003" xr:uid="{E02B5717-FDAD-420B-8231-4B04F308FE47}"/>
    <cellStyle name="Normal 8 8 6" xfId="4004" xr:uid="{64BF374E-D8F8-4E8A-B327-F01EA01D01FB}"/>
    <cellStyle name="Normal 8 9" xfId="400" xr:uid="{325EC513-E83C-4373-B0EF-3E80F28877E8}"/>
    <cellStyle name="Normal 8 9 2" xfId="2228" xr:uid="{40FCD10F-DD63-4CD7-B523-A057C77F9FAF}"/>
    <cellStyle name="Normal 8 9 2 2" xfId="4005" xr:uid="{40AB93A5-3DB3-47E3-A605-D7C04CCA53DD}"/>
    <cellStyle name="Normal 8 9 2 2 2" xfId="4410" xr:uid="{51AAA3AF-9F26-4786-99FB-B269488532B7}"/>
    <cellStyle name="Normal 8 9 2 2 3" xfId="4689" xr:uid="{DEE47431-361B-4D41-95BB-D9BD43C7DD30}"/>
    <cellStyle name="Normal 8 9 2 3" xfId="4006" xr:uid="{C6B2C452-10AC-47E6-B6CF-A06F50533531}"/>
    <cellStyle name="Normal 8 9 2 4" xfId="4007" xr:uid="{9E65EF9B-60A5-494D-9C28-B81E0FE3970F}"/>
    <cellStyle name="Normal 8 9 3" xfId="4008" xr:uid="{4B898FB7-15AB-4F2E-92C4-FFCEDE221B28}"/>
    <cellStyle name="Normal 8 9 4" xfId="4009" xr:uid="{A1D5B3D1-EA81-44D0-8EC6-C816100259D6}"/>
    <cellStyle name="Normal 8 9 4 2" xfId="4580" xr:uid="{5A5B1B5F-7D28-442C-B28B-490EF81C7617}"/>
    <cellStyle name="Normal 8 9 4 3" xfId="4690" xr:uid="{D8604983-A480-4E1F-8582-F8867F59E6D6}"/>
    <cellStyle name="Normal 8 9 4 4" xfId="4609" xr:uid="{C8141D44-0679-42BE-A07D-1DE645D01F26}"/>
    <cellStyle name="Normal 8 9 5" xfId="4010" xr:uid="{33D4D29C-51C9-409E-A75B-9C3DE7B86421}"/>
    <cellStyle name="Normal 9" xfId="164" xr:uid="{4F53DB88-9A59-4A90-9304-F168AF5C2103}"/>
    <cellStyle name="Normal 9 10" xfId="401" xr:uid="{15CBC5C0-D8CE-442E-9047-C2539BFE0831}"/>
    <cellStyle name="Normal 9 10 2" xfId="2229" xr:uid="{9C69FBF3-226A-4EDE-9C75-B3A0E3E3CACE}"/>
    <cellStyle name="Normal 9 10 2 2" xfId="4011" xr:uid="{9AFE56FF-761E-40F2-8F3B-A53ECD92BB23}"/>
    <cellStyle name="Normal 9 10 2 3" xfId="4012" xr:uid="{13519A41-5741-4B4C-B794-4CE2844B44F1}"/>
    <cellStyle name="Normal 9 10 2 4" xfId="4013" xr:uid="{A8718A89-3B26-4040-9C80-1AA398639FC9}"/>
    <cellStyle name="Normal 9 10 3" xfId="4014" xr:uid="{26581509-C2C5-42F1-BC69-0CF123C056CA}"/>
    <cellStyle name="Normal 9 10 4" xfId="4015" xr:uid="{3CA0D2C8-B7B0-4C97-9F68-8DB73273E119}"/>
    <cellStyle name="Normal 9 10 5" xfId="4016" xr:uid="{EDAF4D3A-7557-4DFA-9FEB-1D3352E22AC7}"/>
    <cellStyle name="Normal 9 11" xfId="2230" xr:uid="{E6ED51D4-ED22-4F14-A2CB-D688D79BDDE0}"/>
    <cellStyle name="Normal 9 11 2" xfId="4017" xr:uid="{C58F2564-3E35-4296-82B2-ED180C0711E5}"/>
    <cellStyle name="Normal 9 11 3" xfId="4018" xr:uid="{7510FF2B-F821-4C12-84DE-0DAB29DFD6E0}"/>
    <cellStyle name="Normal 9 11 4" xfId="4019" xr:uid="{14744CD0-A1F9-48B2-BD13-54CE17C095B5}"/>
    <cellStyle name="Normal 9 12" xfId="4020" xr:uid="{A0127682-3E2C-4690-B41A-795910C0CEB9}"/>
    <cellStyle name="Normal 9 12 2" xfId="4021" xr:uid="{6224A65B-6985-414C-B36F-BD1590F0A5D2}"/>
    <cellStyle name="Normal 9 12 3" xfId="4022" xr:uid="{EBBF756C-A224-470A-AC59-C61FC958030F}"/>
    <cellStyle name="Normal 9 12 4" xfId="4023" xr:uid="{EC3A32E7-803E-4C78-8BE6-1577843DF9FF}"/>
    <cellStyle name="Normal 9 13" xfId="4024" xr:uid="{4F44E69C-9E49-447C-8F34-A82008EBE33E}"/>
    <cellStyle name="Normal 9 13 2" xfId="4025" xr:uid="{7CE50558-DA20-4DF8-87CF-64CDFCF351F4}"/>
    <cellStyle name="Normal 9 14" xfId="4026" xr:uid="{D9C336FD-283D-4CAF-8529-35CDC2543E5C}"/>
    <cellStyle name="Normal 9 15" xfId="4027" xr:uid="{21FECB20-7B9A-419F-BE2F-502CD621BD44}"/>
    <cellStyle name="Normal 9 16" xfId="4028" xr:uid="{610D8898-7291-4B81-8DB8-CEB87A8327DB}"/>
    <cellStyle name="Normal 9 2" xfId="165" xr:uid="{7561467A-A700-492B-AB7E-685376FBC3CB}"/>
    <cellStyle name="Normal 9 2 2" xfId="402" xr:uid="{53AE05A0-5EFC-442B-B469-1B9403623576}"/>
    <cellStyle name="Normal 9 2 2 2" xfId="4672" xr:uid="{1E71CDF5-B7D4-41C2-90A6-FC2A5B686879}"/>
    <cellStyle name="Normal 9 2 3" xfId="4561" xr:uid="{C422342C-22F6-4A0C-9EF5-CC9BF5B8208C}"/>
    <cellStyle name="Normal 9 3" xfId="166" xr:uid="{9F8CE96A-E2BC-4321-B7C7-1A2BFCFA75E9}"/>
    <cellStyle name="Normal 9 3 10" xfId="4029" xr:uid="{8CF086CC-52F9-4FB5-BE42-5A12A23F2807}"/>
    <cellStyle name="Normal 9 3 11" xfId="4030" xr:uid="{01487D64-BF74-48CA-B65B-4F0EDB686551}"/>
    <cellStyle name="Normal 9 3 2" xfId="167" xr:uid="{5FEF18C5-418B-4151-996C-0126A86C7CC1}"/>
    <cellStyle name="Normal 9 3 2 2" xfId="168" xr:uid="{7CB70A44-896F-4064-8273-0982A435598E}"/>
    <cellStyle name="Normal 9 3 2 2 2" xfId="403" xr:uid="{FA1CA7D1-0C70-48A4-A320-B0EDDAAD20C7}"/>
    <cellStyle name="Normal 9 3 2 2 2 2" xfId="825" xr:uid="{966A6DC3-A992-40D1-90D9-60F61A97D071}"/>
    <cellStyle name="Normal 9 3 2 2 2 2 2" xfId="826" xr:uid="{E17B40A9-9581-4CAD-AA8A-4A761997FCC1}"/>
    <cellStyle name="Normal 9 3 2 2 2 2 2 2" xfId="2231" xr:uid="{BB303F4B-FBF0-4C29-8CEB-C955AB4965CD}"/>
    <cellStyle name="Normal 9 3 2 2 2 2 2 2 2" xfId="2232" xr:uid="{2A195294-025D-406B-8C5F-C4CD81A6062A}"/>
    <cellStyle name="Normal 9 3 2 2 2 2 2 3" xfId="2233" xr:uid="{BB95E6A7-0F5A-41D1-A652-332129BEC73D}"/>
    <cellStyle name="Normal 9 3 2 2 2 2 3" xfId="2234" xr:uid="{51E8AAD3-F3EF-44CF-A5FE-B6B3C652D00A}"/>
    <cellStyle name="Normal 9 3 2 2 2 2 3 2" xfId="2235" xr:uid="{0C8048BE-7281-498C-A652-4C3004AD6CBC}"/>
    <cellStyle name="Normal 9 3 2 2 2 2 4" xfId="2236" xr:uid="{A5E9BFA3-EA52-419D-94AF-94636DDE5129}"/>
    <cellStyle name="Normal 9 3 2 2 2 3" xfId="827" xr:uid="{97030743-60CA-4FF3-836E-2BF30A201751}"/>
    <cellStyle name="Normal 9 3 2 2 2 3 2" xfId="2237" xr:uid="{54C0B66A-D5DB-45AC-B3DA-FE4D61D04C1F}"/>
    <cellStyle name="Normal 9 3 2 2 2 3 2 2" xfId="2238" xr:uid="{B6A2FB50-5635-47EF-A7B0-23AF1599F81D}"/>
    <cellStyle name="Normal 9 3 2 2 2 3 3" xfId="2239" xr:uid="{5D643B3D-85F3-4499-BEEB-A9A8CAC94CCB}"/>
    <cellStyle name="Normal 9 3 2 2 2 3 4" xfId="4031" xr:uid="{AA4CF960-BDE5-4CA7-B595-B4DEA995D618}"/>
    <cellStyle name="Normal 9 3 2 2 2 4" xfId="2240" xr:uid="{E9473336-C500-4BF6-9A8D-B66F59F6CC0B}"/>
    <cellStyle name="Normal 9 3 2 2 2 4 2" xfId="2241" xr:uid="{54174E21-94BE-4A38-B4CF-869F34F96EB8}"/>
    <cellStyle name="Normal 9 3 2 2 2 5" xfId="2242" xr:uid="{E52B0100-9DD8-4572-A3B6-23A2258B5D23}"/>
    <cellStyle name="Normal 9 3 2 2 2 6" xfId="4032" xr:uid="{4B41219C-86F3-4735-A0D5-7018FB3654FB}"/>
    <cellStyle name="Normal 9 3 2 2 3" xfId="404" xr:uid="{B17038F8-17AB-4EBA-8C37-A5AACA4724AA}"/>
    <cellStyle name="Normal 9 3 2 2 3 2" xfId="828" xr:uid="{B6A67FC5-00D2-4DB1-A49B-A979B4DD56E5}"/>
    <cellStyle name="Normal 9 3 2 2 3 2 2" xfId="829" xr:uid="{258076B9-2F27-45C3-B8D3-614604DE86A6}"/>
    <cellStyle name="Normal 9 3 2 2 3 2 2 2" xfId="2243" xr:uid="{11BD8792-76B1-42DE-A698-3DEE62B78F89}"/>
    <cellStyle name="Normal 9 3 2 2 3 2 2 2 2" xfId="2244" xr:uid="{86F60F4A-CEFF-4BA1-9DBD-95A67DE42D57}"/>
    <cellStyle name="Normal 9 3 2 2 3 2 2 3" xfId="2245" xr:uid="{ED27A5C8-EAC3-4EA6-9792-18FCEC9E34B2}"/>
    <cellStyle name="Normal 9 3 2 2 3 2 3" xfId="2246" xr:uid="{0FBEDB89-48D1-4A07-AC5B-C38396F50703}"/>
    <cellStyle name="Normal 9 3 2 2 3 2 3 2" xfId="2247" xr:uid="{C93DC173-E3F8-4A91-A148-0A4F7DE732F3}"/>
    <cellStyle name="Normal 9 3 2 2 3 2 4" xfId="2248" xr:uid="{FD30934D-6BB4-4068-9FBD-C19B2E9C0BE3}"/>
    <cellStyle name="Normal 9 3 2 2 3 3" xfId="830" xr:uid="{BCCC3534-697D-41D2-B09D-C32107C67E28}"/>
    <cellStyle name="Normal 9 3 2 2 3 3 2" xfId="2249" xr:uid="{3CD6FB4D-124D-4BD1-B780-834658975369}"/>
    <cellStyle name="Normal 9 3 2 2 3 3 2 2" xfId="2250" xr:uid="{164BE625-2CF0-4C47-A049-DE5F5CE7104B}"/>
    <cellStyle name="Normal 9 3 2 2 3 3 3" xfId="2251" xr:uid="{B583898F-09E9-4918-A625-507E94A77D25}"/>
    <cellStyle name="Normal 9 3 2 2 3 4" xfId="2252" xr:uid="{F08CC8DE-E06C-4FA0-9711-4D2E79CC957D}"/>
    <cellStyle name="Normal 9 3 2 2 3 4 2" xfId="2253" xr:uid="{381DF4D8-9179-4496-A0B9-38D8885AC81B}"/>
    <cellStyle name="Normal 9 3 2 2 3 5" xfId="2254" xr:uid="{4A181167-DEBF-4D8B-9A5A-239E350FEB8F}"/>
    <cellStyle name="Normal 9 3 2 2 4" xfId="831" xr:uid="{B7AAD343-0A99-4CA6-9727-B50C95711E43}"/>
    <cellStyle name="Normal 9 3 2 2 4 2" xfId="832" xr:uid="{FC6CE6C2-6F9C-4678-B43E-672E52584605}"/>
    <cellStyle name="Normal 9 3 2 2 4 2 2" xfId="2255" xr:uid="{4B5A6043-623D-469C-98C4-7E86CD5655F0}"/>
    <cellStyle name="Normal 9 3 2 2 4 2 2 2" xfId="2256" xr:uid="{16C968E4-92F9-4346-AA0D-8B2AF2786916}"/>
    <cellStyle name="Normal 9 3 2 2 4 2 3" xfId="2257" xr:uid="{BA3E480E-382E-4DDB-85FF-9E481572C0C1}"/>
    <cellStyle name="Normal 9 3 2 2 4 3" xfId="2258" xr:uid="{B844E03A-593F-4BA7-B30B-B8209AA3047B}"/>
    <cellStyle name="Normal 9 3 2 2 4 3 2" xfId="2259" xr:uid="{FCD7D53F-0D00-428F-9B34-A6350871D70A}"/>
    <cellStyle name="Normal 9 3 2 2 4 4" xfId="2260" xr:uid="{75C2C1E0-402C-42E7-A30F-51286D94A6FC}"/>
    <cellStyle name="Normal 9 3 2 2 5" xfId="833" xr:uid="{2E5F999B-1D76-44D6-9FA3-B43B694A7546}"/>
    <cellStyle name="Normal 9 3 2 2 5 2" xfId="2261" xr:uid="{BB766F1F-1B97-489F-9C49-275A8CEE120F}"/>
    <cellStyle name="Normal 9 3 2 2 5 2 2" xfId="2262" xr:uid="{F8A6673E-C826-4A20-93AE-A231F772F093}"/>
    <cellStyle name="Normal 9 3 2 2 5 3" xfId="2263" xr:uid="{D088884C-9C2E-40A4-907F-444DD5F5EC7A}"/>
    <cellStyle name="Normal 9 3 2 2 5 4" xfId="4033" xr:uid="{422338E6-2605-4AAD-AD2F-B367B22FD623}"/>
    <cellStyle name="Normal 9 3 2 2 6" xfId="2264" xr:uid="{512C15E8-6B1B-4AA8-A1C5-3053DEF84D94}"/>
    <cellStyle name="Normal 9 3 2 2 6 2" xfId="2265" xr:uid="{C2E13952-2F58-4221-8909-EEA7D656D033}"/>
    <cellStyle name="Normal 9 3 2 2 7" xfId="2266" xr:uid="{095F5DC9-6005-4F22-AFB1-A208B1FE998F}"/>
    <cellStyle name="Normal 9 3 2 2 8" xfId="4034" xr:uid="{2CC71465-A773-43BA-AD71-C719C3ADC5F6}"/>
    <cellStyle name="Normal 9 3 2 3" xfId="405" xr:uid="{F62F5013-7616-4E02-8E29-DD9D183C57E1}"/>
    <cellStyle name="Normal 9 3 2 3 2" xfId="834" xr:uid="{E47ECD4B-88F5-475C-AC5C-127820E0B2F2}"/>
    <cellStyle name="Normal 9 3 2 3 2 2" xfId="835" xr:uid="{80FA4763-EFB4-46E7-8DA3-0954F653D045}"/>
    <cellStyle name="Normal 9 3 2 3 2 2 2" xfId="2267" xr:uid="{99042BD3-3116-4C7A-A702-7C4FD92A9352}"/>
    <cellStyle name="Normal 9 3 2 3 2 2 2 2" xfId="2268" xr:uid="{6BFA8E5D-E1DB-455A-88E7-4100B6525BAA}"/>
    <cellStyle name="Normal 9 3 2 3 2 2 3" xfId="2269" xr:uid="{45B6AB13-7FE8-4009-B0F0-B9245A27BF7B}"/>
    <cellStyle name="Normal 9 3 2 3 2 3" xfId="2270" xr:uid="{0F4C2C49-AC9C-4243-870B-675004F9AE96}"/>
    <cellStyle name="Normal 9 3 2 3 2 3 2" xfId="2271" xr:uid="{7AE7FF9B-B780-4AC1-B769-B397FE686FF2}"/>
    <cellStyle name="Normal 9 3 2 3 2 4" xfId="2272" xr:uid="{509DC486-7D89-44DE-9497-D78285E31C70}"/>
    <cellStyle name="Normal 9 3 2 3 3" xfId="836" xr:uid="{AE87EB9F-A40C-4647-87BC-E5CD2ADA6021}"/>
    <cellStyle name="Normal 9 3 2 3 3 2" xfId="2273" xr:uid="{739C56C3-9A01-4A3B-A76B-B1BEDFF27906}"/>
    <cellStyle name="Normal 9 3 2 3 3 2 2" xfId="2274" xr:uid="{E2715193-425E-4C7C-B7F2-D7D00617CD0A}"/>
    <cellStyle name="Normal 9 3 2 3 3 3" xfId="2275" xr:uid="{77858AC2-EBEA-4424-8807-D05D702968EB}"/>
    <cellStyle name="Normal 9 3 2 3 3 4" xfId="4035" xr:uid="{E14414F5-D290-4810-9F3B-2167B6BE897F}"/>
    <cellStyle name="Normal 9 3 2 3 4" xfId="2276" xr:uid="{36B7FEA6-5807-4F61-8BAD-7043F39985D9}"/>
    <cellStyle name="Normal 9 3 2 3 4 2" xfId="2277" xr:uid="{C9AA5B02-01CF-4B77-B033-78BC44F6FDDE}"/>
    <cellStyle name="Normal 9 3 2 3 5" xfId="2278" xr:uid="{2FE8F2A8-502B-4534-934C-1FFAD104DAA0}"/>
    <cellStyle name="Normal 9 3 2 3 6" xfId="4036" xr:uid="{6212ABEE-D082-4606-8BD6-02DC84B8D359}"/>
    <cellStyle name="Normal 9 3 2 4" xfId="406" xr:uid="{17F6A464-8BD9-48F2-8B4A-7C98BD0877F6}"/>
    <cellStyle name="Normal 9 3 2 4 2" xfId="837" xr:uid="{81194549-0047-4337-A721-25B60A015819}"/>
    <cellStyle name="Normal 9 3 2 4 2 2" xfId="838" xr:uid="{C7003077-BE0F-43CF-8934-09447EC96232}"/>
    <cellStyle name="Normal 9 3 2 4 2 2 2" xfId="2279" xr:uid="{1FD7FBB6-6745-4E6B-A28A-8F2D344B0E41}"/>
    <cellStyle name="Normal 9 3 2 4 2 2 2 2" xfId="2280" xr:uid="{47E5E232-8487-4249-B74A-67EEDE581E37}"/>
    <cellStyle name="Normal 9 3 2 4 2 2 3" xfId="2281" xr:uid="{FDB0ED42-9992-407A-BDCA-60B7A9CF89D1}"/>
    <cellStyle name="Normal 9 3 2 4 2 3" xfId="2282" xr:uid="{6D4A1811-38A7-43A0-BC6C-4187730A26AA}"/>
    <cellStyle name="Normal 9 3 2 4 2 3 2" xfId="2283" xr:uid="{8F264A55-BF4D-43B0-8A9B-B2AC90D0B035}"/>
    <cellStyle name="Normal 9 3 2 4 2 4" xfId="2284" xr:uid="{22F152D2-BFD2-4F12-A572-4D7E54EBE74C}"/>
    <cellStyle name="Normal 9 3 2 4 3" xfId="839" xr:uid="{C60FA75D-A1FE-4992-A0ED-097912A3E626}"/>
    <cellStyle name="Normal 9 3 2 4 3 2" xfId="2285" xr:uid="{9F863D9C-B0B1-43A9-AAE5-0BC96F0CF454}"/>
    <cellStyle name="Normal 9 3 2 4 3 2 2" xfId="2286" xr:uid="{1697C0E0-2977-4DFF-BD50-CF79BC0C4013}"/>
    <cellStyle name="Normal 9 3 2 4 3 3" xfId="2287" xr:uid="{1DA36E54-6B12-4C8C-B847-834B19088E94}"/>
    <cellStyle name="Normal 9 3 2 4 4" xfId="2288" xr:uid="{C861A88C-86F4-4EB9-BDC5-95E6CC78160B}"/>
    <cellStyle name="Normal 9 3 2 4 4 2" xfId="2289" xr:uid="{50D5B103-1218-4CCE-8F06-1E7E80934243}"/>
    <cellStyle name="Normal 9 3 2 4 5" xfId="2290" xr:uid="{8FA7D4A2-F744-4CE8-A8F2-83A5A946C6AD}"/>
    <cellStyle name="Normal 9 3 2 5" xfId="407" xr:uid="{927DA539-CBF2-4F0C-9E74-BA5A4D92CD1A}"/>
    <cellStyle name="Normal 9 3 2 5 2" xfId="840" xr:uid="{28236DBD-C246-4A79-ABF6-E99B45BD21C1}"/>
    <cellStyle name="Normal 9 3 2 5 2 2" xfId="2291" xr:uid="{01394694-338F-448A-9300-68EFEA41C12C}"/>
    <cellStyle name="Normal 9 3 2 5 2 2 2" xfId="2292" xr:uid="{52EE5F66-94E8-4E46-9DFF-F4B98E96FDCF}"/>
    <cellStyle name="Normal 9 3 2 5 2 3" xfId="2293" xr:uid="{8A1FFB6A-0608-4581-BABE-B2B22C2B1E92}"/>
    <cellStyle name="Normal 9 3 2 5 3" xfId="2294" xr:uid="{0F2FAE24-B26B-4765-9326-ABEC05789AA8}"/>
    <cellStyle name="Normal 9 3 2 5 3 2" xfId="2295" xr:uid="{A230A29D-7CB1-4785-A7EA-0A063FBF01FE}"/>
    <cellStyle name="Normal 9 3 2 5 4" xfId="2296" xr:uid="{926B07E4-BC87-47AE-AB56-BCDA14953088}"/>
    <cellStyle name="Normal 9 3 2 6" xfId="841" xr:uid="{3E148C65-B097-429C-B004-4F177B7CF8E9}"/>
    <cellStyle name="Normal 9 3 2 6 2" xfId="2297" xr:uid="{C46E0C9F-05A6-4CBF-B015-E429556027BF}"/>
    <cellStyle name="Normal 9 3 2 6 2 2" xfId="2298" xr:uid="{EA7D27A4-CE6E-467B-A833-28B7AD0A8A6B}"/>
    <cellStyle name="Normal 9 3 2 6 3" xfId="2299" xr:uid="{BD551629-B534-4417-AF6E-FB81893AB72A}"/>
    <cellStyle name="Normal 9 3 2 6 4" xfId="4037" xr:uid="{58B5265F-1C2E-4767-A8B6-27C56C43EBD1}"/>
    <cellStyle name="Normal 9 3 2 7" xfId="2300" xr:uid="{F3FE3C74-247D-4CBD-9904-3C6DAD3DA5FB}"/>
    <cellStyle name="Normal 9 3 2 7 2" xfId="2301" xr:uid="{3A78A414-223D-4002-A606-C0B58F7476A6}"/>
    <cellStyle name="Normal 9 3 2 8" xfId="2302" xr:uid="{0FA16CB9-848D-40FE-91B4-A9131A968217}"/>
    <cellStyle name="Normal 9 3 2 9" xfId="4038" xr:uid="{20A9CD04-38BD-4BEF-A30E-F059819D15D6}"/>
    <cellStyle name="Normal 9 3 3" xfId="169" xr:uid="{B3C1B5A1-42FA-4C1E-94BD-F347AEC44752}"/>
    <cellStyle name="Normal 9 3 3 2" xfId="170" xr:uid="{5AA339CA-FBA7-4E42-9861-E4587DDC4858}"/>
    <cellStyle name="Normal 9 3 3 2 2" xfId="842" xr:uid="{E83E7D68-74E1-4F0B-84B1-1360E564B460}"/>
    <cellStyle name="Normal 9 3 3 2 2 2" xfId="843" xr:uid="{F9DA869C-5A27-4D95-ACDB-C3B1DFCEA586}"/>
    <cellStyle name="Normal 9 3 3 2 2 2 2" xfId="2303" xr:uid="{1B4CF075-2DBA-4F6C-97C9-3AB86E347618}"/>
    <cellStyle name="Normal 9 3 3 2 2 2 2 2" xfId="2304" xr:uid="{9DEF45C3-1AC8-442A-85AE-5CD196F63239}"/>
    <cellStyle name="Normal 9 3 3 2 2 2 3" xfId="2305" xr:uid="{806E6963-1F1F-4820-B78C-8B3FD64E50CF}"/>
    <cellStyle name="Normal 9 3 3 2 2 3" xfId="2306" xr:uid="{6AECD852-6127-4065-9F3B-7459DAE87442}"/>
    <cellStyle name="Normal 9 3 3 2 2 3 2" xfId="2307" xr:uid="{AE2E4FA6-C7E7-497F-B4C0-951BE65217DC}"/>
    <cellStyle name="Normal 9 3 3 2 2 4" xfId="2308" xr:uid="{0272EF92-CCF3-4A25-B5C2-91C2CF65BF62}"/>
    <cellStyle name="Normal 9 3 3 2 3" xfId="844" xr:uid="{90E3E8DF-8580-4894-B29C-4E68F46D581C}"/>
    <cellStyle name="Normal 9 3 3 2 3 2" xfId="2309" xr:uid="{6616FD3E-452A-4CD3-B8B2-2735F8EEFFC0}"/>
    <cellStyle name="Normal 9 3 3 2 3 2 2" xfId="2310" xr:uid="{DA86E92B-47E8-4872-8F2A-92D1DB96E532}"/>
    <cellStyle name="Normal 9 3 3 2 3 3" xfId="2311" xr:uid="{CCB614F8-2B7E-4449-9ECC-1E362955970B}"/>
    <cellStyle name="Normal 9 3 3 2 3 4" xfId="4039" xr:uid="{A936BAE9-7B5B-4EFB-9963-ACF8F5C6D797}"/>
    <cellStyle name="Normal 9 3 3 2 4" xfId="2312" xr:uid="{76D53304-3A5A-4AA5-A05E-47254E41E6E7}"/>
    <cellStyle name="Normal 9 3 3 2 4 2" xfId="2313" xr:uid="{4096CD83-C616-4AD5-AC0D-6BCF61900343}"/>
    <cellStyle name="Normal 9 3 3 2 5" xfId="2314" xr:uid="{6668E2D7-A3A4-4DB6-B035-094DFCEEA13F}"/>
    <cellStyle name="Normal 9 3 3 2 6" xfId="4040" xr:uid="{CAA9C5E3-06C3-4DEB-878B-E0C21530207C}"/>
    <cellStyle name="Normal 9 3 3 3" xfId="408" xr:uid="{0ED3D63D-8141-4946-B7F9-9E115DB18710}"/>
    <cellStyle name="Normal 9 3 3 3 2" xfId="845" xr:uid="{9D8C2D02-9846-47E1-90A5-35B7D2CC5F0E}"/>
    <cellStyle name="Normal 9 3 3 3 2 2" xfId="846" xr:uid="{AADBCCD8-CB47-4AA9-A547-36CEAE5E3333}"/>
    <cellStyle name="Normal 9 3 3 3 2 2 2" xfId="2315" xr:uid="{AF8865F9-EA30-4C0D-B531-49ABEC66DAD0}"/>
    <cellStyle name="Normal 9 3 3 3 2 2 2 2" xfId="2316" xr:uid="{31475FF5-8CFB-48E0-BB36-F3AAEE37CEC1}"/>
    <cellStyle name="Normal 9 3 3 3 2 2 2 2 2" xfId="4765" xr:uid="{05760057-3284-4BD0-A76E-A80A14591859}"/>
    <cellStyle name="Normal 9 3 3 3 2 2 3" xfId="2317" xr:uid="{178E3360-9772-401C-9D1C-6B83AC448DCB}"/>
    <cellStyle name="Normal 9 3 3 3 2 2 3 2" xfId="4766" xr:uid="{FC6F07BB-4EB9-4740-BFF1-7C89046600C2}"/>
    <cellStyle name="Normal 9 3 3 3 2 3" xfId="2318" xr:uid="{AD7A2918-6CF0-4497-BAAC-86D3EE341257}"/>
    <cellStyle name="Normal 9 3 3 3 2 3 2" xfId="2319" xr:uid="{6973CF2B-A16F-41F0-B4F3-0F68171AD100}"/>
    <cellStyle name="Normal 9 3 3 3 2 3 2 2" xfId="4768" xr:uid="{828F88FA-C3B3-4259-94A9-7D70B8BB1CEC}"/>
    <cellStyle name="Normal 9 3 3 3 2 3 3" xfId="4767" xr:uid="{E85B0620-30BB-4DCF-9E76-5B99CE63A22F}"/>
    <cellStyle name="Normal 9 3 3 3 2 4" xfId="2320" xr:uid="{D8CF497A-FCB3-478A-A4C4-FE73009CCE87}"/>
    <cellStyle name="Normal 9 3 3 3 2 4 2" xfId="4769" xr:uid="{79BE8E6E-64BC-44EC-BCCF-98F61A722438}"/>
    <cellStyle name="Normal 9 3 3 3 3" xfId="847" xr:uid="{67FC1E97-7FF2-45F2-AA29-C281F5DCB83E}"/>
    <cellStyle name="Normal 9 3 3 3 3 2" xfId="2321" xr:uid="{8BBA595E-1F41-4ED7-8B7A-2B6A9A63D6AB}"/>
    <cellStyle name="Normal 9 3 3 3 3 2 2" xfId="2322" xr:uid="{AF15BE5D-C368-475E-B15E-B286FF200C8A}"/>
    <cellStyle name="Normal 9 3 3 3 3 2 2 2" xfId="4772" xr:uid="{8A0D4A8E-7D49-4305-B3F4-8412A113A7B7}"/>
    <cellStyle name="Normal 9 3 3 3 3 2 3" xfId="4771" xr:uid="{20C71D71-5A6E-4936-A4F5-86AE2FA9E559}"/>
    <cellStyle name="Normal 9 3 3 3 3 3" xfId="2323" xr:uid="{133CCF94-7063-4662-8D15-1C438357B932}"/>
    <cellStyle name="Normal 9 3 3 3 3 3 2" xfId="4773" xr:uid="{99AFA112-4D14-4B17-996D-078831E452F2}"/>
    <cellStyle name="Normal 9 3 3 3 3 4" xfId="4770" xr:uid="{2896DBE7-63DA-410E-B019-A7DBA1F60FA4}"/>
    <cellStyle name="Normal 9 3 3 3 4" xfId="2324" xr:uid="{339B8E1C-302C-4B80-BBE1-56F9F963B731}"/>
    <cellStyle name="Normal 9 3 3 3 4 2" xfId="2325" xr:uid="{86449058-B117-4BB5-A8FB-C6C7B1823F06}"/>
    <cellStyle name="Normal 9 3 3 3 4 2 2" xfId="4775" xr:uid="{84261CDF-212D-4B47-80E6-CB4B51DB2F36}"/>
    <cellStyle name="Normal 9 3 3 3 4 3" xfId="4774" xr:uid="{6C3D3074-D1FF-4E1F-8748-16E3AB56CB77}"/>
    <cellStyle name="Normal 9 3 3 3 5" xfId="2326" xr:uid="{73D3DA75-F40B-4A46-B0C4-9378A69204EF}"/>
    <cellStyle name="Normal 9 3 3 3 5 2" xfId="4776" xr:uid="{58DD2D12-A6E4-46E2-B808-781B01815A95}"/>
    <cellStyle name="Normal 9 3 3 4" xfId="409" xr:uid="{A0E895ED-7A16-4DE8-BB48-6426D1F08ED3}"/>
    <cellStyle name="Normal 9 3 3 4 2" xfId="848" xr:uid="{A09585AB-3622-4F51-BB8B-271FFF9CA661}"/>
    <cellStyle name="Normal 9 3 3 4 2 2" xfId="2327" xr:uid="{8F27B8A8-0B39-49E8-801A-3832DEAEA761}"/>
    <cellStyle name="Normal 9 3 3 4 2 2 2" xfId="2328" xr:uid="{3848DF40-B172-4FC0-8BD1-D95EAE08C8F0}"/>
    <cellStyle name="Normal 9 3 3 4 2 2 2 2" xfId="4780" xr:uid="{BAEA06F1-1378-4CA7-AF74-39B6E29FBEC8}"/>
    <cellStyle name="Normal 9 3 3 4 2 2 3" xfId="4779" xr:uid="{2597530F-89C1-4B78-B0C5-20D312E3B280}"/>
    <cellStyle name="Normal 9 3 3 4 2 3" xfId="2329" xr:uid="{90D66C52-E2D1-45A9-AC05-005F7A26E977}"/>
    <cellStyle name="Normal 9 3 3 4 2 3 2" xfId="4781" xr:uid="{4A5301BC-AC91-4B49-B51C-07A192936056}"/>
    <cellStyle name="Normal 9 3 3 4 2 4" xfId="4778" xr:uid="{797519CA-E3E6-44AE-AA3D-6D0EE21029AC}"/>
    <cellStyle name="Normal 9 3 3 4 3" xfId="2330" xr:uid="{A4981F2A-EBCA-4FEA-A98E-CA23904BAF30}"/>
    <cellStyle name="Normal 9 3 3 4 3 2" xfId="2331" xr:uid="{F0B53103-6564-4622-91FB-31B8486A663D}"/>
    <cellStyle name="Normal 9 3 3 4 3 2 2" xfId="4783" xr:uid="{0022FA3A-C3C9-4D1D-B754-B5D5344F6CE8}"/>
    <cellStyle name="Normal 9 3 3 4 3 3" xfId="4782" xr:uid="{5DAEBA07-E863-4806-BC7E-9428FECA28B3}"/>
    <cellStyle name="Normal 9 3 3 4 4" xfId="2332" xr:uid="{B8F643D4-0B46-455E-A823-5154DC00F565}"/>
    <cellStyle name="Normal 9 3 3 4 4 2" xfId="4784" xr:uid="{B7565D08-FE62-445E-ADF7-5640D3CE67D1}"/>
    <cellStyle name="Normal 9 3 3 4 5" xfId="4777" xr:uid="{0C5794AF-C401-43DE-9D24-DD59BDFB52BD}"/>
    <cellStyle name="Normal 9 3 3 5" xfId="849" xr:uid="{300A1203-7A57-40ED-B39C-13A57A936F2E}"/>
    <cellStyle name="Normal 9 3 3 5 2" xfId="2333" xr:uid="{6687DA15-B5AC-4A17-9922-E7EDA6BCE0A4}"/>
    <cellStyle name="Normal 9 3 3 5 2 2" xfId="2334" xr:uid="{FAD1D3C7-137C-46F3-9C1E-52E2E6515A6C}"/>
    <cellStyle name="Normal 9 3 3 5 2 2 2" xfId="4787" xr:uid="{DB35151D-5EDB-4911-9DFD-2C0345D29A78}"/>
    <cellStyle name="Normal 9 3 3 5 2 3" xfId="4786" xr:uid="{94272E2A-A5E5-45BD-B9BD-AFAF067FF280}"/>
    <cellStyle name="Normal 9 3 3 5 3" xfId="2335" xr:uid="{F33A9C92-45DB-40B6-8683-D00B45B3DB2F}"/>
    <cellStyle name="Normal 9 3 3 5 3 2" xfId="4788" xr:uid="{FB75EDCB-9ED2-45FF-984C-FB4E37CCAF2F}"/>
    <cellStyle name="Normal 9 3 3 5 4" xfId="4041" xr:uid="{3247BCE8-6CF8-42A5-867F-6E10947543C9}"/>
    <cellStyle name="Normal 9 3 3 5 4 2" xfId="4789" xr:uid="{6DBFD399-3201-4A83-BCFB-E6A760F893F0}"/>
    <cellStyle name="Normal 9 3 3 5 5" xfId="4785" xr:uid="{79FD0EA0-4BD2-4BA1-8133-4F9E461D8F7E}"/>
    <cellStyle name="Normal 9 3 3 6" xfId="2336" xr:uid="{6192B614-B46C-49C7-824C-FA28B82D35C7}"/>
    <cellStyle name="Normal 9 3 3 6 2" xfId="2337" xr:uid="{B0144609-F7BB-481F-9D4B-FD73E2585682}"/>
    <cellStyle name="Normal 9 3 3 6 2 2" xfId="4791" xr:uid="{FDF04220-9503-4ACF-8592-06AF6A06CE48}"/>
    <cellStyle name="Normal 9 3 3 6 3" xfId="4790" xr:uid="{15E4ABD8-0EDA-4997-94B4-C74A69BF9A87}"/>
    <cellStyle name="Normal 9 3 3 7" xfId="2338" xr:uid="{EA9D23F2-11B3-401C-AD2B-776F2F158B11}"/>
    <cellStyle name="Normal 9 3 3 7 2" xfId="4792" xr:uid="{5E2ADD5B-CAA5-4EA0-9DF2-527F96652B18}"/>
    <cellStyle name="Normal 9 3 3 8" xfId="4042" xr:uid="{0F7057F4-38E2-4D61-8C61-C3C2B1E7F8D4}"/>
    <cellStyle name="Normal 9 3 3 8 2" xfId="4793" xr:uid="{50FFDF39-9244-4B13-8B3C-673BE825CB6D}"/>
    <cellStyle name="Normal 9 3 4" xfId="171" xr:uid="{BF5268B0-51E3-4E34-AE03-832169215D2F}"/>
    <cellStyle name="Normal 9 3 4 2" xfId="450" xr:uid="{FC9B796F-464F-424B-A172-1CD452CED8BA}"/>
    <cellStyle name="Normal 9 3 4 2 2" xfId="850" xr:uid="{141A56DB-054A-41CF-909B-3A822C2D0841}"/>
    <cellStyle name="Normal 9 3 4 2 2 2" xfId="2339" xr:uid="{1957F615-CB0F-4723-8099-FE07D0B25B72}"/>
    <cellStyle name="Normal 9 3 4 2 2 2 2" xfId="2340" xr:uid="{7FD94EFF-2EC7-45D4-8B47-FB47041F7254}"/>
    <cellStyle name="Normal 9 3 4 2 2 2 2 2" xfId="4798" xr:uid="{F90602D8-506C-464C-B5D9-4A53CAC101B6}"/>
    <cellStyle name="Normal 9 3 4 2 2 2 3" xfId="4797" xr:uid="{56F684D7-A92E-406A-8F92-C94F28285BA1}"/>
    <cellStyle name="Normal 9 3 4 2 2 3" xfId="2341" xr:uid="{21CBA31A-F0C3-497A-91B2-F0AEF13583E5}"/>
    <cellStyle name="Normal 9 3 4 2 2 3 2" xfId="4799" xr:uid="{59ADDB75-651B-43A9-8FC1-65018D46D966}"/>
    <cellStyle name="Normal 9 3 4 2 2 4" xfId="4043" xr:uid="{3D323A2B-B60A-4C5A-B5CC-96FAAA4E62A4}"/>
    <cellStyle name="Normal 9 3 4 2 2 4 2" xfId="4800" xr:uid="{CD6541FC-8C36-4B65-A6CB-545E9BB09727}"/>
    <cellStyle name="Normal 9 3 4 2 2 5" xfId="4796" xr:uid="{5F87015D-A861-4B56-AFE6-C48EDD71F22A}"/>
    <cellStyle name="Normal 9 3 4 2 3" xfId="2342" xr:uid="{EB88E1A9-7F17-4E69-B754-7195604CE382}"/>
    <cellStyle name="Normal 9 3 4 2 3 2" xfId="2343" xr:uid="{57288766-375F-488C-B288-8B97EC88767D}"/>
    <cellStyle name="Normal 9 3 4 2 3 2 2" xfId="4802" xr:uid="{C14318AA-FA8D-4A56-A89F-C75D3B04D4F0}"/>
    <cellStyle name="Normal 9 3 4 2 3 3" xfId="4801" xr:uid="{D0BD3CE9-7D1F-4178-BE60-19EBC651FF0F}"/>
    <cellStyle name="Normal 9 3 4 2 4" xfId="2344" xr:uid="{1EE62BC1-7CDD-4C44-AEEB-0422FFADAB17}"/>
    <cellStyle name="Normal 9 3 4 2 4 2" xfId="4803" xr:uid="{23417D63-AFCE-4B70-86F6-A2F7C30E1977}"/>
    <cellStyle name="Normal 9 3 4 2 5" xfId="4044" xr:uid="{215D3EE8-8F5B-4D7B-8C20-1B1815595556}"/>
    <cellStyle name="Normal 9 3 4 2 5 2" xfId="4804" xr:uid="{3810C66B-B091-43F0-A85D-214E5DCC2207}"/>
    <cellStyle name="Normal 9 3 4 2 6" xfId="4795" xr:uid="{5C23406B-7488-49B7-A51F-878972B62CC0}"/>
    <cellStyle name="Normal 9 3 4 3" xfId="851" xr:uid="{624BB378-8987-441B-949E-C1E69A3CDC75}"/>
    <cellStyle name="Normal 9 3 4 3 2" xfId="2345" xr:uid="{12A029BF-8413-439D-97A2-47844F4522DA}"/>
    <cellStyle name="Normal 9 3 4 3 2 2" xfId="2346" xr:uid="{59880017-BAAF-4140-97B0-69FFB44DC1CC}"/>
    <cellStyle name="Normal 9 3 4 3 2 2 2" xfId="4807" xr:uid="{2E47AA55-5B4E-4E35-AEBA-FA948D48DCF8}"/>
    <cellStyle name="Normal 9 3 4 3 2 3" xfId="4806" xr:uid="{F0D322B6-129E-455D-A730-34C3FCD0B2D3}"/>
    <cellStyle name="Normal 9 3 4 3 3" xfId="2347" xr:uid="{BE5E82CB-0710-497A-9C60-E3F3F7868B97}"/>
    <cellStyle name="Normal 9 3 4 3 3 2" xfId="4808" xr:uid="{F31CDC23-50B1-42A6-AC76-DDB8690D1D96}"/>
    <cellStyle name="Normal 9 3 4 3 4" xfId="4045" xr:uid="{DDACD00E-F5D0-434C-B86E-7908641B25AC}"/>
    <cellStyle name="Normal 9 3 4 3 4 2" xfId="4809" xr:uid="{EF378EB5-065A-4CFB-83A5-85E31BDAC9D9}"/>
    <cellStyle name="Normal 9 3 4 3 5" xfId="4805" xr:uid="{8F40A2C4-FC7F-4792-A3DD-9453596E4B07}"/>
    <cellStyle name="Normal 9 3 4 4" xfId="2348" xr:uid="{AE052369-1996-4587-833B-0A0AB7606A84}"/>
    <cellStyle name="Normal 9 3 4 4 2" xfId="2349" xr:uid="{50717213-0EFA-4DF9-BE59-6E6520E6A890}"/>
    <cellStyle name="Normal 9 3 4 4 2 2" xfId="4811" xr:uid="{E4F11FCA-50DA-4D9E-8FA4-E1024F23E6EE}"/>
    <cellStyle name="Normal 9 3 4 4 3" xfId="4046" xr:uid="{3C55FE38-C6C1-432F-AEFD-C307073A9583}"/>
    <cellStyle name="Normal 9 3 4 4 3 2" xfId="4812" xr:uid="{C501B75E-D185-472A-B5DE-938128BAAD19}"/>
    <cellStyle name="Normal 9 3 4 4 4" xfId="4047" xr:uid="{1F36B27C-83C7-4949-B2E4-455553AC2026}"/>
    <cellStyle name="Normal 9 3 4 4 4 2" xfId="4813" xr:uid="{3B23F5BB-9513-456D-B42E-C8E20FAF2496}"/>
    <cellStyle name="Normal 9 3 4 4 5" xfId="4810" xr:uid="{D5C85EB3-6F8B-42E1-9050-61658308DBDD}"/>
    <cellStyle name="Normal 9 3 4 5" xfId="2350" xr:uid="{C2ED4213-3404-4231-A05C-2C7C92E3D1F9}"/>
    <cellStyle name="Normal 9 3 4 5 2" xfId="4814" xr:uid="{BA38B33E-E93F-4362-8580-EDE506AF15A0}"/>
    <cellStyle name="Normal 9 3 4 6" xfId="4048" xr:uid="{BF62A4A3-3E84-46D2-8465-8A842B4C784D}"/>
    <cellStyle name="Normal 9 3 4 6 2" xfId="4815" xr:uid="{A30B0643-0753-45E7-B5B4-A46C7E532AED}"/>
    <cellStyle name="Normal 9 3 4 7" xfId="4049" xr:uid="{8C6952B7-6BB9-4674-A157-79F2BFBE1BA0}"/>
    <cellStyle name="Normal 9 3 4 7 2" xfId="4816" xr:uid="{C3F45031-93F2-45F6-B5E7-0894D857D043}"/>
    <cellStyle name="Normal 9 3 4 8" xfId="4794" xr:uid="{77270A4A-E6CA-4A04-A183-C520CA15E8F2}"/>
    <cellStyle name="Normal 9 3 5" xfId="410" xr:uid="{9324778C-66B1-4FEA-BF29-85150DFA14AF}"/>
    <cellStyle name="Normal 9 3 5 2" xfId="852" xr:uid="{04BBC52C-567F-42A9-AEF2-B045032917C5}"/>
    <cellStyle name="Normal 9 3 5 2 2" xfId="853" xr:uid="{2D0A0FAC-F5C8-466B-8BC8-BF748E8F45D4}"/>
    <cellStyle name="Normal 9 3 5 2 2 2" xfId="2351" xr:uid="{C5543EC2-79A8-41B6-990F-839526BC7DE9}"/>
    <cellStyle name="Normal 9 3 5 2 2 2 2" xfId="2352" xr:uid="{355B5A54-DE0F-467F-8C2E-5A088C4677AC}"/>
    <cellStyle name="Normal 9 3 5 2 2 2 2 2" xfId="4821" xr:uid="{C489B328-CCE6-4C28-837C-F993C776ECA5}"/>
    <cellStyle name="Normal 9 3 5 2 2 2 3" xfId="4820" xr:uid="{EB88FCDE-20E9-49C5-B654-AFCC77FC2256}"/>
    <cellStyle name="Normal 9 3 5 2 2 3" xfId="2353" xr:uid="{2380CDE0-8385-4412-9D74-75CA0D68C4C2}"/>
    <cellStyle name="Normal 9 3 5 2 2 3 2" xfId="4822" xr:uid="{6C6D17BF-C33B-4A2D-8E33-55E3C547CBA3}"/>
    <cellStyle name="Normal 9 3 5 2 2 4" xfId="4819" xr:uid="{A2F5FAD8-E166-483F-8B69-AC487B46D396}"/>
    <cellStyle name="Normal 9 3 5 2 3" xfId="2354" xr:uid="{2F835DAD-5BE0-4BA0-8039-3ECC1A9B8E95}"/>
    <cellStyle name="Normal 9 3 5 2 3 2" xfId="2355" xr:uid="{2F8A45AB-6704-4301-93CC-5E796A5E825B}"/>
    <cellStyle name="Normal 9 3 5 2 3 2 2" xfId="4824" xr:uid="{0555AB8D-F0F1-4830-BB94-11F6998C944C}"/>
    <cellStyle name="Normal 9 3 5 2 3 3" xfId="4823" xr:uid="{8B42E1DC-6512-4F4E-97C9-C450689E9CAC}"/>
    <cellStyle name="Normal 9 3 5 2 4" xfId="2356" xr:uid="{816EEFED-105A-411A-AC76-9F98318A639B}"/>
    <cellStyle name="Normal 9 3 5 2 4 2" xfId="4825" xr:uid="{FED4ADBB-6369-4692-8516-6A083B118B29}"/>
    <cellStyle name="Normal 9 3 5 2 5" xfId="4818" xr:uid="{1C6D50D9-2DD0-4F0D-8AEE-5B6CF812C165}"/>
    <cellStyle name="Normal 9 3 5 3" xfId="854" xr:uid="{B62477B2-C7A3-45ED-849F-7572A90A8199}"/>
    <cellStyle name="Normal 9 3 5 3 2" xfId="2357" xr:uid="{650B9004-14EF-4A88-B471-BB740DDA4CFF}"/>
    <cellStyle name="Normal 9 3 5 3 2 2" xfId="2358" xr:uid="{1D11ED2B-4E16-46C9-A185-04AC46F17CB1}"/>
    <cellStyle name="Normal 9 3 5 3 2 2 2" xfId="4828" xr:uid="{7214A1A0-F866-40F7-B216-155B072E08C0}"/>
    <cellStyle name="Normal 9 3 5 3 2 3" xfId="4827" xr:uid="{24E162BA-BE41-42D1-B2AE-117C44C63B28}"/>
    <cellStyle name="Normal 9 3 5 3 3" xfId="2359" xr:uid="{643D8A3F-E475-4D64-901D-B0EF5E8E8A34}"/>
    <cellStyle name="Normal 9 3 5 3 3 2" xfId="4829" xr:uid="{7F53442C-06C3-478F-BAD5-9B1B057429D7}"/>
    <cellStyle name="Normal 9 3 5 3 4" xfId="4050" xr:uid="{EF55042F-92B7-4156-A01E-0E3DAF066391}"/>
    <cellStyle name="Normal 9 3 5 3 4 2" xfId="4830" xr:uid="{D4002ABB-1C0B-4C86-BE15-C7D52CA972C4}"/>
    <cellStyle name="Normal 9 3 5 3 5" xfId="4826" xr:uid="{AEF94775-901A-4D69-B2F2-C6DD3F9A04BB}"/>
    <cellStyle name="Normal 9 3 5 4" xfId="2360" xr:uid="{7E01E461-708F-4C2E-8A10-B2654E24DD9C}"/>
    <cellStyle name="Normal 9 3 5 4 2" xfId="2361" xr:uid="{7E4D78D0-46D2-4C93-8E91-308A200D28A0}"/>
    <cellStyle name="Normal 9 3 5 4 2 2" xfId="4832" xr:uid="{F3723ABD-8002-409B-A7D1-F4DA66F144D0}"/>
    <cellStyle name="Normal 9 3 5 4 3" xfId="4831" xr:uid="{7874CA8D-7BA9-4100-A50C-9044E56A80B7}"/>
    <cellStyle name="Normal 9 3 5 5" xfId="2362" xr:uid="{B5A05496-B072-4117-86A7-D73E423A9BCD}"/>
    <cellStyle name="Normal 9 3 5 5 2" xfId="4833" xr:uid="{4EA422A2-CC78-4321-BF66-5E4D00CEEB68}"/>
    <cellStyle name="Normal 9 3 5 6" xfId="4051" xr:uid="{3C2FCB3E-4741-4C1B-AEF6-63ECEBFAC959}"/>
    <cellStyle name="Normal 9 3 5 6 2" xfId="4834" xr:uid="{BFD38FCF-59DA-48F3-A26E-5722652CC8F1}"/>
    <cellStyle name="Normal 9 3 5 7" xfId="4817" xr:uid="{A2B6D3FE-C54B-4F36-9475-AB3D99EC22AF}"/>
    <cellStyle name="Normal 9 3 6" xfId="411" xr:uid="{62C8B652-DA36-4EAA-B1A0-1C8BAE985919}"/>
    <cellStyle name="Normal 9 3 6 2" xfId="855" xr:uid="{F66BF5DB-2A48-478B-BDCA-4D850DDF20B2}"/>
    <cellStyle name="Normal 9 3 6 2 2" xfId="2363" xr:uid="{F5FEC07F-73AE-4E16-9CC8-7690D7E2B3BD}"/>
    <cellStyle name="Normal 9 3 6 2 2 2" xfId="2364" xr:uid="{6CFC63A0-D948-44D2-8BF0-28B92A365892}"/>
    <cellStyle name="Normal 9 3 6 2 2 2 2" xfId="4838" xr:uid="{6297ED17-3B0E-4111-A2DF-971F4CBF38DC}"/>
    <cellStyle name="Normal 9 3 6 2 2 3" xfId="4837" xr:uid="{BCBFEF8E-CCA1-4057-A821-F789E2193E38}"/>
    <cellStyle name="Normal 9 3 6 2 3" xfId="2365" xr:uid="{939CBA7F-E8E8-4A71-94E4-000AB294F025}"/>
    <cellStyle name="Normal 9 3 6 2 3 2" xfId="4839" xr:uid="{82C6D430-7E68-46DB-B39C-4CAA7A0B351B}"/>
    <cellStyle name="Normal 9 3 6 2 4" xfId="4052" xr:uid="{63D6436E-2F37-4A57-A991-F528B541EB39}"/>
    <cellStyle name="Normal 9 3 6 2 4 2" xfId="4840" xr:uid="{14F65D0F-FF31-475C-A65D-06AC85456A80}"/>
    <cellStyle name="Normal 9 3 6 2 5" xfId="4836" xr:uid="{88E34832-37C9-4C9B-9D74-1B4BB0047703}"/>
    <cellStyle name="Normal 9 3 6 3" xfId="2366" xr:uid="{D49857D4-176A-4552-B011-D37AC9693C5A}"/>
    <cellStyle name="Normal 9 3 6 3 2" xfId="2367" xr:uid="{2936FDC2-445B-4BE0-8059-F178AD0EA360}"/>
    <cellStyle name="Normal 9 3 6 3 2 2" xfId="4842" xr:uid="{F9F94396-8873-453F-983C-1C72203B666F}"/>
    <cellStyle name="Normal 9 3 6 3 3" xfId="4841" xr:uid="{76BF5D12-F3F9-4CEC-8DE8-886210AFB35F}"/>
    <cellStyle name="Normal 9 3 6 4" xfId="2368" xr:uid="{4BAE4A9B-E323-4DDF-ABDB-A406DB32E720}"/>
    <cellStyle name="Normal 9 3 6 4 2" xfId="4843" xr:uid="{ECE3632C-205C-45F7-818D-22535A0D8616}"/>
    <cellStyle name="Normal 9 3 6 5" xfId="4053" xr:uid="{1600EDF0-2710-492E-8255-554CE1E47172}"/>
    <cellStyle name="Normal 9 3 6 5 2" xfId="4844" xr:uid="{F81AC9C3-534F-4FBA-AE7D-DE70DBBC9F68}"/>
    <cellStyle name="Normal 9 3 6 6" xfId="4835" xr:uid="{E6F3685C-15EB-47B8-A559-396E73887D37}"/>
    <cellStyle name="Normal 9 3 7" xfId="856" xr:uid="{84E83B2B-C459-4883-A262-1F4AFE4D147F}"/>
    <cellStyle name="Normal 9 3 7 2" xfId="2369" xr:uid="{2AF193FA-3244-4F15-942B-409B665843E2}"/>
    <cellStyle name="Normal 9 3 7 2 2" xfId="2370" xr:uid="{19546BEF-912B-42E7-853E-D362A60DE764}"/>
    <cellStyle name="Normal 9 3 7 2 2 2" xfId="4847" xr:uid="{F9DF8FB2-749E-4734-9105-FEFD5E17911C}"/>
    <cellStyle name="Normal 9 3 7 2 3" xfId="4846" xr:uid="{D4356C1F-2FC3-4E4E-AF02-A07305671D53}"/>
    <cellStyle name="Normal 9 3 7 3" xfId="2371" xr:uid="{16B5175B-E949-4565-B3FD-A9AE6779EDD2}"/>
    <cellStyle name="Normal 9 3 7 3 2" xfId="4848" xr:uid="{5E1B4456-25F7-4685-8B59-A9F0D5D99148}"/>
    <cellStyle name="Normal 9 3 7 4" xfId="4054" xr:uid="{A69B2C88-9D8C-4B88-834C-443EF6386AF2}"/>
    <cellStyle name="Normal 9 3 7 4 2" xfId="4849" xr:uid="{5D252948-02D0-462B-8560-7D6C610816E5}"/>
    <cellStyle name="Normal 9 3 7 5" xfId="4845" xr:uid="{D491A7D9-A853-4FA5-A0F2-768E761A1CB1}"/>
    <cellStyle name="Normal 9 3 8" xfId="2372" xr:uid="{9E75D9AD-9A78-4665-B73A-C5BF7EC70F70}"/>
    <cellStyle name="Normal 9 3 8 2" xfId="2373" xr:uid="{8387DD97-71FD-4962-91A1-535E0544C6AD}"/>
    <cellStyle name="Normal 9 3 8 2 2" xfId="4851" xr:uid="{18AEA61C-29DF-49D9-A577-2520C6F3A59F}"/>
    <cellStyle name="Normal 9 3 8 3" xfId="4055" xr:uid="{08E63F39-F884-4D15-812E-BC74046D00D4}"/>
    <cellStyle name="Normal 9 3 8 3 2" xfId="4852" xr:uid="{98AB939F-3C3C-4A07-BAD2-622AD080212A}"/>
    <cellStyle name="Normal 9 3 8 4" xfId="4056" xr:uid="{AFA7153D-0C0D-40A0-B653-0B4399DD7BA9}"/>
    <cellStyle name="Normal 9 3 8 4 2" xfId="4853" xr:uid="{099830C4-8921-485E-ADEC-FA18150B81AC}"/>
    <cellStyle name="Normal 9 3 8 5" xfId="4850" xr:uid="{6859EB82-4745-4FBC-9A2A-34E22062D72D}"/>
    <cellStyle name="Normal 9 3 9" xfId="2374" xr:uid="{397F6EBD-FC70-4DF6-AE3E-8222E6108768}"/>
    <cellStyle name="Normal 9 3 9 2" xfId="4854" xr:uid="{9179A1EF-8BE7-4ACF-B67A-6BFFCD512863}"/>
    <cellStyle name="Normal 9 4" xfId="172" xr:uid="{E16FEABA-E718-4585-A19C-2D862D287F07}"/>
    <cellStyle name="Normal 9 4 10" xfId="4057" xr:uid="{31E66616-B48B-46A3-BEF9-F8F16E8B460E}"/>
    <cellStyle name="Normal 9 4 10 2" xfId="4856" xr:uid="{677A5B2C-4C19-44BA-A44E-E106DD528B3A}"/>
    <cellStyle name="Normal 9 4 11" xfId="4058" xr:uid="{E9A74506-BB31-4A84-8A3D-48BAE7872FC4}"/>
    <cellStyle name="Normal 9 4 11 2" xfId="4857" xr:uid="{42C16E55-4AE1-4C43-A303-A93B3E1A519E}"/>
    <cellStyle name="Normal 9 4 12" xfId="4855" xr:uid="{F4C1CCC5-BF15-4321-8550-F9C414E635FA}"/>
    <cellStyle name="Normal 9 4 2" xfId="173" xr:uid="{0267A3C6-FF71-4D02-A427-41F0CC21130C}"/>
    <cellStyle name="Normal 9 4 2 10" xfId="4858" xr:uid="{ADA00B2E-A7D8-415B-9659-287548B62D2F}"/>
    <cellStyle name="Normal 9 4 2 2" xfId="174" xr:uid="{EB98F055-2A0C-4427-8D02-4C45B557B82F}"/>
    <cellStyle name="Normal 9 4 2 2 2" xfId="412" xr:uid="{22718D60-8A4D-4692-81FA-37E190DDCE6C}"/>
    <cellStyle name="Normal 9 4 2 2 2 2" xfId="857" xr:uid="{03EC3280-0A62-4F40-B1D2-2EB201F18C01}"/>
    <cellStyle name="Normal 9 4 2 2 2 2 2" xfId="2375" xr:uid="{69A075BC-F288-410B-91E0-948381028B1F}"/>
    <cellStyle name="Normal 9 4 2 2 2 2 2 2" xfId="2376" xr:uid="{9A42F628-1ADA-4359-B39F-3E3E3744E813}"/>
    <cellStyle name="Normal 9 4 2 2 2 2 2 2 2" xfId="4863" xr:uid="{AEED997F-AFCA-4486-92D3-0D04D58F658C}"/>
    <cellStyle name="Normal 9 4 2 2 2 2 2 3" xfId="4862" xr:uid="{A5DE7B5E-12EE-455F-8E01-0246FAAF0B73}"/>
    <cellStyle name="Normal 9 4 2 2 2 2 3" xfId="2377" xr:uid="{EFB5AED8-BD70-4DCE-8EE7-EAFCBFC6DF73}"/>
    <cellStyle name="Normal 9 4 2 2 2 2 3 2" xfId="4864" xr:uid="{370B011C-25FF-486E-A6DF-AAFD51CBE15F}"/>
    <cellStyle name="Normal 9 4 2 2 2 2 4" xfId="4059" xr:uid="{2667F053-319F-4DED-8E4F-D8C445E7BC1F}"/>
    <cellStyle name="Normal 9 4 2 2 2 2 4 2" xfId="4865" xr:uid="{7F0D38D2-BB4D-448B-BD98-705364376A58}"/>
    <cellStyle name="Normal 9 4 2 2 2 2 5" xfId="4861" xr:uid="{1E928D04-0BDF-4DEA-B37B-90BC3E8BD668}"/>
    <cellStyle name="Normal 9 4 2 2 2 3" xfId="2378" xr:uid="{77173FE3-F6B6-4697-98D7-33B493F350DF}"/>
    <cellStyle name="Normal 9 4 2 2 2 3 2" xfId="2379" xr:uid="{2399E276-9D03-4B02-8651-94951A9AD1F0}"/>
    <cellStyle name="Normal 9 4 2 2 2 3 2 2" xfId="4867" xr:uid="{337F8FFD-858D-4708-A10E-8E859DD2CB19}"/>
    <cellStyle name="Normal 9 4 2 2 2 3 3" xfId="4060" xr:uid="{A04C5ADC-0DC3-4A1F-AC0C-C89E6D1BBE5B}"/>
    <cellStyle name="Normal 9 4 2 2 2 3 3 2" xfId="4868" xr:uid="{138F9746-2372-4069-A20B-7D3474A1D48C}"/>
    <cellStyle name="Normal 9 4 2 2 2 3 4" xfId="4061" xr:uid="{539EC1C7-8866-4332-98AE-36E5FAAE1DCC}"/>
    <cellStyle name="Normal 9 4 2 2 2 3 4 2" xfId="4869" xr:uid="{C997BD61-F72E-432B-9DEB-036F130B0E66}"/>
    <cellStyle name="Normal 9 4 2 2 2 3 5" xfId="4866" xr:uid="{BF3DF125-1A78-4CE6-A871-80C3A0F42040}"/>
    <cellStyle name="Normal 9 4 2 2 2 4" xfId="2380" xr:uid="{21B17D87-BCD0-4534-9F38-66DBB4CD3BDB}"/>
    <cellStyle name="Normal 9 4 2 2 2 4 2" xfId="4870" xr:uid="{EC3B6648-C833-4B1B-BB28-951B7D52006B}"/>
    <cellStyle name="Normal 9 4 2 2 2 5" xfId="4062" xr:uid="{911DB01E-5021-41DA-88B1-A35E91BE4DCE}"/>
    <cellStyle name="Normal 9 4 2 2 2 5 2" xfId="4871" xr:uid="{C514CFC0-A8E1-458B-BA25-DB3A05FBC1F2}"/>
    <cellStyle name="Normal 9 4 2 2 2 6" xfId="4063" xr:uid="{50AD8969-785B-49BA-BFBE-ABDBE95EC92B}"/>
    <cellStyle name="Normal 9 4 2 2 2 6 2" xfId="4872" xr:uid="{004A861F-B3A0-4FFE-814B-819FDEBD0580}"/>
    <cellStyle name="Normal 9 4 2 2 2 7" xfId="4860" xr:uid="{8161C217-6FB1-4499-870A-BB5B9EA71B5F}"/>
    <cellStyle name="Normal 9 4 2 2 3" xfId="858" xr:uid="{37F70CFB-5D2D-4200-BC0D-29ADA492AD72}"/>
    <cellStyle name="Normal 9 4 2 2 3 2" xfId="2381" xr:uid="{5125FB87-B0E3-4085-84CA-DA106A9D9B08}"/>
    <cellStyle name="Normal 9 4 2 2 3 2 2" xfId="2382" xr:uid="{BE1321BF-EF44-4419-9641-E3ACF490D526}"/>
    <cellStyle name="Normal 9 4 2 2 3 2 2 2" xfId="4875" xr:uid="{F6760214-23A7-4BA1-9311-506C78E720E6}"/>
    <cellStyle name="Normal 9 4 2 2 3 2 3" xfId="4064" xr:uid="{29C4FC34-60B6-44EA-B618-CC945C9EF735}"/>
    <cellStyle name="Normal 9 4 2 2 3 2 3 2" xfId="4876" xr:uid="{BD783631-C238-4D8A-BE60-A9CEFC0D631B}"/>
    <cellStyle name="Normal 9 4 2 2 3 2 4" xfId="4065" xr:uid="{FB4AAC66-B72C-473C-A1CB-63A76194ACBB}"/>
    <cellStyle name="Normal 9 4 2 2 3 2 4 2" xfId="4877" xr:uid="{979208C1-3AEF-4ED4-B96A-DA5B73D5DE64}"/>
    <cellStyle name="Normal 9 4 2 2 3 2 5" xfId="4874" xr:uid="{F31D6493-0F82-4BE2-8CA8-BF5C5705BE02}"/>
    <cellStyle name="Normal 9 4 2 2 3 3" xfId="2383" xr:uid="{BE461A41-B191-4EE1-8FCD-CEEC4E0053F9}"/>
    <cellStyle name="Normal 9 4 2 2 3 3 2" xfId="4878" xr:uid="{0B4EC086-E4B4-4258-9A60-055755C92A2F}"/>
    <cellStyle name="Normal 9 4 2 2 3 4" xfId="4066" xr:uid="{4D444E1F-A68A-4696-B0EA-9D7CA8807B43}"/>
    <cellStyle name="Normal 9 4 2 2 3 4 2" xfId="4879" xr:uid="{8A2C2687-262E-4B37-BDA2-C9C0B09C4EBB}"/>
    <cellStyle name="Normal 9 4 2 2 3 5" xfId="4067" xr:uid="{6B06053B-367E-433B-AF08-059E7A2436B7}"/>
    <cellStyle name="Normal 9 4 2 2 3 5 2" xfId="4880" xr:uid="{27CED787-743A-4EDF-B013-5FE924BBAD59}"/>
    <cellStyle name="Normal 9 4 2 2 3 6" xfId="4873" xr:uid="{8767AF07-FB50-4FBC-96A6-0AD746000244}"/>
    <cellStyle name="Normal 9 4 2 2 4" xfId="2384" xr:uid="{313B5763-4071-4A8E-852B-87BE6B5A4D99}"/>
    <cellStyle name="Normal 9 4 2 2 4 2" xfId="2385" xr:uid="{60B20245-E373-415D-9A6A-467AF9AF5C96}"/>
    <cellStyle name="Normal 9 4 2 2 4 2 2" xfId="4882" xr:uid="{EE6CEDB5-4CD9-4366-BBBB-D12DD9718A18}"/>
    <cellStyle name="Normal 9 4 2 2 4 3" xfId="4068" xr:uid="{BF3D8843-3808-4E6B-BF61-C8F4DD7CB241}"/>
    <cellStyle name="Normal 9 4 2 2 4 3 2" xfId="4883" xr:uid="{C6731416-280A-4EB1-A7DC-BBA0DEEDD944}"/>
    <cellStyle name="Normal 9 4 2 2 4 4" xfId="4069" xr:uid="{027E1274-DA34-4CDD-A5C3-A773B0C0F073}"/>
    <cellStyle name="Normal 9 4 2 2 4 4 2" xfId="4884" xr:uid="{7E3ED6D0-461D-47C0-BF25-CD2D8B3C7C38}"/>
    <cellStyle name="Normal 9 4 2 2 4 5" xfId="4881" xr:uid="{E16532F2-AF78-45D3-83D8-B5D184A1CA87}"/>
    <cellStyle name="Normal 9 4 2 2 5" xfId="2386" xr:uid="{5ED09DD0-ACBD-431C-A1AA-42BBE810DC26}"/>
    <cellStyle name="Normal 9 4 2 2 5 2" xfId="4070" xr:uid="{47431463-A049-4A3F-B630-BF0B3F4D7F34}"/>
    <cellStyle name="Normal 9 4 2 2 5 2 2" xfId="4886" xr:uid="{5A650961-6C79-41D6-9089-9F70A8B71EB9}"/>
    <cellStyle name="Normal 9 4 2 2 5 3" xfId="4071" xr:uid="{79D0909F-2BC9-4A92-A6D2-62E72E0D8410}"/>
    <cellStyle name="Normal 9 4 2 2 5 3 2" xfId="4887" xr:uid="{EBA8B616-329B-4174-993E-3E136BFCB0F3}"/>
    <cellStyle name="Normal 9 4 2 2 5 4" xfId="4072" xr:uid="{5CC29E59-4A23-4CF3-A39C-5AC8651DEA8F}"/>
    <cellStyle name="Normal 9 4 2 2 5 4 2" xfId="4888" xr:uid="{59E34FB6-EF57-4124-B045-E95B361C6C90}"/>
    <cellStyle name="Normal 9 4 2 2 5 5" xfId="4885" xr:uid="{4C4A9A97-16CF-4ACD-9578-0F36B12BEAB5}"/>
    <cellStyle name="Normal 9 4 2 2 6" xfId="4073" xr:uid="{C0BBBF3E-BC6F-45E2-8BF8-75680FE43E9E}"/>
    <cellStyle name="Normal 9 4 2 2 6 2" xfId="4889" xr:uid="{75B3A244-5755-46E8-AB7F-EAA92892AF26}"/>
    <cellStyle name="Normal 9 4 2 2 7" xfId="4074" xr:uid="{4BE049AC-6071-428A-900E-7924DEF2B526}"/>
    <cellStyle name="Normal 9 4 2 2 7 2" xfId="4890" xr:uid="{0DB1C04C-0AC0-4C99-992D-07B676396E8E}"/>
    <cellStyle name="Normal 9 4 2 2 8" xfId="4075" xr:uid="{F4D7F1F9-724E-4077-A547-4E8DE9C35732}"/>
    <cellStyle name="Normal 9 4 2 2 8 2" xfId="4891" xr:uid="{72F6B8BD-C7DE-48E8-B852-4879C06A7E10}"/>
    <cellStyle name="Normal 9 4 2 2 9" xfId="4859" xr:uid="{868015ED-1A11-4A12-835B-534B743F13D3}"/>
    <cellStyle name="Normal 9 4 2 3" xfId="413" xr:uid="{941FA69A-5591-4FE3-AD0A-7823B7D4492A}"/>
    <cellStyle name="Normal 9 4 2 3 2" xfId="859" xr:uid="{1F56C62F-05EB-4479-93BC-17F29D5C397A}"/>
    <cellStyle name="Normal 9 4 2 3 2 2" xfId="860" xr:uid="{05F3798B-86D8-45F8-8292-5B56F4C3B54E}"/>
    <cellStyle name="Normal 9 4 2 3 2 2 2" xfId="2387" xr:uid="{687C7FBA-9E19-4A71-811E-1325D4398764}"/>
    <cellStyle name="Normal 9 4 2 3 2 2 2 2" xfId="2388" xr:uid="{143A3E22-31B2-4F3E-A538-244270287C0F}"/>
    <cellStyle name="Normal 9 4 2 3 2 2 2 2 2" xfId="4896" xr:uid="{8DB7578A-B5FD-4FC4-B235-542A5D8E7F4C}"/>
    <cellStyle name="Normal 9 4 2 3 2 2 2 3" xfId="4895" xr:uid="{47B53A68-2D8C-4C3C-B3D3-5B337CC39E3B}"/>
    <cellStyle name="Normal 9 4 2 3 2 2 3" xfId="2389" xr:uid="{CE6EAFC6-36E8-498A-AF86-1683040E258A}"/>
    <cellStyle name="Normal 9 4 2 3 2 2 3 2" xfId="4897" xr:uid="{4BA7CB2F-2FB9-444B-810D-E0D4EE028B73}"/>
    <cellStyle name="Normal 9 4 2 3 2 2 4" xfId="4894" xr:uid="{698639E1-D104-4A00-BBE5-C37C065B06C8}"/>
    <cellStyle name="Normal 9 4 2 3 2 3" xfId="2390" xr:uid="{7EAA89A6-98B0-4A46-B759-8ED142941CFF}"/>
    <cellStyle name="Normal 9 4 2 3 2 3 2" xfId="2391" xr:uid="{7F189DF3-E3A4-4D00-B818-040F4C8EF20C}"/>
    <cellStyle name="Normal 9 4 2 3 2 3 2 2" xfId="4899" xr:uid="{A67F04A5-BE43-4C22-87A0-A61468257E09}"/>
    <cellStyle name="Normal 9 4 2 3 2 3 3" xfId="4898" xr:uid="{CD20F6B3-A4DB-483D-88C0-6D7E4F6B9BE1}"/>
    <cellStyle name="Normal 9 4 2 3 2 4" xfId="2392" xr:uid="{4C0F2370-4296-43AB-9FC8-58CF8B255190}"/>
    <cellStyle name="Normal 9 4 2 3 2 4 2" xfId="4900" xr:uid="{91CC3334-8DE5-4EEF-869E-6EFF42DB31C5}"/>
    <cellStyle name="Normal 9 4 2 3 2 5" xfId="4893" xr:uid="{E00D49B5-3303-4993-9819-9F68C3D6F3F5}"/>
    <cellStyle name="Normal 9 4 2 3 3" xfId="861" xr:uid="{9BDFAAA3-373E-4365-A06B-D6A5F652102B}"/>
    <cellStyle name="Normal 9 4 2 3 3 2" xfId="2393" xr:uid="{DE319CC5-7E7B-4293-9A14-95F7B046372E}"/>
    <cellStyle name="Normal 9 4 2 3 3 2 2" xfId="2394" xr:uid="{F65C0FB7-86E3-4F8A-AB1B-B1FB3AA94F82}"/>
    <cellStyle name="Normal 9 4 2 3 3 2 2 2" xfId="4903" xr:uid="{F793932B-29D3-424D-8011-17FF1D3292A5}"/>
    <cellStyle name="Normal 9 4 2 3 3 2 3" xfId="4902" xr:uid="{6E3E6558-E30B-474B-A9CC-99305D50EE27}"/>
    <cellStyle name="Normal 9 4 2 3 3 3" xfId="2395" xr:uid="{F5445F98-68B3-4F2A-875E-C1C2190BF1AA}"/>
    <cellStyle name="Normal 9 4 2 3 3 3 2" xfId="4904" xr:uid="{4C797F62-CBBE-4EFF-AA6A-2A4377F00E38}"/>
    <cellStyle name="Normal 9 4 2 3 3 4" xfId="4076" xr:uid="{FCA0670E-48B9-482D-8B23-70006E52FC02}"/>
    <cellStyle name="Normal 9 4 2 3 3 4 2" xfId="4905" xr:uid="{2B7CFA0E-CE6B-4946-B94C-207DE55F306F}"/>
    <cellStyle name="Normal 9 4 2 3 3 5" xfId="4901" xr:uid="{8AB39B83-D2B9-419F-98C0-F19BB4FD508C}"/>
    <cellStyle name="Normal 9 4 2 3 4" xfId="2396" xr:uid="{C8C95DC2-8737-4FDD-A0AC-9ADDD3347F3F}"/>
    <cellStyle name="Normal 9 4 2 3 4 2" xfId="2397" xr:uid="{0175A159-B668-4241-AED4-167064170C84}"/>
    <cellStyle name="Normal 9 4 2 3 4 2 2" xfId="4907" xr:uid="{CD4E5A27-9A20-4A79-AB2E-F50C04395AE8}"/>
    <cellStyle name="Normal 9 4 2 3 4 3" xfId="4906" xr:uid="{C2669F44-901E-4AE2-B9C7-AB2946A6A675}"/>
    <cellStyle name="Normal 9 4 2 3 5" xfId="2398" xr:uid="{60A13C94-3289-4A5D-B012-A9791A44E211}"/>
    <cellStyle name="Normal 9 4 2 3 5 2" xfId="4908" xr:uid="{A3B2FFC3-AA6F-4A0B-8F7D-2942733A689E}"/>
    <cellStyle name="Normal 9 4 2 3 6" xfId="4077" xr:uid="{C640C545-7B2A-4D4B-AA0A-3FDF32BA8F09}"/>
    <cellStyle name="Normal 9 4 2 3 6 2" xfId="4909" xr:uid="{13B3B39D-D62F-462C-B2EE-089EC07F579C}"/>
    <cellStyle name="Normal 9 4 2 3 7" xfId="4892" xr:uid="{72188640-FAB5-42B2-83FD-E2CB090029D6}"/>
    <cellStyle name="Normal 9 4 2 4" xfId="414" xr:uid="{4203DDBE-481D-4B21-8B1F-CEB7D814705F}"/>
    <cellStyle name="Normal 9 4 2 4 2" xfId="862" xr:uid="{3969271A-B96F-479D-AFE9-75429C96FC90}"/>
    <cellStyle name="Normal 9 4 2 4 2 2" xfId="2399" xr:uid="{562BF3B1-8191-4045-835D-27D195F4E3EA}"/>
    <cellStyle name="Normal 9 4 2 4 2 2 2" xfId="2400" xr:uid="{23F257C3-E52A-4A0E-912B-6701007540DB}"/>
    <cellStyle name="Normal 9 4 2 4 2 2 2 2" xfId="4913" xr:uid="{4CAC7809-A97A-432E-BAA6-AA97B614B103}"/>
    <cellStyle name="Normal 9 4 2 4 2 2 3" xfId="4912" xr:uid="{9B162FF0-F068-41E1-B354-645DD06180E4}"/>
    <cellStyle name="Normal 9 4 2 4 2 3" xfId="2401" xr:uid="{F74AAE2A-B334-4B1D-A745-0AFADD49D3B6}"/>
    <cellStyle name="Normal 9 4 2 4 2 3 2" xfId="4914" xr:uid="{6F32A9A1-5C1E-4579-B04B-EBC74A22CA64}"/>
    <cellStyle name="Normal 9 4 2 4 2 4" xfId="4078" xr:uid="{EB1E5010-234C-41C7-B9B7-E5B295CC5889}"/>
    <cellStyle name="Normal 9 4 2 4 2 4 2" xfId="4915" xr:uid="{89620ABF-6476-4CB2-9430-971ECF191C84}"/>
    <cellStyle name="Normal 9 4 2 4 2 5" xfId="4911" xr:uid="{B0CA00C8-6A8A-4878-9A8E-4FA570A5299A}"/>
    <cellStyle name="Normal 9 4 2 4 3" xfId="2402" xr:uid="{741F74B8-E5D8-4F12-8F01-80903DE112B3}"/>
    <cellStyle name="Normal 9 4 2 4 3 2" xfId="2403" xr:uid="{AA272EF9-1448-4849-B860-D3C6D4434084}"/>
    <cellStyle name="Normal 9 4 2 4 3 2 2" xfId="4917" xr:uid="{14C064C6-361A-4426-B6E2-EB228FBDEABE}"/>
    <cellStyle name="Normal 9 4 2 4 3 3" xfId="4916" xr:uid="{7BAC25AA-C6CD-44BD-A4D4-E7B64F38D1AC}"/>
    <cellStyle name="Normal 9 4 2 4 4" xfId="2404" xr:uid="{E089D26D-1170-4D3A-90D1-8D40F1BF7630}"/>
    <cellStyle name="Normal 9 4 2 4 4 2" xfId="4918" xr:uid="{6271E680-BB2C-4C32-9035-84CD04BC2244}"/>
    <cellStyle name="Normal 9 4 2 4 5" xfId="4079" xr:uid="{2AC6C94D-D64D-48C2-B813-531D34DA801B}"/>
    <cellStyle name="Normal 9 4 2 4 5 2" xfId="4919" xr:uid="{4C359FED-C329-49FE-8CB5-06A348476C57}"/>
    <cellStyle name="Normal 9 4 2 4 6" xfId="4910" xr:uid="{777D3044-A19C-4ED5-AF90-F7EA2E4F52A4}"/>
    <cellStyle name="Normal 9 4 2 5" xfId="415" xr:uid="{CA61923F-C7E3-4EE8-ABC7-D456C0276D87}"/>
    <cellStyle name="Normal 9 4 2 5 2" xfId="2405" xr:uid="{E984C7CE-80B4-45A6-AA4B-3F7FA98FCCC5}"/>
    <cellStyle name="Normal 9 4 2 5 2 2" xfId="2406" xr:uid="{ED53CACF-0F2F-4A04-A911-65455CFE64CC}"/>
    <cellStyle name="Normal 9 4 2 5 2 2 2" xfId="4922" xr:uid="{51815876-8A6F-4F61-B75D-CC40AC78E90B}"/>
    <cellStyle name="Normal 9 4 2 5 2 3" xfId="4921" xr:uid="{908FC690-3063-4DA2-9A02-C8BD581D32CA}"/>
    <cellStyle name="Normal 9 4 2 5 3" xfId="2407" xr:uid="{2EBBF947-6894-4D05-8530-443AB489BD46}"/>
    <cellStyle name="Normal 9 4 2 5 3 2" xfId="4923" xr:uid="{07499E52-7EE0-4251-9BBE-5213B6BEBC73}"/>
    <cellStyle name="Normal 9 4 2 5 4" xfId="4080" xr:uid="{CBAE8104-C2C9-455E-9A6B-B570B504E39D}"/>
    <cellStyle name="Normal 9 4 2 5 4 2" xfId="4924" xr:uid="{1C1A355A-0EBF-4B48-8F3A-ABAC9589C37A}"/>
    <cellStyle name="Normal 9 4 2 5 5" xfId="4920" xr:uid="{164D7363-4F25-4C6F-AD12-A686C1829E61}"/>
    <cellStyle name="Normal 9 4 2 6" xfId="2408" xr:uid="{D7BCF7B0-331F-4CB8-987B-522B9F03E678}"/>
    <cellStyle name="Normal 9 4 2 6 2" xfId="2409" xr:uid="{7A2AF0FF-558E-4FFB-9482-093363D03F88}"/>
    <cellStyle name="Normal 9 4 2 6 2 2" xfId="4926" xr:uid="{6996554A-DC45-4566-BF6B-051B16FD1564}"/>
    <cellStyle name="Normal 9 4 2 6 3" xfId="4081" xr:uid="{6693F04F-9AC2-4401-BF30-1C78DCE618AC}"/>
    <cellStyle name="Normal 9 4 2 6 3 2" xfId="4927" xr:uid="{98549CC3-04E6-4882-B197-04CFB4BE3CD5}"/>
    <cellStyle name="Normal 9 4 2 6 4" xfId="4082" xr:uid="{7F721835-935D-43EE-B4D8-EDBE98DD7D87}"/>
    <cellStyle name="Normal 9 4 2 6 4 2" xfId="4928" xr:uid="{D434FF06-8C07-4828-9D3F-8C1F79B1BD64}"/>
    <cellStyle name="Normal 9 4 2 6 5" xfId="4925" xr:uid="{A066C8F2-1455-4279-A3E5-1AD8BA2C8710}"/>
    <cellStyle name="Normal 9 4 2 7" xfId="2410" xr:uid="{21AE1228-A68E-4F04-8D2B-FA05294DEB2A}"/>
    <cellStyle name="Normal 9 4 2 7 2" xfId="4929" xr:uid="{15AF7B28-CE93-4EAD-A987-984077D2F9C2}"/>
    <cellStyle name="Normal 9 4 2 8" xfId="4083" xr:uid="{D151C14F-453E-49CE-AE08-7EEEE729A0E1}"/>
    <cellStyle name="Normal 9 4 2 8 2" xfId="4930" xr:uid="{EAF77626-CDBD-4089-A0E9-D0FEA8B6E287}"/>
    <cellStyle name="Normal 9 4 2 9" xfId="4084" xr:uid="{9D21E78D-53F2-4704-A560-1AAE19B3180E}"/>
    <cellStyle name="Normal 9 4 2 9 2" xfId="4931" xr:uid="{55BBDFFA-8640-4378-AED2-52A814FA5C4B}"/>
    <cellStyle name="Normal 9 4 3" xfId="175" xr:uid="{6375AA2D-143F-4680-9B97-2030FE077094}"/>
    <cellStyle name="Normal 9 4 3 2" xfId="176" xr:uid="{95D4C0FA-6E0C-4C8B-8517-B18E78EE9766}"/>
    <cellStyle name="Normal 9 4 3 2 2" xfId="863" xr:uid="{C818FC50-D717-49EB-87F0-AF3A68F898CA}"/>
    <cellStyle name="Normal 9 4 3 2 2 2" xfId="2411" xr:uid="{451A364F-7885-4F24-9544-8E7001152CE0}"/>
    <cellStyle name="Normal 9 4 3 2 2 2 2" xfId="2412" xr:uid="{3F1182C4-FFA0-4C0D-A956-62775F4249EA}"/>
    <cellStyle name="Normal 9 4 3 2 2 2 2 2" xfId="4500" xr:uid="{A5169CB9-82F7-412C-B7ED-D97EB2BB6FE6}"/>
    <cellStyle name="Normal 9 4 3 2 2 2 2 2 2" xfId="5307" xr:uid="{1A0C8C8D-8431-4683-BC8E-0F9598FCA0E4}"/>
    <cellStyle name="Normal 9 4 3 2 2 2 2 2 3" xfId="4936" xr:uid="{F69F4E32-0E04-4ADD-9D95-2E8F5D4FC93C}"/>
    <cellStyle name="Normal 9 4 3 2 2 2 3" xfId="4501" xr:uid="{834FDA7E-2FDB-481C-95FB-095FF647069C}"/>
    <cellStyle name="Normal 9 4 3 2 2 2 3 2" xfId="5308" xr:uid="{D26A73F2-220A-48D6-9F0C-7E3D4D43F990}"/>
    <cellStyle name="Normal 9 4 3 2 2 2 3 3" xfId="4935" xr:uid="{2A09C5C3-A2C8-47D5-8279-86592066A16A}"/>
    <cellStyle name="Normal 9 4 3 2 2 3" xfId="2413" xr:uid="{A1FC4E43-DD0A-4550-9477-F0D16AA4D8B7}"/>
    <cellStyle name="Normal 9 4 3 2 2 3 2" xfId="4502" xr:uid="{FFBAEEAE-EAEF-4DB7-B983-5E568F5AE4D5}"/>
    <cellStyle name="Normal 9 4 3 2 2 3 2 2" xfId="5309" xr:uid="{2F6E1E28-7B6C-4B77-A09B-0322BE865EBF}"/>
    <cellStyle name="Normal 9 4 3 2 2 3 2 3" xfId="4937" xr:uid="{11D431E8-66A5-4470-89AD-BB6DA0243AD3}"/>
    <cellStyle name="Normal 9 4 3 2 2 4" xfId="4085" xr:uid="{A92F8066-7680-4D81-ADD8-F837D39B311E}"/>
    <cellStyle name="Normal 9 4 3 2 2 4 2" xfId="4938" xr:uid="{E3D2BAFC-C8B8-49FD-9FDB-65BE2D0C797B}"/>
    <cellStyle name="Normal 9 4 3 2 2 5" xfId="4934" xr:uid="{E0501540-012F-4FED-B226-3FE435AFCAE2}"/>
    <cellStyle name="Normal 9 4 3 2 3" xfId="2414" xr:uid="{B834AAA0-1829-418C-B184-879FD533C604}"/>
    <cellStyle name="Normal 9 4 3 2 3 2" xfId="2415" xr:uid="{C9EB0A17-C782-429E-813E-21FE7AB24BD9}"/>
    <cellStyle name="Normal 9 4 3 2 3 2 2" xfId="4503" xr:uid="{6A4B04FF-7AD3-4053-8A32-9635049FEF45}"/>
    <cellStyle name="Normal 9 4 3 2 3 2 2 2" xfId="5310" xr:uid="{FD78E8B7-E64C-406B-AC45-4EF0694AD19E}"/>
    <cellStyle name="Normal 9 4 3 2 3 2 2 3" xfId="4940" xr:uid="{2D251E33-72F2-41A6-BD3D-51B367896C7D}"/>
    <cellStyle name="Normal 9 4 3 2 3 3" xfId="4086" xr:uid="{904F5542-2FCB-44F0-8450-C721973B9457}"/>
    <cellStyle name="Normal 9 4 3 2 3 3 2" xfId="4941" xr:uid="{9A70CB16-71E1-453D-ACB7-F4A0E17384D3}"/>
    <cellStyle name="Normal 9 4 3 2 3 4" xfId="4087" xr:uid="{9409EE30-57B0-4216-880C-F641652B3950}"/>
    <cellStyle name="Normal 9 4 3 2 3 4 2" xfId="4942" xr:uid="{41007E8D-98E8-44B6-8BEC-0649391D367E}"/>
    <cellStyle name="Normal 9 4 3 2 3 5" xfId="4939" xr:uid="{B06CDEA2-C370-491F-8740-F8C76526EB57}"/>
    <cellStyle name="Normal 9 4 3 2 4" xfId="2416" xr:uid="{E82F747C-F466-459D-BB11-5E4C306DDDFE}"/>
    <cellStyle name="Normal 9 4 3 2 4 2" xfId="4504" xr:uid="{3323A5A2-8F92-492D-A7AE-1CCAB51B75F3}"/>
    <cellStyle name="Normal 9 4 3 2 4 2 2" xfId="5311" xr:uid="{80F484D4-5ECB-47F6-BB31-636A8BA03F9C}"/>
    <cellStyle name="Normal 9 4 3 2 4 2 3" xfId="4943" xr:uid="{B07083EF-3503-443B-8A6A-9368BDE99A34}"/>
    <cellStyle name="Normal 9 4 3 2 5" xfId="4088" xr:uid="{021EFC5D-F8E6-44B3-9FA0-4EDE0133AB6D}"/>
    <cellStyle name="Normal 9 4 3 2 5 2" xfId="4944" xr:uid="{04B12389-3B79-45EB-9AE3-886D49AFAAB0}"/>
    <cellStyle name="Normal 9 4 3 2 6" xfId="4089" xr:uid="{8223458D-15E0-4A6D-85FA-39810A7F739B}"/>
    <cellStyle name="Normal 9 4 3 2 6 2" xfId="4945" xr:uid="{84D8091F-4E1B-4E0D-AC55-8CCAEB54BE03}"/>
    <cellStyle name="Normal 9 4 3 2 7" xfId="4933" xr:uid="{299D0E3F-668E-48CF-98D3-4789FFEFFB17}"/>
    <cellStyle name="Normal 9 4 3 3" xfId="416" xr:uid="{4DAC99EC-8FCC-43AA-A711-DC8F8740EA16}"/>
    <cellStyle name="Normal 9 4 3 3 2" xfId="2417" xr:uid="{D8EE1929-F2F4-4FC3-9966-E694C26FBEC8}"/>
    <cellStyle name="Normal 9 4 3 3 2 2" xfId="2418" xr:uid="{50953C44-D9F0-441F-950E-7F6C16038E56}"/>
    <cellStyle name="Normal 9 4 3 3 2 2 2" xfId="4505" xr:uid="{4FF33AF3-2EB8-49F7-B659-E71A79655742}"/>
    <cellStyle name="Normal 9 4 3 3 2 2 2 2" xfId="5312" xr:uid="{E4D3BEC5-9E9A-48F0-BDEE-934CE889583D}"/>
    <cellStyle name="Normal 9 4 3 3 2 2 2 3" xfId="4948" xr:uid="{F813719C-B7EE-4905-B72F-3F7574C9EF7E}"/>
    <cellStyle name="Normal 9 4 3 3 2 3" xfId="4090" xr:uid="{A2908B3E-1051-4C68-96A0-5472D61C5C57}"/>
    <cellStyle name="Normal 9 4 3 3 2 3 2" xfId="4949" xr:uid="{93D618A3-5F31-4332-B971-1B7480553B4B}"/>
    <cellStyle name="Normal 9 4 3 3 2 4" xfId="4091" xr:uid="{7FD78163-CF8F-4DBC-88AE-42966957B117}"/>
    <cellStyle name="Normal 9 4 3 3 2 4 2" xfId="4950" xr:uid="{79C4502D-11BF-4E4F-8293-5689A1F53B98}"/>
    <cellStyle name="Normal 9 4 3 3 2 5" xfId="4947" xr:uid="{B002E5BB-65F0-4F4F-877E-56A6346F6B1D}"/>
    <cellStyle name="Normal 9 4 3 3 3" xfId="2419" xr:uid="{A9DA769F-49B3-4CA0-8A86-AE0DD0A3AE86}"/>
    <cellStyle name="Normal 9 4 3 3 3 2" xfId="4506" xr:uid="{81DF7A08-23DA-4BCA-97D7-55498E18654B}"/>
    <cellStyle name="Normal 9 4 3 3 3 2 2" xfId="5313" xr:uid="{54F3BEC1-9F47-4695-AAB7-10CD2E112143}"/>
    <cellStyle name="Normal 9 4 3 3 3 2 3" xfId="4951" xr:uid="{DDA49443-DA59-4883-BA12-8FD40A9741FB}"/>
    <cellStyle name="Normal 9 4 3 3 4" xfId="4092" xr:uid="{61C1016B-8CBC-4CD8-8D8D-7F0888EBD4BB}"/>
    <cellStyle name="Normal 9 4 3 3 4 2" xfId="4952" xr:uid="{4593AD3B-253A-482B-94C7-D82D6AEEB600}"/>
    <cellStyle name="Normal 9 4 3 3 5" xfId="4093" xr:uid="{16B6193B-A259-405E-ADEC-F4CB401480EC}"/>
    <cellStyle name="Normal 9 4 3 3 5 2" xfId="4953" xr:uid="{E2E191F4-3258-4FBB-9DFE-7262DEFB3A93}"/>
    <cellStyle name="Normal 9 4 3 3 6" xfId="4946" xr:uid="{E1077DB2-36C8-40D7-BA3E-58E2DF792F6A}"/>
    <cellStyle name="Normal 9 4 3 4" xfId="2420" xr:uid="{4E1BD085-6511-48D2-A248-662A6F9A90C7}"/>
    <cellStyle name="Normal 9 4 3 4 2" xfId="2421" xr:uid="{5782889F-A9B7-4592-92AF-F35ACB14A1E6}"/>
    <cellStyle name="Normal 9 4 3 4 2 2" xfId="4507" xr:uid="{441C3FED-553C-4DA8-99C3-72D755FF54BE}"/>
    <cellStyle name="Normal 9 4 3 4 2 2 2" xfId="5314" xr:uid="{7BB40EB4-BB56-4498-90CE-B89C899F730A}"/>
    <cellStyle name="Normal 9 4 3 4 2 2 3" xfId="4955" xr:uid="{832287B0-C8B5-44CD-B169-31FFEF5D6008}"/>
    <cellStyle name="Normal 9 4 3 4 3" xfId="4094" xr:uid="{E39B73CF-9EFF-4380-A4CF-D6860F5B5D18}"/>
    <cellStyle name="Normal 9 4 3 4 3 2" xfId="4956" xr:uid="{62873119-83A3-44C9-BE31-1B5EB26E841A}"/>
    <cellStyle name="Normal 9 4 3 4 4" xfId="4095" xr:uid="{14B155AA-D420-4C04-8A84-466C64055CDA}"/>
    <cellStyle name="Normal 9 4 3 4 4 2" xfId="4957" xr:uid="{7A5ECDEB-E1DF-4843-A87C-BBD26FB9AEC7}"/>
    <cellStyle name="Normal 9 4 3 4 5" xfId="4954" xr:uid="{8AF5961C-72C7-44B7-A785-F9668EC5AB18}"/>
    <cellStyle name="Normal 9 4 3 5" xfId="2422" xr:uid="{016A10BC-028A-4A6A-B83E-CFCF3299B8E0}"/>
    <cellStyle name="Normal 9 4 3 5 2" xfId="4096" xr:uid="{C539C775-098B-43AF-AB92-C014B27FB8B1}"/>
    <cellStyle name="Normal 9 4 3 5 2 2" xfId="4959" xr:uid="{8B4CE0F8-9CAD-4E8F-823B-B51372AFE8D4}"/>
    <cellStyle name="Normal 9 4 3 5 3" xfId="4097" xr:uid="{19D50C36-8805-4113-9486-E18D6388D163}"/>
    <cellStyle name="Normal 9 4 3 5 3 2" xfId="4960" xr:uid="{BEEA677B-98C4-405C-965C-005C75B0CB65}"/>
    <cellStyle name="Normal 9 4 3 5 4" xfId="4098" xr:uid="{84467D9B-4E6F-4FC5-855C-BE3346249B79}"/>
    <cellStyle name="Normal 9 4 3 5 4 2" xfId="4961" xr:uid="{55FB433E-17A5-4E58-8E0E-79E41B7F8A04}"/>
    <cellStyle name="Normal 9 4 3 5 5" xfId="4958" xr:uid="{A0598E1A-4671-42E7-91D6-FE6F96B4BF37}"/>
    <cellStyle name="Normal 9 4 3 6" xfId="4099" xr:uid="{918E953F-78B5-4CE2-A45D-76345EAE9840}"/>
    <cellStyle name="Normal 9 4 3 6 2" xfId="4962" xr:uid="{FA591323-3393-47E2-9FC6-BB7014F65838}"/>
    <cellStyle name="Normal 9 4 3 7" xfId="4100" xr:uid="{5110B5F5-8394-4F75-9AFA-B65CDB405433}"/>
    <cellStyle name="Normal 9 4 3 7 2" xfId="4963" xr:uid="{4E564490-2A54-48C7-B1D1-8486170F16B5}"/>
    <cellStyle name="Normal 9 4 3 8" xfId="4101" xr:uid="{D5F20657-49CD-45CA-A3D2-EE4D1778F42E}"/>
    <cellStyle name="Normal 9 4 3 8 2" xfId="4964" xr:uid="{B1866820-9EF8-426A-A069-CA6AE934C70D}"/>
    <cellStyle name="Normal 9 4 3 9" xfId="4932" xr:uid="{A5D5F45F-F8EA-4EA2-B7EE-7F404407F26F}"/>
    <cellStyle name="Normal 9 4 4" xfId="177" xr:uid="{EECE1A5B-D0CE-44D8-9EEE-941CB94B11E6}"/>
    <cellStyle name="Normal 9 4 4 2" xfId="864" xr:uid="{23EFF948-1784-430A-996F-A3CA99A08972}"/>
    <cellStyle name="Normal 9 4 4 2 2" xfId="865" xr:uid="{E9F119BD-7FEA-48A3-9BAC-998B9C18C027}"/>
    <cellStyle name="Normal 9 4 4 2 2 2" xfId="2423" xr:uid="{2133400D-9CCE-4C9C-82E6-3B5C34558E08}"/>
    <cellStyle name="Normal 9 4 4 2 2 2 2" xfId="2424" xr:uid="{83207493-097F-485E-95EE-3A117EFDE957}"/>
    <cellStyle name="Normal 9 4 4 2 2 2 2 2" xfId="4969" xr:uid="{B5697C5C-5C2C-410C-944F-F11EB22FB932}"/>
    <cellStyle name="Normal 9 4 4 2 2 2 3" xfId="4968" xr:uid="{7CCB7E25-EDDB-44C9-AFC9-0DABCF4B7244}"/>
    <cellStyle name="Normal 9 4 4 2 2 3" xfId="2425" xr:uid="{53488C83-7DA0-4B7E-92A8-F9C7D5A26899}"/>
    <cellStyle name="Normal 9 4 4 2 2 3 2" xfId="4970" xr:uid="{0A1DD131-9FBC-41DE-9D4F-C869B408D601}"/>
    <cellStyle name="Normal 9 4 4 2 2 4" xfId="4102" xr:uid="{811AD95E-2803-47AB-881C-D6058A688BF0}"/>
    <cellStyle name="Normal 9 4 4 2 2 4 2" xfId="4971" xr:uid="{E2EB2F32-5A22-4CFA-B61E-B23A7AB7C705}"/>
    <cellStyle name="Normal 9 4 4 2 2 5" xfId="4967" xr:uid="{CB1B5E0B-8F42-4068-8A65-1A278E57137A}"/>
    <cellStyle name="Normal 9 4 4 2 3" xfId="2426" xr:uid="{60A348FC-D5F0-4319-8060-7561C6D7C19C}"/>
    <cellStyle name="Normal 9 4 4 2 3 2" xfId="2427" xr:uid="{931C65A8-B934-4CEC-9FAD-8F8695275178}"/>
    <cellStyle name="Normal 9 4 4 2 3 2 2" xfId="4973" xr:uid="{470A751A-2EA3-4752-A390-C915095E4DC9}"/>
    <cellStyle name="Normal 9 4 4 2 3 3" xfId="4972" xr:uid="{23043555-2C18-4E21-9F8A-C058637B3050}"/>
    <cellStyle name="Normal 9 4 4 2 4" xfId="2428" xr:uid="{6D778246-4383-4986-9859-900290E0C1CE}"/>
    <cellStyle name="Normal 9 4 4 2 4 2" xfId="4974" xr:uid="{42D38A66-0724-4477-8806-F3DB6235168F}"/>
    <cellStyle name="Normal 9 4 4 2 5" xfId="4103" xr:uid="{23AB5C13-3837-4DC2-AD5C-64EC4770F28A}"/>
    <cellStyle name="Normal 9 4 4 2 5 2" xfId="4975" xr:uid="{F0466135-2577-4020-88A3-0A85183D1139}"/>
    <cellStyle name="Normal 9 4 4 2 6" xfId="4966" xr:uid="{884D832A-4DC1-40C1-AB54-12DB639ED020}"/>
    <cellStyle name="Normal 9 4 4 3" xfId="866" xr:uid="{C0CCEA6E-01D7-4718-8995-DBB1A603F7A0}"/>
    <cellStyle name="Normal 9 4 4 3 2" xfId="2429" xr:uid="{264D2D32-3FB4-456D-90AB-6FB9149498AA}"/>
    <cellStyle name="Normal 9 4 4 3 2 2" xfId="2430" xr:uid="{1B03271E-D913-48EE-B347-1A023004ABD4}"/>
    <cellStyle name="Normal 9 4 4 3 2 2 2" xfId="4978" xr:uid="{8CBE6F05-C484-4340-AC45-EAD87B8C579F}"/>
    <cellStyle name="Normal 9 4 4 3 2 3" xfId="4977" xr:uid="{0837023E-2CCB-4E52-AF4A-A40D830AA119}"/>
    <cellStyle name="Normal 9 4 4 3 3" xfId="2431" xr:uid="{7AB03791-13FD-4324-B956-49C9FD9AD67C}"/>
    <cellStyle name="Normal 9 4 4 3 3 2" xfId="4979" xr:uid="{7E3F0DB4-799B-498E-B92E-FE823E3769B3}"/>
    <cellStyle name="Normal 9 4 4 3 4" xfId="4104" xr:uid="{790F814F-FBFE-4732-85F7-597F4776FC1D}"/>
    <cellStyle name="Normal 9 4 4 3 4 2" xfId="4980" xr:uid="{3B25BCF2-F894-47E7-98AC-A9494105F54C}"/>
    <cellStyle name="Normal 9 4 4 3 5" xfId="4976" xr:uid="{5611D1E3-389F-4E0D-95F0-E33A2BBD5A3F}"/>
    <cellStyle name="Normal 9 4 4 4" xfId="2432" xr:uid="{B533A103-05D7-4ACF-849B-CF5E521A6FE1}"/>
    <cellStyle name="Normal 9 4 4 4 2" xfId="2433" xr:uid="{CC578B98-BF92-42CD-8BBE-949D998FFA16}"/>
    <cellStyle name="Normal 9 4 4 4 2 2" xfId="4982" xr:uid="{E2F5DDEB-97A1-4DC9-A3C6-B0D6AABF2EBB}"/>
    <cellStyle name="Normal 9 4 4 4 3" xfId="4105" xr:uid="{DF446C0B-348D-4F90-A4D6-FEB547260FF4}"/>
    <cellStyle name="Normal 9 4 4 4 3 2" xfId="4983" xr:uid="{7E2C4E6C-E282-4CEA-AFF5-CFEE7CA4F9BA}"/>
    <cellStyle name="Normal 9 4 4 4 4" xfId="4106" xr:uid="{DAFCA600-FE50-42CD-BC5A-BBC57FC57D60}"/>
    <cellStyle name="Normal 9 4 4 4 4 2" xfId="4984" xr:uid="{D31E578A-8A90-4325-A962-7B2182010E8B}"/>
    <cellStyle name="Normal 9 4 4 4 5" xfId="4981" xr:uid="{8A8873CF-50F4-4BEB-B958-F0016286191C}"/>
    <cellStyle name="Normal 9 4 4 5" xfId="2434" xr:uid="{AB0C3566-B5C4-45BA-B733-0E4905811AEB}"/>
    <cellStyle name="Normal 9 4 4 5 2" xfId="4985" xr:uid="{1FC2C66F-2670-4FA2-AB69-BD405F3AE6C5}"/>
    <cellStyle name="Normal 9 4 4 6" xfId="4107" xr:uid="{59881242-57A4-4230-93FE-DB82BFFCA7EF}"/>
    <cellStyle name="Normal 9 4 4 6 2" xfId="4986" xr:uid="{EDDFA328-374B-4F45-949D-39E709B65AF8}"/>
    <cellStyle name="Normal 9 4 4 7" xfId="4108" xr:uid="{F63B81B3-538F-4F5B-99B0-D71639570A5C}"/>
    <cellStyle name="Normal 9 4 4 7 2" xfId="4987" xr:uid="{575AF284-D482-41C2-ADB8-1069C37E4623}"/>
    <cellStyle name="Normal 9 4 4 8" xfId="4965" xr:uid="{7B7E2646-3E04-43B2-A313-FCEC3B47AFEC}"/>
    <cellStyle name="Normal 9 4 5" xfId="417" xr:uid="{C19FFAAC-B50E-431E-A560-FFA473C8FBC0}"/>
    <cellStyle name="Normal 9 4 5 2" xfId="867" xr:uid="{31240404-4EC4-4DAF-BCA9-8BECEF30C1C1}"/>
    <cellStyle name="Normal 9 4 5 2 2" xfId="2435" xr:uid="{B1ECA89E-008D-41D7-8507-08904F07DDD8}"/>
    <cellStyle name="Normal 9 4 5 2 2 2" xfId="2436" xr:uid="{E1C49F6F-AF4C-4CD7-B19C-6B22DA533014}"/>
    <cellStyle name="Normal 9 4 5 2 2 2 2" xfId="4991" xr:uid="{1F7F6483-7499-4DC5-BF80-2323CB4CA6C0}"/>
    <cellStyle name="Normal 9 4 5 2 2 3" xfId="4990" xr:uid="{99B79378-30EF-430D-B149-05BA17AEDEA1}"/>
    <cellStyle name="Normal 9 4 5 2 3" xfId="2437" xr:uid="{C897012C-F88F-4C1A-8247-33C76FD6757B}"/>
    <cellStyle name="Normal 9 4 5 2 3 2" xfId="4992" xr:uid="{7D86C692-C25A-43DC-8BBE-F25C990DE6D6}"/>
    <cellStyle name="Normal 9 4 5 2 4" xfId="4109" xr:uid="{107C6D84-AB89-4509-84D1-849EB45E5254}"/>
    <cellStyle name="Normal 9 4 5 2 4 2" xfId="4993" xr:uid="{82129F41-0036-40EA-AE4B-E351F6C13F66}"/>
    <cellStyle name="Normal 9 4 5 2 5" xfId="4989" xr:uid="{2D748293-DE88-4286-850C-D226347CF687}"/>
    <cellStyle name="Normal 9 4 5 3" xfId="2438" xr:uid="{B38A1516-A4FD-4F98-8500-463F72223307}"/>
    <cellStyle name="Normal 9 4 5 3 2" xfId="2439" xr:uid="{3A14D67E-AB6D-4738-A241-BD30D9DB66C2}"/>
    <cellStyle name="Normal 9 4 5 3 2 2" xfId="4995" xr:uid="{C28250D6-F483-4A8A-B76E-FCB36B5F17B5}"/>
    <cellStyle name="Normal 9 4 5 3 3" xfId="4110" xr:uid="{22FE3AD6-E6CC-4A7B-94EC-2BAE4E9DF01E}"/>
    <cellStyle name="Normal 9 4 5 3 3 2" xfId="4996" xr:uid="{286D89FF-6F6C-4523-8C14-6F5D0F989CA1}"/>
    <cellStyle name="Normal 9 4 5 3 4" xfId="4111" xr:uid="{7267A4BF-5A6A-4E30-B03D-DE206BC1BB78}"/>
    <cellStyle name="Normal 9 4 5 3 4 2" xfId="4997" xr:uid="{0548867E-3EF0-4C37-83CC-0E673408B572}"/>
    <cellStyle name="Normal 9 4 5 3 5" xfId="4994" xr:uid="{22D44EC3-AB6F-44FB-B7A1-2A0053D4670F}"/>
    <cellStyle name="Normal 9 4 5 4" xfId="2440" xr:uid="{3C4911EB-4EF3-48A2-8451-4D5686524489}"/>
    <cellStyle name="Normal 9 4 5 4 2" xfId="4998" xr:uid="{BF7EAC86-7949-4146-B3FE-B95018439FBA}"/>
    <cellStyle name="Normal 9 4 5 5" xfId="4112" xr:uid="{6F89F160-F9AF-4230-9206-498B61ABE138}"/>
    <cellStyle name="Normal 9 4 5 5 2" xfId="4999" xr:uid="{5F9BE3FE-A8B3-4814-A639-2DEA40CFA933}"/>
    <cellStyle name="Normal 9 4 5 6" xfId="4113" xr:uid="{2A095DF4-902C-453D-9B83-99A75AD4FAE2}"/>
    <cellStyle name="Normal 9 4 5 6 2" xfId="5000" xr:uid="{99B65BE2-7BA4-4433-A9F5-C1944AF489A6}"/>
    <cellStyle name="Normal 9 4 5 7" xfId="4988" xr:uid="{752695DC-009E-4070-A9D8-FE5AF1E5CA26}"/>
    <cellStyle name="Normal 9 4 6" xfId="418" xr:uid="{10B1BE64-1DB0-4CF6-9443-571208AC15FB}"/>
    <cellStyle name="Normal 9 4 6 2" xfId="2441" xr:uid="{E73E0A95-41B9-492B-807F-553F4FE5C4DF}"/>
    <cellStyle name="Normal 9 4 6 2 2" xfId="2442" xr:uid="{9D387B2C-0BD9-48EA-AA2F-F8B5976DB68B}"/>
    <cellStyle name="Normal 9 4 6 2 2 2" xfId="5003" xr:uid="{CAC26A14-8728-48D7-A220-03EFCAA15964}"/>
    <cellStyle name="Normal 9 4 6 2 3" xfId="4114" xr:uid="{CD7C6E8E-3347-4AAA-BA5B-2440CB2AB3A3}"/>
    <cellStyle name="Normal 9 4 6 2 3 2" xfId="5004" xr:uid="{ECB3A75A-E630-426E-9C88-FFB14F0C9FC5}"/>
    <cellStyle name="Normal 9 4 6 2 4" xfId="4115" xr:uid="{A8AFC259-7193-49EC-B23D-61D9CB4C84C0}"/>
    <cellStyle name="Normal 9 4 6 2 4 2" xfId="5005" xr:uid="{26ACFE13-6FBA-4BD6-B28F-E81BE80669CE}"/>
    <cellStyle name="Normal 9 4 6 2 5" xfId="5002" xr:uid="{BF0D0944-50F0-4EED-933B-CFBF7C20E781}"/>
    <cellStyle name="Normal 9 4 6 3" xfId="2443" xr:uid="{3ACE3C8B-B13C-4A03-B741-E77514651133}"/>
    <cellStyle name="Normal 9 4 6 3 2" xfId="5006" xr:uid="{09BF3E4A-7ACA-4FD0-9537-D6DA72CEF5F5}"/>
    <cellStyle name="Normal 9 4 6 4" xfId="4116" xr:uid="{1149E23B-5E3A-48C6-ADA2-01101C6CAA9F}"/>
    <cellStyle name="Normal 9 4 6 4 2" xfId="5007" xr:uid="{C4F9DF30-B983-4F12-9365-ABD85E91C01D}"/>
    <cellStyle name="Normal 9 4 6 5" xfId="4117" xr:uid="{455367BB-BD04-4597-A157-66D5F1AC80E6}"/>
    <cellStyle name="Normal 9 4 6 5 2" xfId="5008" xr:uid="{531A509D-46DD-47D4-990F-E18BFD2883AD}"/>
    <cellStyle name="Normal 9 4 6 6" xfId="5001" xr:uid="{77C4207D-5264-46C8-99BB-1EBAE324B54D}"/>
    <cellStyle name="Normal 9 4 7" xfId="2444" xr:uid="{58CF10E9-92DE-4959-ABAA-A009B577B7F8}"/>
    <cellStyle name="Normal 9 4 7 2" xfId="2445" xr:uid="{26A9D98C-4905-48BC-8BEB-A6E71E9C1430}"/>
    <cellStyle name="Normal 9 4 7 2 2" xfId="5010" xr:uid="{7D694752-AAF5-4C8C-A883-93DD71EE7130}"/>
    <cellStyle name="Normal 9 4 7 3" xfId="4118" xr:uid="{FADC72A1-CC9B-44DC-BA7D-5EABD8D50A78}"/>
    <cellStyle name="Normal 9 4 7 3 2" xfId="5011" xr:uid="{D754B86E-314C-47C7-892C-078EABF6A53E}"/>
    <cellStyle name="Normal 9 4 7 4" xfId="4119" xr:uid="{1F81825D-FA5E-4278-B751-080F732836B3}"/>
    <cellStyle name="Normal 9 4 7 4 2" xfId="5012" xr:uid="{6AFBF81B-7493-408C-BD8C-21C3AAB0B02A}"/>
    <cellStyle name="Normal 9 4 7 5" xfId="5009" xr:uid="{9DC381EE-147D-438B-901D-7D6A0B9C1BB8}"/>
    <cellStyle name="Normal 9 4 8" xfId="2446" xr:uid="{C3388877-C0C2-4A53-BE44-9084BAC29B62}"/>
    <cellStyle name="Normal 9 4 8 2" xfId="4120" xr:uid="{27BEDAD5-32D1-4886-A56D-21CC5E012D1D}"/>
    <cellStyle name="Normal 9 4 8 2 2" xfId="5014" xr:uid="{485892D7-9F7F-4AD1-B2DA-7F9696C033C7}"/>
    <cellStyle name="Normal 9 4 8 3" xfId="4121" xr:uid="{DB824DA6-2872-4205-BF7A-3EA02961CE6C}"/>
    <cellStyle name="Normal 9 4 8 3 2" xfId="5015" xr:uid="{6E893AF1-037F-4AA0-9B3C-1D226B634020}"/>
    <cellStyle name="Normal 9 4 8 4" xfId="4122" xr:uid="{891ECA99-C29E-4E0A-88C5-9985CEC0FC56}"/>
    <cellStyle name="Normal 9 4 8 4 2" xfId="5016" xr:uid="{2F32AC9D-93F6-49AE-B04B-2A8D65D903C5}"/>
    <cellStyle name="Normal 9 4 8 5" xfId="5013" xr:uid="{6B60539E-46A8-47A3-8832-DE7BDFCFBB9A}"/>
    <cellStyle name="Normal 9 4 9" xfId="4123" xr:uid="{E74B1DF8-C450-4A76-B364-86D29BA1FADA}"/>
    <cellStyle name="Normal 9 4 9 2" xfId="5017" xr:uid="{49EAF6DC-CB15-41CA-BC54-5CE7D7369BA5}"/>
    <cellStyle name="Normal 9 5" xfId="178" xr:uid="{9D0B9A18-71ED-45C0-8985-7FB16DDF35F0}"/>
    <cellStyle name="Normal 9 5 10" xfId="4124" xr:uid="{5613AD73-9D77-4CCD-A48E-FFA294C1ABF3}"/>
    <cellStyle name="Normal 9 5 10 2" xfId="5019" xr:uid="{9F554FFE-4203-4348-A34E-10A0DA1D23D1}"/>
    <cellStyle name="Normal 9 5 11" xfId="4125" xr:uid="{2B8E300E-7679-4574-BA0D-AEBCD2404C0A}"/>
    <cellStyle name="Normal 9 5 11 2" xfId="5020" xr:uid="{02D5F7D2-9FB9-4847-921E-6DC0268FCCEE}"/>
    <cellStyle name="Normal 9 5 12" xfId="5018" xr:uid="{7B912B4B-6CD3-4403-8360-45712A061D47}"/>
    <cellStyle name="Normal 9 5 2" xfId="179" xr:uid="{B67D0A39-48B5-42D5-8791-7546594E19D1}"/>
    <cellStyle name="Normal 9 5 2 10" xfId="5021" xr:uid="{A4F2679A-C070-494C-A673-24396ACFCEB0}"/>
    <cellStyle name="Normal 9 5 2 2" xfId="419" xr:uid="{C35C8667-3A65-4E04-9BF0-53C83004DB09}"/>
    <cellStyle name="Normal 9 5 2 2 2" xfId="868" xr:uid="{E8F6F727-2FA6-4CBC-8C01-63C789862627}"/>
    <cellStyle name="Normal 9 5 2 2 2 2" xfId="869" xr:uid="{DE1580AC-AD0B-42A9-A34F-33A552C42515}"/>
    <cellStyle name="Normal 9 5 2 2 2 2 2" xfId="2447" xr:uid="{2EA1A6B9-749E-4B99-A0FA-C7AC3CC34CBF}"/>
    <cellStyle name="Normal 9 5 2 2 2 2 2 2" xfId="5025" xr:uid="{9C221C3D-3B8F-40D9-A653-EA91C65287B4}"/>
    <cellStyle name="Normal 9 5 2 2 2 2 3" xfId="4126" xr:uid="{18C68EBC-3C66-46CD-BA91-51350150BB63}"/>
    <cellStyle name="Normal 9 5 2 2 2 2 3 2" xfId="5026" xr:uid="{5E56CD6F-6C00-4C1C-880E-6CC184BA6EFD}"/>
    <cellStyle name="Normal 9 5 2 2 2 2 4" xfId="4127" xr:uid="{0F24710D-6DDE-4D43-AAAF-E5C4EF75E1AD}"/>
    <cellStyle name="Normal 9 5 2 2 2 2 4 2" xfId="5027" xr:uid="{15D3214B-5768-4030-A447-61E89C229C7F}"/>
    <cellStyle name="Normal 9 5 2 2 2 2 5" xfId="5024" xr:uid="{275E5691-B11B-4258-BC66-E3E640DEDAFA}"/>
    <cellStyle name="Normal 9 5 2 2 2 3" xfId="2448" xr:uid="{8297B8C9-8580-495B-B9BA-2CB24936E029}"/>
    <cellStyle name="Normal 9 5 2 2 2 3 2" xfId="4128" xr:uid="{730BACCC-686E-4F4B-BDE5-81711039EA7D}"/>
    <cellStyle name="Normal 9 5 2 2 2 3 2 2" xfId="5029" xr:uid="{FEC9D448-2BBD-4BF0-8AD9-E990E391707F}"/>
    <cellStyle name="Normal 9 5 2 2 2 3 3" xfId="4129" xr:uid="{0D074C5D-5AED-406C-B50D-F7B244D69D89}"/>
    <cellStyle name="Normal 9 5 2 2 2 3 3 2" xfId="5030" xr:uid="{21224EA0-9922-463B-B394-3CA76F2E0A4D}"/>
    <cellStyle name="Normal 9 5 2 2 2 3 4" xfId="4130" xr:uid="{FBD39621-2F55-4BC8-A98A-97B9C08C6D0F}"/>
    <cellStyle name="Normal 9 5 2 2 2 3 4 2" xfId="5031" xr:uid="{C376085D-4182-4FE9-B4DA-F67E4CB66B17}"/>
    <cellStyle name="Normal 9 5 2 2 2 3 5" xfId="5028" xr:uid="{1082650F-FDBC-4B98-94FF-697A6FC50228}"/>
    <cellStyle name="Normal 9 5 2 2 2 4" xfId="4131" xr:uid="{23C10222-391D-4F71-B0AB-EA7999C9F9C6}"/>
    <cellStyle name="Normal 9 5 2 2 2 4 2" xfId="5032" xr:uid="{1733A3CB-E465-4E60-B1FA-1C806266808E}"/>
    <cellStyle name="Normal 9 5 2 2 2 5" xfId="4132" xr:uid="{3DC09077-22A9-4B12-B718-E60485E24A7C}"/>
    <cellStyle name="Normal 9 5 2 2 2 5 2" xfId="5033" xr:uid="{C6A243A3-0A64-44CD-BBC2-A90B588E58CB}"/>
    <cellStyle name="Normal 9 5 2 2 2 6" xfId="4133" xr:uid="{5E2FA4E1-D9BE-4074-BBDC-7E085A164B75}"/>
    <cellStyle name="Normal 9 5 2 2 2 6 2" xfId="5034" xr:uid="{C329FAFF-5157-4C5D-93DD-BBE5DC491880}"/>
    <cellStyle name="Normal 9 5 2 2 2 7" xfId="5023" xr:uid="{B13C4E00-FBD8-451E-A62E-E1C1EF25D53C}"/>
    <cellStyle name="Normal 9 5 2 2 3" xfId="870" xr:uid="{E1BABF0C-4AAA-41C8-BF0B-A07AC10BCB17}"/>
    <cellStyle name="Normal 9 5 2 2 3 2" xfId="2449" xr:uid="{CBDFC0D7-E39B-4163-8572-E711F26FECA3}"/>
    <cellStyle name="Normal 9 5 2 2 3 2 2" xfId="4134" xr:uid="{EAB32927-71FA-41EE-82F6-D955A9A7C398}"/>
    <cellStyle name="Normal 9 5 2 2 3 2 2 2" xfId="5037" xr:uid="{EF103D13-CEB2-415F-9CBD-E22A7FE37041}"/>
    <cellStyle name="Normal 9 5 2 2 3 2 3" xfId="4135" xr:uid="{98229758-7F44-4405-9B87-730EBF3E8FB6}"/>
    <cellStyle name="Normal 9 5 2 2 3 2 3 2" xfId="5038" xr:uid="{0C7CFA5E-A336-4801-A852-439426D598D7}"/>
    <cellStyle name="Normal 9 5 2 2 3 2 4" xfId="4136" xr:uid="{6EAD256B-928B-4FE4-91E1-958E3D4E5963}"/>
    <cellStyle name="Normal 9 5 2 2 3 2 4 2" xfId="5039" xr:uid="{7ED68EDB-81CE-4DF8-B181-21C6A3AF3D82}"/>
    <cellStyle name="Normal 9 5 2 2 3 2 5" xfId="5036" xr:uid="{37C7A831-CF0F-44EE-B6A5-A723E552A301}"/>
    <cellStyle name="Normal 9 5 2 2 3 3" xfId="4137" xr:uid="{0C7253A2-BAAB-4B59-9513-BCC458624DF2}"/>
    <cellStyle name="Normal 9 5 2 2 3 3 2" xfId="5040" xr:uid="{C87391FA-A8AA-4B12-8648-B8EF926BE689}"/>
    <cellStyle name="Normal 9 5 2 2 3 4" xfId="4138" xr:uid="{537F9405-6A77-4140-88D7-9A4AE0F7D26D}"/>
    <cellStyle name="Normal 9 5 2 2 3 4 2" xfId="5041" xr:uid="{A0584B9F-FCBD-49C2-B5DA-8D02FF234A14}"/>
    <cellStyle name="Normal 9 5 2 2 3 5" xfId="4139" xr:uid="{0AB047DA-FD25-4704-8E51-7BB215140C4D}"/>
    <cellStyle name="Normal 9 5 2 2 3 5 2" xfId="5042" xr:uid="{9E39A044-C0D8-4981-A273-5AD820200944}"/>
    <cellStyle name="Normal 9 5 2 2 3 6" xfId="5035" xr:uid="{911B3F2A-09F3-48A2-B5B3-4C37397B070D}"/>
    <cellStyle name="Normal 9 5 2 2 4" xfId="2450" xr:uid="{B05822E9-A357-4978-865F-37D580D8D845}"/>
    <cellStyle name="Normal 9 5 2 2 4 2" xfId="4140" xr:uid="{87245339-C45F-4A78-BE2E-C0EA38091171}"/>
    <cellStyle name="Normal 9 5 2 2 4 2 2" xfId="5044" xr:uid="{5088C6AC-5177-4907-8D95-6FA657B26C5A}"/>
    <cellStyle name="Normal 9 5 2 2 4 3" xfId="4141" xr:uid="{48AE43B0-E036-4F37-B786-8ED2BCACB726}"/>
    <cellStyle name="Normal 9 5 2 2 4 3 2" xfId="5045" xr:uid="{7682E5AC-F57D-4992-9383-A545438C9704}"/>
    <cellStyle name="Normal 9 5 2 2 4 4" xfId="4142" xr:uid="{D385435E-A653-4FA4-8471-6DBA858FA415}"/>
    <cellStyle name="Normal 9 5 2 2 4 4 2" xfId="5046" xr:uid="{38A53FC4-ABB2-4372-8C91-8B31CDBDDE04}"/>
    <cellStyle name="Normal 9 5 2 2 4 5" xfId="5043" xr:uid="{664A6994-7847-40B0-BD03-D83E82B7543F}"/>
    <cellStyle name="Normal 9 5 2 2 5" xfId="4143" xr:uid="{D1D5E29A-E4B9-420F-A951-2A9D1005AA08}"/>
    <cellStyle name="Normal 9 5 2 2 5 2" xfId="4144" xr:uid="{72DDB598-9B1A-422B-8B67-D01ED865DD91}"/>
    <cellStyle name="Normal 9 5 2 2 5 2 2" xfId="5048" xr:uid="{63DBFD6D-D610-431E-9A40-F7DCFC670B4C}"/>
    <cellStyle name="Normal 9 5 2 2 5 3" xfId="4145" xr:uid="{702221DD-7224-411F-8BAC-F4EF8745317B}"/>
    <cellStyle name="Normal 9 5 2 2 5 3 2" xfId="5049" xr:uid="{0A9EDB66-E9B2-4CF3-BAC2-24A683208638}"/>
    <cellStyle name="Normal 9 5 2 2 5 4" xfId="4146" xr:uid="{8F858FB0-6EF1-4480-BB1A-EA37943616BE}"/>
    <cellStyle name="Normal 9 5 2 2 5 4 2" xfId="5050" xr:uid="{888FC398-2944-41E0-AA8F-D3E130F62F53}"/>
    <cellStyle name="Normal 9 5 2 2 5 5" xfId="5047" xr:uid="{A8534C85-5A8E-4EA9-A646-9CBD68D80AE9}"/>
    <cellStyle name="Normal 9 5 2 2 6" xfId="4147" xr:uid="{9E11E835-C8DB-4951-AFB1-9067CF0B32ED}"/>
    <cellStyle name="Normal 9 5 2 2 6 2" xfId="5051" xr:uid="{7B2F10DD-3C46-4017-9B04-42C19214A2F3}"/>
    <cellStyle name="Normal 9 5 2 2 7" xfId="4148" xr:uid="{1F596DD8-C2E8-46E0-B141-F04F256E8EA0}"/>
    <cellStyle name="Normal 9 5 2 2 7 2" xfId="5052" xr:uid="{ACF95317-926F-4E64-A7B6-372E2FAFFC1D}"/>
    <cellStyle name="Normal 9 5 2 2 8" xfId="4149" xr:uid="{BF6B2010-386C-4A04-9CF0-8FCE936E71A6}"/>
    <cellStyle name="Normal 9 5 2 2 8 2" xfId="5053" xr:uid="{F5DD5870-FA86-4D02-95D2-8F7DD4989786}"/>
    <cellStyle name="Normal 9 5 2 2 9" xfId="5022" xr:uid="{0284CB2C-A4D4-47E0-995C-22BE9B55D1A8}"/>
    <cellStyle name="Normal 9 5 2 3" xfId="871" xr:uid="{58E6F62A-989D-48CC-84E4-E0D4EE253CB2}"/>
    <cellStyle name="Normal 9 5 2 3 2" xfId="872" xr:uid="{338FC1BE-C3E2-40B9-BBBC-86A8C6E0DF7C}"/>
    <cellStyle name="Normal 9 5 2 3 2 2" xfId="873" xr:uid="{4C089E2D-32D6-47ED-8D4D-C9FA5BDC3E6E}"/>
    <cellStyle name="Normal 9 5 2 3 2 2 2" xfId="5056" xr:uid="{2F1966E5-C7E0-4D48-A560-8D7BD439D670}"/>
    <cellStyle name="Normal 9 5 2 3 2 3" xfId="4150" xr:uid="{577BD42A-D170-4AE4-A075-4B67A960D9A5}"/>
    <cellStyle name="Normal 9 5 2 3 2 3 2" xfId="5057" xr:uid="{90616EB5-E725-4448-834B-60B0F875190F}"/>
    <cellStyle name="Normal 9 5 2 3 2 4" xfId="4151" xr:uid="{594779A6-FEDC-4E5A-9E6B-058C15985864}"/>
    <cellStyle name="Normal 9 5 2 3 2 4 2" xfId="5058" xr:uid="{14F75732-2720-4CCC-A822-573AEF74FFDC}"/>
    <cellStyle name="Normal 9 5 2 3 2 5" xfId="5055" xr:uid="{3525BB56-613F-489D-83E3-DD4A26E5439D}"/>
    <cellStyle name="Normal 9 5 2 3 3" xfId="874" xr:uid="{D2268079-FA81-495B-9EE7-44991E049F65}"/>
    <cellStyle name="Normal 9 5 2 3 3 2" xfId="4152" xr:uid="{57F650AC-5F03-4F45-BB33-F561A1E8E533}"/>
    <cellStyle name="Normal 9 5 2 3 3 2 2" xfId="5060" xr:uid="{AFA299DE-EBB2-4289-8F20-168CD9361793}"/>
    <cellStyle name="Normal 9 5 2 3 3 3" xfId="4153" xr:uid="{EBCC5152-5FBC-4003-90D6-E1DF6B2B7420}"/>
    <cellStyle name="Normal 9 5 2 3 3 3 2" xfId="5061" xr:uid="{7CA14375-DA6E-4882-8D8C-4D11121F480D}"/>
    <cellStyle name="Normal 9 5 2 3 3 4" xfId="4154" xr:uid="{00107773-2079-44F0-BCBE-0C69301485A2}"/>
    <cellStyle name="Normal 9 5 2 3 3 4 2" xfId="5062" xr:uid="{20B6C924-6133-47FD-93EB-ECAA49BF45D1}"/>
    <cellStyle name="Normal 9 5 2 3 3 5" xfId="5059" xr:uid="{7B6D3790-0B46-429A-A6AA-8B6007A42125}"/>
    <cellStyle name="Normal 9 5 2 3 4" xfId="4155" xr:uid="{5EF8F1BD-F613-4E31-85E4-572DCE89AC74}"/>
    <cellStyle name="Normal 9 5 2 3 4 2" xfId="5063" xr:uid="{D372D119-EBD1-436B-9E63-D5F184392A47}"/>
    <cellStyle name="Normal 9 5 2 3 5" xfId="4156" xr:uid="{FCC22683-4641-4533-93AB-54FB6ECEC94F}"/>
    <cellStyle name="Normal 9 5 2 3 5 2" xfId="5064" xr:uid="{9FA45D35-4120-4CB0-B19C-CAE8EFD7F5DE}"/>
    <cellStyle name="Normal 9 5 2 3 6" xfId="4157" xr:uid="{8BDC61E7-625B-4D54-801A-D7BE707915FF}"/>
    <cellStyle name="Normal 9 5 2 3 6 2" xfId="5065" xr:uid="{AD50872F-9DBE-4E6A-9F7D-C70C0E374186}"/>
    <cellStyle name="Normal 9 5 2 3 7" xfId="5054" xr:uid="{6444B4D6-F964-49EE-8AD1-FDC5D9C99B46}"/>
    <cellStyle name="Normal 9 5 2 4" xfId="875" xr:uid="{E1FC2B17-ED50-483A-891F-0C8F41BAE450}"/>
    <cellStyle name="Normal 9 5 2 4 2" xfId="876" xr:uid="{92030719-04E9-4E5C-996B-1233A3159403}"/>
    <cellStyle name="Normal 9 5 2 4 2 2" xfId="4158" xr:uid="{F375ABB4-28BE-4E13-9309-7115160792AA}"/>
    <cellStyle name="Normal 9 5 2 4 2 2 2" xfId="5068" xr:uid="{8DB8B492-DACC-4069-9CA5-BCBB5539F1B3}"/>
    <cellStyle name="Normal 9 5 2 4 2 3" xfId="4159" xr:uid="{D4C80683-4737-4A9C-BAEB-3AC959D17155}"/>
    <cellStyle name="Normal 9 5 2 4 2 3 2" xfId="5069" xr:uid="{407C6CEE-34CE-464F-819C-B55385470F0D}"/>
    <cellStyle name="Normal 9 5 2 4 2 4" xfId="4160" xr:uid="{55245710-15DE-4ABC-B373-B23FF71BE535}"/>
    <cellStyle name="Normal 9 5 2 4 2 4 2" xfId="5070" xr:uid="{6A349336-675E-4D43-9F39-AB338D94A276}"/>
    <cellStyle name="Normal 9 5 2 4 2 5" xfId="5067" xr:uid="{6F386903-CD43-4602-A3DA-869A0BF2F154}"/>
    <cellStyle name="Normal 9 5 2 4 3" xfId="4161" xr:uid="{99FA4720-5D01-4D55-AB95-724B462F1CFC}"/>
    <cellStyle name="Normal 9 5 2 4 3 2" xfId="5071" xr:uid="{93154AD7-ACB5-44E2-B12A-9E09431E6ECA}"/>
    <cellStyle name="Normal 9 5 2 4 4" xfId="4162" xr:uid="{A1B36690-B473-4B66-B97E-13EB906A3B3C}"/>
    <cellStyle name="Normal 9 5 2 4 4 2" xfId="5072" xr:uid="{8F99D5E4-659E-4485-A7D4-D9B9FDDB17AB}"/>
    <cellStyle name="Normal 9 5 2 4 5" xfId="4163" xr:uid="{07BEA739-9C50-4628-AAEB-7F55602B33AA}"/>
    <cellStyle name="Normal 9 5 2 4 5 2" xfId="5073" xr:uid="{9B43372F-D8B7-4CD3-8BE7-249F84FEC0EF}"/>
    <cellStyle name="Normal 9 5 2 4 6" xfId="5066" xr:uid="{E3137382-3F63-4C12-B1E5-285485B6487E}"/>
    <cellStyle name="Normal 9 5 2 5" xfId="877" xr:uid="{51EF4EBF-F88C-4E8E-9297-C46D31B1B949}"/>
    <cellStyle name="Normal 9 5 2 5 2" xfId="4164" xr:uid="{061844A8-21A1-427A-9B71-DDECCA422F6F}"/>
    <cellStyle name="Normal 9 5 2 5 2 2" xfId="5075" xr:uid="{DEB38AC6-D709-4792-A1B5-63CF5CA5C922}"/>
    <cellStyle name="Normal 9 5 2 5 3" xfId="4165" xr:uid="{5C1D0C06-78EA-4074-BB86-BB3AB3898674}"/>
    <cellStyle name="Normal 9 5 2 5 3 2" xfId="5076" xr:uid="{06413091-94A0-4BA8-BCC9-B6E193E53130}"/>
    <cellStyle name="Normal 9 5 2 5 4" xfId="4166" xr:uid="{40DB695A-EBA5-4D2B-95D6-FC30C532CEDA}"/>
    <cellStyle name="Normal 9 5 2 5 4 2" xfId="5077" xr:uid="{4DF52B37-A6BE-4B80-AC7C-D6D3D83C6C84}"/>
    <cellStyle name="Normal 9 5 2 5 5" xfId="5074" xr:uid="{5DD6A230-5AB9-4D41-AE51-E66194B7B87C}"/>
    <cellStyle name="Normal 9 5 2 6" xfId="4167" xr:uid="{834C88C9-E7EF-45B0-856C-65B6A6B8C163}"/>
    <cellStyle name="Normal 9 5 2 6 2" xfId="4168" xr:uid="{0D1F0F5F-145E-4F83-AEDF-5A96434A63BA}"/>
    <cellStyle name="Normal 9 5 2 6 2 2" xfId="5079" xr:uid="{707A20B0-DD55-4331-93F3-9ED6869CC389}"/>
    <cellStyle name="Normal 9 5 2 6 3" xfId="4169" xr:uid="{54D4AF82-218F-4FAF-80C2-991D71C844DD}"/>
    <cellStyle name="Normal 9 5 2 6 3 2" xfId="5080" xr:uid="{7A8A7601-5314-41C0-892C-3C1FFD0221EC}"/>
    <cellStyle name="Normal 9 5 2 6 4" xfId="4170" xr:uid="{B275677A-FC8E-4DF0-AD3F-DBA1EF4B5606}"/>
    <cellStyle name="Normal 9 5 2 6 4 2" xfId="5081" xr:uid="{419BCE96-F48F-4050-A0BB-6314AE01EDF0}"/>
    <cellStyle name="Normal 9 5 2 6 5" xfId="5078" xr:uid="{4611B257-1741-4F43-8DAA-C5A2BECA7CB1}"/>
    <cellStyle name="Normal 9 5 2 7" xfId="4171" xr:uid="{D1136EFD-6E68-454A-8DFA-1770DA024DA5}"/>
    <cellStyle name="Normal 9 5 2 7 2" xfId="5082" xr:uid="{3955D4B6-7419-4787-BF93-DE4937F4C21C}"/>
    <cellStyle name="Normal 9 5 2 8" xfId="4172" xr:uid="{BC6AD28A-EDC2-4D48-A25A-60A9B17A9433}"/>
    <cellStyle name="Normal 9 5 2 8 2" xfId="5083" xr:uid="{1CBD8C5E-C38B-48ED-B2F9-66D9AE55FBAE}"/>
    <cellStyle name="Normal 9 5 2 9" xfId="4173" xr:uid="{EA9CF0DF-AEDC-4F00-ABC3-5F5D596552EA}"/>
    <cellStyle name="Normal 9 5 2 9 2" xfId="5084" xr:uid="{2F967C60-A0E3-4000-9C11-FCCAFA125C0B}"/>
    <cellStyle name="Normal 9 5 3" xfId="420" xr:uid="{BA76E145-AAF3-4558-8F4D-CDF477CE8219}"/>
    <cellStyle name="Normal 9 5 3 2" xfId="878" xr:uid="{9AF1119F-9299-47B1-824C-34D7CB922AB6}"/>
    <cellStyle name="Normal 9 5 3 2 2" xfId="879" xr:uid="{B0C102FB-45FF-45E2-A8DF-B89A79D47182}"/>
    <cellStyle name="Normal 9 5 3 2 2 2" xfId="2451" xr:uid="{F4B1A6A3-FC11-41D9-A0F9-E8E37648F682}"/>
    <cellStyle name="Normal 9 5 3 2 2 2 2" xfId="2452" xr:uid="{65D5489B-0FEF-414A-9932-6749F869737E}"/>
    <cellStyle name="Normal 9 5 3 2 2 2 2 2" xfId="5089" xr:uid="{1942D0BD-9FF5-475C-AC61-03D8A9E42474}"/>
    <cellStyle name="Normal 9 5 3 2 2 2 3" xfId="5088" xr:uid="{4D563AB1-AFB7-4E43-8B86-724BD0EE46EC}"/>
    <cellStyle name="Normal 9 5 3 2 2 3" xfId="2453" xr:uid="{3451D4EA-33D8-4BA9-8978-2593053AE6D6}"/>
    <cellStyle name="Normal 9 5 3 2 2 3 2" xfId="5090" xr:uid="{9816482F-3F92-47C2-828D-AEC21A860096}"/>
    <cellStyle name="Normal 9 5 3 2 2 4" xfId="4174" xr:uid="{BDA807E7-D952-4E0D-BB53-4A3B16E93FE3}"/>
    <cellStyle name="Normal 9 5 3 2 2 4 2" xfId="5091" xr:uid="{436F41AB-A815-46BD-8D7F-C27B83837BD6}"/>
    <cellStyle name="Normal 9 5 3 2 2 5" xfId="5087" xr:uid="{E1CC4E46-59AC-42C1-ACDC-174254B82642}"/>
    <cellStyle name="Normal 9 5 3 2 3" xfId="2454" xr:uid="{DDED4B56-0586-4A55-A065-3F86B2046BB9}"/>
    <cellStyle name="Normal 9 5 3 2 3 2" xfId="2455" xr:uid="{0DCA59E2-713C-4BA9-9CE0-4A4E6160CA8E}"/>
    <cellStyle name="Normal 9 5 3 2 3 2 2" xfId="5093" xr:uid="{A972A7A1-B926-427A-B35E-8CFC6BFDF0CC}"/>
    <cellStyle name="Normal 9 5 3 2 3 3" xfId="4175" xr:uid="{BA3CE52B-AD84-4E52-8F3F-703272CD08F0}"/>
    <cellStyle name="Normal 9 5 3 2 3 3 2" xfId="5094" xr:uid="{EF90923E-BAA9-4195-85A2-D078264252ED}"/>
    <cellStyle name="Normal 9 5 3 2 3 4" xfId="4176" xr:uid="{8D349889-6665-4ADB-9CA8-1616100DF968}"/>
    <cellStyle name="Normal 9 5 3 2 3 4 2" xfId="5095" xr:uid="{B7C11BC7-986F-4316-A588-A3EA1D40F0CD}"/>
    <cellStyle name="Normal 9 5 3 2 3 5" xfId="5092" xr:uid="{AF30EC72-7DE0-4999-9909-02CBA0B10832}"/>
    <cellStyle name="Normal 9 5 3 2 4" xfId="2456" xr:uid="{22A56167-E1AA-4820-B5D0-E0363ECAA8A5}"/>
    <cellStyle name="Normal 9 5 3 2 4 2" xfId="5096" xr:uid="{E5CC2621-CECF-427B-84DC-7A2E7C63FC8A}"/>
    <cellStyle name="Normal 9 5 3 2 5" xfId="4177" xr:uid="{2E1675BF-F8E9-4A7C-B46C-2D84F80A5DF6}"/>
    <cellStyle name="Normal 9 5 3 2 5 2" xfId="5097" xr:uid="{E9FF28E5-FE7F-41C3-A518-9A2B87B04E8C}"/>
    <cellStyle name="Normal 9 5 3 2 6" xfId="4178" xr:uid="{B53C58AC-522C-4931-A4A2-E84C17CD1AF3}"/>
    <cellStyle name="Normal 9 5 3 2 6 2" xfId="5098" xr:uid="{3E68AE9D-02D2-4BB2-A9A5-331C521E7531}"/>
    <cellStyle name="Normal 9 5 3 2 7" xfId="5086" xr:uid="{9902105A-F0DA-4E7E-B1BB-0C32E377C585}"/>
    <cellStyle name="Normal 9 5 3 3" xfId="880" xr:uid="{610CCD58-B346-4701-B8D5-A934CE0D5B3D}"/>
    <cellStyle name="Normal 9 5 3 3 2" xfId="2457" xr:uid="{6AE10973-8157-4D18-A700-3F98FD890FE2}"/>
    <cellStyle name="Normal 9 5 3 3 2 2" xfId="2458" xr:uid="{433D96CD-CC25-499A-AEF2-7D4E5624D512}"/>
    <cellStyle name="Normal 9 5 3 3 2 2 2" xfId="5101" xr:uid="{2BA5F46A-CD33-4C33-A416-F6022711445B}"/>
    <cellStyle name="Normal 9 5 3 3 2 3" xfId="4179" xr:uid="{ECA0E575-8049-4958-BDA1-D1FBF4676E04}"/>
    <cellStyle name="Normal 9 5 3 3 2 3 2" xfId="5102" xr:uid="{B093CF2E-22FB-4A56-987F-18AD51D834FD}"/>
    <cellStyle name="Normal 9 5 3 3 2 4" xfId="4180" xr:uid="{3030AF18-50C0-4EBF-9F0B-C8589850A605}"/>
    <cellStyle name="Normal 9 5 3 3 2 4 2" xfId="5103" xr:uid="{E9ACF082-1425-4250-800C-5DEA31E56E7F}"/>
    <cellStyle name="Normal 9 5 3 3 2 5" xfId="5100" xr:uid="{24B88B0D-7169-4B9A-86F4-4CB8C8C03DD8}"/>
    <cellStyle name="Normal 9 5 3 3 3" xfId="2459" xr:uid="{692D1F4E-7AC5-43CE-B315-4A8F030209C6}"/>
    <cellStyle name="Normal 9 5 3 3 3 2" xfId="5104" xr:uid="{F40E50E9-0CAD-4779-93BF-C7D660062E4D}"/>
    <cellStyle name="Normal 9 5 3 3 4" xfId="4181" xr:uid="{25D0E8D6-86CB-48D7-B64F-19762F81BD55}"/>
    <cellStyle name="Normal 9 5 3 3 4 2" xfId="5105" xr:uid="{78429E63-F4FF-4212-A155-C237D4F586A0}"/>
    <cellStyle name="Normal 9 5 3 3 5" xfId="4182" xr:uid="{E569152D-BE4F-4A51-9DDE-CA5E0EB653E7}"/>
    <cellStyle name="Normal 9 5 3 3 5 2" xfId="5106" xr:uid="{1A9D2218-F420-405F-BE1D-BEF9CBFD0DEC}"/>
    <cellStyle name="Normal 9 5 3 3 6" xfId="5099" xr:uid="{D67ED0AF-84E9-4B60-BE8F-161FE311BF5F}"/>
    <cellStyle name="Normal 9 5 3 4" xfId="2460" xr:uid="{AAF2CB8F-8768-45A3-8611-E71538EAC277}"/>
    <cellStyle name="Normal 9 5 3 4 2" xfId="2461" xr:uid="{5D9A5C84-A22A-4A0F-80BB-ED2AEC9F6975}"/>
    <cellStyle name="Normal 9 5 3 4 2 2" xfId="5108" xr:uid="{61FC97A7-20EE-4BAB-AECD-DB16867DC3B1}"/>
    <cellStyle name="Normal 9 5 3 4 3" xfId="4183" xr:uid="{0D4C9214-350D-4B13-AF06-46C83D43461B}"/>
    <cellStyle name="Normal 9 5 3 4 3 2" xfId="5109" xr:uid="{4A7706A0-AD97-4B88-B24D-9453B4CF3C4D}"/>
    <cellStyle name="Normal 9 5 3 4 4" xfId="4184" xr:uid="{7CDBB453-3FC4-4A44-AB38-2128AA761D7F}"/>
    <cellStyle name="Normal 9 5 3 4 4 2" xfId="5110" xr:uid="{8FE69779-6A18-48C9-BE4E-691F1B605E04}"/>
    <cellStyle name="Normal 9 5 3 4 5" xfId="5107" xr:uid="{863F10B9-B7F5-4FFF-92C6-D7FDDFAEECF6}"/>
    <cellStyle name="Normal 9 5 3 5" xfId="2462" xr:uid="{03A85B5F-5AFC-4D87-BE86-EE2C023DD98F}"/>
    <cellStyle name="Normal 9 5 3 5 2" xfId="4185" xr:uid="{B40CBFB3-AB3A-4E1A-9018-A6B4C8AD5BEB}"/>
    <cellStyle name="Normal 9 5 3 5 2 2" xfId="5112" xr:uid="{97CD1B56-5ED2-4E24-83DD-D1BF2F09F7BE}"/>
    <cellStyle name="Normal 9 5 3 5 3" xfId="4186" xr:uid="{9B0DCA71-A6A8-4242-8C94-157E2FA30628}"/>
    <cellStyle name="Normal 9 5 3 5 3 2" xfId="5113" xr:uid="{60B1387E-F0DA-4717-98A3-7E0E7971FE51}"/>
    <cellStyle name="Normal 9 5 3 5 4" xfId="4187" xr:uid="{0BD1821C-BE2F-4BBA-B27E-FEC5666B1319}"/>
    <cellStyle name="Normal 9 5 3 5 4 2" xfId="5114" xr:uid="{B2582486-4B56-4754-BE2C-643A069A5C70}"/>
    <cellStyle name="Normal 9 5 3 5 5" xfId="5111" xr:uid="{867CEAAC-4705-4541-9877-6AAF5B34DB96}"/>
    <cellStyle name="Normal 9 5 3 6" xfId="4188" xr:uid="{AA733F3F-87B1-4AFE-A6A2-19609DB1C651}"/>
    <cellStyle name="Normal 9 5 3 6 2" xfId="5115" xr:uid="{8BC0124A-E9B9-43F3-B7B1-1E1C0DF4ED98}"/>
    <cellStyle name="Normal 9 5 3 7" xfId="4189" xr:uid="{959CDA17-86D2-400C-B65B-44FFA91EC01C}"/>
    <cellStyle name="Normal 9 5 3 7 2" xfId="5116" xr:uid="{8E31A82B-1A50-4B30-82C9-2437EF1E6D53}"/>
    <cellStyle name="Normal 9 5 3 8" xfId="4190" xr:uid="{CB1F9E71-1DF9-4139-8C28-F22E8CCA8C5A}"/>
    <cellStyle name="Normal 9 5 3 8 2" xfId="5117" xr:uid="{CDE18E29-E0EE-48A6-95C9-031FC1F1E114}"/>
    <cellStyle name="Normal 9 5 3 9" xfId="5085" xr:uid="{5BC47875-A4B4-432F-9984-F7D164B28216}"/>
    <cellStyle name="Normal 9 5 4" xfId="421" xr:uid="{B3965C99-835E-4572-A2C2-A9643076E41C}"/>
    <cellStyle name="Normal 9 5 4 2" xfId="881" xr:uid="{40CE4C7A-EEFE-4204-9935-9E8ACA922809}"/>
    <cellStyle name="Normal 9 5 4 2 2" xfId="882" xr:uid="{DF7D6C17-FAB6-4C6F-BF4F-DE1FFDDFD4F5}"/>
    <cellStyle name="Normal 9 5 4 2 2 2" xfId="2463" xr:uid="{DC685226-45D3-49F7-9452-B34DB4A8D5CB}"/>
    <cellStyle name="Normal 9 5 4 2 2 2 2" xfId="5121" xr:uid="{AF5B8974-AA42-4CA4-A161-1E767A3C6275}"/>
    <cellStyle name="Normal 9 5 4 2 2 3" xfId="4191" xr:uid="{0E64666E-C790-440F-AC82-6D5229AC94D4}"/>
    <cellStyle name="Normal 9 5 4 2 2 3 2" xfId="5122" xr:uid="{74E309F5-D0D7-4D3B-85B7-B6CA2E58506A}"/>
    <cellStyle name="Normal 9 5 4 2 2 4" xfId="4192" xr:uid="{1D0A43C1-9553-4DEB-845F-13829EACA57C}"/>
    <cellStyle name="Normal 9 5 4 2 2 4 2" xfId="5123" xr:uid="{B7B5FCAE-1207-4EBD-BA69-DD5907AC27F7}"/>
    <cellStyle name="Normal 9 5 4 2 2 5" xfId="5120" xr:uid="{24D454E0-C9FE-47B9-B5DA-82CD3DC45341}"/>
    <cellStyle name="Normal 9 5 4 2 3" xfId="2464" xr:uid="{735C5FA8-B790-44D0-B866-C8A5CDD99EA0}"/>
    <cellStyle name="Normal 9 5 4 2 3 2" xfId="5124" xr:uid="{BC7C1DAA-F7A1-4804-B41D-ECD05051306D}"/>
    <cellStyle name="Normal 9 5 4 2 4" xfId="4193" xr:uid="{B2CE1B6B-E8AB-4FD4-BD9F-C3E5F940CA85}"/>
    <cellStyle name="Normal 9 5 4 2 4 2" xfId="5125" xr:uid="{B6E5DDA3-EA83-4458-BB39-2CF9270F2C4F}"/>
    <cellStyle name="Normal 9 5 4 2 5" xfId="4194" xr:uid="{B4DA67F2-89BA-4783-A139-49866FFAFFD9}"/>
    <cellStyle name="Normal 9 5 4 2 5 2" xfId="5126" xr:uid="{CE35AA9E-9BE2-4AE8-9E72-D31CB87611F0}"/>
    <cellStyle name="Normal 9 5 4 2 6" xfId="5119" xr:uid="{822E60E8-F280-46FF-B9CA-00D964A02DE4}"/>
    <cellStyle name="Normal 9 5 4 3" xfId="883" xr:uid="{0BE3F4E2-6D9C-4B7A-BA93-A5B9EF4509B7}"/>
    <cellStyle name="Normal 9 5 4 3 2" xfId="2465" xr:uid="{0A07B094-2A09-4F1A-B683-0F1C738EA533}"/>
    <cellStyle name="Normal 9 5 4 3 2 2" xfId="5128" xr:uid="{CFF2390D-71B4-42AE-AA04-EAD34D8919D2}"/>
    <cellStyle name="Normal 9 5 4 3 3" xfId="4195" xr:uid="{530939C2-10C0-4A74-9544-36D5AD5A0CFC}"/>
    <cellStyle name="Normal 9 5 4 3 3 2" xfId="5129" xr:uid="{7B02D5BA-FABB-4D34-B80C-7DD3AFEB399F}"/>
    <cellStyle name="Normal 9 5 4 3 4" xfId="4196" xr:uid="{95FD62EA-26D5-4369-A21F-AF4EEFA29E17}"/>
    <cellStyle name="Normal 9 5 4 3 4 2" xfId="5130" xr:uid="{81A6362C-4FB9-4251-BB86-6F3F0B2DEE40}"/>
    <cellStyle name="Normal 9 5 4 3 5" xfId="5127" xr:uid="{A0E3F825-8DEE-409E-84F9-F0AB3EFC7EBE}"/>
    <cellStyle name="Normal 9 5 4 4" xfId="2466" xr:uid="{8B49713B-26F0-4F0C-A415-5B2F73163771}"/>
    <cellStyle name="Normal 9 5 4 4 2" xfId="4197" xr:uid="{0B0D7B9F-99EF-41D6-9443-6A005395F028}"/>
    <cellStyle name="Normal 9 5 4 4 2 2" xfId="5132" xr:uid="{282F09C3-16A8-4090-A03F-6A2F376C58E9}"/>
    <cellStyle name="Normal 9 5 4 4 3" xfId="4198" xr:uid="{937253C1-1FE3-4D8B-94A9-85070ED49930}"/>
    <cellStyle name="Normal 9 5 4 4 3 2" xfId="5133" xr:uid="{C9A68DDF-2724-4001-8476-FA6FA51D8074}"/>
    <cellStyle name="Normal 9 5 4 4 4" xfId="4199" xr:uid="{3B8C147A-62C8-4482-877D-44BF8F5A0819}"/>
    <cellStyle name="Normal 9 5 4 4 4 2" xfId="5134" xr:uid="{D025C6C2-9B3D-4717-92CA-BFDBD3E3DBF9}"/>
    <cellStyle name="Normal 9 5 4 4 5" xfId="5131" xr:uid="{3379E81A-D12B-4125-BF42-67D4B2A8B2DC}"/>
    <cellStyle name="Normal 9 5 4 5" xfId="4200" xr:uid="{5ABA8F88-3593-4312-8447-0A294B65243E}"/>
    <cellStyle name="Normal 9 5 4 5 2" xfId="5135" xr:uid="{12EEF45B-FCD7-41F7-9A0F-22A63DD26A22}"/>
    <cellStyle name="Normal 9 5 4 6" xfId="4201" xr:uid="{8FC139ED-7397-47FD-A33B-845BE80818FC}"/>
    <cellStyle name="Normal 9 5 4 6 2" xfId="5136" xr:uid="{9134D663-00E7-4521-9262-5E3C3A6FA172}"/>
    <cellStyle name="Normal 9 5 4 7" xfId="4202" xr:uid="{6032FA5A-ECCD-4ECE-98FB-0774E26404FF}"/>
    <cellStyle name="Normal 9 5 4 7 2" xfId="5137" xr:uid="{C8E722E0-322C-4C94-8551-D43D7D393DBB}"/>
    <cellStyle name="Normal 9 5 4 8" xfId="5118" xr:uid="{BBD53C5E-F52F-4356-B737-03638694C8AA}"/>
    <cellStyle name="Normal 9 5 5" xfId="422" xr:uid="{2B4F6173-FB53-4D3C-A93F-A8BD15AFCE6C}"/>
    <cellStyle name="Normal 9 5 5 2" xfId="884" xr:uid="{844083AE-F956-462A-AB98-D6E7C1DF1974}"/>
    <cellStyle name="Normal 9 5 5 2 2" xfId="2467" xr:uid="{0B1BB479-1C43-4D02-96CC-DC9897D084CD}"/>
    <cellStyle name="Normal 9 5 5 2 2 2" xfId="5140" xr:uid="{7DEE6661-9298-48E4-9159-4DE56A85DFCF}"/>
    <cellStyle name="Normal 9 5 5 2 3" xfId="4203" xr:uid="{064C845C-13C8-42BB-A556-40D89607BDF0}"/>
    <cellStyle name="Normal 9 5 5 2 3 2" xfId="5141" xr:uid="{14D450B5-EEF7-451F-81BD-CD7C1963A9A7}"/>
    <cellStyle name="Normal 9 5 5 2 4" xfId="4204" xr:uid="{8ACEE9BC-D81B-4072-91B1-9E2668C71213}"/>
    <cellStyle name="Normal 9 5 5 2 4 2" xfId="5142" xr:uid="{F3B456E4-329C-444F-B17A-230D511AB08D}"/>
    <cellStyle name="Normal 9 5 5 2 5" xfId="5139" xr:uid="{71B8CFF0-4EDA-4853-B016-6081C0EB4C1C}"/>
    <cellStyle name="Normal 9 5 5 3" xfId="2468" xr:uid="{4CFC1EA0-BAB9-4058-9549-6F89399FA0D2}"/>
    <cellStyle name="Normal 9 5 5 3 2" xfId="4205" xr:uid="{C6CB9E55-DB2A-4F16-9922-D772F0353472}"/>
    <cellStyle name="Normal 9 5 5 3 2 2" xfId="5144" xr:uid="{B2AA944C-2794-41CA-B4A4-0814C519927A}"/>
    <cellStyle name="Normal 9 5 5 3 3" xfId="4206" xr:uid="{5E9FFEC2-422E-4D66-A7CF-E1FF5A23C576}"/>
    <cellStyle name="Normal 9 5 5 3 3 2" xfId="5145" xr:uid="{335B3918-B492-44F7-8CF7-72A15C4E6694}"/>
    <cellStyle name="Normal 9 5 5 3 4" xfId="4207" xr:uid="{A18F285C-9D55-4C38-A60C-0A5B17628A11}"/>
    <cellStyle name="Normal 9 5 5 3 4 2" xfId="5146" xr:uid="{CEA0FF07-1109-4A49-AF88-140887FEED62}"/>
    <cellStyle name="Normal 9 5 5 3 5" xfId="5143" xr:uid="{F5BD8E4E-EFFB-4FEE-AC92-92CC3D41F76D}"/>
    <cellStyle name="Normal 9 5 5 4" xfId="4208" xr:uid="{E57C530A-E3CC-47F4-B83D-6E67F7D7FE70}"/>
    <cellStyle name="Normal 9 5 5 4 2" xfId="5147" xr:uid="{28436AEA-3A78-4614-9F89-C4A2A8DF3F9E}"/>
    <cellStyle name="Normal 9 5 5 5" xfId="4209" xr:uid="{E13AA5AE-FAE8-46B1-BEC2-AAF1D386584C}"/>
    <cellStyle name="Normal 9 5 5 5 2" xfId="5148" xr:uid="{6689E313-829B-410F-8650-EE33E4371691}"/>
    <cellStyle name="Normal 9 5 5 6" xfId="4210" xr:uid="{8856A553-8BEB-4308-93AF-66CC8B472A1C}"/>
    <cellStyle name="Normal 9 5 5 6 2" xfId="5149" xr:uid="{343AAEB6-6661-4C67-B2B7-82F2BDD86AD5}"/>
    <cellStyle name="Normal 9 5 5 7" xfId="5138" xr:uid="{E46CED02-72D3-426E-B4B4-523F7BA4CEA5}"/>
    <cellStyle name="Normal 9 5 6" xfId="885" xr:uid="{EE170F0D-9DA6-4C9B-950C-39B4FF793912}"/>
    <cellStyle name="Normal 9 5 6 2" xfId="2469" xr:uid="{1A33ED0E-522B-4630-95FD-A020789D4470}"/>
    <cellStyle name="Normal 9 5 6 2 2" xfId="4211" xr:uid="{10B61A76-A10D-4251-BC20-375376F2766A}"/>
    <cellStyle name="Normal 9 5 6 2 2 2" xfId="5152" xr:uid="{A45A5961-3157-410F-8A77-03CF0160E9D7}"/>
    <cellStyle name="Normal 9 5 6 2 3" xfId="4212" xr:uid="{045E355D-C6BE-4B02-98BE-25C550544E72}"/>
    <cellStyle name="Normal 9 5 6 2 3 2" xfId="5153" xr:uid="{D2217CF7-BD5D-44A5-8683-AEA24FF2A5DF}"/>
    <cellStyle name="Normal 9 5 6 2 4" xfId="4213" xr:uid="{EBB1BCBD-801C-448A-9FA1-B4466B65C616}"/>
    <cellStyle name="Normal 9 5 6 2 4 2" xfId="5154" xr:uid="{A3F8B31B-D840-4EEB-9240-E8EE433FCF98}"/>
    <cellStyle name="Normal 9 5 6 2 5" xfId="5151" xr:uid="{8B01BA90-FA0E-41CD-B54A-281698732D48}"/>
    <cellStyle name="Normal 9 5 6 3" xfId="4214" xr:uid="{D78867A6-9B92-47FD-AEB2-327C6F000EEB}"/>
    <cellStyle name="Normal 9 5 6 3 2" xfId="5155" xr:uid="{4BD5296E-5870-4CF0-BAB1-6A101BDF60B2}"/>
    <cellStyle name="Normal 9 5 6 4" xfId="4215" xr:uid="{8B5134A1-F0CB-4376-93FE-2E9471209EC4}"/>
    <cellStyle name="Normal 9 5 6 4 2" xfId="5156" xr:uid="{09EEBE2A-251F-4864-980E-C6DE139414C1}"/>
    <cellStyle name="Normal 9 5 6 5" xfId="4216" xr:uid="{348FE8C2-D603-400A-A6AF-E72CE00F5A8A}"/>
    <cellStyle name="Normal 9 5 6 5 2" xfId="5157" xr:uid="{76965843-7C40-43D2-8069-7D4E22F3569C}"/>
    <cellStyle name="Normal 9 5 6 6" xfId="5150" xr:uid="{8BA744A9-256A-41E8-A93E-CAE6F5301021}"/>
    <cellStyle name="Normal 9 5 7" xfId="2470" xr:uid="{F45584BD-4E72-4C60-BE48-461A4BE5CCEB}"/>
    <cellStyle name="Normal 9 5 7 2" xfId="4217" xr:uid="{5E5814A9-2599-4D61-89A7-29C7DEA58533}"/>
    <cellStyle name="Normal 9 5 7 2 2" xfId="5159" xr:uid="{11B23D6E-CB9B-40F6-8769-377FB0B5AACB}"/>
    <cellStyle name="Normal 9 5 7 3" xfId="4218" xr:uid="{DE2647D1-416A-439B-B252-6949DE7E7ED0}"/>
    <cellStyle name="Normal 9 5 7 3 2" xfId="5160" xr:uid="{79451DF8-9F26-4532-8A53-A25C0F4C0FEF}"/>
    <cellStyle name="Normal 9 5 7 4" xfId="4219" xr:uid="{7B9A850C-17CE-43BF-BE5B-C3FE5AFD2A3E}"/>
    <cellStyle name="Normal 9 5 7 4 2" xfId="5161" xr:uid="{8F200C17-7AF4-4397-8FC6-C577C8350FF2}"/>
    <cellStyle name="Normal 9 5 7 5" xfId="5158" xr:uid="{9993E7B8-F4BE-4274-B4C5-B0093384EB38}"/>
    <cellStyle name="Normal 9 5 8" xfId="4220" xr:uid="{B51BA295-C42C-4016-87D4-6945E17E89BD}"/>
    <cellStyle name="Normal 9 5 8 2" xfId="4221" xr:uid="{C0193638-8083-41FA-BA45-CFF09582C64A}"/>
    <cellStyle name="Normal 9 5 8 2 2" xfId="5163" xr:uid="{D319CFB7-2B7F-495E-9D19-37AB21591A80}"/>
    <cellStyle name="Normal 9 5 8 3" xfId="4222" xr:uid="{3251990A-9FD2-4556-9529-8C3D89A8496A}"/>
    <cellStyle name="Normal 9 5 8 3 2" xfId="5164" xr:uid="{B917C418-B873-4831-9EFD-07A136B70288}"/>
    <cellStyle name="Normal 9 5 8 4" xfId="4223" xr:uid="{AD46A391-9B23-4D7D-AE02-CD44B66D4515}"/>
    <cellStyle name="Normal 9 5 8 4 2" xfId="5165" xr:uid="{D9476A94-316F-4024-8E72-9712409B0F0E}"/>
    <cellStyle name="Normal 9 5 8 5" xfId="5162" xr:uid="{CE424E45-4A53-4143-BF98-42DE81C2B0ED}"/>
    <cellStyle name="Normal 9 5 9" xfId="4224" xr:uid="{4644990F-38B2-47F0-B70E-F5F2C12D1191}"/>
    <cellStyle name="Normal 9 5 9 2" xfId="5166" xr:uid="{1A72522D-4A2D-40CC-A081-0F3DB782FA2D}"/>
    <cellStyle name="Normal 9 6" xfId="180" xr:uid="{AC4E1A99-0CA9-4EE3-A605-7C43217E5BAC}"/>
    <cellStyle name="Normal 9 6 10" xfId="5167" xr:uid="{4EB4DDD5-0305-45E4-B023-CC7F435DF7E4}"/>
    <cellStyle name="Normal 9 6 2" xfId="181" xr:uid="{7A6B9B2F-D52D-47ED-863A-68C69D31CE69}"/>
    <cellStyle name="Normal 9 6 2 2" xfId="423" xr:uid="{B11D498D-0639-476F-B9AA-4C645FD07C79}"/>
    <cellStyle name="Normal 9 6 2 2 2" xfId="886" xr:uid="{BD1DF449-3439-4FC5-9C5A-94D055508C9A}"/>
    <cellStyle name="Normal 9 6 2 2 2 2" xfId="2471" xr:uid="{8E10A26C-21A0-4C34-9DEA-1AAC07DE4A26}"/>
    <cellStyle name="Normal 9 6 2 2 2 2 2" xfId="5171" xr:uid="{48766760-2075-4B22-85EE-82A6A7A31EFF}"/>
    <cellStyle name="Normal 9 6 2 2 2 3" xfId="4225" xr:uid="{043D4033-8F96-4BDA-98D5-A5FBD8ED654F}"/>
    <cellStyle name="Normal 9 6 2 2 2 3 2" xfId="5172" xr:uid="{7C98C492-FC67-4A5A-AED3-F8338C75B516}"/>
    <cellStyle name="Normal 9 6 2 2 2 4" xfId="4226" xr:uid="{360D1A1E-F0C6-4776-909C-7620E08937D2}"/>
    <cellStyle name="Normal 9 6 2 2 2 4 2" xfId="5173" xr:uid="{2604CEED-EB17-4AA3-9C9F-7E8A981E8388}"/>
    <cellStyle name="Normal 9 6 2 2 2 5" xfId="5170" xr:uid="{E65F4906-8944-46EE-8E07-3D463869D1E5}"/>
    <cellStyle name="Normal 9 6 2 2 3" xfId="2472" xr:uid="{028039C3-2E05-4C6F-869F-28285A0EFBA8}"/>
    <cellStyle name="Normal 9 6 2 2 3 2" xfId="4227" xr:uid="{B5B5DBBD-61D1-4A26-84A8-C2722BDD2973}"/>
    <cellStyle name="Normal 9 6 2 2 3 2 2" xfId="5175" xr:uid="{C6835A13-0616-4352-8DE3-00095A9B10DF}"/>
    <cellStyle name="Normal 9 6 2 2 3 3" xfId="4228" xr:uid="{EDD2CBB9-6335-4567-899D-4D3E4ED035B0}"/>
    <cellStyle name="Normal 9 6 2 2 3 3 2" xfId="5176" xr:uid="{9A74AA9F-1E70-433D-A05C-9D6D3177034A}"/>
    <cellStyle name="Normal 9 6 2 2 3 4" xfId="4229" xr:uid="{D4FADE17-D373-4949-831B-3399AB1A6EBA}"/>
    <cellStyle name="Normal 9 6 2 2 3 4 2" xfId="5177" xr:uid="{29BCCAF2-68DC-4918-8E80-52F7B45D58E4}"/>
    <cellStyle name="Normal 9 6 2 2 3 5" xfId="5174" xr:uid="{479B11F6-D6A9-49F2-A634-A5BA88970230}"/>
    <cellStyle name="Normal 9 6 2 2 4" xfId="4230" xr:uid="{73880961-1A9D-44D1-8A85-5FEE73308DF0}"/>
    <cellStyle name="Normal 9 6 2 2 4 2" xfId="5178" xr:uid="{1F7ADA97-30FD-46C0-AB03-E9C264B69A27}"/>
    <cellStyle name="Normal 9 6 2 2 5" xfId="4231" xr:uid="{02F1C376-C366-4B53-8EBF-E0D59F2957F5}"/>
    <cellStyle name="Normal 9 6 2 2 5 2" xfId="5179" xr:uid="{10CF230E-44C2-4783-9839-DE58B78BE8D4}"/>
    <cellStyle name="Normal 9 6 2 2 6" xfId="4232" xr:uid="{272688D0-4B5C-4172-BBAB-A0BB186EF792}"/>
    <cellStyle name="Normal 9 6 2 2 6 2" xfId="5180" xr:uid="{19851143-E64A-4175-8522-5126F6E77D16}"/>
    <cellStyle name="Normal 9 6 2 2 7" xfId="5169" xr:uid="{BF72BE65-43F7-4D44-BCC8-B6C16607CEAA}"/>
    <cellStyle name="Normal 9 6 2 3" xfId="887" xr:uid="{082658DF-13EE-4251-8888-2C3CEB565305}"/>
    <cellStyle name="Normal 9 6 2 3 2" xfId="2473" xr:uid="{5FE4E0B8-3317-4B65-BE31-BC539CC8BD19}"/>
    <cellStyle name="Normal 9 6 2 3 2 2" xfId="4233" xr:uid="{2FF04FCB-EF01-4D76-957D-18B22C8CD7DC}"/>
    <cellStyle name="Normal 9 6 2 3 2 2 2" xfId="5183" xr:uid="{E51BA3D3-7B50-4775-9297-F4F70380AE1F}"/>
    <cellStyle name="Normal 9 6 2 3 2 3" xfId="4234" xr:uid="{D9170529-4370-4D8F-AEC5-4AAAC56A167F}"/>
    <cellStyle name="Normal 9 6 2 3 2 3 2" xfId="5184" xr:uid="{FD31B444-D01C-454E-9ED8-59B97FC6E51E}"/>
    <cellStyle name="Normal 9 6 2 3 2 4" xfId="4235" xr:uid="{6E939A8F-F3E4-4992-A7D6-3312F820137E}"/>
    <cellStyle name="Normal 9 6 2 3 2 4 2" xfId="5185" xr:uid="{E9797377-4510-4BB0-9DF4-F2E8405702C1}"/>
    <cellStyle name="Normal 9 6 2 3 2 5" xfId="5182" xr:uid="{B1CBB9BF-6934-41AA-A43B-C5D7DB4E0E40}"/>
    <cellStyle name="Normal 9 6 2 3 3" xfId="4236" xr:uid="{4B35C681-182D-441E-B861-FA15B5B9D7D5}"/>
    <cellStyle name="Normal 9 6 2 3 3 2" xfId="5186" xr:uid="{26876281-7338-4D1B-A1C1-7B1AA402F1D2}"/>
    <cellStyle name="Normal 9 6 2 3 4" xfId="4237" xr:uid="{75C13195-13C3-4DF0-952C-AA08C1681EC8}"/>
    <cellStyle name="Normal 9 6 2 3 4 2" xfId="5187" xr:uid="{B9997DD0-763A-406D-A097-BFA7D28A5F88}"/>
    <cellStyle name="Normal 9 6 2 3 5" xfId="4238" xr:uid="{E4BFDD37-4BE4-41BE-8992-164CFB214136}"/>
    <cellStyle name="Normal 9 6 2 3 5 2" xfId="5188" xr:uid="{E079F532-BF4B-48D9-8F6A-3826055D3B2B}"/>
    <cellStyle name="Normal 9 6 2 3 6" xfId="5181" xr:uid="{F26C0690-144A-41C3-B8C9-C52E2E358D5F}"/>
    <cellStyle name="Normal 9 6 2 4" xfId="2474" xr:uid="{E4684E56-3785-4FC9-A7EF-5BE4324C4F99}"/>
    <cellStyle name="Normal 9 6 2 4 2" xfId="4239" xr:uid="{8D0A85C9-4B13-4456-8DFE-0D878735D450}"/>
    <cellStyle name="Normal 9 6 2 4 2 2" xfId="5190" xr:uid="{BC379B30-6998-4191-BAAA-61132B55646C}"/>
    <cellStyle name="Normal 9 6 2 4 3" xfId="4240" xr:uid="{56FA300D-B1C3-43B1-8E5F-0BD56A3051E1}"/>
    <cellStyle name="Normal 9 6 2 4 3 2" xfId="5191" xr:uid="{2EDAB397-1D4A-41C7-8610-D064A3F5B67B}"/>
    <cellStyle name="Normal 9 6 2 4 4" xfId="4241" xr:uid="{2834BF17-D35D-4AAF-9EBE-B922660A1E04}"/>
    <cellStyle name="Normal 9 6 2 4 4 2" xfId="5192" xr:uid="{6B6783E1-4D93-4E12-87E1-1E9C720EC5C2}"/>
    <cellStyle name="Normal 9 6 2 4 5" xfId="5189" xr:uid="{2CD8497B-3A03-46DC-873F-31095019D343}"/>
    <cellStyle name="Normal 9 6 2 5" xfId="4242" xr:uid="{82729B6B-7749-49DA-8282-21F984B14616}"/>
    <cellStyle name="Normal 9 6 2 5 2" xfId="4243" xr:uid="{E6599653-476E-4891-942C-C9171D62622C}"/>
    <cellStyle name="Normal 9 6 2 5 2 2" xfId="5194" xr:uid="{D47AE83C-A2C1-4860-991E-65ED12F43D78}"/>
    <cellStyle name="Normal 9 6 2 5 3" xfId="4244" xr:uid="{4BC3BA34-F92F-456F-B4ED-AC6E957F343C}"/>
    <cellStyle name="Normal 9 6 2 5 3 2" xfId="5195" xr:uid="{B07A9185-DE97-4330-BAB1-5062F73814ED}"/>
    <cellStyle name="Normal 9 6 2 5 4" xfId="4245" xr:uid="{2DB0AA4D-2B5D-4703-B1E2-8FA4264FF342}"/>
    <cellStyle name="Normal 9 6 2 5 4 2" xfId="5196" xr:uid="{B555426E-C568-4C31-B134-BC024D7BF9E6}"/>
    <cellStyle name="Normal 9 6 2 5 5" xfId="5193" xr:uid="{6708B917-3497-4E56-8AB1-179C0CE9202B}"/>
    <cellStyle name="Normal 9 6 2 6" xfId="4246" xr:uid="{7E87DCD6-B3E1-4F90-9938-FF1ED83DCDDA}"/>
    <cellStyle name="Normal 9 6 2 6 2" xfId="5197" xr:uid="{FB870DA2-C86C-4327-9479-A6F1021D1409}"/>
    <cellStyle name="Normal 9 6 2 7" xfId="4247" xr:uid="{0C6A0DE6-CFBB-494C-92F5-120B6BB2430A}"/>
    <cellStyle name="Normal 9 6 2 7 2" xfId="5198" xr:uid="{2C4CA986-EAD6-42E5-AF2E-851EE7C95AC2}"/>
    <cellStyle name="Normal 9 6 2 8" xfId="4248" xr:uid="{3FD60626-88C2-4289-A0DC-F64850213D87}"/>
    <cellStyle name="Normal 9 6 2 8 2" xfId="5199" xr:uid="{15FA925D-7296-4866-943A-ED481ED26143}"/>
    <cellStyle name="Normal 9 6 2 9" xfId="5168" xr:uid="{C839ECBA-9691-4B55-BB53-58A768BB339D}"/>
    <cellStyle name="Normal 9 6 3" xfId="424" xr:uid="{D1F3EB6A-2A49-47B5-87E6-09F82D007409}"/>
    <cellStyle name="Normal 9 6 3 2" xfId="888" xr:uid="{B3FC4F6D-CEA9-4B89-901F-CE93A876ED40}"/>
    <cellStyle name="Normal 9 6 3 2 2" xfId="889" xr:uid="{7B6B440C-74C4-40EF-B126-5EA59D3B08CB}"/>
    <cellStyle name="Normal 9 6 3 2 2 2" xfId="5202" xr:uid="{1526C1F3-C37A-437D-9459-4F529F84B366}"/>
    <cellStyle name="Normal 9 6 3 2 3" xfId="4249" xr:uid="{E0161AE7-DB16-4C6C-A95D-131406D926EC}"/>
    <cellStyle name="Normal 9 6 3 2 3 2" xfId="5203" xr:uid="{55812C90-925F-47B8-8326-C523F0B1028B}"/>
    <cellStyle name="Normal 9 6 3 2 4" xfId="4250" xr:uid="{49F8CEC2-FD2C-4E50-9D98-0D16AA9B10DA}"/>
    <cellStyle name="Normal 9 6 3 2 4 2" xfId="5204" xr:uid="{AAC217B3-E5C1-4773-85BD-02E284E94AC7}"/>
    <cellStyle name="Normal 9 6 3 2 5" xfId="5201" xr:uid="{B04B2FD4-2DC7-4BAC-B5FE-038A15864DD9}"/>
    <cellStyle name="Normal 9 6 3 3" xfId="890" xr:uid="{2E0E2FDA-4B50-4C46-B1D0-89C6F5E31A1D}"/>
    <cellStyle name="Normal 9 6 3 3 2" xfId="4251" xr:uid="{E2FA52B9-35A5-403D-AD2A-7D21419C21C9}"/>
    <cellStyle name="Normal 9 6 3 3 2 2" xfId="5206" xr:uid="{97C0B453-38DE-4C8D-AB6A-B274A493AA02}"/>
    <cellStyle name="Normal 9 6 3 3 3" xfId="4252" xr:uid="{D3C43D78-1581-40EB-96DF-C0D6A4FDE942}"/>
    <cellStyle name="Normal 9 6 3 3 3 2" xfId="5207" xr:uid="{5CDDC1DD-7A55-41EF-A9A4-749B1983D021}"/>
    <cellStyle name="Normal 9 6 3 3 4" xfId="4253" xr:uid="{54C879CE-2698-414E-91BB-661379A4832E}"/>
    <cellStyle name="Normal 9 6 3 3 4 2" xfId="5208" xr:uid="{4B104832-8B82-4C0C-9E03-7828E530165D}"/>
    <cellStyle name="Normal 9 6 3 3 5" xfId="5205" xr:uid="{D0210EF7-8491-4F36-9DC9-D7ABA43C80AD}"/>
    <cellStyle name="Normal 9 6 3 4" xfId="4254" xr:uid="{16E6B681-EC71-4E36-A609-A5290844A7A3}"/>
    <cellStyle name="Normal 9 6 3 4 2" xfId="5209" xr:uid="{C036EB45-A657-4CBD-B5B2-690E4FC62EAB}"/>
    <cellStyle name="Normal 9 6 3 5" xfId="4255" xr:uid="{B59BE67D-CD8F-43AF-863F-B22FAEBEEB8B}"/>
    <cellStyle name="Normal 9 6 3 5 2" xfId="5210" xr:uid="{9C30D540-27B6-4011-865F-880E4A1EAF25}"/>
    <cellStyle name="Normal 9 6 3 6" xfId="4256" xr:uid="{918247DB-64B5-4DDB-B334-7E19668ABAA3}"/>
    <cellStyle name="Normal 9 6 3 6 2" xfId="5211" xr:uid="{2C8EF466-A38B-45AE-A8CA-84F28CC609E8}"/>
    <cellStyle name="Normal 9 6 3 7" xfId="5200" xr:uid="{CC015D11-035B-4B77-8A58-B2A5D1CB94B3}"/>
    <cellStyle name="Normal 9 6 4" xfId="425" xr:uid="{08BDEB81-2054-43BE-B8A4-779A09765B62}"/>
    <cellStyle name="Normal 9 6 4 2" xfId="891" xr:uid="{BF72A403-749B-4590-8B37-9F48739EAB91}"/>
    <cellStyle name="Normal 9 6 4 2 2" xfId="4257" xr:uid="{34A3703A-92E2-4149-8BF1-261191AB2129}"/>
    <cellStyle name="Normal 9 6 4 2 2 2" xfId="5214" xr:uid="{DD0C3A79-5F6B-426A-8649-DAB7C871CE06}"/>
    <cellStyle name="Normal 9 6 4 2 3" xfId="4258" xr:uid="{16A733EE-6149-4794-B90C-DA8894F414D2}"/>
    <cellStyle name="Normal 9 6 4 2 3 2" xfId="5215" xr:uid="{AB765E2D-BFAD-40C4-866E-5A382B8AB9BF}"/>
    <cellStyle name="Normal 9 6 4 2 4" xfId="4259" xr:uid="{82AB4D46-5F96-4A3D-8D3C-2B2A73C88AD9}"/>
    <cellStyle name="Normal 9 6 4 2 4 2" xfId="5216" xr:uid="{DD8ADFF9-4A30-4435-929C-25D031F364E6}"/>
    <cellStyle name="Normal 9 6 4 2 5" xfId="5213" xr:uid="{D65C8341-8CFC-4BC9-809B-D0385D1C4686}"/>
    <cellStyle name="Normal 9 6 4 3" xfId="4260" xr:uid="{9EB60498-3DA6-4A92-8899-ED53C208AE0C}"/>
    <cellStyle name="Normal 9 6 4 3 2" xfId="5217" xr:uid="{A0B1B67C-D954-48E5-ADB3-526FF2CD4F30}"/>
    <cellStyle name="Normal 9 6 4 4" xfId="4261" xr:uid="{966CD48A-AE8A-438E-AD14-0E52542563CD}"/>
    <cellStyle name="Normal 9 6 4 4 2" xfId="5218" xr:uid="{244F9C47-DC8A-46A1-B192-B96579F1DFEB}"/>
    <cellStyle name="Normal 9 6 4 5" xfId="4262" xr:uid="{64FD7685-54DD-4C94-BB13-FD41C9F641A2}"/>
    <cellStyle name="Normal 9 6 4 5 2" xfId="5219" xr:uid="{E2D68D32-B60A-4879-9790-49EDDB287D72}"/>
    <cellStyle name="Normal 9 6 4 6" xfId="5212" xr:uid="{0CDEEF72-4728-452F-AEE2-8B496C82D75C}"/>
    <cellStyle name="Normal 9 6 5" xfId="892" xr:uid="{E48EB0F9-2F61-45BE-9726-8F9821A06B87}"/>
    <cellStyle name="Normal 9 6 5 2" xfId="4263" xr:uid="{35918804-191C-4EEB-9438-86485D635EFE}"/>
    <cellStyle name="Normal 9 6 5 2 2" xfId="5221" xr:uid="{0F95D7FE-4171-4931-951C-74E7B7B16569}"/>
    <cellStyle name="Normal 9 6 5 3" xfId="4264" xr:uid="{A3279EF0-C209-448E-AB27-6ED02B7C5C3F}"/>
    <cellStyle name="Normal 9 6 5 3 2" xfId="5222" xr:uid="{FD726184-5530-47B3-9938-8DAF32567B03}"/>
    <cellStyle name="Normal 9 6 5 4" xfId="4265" xr:uid="{1C78F97A-A435-4866-A616-87432FAAAF1F}"/>
    <cellStyle name="Normal 9 6 5 4 2" xfId="5223" xr:uid="{F9E71245-F8EC-4536-ADF2-893FA918879E}"/>
    <cellStyle name="Normal 9 6 5 5" xfId="5220" xr:uid="{8B26F373-95C9-4FA7-8B2E-7FE49869C371}"/>
    <cellStyle name="Normal 9 6 6" xfId="4266" xr:uid="{2682B532-788C-4279-A969-35DBCD15C626}"/>
    <cellStyle name="Normal 9 6 6 2" xfId="4267" xr:uid="{4357C183-FD94-49C6-944D-CCDAFC16CF8D}"/>
    <cellStyle name="Normal 9 6 6 2 2" xfId="5225" xr:uid="{A02763AA-6612-480C-9D58-672CCC83AC24}"/>
    <cellStyle name="Normal 9 6 6 3" xfId="4268" xr:uid="{0B6D874B-0448-453D-883C-9BA184C71ECF}"/>
    <cellStyle name="Normal 9 6 6 3 2" xfId="5226" xr:uid="{07C3A062-01F7-4029-8E8C-8062C6CD356F}"/>
    <cellStyle name="Normal 9 6 6 4" xfId="4269" xr:uid="{78A137CA-1C3F-4762-B399-F480DC882C78}"/>
    <cellStyle name="Normal 9 6 6 4 2" xfId="5227" xr:uid="{E601AF4B-8FF5-47F1-8F45-9A96FF165F7A}"/>
    <cellStyle name="Normal 9 6 6 5" xfId="5224" xr:uid="{03649A68-AE7E-4A41-BD01-F72756B82B0E}"/>
    <cellStyle name="Normal 9 6 7" xfId="4270" xr:uid="{3AC10A7B-B2D7-4FB1-8ACA-F18A4078FA5F}"/>
    <cellStyle name="Normal 9 6 7 2" xfId="5228" xr:uid="{96C71B02-278B-4B98-B341-B4B8DB7F4607}"/>
    <cellStyle name="Normal 9 6 8" xfId="4271" xr:uid="{DAAB7A55-07E8-40C6-8450-C6CCF5B7F555}"/>
    <cellStyle name="Normal 9 6 8 2" xfId="5229" xr:uid="{7C4C3EA9-1A2A-4B35-AA84-A2DAE316E530}"/>
    <cellStyle name="Normal 9 6 9" xfId="4272" xr:uid="{E9337F7F-AF95-43BB-BF9D-4141D7DE8DB1}"/>
    <cellStyle name="Normal 9 6 9 2" xfId="5230" xr:uid="{C06891FC-F10C-47F5-AAB5-9FFB0D92E0DB}"/>
    <cellStyle name="Normal 9 7" xfId="182" xr:uid="{35C265F8-A59E-4970-94A0-1CFE2DC88812}"/>
    <cellStyle name="Normal 9 7 2" xfId="426" xr:uid="{B1B517AF-57CC-4FC3-9938-1F11DB1E4429}"/>
    <cellStyle name="Normal 9 7 2 2" xfId="893" xr:uid="{44A96820-38CA-4930-813A-72216EBB156C}"/>
    <cellStyle name="Normal 9 7 2 2 2" xfId="2475" xr:uid="{F1B5FC43-ABFC-4D2C-B9DD-D2C16C0A06CD}"/>
    <cellStyle name="Normal 9 7 2 2 2 2" xfId="2476" xr:uid="{B7F090C7-CCEE-429C-A0DD-BDA3088CC296}"/>
    <cellStyle name="Normal 9 7 2 2 2 2 2" xfId="5235" xr:uid="{956DF531-251C-44F7-BBB2-BFEEB4631A02}"/>
    <cellStyle name="Normal 9 7 2 2 2 3" xfId="5234" xr:uid="{5C91BFE3-62BA-412B-9B70-7124BD0A7E71}"/>
    <cellStyle name="Normal 9 7 2 2 3" xfId="2477" xr:uid="{5B9CB6EB-3077-4664-89C9-012DC0FEBC61}"/>
    <cellStyle name="Normal 9 7 2 2 3 2" xfId="5236" xr:uid="{39E0348E-21EF-400E-BD22-767E3B227F31}"/>
    <cellStyle name="Normal 9 7 2 2 4" xfId="4273" xr:uid="{F274D526-F646-439B-B36B-1CB182B497B7}"/>
    <cellStyle name="Normal 9 7 2 2 4 2" xfId="5237" xr:uid="{9FAB7762-C70F-4207-A417-CE20A81A9B7E}"/>
    <cellStyle name="Normal 9 7 2 2 5" xfId="5233" xr:uid="{C2B6A72F-7483-497F-9C43-1298E5CA8C24}"/>
    <cellStyle name="Normal 9 7 2 3" xfId="2478" xr:uid="{FC390ACA-A6EF-4F05-91C7-6556500CDBC0}"/>
    <cellStyle name="Normal 9 7 2 3 2" xfId="2479" xr:uid="{BBFF9A2A-8510-4EE5-AC1A-F17DF13423C9}"/>
    <cellStyle name="Normal 9 7 2 3 2 2" xfId="5239" xr:uid="{42B26D34-B74F-417A-87F0-64E061C38BD0}"/>
    <cellStyle name="Normal 9 7 2 3 3" xfId="4274" xr:uid="{7D2C2EF4-2D5D-4213-A947-36D627278059}"/>
    <cellStyle name="Normal 9 7 2 3 3 2" xfId="5240" xr:uid="{9D4F1FCE-97B3-4CB9-A4F8-CF0A3D84006F}"/>
    <cellStyle name="Normal 9 7 2 3 4" xfId="4275" xr:uid="{01BAEF56-EFE5-42DF-BA6F-3CBAC01AF8FA}"/>
    <cellStyle name="Normal 9 7 2 3 4 2" xfId="5241" xr:uid="{927E240B-3C82-42A8-B22B-974B9492192B}"/>
    <cellStyle name="Normal 9 7 2 3 5" xfId="5238" xr:uid="{1C7D3227-4EB7-458B-BBB6-95DCB4A2660B}"/>
    <cellStyle name="Normal 9 7 2 4" xfId="2480" xr:uid="{90820A1B-F383-4456-8E66-5A6F03C9E4EB}"/>
    <cellStyle name="Normal 9 7 2 4 2" xfId="5242" xr:uid="{6845B6B7-E424-482E-86D2-0195CFF7D1DE}"/>
    <cellStyle name="Normal 9 7 2 5" xfId="4276" xr:uid="{AD4A66B4-AE91-4A89-8562-1C1ECE724087}"/>
    <cellStyle name="Normal 9 7 2 5 2" xfId="5243" xr:uid="{C9210392-EB15-4578-87EF-2998331224C4}"/>
    <cellStyle name="Normal 9 7 2 6" xfId="4277" xr:uid="{251FFFC5-107E-4CBB-A03F-3AD1AF1A29E6}"/>
    <cellStyle name="Normal 9 7 2 6 2" xfId="5244" xr:uid="{2C8BCAB7-FEFE-4076-8F8D-930C950027AA}"/>
    <cellStyle name="Normal 9 7 2 7" xfId="5232" xr:uid="{87E6803B-200C-4371-A297-D037BC7BC08C}"/>
    <cellStyle name="Normal 9 7 3" xfId="894" xr:uid="{68361FDE-15CA-40CC-99AF-98B909CA2B82}"/>
    <cellStyle name="Normal 9 7 3 2" xfId="2481" xr:uid="{D52759E5-7B8E-4766-9BB8-8709D319995B}"/>
    <cellStyle name="Normal 9 7 3 2 2" xfId="2482" xr:uid="{7750848B-3133-4E74-8E1D-B428E4FCB3FC}"/>
    <cellStyle name="Normal 9 7 3 2 2 2" xfId="5247" xr:uid="{36269B59-BB86-47CF-A32F-4141AD165E73}"/>
    <cellStyle name="Normal 9 7 3 2 3" xfId="4278" xr:uid="{F361BBAD-6699-487B-8CB5-DA3B5FC1DC87}"/>
    <cellStyle name="Normal 9 7 3 2 3 2" xfId="5248" xr:uid="{D4B5B4ED-3134-4296-8EBF-57E083ECC82D}"/>
    <cellStyle name="Normal 9 7 3 2 4" xfId="4279" xr:uid="{7635D6AA-8364-478C-B72D-D31347B3DCE4}"/>
    <cellStyle name="Normal 9 7 3 2 4 2" xfId="5249" xr:uid="{62018407-9813-4D53-9D8B-878F18212AC6}"/>
    <cellStyle name="Normal 9 7 3 2 5" xfId="5246" xr:uid="{D4177005-D394-448D-B955-2FDA99EBFE65}"/>
    <cellStyle name="Normal 9 7 3 3" xfId="2483" xr:uid="{71F202DA-A0E7-4231-9F91-4DD8886B33B9}"/>
    <cellStyle name="Normal 9 7 3 3 2" xfId="5250" xr:uid="{2422B7B3-F983-4E70-91A8-11B199AB8543}"/>
    <cellStyle name="Normal 9 7 3 4" xfId="4280" xr:uid="{5A6D026F-6094-4A6B-BE20-C1A09BF94F2E}"/>
    <cellStyle name="Normal 9 7 3 4 2" xfId="5251" xr:uid="{D06682A8-A06B-41B5-9E61-2D4A6BCCDF7B}"/>
    <cellStyle name="Normal 9 7 3 5" xfId="4281" xr:uid="{FF53EB62-F34A-48B0-9A06-1353EBAFA726}"/>
    <cellStyle name="Normal 9 7 3 5 2" xfId="5252" xr:uid="{FA9EFE09-D8FF-436D-8B5B-F6A14E539B00}"/>
    <cellStyle name="Normal 9 7 3 6" xfId="5245" xr:uid="{DFFE4C08-6565-488B-9092-5DAF52405B71}"/>
    <cellStyle name="Normal 9 7 4" xfId="2484" xr:uid="{0EAE9DA0-2297-41E2-9D78-D8B7324DCEFC}"/>
    <cellStyle name="Normal 9 7 4 2" xfId="2485" xr:uid="{EE7131DE-6DB1-499D-9601-7C607220F142}"/>
    <cellStyle name="Normal 9 7 4 2 2" xfId="5254" xr:uid="{C1C2847A-3BF3-4404-A6C4-DAC2034C7287}"/>
    <cellStyle name="Normal 9 7 4 3" xfId="4282" xr:uid="{464843E9-499F-4321-9D1D-A3B3DCDCCCF2}"/>
    <cellStyle name="Normal 9 7 4 3 2" xfId="5255" xr:uid="{DAD6EE52-F7FE-4141-BFA3-FB031813A303}"/>
    <cellStyle name="Normal 9 7 4 4" xfId="4283" xr:uid="{EBC8A956-3328-441C-A0AD-002D26FB6945}"/>
    <cellStyle name="Normal 9 7 4 4 2" xfId="5256" xr:uid="{73EC8A48-D739-43B8-9AC2-A78726AB2C83}"/>
    <cellStyle name="Normal 9 7 4 5" xfId="5253" xr:uid="{240D5847-6DA5-4352-B257-24F90BC47AAB}"/>
    <cellStyle name="Normal 9 7 5" xfId="2486" xr:uid="{DDE17E1A-6546-4E49-9C4E-BB0021B69DB6}"/>
    <cellStyle name="Normal 9 7 5 2" xfId="4284" xr:uid="{57E959AD-3D86-4800-A8BE-A0ACC3E1106F}"/>
    <cellStyle name="Normal 9 7 5 2 2" xfId="5258" xr:uid="{CFEB54FD-44F6-4246-A7CC-8E1C17445E8A}"/>
    <cellStyle name="Normal 9 7 5 3" xfId="4285" xr:uid="{2957696C-BEE1-47CF-AC36-1A870B448AC8}"/>
    <cellStyle name="Normal 9 7 5 3 2" xfId="5259" xr:uid="{76DA1F87-365F-4DBB-BE99-A0E6F5F53CA0}"/>
    <cellStyle name="Normal 9 7 5 4" xfId="4286" xr:uid="{103B787E-E358-4517-BC72-DA77CEAF65FC}"/>
    <cellStyle name="Normal 9 7 5 4 2" xfId="5260" xr:uid="{68F37123-862A-4E83-A7E0-A856ABAA6D00}"/>
    <cellStyle name="Normal 9 7 5 5" xfId="5257" xr:uid="{E3CC301C-5FDA-4881-B888-720B0AD543DA}"/>
    <cellStyle name="Normal 9 7 6" xfId="4287" xr:uid="{7084830E-AD46-4253-89CB-37CBD8BB55A0}"/>
    <cellStyle name="Normal 9 7 6 2" xfId="5261" xr:uid="{D059F2E2-E4ED-462E-9935-A70AEC65FDF6}"/>
    <cellStyle name="Normal 9 7 7" xfId="4288" xr:uid="{B07C602A-37F6-4816-8420-DDD1793F6139}"/>
    <cellStyle name="Normal 9 7 7 2" xfId="5262" xr:uid="{EB84FFAC-E615-4BEB-AC2B-E09CB0E11D0A}"/>
    <cellStyle name="Normal 9 7 8" xfId="4289" xr:uid="{D74F4DAD-4E56-4B9C-8973-741066253E8C}"/>
    <cellStyle name="Normal 9 7 8 2" xfId="5263" xr:uid="{94320D00-6894-43C0-B854-1BA81B73F113}"/>
    <cellStyle name="Normal 9 7 9" xfId="5231" xr:uid="{D1611041-6B48-4F50-8D59-09B7403E394D}"/>
    <cellStyle name="Normal 9 8" xfId="427" xr:uid="{140568E0-40B4-451C-8D30-35E8DE2A7201}"/>
    <cellStyle name="Normal 9 8 2" xfId="895" xr:uid="{EE89BC48-EFD5-46B3-BEF7-EF4FB9BD59E5}"/>
    <cellStyle name="Normal 9 8 2 2" xfId="896" xr:uid="{DC181FEC-0498-488D-896F-79146E429C81}"/>
    <cellStyle name="Normal 9 8 2 2 2" xfId="2487" xr:uid="{5D848438-6D44-4AEF-A80D-033B613E649B}"/>
    <cellStyle name="Normal 9 8 2 2 2 2" xfId="5267" xr:uid="{84EFA60A-8808-488B-B2BC-BD70FCC63AF0}"/>
    <cellStyle name="Normal 9 8 2 2 3" xfId="4290" xr:uid="{42D064F6-349F-418E-80B2-048107C46FBE}"/>
    <cellStyle name="Normal 9 8 2 2 3 2" xfId="5268" xr:uid="{B7AEC9DA-8312-4465-8E39-A21D4A782C0C}"/>
    <cellStyle name="Normal 9 8 2 2 4" xfId="4291" xr:uid="{6816246A-FDCD-4954-A54B-5C695F518E93}"/>
    <cellStyle name="Normal 9 8 2 2 4 2" xfId="5269" xr:uid="{C027C05A-1B5E-4B51-88A2-D5676FC955B5}"/>
    <cellStyle name="Normal 9 8 2 2 5" xfId="5266" xr:uid="{43469AED-FB24-46DD-B8F7-9EFD9D0F7F01}"/>
    <cellStyle name="Normal 9 8 2 3" xfId="2488" xr:uid="{448A8F6E-2209-4CB6-BBC6-8612A1121171}"/>
    <cellStyle name="Normal 9 8 2 3 2" xfId="5270" xr:uid="{0194EDBF-F4BD-4E13-960B-01187D1E64F2}"/>
    <cellStyle name="Normal 9 8 2 4" xfId="4292" xr:uid="{76313F66-A24E-4030-87C4-208B82AE989E}"/>
    <cellStyle name="Normal 9 8 2 4 2" xfId="5271" xr:uid="{6B3EA72F-66B0-4F4F-8689-F51464E31406}"/>
    <cellStyle name="Normal 9 8 2 5" xfId="4293" xr:uid="{6F44237F-B304-4C7C-A9DA-B0F846DB16FF}"/>
    <cellStyle name="Normal 9 8 2 5 2" xfId="5272" xr:uid="{4D8C38E5-F2A8-41B3-B489-B7FF4C791D73}"/>
    <cellStyle name="Normal 9 8 2 6" xfId="5265" xr:uid="{8469002E-195F-4B5A-AE19-9B3156DD1D7A}"/>
    <cellStyle name="Normal 9 8 3" xfId="897" xr:uid="{258EDE91-EAED-428D-9312-0FB57D185EB6}"/>
    <cellStyle name="Normal 9 8 3 2" xfId="2489" xr:uid="{C0C04A78-A9A1-4744-BE2F-F84DF8E8940D}"/>
    <cellStyle name="Normal 9 8 3 2 2" xfId="5274" xr:uid="{5BDDBF1F-4867-4755-A47B-BC84448E7947}"/>
    <cellStyle name="Normal 9 8 3 3" xfId="4294" xr:uid="{BF1040A1-811A-48DE-8645-32BBC5E0C998}"/>
    <cellStyle name="Normal 9 8 3 3 2" xfId="5275" xr:uid="{1D834F71-6A95-42CF-8F02-8DEE64C9216B}"/>
    <cellStyle name="Normal 9 8 3 4" xfId="4295" xr:uid="{EDA3AB1E-EEDC-4FB7-BD70-8732F5187449}"/>
    <cellStyle name="Normal 9 8 3 4 2" xfId="5276" xr:uid="{6070982B-2FB6-49AB-9216-8589E3ADA627}"/>
    <cellStyle name="Normal 9 8 3 5" xfId="5273" xr:uid="{F298E23C-E589-4395-B855-3D6D563599DC}"/>
    <cellStyle name="Normal 9 8 4" xfId="2490" xr:uid="{E36F3CD1-B6B9-4F98-A1AF-0EE145C13613}"/>
    <cellStyle name="Normal 9 8 4 2" xfId="4296" xr:uid="{2EE812C2-3C1C-408E-B73D-5C8FFE2C5DE1}"/>
    <cellStyle name="Normal 9 8 4 2 2" xfId="5278" xr:uid="{DB59673D-3671-4A52-B101-C4F73771F8D5}"/>
    <cellStyle name="Normal 9 8 4 3" xfId="4297" xr:uid="{F95A3F0A-3E80-44F2-9156-7170246EDA77}"/>
    <cellStyle name="Normal 9 8 4 3 2" xfId="5279" xr:uid="{4872DC88-7AE5-4856-BA17-0302E9FCA1FC}"/>
    <cellStyle name="Normal 9 8 4 4" xfId="4298" xr:uid="{316DB3BE-EE30-4866-B229-3F4E4009E60D}"/>
    <cellStyle name="Normal 9 8 4 4 2" xfId="5280" xr:uid="{DC99E26F-651B-4D8D-932A-1C9BBC66BAE3}"/>
    <cellStyle name="Normal 9 8 4 5" xfId="5277" xr:uid="{EF133D1C-F717-498D-BDF0-90F01218D891}"/>
    <cellStyle name="Normal 9 8 5" xfId="4299" xr:uid="{88AD7B91-DCA2-401F-99F2-46074911FAC2}"/>
    <cellStyle name="Normal 9 8 5 2" xfId="5281" xr:uid="{F4F875AD-2FD3-4C96-909C-AAFE6FE70A7A}"/>
    <cellStyle name="Normal 9 8 6" xfId="4300" xr:uid="{9FA4F6BE-F31A-4010-8C93-EBA52B7D0F04}"/>
    <cellStyle name="Normal 9 8 6 2" xfId="5282" xr:uid="{4971F40C-4AF9-4B8F-BDB6-15389455513E}"/>
    <cellStyle name="Normal 9 8 7" xfId="4301" xr:uid="{A866F73E-7DD5-4BFA-8986-3F35DCBEDEF4}"/>
    <cellStyle name="Normal 9 8 7 2" xfId="5283" xr:uid="{E3D73C78-6C2B-4852-97C7-5D1B1BB4B157}"/>
    <cellStyle name="Normal 9 8 8" xfId="5264" xr:uid="{415B7B3C-6734-4122-83CB-DB7773BE5BF3}"/>
    <cellStyle name="Normal 9 9" xfId="428" xr:uid="{21DF7B45-A2A1-40B8-8098-616CE59963A4}"/>
    <cellStyle name="Normal 9 9 2" xfId="898" xr:uid="{80001AD3-5E78-4AE7-AA4A-D20E6FA9997D}"/>
    <cellStyle name="Normal 9 9 2 2" xfId="2491" xr:uid="{88E922F1-C709-4A30-A5F8-1CE2F1CCC5E5}"/>
    <cellStyle name="Normal 9 9 2 2 2" xfId="5286" xr:uid="{8E718DEF-351F-4F2D-BC3E-CA6476C45EB4}"/>
    <cellStyle name="Normal 9 9 2 3" xfId="4302" xr:uid="{7A57FFDE-F594-4BF6-900B-F2EC8F51E3C7}"/>
    <cellStyle name="Normal 9 9 2 3 2" xfId="5287" xr:uid="{10BFF683-F971-4A86-81CD-2E5E57D475F6}"/>
    <cellStyle name="Normal 9 9 2 4" xfId="4303" xr:uid="{F6A2CF29-09EF-4ED7-982D-D0BC19892E18}"/>
    <cellStyle name="Normal 9 9 2 4 2" xfId="5288" xr:uid="{23BB218A-FA95-4F79-BE97-A7243964DD0C}"/>
    <cellStyle name="Normal 9 9 2 5" xfId="5285" xr:uid="{D8E5B13A-337F-4C90-91C4-7EF648A92514}"/>
    <cellStyle name="Normal 9 9 3" xfId="2492" xr:uid="{52AC7403-B49E-46B4-BF9B-0B32062BE14C}"/>
    <cellStyle name="Normal 9 9 3 2" xfId="4304" xr:uid="{1A3C218B-68E8-4B3B-B511-B52E8A60D62F}"/>
    <cellStyle name="Normal 9 9 3 2 2" xfId="5290" xr:uid="{886F6FE2-51D6-4C7E-824A-23E3BC908190}"/>
    <cellStyle name="Normal 9 9 3 3" xfId="4305" xr:uid="{A404E01A-8F96-4B86-9ADC-D438AD76D1C0}"/>
    <cellStyle name="Normal 9 9 3 3 2" xfId="5291" xr:uid="{1F68EE5A-6898-4721-BDAA-3C62A57490F6}"/>
    <cellStyle name="Normal 9 9 3 4" xfId="4306" xr:uid="{9407DFED-B102-465D-BA27-5504C56A9A5D}"/>
    <cellStyle name="Normal 9 9 3 4 2" xfId="5292" xr:uid="{F19371AE-D30B-4A74-9BA5-0795170BFAB0}"/>
    <cellStyle name="Normal 9 9 3 5" xfId="5289" xr:uid="{40F36F5A-8DF0-4683-8ECF-7A230294F05F}"/>
    <cellStyle name="Normal 9 9 4" xfId="4307" xr:uid="{23609F70-EFC2-41DC-8D76-F3F9E7D4D29D}"/>
    <cellStyle name="Normal 9 9 4 2" xfId="5293" xr:uid="{053E36A7-0F56-4755-AA6E-8B9ED77517B6}"/>
    <cellStyle name="Normal 9 9 5" xfId="4308" xr:uid="{BE8D9A08-4245-487E-9954-002D43B5CDCA}"/>
    <cellStyle name="Normal 9 9 5 2" xfId="5294" xr:uid="{66EB039B-470A-4745-9C2E-B7D4DED3F878}"/>
    <cellStyle name="Normal 9 9 6" xfId="4309" xr:uid="{EF2EB0E8-270C-40C4-AFA1-45C751C367A8}"/>
    <cellStyle name="Normal 9 9 6 2" xfId="5295" xr:uid="{E2790FD8-754E-4C84-99B1-C5C290FE1859}"/>
    <cellStyle name="Normal 9 9 7" xfId="5284" xr:uid="{81F491E4-A0D0-4448-834F-2DF41561A830}"/>
    <cellStyle name="Percent 2" xfId="183" xr:uid="{F1AA654B-C932-42DA-BFFB-30A4E8863771}"/>
    <cellStyle name="Percent 2 2" xfId="5296" xr:uid="{DF4A3B8E-EA10-46F6-BC1F-F2120C31C269}"/>
    <cellStyle name="Гиперссылка 2" xfId="4" xr:uid="{49BAA0F8-B3D3-41B5-87DD-435502328B29}"/>
    <cellStyle name="Гиперссылка 2 2" xfId="5297" xr:uid="{ED6E8962-5EC9-4DEE-A5EA-8AD075163C7D}"/>
    <cellStyle name="Обычный 2" xfId="1" xr:uid="{A3CD5D5E-4502-4158-8112-08CDD679ACF5}"/>
    <cellStyle name="Обычный 2 2" xfId="5" xr:uid="{D19F253E-EE9B-4476-9D91-2EE3A6D7A3DC}"/>
    <cellStyle name="Обычный 2 2 2" xfId="5299" xr:uid="{1F8ED5D7-FCFE-4223-BFA4-47FB3D30A1E8}"/>
    <cellStyle name="Обычный 2 3" xfId="5298" xr:uid="{807C5156-6649-4845-A3F4-AE351123BA96}"/>
    <cellStyle name="常规_Sheet1_1" xfId="4411" xr:uid="{8E40C2B6-A1BC-4274-8276-1EE25404A6C5}"/>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13"/>
  <sheetViews>
    <sheetView tabSelected="1" zoomScale="90" zoomScaleNormal="90" workbookViewId="0">
      <selection activeCell="P112" sqref="P112"/>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708</v>
      </c>
      <c r="C10" s="120"/>
      <c r="D10" s="120"/>
      <c r="E10" s="120"/>
      <c r="F10" s="115"/>
      <c r="G10" s="116"/>
      <c r="H10" s="116" t="s">
        <v>708</v>
      </c>
      <c r="I10" s="120"/>
      <c r="J10" s="154">
        <v>51521</v>
      </c>
      <c r="K10" s="115"/>
    </row>
    <row r="11" spans="1:11">
      <c r="A11" s="114"/>
      <c r="B11" s="114" t="s">
        <v>709</v>
      </c>
      <c r="C11" s="120"/>
      <c r="D11" s="120"/>
      <c r="E11" s="120"/>
      <c r="F11" s="115"/>
      <c r="G11" s="116"/>
      <c r="H11" s="116" t="s">
        <v>709</v>
      </c>
      <c r="I11" s="120"/>
      <c r="J11" s="155"/>
      <c r="K11" s="115"/>
    </row>
    <row r="12" spans="1:11">
      <c r="A12" s="114"/>
      <c r="B12" s="114" t="s">
        <v>710</v>
      </c>
      <c r="C12" s="120"/>
      <c r="D12" s="120"/>
      <c r="E12" s="120"/>
      <c r="F12" s="115"/>
      <c r="G12" s="116"/>
      <c r="H12" s="116" t="s">
        <v>710</v>
      </c>
      <c r="I12" s="120"/>
      <c r="J12" s="120"/>
      <c r="K12" s="115"/>
    </row>
    <row r="13" spans="1:11">
      <c r="A13" s="114"/>
      <c r="B13" s="114" t="s">
        <v>863</v>
      </c>
      <c r="C13" s="120"/>
      <c r="D13" s="120"/>
      <c r="E13" s="120"/>
      <c r="F13" s="115"/>
      <c r="G13" s="116"/>
      <c r="H13" s="116" t="s">
        <v>863</v>
      </c>
      <c r="I13" s="120"/>
      <c r="J13" s="99" t="s">
        <v>11</v>
      </c>
      <c r="K13" s="115"/>
    </row>
    <row r="14" spans="1:11" ht="15" customHeight="1">
      <c r="A14" s="114"/>
      <c r="B14" s="114" t="s">
        <v>712</v>
      </c>
      <c r="C14" s="120"/>
      <c r="D14" s="120"/>
      <c r="E14" s="120"/>
      <c r="F14" s="115"/>
      <c r="G14" s="116"/>
      <c r="H14" s="116" t="s">
        <v>712</v>
      </c>
      <c r="I14" s="120"/>
      <c r="J14" s="156">
        <v>45191</v>
      </c>
      <c r="K14" s="115"/>
    </row>
    <row r="15" spans="1:11" ht="15" customHeight="1">
      <c r="A15" s="114"/>
      <c r="B15" s="131" t="s">
        <v>864</v>
      </c>
      <c r="C15" s="7"/>
      <c r="D15" s="7"/>
      <c r="E15" s="7"/>
      <c r="F15" s="8"/>
      <c r="G15" s="116"/>
      <c r="H15" s="130" t="s">
        <v>864</v>
      </c>
      <c r="I15" s="120"/>
      <c r="J15" s="157"/>
      <c r="K15" s="115"/>
    </row>
    <row r="16" spans="1:11" ht="15" customHeight="1">
      <c r="A16" s="114"/>
      <c r="B16" s="120"/>
      <c r="C16" s="120"/>
      <c r="D16" s="120"/>
      <c r="E16" s="120"/>
      <c r="F16" s="120"/>
      <c r="G16" s="120"/>
      <c r="H16" s="120"/>
      <c r="I16" s="123" t="s">
        <v>142</v>
      </c>
      <c r="J16" s="129">
        <v>40084</v>
      </c>
      <c r="K16" s="115"/>
    </row>
    <row r="17" spans="1:11">
      <c r="A17" s="114"/>
      <c r="B17" s="120" t="s">
        <v>713</v>
      </c>
      <c r="C17" s="120"/>
      <c r="D17" s="120"/>
      <c r="E17" s="120"/>
      <c r="F17" s="120"/>
      <c r="G17" s="120"/>
      <c r="H17" s="120"/>
      <c r="I17" s="123" t="s">
        <v>143</v>
      </c>
      <c r="J17" s="129" t="s">
        <v>862</v>
      </c>
      <c r="K17" s="115"/>
    </row>
    <row r="18" spans="1:11" ht="18">
      <c r="A18" s="114"/>
      <c r="B18" s="120" t="s">
        <v>714</v>
      </c>
      <c r="C18" s="120"/>
      <c r="D18" s="120"/>
      <c r="E18" s="120"/>
      <c r="F18" s="120"/>
      <c r="G18" s="120"/>
      <c r="H18" s="120"/>
      <c r="I18" s="122" t="s">
        <v>258</v>
      </c>
      <c r="J18" s="104" t="s">
        <v>159</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58" t="s">
        <v>201</v>
      </c>
      <c r="G20" s="159"/>
      <c r="H20" s="100" t="s">
        <v>169</v>
      </c>
      <c r="I20" s="100" t="s">
        <v>202</v>
      </c>
      <c r="J20" s="100" t="s">
        <v>21</v>
      </c>
      <c r="K20" s="115"/>
    </row>
    <row r="21" spans="1:11">
      <c r="A21" s="114"/>
      <c r="B21" s="105"/>
      <c r="C21" s="105"/>
      <c r="D21" s="106"/>
      <c r="E21" s="106"/>
      <c r="F21" s="160"/>
      <c r="G21" s="161"/>
      <c r="H21" s="105" t="s">
        <v>141</v>
      </c>
      <c r="I21" s="105"/>
      <c r="J21" s="105"/>
      <c r="K21" s="115"/>
    </row>
    <row r="22" spans="1:11" ht="36">
      <c r="A22" s="114"/>
      <c r="B22" s="107">
        <v>6</v>
      </c>
      <c r="C22" s="10" t="s">
        <v>715</v>
      </c>
      <c r="D22" s="118" t="s">
        <v>715</v>
      </c>
      <c r="E22" s="118" t="s">
        <v>348</v>
      </c>
      <c r="F22" s="152"/>
      <c r="G22" s="153"/>
      <c r="H22" s="11" t="s">
        <v>859</v>
      </c>
      <c r="I22" s="14">
        <v>3.02</v>
      </c>
      <c r="J22" s="109">
        <f t="shared" ref="J22:J53" si="0">I22*B22</f>
        <v>18.12</v>
      </c>
      <c r="K22" s="115"/>
    </row>
    <row r="23" spans="1:11" ht="36">
      <c r="A23" s="114"/>
      <c r="B23" s="107">
        <v>6</v>
      </c>
      <c r="C23" s="10" t="s">
        <v>715</v>
      </c>
      <c r="D23" s="118" t="s">
        <v>715</v>
      </c>
      <c r="E23" s="118" t="s">
        <v>528</v>
      </c>
      <c r="F23" s="152"/>
      <c r="G23" s="153"/>
      <c r="H23" s="11" t="s">
        <v>859</v>
      </c>
      <c r="I23" s="14">
        <v>3.02</v>
      </c>
      <c r="J23" s="109">
        <f t="shared" si="0"/>
        <v>18.12</v>
      </c>
      <c r="K23" s="115"/>
    </row>
    <row r="24" spans="1:11" ht="36">
      <c r="A24" s="114"/>
      <c r="B24" s="107">
        <v>3</v>
      </c>
      <c r="C24" s="10" t="s">
        <v>715</v>
      </c>
      <c r="D24" s="118" t="s">
        <v>715</v>
      </c>
      <c r="E24" s="118" t="s">
        <v>716</v>
      </c>
      <c r="F24" s="152"/>
      <c r="G24" s="153"/>
      <c r="H24" s="11" t="s">
        <v>859</v>
      </c>
      <c r="I24" s="14">
        <v>3.02</v>
      </c>
      <c r="J24" s="109">
        <f t="shared" si="0"/>
        <v>9.06</v>
      </c>
      <c r="K24" s="115"/>
    </row>
    <row r="25" spans="1:11" ht="24">
      <c r="A25" s="114"/>
      <c r="B25" s="107">
        <v>1</v>
      </c>
      <c r="C25" s="10" t="s">
        <v>717</v>
      </c>
      <c r="D25" s="118" t="s">
        <v>717</v>
      </c>
      <c r="E25" s="118" t="s">
        <v>34</v>
      </c>
      <c r="F25" s="152"/>
      <c r="G25" s="153"/>
      <c r="H25" s="11" t="s">
        <v>718</v>
      </c>
      <c r="I25" s="14">
        <v>0.74</v>
      </c>
      <c r="J25" s="109">
        <f t="shared" si="0"/>
        <v>0.74</v>
      </c>
      <c r="K25" s="115"/>
    </row>
    <row r="26" spans="1:11" ht="24">
      <c r="A26" s="114"/>
      <c r="B26" s="107">
        <v>2</v>
      </c>
      <c r="C26" s="10" t="s">
        <v>717</v>
      </c>
      <c r="D26" s="118" t="s">
        <v>717</v>
      </c>
      <c r="E26" s="118" t="s">
        <v>35</v>
      </c>
      <c r="F26" s="152"/>
      <c r="G26" s="153"/>
      <c r="H26" s="11" t="s">
        <v>718</v>
      </c>
      <c r="I26" s="14">
        <v>0.74</v>
      </c>
      <c r="J26" s="109">
        <f t="shared" si="0"/>
        <v>1.48</v>
      </c>
      <c r="K26" s="115"/>
    </row>
    <row r="27" spans="1:11" ht="36">
      <c r="A27" s="114"/>
      <c r="B27" s="107">
        <v>12</v>
      </c>
      <c r="C27" s="10" t="s">
        <v>719</v>
      </c>
      <c r="D27" s="118" t="s">
        <v>719</v>
      </c>
      <c r="E27" s="118" t="s">
        <v>26</v>
      </c>
      <c r="F27" s="152" t="s">
        <v>348</v>
      </c>
      <c r="G27" s="153"/>
      <c r="H27" s="11" t="s">
        <v>720</v>
      </c>
      <c r="I27" s="14">
        <v>1.48</v>
      </c>
      <c r="J27" s="109">
        <f t="shared" si="0"/>
        <v>17.759999999999998</v>
      </c>
      <c r="K27" s="115"/>
    </row>
    <row r="28" spans="1:11" ht="24">
      <c r="A28" s="114"/>
      <c r="B28" s="107">
        <v>6</v>
      </c>
      <c r="C28" s="10" t="s">
        <v>721</v>
      </c>
      <c r="D28" s="118" t="s">
        <v>810</v>
      </c>
      <c r="E28" s="118" t="s">
        <v>722</v>
      </c>
      <c r="F28" s="152"/>
      <c r="G28" s="153"/>
      <c r="H28" s="11" t="s">
        <v>860</v>
      </c>
      <c r="I28" s="14">
        <v>1.29</v>
      </c>
      <c r="J28" s="109">
        <f t="shared" si="0"/>
        <v>7.74</v>
      </c>
      <c r="K28" s="115"/>
    </row>
    <row r="29" spans="1:11">
      <c r="A29" s="114"/>
      <c r="B29" s="107">
        <v>3</v>
      </c>
      <c r="C29" s="10" t="s">
        <v>628</v>
      </c>
      <c r="D29" s="118" t="s">
        <v>628</v>
      </c>
      <c r="E29" s="118" t="s">
        <v>25</v>
      </c>
      <c r="F29" s="152"/>
      <c r="G29" s="153"/>
      <c r="H29" s="11" t="s">
        <v>630</v>
      </c>
      <c r="I29" s="14">
        <v>0.49</v>
      </c>
      <c r="J29" s="109">
        <f t="shared" si="0"/>
        <v>1.47</v>
      </c>
      <c r="K29" s="115"/>
    </row>
    <row r="30" spans="1:11">
      <c r="A30" s="114"/>
      <c r="B30" s="107">
        <v>6</v>
      </c>
      <c r="C30" s="10" t="s">
        <v>723</v>
      </c>
      <c r="D30" s="118" t="s">
        <v>811</v>
      </c>
      <c r="E30" s="118" t="s">
        <v>724</v>
      </c>
      <c r="F30" s="152"/>
      <c r="G30" s="153"/>
      <c r="H30" s="11" t="s">
        <v>725</v>
      </c>
      <c r="I30" s="14">
        <v>4.4400000000000004</v>
      </c>
      <c r="J30" s="109">
        <f t="shared" si="0"/>
        <v>26.64</v>
      </c>
      <c r="K30" s="115"/>
    </row>
    <row r="31" spans="1:11">
      <c r="A31" s="114"/>
      <c r="B31" s="107">
        <v>12</v>
      </c>
      <c r="C31" s="10" t="s">
        <v>726</v>
      </c>
      <c r="D31" s="118" t="s">
        <v>812</v>
      </c>
      <c r="E31" s="118" t="s">
        <v>727</v>
      </c>
      <c r="F31" s="152"/>
      <c r="G31" s="153"/>
      <c r="H31" s="11" t="s">
        <v>728</v>
      </c>
      <c r="I31" s="14">
        <v>1.29</v>
      </c>
      <c r="J31" s="109">
        <f t="shared" si="0"/>
        <v>15.48</v>
      </c>
      <c r="K31" s="115"/>
    </row>
    <row r="32" spans="1:11">
      <c r="A32" s="114"/>
      <c r="B32" s="107">
        <v>6</v>
      </c>
      <c r="C32" s="10" t="s">
        <v>726</v>
      </c>
      <c r="D32" s="118" t="s">
        <v>813</v>
      </c>
      <c r="E32" s="118" t="s">
        <v>729</v>
      </c>
      <c r="F32" s="152"/>
      <c r="G32" s="153"/>
      <c r="H32" s="11" t="s">
        <v>728</v>
      </c>
      <c r="I32" s="14">
        <v>1.72</v>
      </c>
      <c r="J32" s="109">
        <f t="shared" si="0"/>
        <v>10.32</v>
      </c>
      <c r="K32" s="115"/>
    </row>
    <row r="33" spans="1:11" ht="36">
      <c r="A33" s="114"/>
      <c r="B33" s="107">
        <v>4</v>
      </c>
      <c r="C33" s="10" t="s">
        <v>555</v>
      </c>
      <c r="D33" s="118" t="s">
        <v>555</v>
      </c>
      <c r="E33" s="118"/>
      <c r="F33" s="152"/>
      <c r="G33" s="153"/>
      <c r="H33" s="11" t="s">
        <v>557</v>
      </c>
      <c r="I33" s="14">
        <v>2.4900000000000002</v>
      </c>
      <c r="J33" s="109">
        <f t="shared" si="0"/>
        <v>9.9600000000000009</v>
      </c>
      <c r="K33" s="115"/>
    </row>
    <row r="34" spans="1:11" ht="24">
      <c r="A34" s="114"/>
      <c r="B34" s="107">
        <v>24</v>
      </c>
      <c r="C34" s="10" t="s">
        <v>730</v>
      </c>
      <c r="D34" s="118" t="s">
        <v>730</v>
      </c>
      <c r="E34" s="118"/>
      <c r="F34" s="152"/>
      <c r="G34" s="153"/>
      <c r="H34" s="11" t="s">
        <v>731</v>
      </c>
      <c r="I34" s="14">
        <v>3.09</v>
      </c>
      <c r="J34" s="109">
        <f t="shared" si="0"/>
        <v>74.16</v>
      </c>
      <c r="K34" s="115"/>
    </row>
    <row r="35" spans="1:11">
      <c r="A35" s="114"/>
      <c r="B35" s="107">
        <v>30</v>
      </c>
      <c r="C35" s="10" t="s">
        <v>732</v>
      </c>
      <c r="D35" s="118" t="s">
        <v>732</v>
      </c>
      <c r="E35" s="118" t="s">
        <v>25</v>
      </c>
      <c r="F35" s="152" t="s">
        <v>273</v>
      </c>
      <c r="G35" s="153"/>
      <c r="H35" s="11" t="s">
        <v>733</v>
      </c>
      <c r="I35" s="14">
        <v>0.24</v>
      </c>
      <c r="J35" s="109">
        <f t="shared" si="0"/>
        <v>7.1999999999999993</v>
      </c>
      <c r="K35" s="115"/>
    </row>
    <row r="36" spans="1:11">
      <c r="A36" s="114"/>
      <c r="B36" s="107">
        <v>10</v>
      </c>
      <c r="C36" s="10" t="s">
        <v>732</v>
      </c>
      <c r="D36" s="118" t="s">
        <v>732</v>
      </c>
      <c r="E36" s="118" t="s">
        <v>26</v>
      </c>
      <c r="F36" s="152" t="s">
        <v>273</v>
      </c>
      <c r="G36" s="153"/>
      <c r="H36" s="11" t="s">
        <v>733</v>
      </c>
      <c r="I36" s="14">
        <v>0.24</v>
      </c>
      <c r="J36" s="109">
        <f t="shared" si="0"/>
        <v>2.4</v>
      </c>
      <c r="K36" s="115"/>
    </row>
    <row r="37" spans="1:11" ht="36">
      <c r="A37" s="114"/>
      <c r="B37" s="107">
        <v>3</v>
      </c>
      <c r="C37" s="10" t="s">
        <v>734</v>
      </c>
      <c r="D37" s="118" t="s">
        <v>734</v>
      </c>
      <c r="E37" s="118" t="s">
        <v>37</v>
      </c>
      <c r="F37" s="152"/>
      <c r="G37" s="153"/>
      <c r="H37" s="11" t="s">
        <v>735</v>
      </c>
      <c r="I37" s="14">
        <v>1.65</v>
      </c>
      <c r="J37" s="109">
        <f t="shared" si="0"/>
        <v>4.9499999999999993</v>
      </c>
      <c r="K37" s="115"/>
    </row>
    <row r="38" spans="1:11">
      <c r="A38" s="114"/>
      <c r="B38" s="107">
        <v>2</v>
      </c>
      <c r="C38" s="10" t="s">
        <v>736</v>
      </c>
      <c r="D38" s="118" t="s">
        <v>814</v>
      </c>
      <c r="E38" s="118" t="s">
        <v>722</v>
      </c>
      <c r="F38" s="152"/>
      <c r="G38" s="153"/>
      <c r="H38" s="11" t="s">
        <v>737</v>
      </c>
      <c r="I38" s="14">
        <v>1.39</v>
      </c>
      <c r="J38" s="109">
        <f t="shared" si="0"/>
        <v>2.78</v>
      </c>
      <c r="K38" s="115"/>
    </row>
    <row r="39" spans="1:11">
      <c r="A39" s="114"/>
      <c r="B39" s="107">
        <v>6</v>
      </c>
      <c r="C39" s="10" t="s">
        <v>736</v>
      </c>
      <c r="D39" s="118" t="s">
        <v>815</v>
      </c>
      <c r="E39" s="118" t="s">
        <v>738</v>
      </c>
      <c r="F39" s="152"/>
      <c r="G39" s="153"/>
      <c r="H39" s="11" t="s">
        <v>737</v>
      </c>
      <c r="I39" s="14">
        <v>2.09</v>
      </c>
      <c r="J39" s="109">
        <f t="shared" si="0"/>
        <v>12.54</v>
      </c>
      <c r="K39" s="115"/>
    </row>
    <row r="40" spans="1:11" ht="24">
      <c r="A40" s="114"/>
      <c r="B40" s="107">
        <v>24</v>
      </c>
      <c r="C40" s="10" t="s">
        <v>739</v>
      </c>
      <c r="D40" s="118" t="s">
        <v>816</v>
      </c>
      <c r="E40" s="118" t="s">
        <v>740</v>
      </c>
      <c r="F40" s="152"/>
      <c r="G40" s="153"/>
      <c r="H40" s="11" t="s">
        <v>741</v>
      </c>
      <c r="I40" s="14">
        <v>1.39</v>
      </c>
      <c r="J40" s="109">
        <f t="shared" si="0"/>
        <v>33.36</v>
      </c>
      <c r="K40" s="115"/>
    </row>
    <row r="41" spans="1:11" ht="24">
      <c r="A41" s="114"/>
      <c r="B41" s="107">
        <v>12</v>
      </c>
      <c r="C41" s="10" t="s">
        <v>742</v>
      </c>
      <c r="D41" s="118" t="s">
        <v>817</v>
      </c>
      <c r="E41" s="118" t="s">
        <v>740</v>
      </c>
      <c r="F41" s="152"/>
      <c r="G41" s="153"/>
      <c r="H41" s="11" t="s">
        <v>743</v>
      </c>
      <c r="I41" s="14">
        <v>1.39</v>
      </c>
      <c r="J41" s="109">
        <f t="shared" si="0"/>
        <v>16.68</v>
      </c>
      <c r="K41" s="115"/>
    </row>
    <row r="42" spans="1:11" ht="24">
      <c r="A42" s="114"/>
      <c r="B42" s="107">
        <v>4</v>
      </c>
      <c r="C42" s="10" t="s">
        <v>742</v>
      </c>
      <c r="D42" s="118" t="s">
        <v>818</v>
      </c>
      <c r="E42" s="118" t="s">
        <v>294</v>
      </c>
      <c r="F42" s="152"/>
      <c r="G42" s="153"/>
      <c r="H42" s="11" t="s">
        <v>743</v>
      </c>
      <c r="I42" s="14">
        <v>2.09</v>
      </c>
      <c r="J42" s="109">
        <f t="shared" si="0"/>
        <v>8.36</v>
      </c>
      <c r="K42" s="115"/>
    </row>
    <row r="43" spans="1:11" ht="48">
      <c r="A43" s="114"/>
      <c r="B43" s="107">
        <v>2</v>
      </c>
      <c r="C43" s="10" t="s">
        <v>744</v>
      </c>
      <c r="D43" s="118" t="s">
        <v>744</v>
      </c>
      <c r="E43" s="118" t="s">
        <v>25</v>
      </c>
      <c r="F43" s="152" t="s">
        <v>107</v>
      </c>
      <c r="G43" s="153"/>
      <c r="H43" s="11" t="s">
        <v>745</v>
      </c>
      <c r="I43" s="14">
        <v>4.13</v>
      </c>
      <c r="J43" s="109">
        <f t="shared" si="0"/>
        <v>8.26</v>
      </c>
      <c r="K43" s="115"/>
    </row>
    <row r="44" spans="1:11" ht="24">
      <c r="A44" s="114"/>
      <c r="B44" s="107">
        <v>6</v>
      </c>
      <c r="C44" s="10" t="s">
        <v>746</v>
      </c>
      <c r="D44" s="118" t="s">
        <v>746</v>
      </c>
      <c r="E44" s="118" t="s">
        <v>29</v>
      </c>
      <c r="F44" s="152"/>
      <c r="G44" s="153"/>
      <c r="H44" s="11" t="s">
        <v>747</v>
      </c>
      <c r="I44" s="14">
        <v>0.34</v>
      </c>
      <c r="J44" s="109">
        <f t="shared" si="0"/>
        <v>2.04</v>
      </c>
      <c r="K44" s="115"/>
    </row>
    <row r="45" spans="1:11" ht="36">
      <c r="A45" s="114"/>
      <c r="B45" s="134">
        <v>0</v>
      </c>
      <c r="C45" s="135" t="s">
        <v>748</v>
      </c>
      <c r="D45" s="136" t="s">
        <v>748</v>
      </c>
      <c r="E45" s="136" t="s">
        <v>27</v>
      </c>
      <c r="F45" s="162" t="s">
        <v>107</v>
      </c>
      <c r="G45" s="163"/>
      <c r="H45" s="137" t="s">
        <v>749</v>
      </c>
      <c r="I45" s="138">
        <v>1.24</v>
      </c>
      <c r="J45" s="139">
        <f t="shared" si="0"/>
        <v>0</v>
      </c>
      <c r="K45" s="115"/>
    </row>
    <row r="46" spans="1:11" ht="24">
      <c r="A46" s="114"/>
      <c r="B46" s="107">
        <v>12</v>
      </c>
      <c r="C46" s="10" t="s">
        <v>750</v>
      </c>
      <c r="D46" s="118" t="s">
        <v>750</v>
      </c>
      <c r="E46" s="118" t="s">
        <v>27</v>
      </c>
      <c r="F46" s="152"/>
      <c r="G46" s="153"/>
      <c r="H46" s="11" t="s">
        <v>751</v>
      </c>
      <c r="I46" s="14">
        <v>1.73</v>
      </c>
      <c r="J46" s="109">
        <f t="shared" si="0"/>
        <v>20.759999999999998</v>
      </c>
      <c r="K46" s="115"/>
    </row>
    <row r="47" spans="1:11" ht="24">
      <c r="A47" s="114"/>
      <c r="B47" s="107">
        <v>24</v>
      </c>
      <c r="C47" s="10" t="s">
        <v>750</v>
      </c>
      <c r="D47" s="118" t="s">
        <v>750</v>
      </c>
      <c r="E47" s="118" t="s">
        <v>28</v>
      </c>
      <c r="F47" s="152"/>
      <c r="G47" s="153"/>
      <c r="H47" s="11" t="s">
        <v>751</v>
      </c>
      <c r="I47" s="14">
        <v>1.73</v>
      </c>
      <c r="J47" s="109">
        <f t="shared" si="0"/>
        <v>41.519999999999996</v>
      </c>
      <c r="K47" s="115"/>
    </row>
    <row r="48" spans="1:11">
      <c r="A48" s="114"/>
      <c r="B48" s="107">
        <v>2</v>
      </c>
      <c r="C48" s="10" t="s">
        <v>752</v>
      </c>
      <c r="D48" s="118" t="s">
        <v>819</v>
      </c>
      <c r="E48" s="118" t="s">
        <v>738</v>
      </c>
      <c r="F48" s="152"/>
      <c r="G48" s="153"/>
      <c r="H48" s="11" t="s">
        <v>753</v>
      </c>
      <c r="I48" s="14">
        <v>1.04</v>
      </c>
      <c r="J48" s="109">
        <f t="shared" si="0"/>
        <v>2.08</v>
      </c>
      <c r="K48" s="115"/>
    </row>
    <row r="49" spans="1:11">
      <c r="A49" s="114"/>
      <c r="B49" s="107">
        <v>2</v>
      </c>
      <c r="C49" s="10" t="s">
        <v>752</v>
      </c>
      <c r="D49" s="118" t="s">
        <v>820</v>
      </c>
      <c r="E49" s="118" t="s">
        <v>754</v>
      </c>
      <c r="F49" s="152"/>
      <c r="G49" s="153"/>
      <c r="H49" s="11" t="s">
        <v>753</v>
      </c>
      <c r="I49" s="14">
        <v>1.24</v>
      </c>
      <c r="J49" s="109">
        <f t="shared" si="0"/>
        <v>2.48</v>
      </c>
      <c r="K49" s="115"/>
    </row>
    <row r="50" spans="1:11">
      <c r="A50" s="114"/>
      <c r="B50" s="107">
        <v>2</v>
      </c>
      <c r="C50" s="10" t="s">
        <v>752</v>
      </c>
      <c r="D50" s="118" t="s">
        <v>821</v>
      </c>
      <c r="E50" s="118" t="s">
        <v>727</v>
      </c>
      <c r="F50" s="152"/>
      <c r="G50" s="153"/>
      <c r="H50" s="11" t="s">
        <v>753</v>
      </c>
      <c r="I50" s="14">
        <v>1.44</v>
      </c>
      <c r="J50" s="109">
        <f t="shared" si="0"/>
        <v>2.88</v>
      </c>
      <c r="K50" s="115"/>
    </row>
    <row r="51" spans="1:11">
      <c r="A51" s="114"/>
      <c r="B51" s="107">
        <v>2</v>
      </c>
      <c r="C51" s="10" t="s">
        <v>752</v>
      </c>
      <c r="D51" s="118" t="s">
        <v>822</v>
      </c>
      <c r="E51" s="118" t="s">
        <v>755</v>
      </c>
      <c r="F51" s="152"/>
      <c r="G51" s="153"/>
      <c r="H51" s="11" t="s">
        <v>753</v>
      </c>
      <c r="I51" s="14">
        <v>1.64</v>
      </c>
      <c r="J51" s="109">
        <f t="shared" si="0"/>
        <v>3.28</v>
      </c>
      <c r="K51" s="115"/>
    </row>
    <row r="52" spans="1:11">
      <c r="A52" s="114"/>
      <c r="B52" s="107">
        <v>2</v>
      </c>
      <c r="C52" s="10" t="s">
        <v>752</v>
      </c>
      <c r="D52" s="118" t="s">
        <v>823</v>
      </c>
      <c r="E52" s="118" t="s">
        <v>756</v>
      </c>
      <c r="F52" s="152"/>
      <c r="G52" s="153"/>
      <c r="H52" s="11" t="s">
        <v>753</v>
      </c>
      <c r="I52" s="14">
        <v>1.94</v>
      </c>
      <c r="J52" s="109">
        <f t="shared" si="0"/>
        <v>3.88</v>
      </c>
      <c r="K52" s="115"/>
    </row>
    <row r="53" spans="1:11">
      <c r="A53" s="114"/>
      <c r="B53" s="107">
        <v>2</v>
      </c>
      <c r="C53" s="10" t="s">
        <v>752</v>
      </c>
      <c r="D53" s="118" t="s">
        <v>824</v>
      </c>
      <c r="E53" s="118" t="s">
        <v>757</v>
      </c>
      <c r="F53" s="152"/>
      <c r="G53" s="153"/>
      <c r="H53" s="11" t="s">
        <v>753</v>
      </c>
      <c r="I53" s="14">
        <v>2.19</v>
      </c>
      <c r="J53" s="109">
        <f t="shared" si="0"/>
        <v>4.38</v>
      </c>
      <c r="K53" s="115"/>
    </row>
    <row r="54" spans="1:11">
      <c r="A54" s="114"/>
      <c r="B54" s="107">
        <v>2</v>
      </c>
      <c r="C54" s="10" t="s">
        <v>752</v>
      </c>
      <c r="D54" s="118" t="s">
        <v>825</v>
      </c>
      <c r="E54" s="118" t="s">
        <v>724</v>
      </c>
      <c r="F54" s="152"/>
      <c r="G54" s="153"/>
      <c r="H54" s="11" t="s">
        <v>753</v>
      </c>
      <c r="I54" s="14">
        <v>2.44</v>
      </c>
      <c r="J54" s="109">
        <f t="shared" ref="J54:J85" si="1">I54*B54</f>
        <v>4.88</v>
      </c>
      <c r="K54" s="115"/>
    </row>
    <row r="55" spans="1:11">
      <c r="A55" s="114"/>
      <c r="B55" s="107">
        <v>24</v>
      </c>
      <c r="C55" s="10" t="s">
        <v>758</v>
      </c>
      <c r="D55" s="118" t="s">
        <v>826</v>
      </c>
      <c r="E55" s="118" t="s">
        <v>757</v>
      </c>
      <c r="F55" s="152"/>
      <c r="G55" s="153"/>
      <c r="H55" s="11" t="s">
        <v>759</v>
      </c>
      <c r="I55" s="14">
        <v>1.79</v>
      </c>
      <c r="J55" s="109">
        <f t="shared" si="1"/>
        <v>42.96</v>
      </c>
      <c r="K55" s="115"/>
    </row>
    <row r="56" spans="1:11">
      <c r="A56" s="114"/>
      <c r="B56" s="107">
        <v>12</v>
      </c>
      <c r="C56" s="10" t="s">
        <v>760</v>
      </c>
      <c r="D56" s="118" t="s">
        <v>827</v>
      </c>
      <c r="E56" s="118" t="s">
        <v>761</v>
      </c>
      <c r="F56" s="152"/>
      <c r="G56" s="153"/>
      <c r="H56" s="11" t="s">
        <v>762</v>
      </c>
      <c r="I56" s="14">
        <v>0.76</v>
      </c>
      <c r="J56" s="109">
        <f t="shared" si="1"/>
        <v>9.120000000000001</v>
      </c>
      <c r="K56" s="115"/>
    </row>
    <row r="57" spans="1:11">
      <c r="A57" s="114"/>
      <c r="B57" s="107">
        <v>24</v>
      </c>
      <c r="C57" s="10" t="s">
        <v>760</v>
      </c>
      <c r="D57" s="118" t="s">
        <v>828</v>
      </c>
      <c r="E57" s="118" t="s">
        <v>763</v>
      </c>
      <c r="F57" s="152"/>
      <c r="G57" s="153"/>
      <c r="H57" s="11" t="s">
        <v>762</v>
      </c>
      <c r="I57" s="14">
        <v>0.89</v>
      </c>
      <c r="J57" s="109">
        <f t="shared" si="1"/>
        <v>21.36</v>
      </c>
      <c r="K57" s="115"/>
    </row>
    <row r="58" spans="1:11">
      <c r="A58" s="114"/>
      <c r="B58" s="134">
        <v>0</v>
      </c>
      <c r="C58" s="135" t="s">
        <v>760</v>
      </c>
      <c r="D58" s="136" t="s">
        <v>829</v>
      </c>
      <c r="E58" s="136" t="s">
        <v>727</v>
      </c>
      <c r="F58" s="162"/>
      <c r="G58" s="163"/>
      <c r="H58" s="137" t="s">
        <v>762</v>
      </c>
      <c r="I58" s="138">
        <v>1.44</v>
      </c>
      <c r="J58" s="139">
        <f t="shared" si="1"/>
        <v>0</v>
      </c>
      <c r="K58" s="115"/>
    </row>
    <row r="59" spans="1:11">
      <c r="A59" s="114"/>
      <c r="B59" s="107">
        <v>12</v>
      </c>
      <c r="C59" s="10" t="s">
        <v>764</v>
      </c>
      <c r="D59" s="118" t="s">
        <v>830</v>
      </c>
      <c r="E59" s="118" t="s">
        <v>763</v>
      </c>
      <c r="F59" s="152"/>
      <c r="G59" s="153"/>
      <c r="H59" s="11" t="s">
        <v>765</v>
      </c>
      <c r="I59" s="14">
        <v>0.99</v>
      </c>
      <c r="J59" s="109">
        <f t="shared" si="1"/>
        <v>11.879999999999999</v>
      </c>
      <c r="K59" s="115"/>
    </row>
    <row r="60" spans="1:11">
      <c r="A60" s="114"/>
      <c r="B60" s="107">
        <v>2</v>
      </c>
      <c r="C60" s="10" t="s">
        <v>766</v>
      </c>
      <c r="D60" s="118" t="s">
        <v>831</v>
      </c>
      <c r="E60" s="118" t="s">
        <v>738</v>
      </c>
      <c r="F60" s="152"/>
      <c r="G60" s="153"/>
      <c r="H60" s="11" t="s">
        <v>767</v>
      </c>
      <c r="I60" s="14">
        <v>1.1399999999999999</v>
      </c>
      <c r="J60" s="109">
        <f t="shared" si="1"/>
        <v>2.2799999999999998</v>
      </c>
      <c r="K60" s="115"/>
    </row>
    <row r="61" spans="1:11">
      <c r="A61" s="114"/>
      <c r="B61" s="107">
        <v>2</v>
      </c>
      <c r="C61" s="10" t="s">
        <v>766</v>
      </c>
      <c r="D61" s="118" t="s">
        <v>832</v>
      </c>
      <c r="E61" s="118" t="s">
        <v>754</v>
      </c>
      <c r="F61" s="152"/>
      <c r="G61" s="153"/>
      <c r="H61" s="11" t="s">
        <v>767</v>
      </c>
      <c r="I61" s="14">
        <v>1.34</v>
      </c>
      <c r="J61" s="109">
        <f t="shared" si="1"/>
        <v>2.68</v>
      </c>
      <c r="K61" s="115"/>
    </row>
    <row r="62" spans="1:11">
      <c r="A62" s="114"/>
      <c r="B62" s="107">
        <v>2</v>
      </c>
      <c r="C62" s="10" t="s">
        <v>766</v>
      </c>
      <c r="D62" s="118" t="s">
        <v>833</v>
      </c>
      <c r="E62" s="118" t="s">
        <v>727</v>
      </c>
      <c r="F62" s="152"/>
      <c r="G62" s="153"/>
      <c r="H62" s="11" t="s">
        <v>767</v>
      </c>
      <c r="I62" s="14">
        <v>1.54</v>
      </c>
      <c r="J62" s="109">
        <f t="shared" si="1"/>
        <v>3.08</v>
      </c>
      <c r="K62" s="115"/>
    </row>
    <row r="63" spans="1:11">
      <c r="A63" s="114"/>
      <c r="B63" s="107">
        <v>2</v>
      </c>
      <c r="C63" s="10" t="s">
        <v>766</v>
      </c>
      <c r="D63" s="118" t="s">
        <v>834</v>
      </c>
      <c r="E63" s="118" t="s">
        <v>755</v>
      </c>
      <c r="F63" s="152"/>
      <c r="G63" s="153"/>
      <c r="H63" s="11" t="s">
        <v>767</v>
      </c>
      <c r="I63" s="14">
        <v>1.74</v>
      </c>
      <c r="J63" s="109">
        <f t="shared" si="1"/>
        <v>3.48</v>
      </c>
      <c r="K63" s="115"/>
    </row>
    <row r="64" spans="1:11">
      <c r="A64" s="114"/>
      <c r="B64" s="107">
        <v>2</v>
      </c>
      <c r="C64" s="10" t="s">
        <v>766</v>
      </c>
      <c r="D64" s="118" t="s">
        <v>835</v>
      </c>
      <c r="E64" s="118" t="s">
        <v>756</v>
      </c>
      <c r="F64" s="152"/>
      <c r="G64" s="153"/>
      <c r="H64" s="11" t="s">
        <v>767</v>
      </c>
      <c r="I64" s="14">
        <v>2.04</v>
      </c>
      <c r="J64" s="109">
        <f t="shared" si="1"/>
        <v>4.08</v>
      </c>
      <c r="K64" s="115"/>
    </row>
    <row r="65" spans="1:11">
      <c r="A65" s="114"/>
      <c r="B65" s="107">
        <v>2</v>
      </c>
      <c r="C65" s="10" t="s">
        <v>766</v>
      </c>
      <c r="D65" s="118" t="s">
        <v>836</v>
      </c>
      <c r="E65" s="118" t="s">
        <v>757</v>
      </c>
      <c r="F65" s="152"/>
      <c r="G65" s="153"/>
      <c r="H65" s="11" t="s">
        <v>767</v>
      </c>
      <c r="I65" s="14">
        <v>2.39</v>
      </c>
      <c r="J65" s="109">
        <f t="shared" si="1"/>
        <v>4.78</v>
      </c>
      <c r="K65" s="115"/>
    </row>
    <row r="66" spans="1:11">
      <c r="A66" s="114"/>
      <c r="B66" s="107">
        <v>2</v>
      </c>
      <c r="C66" s="10" t="s">
        <v>766</v>
      </c>
      <c r="D66" s="118" t="s">
        <v>837</v>
      </c>
      <c r="E66" s="118" t="s">
        <v>724</v>
      </c>
      <c r="F66" s="152"/>
      <c r="G66" s="153"/>
      <c r="H66" s="11" t="s">
        <v>767</v>
      </c>
      <c r="I66" s="14">
        <v>2.64</v>
      </c>
      <c r="J66" s="109">
        <f t="shared" si="1"/>
        <v>5.28</v>
      </c>
      <c r="K66" s="115"/>
    </row>
    <row r="67" spans="1:11">
      <c r="A67" s="114"/>
      <c r="B67" s="107">
        <v>2</v>
      </c>
      <c r="C67" s="10" t="s">
        <v>768</v>
      </c>
      <c r="D67" s="118" t="s">
        <v>838</v>
      </c>
      <c r="E67" s="118" t="s">
        <v>761</v>
      </c>
      <c r="F67" s="152"/>
      <c r="G67" s="153"/>
      <c r="H67" s="11" t="s">
        <v>769</v>
      </c>
      <c r="I67" s="14">
        <v>0.89</v>
      </c>
      <c r="J67" s="109">
        <f t="shared" si="1"/>
        <v>1.78</v>
      </c>
      <c r="K67" s="115"/>
    </row>
    <row r="68" spans="1:11">
      <c r="A68" s="114"/>
      <c r="B68" s="107">
        <v>6</v>
      </c>
      <c r="C68" s="10" t="s">
        <v>768</v>
      </c>
      <c r="D68" s="118" t="s">
        <v>839</v>
      </c>
      <c r="E68" s="118" t="s">
        <v>754</v>
      </c>
      <c r="F68" s="152"/>
      <c r="G68" s="153"/>
      <c r="H68" s="11" t="s">
        <v>769</v>
      </c>
      <c r="I68" s="14">
        <v>1.59</v>
      </c>
      <c r="J68" s="109">
        <f t="shared" si="1"/>
        <v>9.5400000000000009</v>
      </c>
      <c r="K68" s="115"/>
    </row>
    <row r="69" spans="1:11">
      <c r="A69" s="114"/>
      <c r="B69" s="107">
        <v>2</v>
      </c>
      <c r="C69" s="10" t="s">
        <v>768</v>
      </c>
      <c r="D69" s="118" t="s">
        <v>840</v>
      </c>
      <c r="E69" s="118" t="s">
        <v>755</v>
      </c>
      <c r="F69" s="152"/>
      <c r="G69" s="153"/>
      <c r="H69" s="11" t="s">
        <v>769</v>
      </c>
      <c r="I69" s="14">
        <v>2.39</v>
      </c>
      <c r="J69" s="109">
        <f t="shared" si="1"/>
        <v>4.78</v>
      </c>
      <c r="K69" s="115"/>
    </row>
    <row r="70" spans="1:11">
      <c r="A70" s="114"/>
      <c r="B70" s="107">
        <v>2</v>
      </c>
      <c r="C70" s="10" t="s">
        <v>768</v>
      </c>
      <c r="D70" s="118" t="s">
        <v>841</v>
      </c>
      <c r="E70" s="118" t="s">
        <v>756</v>
      </c>
      <c r="F70" s="152"/>
      <c r="G70" s="153"/>
      <c r="H70" s="11" t="s">
        <v>769</v>
      </c>
      <c r="I70" s="14">
        <v>2.84</v>
      </c>
      <c r="J70" s="109">
        <f t="shared" si="1"/>
        <v>5.68</v>
      </c>
      <c r="K70" s="115"/>
    </row>
    <row r="71" spans="1:11" ht="24">
      <c r="A71" s="114"/>
      <c r="B71" s="107">
        <v>12</v>
      </c>
      <c r="C71" s="10" t="s">
        <v>770</v>
      </c>
      <c r="D71" s="118" t="s">
        <v>842</v>
      </c>
      <c r="E71" s="118" t="s">
        <v>738</v>
      </c>
      <c r="F71" s="152"/>
      <c r="G71" s="153"/>
      <c r="H71" s="11" t="s">
        <v>771</v>
      </c>
      <c r="I71" s="14">
        <v>1.64</v>
      </c>
      <c r="J71" s="109">
        <f t="shared" si="1"/>
        <v>19.68</v>
      </c>
      <c r="K71" s="115"/>
    </row>
    <row r="72" spans="1:11" ht="36">
      <c r="A72" s="114"/>
      <c r="B72" s="107">
        <v>12</v>
      </c>
      <c r="C72" s="10" t="s">
        <v>772</v>
      </c>
      <c r="D72" s="118" t="s">
        <v>843</v>
      </c>
      <c r="E72" s="118" t="s">
        <v>773</v>
      </c>
      <c r="F72" s="152"/>
      <c r="G72" s="153"/>
      <c r="H72" s="11" t="s">
        <v>774</v>
      </c>
      <c r="I72" s="14">
        <v>0.79</v>
      </c>
      <c r="J72" s="109">
        <f t="shared" si="1"/>
        <v>9.48</v>
      </c>
      <c r="K72" s="115"/>
    </row>
    <row r="73" spans="1:11" ht="36">
      <c r="A73" s="114"/>
      <c r="B73" s="107">
        <v>6</v>
      </c>
      <c r="C73" s="10" t="s">
        <v>772</v>
      </c>
      <c r="D73" s="118" t="s">
        <v>844</v>
      </c>
      <c r="E73" s="118" t="s">
        <v>775</v>
      </c>
      <c r="F73" s="152"/>
      <c r="G73" s="153"/>
      <c r="H73" s="11" t="s">
        <v>774</v>
      </c>
      <c r="I73" s="14">
        <v>0.79</v>
      </c>
      <c r="J73" s="109">
        <f t="shared" si="1"/>
        <v>4.74</v>
      </c>
      <c r="K73" s="115"/>
    </row>
    <row r="74" spans="1:11" ht="36">
      <c r="A74" s="114"/>
      <c r="B74" s="107">
        <v>6</v>
      </c>
      <c r="C74" s="10" t="s">
        <v>772</v>
      </c>
      <c r="D74" s="118" t="s">
        <v>845</v>
      </c>
      <c r="E74" s="118" t="s">
        <v>776</v>
      </c>
      <c r="F74" s="152"/>
      <c r="G74" s="153"/>
      <c r="H74" s="11" t="s">
        <v>774</v>
      </c>
      <c r="I74" s="14">
        <v>0.94</v>
      </c>
      <c r="J74" s="109">
        <f t="shared" si="1"/>
        <v>5.64</v>
      </c>
      <c r="K74" s="115"/>
    </row>
    <row r="75" spans="1:11" ht="36">
      <c r="A75" s="114"/>
      <c r="B75" s="107">
        <v>24</v>
      </c>
      <c r="C75" s="10" t="s">
        <v>772</v>
      </c>
      <c r="D75" s="118" t="s">
        <v>846</v>
      </c>
      <c r="E75" s="118" t="s">
        <v>777</v>
      </c>
      <c r="F75" s="152"/>
      <c r="G75" s="153"/>
      <c r="H75" s="11" t="s">
        <v>774</v>
      </c>
      <c r="I75" s="14">
        <v>0.69</v>
      </c>
      <c r="J75" s="109">
        <f t="shared" si="1"/>
        <v>16.559999999999999</v>
      </c>
      <c r="K75" s="115"/>
    </row>
    <row r="76" spans="1:11">
      <c r="A76" s="114"/>
      <c r="B76" s="107">
        <v>6</v>
      </c>
      <c r="C76" s="10" t="s">
        <v>778</v>
      </c>
      <c r="D76" s="118" t="s">
        <v>778</v>
      </c>
      <c r="E76" s="118" t="s">
        <v>27</v>
      </c>
      <c r="F76" s="152"/>
      <c r="G76" s="153"/>
      <c r="H76" s="11" t="s">
        <v>779</v>
      </c>
      <c r="I76" s="14">
        <v>1.59</v>
      </c>
      <c r="J76" s="109">
        <f t="shared" si="1"/>
        <v>9.5400000000000009</v>
      </c>
      <c r="K76" s="115"/>
    </row>
    <row r="77" spans="1:11">
      <c r="A77" s="114"/>
      <c r="B77" s="107">
        <v>6</v>
      </c>
      <c r="C77" s="10" t="s">
        <v>778</v>
      </c>
      <c r="D77" s="118" t="s">
        <v>778</v>
      </c>
      <c r="E77" s="118" t="s">
        <v>28</v>
      </c>
      <c r="F77" s="152"/>
      <c r="G77" s="153"/>
      <c r="H77" s="11" t="s">
        <v>779</v>
      </c>
      <c r="I77" s="14">
        <v>1.59</v>
      </c>
      <c r="J77" s="109">
        <f t="shared" si="1"/>
        <v>9.5400000000000009</v>
      </c>
      <c r="K77" s="115"/>
    </row>
    <row r="78" spans="1:11">
      <c r="A78" s="114"/>
      <c r="B78" s="107">
        <v>12</v>
      </c>
      <c r="C78" s="10" t="s">
        <v>780</v>
      </c>
      <c r="D78" s="118" t="s">
        <v>780</v>
      </c>
      <c r="E78" s="118" t="s">
        <v>27</v>
      </c>
      <c r="F78" s="152" t="s">
        <v>273</v>
      </c>
      <c r="G78" s="153"/>
      <c r="H78" s="11" t="s">
        <v>781</v>
      </c>
      <c r="I78" s="14">
        <v>1.79</v>
      </c>
      <c r="J78" s="109">
        <f t="shared" si="1"/>
        <v>21.48</v>
      </c>
      <c r="K78" s="115"/>
    </row>
    <row r="79" spans="1:11" ht="24">
      <c r="A79" s="114"/>
      <c r="B79" s="107">
        <v>2</v>
      </c>
      <c r="C79" s="10" t="s">
        <v>782</v>
      </c>
      <c r="D79" s="118" t="s">
        <v>847</v>
      </c>
      <c r="E79" s="118" t="s">
        <v>27</v>
      </c>
      <c r="F79" s="152"/>
      <c r="G79" s="153"/>
      <c r="H79" s="11" t="s">
        <v>783</v>
      </c>
      <c r="I79" s="14">
        <v>2.2200000000000002</v>
      </c>
      <c r="J79" s="109">
        <f t="shared" si="1"/>
        <v>4.4400000000000004</v>
      </c>
      <c r="K79" s="115"/>
    </row>
    <row r="80" spans="1:11" ht="36">
      <c r="A80" s="114"/>
      <c r="B80" s="107">
        <v>12</v>
      </c>
      <c r="C80" s="10" t="s">
        <v>784</v>
      </c>
      <c r="D80" s="118" t="s">
        <v>848</v>
      </c>
      <c r="E80" s="118" t="s">
        <v>785</v>
      </c>
      <c r="F80" s="152" t="s">
        <v>273</v>
      </c>
      <c r="G80" s="153"/>
      <c r="H80" s="11" t="s">
        <v>786</v>
      </c>
      <c r="I80" s="14">
        <v>1.34</v>
      </c>
      <c r="J80" s="109">
        <f t="shared" si="1"/>
        <v>16.080000000000002</v>
      </c>
      <c r="K80" s="115"/>
    </row>
    <row r="81" spans="1:11" ht="36">
      <c r="A81" s="114"/>
      <c r="B81" s="107">
        <v>2</v>
      </c>
      <c r="C81" s="10" t="s">
        <v>784</v>
      </c>
      <c r="D81" s="118" t="s">
        <v>849</v>
      </c>
      <c r="E81" s="118" t="s">
        <v>776</v>
      </c>
      <c r="F81" s="152" t="s">
        <v>272</v>
      </c>
      <c r="G81" s="153"/>
      <c r="H81" s="11" t="s">
        <v>786</v>
      </c>
      <c r="I81" s="14">
        <v>1.34</v>
      </c>
      <c r="J81" s="109">
        <f t="shared" si="1"/>
        <v>2.68</v>
      </c>
      <c r="K81" s="115"/>
    </row>
    <row r="82" spans="1:11" ht="36">
      <c r="A82" s="114"/>
      <c r="B82" s="107">
        <v>12</v>
      </c>
      <c r="C82" s="10" t="s">
        <v>784</v>
      </c>
      <c r="D82" s="118" t="s">
        <v>850</v>
      </c>
      <c r="E82" s="118" t="s">
        <v>787</v>
      </c>
      <c r="F82" s="152" t="s">
        <v>273</v>
      </c>
      <c r="G82" s="153"/>
      <c r="H82" s="11" t="s">
        <v>786</v>
      </c>
      <c r="I82" s="14">
        <v>1.74</v>
      </c>
      <c r="J82" s="109">
        <f t="shared" si="1"/>
        <v>20.88</v>
      </c>
      <c r="K82" s="115"/>
    </row>
    <row r="83" spans="1:11" ht="36">
      <c r="A83" s="114"/>
      <c r="B83" s="107">
        <v>2</v>
      </c>
      <c r="C83" s="10" t="s">
        <v>784</v>
      </c>
      <c r="D83" s="118" t="s">
        <v>851</v>
      </c>
      <c r="E83" s="118" t="s">
        <v>777</v>
      </c>
      <c r="F83" s="152" t="s">
        <v>272</v>
      </c>
      <c r="G83" s="153"/>
      <c r="H83" s="11" t="s">
        <v>786</v>
      </c>
      <c r="I83" s="14">
        <v>0.99</v>
      </c>
      <c r="J83" s="109">
        <f t="shared" si="1"/>
        <v>1.98</v>
      </c>
      <c r="K83" s="115"/>
    </row>
    <row r="84" spans="1:11" ht="24">
      <c r="A84" s="114"/>
      <c r="B84" s="107">
        <v>1</v>
      </c>
      <c r="C84" s="10" t="s">
        <v>788</v>
      </c>
      <c r="D84" s="118" t="s">
        <v>788</v>
      </c>
      <c r="E84" s="118" t="s">
        <v>212</v>
      </c>
      <c r="F84" s="152" t="s">
        <v>25</v>
      </c>
      <c r="G84" s="153"/>
      <c r="H84" s="11" t="s">
        <v>789</v>
      </c>
      <c r="I84" s="14">
        <v>2.37</v>
      </c>
      <c r="J84" s="109">
        <f t="shared" si="1"/>
        <v>2.37</v>
      </c>
      <c r="K84" s="115"/>
    </row>
    <row r="85" spans="1:11" ht="24">
      <c r="A85" s="114"/>
      <c r="B85" s="107">
        <v>6</v>
      </c>
      <c r="C85" s="10" t="s">
        <v>790</v>
      </c>
      <c r="D85" s="118" t="s">
        <v>852</v>
      </c>
      <c r="E85" s="118" t="s">
        <v>28</v>
      </c>
      <c r="F85" s="152"/>
      <c r="G85" s="153"/>
      <c r="H85" s="11" t="s">
        <v>791</v>
      </c>
      <c r="I85" s="14">
        <v>2.5099999999999998</v>
      </c>
      <c r="J85" s="109">
        <f t="shared" si="1"/>
        <v>15.059999999999999</v>
      </c>
      <c r="K85" s="115"/>
    </row>
    <row r="86" spans="1:11" ht="24">
      <c r="A86" s="114"/>
      <c r="B86" s="107">
        <v>6</v>
      </c>
      <c r="C86" s="10" t="s">
        <v>792</v>
      </c>
      <c r="D86" s="118" t="s">
        <v>792</v>
      </c>
      <c r="E86" s="118" t="s">
        <v>34</v>
      </c>
      <c r="F86" s="152"/>
      <c r="G86" s="153"/>
      <c r="H86" s="11" t="s">
        <v>793</v>
      </c>
      <c r="I86" s="14">
        <v>1.47</v>
      </c>
      <c r="J86" s="109">
        <f t="shared" ref="J86:J101" si="2">I86*B86</f>
        <v>8.82</v>
      </c>
      <c r="K86" s="115"/>
    </row>
    <row r="87" spans="1:11" ht="24">
      <c r="A87" s="114"/>
      <c r="B87" s="107">
        <v>6</v>
      </c>
      <c r="C87" s="10" t="s">
        <v>792</v>
      </c>
      <c r="D87" s="118" t="s">
        <v>792</v>
      </c>
      <c r="E87" s="118" t="s">
        <v>35</v>
      </c>
      <c r="F87" s="152"/>
      <c r="G87" s="153"/>
      <c r="H87" s="11" t="s">
        <v>793</v>
      </c>
      <c r="I87" s="14">
        <v>1.47</v>
      </c>
      <c r="J87" s="109">
        <f t="shared" si="2"/>
        <v>8.82</v>
      </c>
      <c r="K87" s="115"/>
    </row>
    <row r="88" spans="1:11" ht="24">
      <c r="A88" s="114"/>
      <c r="B88" s="107">
        <v>24</v>
      </c>
      <c r="C88" s="10" t="s">
        <v>794</v>
      </c>
      <c r="D88" s="118" t="s">
        <v>853</v>
      </c>
      <c r="E88" s="118" t="s">
        <v>27</v>
      </c>
      <c r="F88" s="152"/>
      <c r="G88" s="153"/>
      <c r="H88" s="11" t="s">
        <v>795</v>
      </c>
      <c r="I88" s="14">
        <v>2.38</v>
      </c>
      <c r="J88" s="109">
        <f t="shared" si="2"/>
        <v>57.12</v>
      </c>
      <c r="K88" s="115"/>
    </row>
    <row r="89" spans="1:11" ht="24">
      <c r="A89" s="114"/>
      <c r="B89" s="107">
        <v>12</v>
      </c>
      <c r="C89" s="10" t="s">
        <v>794</v>
      </c>
      <c r="D89" s="118" t="s">
        <v>854</v>
      </c>
      <c r="E89" s="118" t="s">
        <v>28</v>
      </c>
      <c r="F89" s="152"/>
      <c r="G89" s="153"/>
      <c r="H89" s="11" t="s">
        <v>795</v>
      </c>
      <c r="I89" s="14">
        <v>2.5099999999999998</v>
      </c>
      <c r="J89" s="109">
        <f t="shared" si="2"/>
        <v>30.119999999999997</v>
      </c>
      <c r="K89" s="115"/>
    </row>
    <row r="90" spans="1:11" ht="24">
      <c r="A90" s="114"/>
      <c r="B90" s="107">
        <v>6</v>
      </c>
      <c r="C90" s="10" t="s">
        <v>794</v>
      </c>
      <c r="D90" s="118" t="s">
        <v>855</v>
      </c>
      <c r="E90" s="118" t="s">
        <v>29</v>
      </c>
      <c r="F90" s="152"/>
      <c r="G90" s="153"/>
      <c r="H90" s="11" t="s">
        <v>795</v>
      </c>
      <c r="I90" s="14">
        <v>2.64</v>
      </c>
      <c r="J90" s="109">
        <f t="shared" si="2"/>
        <v>15.84</v>
      </c>
      <c r="K90" s="115"/>
    </row>
    <row r="91" spans="1:11" ht="24">
      <c r="A91" s="114"/>
      <c r="B91" s="107">
        <v>12</v>
      </c>
      <c r="C91" s="10" t="s">
        <v>457</v>
      </c>
      <c r="D91" s="118" t="s">
        <v>856</v>
      </c>
      <c r="E91" s="118" t="s">
        <v>298</v>
      </c>
      <c r="F91" s="152"/>
      <c r="G91" s="153"/>
      <c r="H91" s="11" t="s">
        <v>459</v>
      </c>
      <c r="I91" s="14">
        <v>2.95</v>
      </c>
      <c r="J91" s="109">
        <f t="shared" si="2"/>
        <v>35.400000000000006</v>
      </c>
      <c r="K91" s="115"/>
    </row>
    <row r="92" spans="1:11" ht="36">
      <c r="A92" s="114"/>
      <c r="B92" s="107">
        <v>6</v>
      </c>
      <c r="C92" s="10" t="s">
        <v>796</v>
      </c>
      <c r="D92" s="118" t="s">
        <v>796</v>
      </c>
      <c r="E92" s="118" t="s">
        <v>23</v>
      </c>
      <c r="F92" s="152" t="s">
        <v>110</v>
      </c>
      <c r="G92" s="153"/>
      <c r="H92" s="11" t="s">
        <v>861</v>
      </c>
      <c r="I92" s="14">
        <v>5.82</v>
      </c>
      <c r="J92" s="109">
        <f t="shared" si="2"/>
        <v>34.92</v>
      </c>
      <c r="K92" s="115"/>
    </row>
    <row r="93" spans="1:11">
      <c r="A93" s="114"/>
      <c r="B93" s="107">
        <v>12</v>
      </c>
      <c r="C93" s="10" t="s">
        <v>797</v>
      </c>
      <c r="D93" s="118" t="s">
        <v>857</v>
      </c>
      <c r="E93" s="118" t="s">
        <v>798</v>
      </c>
      <c r="F93" s="152"/>
      <c r="G93" s="153"/>
      <c r="H93" s="11" t="s">
        <v>799</v>
      </c>
      <c r="I93" s="14">
        <v>1.03</v>
      </c>
      <c r="J93" s="109">
        <f t="shared" si="2"/>
        <v>12.36</v>
      </c>
      <c r="K93" s="115"/>
    </row>
    <row r="94" spans="1:11" ht="24">
      <c r="A94" s="114"/>
      <c r="B94" s="107">
        <v>2</v>
      </c>
      <c r="C94" s="10" t="s">
        <v>800</v>
      </c>
      <c r="D94" s="118" t="s">
        <v>800</v>
      </c>
      <c r="E94" s="118" t="s">
        <v>29</v>
      </c>
      <c r="F94" s="152"/>
      <c r="G94" s="153"/>
      <c r="H94" s="11" t="s">
        <v>801</v>
      </c>
      <c r="I94" s="14">
        <v>0.69</v>
      </c>
      <c r="J94" s="109">
        <f t="shared" si="2"/>
        <v>1.38</v>
      </c>
      <c r="K94" s="115"/>
    </row>
    <row r="95" spans="1:11" ht="24">
      <c r="A95" s="114"/>
      <c r="B95" s="107">
        <v>2</v>
      </c>
      <c r="C95" s="10" t="s">
        <v>802</v>
      </c>
      <c r="D95" s="118" t="s">
        <v>802</v>
      </c>
      <c r="E95" s="118" t="s">
        <v>25</v>
      </c>
      <c r="F95" s="152"/>
      <c r="G95" s="153"/>
      <c r="H95" s="11" t="s">
        <v>803</v>
      </c>
      <c r="I95" s="14">
        <v>1.18</v>
      </c>
      <c r="J95" s="109">
        <f t="shared" si="2"/>
        <v>2.36</v>
      </c>
      <c r="K95" s="115"/>
    </row>
    <row r="96" spans="1:11" ht="24">
      <c r="A96" s="114"/>
      <c r="B96" s="107">
        <v>6</v>
      </c>
      <c r="C96" s="10" t="s">
        <v>804</v>
      </c>
      <c r="D96" s="118" t="s">
        <v>804</v>
      </c>
      <c r="E96" s="118" t="s">
        <v>212</v>
      </c>
      <c r="F96" s="152" t="s">
        <v>26</v>
      </c>
      <c r="G96" s="153"/>
      <c r="H96" s="11" t="s">
        <v>805</v>
      </c>
      <c r="I96" s="14">
        <v>2.64</v>
      </c>
      <c r="J96" s="109">
        <f t="shared" si="2"/>
        <v>15.84</v>
      </c>
      <c r="K96" s="115"/>
    </row>
    <row r="97" spans="1:11" ht="24">
      <c r="A97" s="114"/>
      <c r="B97" s="107">
        <v>12</v>
      </c>
      <c r="C97" s="10" t="s">
        <v>804</v>
      </c>
      <c r="D97" s="118" t="s">
        <v>804</v>
      </c>
      <c r="E97" s="118" t="s">
        <v>213</v>
      </c>
      <c r="F97" s="152" t="s">
        <v>26</v>
      </c>
      <c r="G97" s="153"/>
      <c r="H97" s="11" t="s">
        <v>805</v>
      </c>
      <c r="I97" s="14">
        <v>2.64</v>
      </c>
      <c r="J97" s="109">
        <f t="shared" si="2"/>
        <v>31.68</v>
      </c>
      <c r="K97" s="115"/>
    </row>
    <row r="98" spans="1:11" ht="36">
      <c r="A98" s="114"/>
      <c r="B98" s="140">
        <v>12</v>
      </c>
      <c r="C98" s="141" t="s">
        <v>806</v>
      </c>
      <c r="D98" s="142" t="s">
        <v>806</v>
      </c>
      <c r="E98" s="142" t="s">
        <v>27</v>
      </c>
      <c r="F98" s="166"/>
      <c r="G98" s="167"/>
      <c r="H98" s="143" t="s">
        <v>807</v>
      </c>
      <c r="I98" s="144">
        <v>1.97</v>
      </c>
      <c r="J98" s="145">
        <f t="shared" si="2"/>
        <v>23.64</v>
      </c>
      <c r="K98" s="115"/>
    </row>
    <row r="99" spans="1:11" ht="36">
      <c r="A99" s="114"/>
      <c r="B99" s="107">
        <v>12</v>
      </c>
      <c r="C99" s="10" t="s">
        <v>806</v>
      </c>
      <c r="D99" s="118" t="s">
        <v>806</v>
      </c>
      <c r="E99" s="118" t="s">
        <v>28</v>
      </c>
      <c r="F99" s="152"/>
      <c r="G99" s="153"/>
      <c r="H99" s="11" t="s">
        <v>807</v>
      </c>
      <c r="I99" s="14">
        <v>1.97</v>
      </c>
      <c r="J99" s="109">
        <f t="shared" si="2"/>
        <v>23.64</v>
      </c>
      <c r="K99" s="115"/>
    </row>
    <row r="100" spans="1:11" ht="24">
      <c r="A100" s="114"/>
      <c r="B100" s="107">
        <v>12</v>
      </c>
      <c r="C100" s="10" t="s">
        <v>808</v>
      </c>
      <c r="D100" s="118" t="s">
        <v>808</v>
      </c>
      <c r="E100" s="118" t="s">
        <v>26</v>
      </c>
      <c r="F100" s="152"/>
      <c r="G100" s="153"/>
      <c r="H100" s="11" t="s">
        <v>809</v>
      </c>
      <c r="I100" s="14">
        <v>1.67</v>
      </c>
      <c r="J100" s="109">
        <f t="shared" si="2"/>
        <v>20.04</v>
      </c>
      <c r="K100" s="115"/>
    </row>
    <row r="101" spans="1:11" ht="24">
      <c r="A101" s="114"/>
      <c r="B101" s="146">
        <v>6</v>
      </c>
      <c r="C101" s="147" t="s">
        <v>808</v>
      </c>
      <c r="D101" s="148" t="s">
        <v>808</v>
      </c>
      <c r="E101" s="148" t="s">
        <v>28</v>
      </c>
      <c r="F101" s="164"/>
      <c r="G101" s="165"/>
      <c r="H101" s="149" t="s">
        <v>809</v>
      </c>
      <c r="I101" s="150">
        <v>1.67</v>
      </c>
      <c r="J101" s="151">
        <f t="shared" si="2"/>
        <v>10.02</v>
      </c>
      <c r="K101" s="115"/>
    </row>
    <row r="102" spans="1:11">
      <c r="A102" s="114"/>
      <c r="B102" s="126"/>
      <c r="C102" s="126"/>
      <c r="D102" s="126"/>
      <c r="E102" s="126"/>
      <c r="F102" s="126"/>
      <c r="G102" s="126"/>
      <c r="H102" s="126"/>
      <c r="I102" s="127" t="s">
        <v>255</v>
      </c>
      <c r="J102" s="128">
        <f>SUM(J22:J101)</f>
        <v>1020.6699999999996</v>
      </c>
      <c r="K102" s="115"/>
    </row>
    <row r="103" spans="1:11">
      <c r="A103" s="114"/>
      <c r="B103" s="126"/>
      <c r="C103" s="126"/>
      <c r="D103" s="126"/>
      <c r="E103" s="126"/>
      <c r="F103" s="126"/>
      <c r="G103" s="126"/>
      <c r="H103" s="126"/>
      <c r="I103" s="127" t="s">
        <v>865</v>
      </c>
      <c r="J103" s="128">
        <f>ROUND(J102*-0.3,2)</f>
        <v>-306.2</v>
      </c>
      <c r="K103" s="115"/>
    </row>
    <row r="104" spans="1:11" outlineLevel="1">
      <c r="A104" s="114"/>
      <c r="B104" s="126"/>
      <c r="C104" s="126"/>
      <c r="D104" s="126"/>
      <c r="E104" s="126"/>
      <c r="F104" s="126"/>
      <c r="G104" s="126"/>
      <c r="H104" s="126"/>
      <c r="I104" s="127" t="s">
        <v>866</v>
      </c>
      <c r="J104" s="128">
        <v>0</v>
      </c>
      <c r="K104" s="115"/>
    </row>
    <row r="105" spans="1:11">
      <c r="A105" s="114"/>
      <c r="B105" s="126"/>
      <c r="C105" s="126"/>
      <c r="D105" s="126"/>
      <c r="E105" s="126"/>
      <c r="F105" s="126"/>
      <c r="G105" s="126"/>
      <c r="H105" s="126"/>
      <c r="I105" s="127" t="s">
        <v>257</v>
      </c>
      <c r="J105" s="128">
        <f>SUM(J102:J104)</f>
        <v>714.46999999999957</v>
      </c>
      <c r="K105" s="115"/>
    </row>
    <row r="106" spans="1:11">
      <c r="A106" s="6"/>
      <c r="B106" s="7"/>
      <c r="C106" s="7"/>
      <c r="D106" s="7"/>
      <c r="E106" s="7"/>
      <c r="F106" s="7"/>
      <c r="G106" s="7"/>
      <c r="H106" s="7" t="s">
        <v>869</v>
      </c>
      <c r="I106" s="7"/>
      <c r="J106" s="7"/>
      <c r="K106" s="8"/>
    </row>
    <row r="108" spans="1:11">
      <c r="H108" s="1" t="s">
        <v>705</v>
      </c>
      <c r="I108" s="91">
        <f>'Tax Invoice'!M11</f>
        <v>36.07</v>
      </c>
    </row>
    <row r="109" spans="1:11">
      <c r="H109" s="1" t="s">
        <v>706</v>
      </c>
      <c r="I109" s="91">
        <f>I110</f>
        <v>25770.932899999985</v>
      </c>
    </row>
    <row r="110" spans="1:11">
      <c r="H110" s="1" t="s">
        <v>707</v>
      </c>
      <c r="I110" s="91">
        <f>I108*J105</f>
        <v>25770.932899999985</v>
      </c>
    </row>
    <row r="111" spans="1:11">
      <c r="H111" s="1"/>
      <c r="I111" s="91"/>
    </row>
    <row r="112" spans="1:11">
      <c r="H112" s="1"/>
      <c r="I112" s="91"/>
    </row>
    <row r="113" spans="8:9">
      <c r="H113" s="1"/>
      <c r="I113" s="91"/>
    </row>
  </sheetData>
  <mergeCells count="84">
    <mergeCell ref="F100:G100"/>
    <mergeCell ref="F101:G101"/>
    <mergeCell ref="F95:G95"/>
    <mergeCell ref="F96:G96"/>
    <mergeCell ref="F97:G97"/>
    <mergeCell ref="F98:G98"/>
    <mergeCell ref="F99:G99"/>
    <mergeCell ref="F90:G90"/>
    <mergeCell ref="F91:G91"/>
    <mergeCell ref="F92:G92"/>
    <mergeCell ref="F93:G93"/>
    <mergeCell ref="F94:G94"/>
    <mergeCell ref="F85:G85"/>
    <mergeCell ref="F86:G86"/>
    <mergeCell ref="F87:G87"/>
    <mergeCell ref="F88:G88"/>
    <mergeCell ref="F89:G89"/>
    <mergeCell ref="F80:G80"/>
    <mergeCell ref="F81:G81"/>
    <mergeCell ref="F82:G82"/>
    <mergeCell ref="F83:G83"/>
    <mergeCell ref="F84:G84"/>
    <mergeCell ref="F75:G75"/>
    <mergeCell ref="F76:G76"/>
    <mergeCell ref="F77:G77"/>
    <mergeCell ref="F78:G78"/>
    <mergeCell ref="F79:G79"/>
    <mergeCell ref="F70:G70"/>
    <mergeCell ref="F71:G71"/>
    <mergeCell ref="F72:G72"/>
    <mergeCell ref="F73:G73"/>
    <mergeCell ref="F74:G74"/>
    <mergeCell ref="F65:G65"/>
    <mergeCell ref="F66:G66"/>
    <mergeCell ref="F67:G67"/>
    <mergeCell ref="F68:G68"/>
    <mergeCell ref="F69:G69"/>
    <mergeCell ref="F60:G60"/>
    <mergeCell ref="F61:G61"/>
    <mergeCell ref="F62:G62"/>
    <mergeCell ref="F63:G63"/>
    <mergeCell ref="F64:G64"/>
    <mergeCell ref="F55:G55"/>
    <mergeCell ref="F56:G56"/>
    <mergeCell ref="F57:G57"/>
    <mergeCell ref="F58:G58"/>
    <mergeCell ref="F59:G59"/>
    <mergeCell ref="F50:G50"/>
    <mergeCell ref="F51:G51"/>
    <mergeCell ref="F52:G52"/>
    <mergeCell ref="F53:G53"/>
    <mergeCell ref="F54:G54"/>
    <mergeCell ref="F45:G45"/>
    <mergeCell ref="F46:G46"/>
    <mergeCell ref="F47:G47"/>
    <mergeCell ref="F48:G48"/>
    <mergeCell ref="F49:G49"/>
    <mergeCell ref="F40:G40"/>
    <mergeCell ref="F41:G41"/>
    <mergeCell ref="F42:G42"/>
    <mergeCell ref="F43:G43"/>
    <mergeCell ref="F44:G44"/>
    <mergeCell ref="F35:G35"/>
    <mergeCell ref="F36:G36"/>
    <mergeCell ref="F37:G37"/>
    <mergeCell ref="F38:G38"/>
    <mergeCell ref="F39:G39"/>
    <mergeCell ref="J10:J11"/>
    <mergeCell ref="J14:J15"/>
    <mergeCell ref="F20:G20"/>
    <mergeCell ref="F21:G21"/>
    <mergeCell ref="F22:G22"/>
    <mergeCell ref="F23:G23"/>
    <mergeCell ref="F24:G24"/>
    <mergeCell ref="F25:G25"/>
    <mergeCell ref="F26:G26"/>
    <mergeCell ref="F27:G27"/>
    <mergeCell ref="F33:G33"/>
    <mergeCell ref="F34:G34"/>
    <mergeCell ref="F28:G28"/>
    <mergeCell ref="F29:G29"/>
    <mergeCell ref="F30:G30"/>
    <mergeCell ref="F31:G31"/>
    <mergeCell ref="F32:G3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01"/>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655</v>
      </c>
      <c r="O1" t="s">
        <v>144</v>
      </c>
      <c r="T1" t="s">
        <v>255</v>
      </c>
      <c r="U1">
        <v>1084.9899999999998</v>
      </c>
    </row>
    <row r="2" spans="1:21" ht="15.75">
      <c r="A2" s="114"/>
      <c r="B2" s="124" t="s">
        <v>134</v>
      </c>
      <c r="C2" s="120"/>
      <c r="D2" s="120"/>
      <c r="E2" s="120"/>
      <c r="F2" s="120"/>
      <c r="G2" s="120"/>
      <c r="H2" s="120"/>
      <c r="I2" s="125" t="s">
        <v>140</v>
      </c>
      <c r="J2" s="115"/>
      <c r="T2" t="s">
        <v>184</v>
      </c>
      <c r="U2">
        <v>32.549999999999997</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1117.5399999999997</v>
      </c>
    </row>
    <row r="5" spans="1:21">
      <c r="A5" s="114"/>
      <c r="B5" s="121" t="s">
        <v>137</v>
      </c>
      <c r="C5" s="120"/>
      <c r="D5" s="120"/>
      <c r="E5" s="120"/>
      <c r="F5" s="120"/>
      <c r="G5" s="120"/>
      <c r="H5" s="120"/>
      <c r="I5" s="120"/>
      <c r="J5" s="115"/>
      <c r="S5" t="s">
        <v>858</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708</v>
      </c>
      <c r="C10" s="120"/>
      <c r="D10" s="120"/>
      <c r="E10" s="115"/>
      <c r="F10" s="116"/>
      <c r="G10" s="116" t="s">
        <v>708</v>
      </c>
      <c r="H10" s="120"/>
      <c r="I10" s="154"/>
      <c r="J10" s="115"/>
    </row>
    <row r="11" spans="1:21">
      <c r="A11" s="114"/>
      <c r="B11" s="114" t="s">
        <v>709</v>
      </c>
      <c r="C11" s="120"/>
      <c r="D11" s="120"/>
      <c r="E11" s="115"/>
      <c r="F11" s="116"/>
      <c r="G11" s="116" t="s">
        <v>709</v>
      </c>
      <c r="H11" s="120"/>
      <c r="I11" s="155"/>
      <c r="J11" s="115"/>
    </row>
    <row r="12" spans="1:21">
      <c r="A12" s="114"/>
      <c r="B12" s="114" t="s">
        <v>710</v>
      </c>
      <c r="C12" s="120"/>
      <c r="D12" s="120"/>
      <c r="E12" s="115"/>
      <c r="F12" s="116"/>
      <c r="G12" s="116" t="s">
        <v>710</v>
      </c>
      <c r="H12" s="120"/>
      <c r="I12" s="120"/>
      <c r="J12" s="115"/>
    </row>
    <row r="13" spans="1:21">
      <c r="A13" s="114"/>
      <c r="B13" s="114" t="s">
        <v>711</v>
      </c>
      <c r="C13" s="120"/>
      <c r="D13" s="120"/>
      <c r="E13" s="115"/>
      <c r="F13" s="116"/>
      <c r="G13" s="116" t="s">
        <v>711</v>
      </c>
      <c r="H13" s="120"/>
      <c r="I13" s="99" t="s">
        <v>11</v>
      </c>
      <c r="J13" s="115"/>
    </row>
    <row r="14" spans="1:21">
      <c r="A14" s="114"/>
      <c r="B14" s="114" t="s">
        <v>712</v>
      </c>
      <c r="C14" s="120"/>
      <c r="D14" s="120"/>
      <c r="E14" s="115"/>
      <c r="F14" s="116"/>
      <c r="G14" s="116" t="s">
        <v>712</v>
      </c>
      <c r="H14" s="120"/>
      <c r="I14" s="156">
        <v>45190</v>
      </c>
      <c r="J14" s="115"/>
    </row>
    <row r="15" spans="1:21">
      <c r="A15" s="114"/>
      <c r="B15" s="6" t="s">
        <v>6</v>
      </c>
      <c r="C15" s="7"/>
      <c r="D15" s="7"/>
      <c r="E15" s="8"/>
      <c r="F15" s="116"/>
      <c r="G15" s="9" t="s">
        <v>6</v>
      </c>
      <c r="H15" s="120"/>
      <c r="I15" s="157"/>
      <c r="J15" s="115"/>
    </row>
    <row r="16" spans="1:21">
      <c r="A16" s="114"/>
      <c r="B16" s="120"/>
      <c r="C16" s="120"/>
      <c r="D16" s="120"/>
      <c r="E16" s="120"/>
      <c r="F16" s="120"/>
      <c r="G16" s="120"/>
      <c r="H16" s="123" t="s">
        <v>142</v>
      </c>
      <c r="I16" s="129">
        <v>40084</v>
      </c>
      <c r="J16" s="115"/>
    </row>
    <row r="17" spans="1:16">
      <c r="A17" s="114"/>
      <c r="B17" s="120" t="s">
        <v>713</v>
      </c>
      <c r="C17" s="120"/>
      <c r="D17" s="120"/>
      <c r="E17" s="120"/>
      <c r="F17" s="120"/>
      <c r="G17" s="120"/>
      <c r="H17" s="123" t="s">
        <v>143</v>
      </c>
      <c r="I17" s="129"/>
      <c r="J17" s="115"/>
    </row>
    <row r="18" spans="1:16" ht="18">
      <c r="A18" s="114"/>
      <c r="B18" s="120" t="s">
        <v>714</v>
      </c>
      <c r="C18" s="120"/>
      <c r="D18" s="120"/>
      <c r="E18" s="120"/>
      <c r="F18" s="120"/>
      <c r="G18" s="120"/>
      <c r="H18" s="122" t="s">
        <v>258</v>
      </c>
      <c r="I18" s="104" t="s">
        <v>159</v>
      </c>
      <c r="J18" s="115"/>
    </row>
    <row r="19" spans="1:16">
      <c r="A19" s="114"/>
      <c r="B19" s="120"/>
      <c r="C19" s="120"/>
      <c r="D19" s="120"/>
      <c r="E19" s="120"/>
      <c r="F19" s="120"/>
      <c r="G19" s="120"/>
      <c r="H19" s="120"/>
      <c r="I19" s="120"/>
      <c r="J19" s="115"/>
      <c r="P19">
        <v>45190</v>
      </c>
    </row>
    <row r="20" spans="1:16">
      <c r="A20" s="114"/>
      <c r="B20" s="100" t="s">
        <v>198</v>
      </c>
      <c r="C20" s="100" t="s">
        <v>199</v>
      </c>
      <c r="D20" s="117" t="s">
        <v>200</v>
      </c>
      <c r="E20" s="158" t="s">
        <v>201</v>
      </c>
      <c r="F20" s="159"/>
      <c r="G20" s="100" t="s">
        <v>169</v>
      </c>
      <c r="H20" s="100" t="s">
        <v>202</v>
      </c>
      <c r="I20" s="100" t="s">
        <v>21</v>
      </c>
      <c r="J20" s="115"/>
    </row>
    <row r="21" spans="1:16">
      <c r="A21" s="114"/>
      <c r="B21" s="105"/>
      <c r="C21" s="105"/>
      <c r="D21" s="106"/>
      <c r="E21" s="160"/>
      <c r="F21" s="161"/>
      <c r="G21" s="105" t="s">
        <v>141</v>
      </c>
      <c r="H21" s="105"/>
      <c r="I21" s="105"/>
      <c r="J21" s="115"/>
    </row>
    <row r="22" spans="1:16" ht="204">
      <c r="A22" s="114"/>
      <c r="B22" s="107">
        <v>6</v>
      </c>
      <c r="C22" s="10" t="s">
        <v>715</v>
      </c>
      <c r="D22" s="118" t="s">
        <v>348</v>
      </c>
      <c r="E22" s="152"/>
      <c r="F22" s="153"/>
      <c r="G22" s="11" t="s">
        <v>859</v>
      </c>
      <c r="H22" s="14">
        <v>3.02</v>
      </c>
      <c r="I22" s="109">
        <f t="shared" ref="I22:I53" si="0">H22*B22</f>
        <v>18.12</v>
      </c>
      <c r="J22" s="115"/>
    </row>
    <row r="23" spans="1:16" ht="204">
      <c r="A23" s="114"/>
      <c r="B23" s="107">
        <v>6</v>
      </c>
      <c r="C23" s="10" t="s">
        <v>715</v>
      </c>
      <c r="D23" s="118" t="s">
        <v>528</v>
      </c>
      <c r="E23" s="152"/>
      <c r="F23" s="153"/>
      <c r="G23" s="11" t="s">
        <v>859</v>
      </c>
      <c r="H23" s="14">
        <v>3.02</v>
      </c>
      <c r="I23" s="109">
        <f t="shared" si="0"/>
        <v>18.12</v>
      </c>
      <c r="J23" s="115"/>
    </row>
    <row r="24" spans="1:16" ht="204">
      <c r="A24" s="114"/>
      <c r="B24" s="107">
        <v>3</v>
      </c>
      <c r="C24" s="10" t="s">
        <v>715</v>
      </c>
      <c r="D24" s="118" t="s">
        <v>716</v>
      </c>
      <c r="E24" s="152"/>
      <c r="F24" s="153"/>
      <c r="G24" s="11" t="s">
        <v>859</v>
      </c>
      <c r="H24" s="14">
        <v>3.02</v>
      </c>
      <c r="I24" s="109">
        <f t="shared" si="0"/>
        <v>9.06</v>
      </c>
      <c r="J24" s="115"/>
    </row>
    <row r="25" spans="1:16" ht="144">
      <c r="A25" s="114"/>
      <c r="B25" s="107">
        <v>1</v>
      </c>
      <c r="C25" s="10" t="s">
        <v>717</v>
      </c>
      <c r="D25" s="118" t="s">
        <v>34</v>
      </c>
      <c r="E25" s="152"/>
      <c r="F25" s="153"/>
      <c r="G25" s="11" t="s">
        <v>718</v>
      </c>
      <c r="H25" s="14">
        <v>0.74</v>
      </c>
      <c r="I25" s="109">
        <f t="shared" si="0"/>
        <v>0.74</v>
      </c>
      <c r="J25" s="115"/>
    </row>
    <row r="26" spans="1:16" ht="144">
      <c r="A26" s="114"/>
      <c r="B26" s="107">
        <v>2</v>
      </c>
      <c r="C26" s="10" t="s">
        <v>717</v>
      </c>
      <c r="D26" s="118" t="s">
        <v>35</v>
      </c>
      <c r="E26" s="152"/>
      <c r="F26" s="153"/>
      <c r="G26" s="11" t="s">
        <v>718</v>
      </c>
      <c r="H26" s="14">
        <v>0.74</v>
      </c>
      <c r="I26" s="109">
        <f t="shared" si="0"/>
        <v>1.48</v>
      </c>
      <c r="J26" s="115"/>
    </row>
    <row r="27" spans="1:16" ht="252">
      <c r="A27" s="114"/>
      <c r="B27" s="107">
        <v>12</v>
      </c>
      <c r="C27" s="10" t="s">
        <v>719</v>
      </c>
      <c r="D27" s="118" t="s">
        <v>26</v>
      </c>
      <c r="E27" s="152" t="s">
        <v>348</v>
      </c>
      <c r="F27" s="153"/>
      <c r="G27" s="11" t="s">
        <v>720</v>
      </c>
      <c r="H27" s="14">
        <v>1.48</v>
      </c>
      <c r="I27" s="109">
        <f t="shared" si="0"/>
        <v>17.759999999999998</v>
      </c>
      <c r="J27" s="115"/>
    </row>
    <row r="28" spans="1:16" ht="156">
      <c r="A28" s="114"/>
      <c r="B28" s="107">
        <v>6</v>
      </c>
      <c r="C28" s="10" t="s">
        <v>721</v>
      </c>
      <c r="D28" s="118" t="s">
        <v>722</v>
      </c>
      <c r="E28" s="152"/>
      <c r="F28" s="153"/>
      <c r="G28" s="11" t="s">
        <v>860</v>
      </c>
      <c r="H28" s="14">
        <v>1.29</v>
      </c>
      <c r="I28" s="109">
        <f t="shared" si="0"/>
        <v>7.74</v>
      </c>
      <c r="J28" s="115"/>
    </row>
    <row r="29" spans="1:16" ht="84">
      <c r="A29" s="114"/>
      <c r="B29" s="107">
        <v>3</v>
      </c>
      <c r="C29" s="10" t="s">
        <v>628</v>
      </c>
      <c r="D29" s="118" t="s">
        <v>25</v>
      </c>
      <c r="E29" s="152"/>
      <c r="F29" s="153"/>
      <c r="G29" s="11" t="s">
        <v>630</v>
      </c>
      <c r="H29" s="14">
        <v>0.49</v>
      </c>
      <c r="I29" s="109">
        <f t="shared" si="0"/>
        <v>1.47</v>
      </c>
      <c r="J29" s="115"/>
    </row>
    <row r="30" spans="1:16" ht="72">
      <c r="A30" s="114"/>
      <c r="B30" s="107">
        <v>6</v>
      </c>
      <c r="C30" s="10" t="s">
        <v>723</v>
      </c>
      <c r="D30" s="118" t="s">
        <v>724</v>
      </c>
      <c r="E30" s="152"/>
      <c r="F30" s="153"/>
      <c r="G30" s="11" t="s">
        <v>725</v>
      </c>
      <c r="H30" s="14">
        <v>4.4400000000000004</v>
      </c>
      <c r="I30" s="109">
        <f t="shared" si="0"/>
        <v>26.64</v>
      </c>
      <c r="J30" s="115"/>
    </row>
    <row r="31" spans="1:16" ht="72">
      <c r="A31" s="114"/>
      <c r="B31" s="107">
        <v>12</v>
      </c>
      <c r="C31" s="10" t="s">
        <v>726</v>
      </c>
      <c r="D31" s="118" t="s">
        <v>727</v>
      </c>
      <c r="E31" s="152"/>
      <c r="F31" s="153"/>
      <c r="G31" s="11" t="s">
        <v>728</v>
      </c>
      <c r="H31" s="14">
        <v>1.29</v>
      </c>
      <c r="I31" s="109">
        <f t="shared" si="0"/>
        <v>15.48</v>
      </c>
      <c r="J31" s="115"/>
    </row>
    <row r="32" spans="1:16" ht="72">
      <c r="A32" s="114"/>
      <c r="B32" s="107">
        <v>6</v>
      </c>
      <c r="C32" s="10" t="s">
        <v>726</v>
      </c>
      <c r="D32" s="118" t="s">
        <v>729</v>
      </c>
      <c r="E32" s="152"/>
      <c r="F32" s="153"/>
      <c r="G32" s="11" t="s">
        <v>728</v>
      </c>
      <c r="H32" s="14">
        <v>1.72</v>
      </c>
      <c r="I32" s="109">
        <f t="shared" si="0"/>
        <v>10.32</v>
      </c>
      <c r="J32" s="115"/>
    </row>
    <row r="33" spans="1:10" ht="180">
      <c r="A33" s="114"/>
      <c r="B33" s="107">
        <v>4</v>
      </c>
      <c r="C33" s="10" t="s">
        <v>555</v>
      </c>
      <c r="D33" s="118"/>
      <c r="E33" s="152"/>
      <c r="F33" s="153"/>
      <c r="G33" s="11" t="s">
        <v>557</v>
      </c>
      <c r="H33" s="14">
        <v>2.4900000000000002</v>
      </c>
      <c r="I33" s="109">
        <f t="shared" si="0"/>
        <v>9.9600000000000009</v>
      </c>
      <c r="J33" s="115"/>
    </row>
    <row r="34" spans="1:10" ht="132">
      <c r="A34" s="114"/>
      <c r="B34" s="107">
        <v>24</v>
      </c>
      <c r="C34" s="10" t="s">
        <v>730</v>
      </c>
      <c r="D34" s="118"/>
      <c r="E34" s="152"/>
      <c r="F34" s="153"/>
      <c r="G34" s="11" t="s">
        <v>731</v>
      </c>
      <c r="H34" s="14">
        <v>3.09</v>
      </c>
      <c r="I34" s="109">
        <f t="shared" si="0"/>
        <v>74.16</v>
      </c>
      <c r="J34" s="115"/>
    </row>
    <row r="35" spans="1:10" ht="96">
      <c r="A35" s="114"/>
      <c r="B35" s="107">
        <v>30</v>
      </c>
      <c r="C35" s="10" t="s">
        <v>732</v>
      </c>
      <c r="D35" s="118" t="s">
        <v>25</v>
      </c>
      <c r="E35" s="152" t="s">
        <v>273</v>
      </c>
      <c r="F35" s="153"/>
      <c r="G35" s="11" t="s">
        <v>733</v>
      </c>
      <c r="H35" s="14">
        <v>0.24</v>
      </c>
      <c r="I35" s="109">
        <f t="shared" si="0"/>
        <v>7.1999999999999993</v>
      </c>
      <c r="J35" s="115"/>
    </row>
    <row r="36" spans="1:10" ht="96">
      <c r="A36" s="114"/>
      <c r="B36" s="107">
        <v>10</v>
      </c>
      <c r="C36" s="10" t="s">
        <v>732</v>
      </c>
      <c r="D36" s="118" t="s">
        <v>26</v>
      </c>
      <c r="E36" s="152" t="s">
        <v>273</v>
      </c>
      <c r="F36" s="153"/>
      <c r="G36" s="11" t="s">
        <v>733</v>
      </c>
      <c r="H36" s="14">
        <v>0.24</v>
      </c>
      <c r="I36" s="109">
        <f t="shared" si="0"/>
        <v>2.4</v>
      </c>
      <c r="J36" s="115"/>
    </row>
    <row r="37" spans="1:10" ht="228">
      <c r="A37" s="114"/>
      <c r="B37" s="107">
        <v>3</v>
      </c>
      <c r="C37" s="10" t="s">
        <v>734</v>
      </c>
      <c r="D37" s="118" t="s">
        <v>37</v>
      </c>
      <c r="E37" s="152"/>
      <c r="F37" s="153"/>
      <c r="G37" s="11" t="s">
        <v>735</v>
      </c>
      <c r="H37" s="14">
        <v>1.65</v>
      </c>
      <c r="I37" s="109">
        <f t="shared" si="0"/>
        <v>4.9499999999999993</v>
      </c>
      <c r="J37" s="115"/>
    </row>
    <row r="38" spans="1:10" ht="48">
      <c r="A38" s="114"/>
      <c r="B38" s="107">
        <v>2</v>
      </c>
      <c r="C38" s="10" t="s">
        <v>736</v>
      </c>
      <c r="D38" s="118" t="s">
        <v>722</v>
      </c>
      <c r="E38" s="152"/>
      <c r="F38" s="153"/>
      <c r="G38" s="11" t="s">
        <v>737</v>
      </c>
      <c r="H38" s="14">
        <v>1.39</v>
      </c>
      <c r="I38" s="109">
        <f t="shared" si="0"/>
        <v>2.78</v>
      </c>
      <c r="J38" s="115"/>
    </row>
    <row r="39" spans="1:10" ht="48">
      <c r="A39" s="114"/>
      <c r="B39" s="107">
        <v>6</v>
      </c>
      <c r="C39" s="10" t="s">
        <v>736</v>
      </c>
      <c r="D39" s="118" t="s">
        <v>738</v>
      </c>
      <c r="E39" s="152"/>
      <c r="F39" s="153"/>
      <c r="G39" s="11" t="s">
        <v>737</v>
      </c>
      <c r="H39" s="14">
        <v>2.09</v>
      </c>
      <c r="I39" s="109">
        <f t="shared" si="0"/>
        <v>12.54</v>
      </c>
      <c r="J39" s="115"/>
    </row>
    <row r="40" spans="1:10" ht="108">
      <c r="A40" s="114"/>
      <c r="B40" s="107">
        <v>24</v>
      </c>
      <c r="C40" s="10" t="s">
        <v>739</v>
      </c>
      <c r="D40" s="118" t="s">
        <v>740</v>
      </c>
      <c r="E40" s="152"/>
      <c r="F40" s="153"/>
      <c r="G40" s="11" t="s">
        <v>741</v>
      </c>
      <c r="H40" s="14">
        <v>1.39</v>
      </c>
      <c r="I40" s="109">
        <f t="shared" si="0"/>
        <v>33.36</v>
      </c>
      <c r="J40" s="115"/>
    </row>
    <row r="41" spans="1:10" ht="108">
      <c r="A41" s="114"/>
      <c r="B41" s="107">
        <v>12</v>
      </c>
      <c r="C41" s="10" t="s">
        <v>742</v>
      </c>
      <c r="D41" s="118" t="s">
        <v>740</v>
      </c>
      <c r="E41" s="152"/>
      <c r="F41" s="153"/>
      <c r="G41" s="11" t="s">
        <v>743</v>
      </c>
      <c r="H41" s="14">
        <v>1.39</v>
      </c>
      <c r="I41" s="109">
        <f t="shared" si="0"/>
        <v>16.68</v>
      </c>
      <c r="J41" s="115"/>
    </row>
    <row r="42" spans="1:10" ht="108">
      <c r="A42" s="114"/>
      <c r="B42" s="107">
        <v>4</v>
      </c>
      <c r="C42" s="10" t="s">
        <v>742</v>
      </c>
      <c r="D42" s="118" t="s">
        <v>294</v>
      </c>
      <c r="E42" s="152"/>
      <c r="F42" s="153"/>
      <c r="G42" s="11" t="s">
        <v>743</v>
      </c>
      <c r="H42" s="14">
        <v>2.09</v>
      </c>
      <c r="I42" s="109">
        <f t="shared" si="0"/>
        <v>8.36</v>
      </c>
      <c r="J42" s="115"/>
    </row>
    <row r="43" spans="1:10" ht="336">
      <c r="A43" s="114"/>
      <c r="B43" s="107">
        <v>2</v>
      </c>
      <c r="C43" s="10" t="s">
        <v>744</v>
      </c>
      <c r="D43" s="118" t="s">
        <v>25</v>
      </c>
      <c r="E43" s="152" t="s">
        <v>107</v>
      </c>
      <c r="F43" s="153"/>
      <c r="G43" s="11" t="s">
        <v>745</v>
      </c>
      <c r="H43" s="14">
        <v>4.13</v>
      </c>
      <c r="I43" s="109">
        <f t="shared" si="0"/>
        <v>8.26</v>
      </c>
      <c r="J43" s="115"/>
    </row>
    <row r="44" spans="1:10" ht="108">
      <c r="A44" s="114"/>
      <c r="B44" s="107">
        <v>6</v>
      </c>
      <c r="C44" s="10" t="s">
        <v>746</v>
      </c>
      <c r="D44" s="118" t="s">
        <v>29</v>
      </c>
      <c r="E44" s="152"/>
      <c r="F44" s="153"/>
      <c r="G44" s="11" t="s">
        <v>747</v>
      </c>
      <c r="H44" s="14">
        <v>0.34</v>
      </c>
      <c r="I44" s="109">
        <f t="shared" si="0"/>
        <v>2.04</v>
      </c>
      <c r="J44" s="115"/>
    </row>
    <row r="45" spans="1:10" ht="216">
      <c r="A45" s="114"/>
      <c r="B45" s="107">
        <v>24</v>
      </c>
      <c r="C45" s="10" t="s">
        <v>748</v>
      </c>
      <c r="D45" s="118" t="s">
        <v>27</v>
      </c>
      <c r="E45" s="152" t="s">
        <v>107</v>
      </c>
      <c r="F45" s="153"/>
      <c r="G45" s="11" t="s">
        <v>749</v>
      </c>
      <c r="H45" s="14">
        <v>1.24</v>
      </c>
      <c r="I45" s="109">
        <f t="shared" si="0"/>
        <v>29.759999999999998</v>
      </c>
      <c r="J45" s="115"/>
    </row>
    <row r="46" spans="1:10" ht="168">
      <c r="A46" s="114"/>
      <c r="B46" s="107">
        <v>12</v>
      </c>
      <c r="C46" s="10" t="s">
        <v>750</v>
      </c>
      <c r="D46" s="118" t="s">
        <v>27</v>
      </c>
      <c r="E46" s="152"/>
      <c r="F46" s="153"/>
      <c r="G46" s="11" t="s">
        <v>751</v>
      </c>
      <c r="H46" s="14">
        <v>1.73</v>
      </c>
      <c r="I46" s="109">
        <f t="shared" si="0"/>
        <v>20.759999999999998</v>
      </c>
      <c r="J46" s="115"/>
    </row>
    <row r="47" spans="1:10" ht="168">
      <c r="A47" s="114"/>
      <c r="B47" s="107">
        <v>24</v>
      </c>
      <c r="C47" s="10" t="s">
        <v>750</v>
      </c>
      <c r="D47" s="118" t="s">
        <v>28</v>
      </c>
      <c r="E47" s="152"/>
      <c r="F47" s="153"/>
      <c r="G47" s="11" t="s">
        <v>751</v>
      </c>
      <c r="H47" s="14">
        <v>1.73</v>
      </c>
      <c r="I47" s="109">
        <f t="shared" si="0"/>
        <v>41.519999999999996</v>
      </c>
      <c r="J47" s="115"/>
    </row>
    <row r="48" spans="1:10" ht="60">
      <c r="A48" s="114"/>
      <c r="B48" s="107">
        <v>2</v>
      </c>
      <c r="C48" s="10" t="s">
        <v>752</v>
      </c>
      <c r="D48" s="118" t="s">
        <v>738</v>
      </c>
      <c r="E48" s="152"/>
      <c r="F48" s="153"/>
      <c r="G48" s="11" t="s">
        <v>753</v>
      </c>
      <c r="H48" s="14">
        <v>1.04</v>
      </c>
      <c r="I48" s="109">
        <f t="shared" si="0"/>
        <v>2.08</v>
      </c>
      <c r="J48" s="115"/>
    </row>
    <row r="49" spans="1:10" ht="60">
      <c r="A49" s="114"/>
      <c r="B49" s="107">
        <v>2</v>
      </c>
      <c r="C49" s="10" t="s">
        <v>752</v>
      </c>
      <c r="D49" s="118" t="s">
        <v>754</v>
      </c>
      <c r="E49" s="152"/>
      <c r="F49" s="153"/>
      <c r="G49" s="11" t="s">
        <v>753</v>
      </c>
      <c r="H49" s="14">
        <v>1.24</v>
      </c>
      <c r="I49" s="109">
        <f t="shared" si="0"/>
        <v>2.48</v>
      </c>
      <c r="J49" s="115"/>
    </row>
    <row r="50" spans="1:10" ht="60">
      <c r="A50" s="114"/>
      <c r="B50" s="107">
        <v>2</v>
      </c>
      <c r="C50" s="10" t="s">
        <v>752</v>
      </c>
      <c r="D50" s="118" t="s">
        <v>727</v>
      </c>
      <c r="E50" s="152"/>
      <c r="F50" s="153"/>
      <c r="G50" s="11" t="s">
        <v>753</v>
      </c>
      <c r="H50" s="14">
        <v>1.44</v>
      </c>
      <c r="I50" s="109">
        <f t="shared" si="0"/>
        <v>2.88</v>
      </c>
      <c r="J50" s="115"/>
    </row>
    <row r="51" spans="1:10" ht="60">
      <c r="A51" s="114"/>
      <c r="B51" s="107">
        <v>2</v>
      </c>
      <c r="C51" s="10" t="s">
        <v>752</v>
      </c>
      <c r="D51" s="118" t="s">
        <v>755</v>
      </c>
      <c r="E51" s="152"/>
      <c r="F51" s="153"/>
      <c r="G51" s="11" t="s">
        <v>753</v>
      </c>
      <c r="H51" s="14">
        <v>1.64</v>
      </c>
      <c r="I51" s="109">
        <f t="shared" si="0"/>
        <v>3.28</v>
      </c>
      <c r="J51" s="115"/>
    </row>
    <row r="52" spans="1:10" ht="60">
      <c r="A52" s="114"/>
      <c r="B52" s="107">
        <v>2</v>
      </c>
      <c r="C52" s="10" t="s">
        <v>752</v>
      </c>
      <c r="D52" s="118" t="s">
        <v>756</v>
      </c>
      <c r="E52" s="152"/>
      <c r="F52" s="153"/>
      <c r="G52" s="11" t="s">
        <v>753</v>
      </c>
      <c r="H52" s="14">
        <v>1.94</v>
      </c>
      <c r="I52" s="109">
        <f t="shared" si="0"/>
        <v>3.88</v>
      </c>
      <c r="J52" s="115"/>
    </row>
    <row r="53" spans="1:10" ht="60">
      <c r="A53" s="114"/>
      <c r="B53" s="107">
        <v>2</v>
      </c>
      <c r="C53" s="10" t="s">
        <v>752</v>
      </c>
      <c r="D53" s="118" t="s">
        <v>757</v>
      </c>
      <c r="E53" s="152"/>
      <c r="F53" s="153"/>
      <c r="G53" s="11" t="s">
        <v>753</v>
      </c>
      <c r="H53" s="14">
        <v>2.19</v>
      </c>
      <c r="I53" s="109">
        <f t="shared" si="0"/>
        <v>4.38</v>
      </c>
      <c r="J53" s="115"/>
    </row>
    <row r="54" spans="1:10" ht="60">
      <c r="A54" s="114"/>
      <c r="B54" s="107">
        <v>2</v>
      </c>
      <c r="C54" s="10" t="s">
        <v>752</v>
      </c>
      <c r="D54" s="118" t="s">
        <v>724</v>
      </c>
      <c r="E54" s="152"/>
      <c r="F54" s="153"/>
      <c r="G54" s="11" t="s">
        <v>753</v>
      </c>
      <c r="H54" s="14">
        <v>2.44</v>
      </c>
      <c r="I54" s="109">
        <f t="shared" ref="I54:I85" si="1">H54*B54</f>
        <v>4.88</v>
      </c>
      <c r="J54" s="115"/>
    </row>
    <row r="55" spans="1:10" ht="60">
      <c r="A55" s="114"/>
      <c r="B55" s="107">
        <v>24</v>
      </c>
      <c r="C55" s="10" t="s">
        <v>758</v>
      </c>
      <c r="D55" s="118" t="s">
        <v>757</v>
      </c>
      <c r="E55" s="152"/>
      <c r="F55" s="153"/>
      <c r="G55" s="11" t="s">
        <v>759</v>
      </c>
      <c r="H55" s="14">
        <v>1.79</v>
      </c>
      <c r="I55" s="109">
        <f t="shared" si="1"/>
        <v>42.96</v>
      </c>
      <c r="J55" s="115"/>
    </row>
    <row r="56" spans="1:10" ht="72">
      <c r="A56" s="114"/>
      <c r="B56" s="107">
        <v>12</v>
      </c>
      <c r="C56" s="10" t="s">
        <v>760</v>
      </c>
      <c r="D56" s="118" t="s">
        <v>761</v>
      </c>
      <c r="E56" s="152"/>
      <c r="F56" s="153"/>
      <c r="G56" s="11" t="s">
        <v>762</v>
      </c>
      <c r="H56" s="14">
        <v>0.76</v>
      </c>
      <c r="I56" s="109">
        <f t="shared" si="1"/>
        <v>9.120000000000001</v>
      </c>
      <c r="J56" s="115"/>
    </row>
    <row r="57" spans="1:10" ht="72">
      <c r="A57" s="114"/>
      <c r="B57" s="107">
        <v>24</v>
      </c>
      <c r="C57" s="10" t="s">
        <v>760</v>
      </c>
      <c r="D57" s="118" t="s">
        <v>763</v>
      </c>
      <c r="E57" s="152"/>
      <c r="F57" s="153"/>
      <c r="G57" s="11" t="s">
        <v>762</v>
      </c>
      <c r="H57" s="14">
        <v>0.89</v>
      </c>
      <c r="I57" s="109">
        <f t="shared" si="1"/>
        <v>21.36</v>
      </c>
      <c r="J57" s="115"/>
    </row>
    <row r="58" spans="1:10" ht="72">
      <c r="A58" s="114"/>
      <c r="B58" s="107">
        <v>24</v>
      </c>
      <c r="C58" s="10" t="s">
        <v>760</v>
      </c>
      <c r="D58" s="118" t="s">
        <v>727</v>
      </c>
      <c r="E58" s="152"/>
      <c r="F58" s="153"/>
      <c r="G58" s="11" t="s">
        <v>762</v>
      </c>
      <c r="H58" s="14">
        <v>1.44</v>
      </c>
      <c r="I58" s="109">
        <f t="shared" si="1"/>
        <v>34.56</v>
      </c>
      <c r="J58" s="115"/>
    </row>
    <row r="59" spans="1:10" ht="60">
      <c r="A59" s="114"/>
      <c r="B59" s="107">
        <v>12</v>
      </c>
      <c r="C59" s="10" t="s">
        <v>764</v>
      </c>
      <c r="D59" s="118" t="s">
        <v>763</v>
      </c>
      <c r="E59" s="152"/>
      <c r="F59" s="153"/>
      <c r="G59" s="11" t="s">
        <v>765</v>
      </c>
      <c r="H59" s="14">
        <v>0.99</v>
      </c>
      <c r="I59" s="109">
        <f t="shared" si="1"/>
        <v>11.879999999999999</v>
      </c>
      <c r="J59" s="115"/>
    </row>
    <row r="60" spans="1:10" ht="72">
      <c r="A60" s="114"/>
      <c r="B60" s="107">
        <v>2</v>
      </c>
      <c r="C60" s="10" t="s">
        <v>766</v>
      </c>
      <c r="D60" s="118" t="s">
        <v>738</v>
      </c>
      <c r="E60" s="152"/>
      <c r="F60" s="153"/>
      <c r="G60" s="11" t="s">
        <v>767</v>
      </c>
      <c r="H60" s="14">
        <v>1.1399999999999999</v>
      </c>
      <c r="I60" s="109">
        <f t="shared" si="1"/>
        <v>2.2799999999999998</v>
      </c>
      <c r="J60" s="115"/>
    </row>
    <row r="61" spans="1:10" ht="72">
      <c r="A61" s="114"/>
      <c r="B61" s="107">
        <v>2</v>
      </c>
      <c r="C61" s="10" t="s">
        <v>766</v>
      </c>
      <c r="D61" s="118" t="s">
        <v>754</v>
      </c>
      <c r="E61" s="152"/>
      <c r="F61" s="153"/>
      <c r="G61" s="11" t="s">
        <v>767</v>
      </c>
      <c r="H61" s="14">
        <v>1.34</v>
      </c>
      <c r="I61" s="109">
        <f t="shared" si="1"/>
        <v>2.68</v>
      </c>
      <c r="J61" s="115"/>
    </row>
    <row r="62" spans="1:10" ht="72">
      <c r="A62" s="114"/>
      <c r="B62" s="107">
        <v>2</v>
      </c>
      <c r="C62" s="10" t="s">
        <v>766</v>
      </c>
      <c r="D62" s="118" t="s">
        <v>727</v>
      </c>
      <c r="E62" s="152"/>
      <c r="F62" s="153"/>
      <c r="G62" s="11" t="s">
        <v>767</v>
      </c>
      <c r="H62" s="14">
        <v>1.54</v>
      </c>
      <c r="I62" s="109">
        <f t="shared" si="1"/>
        <v>3.08</v>
      </c>
      <c r="J62" s="115"/>
    </row>
    <row r="63" spans="1:10" ht="72">
      <c r="A63" s="114"/>
      <c r="B63" s="107">
        <v>2</v>
      </c>
      <c r="C63" s="10" t="s">
        <v>766</v>
      </c>
      <c r="D63" s="118" t="s">
        <v>755</v>
      </c>
      <c r="E63" s="152"/>
      <c r="F63" s="153"/>
      <c r="G63" s="11" t="s">
        <v>767</v>
      </c>
      <c r="H63" s="14">
        <v>1.74</v>
      </c>
      <c r="I63" s="109">
        <f t="shared" si="1"/>
        <v>3.48</v>
      </c>
      <c r="J63" s="115"/>
    </row>
    <row r="64" spans="1:10" ht="72">
      <c r="A64" s="114"/>
      <c r="B64" s="107">
        <v>2</v>
      </c>
      <c r="C64" s="10" t="s">
        <v>766</v>
      </c>
      <c r="D64" s="118" t="s">
        <v>756</v>
      </c>
      <c r="E64" s="152"/>
      <c r="F64" s="153"/>
      <c r="G64" s="11" t="s">
        <v>767</v>
      </c>
      <c r="H64" s="14">
        <v>2.04</v>
      </c>
      <c r="I64" s="109">
        <f t="shared" si="1"/>
        <v>4.08</v>
      </c>
      <c r="J64" s="115"/>
    </row>
    <row r="65" spans="1:10" ht="72">
      <c r="A65" s="114"/>
      <c r="B65" s="107">
        <v>2</v>
      </c>
      <c r="C65" s="10" t="s">
        <v>766</v>
      </c>
      <c r="D65" s="118" t="s">
        <v>757</v>
      </c>
      <c r="E65" s="152"/>
      <c r="F65" s="153"/>
      <c r="G65" s="11" t="s">
        <v>767</v>
      </c>
      <c r="H65" s="14">
        <v>2.39</v>
      </c>
      <c r="I65" s="109">
        <f t="shared" si="1"/>
        <v>4.78</v>
      </c>
      <c r="J65" s="115"/>
    </row>
    <row r="66" spans="1:10" ht="72">
      <c r="A66" s="114"/>
      <c r="B66" s="107">
        <v>2</v>
      </c>
      <c r="C66" s="10" t="s">
        <v>766</v>
      </c>
      <c r="D66" s="118" t="s">
        <v>724</v>
      </c>
      <c r="E66" s="152"/>
      <c r="F66" s="153"/>
      <c r="G66" s="11" t="s">
        <v>767</v>
      </c>
      <c r="H66" s="14">
        <v>2.64</v>
      </c>
      <c r="I66" s="109">
        <f t="shared" si="1"/>
        <v>5.28</v>
      </c>
      <c r="J66" s="115"/>
    </row>
    <row r="67" spans="1:10" ht="72">
      <c r="A67" s="114"/>
      <c r="B67" s="107">
        <v>2</v>
      </c>
      <c r="C67" s="10" t="s">
        <v>768</v>
      </c>
      <c r="D67" s="118" t="s">
        <v>761</v>
      </c>
      <c r="E67" s="152"/>
      <c r="F67" s="153"/>
      <c r="G67" s="11" t="s">
        <v>769</v>
      </c>
      <c r="H67" s="14">
        <v>0.89</v>
      </c>
      <c r="I67" s="109">
        <f t="shared" si="1"/>
        <v>1.78</v>
      </c>
      <c r="J67" s="115"/>
    </row>
    <row r="68" spans="1:10" ht="72">
      <c r="A68" s="114"/>
      <c r="B68" s="107">
        <v>6</v>
      </c>
      <c r="C68" s="10" t="s">
        <v>768</v>
      </c>
      <c r="D68" s="118" t="s">
        <v>754</v>
      </c>
      <c r="E68" s="152"/>
      <c r="F68" s="153"/>
      <c r="G68" s="11" t="s">
        <v>769</v>
      </c>
      <c r="H68" s="14">
        <v>1.59</v>
      </c>
      <c r="I68" s="109">
        <f t="shared" si="1"/>
        <v>9.5400000000000009</v>
      </c>
      <c r="J68" s="115"/>
    </row>
    <row r="69" spans="1:10" ht="72">
      <c r="A69" s="114"/>
      <c r="B69" s="107">
        <v>2</v>
      </c>
      <c r="C69" s="10" t="s">
        <v>768</v>
      </c>
      <c r="D69" s="118" t="s">
        <v>755</v>
      </c>
      <c r="E69" s="152"/>
      <c r="F69" s="153"/>
      <c r="G69" s="11" t="s">
        <v>769</v>
      </c>
      <c r="H69" s="14">
        <v>2.39</v>
      </c>
      <c r="I69" s="109">
        <f t="shared" si="1"/>
        <v>4.78</v>
      </c>
      <c r="J69" s="115"/>
    </row>
    <row r="70" spans="1:10" ht="72">
      <c r="A70" s="114"/>
      <c r="B70" s="107">
        <v>2</v>
      </c>
      <c r="C70" s="10" t="s">
        <v>768</v>
      </c>
      <c r="D70" s="118" t="s">
        <v>756</v>
      </c>
      <c r="E70" s="152"/>
      <c r="F70" s="153"/>
      <c r="G70" s="11" t="s">
        <v>769</v>
      </c>
      <c r="H70" s="14">
        <v>2.84</v>
      </c>
      <c r="I70" s="109">
        <f t="shared" si="1"/>
        <v>5.68</v>
      </c>
      <c r="J70" s="115"/>
    </row>
    <row r="71" spans="1:10" ht="108">
      <c r="A71" s="114"/>
      <c r="B71" s="107">
        <v>12</v>
      </c>
      <c r="C71" s="10" t="s">
        <v>770</v>
      </c>
      <c r="D71" s="118" t="s">
        <v>738</v>
      </c>
      <c r="E71" s="152"/>
      <c r="F71" s="153"/>
      <c r="G71" s="11" t="s">
        <v>771</v>
      </c>
      <c r="H71" s="14">
        <v>1.64</v>
      </c>
      <c r="I71" s="109">
        <f t="shared" si="1"/>
        <v>19.68</v>
      </c>
      <c r="J71" s="115"/>
    </row>
    <row r="72" spans="1:10" ht="96">
      <c r="A72" s="114"/>
      <c r="B72" s="107">
        <v>12</v>
      </c>
      <c r="C72" s="10" t="s">
        <v>772</v>
      </c>
      <c r="D72" s="118" t="s">
        <v>773</v>
      </c>
      <c r="E72" s="152"/>
      <c r="F72" s="153"/>
      <c r="G72" s="11" t="s">
        <v>774</v>
      </c>
      <c r="H72" s="14">
        <v>0.79</v>
      </c>
      <c r="I72" s="109">
        <f t="shared" si="1"/>
        <v>9.48</v>
      </c>
      <c r="J72" s="115"/>
    </row>
    <row r="73" spans="1:10" ht="96">
      <c r="A73" s="114"/>
      <c r="B73" s="107">
        <v>6</v>
      </c>
      <c r="C73" s="10" t="s">
        <v>772</v>
      </c>
      <c r="D73" s="118" t="s">
        <v>775</v>
      </c>
      <c r="E73" s="152"/>
      <c r="F73" s="153"/>
      <c r="G73" s="11" t="s">
        <v>774</v>
      </c>
      <c r="H73" s="14">
        <v>0.79</v>
      </c>
      <c r="I73" s="109">
        <f t="shared" si="1"/>
        <v>4.74</v>
      </c>
      <c r="J73" s="115"/>
    </row>
    <row r="74" spans="1:10" ht="96">
      <c r="A74" s="114"/>
      <c r="B74" s="107">
        <v>6</v>
      </c>
      <c r="C74" s="10" t="s">
        <v>772</v>
      </c>
      <c r="D74" s="118" t="s">
        <v>776</v>
      </c>
      <c r="E74" s="152"/>
      <c r="F74" s="153"/>
      <c r="G74" s="11" t="s">
        <v>774</v>
      </c>
      <c r="H74" s="14">
        <v>0.94</v>
      </c>
      <c r="I74" s="109">
        <f t="shared" si="1"/>
        <v>5.64</v>
      </c>
      <c r="J74" s="115"/>
    </row>
    <row r="75" spans="1:10" ht="96">
      <c r="A75" s="114"/>
      <c r="B75" s="107">
        <v>24</v>
      </c>
      <c r="C75" s="10" t="s">
        <v>772</v>
      </c>
      <c r="D75" s="118" t="s">
        <v>777</v>
      </c>
      <c r="E75" s="152"/>
      <c r="F75" s="153"/>
      <c r="G75" s="11" t="s">
        <v>774</v>
      </c>
      <c r="H75" s="14">
        <v>0.69</v>
      </c>
      <c r="I75" s="109">
        <f t="shared" si="1"/>
        <v>16.559999999999999</v>
      </c>
      <c r="J75" s="115"/>
    </row>
    <row r="76" spans="1:10" ht="84">
      <c r="A76" s="114"/>
      <c r="B76" s="107">
        <v>6</v>
      </c>
      <c r="C76" s="10" t="s">
        <v>778</v>
      </c>
      <c r="D76" s="118" t="s">
        <v>27</v>
      </c>
      <c r="E76" s="152"/>
      <c r="F76" s="153"/>
      <c r="G76" s="11" t="s">
        <v>779</v>
      </c>
      <c r="H76" s="14">
        <v>1.59</v>
      </c>
      <c r="I76" s="109">
        <f t="shared" si="1"/>
        <v>9.5400000000000009</v>
      </c>
      <c r="J76" s="115"/>
    </row>
    <row r="77" spans="1:10" ht="84">
      <c r="A77" s="114"/>
      <c r="B77" s="107">
        <v>6</v>
      </c>
      <c r="C77" s="10" t="s">
        <v>778</v>
      </c>
      <c r="D77" s="118" t="s">
        <v>28</v>
      </c>
      <c r="E77" s="152"/>
      <c r="F77" s="153"/>
      <c r="G77" s="11" t="s">
        <v>779</v>
      </c>
      <c r="H77" s="14">
        <v>1.59</v>
      </c>
      <c r="I77" s="109">
        <f t="shared" si="1"/>
        <v>9.5400000000000009</v>
      </c>
      <c r="J77" s="115"/>
    </row>
    <row r="78" spans="1:10" ht="96">
      <c r="A78" s="114"/>
      <c r="B78" s="107">
        <v>12</v>
      </c>
      <c r="C78" s="10" t="s">
        <v>780</v>
      </c>
      <c r="D78" s="118" t="s">
        <v>27</v>
      </c>
      <c r="E78" s="152" t="s">
        <v>273</v>
      </c>
      <c r="F78" s="153"/>
      <c r="G78" s="11" t="s">
        <v>781</v>
      </c>
      <c r="H78" s="14">
        <v>1.79</v>
      </c>
      <c r="I78" s="109">
        <f t="shared" si="1"/>
        <v>21.48</v>
      </c>
      <c r="J78" s="115"/>
    </row>
    <row r="79" spans="1:10" ht="204">
      <c r="A79" s="114"/>
      <c r="B79" s="107">
        <v>2</v>
      </c>
      <c r="C79" s="10" t="s">
        <v>782</v>
      </c>
      <c r="D79" s="118" t="s">
        <v>27</v>
      </c>
      <c r="E79" s="152"/>
      <c r="F79" s="153"/>
      <c r="G79" s="11" t="s">
        <v>783</v>
      </c>
      <c r="H79" s="14">
        <v>2.2200000000000002</v>
      </c>
      <c r="I79" s="109">
        <f t="shared" si="1"/>
        <v>4.4400000000000004</v>
      </c>
      <c r="J79" s="115"/>
    </row>
    <row r="80" spans="1:10" ht="120">
      <c r="A80" s="114"/>
      <c r="B80" s="107">
        <v>12</v>
      </c>
      <c r="C80" s="10" t="s">
        <v>784</v>
      </c>
      <c r="D80" s="118" t="s">
        <v>785</v>
      </c>
      <c r="E80" s="152" t="s">
        <v>273</v>
      </c>
      <c r="F80" s="153"/>
      <c r="G80" s="11" t="s">
        <v>786</v>
      </c>
      <c r="H80" s="14">
        <v>1.34</v>
      </c>
      <c r="I80" s="109">
        <f t="shared" si="1"/>
        <v>16.080000000000002</v>
      </c>
      <c r="J80" s="115"/>
    </row>
    <row r="81" spans="1:10" ht="120">
      <c r="A81" s="114"/>
      <c r="B81" s="107">
        <v>2</v>
      </c>
      <c r="C81" s="10" t="s">
        <v>784</v>
      </c>
      <c r="D81" s="118" t="s">
        <v>776</v>
      </c>
      <c r="E81" s="152" t="s">
        <v>272</v>
      </c>
      <c r="F81" s="153"/>
      <c r="G81" s="11" t="s">
        <v>786</v>
      </c>
      <c r="H81" s="14">
        <v>1.34</v>
      </c>
      <c r="I81" s="109">
        <f t="shared" si="1"/>
        <v>2.68</v>
      </c>
      <c r="J81" s="115"/>
    </row>
    <row r="82" spans="1:10" ht="120">
      <c r="A82" s="114"/>
      <c r="B82" s="107">
        <v>12</v>
      </c>
      <c r="C82" s="10" t="s">
        <v>784</v>
      </c>
      <c r="D82" s="118" t="s">
        <v>787</v>
      </c>
      <c r="E82" s="152" t="s">
        <v>273</v>
      </c>
      <c r="F82" s="153"/>
      <c r="G82" s="11" t="s">
        <v>786</v>
      </c>
      <c r="H82" s="14">
        <v>1.74</v>
      </c>
      <c r="I82" s="109">
        <f t="shared" si="1"/>
        <v>20.88</v>
      </c>
      <c r="J82" s="115"/>
    </row>
    <row r="83" spans="1:10" ht="120">
      <c r="A83" s="114"/>
      <c r="B83" s="107">
        <v>2</v>
      </c>
      <c r="C83" s="10" t="s">
        <v>784</v>
      </c>
      <c r="D83" s="118" t="s">
        <v>777</v>
      </c>
      <c r="E83" s="152" t="s">
        <v>272</v>
      </c>
      <c r="F83" s="153"/>
      <c r="G83" s="11" t="s">
        <v>786</v>
      </c>
      <c r="H83" s="14">
        <v>0.99</v>
      </c>
      <c r="I83" s="109">
        <f t="shared" si="1"/>
        <v>1.98</v>
      </c>
      <c r="J83" s="115"/>
    </row>
    <row r="84" spans="1:10" ht="132">
      <c r="A84" s="114"/>
      <c r="B84" s="107">
        <v>1</v>
      </c>
      <c r="C84" s="10" t="s">
        <v>788</v>
      </c>
      <c r="D84" s="118" t="s">
        <v>212</v>
      </c>
      <c r="E84" s="152" t="s">
        <v>25</v>
      </c>
      <c r="F84" s="153"/>
      <c r="G84" s="11" t="s">
        <v>789</v>
      </c>
      <c r="H84" s="14">
        <v>2.37</v>
      </c>
      <c r="I84" s="109">
        <f t="shared" si="1"/>
        <v>2.37</v>
      </c>
      <c r="J84" s="115"/>
    </row>
    <row r="85" spans="1:10" ht="156">
      <c r="A85" s="114"/>
      <c r="B85" s="107">
        <v>6</v>
      </c>
      <c r="C85" s="10" t="s">
        <v>790</v>
      </c>
      <c r="D85" s="118" t="s">
        <v>28</v>
      </c>
      <c r="E85" s="152"/>
      <c r="F85" s="153"/>
      <c r="G85" s="11" t="s">
        <v>791</v>
      </c>
      <c r="H85" s="14">
        <v>2.5099999999999998</v>
      </c>
      <c r="I85" s="109">
        <f t="shared" si="1"/>
        <v>15.059999999999999</v>
      </c>
      <c r="J85" s="115"/>
    </row>
    <row r="86" spans="1:10" ht="108">
      <c r="A86" s="114"/>
      <c r="B86" s="107">
        <v>6</v>
      </c>
      <c r="C86" s="10" t="s">
        <v>792</v>
      </c>
      <c r="D86" s="118" t="s">
        <v>34</v>
      </c>
      <c r="E86" s="152"/>
      <c r="F86" s="153"/>
      <c r="G86" s="11" t="s">
        <v>793</v>
      </c>
      <c r="H86" s="14">
        <v>1.47</v>
      </c>
      <c r="I86" s="109">
        <f t="shared" ref="I86:I101" si="2">H86*B86</f>
        <v>8.82</v>
      </c>
      <c r="J86" s="115"/>
    </row>
    <row r="87" spans="1:10" ht="108">
      <c r="A87" s="114"/>
      <c r="B87" s="107">
        <v>6</v>
      </c>
      <c r="C87" s="10" t="s">
        <v>792</v>
      </c>
      <c r="D87" s="118" t="s">
        <v>35</v>
      </c>
      <c r="E87" s="152"/>
      <c r="F87" s="153"/>
      <c r="G87" s="11" t="s">
        <v>793</v>
      </c>
      <c r="H87" s="14">
        <v>1.47</v>
      </c>
      <c r="I87" s="109">
        <f t="shared" si="2"/>
        <v>8.82</v>
      </c>
      <c r="J87" s="115"/>
    </row>
    <row r="88" spans="1:10" ht="156">
      <c r="A88" s="114"/>
      <c r="B88" s="107">
        <v>24</v>
      </c>
      <c r="C88" s="10" t="s">
        <v>794</v>
      </c>
      <c r="D88" s="118" t="s">
        <v>27</v>
      </c>
      <c r="E88" s="152"/>
      <c r="F88" s="153"/>
      <c r="G88" s="11" t="s">
        <v>795</v>
      </c>
      <c r="H88" s="14">
        <v>2.38</v>
      </c>
      <c r="I88" s="109">
        <f t="shared" si="2"/>
        <v>57.12</v>
      </c>
      <c r="J88" s="115"/>
    </row>
    <row r="89" spans="1:10" ht="156">
      <c r="A89" s="114"/>
      <c r="B89" s="107">
        <v>12</v>
      </c>
      <c r="C89" s="10" t="s">
        <v>794</v>
      </c>
      <c r="D89" s="118" t="s">
        <v>28</v>
      </c>
      <c r="E89" s="152"/>
      <c r="F89" s="153"/>
      <c r="G89" s="11" t="s">
        <v>795</v>
      </c>
      <c r="H89" s="14">
        <v>2.5099999999999998</v>
      </c>
      <c r="I89" s="109">
        <f t="shared" si="2"/>
        <v>30.119999999999997</v>
      </c>
      <c r="J89" s="115"/>
    </row>
    <row r="90" spans="1:10" ht="156">
      <c r="A90" s="114"/>
      <c r="B90" s="107">
        <v>6</v>
      </c>
      <c r="C90" s="10" t="s">
        <v>794</v>
      </c>
      <c r="D90" s="118" t="s">
        <v>29</v>
      </c>
      <c r="E90" s="152"/>
      <c r="F90" s="153"/>
      <c r="G90" s="11" t="s">
        <v>795</v>
      </c>
      <c r="H90" s="14">
        <v>2.64</v>
      </c>
      <c r="I90" s="109">
        <f t="shared" si="2"/>
        <v>15.84</v>
      </c>
      <c r="J90" s="115"/>
    </row>
    <row r="91" spans="1:10" ht="108">
      <c r="A91" s="114"/>
      <c r="B91" s="107">
        <v>12</v>
      </c>
      <c r="C91" s="10" t="s">
        <v>457</v>
      </c>
      <c r="D91" s="118" t="s">
        <v>298</v>
      </c>
      <c r="E91" s="152"/>
      <c r="F91" s="153"/>
      <c r="G91" s="11" t="s">
        <v>459</v>
      </c>
      <c r="H91" s="14">
        <v>2.95</v>
      </c>
      <c r="I91" s="109">
        <f t="shared" si="2"/>
        <v>35.400000000000006</v>
      </c>
      <c r="J91" s="115"/>
    </row>
    <row r="92" spans="1:10" ht="240">
      <c r="A92" s="114"/>
      <c r="B92" s="107">
        <v>6</v>
      </c>
      <c r="C92" s="10" t="s">
        <v>796</v>
      </c>
      <c r="D92" s="118" t="s">
        <v>23</v>
      </c>
      <c r="E92" s="152" t="s">
        <v>110</v>
      </c>
      <c r="F92" s="153"/>
      <c r="G92" s="11" t="s">
        <v>861</v>
      </c>
      <c r="H92" s="14">
        <v>5.82</v>
      </c>
      <c r="I92" s="109">
        <f t="shared" si="2"/>
        <v>34.92</v>
      </c>
      <c r="J92" s="115"/>
    </row>
    <row r="93" spans="1:10" ht="24">
      <c r="A93" s="114"/>
      <c r="B93" s="107">
        <v>12</v>
      </c>
      <c r="C93" s="10" t="s">
        <v>797</v>
      </c>
      <c r="D93" s="118" t="s">
        <v>798</v>
      </c>
      <c r="E93" s="152"/>
      <c r="F93" s="153"/>
      <c r="G93" s="11" t="s">
        <v>799</v>
      </c>
      <c r="H93" s="14">
        <v>1.03</v>
      </c>
      <c r="I93" s="109">
        <f t="shared" si="2"/>
        <v>12.36</v>
      </c>
      <c r="J93" s="115"/>
    </row>
    <row r="94" spans="1:10" ht="120">
      <c r="A94" s="114"/>
      <c r="B94" s="107">
        <v>2</v>
      </c>
      <c r="C94" s="10" t="s">
        <v>800</v>
      </c>
      <c r="D94" s="118" t="s">
        <v>29</v>
      </c>
      <c r="E94" s="152"/>
      <c r="F94" s="153"/>
      <c r="G94" s="11" t="s">
        <v>801</v>
      </c>
      <c r="H94" s="14">
        <v>0.69</v>
      </c>
      <c r="I94" s="109">
        <f t="shared" si="2"/>
        <v>1.38</v>
      </c>
      <c r="J94" s="115"/>
    </row>
    <row r="95" spans="1:10" ht="120">
      <c r="A95" s="114"/>
      <c r="B95" s="107">
        <v>2</v>
      </c>
      <c r="C95" s="10" t="s">
        <v>802</v>
      </c>
      <c r="D95" s="118" t="s">
        <v>25</v>
      </c>
      <c r="E95" s="152"/>
      <c r="F95" s="153"/>
      <c r="G95" s="11" t="s">
        <v>803</v>
      </c>
      <c r="H95" s="14">
        <v>1.18</v>
      </c>
      <c r="I95" s="109">
        <f t="shared" si="2"/>
        <v>2.36</v>
      </c>
      <c r="J95" s="115"/>
    </row>
    <row r="96" spans="1:10" ht="144">
      <c r="A96" s="114"/>
      <c r="B96" s="107">
        <v>6</v>
      </c>
      <c r="C96" s="10" t="s">
        <v>804</v>
      </c>
      <c r="D96" s="118" t="s">
        <v>212</v>
      </c>
      <c r="E96" s="152" t="s">
        <v>26</v>
      </c>
      <c r="F96" s="153"/>
      <c r="G96" s="11" t="s">
        <v>805</v>
      </c>
      <c r="H96" s="14">
        <v>2.64</v>
      </c>
      <c r="I96" s="109">
        <f t="shared" si="2"/>
        <v>15.84</v>
      </c>
      <c r="J96" s="115"/>
    </row>
    <row r="97" spans="1:10" ht="144">
      <c r="A97" s="114"/>
      <c r="B97" s="107">
        <v>12</v>
      </c>
      <c r="C97" s="10" t="s">
        <v>804</v>
      </c>
      <c r="D97" s="118" t="s">
        <v>213</v>
      </c>
      <c r="E97" s="152" t="s">
        <v>26</v>
      </c>
      <c r="F97" s="153"/>
      <c r="G97" s="11" t="s">
        <v>805</v>
      </c>
      <c r="H97" s="14">
        <v>2.64</v>
      </c>
      <c r="I97" s="109">
        <f t="shared" si="2"/>
        <v>31.68</v>
      </c>
      <c r="J97" s="115"/>
    </row>
    <row r="98" spans="1:10" ht="192">
      <c r="A98" s="114"/>
      <c r="B98" s="107">
        <v>12</v>
      </c>
      <c r="C98" s="10" t="s">
        <v>806</v>
      </c>
      <c r="D98" s="118" t="s">
        <v>27</v>
      </c>
      <c r="E98" s="152"/>
      <c r="F98" s="153"/>
      <c r="G98" s="11" t="s">
        <v>807</v>
      </c>
      <c r="H98" s="14">
        <v>1.97</v>
      </c>
      <c r="I98" s="109">
        <f t="shared" si="2"/>
        <v>23.64</v>
      </c>
      <c r="J98" s="115"/>
    </row>
    <row r="99" spans="1:10" ht="192">
      <c r="A99" s="114"/>
      <c r="B99" s="107">
        <v>12</v>
      </c>
      <c r="C99" s="10" t="s">
        <v>806</v>
      </c>
      <c r="D99" s="118" t="s">
        <v>28</v>
      </c>
      <c r="E99" s="152"/>
      <c r="F99" s="153"/>
      <c r="G99" s="11" t="s">
        <v>807</v>
      </c>
      <c r="H99" s="14">
        <v>1.97</v>
      </c>
      <c r="I99" s="109">
        <f t="shared" si="2"/>
        <v>23.64</v>
      </c>
      <c r="J99" s="115"/>
    </row>
    <row r="100" spans="1:10" ht="144">
      <c r="A100" s="114"/>
      <c r="B100" s="107">
        <v>12</v>
      </c>
      <c r="C100" s="10" t="s">
        <v>808</v>
      </c>
      <c r="D100" s="118" t="s">
        <v>26</v>
      </c>
      <c r="E100" s="152"/>
      <c r="F100" s="153"/>
      <c r="G100" s="11" t="s">
        <v>809</v>
      </c>
      <c r="H100" s="14">
        <v>1.67</v>
      </c>
      <c r="I100" s="109">
        <f t="shared" si="2"/>
        <v>20.04</v>
      </c>
      <c r="J100" s="115"/>
    </row>
    <row r="101" spans="1:10" ht="144">
      <c r="A101" s="114"/>
      <c r="B101" s="108">
        <v>6</v>
      </c>
      <c r="C101" s="12" t="s">
        <v>808</v>
      </c>
      <c r="D101" s="119" t="s">
        <v>28</v>
      </c>
      <c r="E101" s="168"/>
      <c r="F101" s="169"/>
      <c r="G101" s="13" t="s">
        <v>809</v>
      </c>
      <c r="H101" s="15">
        <v>1.67</v>
      </c>
      <c r="I101" s="110">
        <f t="shared" si="2"/>
        <v>10.02</v>
      </c>
      <c r="J101" s="115"/>
    </row>
  </sheetData>
  <mergeCells count="84">
    <mergeCell ref="E100:F100"/>
    <mergeCell ref="E101:F101"/>
    <mergeCell ref="E95:F95"/>
    <mergeCell ref="E96:F96"/>
    <mergeCell ref="E97:F97"/>
    <mergeCell ref="E98:F98"/>
    <mergeCell ref="E99:F99"/>
    <mergeCell ref="E90:F90"/>
    <mergeCell ref="E91:F91"/>
    <mergeCell ref="E92:F92"/>
    <mergeCell ref="E93:F93"/>
    <mergeCell ref="E94:F94"/>
    <mergeCell ref="E85:F85"/>
    <mergeCell ref="E86:F86"/>
    <mergeCell ref="E87:F87"/>
    <mergeCell ref="E88:F88"/>
    <mergeCell ref="E89:F89"/>
    <mergeCell ref="E80:F80"/>
    <mergeCell ref="E81:F81"/>
    <mergeCell ref="E82:F82"/>
    <mergeCell ref="E83:F83"/>
    <mergeCell ref="E84:F84"/>
    <mergeCell ref="E75:F75"/>
    <mergeCell ref="E76:F76"/>
    <mergeCell ref="E77:F77"/>
    <mergeCell ref="E78:F78"/>
    <mergeCell ref="E79:F79"/>
    <mergeCell ref="E70:F70"/>
    <mergeCell ref="E71:F71"/>
    <mergeCell ref="E72:F72"/>
    <mergeCell ref="E73:F73"/>
    <mergeCell ref="E74:F74"/>
    <mergeCell ref="E65:F65"/>
    <mergeCell ref="E66:F66"/>
    <mergeCell ref="E67:F67"/>
    <mergeCell ref="E68:F68"/>
    <mergeCell ref="E69:F69"/>
    <mergeCell ref="E60:F60"/>
    <mergeCell ref="E61:F61"/>
    <mergeCell ref="E62:F62"/>
    <mergeCell ref="E63:F63"/>
    <mergeCell ref="E64:F64"/>
    <mergeCell ref="E55:F55"/>
    <mergeCell ref="E56:F56"/>
    <mergeCell ref="E57:F57"/>
    <mergeCell ref="E58:F58"/>
    <mergeCell ref="E59:F59"/>
    <mergeCell ref="E50:F50"/>
    <mergeCell ref="E51:F51"/>
    <mergeCell ref="E52:F52"/>
    <mergeCell ref="E53:F53"/>
    <mergeCell ref="E54:F54"/>
    <mergeCell ref="E45:F45"/>
    <mergeCell ref="E46:F46"/>
    <mergeCell ref="E47:F47"/>
    <mergeCell ref="E48:F48"/>
    <mergeCell ref="E49:F49"/>
    <mergeCell ref="E40:F40"/>
    <mergeCell ref="E41:F41"/>
    <mergeCell ref="E42:F42"/>
    <mergeCell ref="E43:F43"/>
    <mergeCell ref="E44:F44"/>
    <mergeCell ref="E35:F35"/>
    <mergeCell ref="E36:F36"/>
    <mergeCell ref="E37:F37"/>
    <mergeCell ref="E38:F38"/>
    <mergeCell ref="E39:F39"/>
    <mergeCell ref="E23:F23"/>
    <mergeCell ref="E30:F30"/>
    <mergeCell ref="E31:F31"/>
    <mergeCell ref="E32:F32"/>
    <mergeCell ref="E33:F33"/>
    <mergeCell ref="E34:F34"/>
    <mergeCell ref="E24:F24"/>
    <mergeCell ref="E25:F25"/>
    <mergeCell ref="E26:F26"/>
    <mergeCell ref="E27:F27"/>
    <mergeCell ref="E28:F28"/>
    <mergeCell ref="E29:F29"/>
    <mergeCell ref="I10:I11"/>
    <mergeCell ref="I14:I15"/>
    <mergeCell ref="E20:F20"/>
    <mergeCell ref="E21:F21"/>
    <mergeCell ref="E22:F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12"/>
  <sheetViews>
    <sheetView zoomScale="90" zoomScaleNormal="90" workbookViewId="0">
      <selection activeCell="E36" sqref="E36"/>
    </sheetView>
  </sheetViews>
  <sheetFormatPr defaultRowHeight="15"/>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v>0.5</v>
      </c>
      <c r="O1" t="s">
        <v>181</v>
      </c>
    </row>
    <row r="2" spans="1:15" ht="15.75" customHeight="1">
      <c r="A2" s="114"/>
      <c r="B2" s="124" t="s">
        <v>134</v>
      </c>
      <c r="C2" s="120"/>
      <c r="D2" s="120"/>
      <c r="E2" s="120"/>
      <c r="F2" s="120"/>
      <c r="G2" s="120"/>
      <c r="H2" s="120"/>
      <c r="I2" s="120"/>
      <c r="J2" s="120"/>
      <c r="K2" s="125" t="s">
        <v>140</v>
      </c>
      <c r="L2" s="115"/>
      <c r="N2">
        <v>1084.9899999999998</v>
      </c>
      <c r="O2" t="s">
        <v>182</v>
      </c>
    </row>
    <row r="3" spans="1:15" ht="12.75" customHeight="1">
      <c r="A3" s="114"/>
      <c r="B3" s="121" t="s">
        <v>135</v>
      </c>
      <c r="C3" s="120"/>
      <c r="D3" s="120"/>
      <c r="E3" s="120"/>
      <c r="F3" s="120"/>
      <c r="G3" s="120"/>
      <c r="H3" s="120"/>
      <c r="I3" s="120"/>
      <c r="J3" s="120"/>
      <c r="K3" s="120"/>
      <c r="L3" s="115"/>
      <c r="N3">
        <v>1084.9899999999998</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customHeight="1">
      <c r="A6" s="114"/>
      <c r="B6" s="121" t="s">
        <v>138</v>
      </c>
      <c r="C6" s="120"/>
      <c r="D6" s="120"/>
      <c r="E6" s="120"/>
      <c r="F6" s="120"/>
      <c r="G6" s="120"/>
      <c r="H6" s="120"/>
      <c r="I6" s="120"/>
      <c r="J6" s="120"/>
      <c r="K6" s="120"/>
      <c r="L6" s="115"/>
    </row>
    <row r="7" spans="1:15" ht="12.75" hidden="1"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708</v>
      </c>
      <c r="C10" s="120"/>
      <c r="D10" s="120"/>
      <c r="E10" s="120"/>
      <c r="F10" s="115"/>
      <c r="G10" s="116"/>
      <c r="H10" s="116" t="s">
        <v>708</v>
      </c>
      <c r="I10" s="120"/>
      <c r="J10" s="120"/>
      <c r="K10" s="154">
        <f>IF(Invoice!J10&lt;&gt;"",Invoice!J10,"")</f>
        <v>51521</v>
      </c>
      <c r="L10" s="115"/>
    </row>
    <row r="11" spans="1:15" ht="12.75" customHeight="1">
      <c r="A11" s="114"/>
      <c r="B11" s="114" t="s">
        <v>709</v>
      </c>
      <c r="C11" s="120"/>
      <c r="D11" s="120"/>
      <c r="E11" s="120"/>
      <c r="F11" s="115"/>
      <c r="G11" s="116"/>
      <c r="H11" s="116" t="s">
        <v>709</v>
      </c>
      <c r="I11" s="120"/>
      <c r="J11" s="120"/>
      <c r="K11" s="155"/>
      <c r="L11" s="115"/>
    </row>
    <row r="12" spans="1:15" ht="12.75" customHeight="1">
      <c r="A12" s="114"/>
      <c r="B12" s="114" t="s">
        <v>710</v>
      </c>
      <c r="C12" s="120"/>
      <c r="D12" s="120"/>
      <c r="E12" s="120"/>
      <c r="F12" s="115"/>
      <c r="G12" s="116"/>
      <c r="H12" s="116" t="s">
        <v>710</v>
      </c>
      <c r="I12" s="120"/>
      <c r="J12" s="120"/>
      <c r="K12" s="120"/>
      <c r="L12" s="115"/>
    </row>
    <row r="13" spans="1:15" ht="12.75" customHeight="1">
      <c r="A13" s="114"/>
      <c r="B13" s="114" t="s">
        <v>863</v>
      </c>
      <c r="C13" s="120"/>
      <c r="D13" s="120"/>
      <c r="E13" s="120"/>
      <c r="F13" s="115"/>
      <c r="G13" s="116"/>
      <c r="H13" s="116" t="s">
        <v>863</v>
      </c>
      <c r="I13" s="120"/>
      <c r="J13" s="120"/>
      <c r="K13" s="99" t="s">
        <v>11</v>
      </c>
      <c r="L13" s="115"/>
    </row>
    <row r="14" spans="1:15" ht="15" customHeight="1">
      <c r="A14" s="114"/>
      <c r="B14" s="114" t="s">
        <v>712</v>
      </c>
      <c r="C14" s="120"/>
      <c r="D14" s="120"/>
      <c r="E14" s="120"/>
      <c r="F14" s="115"/>
      <c r="G14" s="116"/>
      <c r="H14" s="116" t="s">
        <v>712</v>
      </c>
      <c r="I14" s="120"/>
      <c r="J14" s="120"/>
      <c r="K14" s="156">
        <f>Invoice!J14</f>
        <v>45191</v>
      </c>
      <c r="L14" s="115"/>
    </row>
    <row r="15" spans="1:15" ht="15" customHeight="1">
      <c r="A15" s="114"/>
      <c r="B15" s="131" t="s">
        <v>864</v>
      </c>
      <c r="C15" s="7"/>
      <c r="D15" s="7"/>
      <c r="E15" s="7"/>
      <c r="F15" s="8"/>
      <c r="G15" s="116"/>
      <c r="H15" s="130" t="s">
        <v>864</v>
      </c>
      <c r="I15" s="120"/>
      <c r="J15" s="120"/>
      <c r="K15" s="157"/>
      <c r="L15" s="115"/>
    </row>
    <row r="16" spans="1:15" ht="15" customHeight="1">
      <c r="A16" s="114"/>
      <c r="B16" s="120"/>
      <c r="C16" s="120"/>
      <c r="D16" s="120"/>
      <c r="E16" s="120"/>
      <c r="F16" s="120"/>
      <c r="G16" s="120"/>
      <c r="H16" s="120"/>
      <c r="I16" s="123" t="s">
        <v>142</v>
      </c>
      <c r="J16" s="123" t="s">
        <v>142</v>
      </c>
      <c r="K16" s="129">
        <v>40084</v>
      </c>
      <c r="L16" s="115"/>
    </row>
    <row r="17" spans="1:12" ht="12.75" customHeight="1">
      <c r="A17" s="114"/>
      <c r="B17" s="120" t="s">
        <v>713</v>
      </c>
      <c r="C17" s="120"/>
      <c r="D17" s="120"/>
      <c r="E17" s="120"/>
      <c r="F17" s="120"/>
      <c r="G17" s="120"/>
      <c r="H17" s="120"/>
      <c r="I17" s="123" t="s">
        <v>143</v>
      </c>
      <c r="J17" s="123" t="s">
        <v>143</v>
      </c>
      <c r="K17" s="129" t="str">
        <f>IF(Invoice!J17&lt;&gt;"",Invoice!J17,"")</f>
        <v>Mina</v>
      </c>
      <c r="L17" s="115"/>
    </row>
    <row r="18" spans="1:12" ht="18" customHeight="1">
      <c r="A18" s="114"/>
      <c r="B18" s="120" t="s">
        <v>714</v>
      </c>
      <c r="C18" s="120"/>
      <c r="D18" s="120"/>
      <c r="E18" s="120"/>
      <c r="F18" s="120"/>
      <c r="G18" s="120"/>
      <c r="H18" s="133" t="s">
        <v>867</v>
      </c>
      <c r="I18" s="122" t="s">
        <v>258</v>
      </c>
      <c r="J18" s="122" t="s">
        <v>258</v>
      </c>
      <c r="K18" s="104" t="s">
        <v>159</v>
      </c>
      <c r="L18" s="115"/>
    </row>
    <row r="19" spans="1:12" ht="12.75" customHeight="1">
      <c r="A19" s="114"/>
      <c r="B19" s="120"/>
      <c r="C19" s="120"/>
      <c r="D19" s="120"/>
      <c r="E19" s="120"/>
      <c r="F19" s="120"/>
      <c r="G19" s="120"/>
      <c r="H19" s="132" t="s">
        <v>868</v>
      </c>
      <c r="I19" s="120"/>
      <c r="J19" s="120"/>
      <c r="K19" s="120"/>
      <c r="L19" s="115"/>
    </row>
    <row r="20" spans="1:12" ht="12.75" customHeight="1">
      <c r="A20" s="114"/>
      <c r="B20" s="100" t="s">
        <v>198</v>
      </c>
      <c r="C20" s="100" t="s">
        <v>199</v>
      </c>
      <c r="D20" s="100" t="s">
        <v>284</v>
      </c>
      <c r="E20" s="117" t="s">
        <v>200</v>
      </c>
      <c r="F20" s="158" t="s">
        <v>201</v>
      </c>
      <c r="G20" s="159"/>
      <c r="H20" s="100" t="s">
        <v>169</v>
      </c>
      <c r="I20" s="100" t="s">
        <v>202</v>
      </c>
      <c r="J20" s="100" t="s">
        <v>202</v>
      </c>
      <c r="K20" s="100" t="s">
        <v>21</v>
      </c>
      <c r="L20" s="115"/>
    </row>
    <row r="21" spans="1:12" ht="12.75" customHeight="1">
      <c r="A21" s="114"/>
      <c r="B21" s="105"/>
      <c r="C21" s="105"/>
      <c r="D21" s="105"/>
      <c r="E21" s="106"/>
      <c r="F21" s="160"/>
      <c r="G21" s="161"/>
      <c r="H21" s="105" t="s">
        <v>141</v>
      </c>
      <c r="I21" s="105"/>
      <c r="J21" s="105"/>
      <c r="K21" s="105"/>
      <c r="L21" s="115"/>
    </row>
    <row r="22" spans="1:12" ht="36" customHeight="1">
      <c r="A22" s="114"/>
      <c r="B22" s="107">
        <f>'Tax Invoice'!D18</f>
        <v>6</v>
      </c>
      <c r="C22" s="10" t="s">
        <v>715</v>
      </c>
      <c r="D22" s="10" t="s">
        <v>715</v>
      </c>
      <c r="E22" s="118" t="s">
        <v>348</v>
      </c>
      <c r="F22" s="152"/>
      <c r="G22" s="153"/>
      <c r="H22" s="11" t="s">
        <v>859</v>
      </c>
      <c r="I22" s="14">
        <f t="shared" ref="I22:I53" si="0">ROUNDUP(J22*$N$1,2)</f>
        <v>1.51</v>
      </c>
      <c r="J22" s="14">
        <v>3.02</v>
      </c>
      <c r="K22" s="109">
        <f t="shared" ref="K22:K53" si="1">I22*B22</f>
        <v>9.06</v>
      </c>
      <c r="L22" s="115"/>
    </row>
    <row r="23" spans="1:12" ht="36" customHeight="1">
      <c r="A23" s="114"/>
      <c r="B23" s="107">
        <f>'Tax Invoice'!D19</f>
        <v>6</v>
      </c>
      <c r="C23" s="10" t="s">
        <v>715</v>
      </c>
      <c r="D23" s="10" t="s">
        <v>715</v>
      </c>
      <c r="E23" s="118" t="s">
        <v>528</v>
      </c>
      <c r="F23" s="152"/>
      <c r="G23" s="153"/>
      <c r="H23" s="11" t="s">
        <v>859</v>
      </c>
      <c r="I23" s="14">
        <f t="shared" si="0"/>
        <v>1.51</v>
      </c>
      <c r="J23" s="14">
        <v>3.02</v>
      </c>
      <c r="K23" s="109">
        <f t="shared" si="1"/>
        <v>9.06</v>
      </c>
      <c r="L23" s="115"/>
    </row>
    <row r="24" spans="1:12" ht="36" customHeight="1">
      <c r="A24" s="114"/>
      <c r="B24" s="107">
        <f>'Tax Invoice'!D20</f>
        <v>3</v>
      </c>
      <c r="C24" s="10" t="s">
        <v>715</v>
      </c>
      <c r="D24" s="10" t="s">
        <v>715</v>
      </c>
      <c r="E24" s="118" t="s">
        <v>716</v>
      </c>
      <c r="F24" s="152"/>
      <c r="G24" s="153"/>
      <c r="H24" s="11" t="s">
        <v>859</v>
      </c>
      <c r="I24" s="14">
        <f t="shared" si="0"/>
        <v>1.51</v>
      </c>
      <c r="J24" s="14">
        <v>3.02</v>
      </c>
      <c r="K24" s="109">
        <f t="shared" si="1"/>
        <v>4.53</v>
      </c>
      <c r="L24" s="115"/>
    </row>
    <row r="25" spans="1:12" ht="24" customHeight="1">
      <c r="A25" s="114"/>
      <c r="B25" s="107">
        <f>'Tax Invoice'!D21</f>
        <v>1</v>
      </c>
      <c r="C25" s="10" t="s">
        <v>717</v>
      </c>
      <c r="D25" s="10" t="s">
        <v>717</v>
      </c>
      <c r="E25" s="118" t="s">
        <v>34</v>
      </c>
      <c r="F25" s="152"/>
      <c r="G25" s="153"/>
      <c r="H25" s="11" t="s">
        <v>718</v>
      </c>
      <c r="I25" s="14">
        <f t="shared" si="0"/>
        <v>0.37</v>
      </c>
      <c r="J25" s="14">
        <v>0.74</v>
      </c>
      <c r="K25" s="109">
        <f t="shared" si="1"/>
        <v>0.37</v>
      </c>
      <c r="L25" s="115"/>
    </row>
    <row r="26" spans="1:12" ht="24" customHeight="1">
      <c r="A26" s="114"/>
      <c r="B26" s="107">
        <f>'Tax Invoice'!D22</f>
        <v>2</v>
      </c>
      <c r="C26" s="10" t="s">
        <v>717</v>
      </c>
      <c r="D26" s="10" t="s">
        <v>717</v>
      </c>
      <c r="E26" s="118" t="s">
        <v>35</v>
      </c>
      <c r="F26" s="152"/>
      <c r="G26" s="153"/>
      <c r="H26" s="11" t="s">
        <v>718</v>
      </c>
      <c r="I26" s="14">
        <f t="shared" si="0"/>
        <v>0.37</v>
      </c>
      <c r="J26" s="14">
        <v>0.74</v>
      </c>
      <c r="K26" s="109">
        <f t="shared" si="1"/>
        <v>0.74</v>
      </c>
      <c r="L26" s="115"/>
    </row>
    <row r="27" spans="1:12" ht="36" customHeight="1">
      <c r="A27" s="114"/>
      <c r="B27" s="107">
        <f>'Tax Invoice'!D23</f>
        <v>12</v>
      </c>
      <c r="C27" s="10" t="s">
        <v>719</v>
      </c>
      <c r="D27" s="10" t="s">
        <v>719</v>
      </c>
      <c r="E27" s="118" t="s">
        <v>26</v>
      </c>
      <c r="F27" s="152" t="s">
        <v>348</v>
      </c>
      <c r="G27" s="153"/>
      <c r="H27" s="11" t="s">
        <v>720</v>
      </c>
      <c r="I27" s="14">
        <f t="shared" si="0"/>
        <v>0.74</v>
      </c>
      <c r="J27" s="14">
        <v>1.48</v>
      </c>
      <c r="K27" s="109">
        <f t="shared" si="1"/>
        <v>8.879999999999999</v>
      </c>
      <c r="L27" s="115"/>
    </row>
    <row r="28" spans="1:12" ht="24" customHeight="1">
      <c r="A28" s="114"/>
      <c r="B28" s="107">
        <f>'Tax Invoice'!D24</f>
        <v>6</v>
      </c>
      <c r="C28" s="10" t="s">
        <v>721</v>
      </c>
      <c r="D28" s="10" t="s">
        <v>810</v>
      </c>
      <c r="E28" s="118" t="s">
        <v>722</v>
      </c>
      <c r="F28" s="152"/>
      <c r="G28" s="153"/>
      <c r="H28" s="11" t="s">
        <v>860</v>
      </c>
      <c r="I28" s="14">
        <f t="shared" si="0"/>
        <v>0.65</v>
      </c>
      <c r="J28" s="14">
        <v>1.29</v>
      </c>
      <c r="K28" s="109">
        <f t="shared" si="1"/>
        <v>3.9000000000000004</v>
      </c>
      <c r="L28" s="115"/>
    </row>
    <row r="29" spans="1:12" ht="12.75" customHeight="1">
      <c r="A29" s="114"/>
      <c r="B29" s="107">
        <f>'Tax Invoice'!D25</f>
        <v>3</v>
      </c>
      <c r="C29" s="10" t="s">
        <v>628</v>
      </c>
      <c r="D29" s="10" t="s">
        <v>628</v>
      </c>
      <c r="E29" s="118" t="s">
        <v>25</v>
      </c>
      <c r="F29" s="152"/>
      <c r="G29" s="153"/>
      <c r="H29" s="11" t="s">
        <v>630</v>
      </c>
      <c r="I29" s="14">
        <f t="shared" si="0"/>
        <v>0.25</v>
      </c>
      <c r="J29" s="14">
        <v>0.49</v>
      </c>
      <c r="K29" s="109">
        <f t="shared" si="1"/>
        <v>0.75</v>
      </c>
      <c r="L29" s="115"/>
    </row>
    <row r="30" spans="1:12" ht="12.75" customHeight="1">
      <c r="A30" s="114"/>
      <c r="B30" s="107">
        <f>'Tax Invoice'!D26</f>
        <v>6</v>
      </c>
      <c r="C30" s="10" t="s">
        <v>723</v>
      </c>
      <c r="D30" s="10" t="s">
        <v>811</v>
      </c>
      <c r="E30" s="118" t="s">
        <v>724</v>
      </c>
      <c r="F30" s="152"/>
      <c r="G30" s="153"/>
      <c r="H30" s="11" t="s">
        <v>725</v>
      </c>
      <c r="I30" s="14">
        <f t="shared" si="0"/>
        <v>2.2200000000000002</v>
      </c>
      <c r="J30" s="14">
        <v>4.4400000000000004</v>
      </c>
      <c r="K30" s="109">
        <f t="shared" si="1"/>
        <v>13.32</v>
      </c>
      <c r="L30" s="115"/>
    </row>
    <row r="31" spans="1:12" ht="12.75" customHeight="1">
      <c r="A31" s="114"/>
      <c r="B31" s="107">
        <f>'Tax Invoice'!D27</f>
        <v>12</v>
      </c>
      <c r="C31" s="10" t="s">
        <v>726</v>
      </c>
      <c r="D31" s="10" t="s">
        <v>812</v>
      </c>
      <c r="E31" s="118" t="s">
        <v>727</v>
      </c>
      <c r="F31" s="152"/>
      <c r="G31" s="153"/>
      <c r="H31" s="11" t="s">
        <v>728</v>
      </c>
      <c r="I31" s="14">
        <f t="shared" si="0"/>
        <v>0.65</v>
      </c>
      <c r="J31" s="14">
        <v>1.29</v>
      </c>
      <c r="K31" s="109">
        <f t="shared" si="1"/>
        <v>7.8000000000000007</v>
      </c>
      <c r="L31" s="115"/>
    </row>
    <row r="32" spans="1:12" ht="12.75" customHeight="1">
      <c r="A32" s="114"/>
      <c r="B32" s="107">
        <f>'Tax Invoice'!D28</f>
        <v>6</v>
      </c>
      <c r="C32" s="10" t="s">
        <v>726</v>
      </c>
      <c r="D32" s="10" t="s">
        <v>813</v>
      </c>
      <c r="E32" s="118" t="s">
        <v>729</v>
      </c>
      <c r="F32" s="152"/>
      <c r="G32" s="153"/>
      <c r="H32" s="11" t="s">
        <v>728</v>
      </c>
      <c r="I32" s="14">
        <f t="shared" si="0"/>
        <v>0.86</v>
      </c>
      <c r="J32" s="14">
        <v>1.72</v>
      </c>
      <c r="K32" s="109">
        <f t="shared" si="1"/>
        <v>5.16</v>
      </c>
      <c r="L32" s="115"/>
    </row>
    <row r="33" spans="1:12" ht="36" customHeight="1">
      <c r="A33" s="114"/>
      <c r="B33" s="107">
        <f>'Tax Invoice'!D29</f>
        <v>4</v>
      </c>
      <c r="C33" s="10" t="s">
        <v>555</v>
      </c>
      <c r="D33" s="10" t="s">
        <v>555</v>
      </c>
      <c r="E33" s="118"/>
      <c r="F33" s="152"/>
      <c r="G33" s="153"/>
      <c r="H33" s="11" t="s">
        <v>557</v>
      </c>
      <c r="I33" s="14">
        <f t="shared" si="0"/>
        <v>1.25</v>
      </c>
      <c r="J33" s="14">
        <v>2.4900000000000002</v>
      </c>
      <c r="K33" s="109">
        <f t="shared" si="1"/>
        <v>5</v>
      </c>
      <c r="L33" s="115"/>
    </row>
    <row r="34" spans="1:12" ht="24" customHeight="1">
      <c r="A34" s="114"/>
      <c r="B34" s="107">
        <f>'Tax Invoice'!D30</f>
        <v>24</v>
      </c>
      <c r="C34" s="10" t="s">
        <v>730</v>
      </c>
      <c r="D34" s="10" t="s">
        <v>730</v>
      </c>
      <c r="E34" s="118"/>
      <c r="F34" s="152"/>
      <c r="G34" s="153"/>
      <c r="H34" s="11" t="s">
        <v>731</v>
      </c>
      <c r="I34" s="14">
        <f t="shared" si="0"/>
        <v>1.55</v>
      </c>
      <c r="J34" s="14">
        <v>3.09</v>
      </c>
      <c r="K34" s="109">
        <f t="shared" si="1"/>
        <v>37.200000000000003</v>
      </c>
      <c r="L34" s="115"/>
    </row>
    <row r="35" spans="1:12" ht="12.75" customHeight="1">
      <c r="A35" s="114"/>
      <c r="B35" s="107">
        <f>'Tax Invoice'!D31</f>
        <v>30</v>
      </c>
      <c r="C35" s="10" t="s">
        <v>732</v>
      </c>
      <c r="D35" s="10" t="s">
        <v>732</v>
      </c>
      <c r="E35" s="118" t="s">
        <v>25</v>
      </c>
      <c r="F35" s="152" t="s">
        <v>273</v>
      </c>
      <c r="G35" s="153"/>
      <c r="H35" s="11" t="s">
        <v>733</v>
      </c>
      <c r="I35" s="14">
        <f t="shared" si="0"/>
        <v>0.12</v>
      </c>
      <c r="J35" s="14">
        <v>0.24</v>
      </c>
      <c r="K35" s="109">
        <f t="shared" si="1"/>
        <v>3.5999999999999996</v>
      </c>
      <c r="L35" s="115"/>
    </row>
    <row r="36" spans="1:12" ht="12.75" customHeight="1">
      <c r="A36" s="114"/>
      <c r="B36" s="107">
        <f>'Tax Invoice'!D32</f>
        <v>10</v>
      </c>
      <c r="C36" s="10" t="s">
        <v>732</v>
      </c>
      <c r="D36" s="10" t="s">
        <v>732</v>
      </c>
      <c r="E36" s="118" t="s">
        <v>26</v>
      </c>
      <c r="F36" s="152" t="s">
        <v>273</v>
      </c>
      <c r="G36" s="153"/>
      <c r="H36" s="11" t="s">
        <v>733</v>
      </c>
      <c r="I36" s="14">
        <f t="shared" si="0"/>
        <v>0.12</v>
      </c>
      <c r="J36" s="14">
        <v>0.24</v>
      </c>
      <c r="K36" s="109">
        <f t="shared" si="1"/>
        <v>1.2</v>
      </c>
      <c r="L36" s="115"/>
    </row>
    <row r="37" spans="1:12" ht="36" customHeight="1">
      <c r="A37" s="114"/>
      <c r="B37" s="107">
        <f>'Tax Invoice'!D33</f>
        <v>3</v>
      </c>
      <c r="C37" s="10" t="s">
        <v>734</v>
      </c>
      <c r="D37" s="10" t="s">
        <v>734</v>
      </c>
      <c r="E37" s="118" t="s">
        <v>37</v>
      </c>
      <c r="F37" s="152"/>
      <c r="G37" s="153"/>
      <c r="H37" s="11" t="s">
        <v>735</v>
      </c>
      <c r="I37" s="14">
        <f t="shared" si="0"/>
        <v>0.83</v>
      </c>
      <c r="J37" s="14">
        <v>1.65</v>
      </c>
      <c r="K37" s="109">
        <f t="shared" si="1"/>
        <v>2.4899999999999998</v>
      </c>
      <c r="L37" s="115"/>
    </row>
    <row r="38" spans="1:12" ht="12.75" customHeight="1">
      <c r="A38" s="114"/>
      <c r="B38" s="107">
        <f>'Tax Invoice'!D34</f>
        <v>2</v>
      </c>
      <c r="C38" s="10" t="s">
        <v>736</v>
      </c>
      <c r="D38" s="10" t="s">
        <v>814</v>
      </c>
      <c r="E38" s="118" t="s">
        <v>722</v>
      </c>
      <c r="F38" s="152"/>
      <c r="G38" s="153"/>
      <c r="H38" s="11" t="s">
        <v>737</v>
      </c>
      <c r="I38" s="14">
        <f t="shared" si="0"/>
        <v>0.7</v>
      </c>
      <c r="J38" s="14">
        <v>1.39</v>
      </c>
      <c r="K38" s="109">
        <f t="shared" si="1"/>
        <v>1.4</v>
      </c>
      <c r="L38" s="115"/>
    </row>
    <row r="39" spans="1:12" ht="12.75" customHeight="1">
      <c r="A39" s="114"/>
      <c r="B39" s="107">
        <f>'Tax Invoice'!D35</f>
        <v>6</v>
      </c>
      <c r="C39" s="10" t="s">
        <v>736</v>
      </c>
      <c r="D39" s="10" t="s">
        <v>815</v>
      </c>
      <c r="E39" s="118" t="s">
        <v>738</v>
      </c>
      <c r="F39" s="152"/>
      <c r="G39" s="153"/>
      <c r="H39" s="11" t="s">
        <v>737</v>
      </c>
      <c r="I39" s="14">
        <f t="shared" si="0"/>
        <v>1.05</v>
      </c>
      <c r="J39" s="14">
        <v>2.09</v>
      </c>
      <c r="K39" s="109">
        <f t="shared" si="1"/>
        <v>6.3000000000000007</v>
      </c>
      <c r="L39" s="115"/>
    </row>
    <row r="40" spans="1:12" ht="24" customHeight="1">
      <c r="A40" s="114"/>
      <c r="B40" s="107">
        <f>'Tax Invoice'!D36</f>
        <v>24</v>
      </c>
      <c r="C40" s="10" t="s">
        <v>739</v>
      </c>
      <c r="D40" s="10" t="s">
        <v>816</v>
      </c>
      <c r="E40" s="118" t="s">
        <v>740</v>
      </c>
      <c r="F40" s="152"/>
      <c r="G40" s="153"/>
      <c r="H40" s="11" t="s">
        <v>741</v>
      </c>
      <c r="I40" s="14">
        <f t="shared" si="0"/>
        <v>0.7</v>
      </c>
      <c r="J40" s="14">
        <v>1.39</v>
      </c>
      <c r="K40" s="109">
        <f t="shared" si="1"/>
        <v>16.799999999999997</v>
      </c>
      <c r="L40" s="115"/>
    </row>
    <row r="41" spans="1:12" ht="24" customHeight="1">
      <c r="A41" s="114"/>
      <c r="B41" s="107">
        <f>'Tax Invoice'!D37</f>
        <v>12</v>
      </c>
      <c r="C41" s="10" t="s">
        <v>742</v>
      </c>
      <c r="D41" s="10" t="s">
        <v>817</v>
      </c>
      <c r="E41" s="118" t="s">
        <v>740</v>
      </c>
      <c r="F41" s="152"/>
      <c r="G41" s="153"/>
      <c r="H41" s="11" t="s">
        <v>743</v>
      </c>
      <c r="I41" s="14">
        <f t="shared" si="0"/>
        <v>0.7</v>
      </c>
      <c r="J41" s="14">
        <v>1.39</v>
      </c>
      <c r="K41" s="109">
        <f t="shared" si="1"/>
        <v>8.3999999999999986</v>
      </c>
      <c r="L41" s="115"/>
    </row>
    <row r="42" spans="1:12" ht="24" customHeight="1">
      <c r="A42" s="114"/>
      <c r="B42" s="107">
        <f>'Tax Invoice'!D38</f>
        <v>4</v>
      </c>
      <c r="C42" s="10" t="s">
        <v>742</v>
      </c>
      <c r="D42" s="10" t="s">
        <v>818</v>
      </c>
      <c r="E42" s="118" t="s">
        <v>294</v>
      </c>
      <c r="F42" s="152"/>
      <c r="G42" s="153"/>
      <c r="H42" s="11" t="s">
        <v>743</v>
      </c>
      <c r="I42" s="14">
        <f t="shared" si="0"/>
        <v>1.05</v>
      </c>
      <c r="J42" s="14">
        <v>2.09</v>
      </c>
      <c r="K42" s="109">
        <f t="shared" si="1"/>
        <v>4.2</v>
      </c>
      <c r="L42" s="115"/>
    </row>
    <row r="43" spans="1:12" ht="48" customHeight="1">
      <c r="A43" s="114"/>
      <c r="B43" s="107">
        <f>'Tax Invoice'!D39</f>
        <v>2</v>
      </c>
      <c r="C43" s="10" t="s">
        <v>744</v>
      </c>
      <c r="D43" s="10" t="s">
        <v>744</v>
      </c>
      <c r="E43" s="118" t="s">
        <v>25</v>
      </c>
      <c r="F43" s="152" t="s">
        <v>107</v>
      </c>
      <c r="G43" s="153"/>
      <c r="H43" s="11" t="s">
        <v>745</v>
      </c>
      <c r="I43" s="14">
        <f t="shared" si="0"/>
        <v>2.0699999999999998</v>
      </c>
      <c r="J43" s="14">
        <v>4.13</v>
      </c>
      <c r="K43" s="109">
        <f t="shared" si="1"/>
        <v>4.1399999999999997</v>
      </c>
      <c r="L43" s="115"/>
    </row>
    <row r="44" spans="1:12" ht="24" customHeight="1">
      <c r="A44" s="114"/>
      <c r="B44" s="107">
        <f>'Tax Invoice'!D40</f>
        <v>6</v>
      </c>
      <c r="C44" s="10" t="s">
        <v>746</v>
      </c>
      <c r="D44" s="10" t="s">
        <v>746</v>
      </c>
      <c r="E44" s="118" t="s">
        <v>29</v>
      </c>
      <c r="F44" s="152"/>
      <c r="G44" s="153"/>
      <c r="H44" s="11" t="s">
        <v>747</v>
      </c>
      <c r="I44" s="14">
        <f t="shared" si="0"/>
        <v>0.17</v>
      </c>
      <c r="J44" s="14">
        <v>0.34</v>
      </c>
      <c r="K44" s="109">
        <f t="shared" si="1"/>
        <v>1.02</v>
      </c>
      <c r="L44" s="115"/>
    </row>
    <row r="45" spans="1:12" ht="36" hidden="1" customHeight="1">
      <c r="A45" s="114"/>
      <c r="B45" s="134">
        <f>'Tax Invoice'!D41</f>
        <v>0</v>
      </c>
      <c r="C45" s="135" t="s">
        <v>748</v>
      </c>
      <c r="D45" s="135" t="s">
        <v>748</v>
      </c>
      <c r="E45" s="136" t="s">
        <v>27</v>
      </c>
      <c r="F45" s="162" t="s">
        <v>107</v>
      </c>
      <c r="G45" s="163"/>
      <c r="H45" s="137" t="s">
        <v>749</v>
      </c>
      <c r="I45" s="138">
        <f t="shared" si="0"/>
        <v>0.62</v>
      </c>
      <c r="J45" s="138">
        <v>1.24</v>
      </c>
      <c r="K45" s="139">
        <f t="shared" si="1"/>
        <v>0</v>
      </c>
      <c r="L45" s="115"/>
    </row>
    <row r="46" spans="1:12" ht="24" customHeight="1">
      <c r="A46" s="114"/>
      <c r="B46" s="107">
        <f>'Tax Invoice'!D42</f>
        <v>12</v>
      </c>
      <c r="C46" s="10" t="s">
        <v>750</v>
      </c>
      <c r="D46" s="10" t="s">
        <v>750</v>
      </c>
      <c r="E46" s="118" t="s">
        <v>27</v>
      </c>
      <c r="F46" s="152"/>
      <c r="G46" s="153"/>
      <c r="H46" s="11" t="s">
        <v>751</v>
      </c>
      <c r="I46" s="14">
        <f t="shared" si="0"/>
        <v>0.87</v>
      </c>
      <c r="J46" s="14">
        <v>1.73</v>
      </c>
      <c r="K46" s="109">
        <f t="shared" si="1"/>
        <v>10.44</v>
      </c>
      <c r="L46" s="115"/>
    </row>
    <row r="47" spans="1:12" ht="24" customHeight="1">
      <c r="A47" s="114"/>
      <c r="B47" s="107">
        <f>'Tax Invoice'!D43</f>
        <v>24</v>
      </c>
      <c r="C47" s="10" t="s">
        <v>750</v>
      </c>
      <c r="D47" s="10" t="s">
        <v>750</v>
      </c>
      <c r="E47" s="118" t="s">
        <v>28</v>
      </c>
      <c r="F47" s="152"/>
      <c r="G47" s="153"/>
      <c r="H47" s="11" t="s">
        <v>751</v>
      </c>
      <c r="I47" s="14">
        <f t="shared" si="0"/>
        <v>0.87</v>
      </c>
      <c r="J47" s="14">
        <v>1.73</v>
      </c>
      <c r="K47" s="109">
        <f t="shared" si="1"/>
        <v>20.88</v>
      </c>
      <c r="L47" s="115"/>
    </row>
    <row r="48" spans="1:12" ht="12.75" customHeight="1">
      <c r="A48" s="114"/>
      <c r="B48" s="107">
        <f>'Tax Invoice'!D44</f>
        <v>2</v>
      </c>
      <c r="C48" s="10" t="s">
        <v>752</v>
      </c>
      <c r="D48" s="10" t="s">
        <v>819</v>
      </c>
      <c r="E48" s="118" t="s">
        <v>738</v>
      </c>
      <c r="F48" s="152"/>
      <c r="G48" s="153"/>
      <c r="H48" s="11" t="s">
        <v>753</v>
      </c>
      <c r="I48" s="14">
        <f t="shared" si="0"/>
        <v>0.52</v>
      </c>
      <c r="J48" s="14">
        <v>1.04</v>
      </c>
      <c r="K48" s="109">
        <f t="shared" si="1"/>
        <v>1.04</v>
      </c>
      <c r="L48" s="115"/>
    </row>
    <row r="49" spans="1:12" ht="12.75" customHeight="1">
      <c r="A49" s="114"/>
      <c r="B49" s="107">
        <f>'Tax Invoice'!D45</f>
        <v>2</v>
      </c>
      <c r="C49" s="10" t="s">
        <v>752</v>
      </c>
      <c r="D49" s="10" t="s">
        <v>820</v>
      </c>
      <c r="E49" s="118" t="s">
        <v>754</v>
      </c>
      <c r="F49" s="152"/>
      <c r="G49" s="153"/>
      <c r="H49" s="11" t="s">
        <v>753</v>
      </c>
      <c r="I49" s="14">
        <f t="shared" si="0"/>
        <v>0.62</v>
      </c>
      <c r="J49" s="14">
        <v>1.24</v>
      </c>
      <c r="K49" s="109">
        <f t="shared" si="1"/>
        <v>1.24</v>
      </c>
      <c r="L49" s="115"/>
    </row>
    <row r="50" spans="1:12" ht="12.75" customHeight="1">
      <c r="A50" s="114"/>
      <c r="B50" s="107">
        <f>'Tax Invoice'!D46</f>
        <v>2</v>
      </c>
      <c r="C50" s="10" t="s">
        <v>752</v>
      </c>
      <c r="D50" s="10" t="s">
        <v>821</v>
      </c>
      <c r="E50" s="118" t="s">
        <v>727</v>
      </c>
      <c r="F50" s="152"/>
      <c r="G50" s="153"/>
      <c r="H50" s="11" t="s">
        <v>753</v>
      </c>
      <c r="I50" s="14">
        <f t="shared" si="0"/>
        <v>0.72</v>
      </c>
      <c r="J50" s="14">
        <v>1.44</v>
      </c>
      <c r="K50" s="109">
        <f t="shared" si="1"/>
        <v>1.44</v>
      </c>
      <c r="L50" s="115"/>
    </row>
    <row r="51" spans="1:12" ht="12.75" customHeight="1">
      <c r="A51" s="114"/>
      <c r="B51" s="107">
        <f>'Tax Invoice'!D47</f>
        <v>2</v>
      </c>
      <c r="C51" s="10" t="s">
        <v>752</v>
      </c>
      <c r="D51" s="10" t="s">
        <v>822</v>
      </c>
      <c r="E51" s="118" t="s">
        <v>755</v>
      </c>
      <c r="F51" s="152"/>
      <c r="G51" s="153"/>
      <c r="H51" s="11" t="s">
        <v>753</v>
      </c>
      <c r="I51" s="14">
        <f t="shared" si="0"/>
        <v>0.82</v>
      </c>
      <c r="J51" s="14">
        <v>1.64</v>
      </c>
      <c r="K51" s="109">
        <f t="shared" si="1"/>
        <v>1.64</v>
      </c>
      <c r="L51" s="115"/>
    </row>
    <row r="52" spans="1:12" ht="12.75" customHeight="1">
      <c r="A52" s="114"/>
      <c r="B52" s="107">
        <f>'Tax Invoice'!D48</f>
        <v>2</v>
      </c>
      <c r="C52" s="10" t="s">
        <v>752</v>
      </c>
      <c r="D52" s="10" t="s">
        <v>823</v>
      </c>
      <c r="E52" s="118" t="s">
        <v>756</v>
      </c>
      <c r="F52" s="152"/>
      <c r="G52" s="153"/>
      <c r="H52" s="11" t="s">
        <v>753</v>
      </c>
      <c r="I52" s="14">
        <f t="shared" si="0"/>
        <v>0.97</v>
      </c>
      <c r="J52" s="14">
        <v>1.94</v>
      </c>
      <c r="K52" s="109">
        <f t="shared" si="1"/>
        <v>1.94</v>
      </c>
      <c r="L52" s="115"/>
    </row>
    <row r="53" spans="1:12" ht="12.75" customHeight="1">
      <c r="A53" s="114"/>
      <c r="B53" s="107">
        <f>'Tax Invoice'!D49</f>
        <v>2</v>
      </c>
      <c r="C53" s="10" t="s">
        <v>752</v>
      </c>
      <c r="D53" s="10" t="s">
        <v>824</v>
      </c>
      <c r="E53" s="118" t="s">
        <v>757</v>
      </c>
      <c r="F53" s="152"/>
      <c r="G53" s="153"/>
      <c r="H53" s="11" t="s">
        <v>753</v>
      </c>
      <c r="I53" s="14">
        <f t="shared" si="0"/>
        <v>1.1000000000000001</v>
      </c>
      <c r="J53" s="14">
        <v>2.19</v>
      </c>
      <c r="K53" s="109">
        <f t="shared" si="1"/>
        <v>2.2000000000000002</v>
      </c>
      <c r="L53" s="115"/>
    </row>
    <row r="54" spans="1:12" ht="12.75" customHeight="1">
      <c r="A54" s="114"/>
      <c r="B54" s="107">
        <f>'Tax Invoice'!D50</f>
        <v>2</v>
      </c>
      <c r="C54" s="10" t="s">
        <v>752</v>
      </c>
      <c r="D54" s="10" t="s">
        <v>825</v>
      </c>
      <c r="E54" s="118" t="s">
        <v>724</v>
      </c>
      <c r="F54" s="152"/>
      <c r="G54" s="153"/>
      <c r="H54" s="11" t="s">
        <v>753</v>
      </c>
      <c r="I54" s="14">
        <f t="shared" ref="I54:I85" si="2">ROUNDUP(J54*$N$1,2)</f>
        <v>1.22</v>
      </c>
      <c r="J54" s="14">
        <v>2.44</v>
      </c>
      <c r="K54" s="109">
        <f t="shared" ref="K54:K85" si="3">I54*B54</f>
        <v>2.44</v>
      </c>
      <c r="L54" s="115"/>
    </row>
    <row r="55" spans="1:12" ht="12.75" customHeight="1">
      <c r="A55" s="114"/>
      <c r="B55" s="107">
        <f>'Tax Invoice'!D51</f>
        <v>24</v>
      </c>
      <c r="C55" s="10" t="s">
        <v>758</v>
      </c>
      <c r="D55" s="10" t="s">
        <v>826</v>
      </c>
      <c r="E55" s="118" t="s">
        <v>757</v>
      </c>
      <c r="F55" s="152"/>
      <c r="G55" s="153"/>
      <c r="H55" s="11" t="s">
        <v>759</v>
      </c>
      <c r="I55" s="14">
        <f t="shared" si="2"/>
        <v>0.9</v>
      </c>
      <c r="J55" s="14">
        <v>1.79</v>
      </c>
      <c r="K55" s="109">
        <f t="shared" si="3"/>
        <v>21.6</v>
      </c>
      <c r="L55" s="115"/>
    </row>
    <row r="56" spans="1:12" ht="12.75" customHeight="1">
      <c r="A56" s="114"/>
      <c r="B56" s="107">
        <f>'Tax Invoice'!D52</f>
        <v>12</v>
      </c>
      <c r="C56" s="10" t="s">
        <v>760</v>
      </c>
      <c r="D56" s="10" t="s">
        <v>827</v>
      </c>
      <c r="E56" s="118" t="s">
        <v>761</v>
      </c>
      <c r="F56" s="152"/>
      <c r="G56" s="153"/>
      <c r="H56" s="11" t="s">
        <v>762</v>
      </c>
      <c r="I56" s="14">
        <f t="shared" si="2"/>
        <v>0.38</v>
      </c>
      <c r="J56" s="14">
        <v>0.76</v>
      </c>
      <c r="K56" s="109">
        <f t="shared" si="3"/>
        <v>4.5600000000000005</v>
      </c>
      <c r="L56" s="115"/>
    </row>
    <row r="57" spans="1:12" ht="12.75" customHeight="1">
      <c r="A57" s="114"/>
      <c r="B57" s="107">
        <f>'Tax Invoice'!D53</f>
        <v>24</v>
      </c>
      <c r="C57" s="10" t="s">
        <v>760</v>
      </c>
      <c r="D57" s="10" t="s">
        <v>828</v>
      </c>
      <c r="E57" s="118" t="s">
        <v>763</v>
      </c>
      <c r="F57" s="152"/>
      <c r="G57" s="153"/>
      <c r="H57" s="11" t="s">
        <v>762</v>
      </c>
      <c r="I57" s="14">
        <f t="shared" si="2"/>
        <v>0.45</v>
      </c>
      <c r="J57" s="14">
        <v>0.89</v>
      </c>
      <c r="K57" s="109">
        <f t="shared" si="3"/>
        <v>10.8</v>
      </c>
      <c r="L57" s="115"/>
    </row>
    <row r="58" spans="1:12" ht="12.75" hidden="1" customHeight="1">
      <c r="A58" s="114"/>
      <c r="B58" s="134">
        <f>'Tax Invoice'!D54</f>
        <v>0</v>
      </c>
      <c r="C58" s="135" t="s">
        <v>760</v>
      </c>
      <c r="D58" s="135" t="s">
        <v>829</v>
      </c>
      <c r="E58" s="136" t="s">
        <v>727</v>
      </c>
      <c r="F58" s="162"/>
      <c r="G58" s="163"/>
      <c r="H58" s="137" t="s">
        <v>762</v>
      </c>
      <c r="I58" s="138">
        <f t="shared" si="2"/>
        <v>0.72</v>
      </c>
      <c r="J58" s="138">
        <v>1.44</v>
      </c>
      <c r="K58" s="139">
        <f t="shared" si="3"/>
        <v>0</v>
      </c>
      <c r="L58" s="115"/>
    </row>
    <row r="59" spans="1:12" ht="12.75" customHeight="1">
      <c r="A59" s="114"/>
      <c r="B59" s="107">
        <f>'Tax Invoice'!D55</f>
        <v>12</v>
      </c>
      <c r="C59" s="10" t="s">
        <v>764</v>
      </c>
      <c r="D59" s="10" t="s">
        <v>830</v>
      </c>
      <c r="E59" s="118" t="s">
        <v>763</v>
      </c>
      <c r="F59" s="152"/>
      <c r="G59" s="153"/>
      <c r="H59" s="11" t="s">
        <v>765</v>
      </c>
      <c r="I59" s="14">
        <f t="shared" si="2"/>
        <v>0.5</v>
      </c>
      <c r="J59" s="14">
        <v>0.99</v>
      </c>
      <c r="K59" s="109">
        <f t="shared" si="3"/>
        <v>6</v>
      </c>
      <c r="L59" s="115"/>
    </row>
    <row r="60" spans="1:12" ht="12.75" customHeight="1">
      <c r="A60" s="114"/>
      <c r="B60" s="107">
        <f>'Tax Invoice'!D56</f>
        <v>2</v>
      </c>
      <c r="C60" s="10" t="s">
        <v>766</v>
      </c>
      <c r="D60" s="10" t="s">
        <v>831</v>
      </c>
      <c r="E60" s="118" t="s">
        <v>738</v>
      </c>
      <c r="F60" s="152"/>
      <c r="G60" s="153"/>
      <c r="H60" s="11" t="s">
        <v>767</v>
      </c>
      <c r="I60" s="14">
        <f t="shared" si="2"/>
        <v>0.56999999999999995</v>
      </c>
      <c r="J60" s="14">
        <v>1.1399999999999999</v>
      </c>
      <c r="K60" s="109">
        <f t="shared" si="3"/>
        <v>1.1399999999999999</v>
      </c>
      <c r="L60" s="115"/>
    </row>
    <row r="61" spans="1:12" ht="12.75" customHeight="1">
      <c r="A61" s="114"/>
      <c r="B61" s="107">
        <f>'Tax Invoice'!D57</f>
        <v>2</v>
      </c>
      <c r="C61" s="10" t="s">
        <v>766</v>
      </c>
      <c r="D61" s="10" t="s">
        <v>832</v>
      </c>
      <c r="E61" s="118" t="s">
        <v>754</v>
      </c>
      <c r="F61" s="152"/>
      <c r="G61" s="153"/>
      <c r="H61" s="11" t="s">
        <v>767</v>
      </c>
      <c r="I61" s="14">
        <f t="shared" si="2"/>
        <v>0.67</v>
      </c>
      <c r="J61" s="14">
        <v>1.34</v>
      </c>
      <c r="K61" s="109">
        <f t="shared" si="3"/>
        <v>1.34</v>
      </c>
      <c r="L61" s="115"/>
    </row>
    <row r="62" spans="1:12" ht="12.75" customHeight="1">
      <c r="A62" s="114"/>
      <c r="B62" s="107">
        <f>'Tax Invoice'!D58</f>
        <v>2</v>
      </c>
      <c r="C62" s="10" t="s">
        <v>766</v>
      </c>
      <c r="D62" s="10" t="s">
        <v>833</v>
      </c>
      <c r="E62" s="118" t="s">
        <v>727</v>
      </c>
      <c r="F62" s="152"/>
      <c r="G62" s="153"/>
      <c r="H62" s="11" t="s">
        <v>767</v>
      </c>
      <c r="I62" s="14">
        <f t="shared" si="2"/>
        <v>0.77</v>
      </c>
      <c r="J62" s="14">
        <v>1.54</v>
      </c>
      <c r="K62" s="109">
        <f t="shared" si="3"/>
        <v>1.54</v>
      </c>
      <c r="L62" s="115"/>
    </row>
    <row r="63" spans="1:12" ht="12.75" customHeight="1">
      <c r="A63" s="114"/>
      <c r="B63" s="107">
        <f>'Tax Invoice'!D59</f>
        <v>2</v>
      </c>
      <c r="C63" s="10" t="s">
        <v>766</v>
      </c>
      <c r="D63" s="10" t="s">
        <v>834</v>
      </c>
      <c r="E63" s="118" t="s">
        <v>755</v>
      </c>
      <c r="F63" s="152"/>
      <c r="G63" s="153"/>
      <c r="H63" s="11" t="s">
        <v>767</v>
      </c>
      <c r="I63" s="14">
        <f t="shared" si="2"/>
        <v>0.87</v>
      </c>
      <c r="J63" s="14">
        <v>1.74</v>
      </c>
      <c r="K63" s="109">
        <f t="shared" si="3"/>
        <v>1.74</v>
      </c>
      <c r="L63" s="115"/>
    </row>
    <row r="64" spans="1:12" ht="12.75" customHeight="1">
      <c r="A64" s="114"/>
      <c r="B64" s="107">
        <f>'Tax Invoice'!D60</f>
        <v>2</v>
      </c>
      <c r="C64" s="10" t="s">
        <v>766</v>
      </c>
      <c r="D64" s="10" t="s">
        <v>835</v>
      </c>
      <c r="E64" s="118" t="s">
        <v>756</v>
      </c>
      <c r="F64" s="152"/>
      <c r="G64" s="153"/>
      <c r="H64" s="11" t="s">
        <v>767</v>
      </c>
      <c r="I64" s="14">
        <f t="shared" si="2"/>
        <v>1.02</v>
      </c>
      <c r="J64" s="14">
        <v>2.04</v>
      </c>
      <c r="K64" s="109">
        <f t="shared" si="3"/>
        <v>2.04</v>
      </c>
      <c r="L64" s="115"/>
    </row>
    <row r="65" spans="1:12" ht="12.75" customHeight="1">
      <c r="A65" s="114"/>
      <c r="B65" s="107">
        <f>'Tax Invoice'!D61</f>
        <v>2</v>
      </c>
      <c r="C65" s="10" t="s">
        <v>766</v>
      </c>
      <c r="D65" s="10" t="s">
        <v>836</v>
      </c>
      <c r="E65" s="118" t="s">
        <v>757</v>
      </c>
      <c r="F65" s="152"/>
      <c r="G65" s="153"/>
      <c r="H65" s="11" t="s">
        <v>767</v>
      </c>
      <c r="I65" s="14">
        <f t="shared" si="2"/>
        <v>1.2</v>
      </c>
      <c r="J65" s="14">
        <v>2.39</v>
      </c>
      <c r="K65" s="109">
        <f t="shared" si="3"/>
        <v>2.4</v>
      </c>
      <c r="L65" s="115"/>
    </row>
    <row r="66" spans="1:12" ht="12.75" customHeight="1">
      <c r="A66" s="114"/>
      <c r="B66" s="107">
        <f>'Tax Invoice'!D62</f>
        <v>2</v>
      </c>
      <c r="C66" s="10" t="s">
        <v>766</v>
      </c>
      <c r="D66" s="10" t="s">
        <v>837</v>
      </c>
      <c r="E66" s="118" t="s">
        <v>724</v>
      </c>
      <c r="F66" s="152"/>
      <c r="G66" s="153"/>
      <c r="H66" s="11" t="s">
        <v>767</v>
      </c>
      <c r="I66" s="14">
        <f t="shared" si="2"/>
        <v>1.32</v>
      </c>
      <c r="J66" s="14">
        <v>2.64</v>
      </c>
      <c r="K66" s="109">
        <f t="shared" si="3"/>
        <v>2.64</v>
      </c>
      <c r="L66" s="115"/>
    </row>
    <row r="67" spans="1:12" ht="12.75" customHeight="1">
      <c r="A67" s="114"/>
      <c r="B67" s="107">
        <f>'Tax Invoice'!D63</f>
        <v>2</v>
      </c>
      <c r="C67" s="10" t="s">
        <v>768</v>
      </c>
      <c r="D67" s="10" t="s">
        <v>838</v>
      </c>
      <c r="E67" s="118" t="s">
        <v>761</v>
      </c>
      <c r="F67" s="152"/>
      <c r="G67" s="153"/>
      <c r="H67" s="11" t="s">
        <v>769</v>
      </c>
      <c r="I67" s="14">
        <f t="shared" si="2"/>
        <v>0.45</v>
      </c>
      <c r="J67" s="14">
        <v>0.89</v>
      </c>
      <c r="K67" s="109">
        <f t="shared" si="3"/>
        <v>0.9</v>
      </c>
      <c r="L67" s="115"/>
    </row>
    <row r="68" spans="1:12" ht="12.75" customHeight="1">
      <c r="A68" s="114"/>
      <c r="B68" s="107">
        <f>'Tax Invoice'!D64</f>
        <v>6</v>
      </c>
      <c r="C68" s="10" t="s">
        <v>768</v>
      </c>
      <c r="D68" s="10" t="s">
        <v>839</v>
      </c>
      <c r="E68" s="118" t="s">
        <v>754</v>
      </c>
      <c r="F68" s="152"/>
      <c r="G68" s="153"/>
      <c r="H68" s="11" t="s">
        <v>769</v>
      </c>
      <c r="I68" s="14">
        <f t="shared" si="2"/>
        <v>0.8</v>
      </c>
      <c r="J68" s="14">
        <v>1.59</v>
      </c>
      <c r="K68" s="109">
        <f t="shared" si="3"/>
        <v>4.8000000000000007</v>
      </c>
      <c r="L68" s="115"/>
    </row>
    <row r="69" spans="1:12" ht="12.75" customHeight="1">
      <c r="A69" s="114"/>
      <c r="B69" s="107">
        <f>'Tax Invoice'!D65</f>
        <v>2</v>
      </c>
      <c r="C69" s="10" t="s">
        <v>768</v>
      </c>
      <c r="D69" s="10" t="s">
        <v>840</v>
      </c>
      <c r="E69" s="118" t="s">
        <v>755</v>
      </c>
      <c r="F69" s="152"/>
      <c r="G69" s="153"/>
      <c r="H69" s="11" t="s">
        <v>769</v>
      </c>
      <c r="I69" s="14">
        <f t="shared" si="2"/>
        <v>1.2</v>
      </c>
      <c r="J69" s="14">
        <v>2.39</v>
      </c>
      <c r="K69" s="109">
        <f t="shared" si="3"/>
        <v>2.4</v>
      </c>
      <c r="L69" s="115"/>
    </row>
    <row r="70" spans="1:12" ht="12.75" customHeight="1">
      <c r="A70" s="114"/>
      <c r="B70" s="107">
        <f>'Tax Invoice'!D66</f>
        <v>2</v>
      </c>
      <c r="C70" s="10" t="s">
        <v>768</v>
      </c>
      <c r="D70" s="10" t="s">
        <v>841</v>
      </c>
      <c r="E70" s="118" t="s">
        <v>756</v>
      </c>
      <c r="F70" s="152"/>
      <c r="G70" s="153"/>
      <c r="H70" s="11" t="s">
        <v>769</v>
      </c>
      <c r="I70" s="14">
        <f t="shared" si="2"/>
        <v>1.42</v>
      </c>
      <c r="J70" s="14">
        <v>2.84</v>
      </c>
      <c r="K70" s="109">
        <f t="shared" si="3"/>
        <v>2.84</v>
      </c>
      <c r="L70" s="115"/>
    </row>
    <row r="71" spans="1:12" ht="24" customHeight="1">
      <c r="A71" s="114"/>
      <c r="B71" s="107">
        <f>'Tax Invoice'!D67</f>
        <v>12</v>
      </c>
      <c r="C71" s="10" t="s">
        <v>770</v>
      </c>
      <c r="D71" s="10" t="s">
        <v>842</v>
      </c>
      <c r="E71" s="118" t="s">
        <v>738</v>
      </c>
      <c r="F71" s="152"/>
      <c r="G71" s="153"/>
      <c r="H71" s="11" t="s">
        <v>771</v>
      </c>
      <c r="I71" s="14">
        <f t="shared" si="2"/>
        <v>0.82</v>
      </c>
      <c r="J71" s="14">
        <v>1.64</v>
      </c>
      <c r="K71" s="109">
        <f t="shared" si="3"/>
        <v>9.84</v>
      </c>
      <c r="L71" s="115"/>
    </row>
    <row r="72" spans="1:12" ht="36" customHeight="1">
      <c r="A72" s="114"/>
      <c r="B72" s="107">
        <f>'Tax Invoice'!D68</f>
        <v>12</v>
      </c>
      <c r="C72" s="10" t="s">
        <v>772</v>
      </c>
      <c r="D72" s="10" t="s">
        <v>843</v>
      </c>
      <c r="E72" s="118" t="s">
        <v>773</v>
      </c>
      <c r="F72" s="152"/>
      <c r="G72" s="153"/>
      <c r="H72" s="11" t="s">
        <v>774</v>
      </c>
      <c r="I72" s="14">
        <f t="shared" si="2"/>
        <v>0.4</v>
      </c>
      <c r="J72" s="14">
        <v>0.79</v>
      </c>
      <c r="K72" s="109">
        <f t="shared" si="3"/>
        <v>4.8000000000000007</v>
      </c>
      <c r="L72" s="115"/>
    </row>
    <row r="73" spans="1:12" ht="36" customHeight="1">
      <c r="A73" s="114"/>
      <c r="B73" s="107">
        <f>'Tax Invoice'!D69</f>
        <v>6</v>
      </c>
      <c r="C73" s="10" t="s">
        <v>772</v>
      </c>
      <c r="D73" s="10" t="s">
        <v>844</v>
      </c>
      <c r="E73" s="118" t="s">
        <v>775</v>
      </c>
      <c r="F73" s="152"/>
      <c r="G73" s="153"/>
      <c r="H73" s="11" t="s">
        <v>774</v>
      </c>
      <c r="I73" s="14">
        <f t="shared" si="2"/>
        <v>0.4</v>
      </c>
      <c r="J73" s="14">
        <v>0.79</v>
      </c>
      <c r="K73" s="109">
        <f t="shared" si="3"/>
        <v>2.4000000000000004</v>
      </c>
      <c r="L73" s="115"/>
    </row>
    <row r="74" spans="1:12" ht="36" customHeight="1">
      <c r="A74" s="114"/>
      <c r="B74" s="107">
        <f>'Tax Invoice'!D70</f>
        <v>6</v>
      </c>
      <c r="C74" s="10" t="s">
        <v>772</v>
      </c>
      <c r="D74" s="10" t="s">
        <v>845</v>
      </c>
      <c r="E74" s="118" t="s">
        <v>776</v>
      </c>
      <c r="F74" s="152"/>
      <c r="G74" s="153"/>
      <c r="H74" s="11" t="s">
        <v>774</v>
      </c>
      <c r="I74" s="14">
        <f t="shared" si="2"/>
        <v>0.47</v>
      </c>
      <c r="J74" s="14">
        <v>0.94</v>
      </c>
      <c r="K74" s="109">
        <f t="shared" si="3"/>
        <v>2.82</v>
      </c>
      <c r="L74" s="115"/>
    </row>
    <row r="75" spans="1:12" ht="36" customHeight="1">
      <c r="A75" s="114"/>
      <c r="B75" s="107">
        <f>'Tax Invoice'!D71</f>
        <v>24</v>
      </c>
      <c r="C75" s="10" t="s">
        <v>772</v>
      </c>
      <c r="D75" s="10" t="s">
        <v>846</v>
      </c>
      <c r="E75" s="118" t="s">
        <v>777</v>
      </c>
      <c r="F75" s="152"/>
      <c r="G75" s="153"/>
      <c r="H75" s="11" t="s">
        <v>774</v>
      </c>
      <c r="I75" s="14">
        <f t="shared" si="2"/>
        <v>0.35000000000000003</v>
      </c>
      <c r="J75" s="14">
        <v>0.69</v>
      </c>
      <c r="K75" s="109">
        <f t="shared" si="3"/>
        <v>8.4</v>
      </c>
      <c r="L75" s="115"/>
    </row>
    <row r="76" spans="1:12" ht="12.75" customHeight="1">
      <c r="A76" s="114"/>
      <c r="B76" s="107">
        <f>'Tax Invoice'!D72</f>
        <v>6</v>
      </c>
      <c r="C76" s="10" t="s">
        <v>778</v>
      </c>
      <c r="D76" s="10" t="s">
        <v>778</v>
      </c>
      <c r="E76" s="118" t="s">
        <v>27</v>
      </c>
      <c r="F76" s="152"/>
      <c r="G76" s="153"/>
      <c r="H76" s="11" t="s">
        <v>779</v>
      </c>
      <c r="I76" s="14">
        <f t="shared" si="2"/>
        <v>0.8</v>
      </c>
      <c r="J76" s="14">
        <v>1.59</v>
      </c>
      <c r="K76" s="109">
        <f t="shared" si="3"/>
        <v>4.8000000000000007</v>
      </c>
      <c r="L76" s="115"/>
    </row>
    <row r="77" spans="1:12" ht="12.75" customHeight="1">
      <c r="A77" s="114"/>
      <c r="B77" s="107">
        <f>'Tax Invoice'!D73</f>
        <v>6</v>
      </c>
      <c r="C77" s="10" t="s">
        <v>778</v>
      </c>
      <c r="D77" s="10" t="s">
        <v>778</v>
      </c>
      <c r="E77" s="118" t="s">
        <v>28</v>
      </c>
      <c r="F77" s="152"/>
      <c r="G77" s="153"/>
      <c r="H77" s="11" t="s">
        <v>779</v>
      </c>
      <c r="I77" s="14">
        <f t="shared" si="2"/>
        <v>0.8</v>
      </c>
      <c r="J77" s="14">
        <v>1.59</v>
      </c>
      <c r="K77" s="109">
        <f t="shared" si="3"/>
        <v>4.8000000000000007</v>
      </c>
      <c r="L77" s="115"/>
    </row>
    <row r="78" spans="1:12" ht="12.75" customHeight="1">
      <c r="A78" s="114"/>
      <c r="B78" s="107">
        <f>'Tax Invoice'!D74</f>
        <v>12</v>
      </c>
      <c r="C78" s="10" t="s">
        <v>780</v>
      </c>
      <c r="D78" s="10" t="s">
        <v>780</v>
      </c>
      <c r="E78" s="118" t="s">
        <v>27</v>
      </c>
      <c r="F78" s="152" t="s">
        <v>273</v>
      </c>
      <c r="G78" s="153"/>
      <c r="H78" s="11" t="s">
        <v>781</v>
      </c>
      <c r="I78" s="14">
        <f t="shared" si="2"/>
        <v>0.9</v>
      </c>
      <c r="J78" s="14">
        <v>1.79</v>
      </c>
      <c r="K78" s="109">
        <f t="shared" si="3"/>
        <v>10.8</v>
      </c>
      <c r="L78" s="115"/>
    </row>
    <row r="79" spans="1:12" ht="24" customHeight="1">
      <c r="A79" s="114"/>
      <c r="B79" s="107">
        <f>'Tax Invoice'!D75</f>
        <v>2</v>
      </c>
      <c r="C79" s="10" t="s">
        <v>782</v>
      </c>
      <c r="D79" s="10" t="s">
        <v>847</v>
      </c>
      <c r="E79" s="118" t="s">
        <v>27</v>
      </c>
      <c r="F79" s="152"/>
      <c r="G79" s="153"/>
      <c r="H79" s="11" t="s">
        <v>783</v>
      </c>
      <c r="I79" s="14">
        <f t="shared" si="2"/>
        <v>1.1100000000000001</v>
      </c>
      <c r="J79" s="14">
        <v>2.2200000000000002</v>
      </c>
      <c r="K79" s="109">
        <f t="shared" si="3"/>
        <v>2.2200000000000002</v>
      </c>
      <c r="L79" s="115"/>
    </row>
    <row r="80" spans="1:12" ht="36" customHeight="1">
      <c r="A80" s="114"/>
      <c r="B80" s="107">
        <f>'Tax Invoice'!D76</f>
        <v>12</v>
      </c>
      <c r="C80" s="10" t="s">
        <v>784</v>
      </c>
      <c r="D80" s="10" t="s">
        <v>848</v>
      </c>
      <c r="E80" s="118" t="s">
        <v>785</v>
      </c>
      <c r="F80" s="152" t="s">
        <v>273</v>
      </c>
      <c r="G80" s="153"/>
      <c r="H80" s="11" t="s">
        <v>786</v>
      </c>
      <c r="I80" s="14">
        <f t="shared" si="2"/>
        <v>0.67</v>
      </c>
      <c r="J80" s="14">
        <v>1.34</v>
      </c>
      <c r="K80" s="109">
        <f t="shared" si="3"/>
        <v>8.0400000000000009</v>
      </c>
      <c r="L80" s="115"/>
    </row>
    <row r="81" spans="1:12" ht="36" customHeight="1">
      <c r="A81" s="114"/>
      <c r="B81" s="107">
        <f>'Tax Invoice'!D77</f>
        <v>2</v>
      </c>
      <c r="C81" s="10" t="s">
        <v>784</v>
      </c>
      <c r="D81" s="10" t="s">
        <v>849</v>
      </c>
      <c r="E81" s="118" t="s">
        <v>776</v>
      </c>
      <c r="F81" s="152" t="s">
        <v>272</v>
      </c>
      <c r="G81" s="153"/>
      <c r="H81" s="11" t="s">
        <v>786</v>
      </c>
      <c r="I81" s="14">
        <f t="shared" si="2"/>
        <v>0.67</v>
      </c>
      <c r="J81" s="14">
        <v>1.34</v>
      </c>
      <c r="K81" s="109">
        <f t="shared" si="3"/>
        <v>1.34</v>
      </c>
      <c r="L81" s="115"/>
    </row>
    <row r="82" spans="1:12" ht="36" customHeight="1">
      <c r="A82" s="114"/>
      <c r="B82" s="107">
        <f>'Tax Invoice'!D78</f>
        <v>12</v>
      </c>
      <c r="C82" s="10" t="s">
        <v>784</v>
      </c>
      <c r="D82" s="10" t="s">
        <v>850</v>
      </c>
      <c r="E82" s="118" t="s">
        <v>787</v>
      </c>
      <c r="F82" s="152" t="s">
        <v>273</v>
      </c>
      <c r="G82" s="153"/>
      <c r="H82" s="11" t="s">
        <v>786</v>
      </c>
      <c r="I82" s="14">
        <f t="shared" si="2"/>
        <v>0.87</v>
      </c>
      <c r="J82" s="14">
        <v>1.74</v>
      </c>
      <c r="K82" s="109">
        <f t="shared" si="3"/>
        <v>10.44</v>
      </c>
      <c r="L82" s="115"/>
    </row>
    <row r="83" spans="1:12" ht="36" customHeight="1">
      <c r="A83" s="114"/>
      <c r="B83" s="107">
        <f>'Tax Invoice'!D79</f>
        <v>2</v>
      </c>
      <c r="C83" s="10" t="s">
        <v>784</v>
      </c>
      <c r="D83" s="10" t="s">
        <v>851</v>
      </c>
      <c r="E83" s="118" t="s">
        <v>777</v>
      </c>
      <c r="F83" s="152" t="s">
        <v>272</v>
      </c>
      <c r="G83" s="153"/>
      <c r="H83" s="11" t="s">
        <v>786</v>
      </c>
      <c r="I83" s="14">
        <f t="shared" si="2"/>
        <v>0.5</v>
      </c>
      <c r="J83" s="14">
        <v>0.99</v>
      </c>
      <c r="K83" s="109">
        <f t="shared" si="3"/>
        <v>1</v>
      </c>
      <c r="L83" s="115"/>
    </row>
    <row r="84" spans="1:12" ht="24" customHeight="1">
      <c r="A84" s="114"/>
      <c r="B84" s="107">
        <f>'Tax Invoice'!D80</f>
        <v>1</v>
      </c>
      <c r="C84" s="10" t="s">
        <v>788</v>
      </c>
      <c r="D84" s="10" t="s">
        <v>788</v>
      </c>
      <c r="E84" s="118" t="s">
        <v>212</v>
      </c>
      <c r="F84" s="152" t="s">
        <v>25</v>
      </c>
      <c r="G84" s="153"/>
      <c r="H84" s="11" t="s">
        <v>789</v>
      </c>
      <c r="I84" s="14">
        <f t="shared" si="2"/>
        <v>1.19</v>
      </c>
      <c r="J84" s="14">
        <v>2.37</v>
      </c>
      <c r="K84" s="109">
        <f t="shared" si="3"/>
        <v>1.19</v>
      </c>
      <c r="L84" s="115"/>
    </row>
    <row r="85" spans="1:12" ht="24" customHeight="1">
      <c r="A85" s="114"/>
      <c r="B85" s="107">
        <f>'Tax Invoice'!D81</f>
        <v>6</v>
      </c>
      <c r="C85" s="10" t="s">
        <v>790</v>
      </c>
      <c r="D85" s="10" t="s">
        <v>852</v>
      </c>
      <c r="E85" s="118" t="s">
        <v>28</v>
      </c>
      <c r="F85" s="152"/>
      <c r="G85" s="153"/>
      <c r="H85" s="11" t="s">
        <v>791</v>
      </c>
      <c r="I85" s="14">
        <f t="shared" si="2"/>
        <v>1.26</v>
      </c>
      <c r="J85" s="14">
        <v>2.5099999999999998</v>
      </c>
      <c r="K85" s="109">
        <f t="shared" si="3"/>
        <v>7.5600000000000005</v>
      </c>
      <c r="L85" s="115"/>
    </row>
    <row r="86" spans="1:12" ht="24" customHeight="1">
      <c r="A86" s="114"/>
      <c r="B86" s="107">
        <f>'Tax Invoice'!D82</f>
        <v>6</v>
      </c>
      <c r="C86" s="10" t="s">
        <v>792</v>
      </c>
      <c r="D86" s="10" t="s">
        <v>792</v>
      </c>
      <c r="E86" s="118" t="s">
        <v>34</v>
      </c>
      <c r="F86" s="152"/>
      <c r="G86" s="153"/>
      <c r="H86" s="11" t="s">
        <v>793</v>
      </c>
      <c r="I86" s="14">
        <f t="shared" ref="I86:I101" si="4">ROUNDUP(J86*$N$1,2)</f>
        <v>0.74</v>
      </c>
      <c r="J86" s="14">
        <v>1.47</v>
      </c>
      <c r="K86" s="109">
        <f t="shared" ref="K86:K101" si="5">I86*B86</f>
        <v>4.4399999999999995</v>
      </c>
      <c r="L86" s="115"/>
    </row>
    <row r="87" spans="1:12" ht="24" customHeight="1">
      <c r="A87" s="114"/>
      <c r="B87" s="107">
        <f>'Tax Invoice'!D83</f>
        <v>6</v>
      </c>
      <c r="C87" s="10" t="s">
        <v>792</v>
      </c>
      <c r="D87" s="10" t="s">
        <v>792</v>
      </c>
      <c r="E87" s="118" t="s">
        <v>35</v>
      </c>
      <c r="F87" s="152"/>
      <c r="G87" s="153"/>
      <c r="H87" s="11" t="s">
        <v>793</v>
      </c>
      <c r="I87" s="14">
        <f t="shared" si="4"/>
        <v>0.74</v>
      </c>
      <c r="J87" s="14">
        <v>1.47</v>
      </c>
      <c r="K87" s="109">
        <f t="shared" si="5"/>
        <v>4.4399999999999995</v>
      </c>
      <c r="L87" s="115"/>
    </row>
    <row r="88" spans="1:12" ht="24" customHeight="1">
      <c r="A88" s="114"/>
      <c r="B88" s="107">
        <f>'Tax Invoice'!D84</f>
        <v>24</v>
      </c>
      <c r="C88" s="10" t="s">
        <v>794</v>
      </c>
      <c r="D88" s="10" t="s">
        <v>853</v>
      </c>
      <c r="E88" s="118" t="s">
        <v>27</v>
      </c>
      <c r="F88" s="152"/>
      <c r="G88" s="153"/>
      <c r="H88" s="11" t="s">
        <v>795</v>
      </c>
      <c r="I88" s="14">
        <f t="shared" si="4"/>
        <v>1.19</v>
      </c>
      <c r="J88" s="14">
        <v>2.38</v>
      </c>
      <c r="K88" s="109">
        <f t="shared" si="5"/>
        <v>28.56</v>
      </c>
      <c r="L88" s="115"/>
    </row>
    <row r="89" spans="1:12" ht="24" customHeight="1">
      <c r="A89" s="114"/>
      <c r="B89" s="107">
        <f>'Tax Invoice'!D85</f>
        <v>12</v>
      </c>
      <c r="C89" s="10" t="s">
        <v>794</v>
      </c>
      <c r="D89" s="10" t="s">
        <v>854</v>
      </c>
      <c r="E89" s="118" t="s">
        <v>28</v>
      </c>
      <c r="F89" s="152"/>
      <c r="G89" s="153"/>
      <c r="H89" s="11" t="s">
        <v>795</v>
      </c>
      <c r="I89" s="14">
        <f t="shared" si="4"/>
        <v>1.26</v>
      </c>
      <c r="J89" s="14">
        <v>2.5099999999999998</v>
      </c>
      <c r="K89" s="109">
        <f t="shared" si="5"/>
        <v>15.120000000000001</v>
      </c>
      <c r="L89" s="115"/>
    </row>
    <row r="90" spans="1:12" ht="24" customHeight="1">
      <c r="A90" s="114"/>
      <c r="B90" s="107">
        <f>'Tax Invoice'!D86</f>
        <v>6</v>
      </c>
      <c r="C90" s="10" t="s">
        <v>794</v>
      </c>
      <c r="D90" s="10" t="s">
        <v>855</v>
      </c>
      <c r="E90" s="118" t="s">
        <v>29</v>
      </c>
      <c r="F90" s="152"/>
      <c r="G90" s="153"/>
      <c r="H90" s="11" t="s">
        <v>795</v>
      </c>
      <c r="I90" s="14">
        <f t="shared" si="4"/>
        <v>1.32</v>
      </c>
      <c r="J90" s="14">
        <v>2.64</v>
      </c>
      <c r="K90" s="109">
        <f t="shared" si="5"/>
        <v>7.92</v>
      </c>
      <c r="L90" s="115"/>
    </row>
    <row r="91" spans="1:12" ht="24" customHeight="1">
      <c r="A91" s="114"/>
      <c r="B91" s="107">
        <f>'Tax Invoice'!D87</f>
        <v>12</v>
      </c>
      <c r="C91" s="10" t="s">
        <v>457</v>
      </c>
      <c r="D91" s="10" t="s">
        <v>856</v>
      </c>
      <c r="E91" s="118" t="s">
        <v>298</v>
      </c>
      <c r="F91" s="152"/>
      <c r="G91" s="153"/>
      <c r="H91" s="11" t="s">
        <v>459</v>
      </c>
      <c r="I91" s="14">
        <f t="shared" si="4"/>
        <v>1.48</v>
      </c>
      <c r="J91" s="14">
        <v>2.95</v>
      </c>
      <c r="K91" s="109">
        <f t="shared" si="5"/>
        <v>17.759999999999998</v>
      </c>
      <c r="L91" s="115"/>
    </row>
    <row r="92" spans="1:12" ht="36" customHeight="1">
      <c r="A92" s="114"/>
      <c r="B92" s="107">
        <f>'Tax Invoice'!D88</f>
        <v>6</v>
      </c>
      <c r="C92" s="10" t="s">
        <v>796</v>
      </c>
      <c r="D92" s="10" t="s">
        <v>796</v>
      </c>
      <c r="E92" s="118" t="s">
        <v>23</v>
      </c>
      <c r="F92" s="152" t="s">
        <v>110</v>
      </c>
      <c r="G92" s="153"/>
      <c r="H92" s="11" t="s">
        <v>861</v>
      </c>
      <c r="I92" s="14">
        <f t="shared" si="4"/>
        <v>2.91</v>
      </c>
      <c r="J92" s="14">
        <v>5.82</v>
      </c>
      <c r="K92" s="109">
        <f t="shared" si="5"/>
        <v>17.46</v>
      </c>
      <c r="L92" s="115"/>
    </row>
    <row r="93" spans="1:12" ht="12.75" customHeight="1">
      <c r="A93" s="114"/>
      <c r="B93" s="107">
        <f>'Tax Invoice'!D89</f>
        <v>12</v>
      </c>
      <c r="C93" s="10" t="s">
        <v>797</v>
      </c>
      <c r="D93" s="10" t="s">
        <v>857</v>
      </c>
      <c r="E93" s="118" t="s">
        <v>798</v>
      </c>
      <c r="F93" s="152"/>
      <c r="G93" s="153"/>
      <c r="H93" s="11" t="s">
        <v>799</v>
      </c>
      <c r="I93" s="14">
        <f t="shared" si="4"/>
        <v>0.52</v>
      </c>
      <c r="J93" s="14">
        <v>1.03</v>
      </c>
      <c r="K93" s="109">
        <f t="shared" si="5"/>
        <v>6.24</v>
      </c>
      <c r="L93" s="115"/>
    </row>
    <row r="94" spans="1:12" ht="24" customHeight="1">
      <c r="A94" s="114"/>
      <c r="B94" s="107">
        <f>'Tax Invoice'!D90</f>
        <v>2</v>
      </c>
      <c r="C94" s="10" t="s">
        <v>800</v>
      </c>
      <c r="D94" s="10" t="s">
        <v>800</v>
      </c>
      <c r="E94" s="118" t="s">
        <v>29</v>
      </c>
      <c r="F94" s="152"/>
      <c r="G94" s="153"/>
      <c r="H94" s="11" t="s">
        <v>801</v>
      </c>
      <c r="I94" s="14">
        <f t="shared" si="4"/>
        <v>0.35000000000000003</v>
      </c>
      <c r="J94" s="14">
        <v>0.69</v>
      </c>
      <c r="K94" s="109">
        <f t="shared" si="5"/>
        <v>0.70000000000000007</v>
      </c>
      <c r="L94" s="115"/>
    </row>
    <row r="95" spans="1:12" ht="24" customHeight="1">
      <c r="A95" s="114"/>
      <c r="B95" s="107">
        <f>'Tax Invoice'!D91</f>
        <v>2</v>
      </c>
      <c r="C95" s="10" t="s">
        <v>802</v>
      </c>
      <c r="D95" s="10" t="s">
        <v>802</v>
      </c>
      <c r="E95" s="118" t="s">
        <v>25</v>
      </c>
      <c r="F95" s="152"/>
      <c r="G95" s="153"/>
      <c r="H95" s="11" t="s">
        <v>803</v>
      </c>
      <c r="I95" s="14">
        <f t="shared" si="4"/>
        <v>0.59</v>
      </c>
      <c r="J95" s="14">
        <v>1.18</v>
      </c>
      <c r="K95" s="109">
        <f t="shared" si="5"/>
        <v>1.18</v>
      </c>
      <c r="L95" s="115"/>
    </row>
    <row r="96" spans="1:12" ht="24" customHeight="1">
      <c r="A96" s="114"/>
      <c r="B96" s="107">
        <f>'Tax Invoice'!D92</f>
        <v>6</v>
      </c>
      <c r="C96" s="10" t="s">
        <v>804</v>
      </c>
      <c r="D96" s="10" t="s">
        <v>804</v>
      </c>
      <c r="E96" s="118" t="s">
        <v>212</v>
      </c>
      <c r="F96" s="152" t="s">
        <v>26</v>
      </c>
      <c r="G96" s="153"/>
      <c r="H96" s="11" t="s">
        <v>805</v>
      </c>
      <c r="I96" s="14">
        <f t="shared" si="4"/>
        <v>1.32</v>
      </c>
      <c r="J96" s="14">
        <v>2.64</v>
      </c>
      <c r="K96" s="109">
        <f t="shared" si="5"/>
        <v>7.92</v>
      </c>
      <c r="L96" s="115"/>
    </row>
    <row r="97" spans="1:12" ht="24" customHeight="1">
      <c r="A97" s="114"/>
      <c r="B97" s="107">
        <f>'Tax Invoice'!D93</f>
        <v>12</v>
      </c>
      <c r="C97" s="10" t="s">
        <v>804</v>
      </c>
      <c r="D97" s="10" t="s">
        <v>804</v>
      </c>
      <c r="E97" s="118" t="s">
        <v>213</v>
      </c>
      <c r="F97" s="152" t="s">
        <v>26</v>
      </c>
      <c r="G97" s="153"/>
      <c r="H97" s="11" t="s">
        <v>805</v>
      </c>
      <c r="I97" s="14">
        <f t="shared" si="4"/>
        <v>1.32</v>
      </c>
      <c r="J97" s="14">
        <v>2.64</v>
      </c>
      <c r="K97" s="109">
        <f t="shared" si="5"/>
        <v>15.84</v>
      </c>
      <c r="L97" s="115"/>
    </row>
    <row r="98" spans="1:12" ht="36" customHeight="1">
      <c r="A98" s="114"/>
      <c r="B98" s="107">
        <f>'Tax Invoice'!D94</f>
        <v>12</v>
      </c>
      <c r="C98" s="10" t="s">
        <v>806</v>
      </c>
      <c r="D98" s="10" t="s">
        <v>806</v>
      </c>
      <c r="E98" s="118" t="s">
        <v>27</v>
      </c>
      <c r="F98" s="152"/>
      <c r="G98" s="153"/>
      <c r="H98" s="11" t="s">
        <v>807</v>
      </c>
      <c r="I98" s="14">
        <f t="shared" si="4"/>
        <v>0.99</v>
      </c>
      <c r="J98" s="14">
        <v>1.97</v>
      </c>
      <c r="K98" s="109">
        <f t="shared" si="5"/>
        <v>11.879999999999999</v>
      </c>
      <c r="L98" s="115"/>
    </row>
    <row r="99" spans="1:12" ht="36" customHeight="1">
      <c r="A99" s="114"/>
      <c r="B99" s="107">
        <f>'Tax Invoice'!D95</f>
        <v>12</v>
      </c>
      <c r="C99" s="10" t="s">
        <v>806</v>
      </c>
      <c r="D99" s="10" t="s">
        <v>806</v>
      </c>
      <c r="E99" s="118" t="s">
        <v>28</v>
      </c>
      <c r="F99" s="152"/>
      <c r="G99" s="153"/>
      <c r="H99" s="11" t="s">
        <v>807</v>
      </c>
      <c r="I99" s="14">
        <f t="shared" si="4"/>
        <v>0.99</v>
      </c>
      <c r="J99" s="14">
        <v>1.97</v>
      </c>
      <c r="K99" s="109">
        <f t="shared" si="5"/>
        <v>11.879999999999999</v>
      </c>
      <c r="L99" s="115"/>
    </row>
    <row r="100" spans="1:12" ht="24" customHeight="1">
      <c r="A100" s="114"/>
      <c r="B100" s="107">
        <f>'Tax Invoice'!D96</f>
        <v>12</v>
      </c>
      <c r="C100" s="10" t="s">
        <v>808</v>
      </c>
      <c r="D100" s="10" t="s">
        <v>808</v>
      </c>
      <c r="E100" s="118" t="s">
        <v>26</v>
      </c>
      <c r="F100" s="152"/>
      <c r="G100" s="153"/>
      <c r="H100" s="11" t="s">
        <v>809</v>
      </c>
      <c r="I100" s="14">
        <f t="shared" si="4"/>
        <v>0.84</v>
      </c>
      <c r="J100" s="14">
        <v>1.67</v>
      </c>
      <c r="K100" s="109">
        <f t="shared" si="5"/>
        <v>10.08</v>
      </c>
      <c r="L100" s="115"/>
    </row>
    <row r="101" spans="1:12" ht="24" customHeight="1">
      <c r="A101" s="114"/>
      <c r="B101" s="108">
        <f>'Tax Invoice'!D97</f>
        <v>6</v>
      </c>
      <c r="C101" s="12" t="s">
        <v>808</v>
      </c>
      <c r="D101" s="12" t="s">
        <v>808</v>
      </c>
      <c r="E101" s="119" t="s">
        <v>28</v>
      </c>
      <c r="F101" s="168"/>
      <c r="G101" s="169"/>
      <c r="H101" s="13" t="s">
        <v>809</v>
      </c>
      <c r="I101" s="15">
        <f t="shared" si="4"/>
        <v>0.84</v>
      </c>
      <c r="J101" s="15">
        <v>1.67</v>
      </c>
      <c r="K101" s="110">
        <f t="shared" si="5"/>
        <v>5.04</v>
      </c>
      <c r="L101" s="115"/>
    </row>
    <row r="102" spans="1:12" ht="12.75" customHeight="1">
      <c r="A102" s="114"/>
      <c r="B102" s="126"/>
      <c r="C102" s="126"/>
      <c r="D102" s="126"/>
      <c r="E102" s="126"/>
      <c r="F102" s="126"/>
      <c r="G102" s="126"/>
      <c r="H102" s="126"/>
      <c r="I102" s="127" t="s">
        <v>255</v>
      </c>
      <c r="J102" s="127" t="s">
        <v>255</v>
      </c>
      <c r="K102" s="128">
        <f>SUM(K22:K101)</f>
        <v>512.22999999999979</v>
      </c>
      <c r="L102" s="115"/>
    </row>
    <row r="103" spans="1:12" ht="12.75" customHeight="1">
      <c r="A103" s="114"/>
      <c r="B103" s="126"/>
      <c r="C103" s="126"/>
      <c r="D103" s="126"/>
      <c r="E103" s="126"/>
      <c r="F103" s="126"/>
      <c r="G103" s="126"/>
      <c r="H103" s="126"/>
      <c r="I103" s="127" t="s">
        <v>866</v>
      </c>
      <c r="J103" s="127" t="s">
        <v>184</v>
      </c>
      <c r="K103" s="128">
        <v>0</v>
      </c>
      <c r="L103" s="115"/>
    </row>
    <row r="104" spans="1:12" ht="12.75" customHeight="1">
      <c r="A104" s="114"/>
      <c r="B104" s="126"/>
      <c r="C104" s="126"/>
      <c r="D104" s="126"/>
      <c r="E104" s="126"/>
      <c r="F104" s="126"/>
      <c r="G104" s="126"/>
      <c r="H104" s="126"/>
      <c r="I104" s="127" t="s">
        <v>257</v>
      </c>
      <c r="J104" s="127" t="s">
        <v>257</v>
      </c>
      <c r="K104" s="128">
        <f>SUM(K102:K103)</f>
        <v>512.22999999999979</v>
      </c>
      <c r="L104" s="115"/>
    </row>
    <row r="105" spans="1:12" ht="12.75" customHeight="1">
      <c r="A105" s="6"/>
      <c r="B105" s="7"/>
      <c r="C105" s="7"/>
      <c r="D105" s="7"/>
      <c r="E105" s="7"/>
      <c r="F105" s="7"/>
      <c r="G105" s="7"/>
      <c r="H105" s="7" t="s">
        <v>870</v>
      </c>
      <c r="I105" s="7"/>
      <c r="J105" s="7"/>
      <c r="K105" s="7"/>
      <c r="L105" s="8"/>
    </row>
    <row r="106" spans="1:12" ht="12.75" customHeight="1"/>
    <row r="107" spans="1:12" ht="12.75" customHeight="1"/>
    <row r="108" spans="1:12" ht="12.75" customHeight="1"/>
    <row r="109" spans="1:12" ht="12.75" customHeight="1"/>
    <row r="110" spans="1:12" ht="12.75" customHeight="1"/>
    <row r="111" spans="1:12" ht="12.75" customHeight="1"/>
    <row r="112" spans="1:12" ht="12.75" customHeight="1"/>
  </sheetData>
  <mergeCells count="84">
    <mergeCell ref="F100:G100"/>
    <mergeCell ref="F101:G101"/>
    <mergeCell ref="F95:G95"/>
    <mergeCell ref="F96:G96"/>
    <mergeCell ref="F97:G97"/>
    <mergeCell ref="F98:G98"/>
    <mergeCell ref="F99:G99"/>
    <mergeCell ref="F90:G90"/>
    <mergeCell ref="F91:G91"/>
    <mergeCell ref="F92:G92"/>
    <mergeCell ref="F93:G93"/>
    <mergeCell ref="F94:G94"/>
    <mergeCell ref="F85:G85"/>
    <mergeCell ref="F86:G86"/>
    <mergeCell ref="F87:G87"/>
    <mergeCell ref="F88:G88"/>
    <mergeCell ref="F89:G89"/>
    <mergeCell ref="F80:G80"/>
    <mergeCell ref="F81:G81"/>
    <mergeCell ref="F82:G82"/>
    <mergeCell ref="F83:G83"/>
    <mergeCell ref="F84:G84"/>
    <mergeCell ref="F75:G75"/>
    <mergeCell ref="F76:G76"/>
    <mergeCell ref="F77:G77"/>
    <mergeCell ref="F78:G78"/>
    <mergeCell ref="F79:G79"/>
    <mergeCell ref="F70:G70"/>
    <mergeCell ref="F71:G71"/>
    <mergeCell ref="F72:G72"/>
    <mergeCell ref="F73:G73"/>
    <mergeCell ref="F74:G74"/>
    <mergeCell ref="F65:G65"/>
    <mergeCell ref="F66:G66"/>
    <mergeCell ref="F67:G67"/>
    <mergeCell ref="F68:G68"/>
    <mergeCell ref="F69:G69"/>
    <mergeCell ref="F60:G60"/>
    <mergeCell ref="F61:G61"/>
    <mergeCell ref="F62:G62"/>
    <mergeCell ref="F63:G63"/>
    <mergeCell ref="F64:G64"/>
    <mergeCell ref="F55:G55"/>
    <mergeCell ref="F56:G56"/>
    <mergeCell ref="F57:G57"/>
    <mergeCell ref="F58:G58"/>
    <mergeCell ref="F59:G59"/>
    <mergeCell ref="F50:G50"/>
    <mergeCell ref="F51:G51"/>
    <mergeCell ref="F52:G52"/>
    <mergeCell ref="F53:G53"/>
    <mergeCell ref="F54:G54"/>
    <mergeCell ref="F45:G45"/>
    <mergeCell ref="F46:G46"/>
    <mergeCell ref="F47:G47"/>
    <mergeCell ref="F48:G48"/>
    <mergeCell ref="F49:G49"/>
    <mergeCell ref="F40:G40"/>
    <mergeCell ref="F41:G41"/>
    <mergeCell ref="F42:G42"/>
    <mergeCell ref="F43:G43"/>
    <mergeCell ref="F44:G44"/>
    <mergeCell ref="F35:G35"/>
    <mergeCell ref="F36:G36"/>
    <mergeCell ref="F37:G37"/>
    <mergeCell ref="F38:G38"/>
    <mergeCell ref="F39:G39"/>
    <mergeCell ref="F24:G24"/>
    <mergeCell ref="F25:G25"/>
    <mergeCell ref="F23:G23"/>
    <mergeCell ref="F28:G28"/>
    <mergeCell ref="F29:G29"/>
    <mergeCell ref="F26:G26"/>
    <mergeCell ref="F27:G27"/>
    <mergeCell ref="F33:G33"/>
    <mergeCell ref="F34:G34"/>
    <mergeCell ref="F30:G30"/>
    <mergeCell ref="F31:G31"/>
    <mergeCell ref="F32:G32"/>
    <mergeCell ref="F20:G20"/>
    <mergeCell ref="F21:G21"/>
    <mergeCell ref="F22:G22"/>
    <mergeCell ref="K10:K11"/>
    <mergeCell ref="K14:K15"/>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election activeCell="A1028" sqref="A1028"/>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1084.9899999999998</v>
      </c>
      <c r="O2" s="21" t="s">
        <v>259</v>
      </c>
    </row>
    <row r="3" spans="1:15" s="21" customFormat="1" ht="15" customHeight="1" thickBot="1">
      <c r="A3" s="22" t="s">
        <v>151</v>
      </c>
      <c r="G3" s="28">
        <f>Invoice!J14</f>
        <v>45191</v>
      </c>
      <c r="H3" s="29"/>
      <c r="N3" s="21">
        <v>1084.9899999999998</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USD</v>
      </c>
    </row>
    <row r="10" spans="1:15" s="21" customFormat="1" ht="13.5" thickBot="1">
      <c r="A10" s="36" t="str">
        <f>'Copy paste to Here'!G10</f>
        <v>Pierced Owl LLC</v>
      </c>
      <c r="B10" s="37"/>
      <c r="C10" s="37"/>
      <c r="D10" s="37"/>
      <c r="F10" s="38" t="str">
        <f>'Copy paste to Here'!B10</f>
        <v>Pierced Owl LLC</v>
      </c>
      <c r="G10" s="39"/>
      <c r="H10" s="40"/>
      <c r="K10" s="95" t="s">
        <v>276</v>
      </c>
      <c r="L10" s="35" t="s">
        <v>276</v>
      </c>
      <c r="M10" s="21">
        <v>1</v>
      </c>
    </row>
    <row r="11" spans="1:15" s="21" customFormat="1" ht="15.75" thickBot="1">
      <c r="A11" s="41" t="str">
        <f>'Copy paste to Here'!G11</f>
        <v>Jeffrey Wasilewski</v>
      </c>
      <c r="B11" s="42"/>
      <c r="C11" s="42"/>
      <c r="D11" s="42"/>
      <c r="F11" s="43" t="str">
        <f>'Copy paste to Here'!B11</f>
        <v>Jeffrey Wasilewski</v>
      </c>
      <c r="G11" s="44"/>
      <c r="H11" s="45"/>
      <c r="K11" s="93" t="s">
        <v>158</v>
      </c>
      <c r="L11" s="46" t="s">
        <v>159</v>
      </c>
      <c r="M11" s="21">
        <f>VLOOKUP(G3,[1]Sheet1!$A$9:$I$7290,2,FALSE)</f>
        <v>36.07</v>
      </c>
    </row>
    <row r="12" spans="1:15" s="21" customFormat="1" ht="15.75" thickBot="1">
      <c r="A12" s="41" t="str">
        <f>'Copy paste to Here'!G12</f>
        <v>1150 South St</v>
      </c>
      <c r="B12" s="42"/>
      <c r="C12" s="42"/>
      <c r="D12" s="42"/>
      <c r="E12" s="89"/>
      <c r="F12" s="43" t="str">
        <f>'Copy paste to Here'!B12</f>
        <v>1150 South St</v>
      </c>
      <c r="G12" s="44"/>
      <c r="H12" s="45"/>
      <c r="K12" s="93" t="s">
        <v>160</v>
      </c>
      <c r="L12" s="46" t="s">
        <v>133</v>
      </c>
      <c r="M12" s="21">
        <f>VLOOKUP(G3,[1]Sheet1!$A$9:$I$7290,3,FALSE)</f>
        <v>38.21</v>
      </c>
    </row>
    <row r="13" spans="1:15" s="21" customFormat="1" ht="15.75" thickBot="1">
      <c r="A13" s="41" t="str">
        <f>'Copy paste to Here'!G13</f>
        <v>06078 Suffield</v>
      </c>
      <c r="B13" s="42"/>
      <c r="C13" s="42"/>
      <c r="D13" s="42"/>
      <c r="E13" s="111" t="s">
        <v>159</v>
      </c>
      <c r="F13" s="43" t="str">
        <f>'Copy paste to Here'!B13</f>
        <v>06078 Suffield</v>
      </c>
      <c r="G13" s="44"/>
      <c r="H13" s="45"/>
      <c r="K13" s="93" t="s">
        <v>161</v>
      </c>
      <c r="L13" s="46" t="s">
        <v>162</v>
      </c>
      <c r="M13" s="113">
        <f>VLOOKUP(G3,[1]Sheet1!$A$9:$I$7290,4,FALSE)</f>
        <v>44.06</v>
      </c>
    </row>
    <row r="14" spans="1:15" s="21" customFormat="1" ht="15.75" thickBot="1">
      <c r="A14" s="41" t="str">
        <f>'Copy paste to Here'!G14</f>
        <v>United States</v>
      </c>
      <c r="B14" s="42"/>
      <c r="C14" s="42"/>
      <c r="D14" s="42"/>
      <c r="E14" s="111">
        <f>VLOOKUP(J9,$L$10:$M$17,2,FALSE)</f>
        <v>36.07</v>
      </c>
      <c r="F14" s="43" t="str">
        <f>'Copy paste to Here'!B14</f>
        <v>United States</v>
      </c>
      <c r="G14" s="44"/>
      <c r="H14" s="45"/>
      <c r="K14" s="93" t="s">
        <v>163</v>
      </c>
      <c r="L14" s="46" t="s">
        <v>164</v>
      </c>
      <c r="M14" s="21">
        <f>VLOOKUP(G3,[1]Sheet1!$A$9:$I$7290,5,FALSE)</f>
        <v>22.75</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26.57</v>
      </c>
    </row>
    <row r="16" spans="1:15" s="21" customFormat="1" ht="13.7" customHeight="1" thickBot="1">
      <c r="A16" s="52"/>
      <c r="K16" s="94" t="s">
        <v>167</v>
      </c>
      <c r="L16" s="51" t="s">
        <v>168</v>
      </c>
      <c r="M16" s="21">
        <f>VLOOKUP(G3,[1]Sheet1!$A$9:$I$7290,7,FALSE)</f>
        <v>21.1</v>
      </c>
    </row>
    <row r="17" spans="1:13" s="21" customFormat="1" ht="13.5" thickBot="1">
      <c r="A17" s="53" t="s">
        <v>169</v>
      </c>
      <c r="B17" s="54" t="s">
        <v>170</v>
      </c>
      <c r="C17" s="54" t="s">
        <v>284</v>
      </c>
      <c r="D17" s="55" t="s">
        <v>198</v>
      </c>
      <c r="E17" s="55" t="s">
        <v>261</v>
      </c>
      <c r="F17" s="55" t="str">
        <f>CONCATENATE("Amount ",,J9)</f>
        <v>Amount USD</v>
      </c>
      <c r="G17" s="54" t="s">
        <v>171</v>
      </c>
      <c r="H17" s="54" t="s">
        <v>172</v>
      </c>
      <c r="J17" s="21" t="s">
        <v>173</v>
      </c>
      <c r="K17" s="21" t="s">
        <v>174</v>
      </c>
      <c r="L17" s="21" t="s">
        <v>174</v>
      </c>
      <c r="M17" s="21">
        <v>2.5</v>
      </c>
    </row>
    <row r="18" spans="1:13" s="62" customFormat="1" ht="36">
      <c r="A18" s="56" t="str">
        <f>IF((LEN('Copy paste to Here'!G22))&gt;5,((CONCATENATE('Copy paste to Here'!G22," &amp; ",'Copy paste to Here'!D22,"  &amp;  ",'Copy paste to Here'!E22))),"Empty Cell")</f>
        <v xml:space="preserve">925 Silver fake septum clicker, 18g (1mm) with a single 3mm prong set CZ stone in the center- outer diameter of 1/2'' (12mm) &amp; Cz Color: Rose  &amp;  </v>
      </c>
      <c r="B18" s="57" t="str">
        <f>'Copy paste to Here'!C22</f>
        <v>AGSEPZ3</v>
      </c>
      <c r="C18" s="57" t="s">
        <v>715</v>
      </c>
      <c r="D18" s="58">
        <f>Invoice!B22</f>
        <v>6</v>
      </c>
      <c r="E18" s="59">
        <f>'Shipping Invoice'!J22*$N$1</f>
        <v>3.02</v>
      </c>
      <c r="F18" s="59">
        <f>D18*E18</f>
        <v>18.12</v>
      </c>
      <c r="G18" s="60">
        <f>E18*$E$14</f>
        <v>108.9314</v>
      </c>
      <c r="H18" s="61">
        <f>D18*G18</f>
        <v>653.58839999999998</v>
      </c>
    </row>
    <row r="19" spans="1:13" s="62" customFormat="1" ht="36">
      <c r="A19" s="112" t="str">
        <f>IF((LEN('Copy paste to Here'!G23))&gt;5,((CONCATENATE('Copy paste to Here'!G23," &amp; ",'Copy paste to Here'!D23,"  &amp;  ",'Copy paste to Here'!E23))),"Empty Cell")</f>
        <v xml:space="preserve">925 Silver fake septum clicker, 18g (1mm) with a single 3mm prong set CZ stone in the center- outer diameter of 1/2'' (12mm) &amp; Cz Color: Lavender  &amp;  </v>
      </c>
      <c r="B19" s="57" t="str">
        <f>'Copy paste to Here'!C23</f>
        <v>AGSEPZ3</v>
      </c>
      <c r="C19" s="57" t="s">
        <v>715</v>
      </c>
      <c r="D19" s="58">
        <f>Invoice!B23</f>
        <v>6</v>
      </c>
      <c r="E19" s="59">
        <f>'Shipping Invoice'!J23*$N$1</f>
        <v>3.02</v>
      </c>
      <c r="F19" s="59">
        <f t="shared" ref="F19:F82" si="0">D19*E19</f>
        <v>18.12</v>
      </c>
      <c r="G19" s="60">
        <f t="shared" ref="G19:G82" si="1">E19*$E$14</f>
        <v>108.9314</v>
      </c>
      <c r="H19" s="63">
        <f t="shared" ref="H19:H82" si="2">D19*G19</f>
        <v>653.58839999999998</v>
      </c>
    </row>
    <row r="20" spans="1:13" s="62" customFormat="1" ht="36">
      <c r="A20" s="56" t="str">
        <f>IF((LEN('Copy paste to Here'!G24))&gt;5,((CONCATENATE('Copy paste to Here'!G24," &amp; ",'Copy paste to Here'!D24,"  &amp;  ",'Copy paste to Here'!E24))),"Empty Cell")</f>
        <v xml:space="preserve">925 Silver fake septum clicker, 18g (1mm) with a single 3mm prong set CZ stone in the center- outer diameter of 1/2'' (12mm) &amp; Cz Color: Jet  &amp;  </v>
      </c>
      <c r="B20" s="57" t="str">
        <f>'Copy paste to Here'!C24</f>
        <v>AGSEPZ3</v>
      </c>
      <c r="C20" s="57" t="s">
        <v>715</v>
      </c>
      <c r="D20" s="58">
        <f>Invoice!B24</f>
        <v>3</v>
      </c>
      <c r="E20" s="59">
        <f>'Shipping Invoice'!J24*$N$1</f>
        <v>3.02</v>
      </c>
      <c r="F20" s="59">
        <f t="shared" si="0"/>
        <v>9.06</v>
      </c>
      <c r="G20" s="60">
        <f t="shared" si="1"/>
        <v>108.9314</v>
      </c>
      <c r="H20" s="63">
        <f t="shared" si="2"/>
        <v>326.79419999999999</v>
      </c>
    </row>
    <row r="21" spans="1:13" s="62" customFormat="1" ht="24">
      <c r="A21" s="56" t="str">
        <f>IF((LEN('Copy paste to Here'!G25))&gt;5,((CONCATENATE('Copy paste to Here'!G25," &amp; ",'Copy paste to Here'!D25,"  &amp;  ",'Copy paste to Here'!E25))),"Empty Cell")</f>
        <v xml:space="preserve">Rose gold PVD plated surgical steel industrial Barbell, 14g (1.6mm) with two 5mm balls &amp; Length: 32mm  &amp;  </v>
      </c>
      <c r="B21" s="57" t="str">
        <f>'Copy paste to Here'!C25</f>
        <v>BBITTB</v>
      </c>
      <c r="C21" s="57" t="s">
        <v>717</v>
      </c>
      <c r="D21" s="58">
        <f>Invoice!B25</f>
        <v>1</v>
      </c>
      <c r="E21" s="59">
        <f>'Shipping Invoice'!J25*$N$1</f>
        <v>0.74</v>
      </c>
      <c r="F21" s="59">
        <f t="shared" si="0"/>
        <v>0.74</v>
      </c>
      <c r="G21" s="60">
        <f t="shared" si="1"/>
        <v>26.691800000000001</v>
      </c>
      <c r="H21" s="63">
        <f t="shared" si="2"/>
        <v>26.691800000000001</v>
      </c>
    </row>
    <row r="22" spans="1:13" s="62" customFormat="1" ht="24">
      <c r="A22" s="56" t="str">
        <f>IF((LEN('Copy paste to Here'!G26))&gt;5,((CONCATENATE('Copy paste to Here'!G26," &amp; ",'Copy paste to Here'!D26,"  &amp;  ",'Copy paste to Here'!E26))),"Empty Cell")</f>
        <v xml:space="preserve">Rose gold PVD plated surgical steel industrial Barbell, 14g (1.6mm) with two 5mm balls &amp; Length: 35mm  &amp;  </v>
      </c>
      <c r="B22" s="57" t="str">
        <f>'Copy paste to Here'!C26</f>
        <v>BBITTB</v>
      </c>
      <c r="C22" s="57" t="s">
        <v>717</v>
      </c>
      <c r="D22" s="58">
        <f>Invoice!B26</f>
        <v>2</v>
      </c>
      <c r="E22" s="59">
        <f>'Shipping Invoice'!J26*$N$1</f>
        <v>0.74</v>
      </c>
      <c r="F22" s="59">
        <f t="shared" si="0"/>
        <v>1.48</v>
      </c>
      <c r="G22" s="60">
        <f t="shared" si="1"/>
        <v>26.691800000000001</v>
      </c>
      <c r="H22" s="63">
        <f t="shared" si="2"/>
        <v>53.383600000000001</v>
      </c>
    </row>
    <row r="23" spans="1:13" s="62" customFormat="1" ht="36">
      <c r="A23" s="56" t="str">
        <f>IF((LEN('Copy paste to Here'!G27))&gt;5,((CONCATENATE('Copy paste to Here'!G27," &amp; ",'Copy paste to Here'!D27,"  &amp;  ",'Copy paste to Here'!E27))),"Empty Cell")</f>
        <v>316L steel ball closure ring, 14g (1.6mm) with dangling heart shape with round CZ stone in the middle (dangling part is made from silver plated brass) &amp; Length: 10mm  &amp;  Cz Color: Rose</v>
      </c>
      <c r="B23" s="57" t="str">
        <f>'Copy paste to Here'!C27</f>
        <v>BCRGZ419</v>
      </c>
      <c r="C23" s="57" t="s">
        <v>719</v>
      </c>
      <c r="D23" s="58">
        <f>Invoice!B27</f>
        <v>12</v>
      </c>
      <c r="E23" s="59">
        <f>'Shipping Invoice'!J27*$N$1</f>
        <v>1.48</v>
      </c>
      <c r="F23" s="59">
        <f t="shared" si="0"/>
        <v>17.759999999999998</v>
      </c>
      <c r="G23" s="60">
        <f t="shared" si="1"/>
        <v>53.383600000000001</v>
      </c>
      <c r="H23" s="63">
        <f t="shared" si="2"/>
        <v>640.60320000000002</v>
      </c>
    </row>
    <row r="24" spans="1:13" s="62" customFormat="1" ht="24">
      <c r="A24" s="56" t="str">
        <f>IF((LEN('Copy paste to Here'!G28))&gt;5,((CONCATENATE('Copy paste to Here'!G28," &amp; ",'Copy paste to Here'!D28,"  &amp;  ",'Copy paste to Here'!E28))),"Empty Cell")</f>
        <v xml:space="preserve">Surgical steel banana for prince albert piercing with two internal threading balls - length 3/4''(19mm) &amp; Gauge: 3mm  &amp;  </v>
      </c>
      <c r="B24" s="57" t="str">
        <f>'Copy paste to Here'!C28</f>
        <v>BNPB</v>
      </c>
      <c r="C24" s="57" t="s">
        <v>810</v>
      </c>
      <c r="D24" s="58">
        <f>Invoice!B28</f>
        <v>6</v>
      </c>
      <c r="E24" s="59">
        <f>'Shipping Invoice'!J28*$N$1</f>
        <v>1.29</v>
      </c>
      <c r="F24" s="59">
        <f t="shared" si="0"/>
        <v>7.74</v>
      </c>
      <c r="G24" s="60">
        <f t="shared" si="1"/>
        <v>46.530300000000004</v>
      </c>
      <c r="H24" s="63">
        <f t="shared" si="2"/>
        <v>279.18180000000001</v>
      </c>
    </row>
    <row r="25" spans="1:13" s="62" customFormat="1" ht="24">
      <c r="A25" s="56" t="str">
        <f>IF((LEN('Copy paste to Here'!G29))&gt;5,((CONCATENATE('Copy paste to Here'!G29," &amp; ",'Copy paste to Here'!D29,"  &amp;  ",'Copy paste to Here'!E29))),"Empty Cell")</f>
        <v xml:space="preserve">Surgical steel flat back nose ring hoop, 0.8mm (20g) &amp; Length: 8mm  &amp;  </v>
      </c>
      <c r="B25" s="57" t="str">
        <f>'Copy paste to Here'!C29</f>
        <v>CLNS20</v>
      </c>
      <c r="C25" s="57" t="s">
        <v>628</v>
      </c>
      <c r="D25" s="58">
        <f>Invoice!B29</f>
        <v>3</v>
      </c>
      <c r="E25" s="59">
        <f>'Shipping Invoice'!J29*$N$1</f>
        <v>0.49</v>
      </c>
      <c r="F25" s="59">
        <f t="shared" si="0"/>
        <v>1.47</v>
      </c>
      <c r="G25" s="60">
        <f t="shared" si="1"/>
        <v>17.674299999999999</v>
      </c>
      <c r="H25" s="63">
        <f t="shared" si="2"/>
        <v>53.022899999999993</v>
      </c>
    </row>
    <row r="26" spans="1:13" s="62" customFormat="1" ht="25.5">
      <c r="A26" s="56" t="str">
        <f>IF((LEN('Copy paste to Here'!G30))&gt;5,((CONCATENATE('Copy paste to Here'!G30," &amp; ",'Copy paste to Here'!D30,"  &amp;  ",'Copy paste to Here'!E30))),"Empty Cell")</f>
        <v xml:space="preserve">Real jade double flared stone flesh tunnel &amp; Gauge: 20mm  &amp;  </v>
      </c>
      <c r="B26" s="57" t="str">
        <f>'Copy paste to Here'!C30</f>
        <v>DGSAA</v>
      </c>
      <c r="C26" s="57" t="s">
        <v>811</v>
      </c>
      <c r="D26" s="58">
        <f>Invoice!B30</f>
        <v>6</v>
      </c>
      <c r="E26" s="59">
        <f>'Shipping Invoice'!J30*$N$1</f>
        <v>4.4400000000000004</v>
      </c>
      <c r="F26" s="59">
        <f t="shared" si="0"/>
        <v>26.64</v>
      </c>
      <c r="G26" s="60">
        <f t="shared" si="1"/>
        <v>160.1508</v>
      </c>
      <c r="H26" s="63">
        <f t="shared" si="2"/>
        <v>960.90480000000002</v>
      </c>
    </row>
    <row r="27" spans="1:13" s="62" customFormat="1" ht="25.5">
      <c r="A27" s="56" t="str">
        <f>IF((LEN('Copy paste to Here'!G31))&gt;5,((CONCATENATE('Copy paste to Here'!G31," &amp; ",'Copy paste to Here'!D31,"  &amp;  ",'Copy paste to Here'!E31))),"Empty Cell")</f>
        <v xml:space="preserve">Sono wood double flared flesh tunnel &amp; Gauge: 12mm  &amp;  </v>
      </c>
      <c r="B27" s="57" t="str">
        <f>'Copy paste to Here'!C31</f>
        <v>DPWN</v>
      </c>
      <c r="C27" s="57" t="s">
        <v>812</v>
      </c>
      <c r="D27" s="58">
        <f>Invoice!B31</f>
        <v>12</v>
      </c>
      <c r="E27" s="59">
        <f>'Shipping Invoice'!J31*$N$1</f>
        <v>1.29</v>
      </c>
      <c r="F27" s="59">
        <f t="shared" si="0"/>
        <v>15.48</v>
      </c>
      <c r="G27" s="60">
        <f t="shared" si="1"/>
        <v>46.530300000000004</v>
      </c>
      <c r="H27" s="63">
        <f t="shared" si="2"/>
        <v>558.36360000000002</v>
      </c>
    </row>
    <row r="28" spans="1:13" s="62" customFormat="1" ht="25.5">
      <c r="A28" s="56" t="str">
        <f>IF((LEN('Copy paste to Here'!G32))&gt;5,((CONCATENATE('Copy paste to Here'!G32," &amp; ",'Copy paste to Here'!D32,"  &amp;  ",'Copy paste to Here'!E32))),"Empty Cell")</f>
        <v xml:space="preserve">Sono wood double flared flesh tunnel &amp; Gauge: 19mm  &amp;  </v>
      </c>
      <c r="B28" s="57" t="str">
        <f>'Copy paste to Here'!C32</f>
        <v>DPWN</v>
      </c>
      <c r="C28" s="57" t="s">
        <v>813</v>
      </c>
      <c r="D28" s="58">
        <f>Invoice!B32</f>
        <v>6</v>
      </c>
      <c r="E28" s="59">
        <f>'Shipping Invoice'!J32*$N$1</f>
        <v>1.72</v>
      </c>
      <c r="F28" s="59">
        <f t="shared" si="0"/>
        <v>10.32</v>
      </c>
      <c r="G28" s="60">
        <f t="shared" si="1"/>
        <v>62.040399999999998</v>
      </c>
      <c r="H28" s="63">
        <f t="shared" si="2"/>
        <v>372.24239999999998</v>
      </c>
    </row>
    <row r="29" spans="1:13" s="62" customFormat="1" ht="24">
      <c r="A29" s="56" t="str">
        <f>IF((LEN('Copy paste to Here'!G33))&gt;5,((CONCATENATE('Copy paste to Here'!G33," &amp; ",'Copy paste to Here'!D33,"  &amp;  ",'Copy paste to Here'!E33))),"Empty Cell")</f>
        <v xml:space="preserve">Gold PVD plated stainless steel huggies with a dangling dagger (dangling is made from gold plated brass &amp; sold per pcs.) &amp;   &amp;  </v>
      </c>
      <c r="B29" s="57" t="str">
        <f>'Copy paste to Here'!C33</f>
        <v>EHG768</v>
      </c>
      <c r="C29" s="57" t="s">
        <v>555</v>
      </c>
      <c r="D29" s="58">
        <f>Invoice!B33</f>
        <v>4</v>
      </c>
      <c r="E29" s="59">
        <f>'Shipping Invoice'!J33*$N$1</f>
        <v>2.4900000000000002</v>
      </c>
      <c r="F29" s="59">
        <f t="shared" si="0"/>
        <v>9.9600000000000009</v>
      </c>
      <c r="G29" s="60">
        <f t="shared" si="1"/>
        <v>89.814300000000003</v>
      </c>
      <c r="H29" s="63">
        <f t="shared" si="2"/>
        <v>359.25720000000001</v>
      </c>
    </row>
    <row r="30" spans="1:13" s="62" customFormat="1" ht="24">
      <c r="A30" s="56" t="str">
        <f>IF((LEN('Copy paste to Here'!G34))&gt;5,((CONCATENATE('Copy paste to Here'!G34," &amp; ",'Copy paste to Here'!D34,"  &amp;  ",'Copy paste to Here'!E34))),"Empty Cell")</f>
        <v xml:space="preserve">Pair of black PVD plated stainless steel huggies earrings with a dangling black bat &amp;   &amp;  </v>
      </c>
      <c r="B30" s="57" t="str">
        <f>'Copy paste to Here'!C34</f>
        <v>ERK569</v>
      </c>
      <c r="C30" s="57" t="s">
        <v>730</v>
      </c>
      <c r="D30" s="58">
        <f>Invoice!B34</f>
        <v>24</v>
      </c>
      <c r="E30" s="59">
        <f>'Shipping Invoice'!J34*$N$1</f>
        <v>3.09</v>
      </c>
      <c r="F30" s="59">
        <f t="shared" si="0"/>
        <v>74.16</v>
      </c>
      <c r="G30" s="60">
        <f t="shared" si="1"/>
        <v>111.4563</v>
      </c>
      <c r="H30" s="63">
        <f t="shared" si="2"/>
        <v>2674.9512</v>
      </c>
    </row>
    <row r="31" spans="1:13" s="62" customFormat="1" ht="24">
      <c r="A31" s="56" t="str">
        <f>IF((LEN('Copy paste to Here'!G35))&gt;5,((CONCATENATE('Copy paste to Here'!G35," &amp; ",'Copy paste to Here'!D35,"  &amp;  ",'Copy paste to Here'!E35))),"Empty Cell")</f>
        <v>Bioflex eyebrow banana, 16g (1.2mm) with two 3mm balls &amp; Length: 8mm  &amp;  Color: Black</v>
      </c>
      <c r="B31" s="57" t="str">
        <f>'Copy paste to Here'!C35</f>
        <v>FBNEVB</v>
      </c>
      <c r="C31" s="57" t="s">
        <v>732</v>
      </c>
      <c r="D31" s="58">
        <f>Invoice!B35</f>
        <v>30</v>
      </c>
      <c r="E31" s="59">
        <f>'Shipping Invoice'!J35*$N$1</f>
        <v>0.24</v>
      </c>
      <c r="F31" s="59">
        <f t="shared" si="0"/>
        <v>7.1999999999999993</v>
      </c>
      <c r="G31" s="60">
        <f t="shared" si="1"/>
        <v>8.6568000000000005</v>
      </c>
      <c r="H31" s="63">
        <f t="shared" si="2"/>
        <v>259.70400000000001</v>
      </c>
    </row>
    <row r="32" spans="1:13" s="62" customFormat="1" ht="24">
      <c r="A32" s="56" t="str">
        <f>IF((LEN('Copy paste to Here'!G36))&gt;5,((CONCATENATE('Copy paste to Here'!G36," &amp; ",'Copy paste to Here'!D36,"  &amp;  ",'Copy paste to Here'!E36))),"Empty Cell")</f>
        <v>Bioflex eyebrow banana, 16g (1.2mm) with two 3mm balls &amp; Length: 10mm  &amp;  Color: Black</v>
      </c>
      <c r="B32" s="57" t="str">
        <f>'Copy paste to Here'!C36</f>
        <v>FBNEVB</v>
      </c>
      <c r="C32" s="57" t="s">
        <v>732</v>
      </c>
      <c r="D32" s="58">
        <f>Invoice!B36</f>
        <v>10</v>
      </c>
      <c r="E32" s="59">
        <f>'Shipping Invoice'!J36*$N$1</f>
        <v>0.24</v>
      </c>
      <c r="F32" s="59">
        <f t="shared" si="0"/>
        <v>2.4</v>
      </c>
      <c r="G32" s="60">
        <f t="shared" si="1"/>
        <v>8.6568000000000005</v>
      </c>
      <c r="H32" s="63">
        <f t="shared" si="2"/>
        <v>86.568000000000012</v>
      </c>
    </row>
    <row r="33" spans="1:8" s="62" customFormat="1" ht="36">
      <c r="A33" s="56" t="str">
        <f>IF((LEN('Copy paste to Here'!G37))&gt;5,((CONCATENATE('Copy paste to Here'!G37," &amp; ",'Copy paste to Here'!D37,"  &amp;  ",'Copy paste to Here'!E37))),"Empty Cell")</f>
        <v xml:space="preserve">Surgical steel Industrial loop barbell, 14g (1.6mm) with two 5mm balls with a dangling dagger (dangling is made from silver plated brass) &amp; Length: 38mm  &amp;  </v>
      </c>
      <c r="B33" s="57" t="str">
        <f>'Copy paste to Here'!C37</f>
        <v>INDD17</v>
      </c>
      <c r="C33" s="57" t="s">
        <v>734</v>
      </c>
      <c r="D33" s="58">
        <f>Invoice!B37</f>
        <v>3</v>
      </c>
      <c r="E33" s="59">
        <f>'Shipping Invoice'!J37*$N$1</f>
        <v>1.65</v>
      </c>
      <c r="F33" s="59">
        <f t="shared" si="0"/>
        <v>4.9499999999999993</v>
      </c>
      <c r="G33" s="60">
        <f t="shared" si="1"/>
        <v>59.515499999999996</v>
      </c>
      <c r="H33" s="63">
        <f t="shared" si="2"/>
        <v>178.54649999999998</v>
      </c>
    </row>
    <row r="34" spans="1:8" s="62" customFormat="1">
      <c r="A34" s="56" t="str">
        <f>IF((LEN('Copy paste to Here'!G38))&gt;5,((CONCATENATE('Copy paste to Here'!G38," &amp; ",'Copy paste to Here'!D38,"  &amp;  ",'Copy paste to Here'!E38))),"Empty Cell")</f>
        <v xml:space="preserve">Areng wood spiral coil taper &amp; Gauge: 3mm  &amp;  </v>
      </c>
      <c r="B34" s="57" t="str">
        <f>'Copy paste to Here'!C38</f>
        <v>IPAR</v>
      </c>
      <c r="C34" s="57" t="s">
        <v>814</v>
      </c>
      <c r="D34" s="58">
        <f>Invoice!B38</f>
        <v>2</v>
      </c>
      <c r="E34" s="59">
        <f>'Shipping Invoice'!J38*$N$1</f>
        <v>1.39</v>
      </c>
      <c r="F34" s="59">
        <f t="shared" si="0"/>
        <v>2.78</v>
      </c>
      <c r="G34" s="60">
        <f t="shared" si="1"/>
        <v>50.137299999999996</v>
      </c>
      <c r="H34" s="63">
        <f t="shared" si="2"/>
        <v>100.27459999999999</v>
      </c>
    </row>
    <row r="35" spans="1:8" s="62" customFormat="1">
      <c r="A35" s="56" t="str">
        <f>IF((LEN('Copy paste to Here'!G39))&gt;5,((CONCATENATE('Copy paste to Here'!G39," &amp; ",'Copy paste to Here'!D39,"  &amp;  ",'Copy paste to Here'!E39))),"Empty Cell")</f>
        <v xml:space="preserve">Areng wood spiral coil taper &amp; Gauge: 8mm  &amp;  </v>
      </c>
      <c r="B35" s="57" t="str">
        <f>'Copy paste to Here'!C39</f>
        <v>IPAR</v>
      </c>
      <c r="C35" s="57" t="s">
        <v>815</v>
      </c>
      <c r="D35" s="58">
        <f>Invoice!B39</f>
        <v>6</v>
      </c>
      <c r="E35" s="59">
        <f>'Shipping Invoice'!J39*$N$1</f>
        <v>2.09</v>
      </c>
      <c r="F35" s="59">
        <f t="shared" si="0"/>
        <v>12.54</v>
      </c>
      <c r="G35" s="60">
        <f t="shared" si="1"/>
        <v>75.386299999999991</v>
      </c>
      <c r="H35" s="63">
        <f t="shared" si="2"/>
        <v>452.31779999999992</v>
      </c>
    </row>
    <row r="36" spans="1:8" s="62" customFormat="1" ht="24">
      <c r="A36" s="56" t="str">
        <f>IF((LEN('Copy paste to Here'!G40))&gt;5,((CONCATENATE('Copy paste to Here'!G40," &amp; ",'Copy paste to Here'!D40,"  &amp;  ",'Copy paste to Here'!E40))),"Empty Cell")</f>
        <v xml:space="preserve">Sawo wood fake plug in pincher shape with 16g (1.2mm) 316L steel post &amp; Size: 4mm  &amp;  </v>
      </c>
      <c r="B36" s="57" t="str">
        <f>'Copy paste to Here'!C40</f>
        <v>IPCSW</v>
      </c>
      <c r="C36" s="57" t="s">
        <v>816</v>
      </c>
      <c r="D36" s="58">
        <f>Invoice!B40</f>
        <v>24</v>
      </c>
      <c r="E36" s="59">
        <f>'Shipping Invoice'!J40*$N$1</f>
        <v>1.39</v>
      </c>
      <c r="F36" s="59">
        <f t="shared" si="0"/>
        <v>33.36</v>
      </c>
      <c r="G36" s="60">
        <f t="shared" si="1"/>
        <v>50.137299999999996</v>
      </c>
      <c r="H36" s="63">
        <f t="shared" si="2"/>
        <v>1203.2952</v>
      </c>
    </row>
    <row r="37" spans="1:8" s="62" customFormat="1" ht="24">
      <c r="A37" s="56" t="str">
        <f>IF((LEN('Copy paste to Here'!G41))&gt;5,((CONCATENATE('Copy paste to Here'!G41," &amp; ",'Copy paste to Here'!D41,"  &amp;  ",'Copy paste to Here'!E41))),"Empty Cell")</f>
        <v xml:space="preserve">Sawo wood fake plug in spiral shape with 16g (1.2mm) 316L steel post &amp; Size: 4mm  &amp;  </v>
      </c>
      <c r="B37" s="57" t="str">
        <f>'Copy paste to Here'!C41</f>
        <v>ISPSW</v>
      </c>
      <c r="C37" s="57" t="s">
        <v>817</v>
      </c>
      <c r="D37" s="58">
        <f>Invoice!B41</f>
        <v>12</v>
      </c>
      <c r="E37" s="59">
        <f>'Shipping Invoice'!J41*$N$1</f>
        <v>1.39</v>
      </c>
      <c r="F37" s="59">
        <f t="shared" si="0"/>
        <v>16.68</v>
      </c>
      <c r="G37" s="60">
        <f t="shared" si="1"/>
        <v>50.137299999999996</v>
      </c>
      <c r="H37" s="63">
        <f t="shared" si="2"/>
        <v>601.64760000000001</v>
      </c>
    </row>
    <row r="38" spans="1:8" s="62" customFormat="1" ht="24">
      <c r="A38" s="56" t="str">
        <f>IF((LEN('Copy paste to Here'!G42))&gt;5,((CONCATENATE('Copy paste to Here'!G42," &amp; ",'Copy paste to Here'!D42,"  &amp;  ",'Copy paste to Here'!E42))),"Empty Cell")</f>
        <v xml:space="preserve">Sawo wood fake plug in spiral shape with 16g (1.2mm) 316L steel post &amp; Size: 8mm  &amp;  </v>
      </c>
      <c r="B38" s="57" t="str">
        <f>'Copy paste to Here'!C42</f>
        <v>ISPSW</v>
      </c>
      <c r="C38" s="57" t="s">
        <v>818</v>
      </c>
      <c r="D38" s="58">
        <f>Invoice!B42</f>
        <v>4</v>
      </c>
      <c r="E38" s="59">
        <f>'Shipping Invoice'!J42*$N$1</f>
        <v>2.09</v>
      </c>
      <c r="F38" s="59">
        <f t="shared" si="0"/>
        <v>8.36</v>
      </c>
      <c r="G38" s="60">
        <f t="shared" si="1"/>
        <v>75.386299999999991</v>
      </c>
      <c r="H38" s="63">
        <f t="shared" si="2"/>
        <v>301.54519999999997</v>
      </c>
    </row>
    <row r="39" spans="1:8" s="62" customFormat="1" ht="48">
      <c r="A39" s="56" t="str">
        <f>IF((LEN('Copy paste to Here'!G43))&gt;5,((CONCATENATE('Copy paste to Here'!G43," &amp; ",'Copy paste to Here'!D43,"  &amp;  ",'Copy paste to Here'!E43))),"Empty Cell")</f>
        <v>Rose gold PVD plated 316L steel belly banana, 1.6mm (14g) with prong set 7mm round Cubic Zirconia (CZ) stone and dangling snake with crystal eyes (dangling is made from rose gold plated brass) &amp; Length: 8mm  &amp;  Crystal Color: Clear</v>
      </c>
      <c r="B39" s="57" t="str">
        <f>'Copy paste to Here'!C43</f>
        <v>MDRZ728</v>
      </c>
      <c r="C39" s="57" t="s">
        <v>744</v>
      </c>
      <c r="D39" s="58">
        <f>Invoice!B43</f>
        <v>2</v>
      </c>
      <c r="E39" s="59">
        <f>'Shipping Invoice'!J43*$N$1</f>
        <v>4.13</v>
      </c>
      <c r="F39" s="59">
        <f t="shared" si="0"/>
        <v>8.26</v>
      </c>
      <c r="G39" s="60">
        <f t="shared" si="1"/>
        <v>148.9691</v>
      </c>
      <c r="H39" s="63">
        <f t="shared" si="2"/>
        <v>297.93819999999999</v>
      </c>
    </row>
    <row r="40" spans="1:8" s="62" customFormat="1" ht="24">
      <c r="A40" s="56" t="str">
        <f>IF((LEN('Copy paste to Here'!G44))&gt;5,((CONCATENATE('Copy paste to Here'!G44," &amp; ",'Copy paste to Here'!D44,"  &amp;  ",'Copy paste to Here'!E44))),"Empty Cell")</f>
        <v xml:space="preserve">Surgical Steel nipple banana, 14g (1.6mm) with two 5mm balls &amp; Length: 16mm  &amp;  </v>
      </c>
      <c r="B40" s="57" t="str">
        <f>'Copy paste to Here'!C44</f>
        <v>NPBNB5</v>
      </c>
      <c r="C40" s="57" t="s">
        <v>746</v>
      </c>
      <c r="D40" s="58">
        <f>Invoice!B44</f>
        <v>6</v>
      </c>
      <c r="E40" s="59">
        <f>'Shipping Invoice'!J44*$N$1</f>
        <v>0.34</v>
      </c>
      <c r="F40" s="59">
        <f t="shared" si="0"/>
        <v>2.04</v>
      </c>
      <c r="G40" s="60">
        <f t="shared" si="1"/>
        <v>12.263800000000002</v>
      </c>
      <c r="H40" s="63">
        <f t="shared" si="2"/>
        <v>73.582800000000006</v>
      </c>
    </row>
    <row r="41" spans="1:8" s="62" customFormat="1" ht="36">
      <c r="A41" s="56" t="str">
        <f>IF((LEN('Copy paste to Here'!G45))&gt;5,((CONCATENATE('Copy paste to Here'!G45," &amp; ",'Copy paste to Here'!D45,"  &amp;  ",'Copy paste to Here'!E45))),"Empty Cell")</f>
        <v>Surgical steel nipple barbell, 14g (1.6mm) with two 5mm balls connected via a small chain with a dangling crystal studded spider  &amp; Length: 12mm  &amp;  Crystal Color: Clear</v>
      </c>
      <c r="B41" s="57" t="str">
        <f>'Copy paste to Here'!C45</f>
        <v>NPDL14</v>
      </c>
      <c r="C41" s="57" t="s">
        <v>748</v>
      </c>
      <c r="D41" s="58">
        <f>Invoice!B45</f>
        <v>0</v>
      </c>
      <c r="E41" s="59">
        <f>'Shipping Invoice'!J45*$N$1</f>
        <v>1.24</v>
      </c>
      <c r="F41" s="59">
        <f t="shared" si="0"/>
        <v>0</v>
      </c>
      <c r="G41" s="60">
        <f t="shared" si="1"/>
        <v>44.726799999999997</v>
      </c>
      <c r="H41" s="63">
        <f t="shared" si="2"/>
        <v>0</v>
      </c>
    </row>
    <row r="42" spans="1:8" s="62" customFormat="1" ht="24">
      <c r="A42" s="56" t="str">
        <f>IF((LEN('Copy paste to Here'!G46))&gt;5,((CONCATENATE('Copy paste to Here'!G46," &amp; ",'Copy paste to Here'!D46,"  &amp;  ",'Copy paste to Here'!E46))),"Empty Cell")</f>
        <v xml:space="preserve">316L steel nipple barbell, 14g (1.6mm) with two pistols (pistols are made from 925 Silver plated brass) &amp; Length: 12mm  &amp;  </v>
      </c>
      <c r="B42" s="57" t="str">
        <f>'Copy paste to Here'!C46</f>
        <v>NPSH10</v>
      </c>
      <c r="C42" s="57" t="s">
        <v>750</v>
      </c>
      <c r="D42" s="58">
        <f>Invoice!B46</f>
        <v>12</v>
      </c>
      <c r="E42" s="59">
        <f>'Shipping Invoice'!J46*$N$1</f>
        <v>1.73</v>
      </c>
      <c r="F42" s="59">
        <f t="shared" si="0"/>
        <v>20.759999999999998</v>
      </c>
      <c r="G42" s="60">
        <f t="shared" si="1"/>
        <v>62.4011</v>
      </c>
      <c r="H42" s="63">
        <f t="shared" si="2"/>
        <v>748.81320000000005</v>
      </c>
    </row>
    <row r="43" spans="1:8" s="62" customFormat="1" ht="24">
      <c r="A43" s="56" t="str">
        <f>IF((LEN('Copy paste to Here'!G47))&gt;5,((CONCATENATE('Copy paste to Here'!G47," &amp; ",'Copy paste to Here'!D47,"  &amp;  ",'Copy paste to Here'!E47))),"Empty Cell")</f>
        <v xml:space="preserve">316L steel nipple barbell, 14g (1.6mm) with two pistols (pistols are made from 925 Silver plated brass) &amp; Length: 14mm  &amp;  </v>
      </c>
      <c r="B43" s="57" t="str">
        <f>'Copy paste to Here'!C47</f>
        <v>NPSH10</v>
      </c>
      <c r="C43" s="57" t="s">
        <v>750</v>
      </c>
      <c r="D43" s="58">
        <f>Invoice!B47</f>
        <v>24</v>
      </c>
      <c r="E43" s="59">
        <f>'Shipping Invoice'!J47*$N$1</f>
        <v>1.73</v>
      </c>
      <c r="F43" s="59">
        <f t="shared" si="0"/>
        <v>41.519999999999996</v>
      </c>
      <c r="G43" s="60">
        <f t="shared" si="1"/>
        <v>62.4011</v>
      </c>
      <c r="H43" s="63">
        <f t="shared" si="2"/>
        <v>1497.6264000000001</v>
      </c>
    </row>
    <row r="44" spans="1:8" s="62" customFormat="1">
      <c r="A44" s="56" t="str">
        <f>IF((LEN('Copy paste to Here'!G48))&gt;5,((CONCATENATE('Copy paste to Here'!G48," &amp; ",'Copy paste to Here'!D48,"  &amp;  ",'Copy paste to Here'!E48))),"Empty Cell")</f>
        <v xml:space="preserve">Real jade double flared stone plug &amp; Gauge: 8mm  &amp;  </v>
      </c>
      <c r="B44" s="57" t="str">
        <f>'Copy paste to Here'!C48</f>
        <v>PGSAA</v>
      </c>
      <c r="C44" s="57" t="s">
        <v>819</v>
      </c>
      <c r="D44" s="58">
        <f>Invoice!B48</f>
        <v>2</v>
      </c>
      <c r="E44" s="59">
        <f>'Shipping Invoice'!J48*$N$1</f>
        <v>1.04</v>
      </c>
      <c r="F44" s="59">
        <f t="shared" si="0"/>
        <v>2.08</v>
      </c>
      <c r="G44" s="60">
        <f t="shared" si="1"/>
        <v>37.512799999999999</v>
      </c>
      <c r="H44" s="63">
        <f t="shared" si="2"/>
        <v>75.025599999999997</v>
      </c>
    </row>
    <row r="45" spans="1:8" s="62" customFormat="1" ht="25.5">
      <c r="A45" s="56" t="str">
        <f>IF((LEN('Copy paste to Here'!G49))&gt;5,((CONCATENATE('Copy paste to Here'!G49," &amp; ",'Copy paste to Here'!D49,"  &amp;  ",'Copy paste to Here'!E49))),"Empty Cell")</f>
        <v xml:space="preserve">Real jade double flared stone plug &amp; Gauge: 10mm  &amp;  </v>
      </c>
      <c r="B45" s="57" t="str">
        <f>'Copy paste to Here'!C49</f>
        <v>PGSAA</v>
      </c>
      <c r="C45" s="57" t="s">
        <v>820</v>
      </c>
      <c r="D45" s="58">
        <f>Invoice!B49</f>
        <v>2</v>
      </c>
      <c r="E45" s="59">
        <f>'Shipping Invoice'!J49*$N$1</f>
        <v>1.24</v>
      </c>
      <c r="F45" s="59">
        <f t="shared" si="0"/>
        <v>2.48</v>
      </c>
      <c r="G45" s="60">
        <f t="shared" si="1"/>
        <v>44.726799999999997</v>
      </c>
      <c r="H45" s="63">
        <f t="shared" si="2"/>
        <v>89.453599999999994</v>
      </c>
    </row>
    <row r="46" spans="1:8" s="62" customFormat="1" ht="25.5">
      <c r="A46" s="56" t="str">
        <f>IF((LEN('Copy paste to Here'!G50))&gt;5,((CONCATENATE('Copy paste to Here'!G50," &amp; ",'Copy paste to Here'!D50,"  &amp;  ",'Copy paste to Here'!E50))),"Empty Cell")</f>
        <v xml:space="preserve">Real jade double flared stone plug &amp; Gauge: 12mm  &amp;  </v>
      </c>
      <c r="B46" s="57" t="str">
        <f>'Copy paste to Here'!C50</f>
        <v>PGSAA</v>
      </c>
      <c r="C46" s="57" t="s">
        <v>821</v>
      </c>
      <c r="D46" s="58">
        <f>Invoice!B50</f>
        <v>2</v>
      </c>
      <c r="E46" s="59">
        <f>'Shipping Invoice'!J50*$N$1</f>
        <v>1.44</v>
      </c>
      <c r="F46" s="59">
        <f t="shared" si="0"/>
        <v>2.88</v>
      </c>
      <c r="G46" s="60">
        <f t="shared" si="1"/>
        <v>51.940799999999996</v>
      </c>
      <c r="H46" s="63">
        <f t="shared" si="2"/>
        <v>103.88159999999999</v>
      </c>
    </row>
    <row r="47" spans="1:8" s="62" customFormat="1" ht="25.5">
      <c r="A47" s="56" t="str">
        <f>IF((LEN('Copy paste to Here'!G51))&gt;5,((CONCATENATE('Copy paste to Here'!G51," &amp; ",'Copy paste to Here'!D51,"  &amp;  ",'Copy paste to Here'!E51))),"Empty Cell")</f>
        <v xml:space="preserve">Real jade double flared stone plug &amp; Gauge: 14mm  &amp;  </v>
      </c>
      <c r="B47" s="57" t="str">
        <f>'Copy paste to Here'!C51</f>
        <v>PGSAA</v>
      </c>
      <c r="C47" s="57" t="s">
        <v>822</v>
      </c>
      <c r="D47" s="58">
        <f>Invoice!B51</f>
        <v>2</v>
      </c>
      <c r="E47" s="59">
        <f>'Shipping Invoice'!J51*$N$1</f>
        <v>1.64</v>
      </c>
      <c r="F47" s="59">
        <f t="shared" si="0"/>
        <v>3.28</v>
      </c>
      <c r="G47" s="60">
        <f t="shared" si="1"/>
        <v>59.154799999999994</v>
      </c>
      <c r="H47" s="63">
        <f t="shared" si="2"/>
        <v>118.30959999999999</v>
      </c>
    </row>
    <row r="48" spans="1:8" s="62" customFormat="1" ht="25.5">
      <c r="A48" s="56" t="str">
        <f>IF((LEN('Copy paste to Here'!G52))&gt;5,((CONCATENATE('Copy paste to Here'!G52," &amp; ",'Copy paste to Here'!D52,"  &amp;  ",'Copy paste to Here'!E52))),"Empty Cell")</f>
        <v xml:space="preserve">Real jade double flared stone plug &amp; Gauge: 16mm  &amp;  </v>
      </c>
      <c r="B48" s="57" t="str">
        <f>'Copy paste to Here'!C52</f>
        <v>PGSAA</v>
      </c>
      <c r="C48" s="57" t="s">
        <v>823</v>
      </c>
      <c r="D48" s="58">
        <f>Invoice!B52</f>
        <v>2</v>
      </c>
      <c r="E48" s="59">
        <f>'Shipping Invoice'!J52*$N$1</f>
        <v>1.94</v>
      </c>
      <c r="F48" s="59">
        <f t="shared" si="0"/>
        <v>3.88</v>
      </c>
      <c r="G48" s="60">
        <f t="shared" si="1"/>
        <v>69.975799999999992</v>
      </c>
      <c r="H48" s="63">
        <f t="shared" si="2"/>
        <v>139.95159999999998</v>
      </c>
    </row>
    <row r="49" spans="1:8" s="62" customFormat="1" ht="25.5">
      <c r="A49" s="56" t="str">
        <f>IF((LEN('Copy paste to Here'!G53))&gt;5,((CONCATENATE('Copy paste to Here'!G53," &amp; ",'Copy paste to Here'!D53,"  &amp;  ",'Copy paste to Here'!E53))),"Empty Cell")</f>
        <v xml:space="preserve">Real jade double flared stone plug &amp; Gauge: 18mm  &amp;  </v>
      </c>
      <c r="B49" s="57" t="str">
        <f>'Copy paste to Here'!C53</f>
        <v>PGSAA</v>
      </c>
      <c r="C49" s="57" t="s">
        <v>824</v>
      </c>
      <c r="D49" s="58">
        <f>Invoice!B53</f>
        <v>2</v>
      </c>
      <c r="E49" s="59">
        <f>'Shipping Invoice'!J53*$N$1</f>
        <v>2.19</v>
      </c>
      <c r="F49" s="59">
        <f t="shared" si="0"/>
        <v>4.38</v>
      </c>
      <c r="G49" s="60">
        <f t="shared" si="1"/>
        <v>78.993300000000005</v>
      </c>
      <c r="H49" s="63">
        <f t="shared" si="2"/>
        <v>157.98660000000001</v>
      </c>
    </row>
    <row r="50" spans="1:8" s="62" customFormat="1" ht="25.5">
      <c r="A50" s="56" t="str">
        <f>IF((LEN('Copy paste to Here'!G54))&gt;5,((CONCATENATE('Copy paste to Here'!G54," &amp; ",'Copy paste to Here'!D54,"  &amp;  ",'Copy paste to Here'!E54))),"Empty Cell")</f>
        <v xml:space="preserve">Real jade double flared stone plug &amp; Gauge: 20mm  &amp;  </v>
      </c>
      <c r="B50" s="57" t="str">
        <f>'Copy paste to Here'!C54</f>
        <v>PGSAA</v>
      </c>
      <c r="C50" s="57" t="s">
        <v>825</v>
      </c>
      <c r="D50" s="58">
        <f>Invoice!B54</f>
        <v>2</v>
      </c>
      <c r="E50" s="59">
        <f>'Shipping Invoice'!J54*$N$1</f>
        <v>2.44</v>
      </c>
      <c r="F50" s="59">
        <f t="shared" si="0"/>
        <v>4.88</v>
      </c>
      <c r="G50" s="60">
        <f t="shared" si="1"/>
        <v>88.010800000000003</v>
      </c>
      <c r="H50" s="63">
        <f t="shared" si="2"/>
        <v>176.02160000000001</v>
      </c>
    </row>
    <row r="51" spans="1:8" s="62" customFormat="1" ht="25.5">
      <c r="A51" s="56" t="str">
        <f>IF((LEN('Copy paste to Here'!G55))&gt;5,((CONCATENATE('Copy paste to Here'!G55," &amp; ",'Copy paste to Here'!D55,"  &amp;  ",'Copy paste to Here'!E55))),"Empty Cell")</f>
        <v xml:space="preserve">Moon stone double flare plug (opalite) &amp; Gauge: 18mm  &amp;  </v>
      </c>
      <c r="B51" s="57" t="str">
        <f>'Copy paste to Here'!C55</f>
        <v>PGSBB</v>
      </c>
      <c r="C51" s="57" t="s">
        <v>826</v>
      </c>
      <c r="D51" s="58">
        <f>Invoice!B55</f>
        <v>24</v>
      </c>
      <c r="E51" s="59">
        <f>'Shipping Invoice'!J55*$N$1</f>
        <v>1.79</v>
      </c>
      <c r="F51" s="59">
        <f t="shared" si="0"/>
        <v>42.96</v>
      </c>
      <c r="G51" s="60">
        <f t="shared" si="1"/>
        <v>64.565300000000008</v>
      </c>
      <c r="H51" s="63">
        <f t="shared" si="2"/>
        <v>1549.5672000000002</v>
      </c>
    </row>
    <row r="52" spans="1:8" s="62" customFormat="1">
      <c r="A52" s="56" t="str">
        <f>IF((LEN('Copy paste to Here'!G56))&gt;5,((CONCATENATE('Copy paste to Here'!G56," &amp; ",'Copy paste to Here'!D56,"  &amp;  ",'Copy paste to Here'!E56))),"Empty Cell")</f>
        <v xml:space="preserve">Rose quartz double flared stone plug &amp; Gauge: 5mm  &amp;  </v>
      </c>
      <c r="B52" s="57" t="str">
        <f>'Copy paste to Here'!C56</f>
        <v>PGSCC</v>
      </c>
      <c r="C52" s="57" t="s">
        <v>827</v>
      </c>
      <c r="D52" s="58">
        <f>Invoice!B56</f>
        <v>12</v>
      </c>
      <c r="E52" s="59">
        <f>'Shipping Invoice'!J56*$N$1</f>
        <v>0.76</v>
      </c>
      <c r="F52" s="59">
        <f t="shared" si="0"/>
        <v>9.120000000000001</v>
      </c>
      <c r="G52" s="60">
        <f t="shared" si="1"/>
        <v>27.4132</v>
      </c>
      <c r="H52" s="63">
        <f t="shared" si="2"/>
        <v>328.95839999999998</v>
      </c>
    </row>
    <row r="53" spans="1:8" s="62" customFormat="1">
      <c r="A53" s="56" t="str">
        <f>IF((LEN('Copy paste to Here'!G57))&gt;5,((CONCATENATE('Copy paste to Here'!G57," &amp; ",'Copy paste to Here'!D57,"  &amp;  ",'Copy paste to Here'!E57))),"Empty Cell")</f>
        <v xml:space="preserve">Rose quartz double flared stone plug &amp; Gauge: 6mm  &amp;  </v>
      </c>
      <c r="B53" s="57" t="str">
        <f>'Copy paste to Here'!C57</f>
        <v>PGSCC</v>
      </c>
      <c r="C53" s="57" t="s">
        <v>828</v>
      </c>
      <c r="D53" s="58">
        <f>Invoice!B57</f>
        <v>24</v>
      </c>
      <c r="E53" s="59">
        <f>'Shipping Invoice'!J57*$N$1</f>
        <v>0.89</v>
      </c>
      <c r="F53" s="59">
        <f t="shared" si="0"/>
        <v>21.36</v>
      </c>
      <c r="G53" s="60">
        <f t="shared" si="1"/>
        <v>32.1023</v>
      </c>
      <c r="H53" s="63">
        <f t="shared" si="2"/>
        <v>770.45519999999999</v>
      </c>
    </row>
    <row r="54" spans="1:8" s="62" customFormat="1" ht="25.5">
      <c r="A54" s="56" t="str">
        <f>IF((LEN('Copy paste to Here'!G58))&gt;5,((CONCATENATE('Copy paste to Here'!G58," &amp; ",'Copy paste to Here'!D58,"  &amp;  ",'Copy paste to Here'!E58))),"Empty Cell")</f>
        <v xml:space="preserve">Rose quartz double flared stone plug &amp; Gauge: 12mm  &amp;  </v>
      </c>
      <c r="B54" s="57" t="str">
        <f>'Copy paste to Here'!C58</f>
        <v>PGSCC</v>
      </c>
      <c r="C54" s="57" t="s">
        <v>829</v>
      </c>
      <c r="D54" s="58">
        <f>Invoice!B58</f>
        <v>0</v>
      </c>
      <c r="E54" s="59">
        <f>'Shipping Invoice'!J58*$N$1</f>
        <v>1.44</v>
      </c>
      <c r="F54" s="59">
        <f t="shared" si="0"/>
        <v>0</v>
      </c>
      <c r="G54" s="60">
        <f t="shared" si="1"/>
        <v>51.940799999999996</v>
      </c>
      <c r="H54" s="63">
        <f t="shared" si="2"/>
        <v>0</v>
      </c>
    </row>
    <row r="55" spans="1:8" s="62" customFormat="1">
      <c r="A55" s="56" t="str">
        <f>IF((LEN('Copy paste to Here'!G59))&gt;5,((CONCATENATE('Copy paste to Here'!G59," &amp; ",'Copy paste to Here'!D59,"  &amp;  ",'Copy paste to Here'!E59))),"Empty Cell")</f>
        <v xml:space="preserve">Hematite double flared stone plug &amp; Gauge: 6mm  &amp;  </v>
      </c>
      <c r="B55" s="57" t="str">
        <f>'Copy paste to Here'!C59</f>
        <v>PGSEE</v>
      </c>
      <c r="C55" s="57" t="s">
        <v>830</v>
      </c>
      <c r="D55" s="58">
        <f>Invoice!B59</f>
        <v>12</v>
      </c>
      <c r="E55" s="59">
        <f>'Shipping Invoice'!J59*$N$1</f>
        <v>0.99</v>
      </c>
      <c r="F55" s="59">
        <f t="shared" si="0"/>
        <v>11.879999999999999</v>
      </c>
      <c r="G55" s="60">
        <f t="shared" si="1"/>
        <v>35.709299999999999</v>
      </c>
      <c r="H55" s="63">
        <f t="shared" si="2"/>
        <v>428.51159999999999</v>
      </c>
    </row>
    <row r="56" spans="1:8" s="62" customFormat="1">
      <c r="A56" s="56" t="str">
        <f>IF((LEN('Copy paste to Here'!G60))&gt;5,((CONCATENATE('Copy paste to Here'!G60," &amp; ",'Copy paste to Here'!D60,"  &amp;  ",'Copy paste to Here'!E60))),"Empty Cell")</f>
        <v xml:space="preserve">Double flared White Howlite stone plug &amp; Gauge: 8mm  &amp;  </v>
      </c>
      <c r="B56" s="57" t="str">
        <f>'Copy paste to Here'!C60</f>
        <v>PGSNN</v>
      </c>
      <c r="C56" s="57" t="s">
        <v>831</v>
      </c>
      <c r="D56" s="58">
        <f>Invoice!B60</f>
        <v>2</v>
      </c>
      <c r="E56" s="59">
        <f>'Shipping Invoice'!J60*$N$1</f>
        <v>1.1399999999999999</v>
      </c>
      <c r="F56" s="59">
        <f t="shared" si="0"/>
        <v>2.2799999999999998</v>
      </c>
      <c r="G56" s="60">
        <f t="shared" si="1"/>
        <v>41.119799999999998</v>
      </c>
      <c r="H56" s="63">
        <f t="shared" si="2"/>
        <v>82.239599999999996</v>
      </c>
    </row>
    <row r="57" spans="1:8" s="62" customFormat="1" ht="25.5">
      <c r="A57" s="56" t="str">
        <f>IF((LEN('Copy paste to Here'!G61))&gt;5,((CONCATENATE('Copy paste to Here'!G61," &amp; ",'Copy paste to Here'!D61,"  &amp;  ",'Copy paste to Here'!E61))),"Empty Cell")</f>
        <v xml:space="preserve">Double flared White Howlite stone plug &amp; Gauge: 10mm  &amp;  </v>
      </c>
      <c r="B57" s="57" t="str">
        <f>'Copy paste to Here'!C61</f>
        <v>PGSNN</v>
      </c>
      <c r="C57" s="57" t="s">
        <v>832</v>
      </c>
      <c r="D57" s="58">
        <f>Invoice!B61</f>
        <v>2</v>
      </c>
      <c r="E57" s="59">
        <f>'Shipping Invoice'!J61*$N$1</f>
        <v>1.34</v>
      </c>
      <c r="F57" s="59">
        <f t="shared" si="0"/>
        <v>2.68</v>
      </c>
      <c r="G57" s="60">
        <f t="shared" si="1"/>
        <v>48.333800000000004</v>
      </c>
      <c r="H57" s="63">
        <f t="shared" si="2"/>
        <v>96.667600000000007</v>
      </c>
    </row>
    <row r="58" spans="1:8" s="62" customFormat="1" ht="25.5">
      <c r="A58" s="56" t="str">
        <f>IF((LEN('Copy paste to Here'!G62))&gt;5,((CONCATENATE('Copy paste to Here'!G62," &amp; ",'Copy paste to Here'!D62,"  &amp;  ",'Copy paste to Here'!E62))),"Empty Cell")</f>
        <v xml:space="preserve">Double flared White Howlite stone plug &amp; Gauge: 12mm  &amp;  </v>
      </c>
      <c r="B58" s="57" t="str">
        <f>'Copy paste to Here'!C62</f>
        <v>PGSNN</v>
      </c>
      <c r="C58" s="57" t="s">
        <v>833</v>
      </c>
      <c r="D58" s="58">
        <f>Invoice!B62</f>
        <v>2</v>
      </c>
      <c r="E58" s="59">
        <f>'Shipping Invoice'!J62*$N$1</f>
        <v>1.54</v>
      </c>
      <c r="F58" s="59">
        <f t="shared" si="0"/>
        <v>3.08</v>
      </c>
      <c r="G58" s="60">
        <f t="shared" si="1"/>
        <v>55.547800000000002</v>
      </c>
      <c r="H58" s="63">
        <f t="shared" si="2"/>
        <v>111.0956</v>
      </c>
    </row>
    <row r="59" spans="1:8" s="62" customFormat="1" ht="25.5">
      <c r="A59" s="56" t="str">
        <f>IF((LEN('Copy paste to Here'!G63))&gt;5,((CONCATENATE('Copy paste to Here'!G63," &amp; ",'Copy paste to Here'!D63,"  &amp;  ",'Copy paste to Here'!E63))),"Empty Cell")</f>
        <v xml:space="preserve">Double flared White Howlite stone plug &amp; Gauge: 14mm  &amp;  </v>
      </c>
      <c r="B59" s="57" t="str">
        <f>'Copy paste to Here'!C63</f>
        <v>PGSNN</v>
      </c>
      <c r="C59" s="57" t="s">
        <v>834</v>
      </c>
      <c r="D59" s="58">
        <f>Invoice!B63</f>
        <v>2</v>
      </c>
      <c r="E59" s="59">
        <f>'Shipping Invoice'!J63*$N$1</f>
        <v>1.74</v>
      </c>
      <c r="F59" s="59">
        <f t="shared" si="0"/>
        <v>3.48</v>
      </c>
      <c r="G59" s="60">
        <f t="shared" si="1"/>
        <v>62.761800000000001</v>
      </c>
      <c r="H59" s="63">
        <f t="shared" si="2"/>
        <v>125.5236</v>
      </c>
    </row>
    <row r="60" spans="1:8" s="62" customFormat="1" ht="25.5">
      <c r="A60" s="56" t="str">
        <f>IF((LEN('Copy paste to Here'!G64))&gt;5,((CONCATENATE('Copy paste to Here'!G64," &amp; ",'Copy paste to Here'!D64,"  &amp;  ",'Copy paste to Here'!E64))),"Empty Cell")</f>
        <v xml:space="preserve">Double flared White Howlite stone plug &amp; Gauge: 16mm  &amp;  </v>
      </c>
      <c r="B60" s="57" t="str">
        <f>'Copy paste to Here'!C64</f>
        <v>PGSNN</v>
      </c>
      <c r="C60" s="57" t="s">
        <v>835</v>
      </c>
      <c r="D60" s="58">
        <f>Invoice!B64</f>
        <v>2</v>
      </c>
      <c r="E60" s="59">
        <f>'Shipping Invoice'!J64*$N$1</f>
        <v>2.04</v>
      </c>
      <c r="F60" s="59">
        <f t="shared" si="0"/>
        <v>4.08</v>
      </c>
      <c r="G60" s="60">
        <f t="shared" si="1"/>
        <v>73.582800000000006</v>
      </c>
      <c r="H60" s="63">
        <f t="shared" si="2"/>
        <v>147.16560000000001</v>
      </c>
    </row>
    <row r="61" spans="1:8" s="62" customFormat="1" ht="25.5">
      <c r="A61" s="56" t="str">
        <f>IF((LEN('Copy paste to Here'!G65))&gt;5,((CONCATENATE('Copy paste to Here'!G65," &amp; ",'Copy paste to Here'!D65,"  &amp;  ",'Copy paste to Here'!E65))),"Empty Cell")</f>
        <v xml:space="preserve">Double flared White Howlite stone plug &amp; Gauge: 18mm  &amp;  </v>
      </c>
      <c r="B61" s="57" t="str">
        <f>'Copy paste to Here'!C65</f>
        <v>PGSNN</v>
      </c>
      <c r="C61" s="57" t="s">
        <v>836</v>
      </c>
      <c r="D61" s="58">
        <f>Invoice!B65</f>
        <v>2</v>
      </c>
      <c r="E61" s="59">
        <f>'Shipping Invoice'!J65*$N$1</f>
        <v>2.39</v>
      </c>
      <c r="F61" s="59">
        <f t="shared" si="0"/>
        <v>4.78</v>
      </c>
      <c r="G61" s="60">
        <f t="shared" si="1"/>
        <v>86.207300000000004</v>
      </c>
      <c r="H61" s="63">
        <f t="shared" si="2"/>
        <v>172.41460000000001</v>
      </c>
    </row>
    <row r="62" spans="1:8" s="62" customFormat="1" ht="25.5">
      <c r="A62" s="56" t="str">
        <f>IF((LEN('Copy paste to Here'!G66))&gt;5,((CONCATENATE('Copy paste to Here'!G66," &amp; ",'Copy paste to Here'!D66,"  &amp;  ",'Copy paste to Here'!E66))),"Empty Cell")</f>
        <v xml:space="preserve">Double flared White Howlite stone plug &amp; Gauge: 20mm  &amp;  </v>
      </c>
      <c r="B62" s="57" t="str">
        <f>'Copy paste to Here'!C66</f>
        <v>PGSNN</v>
      </c>
      <c r="C62" s="57" t="s">
        <v>837</v>
      </c>
      <c r="D62" s="58">
        <f>Invoice!B66</f>
        <v>2</v>
      </c>
      <c r="E62" s="59">
        <f>'Shipping Invoice'!J66*$N$1</f>
        <v>2.64</v>
      </c>
      <c r="F62" s="59">
        <f t="shared" si="0"/>
        <v>5.28</v>
      </c>
      <c r="G62" s="60">
        <f t="shared" si="1"/>
        <v>95.224800000000002</v>
      </c>
      <c r="H62" s="63">
        <f t="shared" si="2"/>
        <v>190.4496</v>
      </c>
    </row>
    <row r="63" spans="1:8" s="62" customFormat="1">
      <c r="A63" s="56" t="str">
        <f>IF((LEN('Copy paste to Here'!G67))&gt;5,((CONCATENATE('Copy paste to Here'!G67," &amp; ",'Copy paste to Here'!D67,"  &amp;  ",'Copy paste to Here'!E67))),"Empty Cell")</f>
        <v xml:space="preserve">Green Fluorite double flare stone plug &amp; Gauge: 5mm  &amp;  </v>
      </c>
      <c r="B63" s="57" t="str">
        <f>'Copy paste to Here'!C67</f>
        <v>PGSQQ</v>
      </c>
      <c r="C63" s="57" t="s">
        <v>838</v>
      </c>
      <c r="D63" s="58">
        <f>Invoice!B67</f>
        <v>2</v>
      </c>
      <c r="E63" s="59">
        <f>'Shipping Invoice'!J67*$N$1</f>
        <v>0.89</v>
      </c>
      <c r="F63" s="59">
        <f t="shared" si="0"/>
        <v>1.78</v>
      </c>
      <c r="G63" s="60">
        <f t="shared" si="1"/>
        <v>32.1023</v>
      </c>
      <c r="H63" s="63">
        <f t="shared" si="2"/>
        <v>64.204599999999999</v>
      </c>
    </row>
    <row r="64" spans="1:8" s="62" customFormat="1" ht="25.5">
      <c r="A64" s="56" t="str">
        <f>IF((LEN('Copy paste to Here'!G68))&gt;5,((CONCATENATE('Copy paste to Here'!G68," &amp; ",'Copy paste to Here'!D68,"  &amp;  ",'Copy paste to Here'!E68))),"Empty Cell")</f>
        <v xml:space="preserve">Green Fluorite double flare stone plug &amp; Gauge: 10mm  &amp;  </v>
      </c>
      <c r="B64" s="57" t="str">
        <f>'Copy paste to Here'!C68</f>
        <v>PGSQQ</v>
      </c>
      <c r="C64" s="57" t="s">
        <v>839</v>
      </c>
      <c r="D64" s="58">
        <f>Invoice!B68</f>
        <v>6</v>
      </c>
      <c r="E64" s="59">
        <f>'Shipping Invoice'!J68*$N$1</f>
        <v>1.59</v>
      </c>
      <c r="F64" s="59">
        <f t="shared" si="0"/>
        <v>9.5400000000000009</v>
      </c>
      <c r="G64" s="60">
        <f t="shared" si="1"/>
        <v>57.351300000000002</v>
      </c>
      <c r="H64" s="63">
        <f t="shared" si="2"/>
        <v>344.1078</v>
      </c>
    </row>
    <row r="65" spans="1:8" s="62" customFormat="1" ht="25.5">
      <c r="A65" s="56" t="str">
        <f>IF((LEN('Copy paste to Here'!G69))&gt;5,((CONCATENATE('Copy paste to Here'!G69," &amp; ",'Copy paste to Here'!D69,"  &amp;  ",'Copy paste to Here'!E69))),"Empty Cell")</f>
        <v xml:space="preserve">Green Fluorite double flare stone plug &amp; Gauge: 14mm  &amp;  </v>
      </c>
      <c r="B65" s="57" t="str">
        <f>'Copy paste to Here'!C69</f>
        <v>PGSQQ</v>
      </c>
      <c r="C65" s="57" t="s">
        <v>840</v>
      </c>
      <c r="D65" s="58">
        <f>Invoice!B69</f>
        <v>2</v>
      </c>
      <c r="E65" s="59">
        <f>'Shipping Invoice'!J69*$N$1</f>
        <v>2.39</v>
      </c>
      <c r="F65" s="59">
        <f t="shared" si="0"/>
        <v>4.78</v>
      </c>
      <c r="G65" s="60">
        <f t="shared" si="1"/>
        <v>86.207300000000004</v>
      </c>
      <c r="H65" s="63">
        <f t="shared" si="2"/>
        <v>172.41460000000001</v>
      </c>
    </row>
    <row r="66" spans="1:8" s="62" customFormat="1" ht="25.5">
      <c r="A66" s="56" t="str">
        <f>IF((LEN('Copy paste to Here'!G70))&gt;5,((CONCATENATE('Copy paste to Here'!G70," &amp; ",'Copy paste to Here'!D70,"  &amp;  ",'Copy paste to Here'!E70))),"Empty Cell")</f>
        <v xml:space="preserve">Green Fluorite double flare stone plug &amp; Gauge: 16mm  &amp;  </v>
      </c>
      <c r="B66" s="57" t="str">
        <f>'Copy paste to Here'!C70</f>
        <v>PGSQQ</v>
      </c>
      <c r="C66" s="57" t="s">
        <v>841</v>
      </c>
      <c r="D66" s="58">
        <f>Invoice!B70</f>
        <v>2</v>
      </c>
      <c r="E66" s="59">
        <f>'Shipping Invoice'!J70*$N$1</f>
        <v>2.84</v>
      </c>
      <c r="F66" s="59">
        <f t="shared" si="0"/>
        <v>5.68</v>
      </c>
      <c r="G66" s="60">
        <f t="shared" si="1"/>
        <v>102.4388</v>
      </c>
      <c r="H66" s="63">
        <f t="shared" si="2"/>
        <v>204.8776</v>
      </c>
    </row>
    <row r="67" spans="1:8" s="62" customFormat="1" ht="24">
      <c r="A67" s="56" t="str">
        <f>IF((LEN('Copy paste to Here'!G71))&gt;5,((CONCATENATE('Copy paste to Here'!G71," &amp; ",'Copy paste to Here'!D71,"  &amp;  ",'Copy paste to Here'!E71))),"Empty Cell")</f>
        <v xml:space="preserve">Sawo wood double flare plug with giant clear SwarovskiⓇ crystal center &amp; Gauge: 8mm  &amp;  </v>
      </c>
      <c r="B67" s="57" t="str">
        <f>'Copy paste to Here'!C71</f>
        <v>PSAGC</v>
      </c>
      <c r="C67" s="57" t="s">
        <v>842</v>
      </c>
      <c r="D67" s="58">
        <f>Invoice!B71</f>
        <v>12</v>
      </c>
      <c r="E67" s="59">
        <f>'Shipping Invoice'!J71*$N$1</f>
        <v>1.64</v>
      </c>
      <c r="F67" s="59">
        <f t="shared" si="0"/>
        <v>19.68</v>
      </c>
      <c r="G67" s="60">
        <f t="shared" si="1"/>
        <v>59.154799999999994</v>
      </c>
      <c r="H67" s="63">
        <f t="shared" si="2"/>
        <v>709.85759999999993</v>
      </c>
    </row>
    <row r="68" spans="1:8" s="62" customFormat="1" ht="24">
      <c r="A68" s="56" t="str">
        <f>IF((LEN('Copy paste to Here'!G72))&gt;5,((CONCATENATE('Copy paste to Here'!G72," &amp; ",'Copy paste to Here'!D72,"  &amp;  ",'Copy paste to Here'!E72))),"Empty Cell")</f>
        <v xml:space="preserve">316L steel septum pincher with double rubber O-rings &amp; Pincher Size: Thickness 2mm &amp; width 12mm  &amp;  </v>
      </c>
      <c r="B68" s="57" t="str">
        <f>'Copy paste to Here'!C72</f>
        <v>PSP</v>
      </c>
      <c r="C68" s="57" t="s">
        <v>843</v>
      </c>
      <c r="D68" s="58">
        <f>Invoice!B72</f>
        <v>12</v>
      </c>
      <c r="E68" s="59">
        <f>'Shipping Invoice'!J72*$N$1</f>
        <v>0.79</v>
      </c>
      <c r="F68" s="59">
        <f t="shared" si="0"/>
        <v>9.48</v>
      </c>
      <c r="G68" s="60">
        <f t="shared" si="1"/>
        <v>28.4953</v>
      </c>
      <c r="H68" s="63">
        <f t="shared" si="2"/>
        <v>341.9436</v>
      </c>
    </row>
    <row r="69" spans="1:8" s="62" customFormat="1" ht="24">
      <c r="A69" s="56" t="str">
        <f>IF((LEN('Copy paste to Here'!G73))&gt;5,((CONCATENATE('Copy paste to Here'!G73," &amp; ",'Copy paste to Here'!D73,"  &amp;  ",'Copy paste to Here'!E73))),"Empty Cell")</f>
        <v xml:space="preserve">316L steel septum pincher with double rubber O-rings &amp; Pincher Size: Thickness 2mm &amp; width 10mm  &amp;  </v>
      </c>
      <c r="B69" s="57" t="str">
        <f>'Copy paste to Here'!C73</f>
        <v>PSP</v>
      </c>
      <c r="C69" s="57" t="s">
        <v>844</v>
      </c>
      <c r="D69" s="58">
        <f>Invoice!B73</f>
        <v>6</v>
      </c>
      <c r="E69" s="59">
        <f>'Shipping Invoice'!J73*$N$1</f>
        <v>0.79</v>
      </c>
      <c r="F69" s="59">
        <f t="shared" si="0"/>
        <v>4.74</v>
      </c>
      <c r="G69" s="60">
        <f t="shared" si="1"/>
        <v>28.4953</v>
      </c>
      <c r="H69" s="63">
        <f t="shared" si="2"/>
        <v>170.9718</v>
      </c>
    </row>
    <row r="70" spans="1:8" s="62" customFormat="1" ht="24">
      <c r="A70" s="56" t="str">
        <f>IF((LEN('Copy paste to Here'!G74))&gt;5,((CONCATENATE('Copy paste to Here'!G74," &amp; ",'Copy paste to Here'!D74,"  &amp;  ",'Copy paste to Here'!E74))),"Empty Cell")</f>
        <v xml:space="preserve">316L steel septum pincher with double rubber O-rings &amp; Pincher Size: Thickness 2.5mm &amp; width 10mm  &amp;  </v>
      </c>
      <c r="B70" s="57" t="str">
        <f>'Copy paste to Here'!C74</f>
        <v>PSP</v>
      </c>
      <c r="C70" s="57" t="s">
        <v>845</v>
      </c>
      <c r="D70" s="58">
        <f>Invoice!B74</f>
        <v>6</v>
      </c>
      <c r="E70" s="59">
        <f>'Shipping Invoice'!J74*$N$1</f>
        <v>0.94</v>
      </c>
      <c r="F70" s="59">
        <f t="shared" si="0"/>
        <v>5.64</v>
      </c>
      <c r="G70" s="60">
        <f t="shared" si="1"/>
        <v>33.905799999999999</v>
      </c>
      <c r="H70" s="63">
        <f t="shared" si="2"/>
        <v>203.4348</v>
      </c>
    </row>
    <row r="71" spans="1:8" s="62" customFormat="1" ht="24">
      <c r="A71" s="56" t="str">
        <f>IF((LEN('Copy paste to Here'!G75))&gt;5,((CONCATENATE('Copy paste to Here'!G75," &amp; ",'Copy paste to Here'!D75,"  &amp;  ",'Copy paste to Here'!E75))),"Empty Cell")</f>
        <v xml:space="preserve">316L steel septum pincher with double rubber O-rings &amp; Pincher Size: Thickness 1.6mm &amp; width 10mm  &amp;  </v>
      </c>
      <c r="B71" s="57" t="str">
        <f>'Copy paste to Here'!C75</f>
        <v>PSP</v>
      </c>
      <c r="C71" s="57" t="s">
        <v>846</v>
      </c>
      <c r="D71" s="58">
        <f>Invoice!B75</f>
        <v>24</v>
      </c>
      <c r="E71" s="59">
        <f>'Shipping Invoice'!J75*$N$1</f>
        <v>0.69</v>
      </c>
      <c r="F71" s="59">
        <f t="shared" si="0"/>
        <v>16.559999999999999</v>
      </c>
      <c r="G71" s="60">
        <f t="shared" si="1"/>
        <v>24.888299999999997</v>
      </c>
      <c r="H71" s="63">
        <f t="shared" si="2"/>
        <v>597.31919999999991</v>
      </c>
    </row>
    <row r="72" spans="1:8" s="62" customFormat="1" ht="24">
      <c r="A72" s="56" t="str">
        <f>IF((LEN('Copy paste to Here'!G76))&gt;5,((CONCATENATE('Copy paste to Here'!G76," &amp; ",'Copy paste to Here'!D76,"  &amp;  ",'Copy paste to Here'!E76))),"Empty Cell")</f>
        <v xml:space="preserve">High polished surgical steel segment ring, 8g (3mm) &amp; Length: 12mm  &amp;  </v>
      </c>
      <c r="B72" s="57" t="str">
        <f>'Copy paste to Here'!C76</f>
        <v>SEG8</v>
      </c>
      <c r="C72" s="57" t="s">
        <v>778</v>
      </c>
      <c r="D72" s="58">
        <f>Invoice!B76</f>
        <v>6</v>
      </c>
      <c r="E72" s="59">
        <f>'Shipping Invoice'!J76*$N$1</f>
        <v>1.59</v>
      </c>
      <c r="F72" s="59">
        <f t="shared" si="0"/>
        <v>9.5400000000000009</v>
      </c>
      <c r="G72" s="60">
        <f t="shared" si="1"/>
        <v>57.351300000000002</v>
      </c>
      <c r="H72" s="63">
        <f t="shared" si="2"/>
        <v>344.1078</v>
      </c>
    </row>
    <row r="73" spans="1:8" s="62" customFormat="1" ht="24">
      <c r="A73" s="56" t="str">
        <f>IF((LEN('Copy paste to Here'!G77))&gt;5,((CONCATENATE('Copy paste to Here'!G77," &amp; ",'Copy paste to Here'!D77,"  &amp;  ",'Copy paste to Here'!E77))),"Empty Cell")</f>
        <v xml:space="preserve">High polished surgical steel segment ring, 8g (3mm) &amp; Length: 14mm  &amp;  </v>
      </c>
      <c r="B73" s="57" t="str">
        <f>'Copy paste to Here'!C77</f>
        <v>SEG8</v>
      </c>
      <c r="C73" s="57" t="s">
        <v>778</v>
      </c>
      <c r="D73" s="58">
        <f>Invoice!B77</f>
        <v>6</v>
      </c>
      <c r="E73" s="59">
        <f>'Shipping Invoice'!J77*$N$1</f>
        <v>1.59</v>
      </c>
      <c r="F73" s="59">
        <f t="shared" si="0"/>
        <v>9.5400000000000009</v>
      </c>
      <c r="G73" s="60">
        <f t="shared" si="1"/>
        <v>57.351300000000002</v>
      </c>
      <c r="H73" s="63">
        <f t="shared" si="2"/>
        <v>344.1078</v>
      </c>
    </row>
    <row r="74" spans="1:8" s="62" customFormat="1" ht="24">
      <c r="A74" s="56" t="str">
        <f>IF((LEN('Copy paste to Here'!G78))&gt;5,((CONCATENATE('Copy paste to Here'!G78," &amp; ",'Copy paste to Here'!D78,"  &amp;  ",'Copy paste to Here'!E78))),"Empty Cell")</f>
        <v>Premium PVD plated surgical steel segment ring, 8g (3mm) &amp; Length: 12mm  &amp;  Color: Black</v>
      </c>
      <c r="B74" s="57" t="str">
        <f>'Copy paste to Here'!C78</f>
        <v>SEGT8</v>
      </c>
      <c r="C74" s="57" t="s">
        <v>780</v>
      </c>
      <c r="D74" s="58">
        <f>Invoice!B78</f>
        <v>12</v>
      </c>
      <c r="E74" s="59">
        <f>'Shipping Invoice'!J78*$N$1</f>
        <v>1.79</v>
      </c>
      <c r="F74" s="59">
        <f t="shared" si="0"/>
        <v>21.48</v>
      </c>
      <c r="G74" s="60">
        <f t="shared" si="1"/>
        <v>64.565300000000008</v>
      </c>
      <c r="H74" s="63">
        <f t="shared" si="2"/>
        <v>774.78360000000009</v>
      </c>
    </row>
    <row r="75" spans="1:8" s="62" customFormat="1" ht="36">
      <c r="A75" s="56" t="str">
        <f>IF((LEN('Copy paste to Here'!G79))&gt;5,((CONCATENATE('Copy paste to Here'!G79," &amp; ",'Copy paste to Here'!D79,"  &amp;  ",'Copy paste to Here'!E79))),"Empty Cell")</f>
        <v xml:space="preserve">Surgical steel nipple stirrup, 14g (1.6mm) with 5mm balls and a dangling dagger (dangling is made from silver plated brass) &amp; Length: 12mm  &amp;  </v>
      </c>
      <c r="B75" s="57" t="str">
        <f>'Copy paste to Here'!C79</f>
        <v>SNPOD26</v>
      </c>
      <c r="C75" s="57" t="s">
        <v>847</v>
      </c>
      <c r="D75" s="58">
        <f>Invoice!B79</f>
        <v>2</v>
      </c>
      <c r="E75" s="59">
        <f>'Shipping Invoice'!J79*$N$1</f>
        <v>2.2200000000000002</v>
      </c>
      <c r="F75" s="59">
        <f t="shared" si="0"/>
        <v>4.4400000000000004</v>
      </c>
      <c r="G75" s="60">
        <f t="shared" si="1"/>
        <v>80.075400000000002</v>
      </c>
      <c r="H75" s="63">
        <f t="shared" si="2"/>
        <v>160.1508</v>
      </c>
    </row>
    <row r="76" spans="1:8" s="62" customFormat="1" ht="36">
      <c r="A76" s="56" t="str">
        <f>IF((LEN('Copy paste to Here'!G80))&gt;5,((CONCATENATE('Copy paste to Here'!G80," &amp; ",'Copy paste to Here'!D80,"  &amp;  ",'Copy paste to Here'!E80))),"Empty Cell")</f>
        <v>PVD plated surgical steel septum pincher with double O-rings thickness &amp; Pincher Size: Thickness 2.5mm &amp; width 12mm  &amp;  Color: Black</v>
      </c>
      <c r="B76" s="57" t="str">
        <f>'Copy paste to Here'!C80</f>
        <v>TPSP</v>
      </c>
      <c r="C76" s="57" t="s">
        <v>848</v>
      </c>
      <c r="D76" s="58">
        <f>Invoice!B80</f>
        <v>12</v>
      </c>
      <c r="E76" s="59">
        <f>'Shipping Invoice'!J80*$N$1</f>
        <v>1.34</v>
      </c>
      <c r="F76" s="59">
        <f t="shared" si="0"/>
        <v>16.080000000000002</v>
      </c>
      <c r="G76" s="60">
        <f t="shared" si="1"/>
        <v>48.333800000000004</v>
      </c>
      <c r="H76" s="63">
        <f t="shared" si="2"/>
        <v>580.00560000000007</v>
      </c>
    </row>
    <row r="77" spans="1:8" s="62" customFormat="1" ht="36">
      <c r="A77" s="56" t="str">
        <f>IF((LEN('Copy paste to Here'!G81))&gt;5,((CONCATENATE('Copy paste to Here'!G81," &amp; ",'Copy paste to Here'!D81,"  &amp;  ",'Copy paste to Here'!E81))),"Empty Cell")</f>
        <v>PVD plated surgical steel septum pincher with double O-rings thickness &amp; Pincher Size: Thickness 2.5mm &amp; width 10mm  &amp;  Color: Gold</v>
      </c>
      <c r="B77" s="57" t="str">
        <f>'Copy paste to Here'!C81</f>
        <v>TPSP</v>
      </c>
      <c r="C77" s="57" t="s">
        <v>849</v>
      </c>
      <c r="D77" s="58">
        <f>Invoice!B81</f>
        <v>2</v>
      </c>
      <c r="E77" s="59">
        <f>'Shipping Invoice'!J81*$N$1</f>
        <v>1.34</v>
      </c>
      <c r="F77" s="59">
        <f t="shared" si="0"/>
        <v>2.68</v>
      </c>
      <c r="G77" s="60">
        <f t="shared" si="1"/>
        <v>48.333800000000004</v>
      </c>
      <c r="H77" s="63">
        <f t="shared" si="2"/>
        <v>96.667600000000007</v>
      </c>
    </row>
    <row r="78" spans="1:8" s="62" customFormat="1" ht="36">
      <c r="A78" s="56" t="str">
        <f>IF((LEN('Copy paste to Here'!G82))&gt;5,((CONCATENATE('Copy paste to Here'!G82," &amp; ",'Copy paste to Here'!D82,"  &amp;  ",'Copy paste to Here'!E82))),"Empty Cell")</f>
        <v>PVD plated surgical steel septum pincher with double O-rings thickness &amp; Pincher Size: Thickness 3mm &amp; width 12mm  &amp;  Color: Black</v>
      </c>
      <c r="B78" s="57" t="str">
        <f>'Copy paste to Here'!C82</f>
        <v>TPSP</v>
      </c>
      <c r="C78" s="57" t="s">
        <v>850</v>
      </c>
      <c r="D78" s="58">
        <f>Invoice!B82</f>
        <v>12</v>
      </c>
      <c r="E78" s="59">
        <f>'Shipping Invoice'!J82*$N$1</f>
        <v>1.74</v>
      </c>
      <c r="F78" s="59">
        <f t="shared" si="0"/>
        <v>20.88</v>
      </c>
      <c r="G78" s="60">
        <f t="shared" si="1"/>
        <v>62.761800000000001</v>
      </c>
      <c r="H78" s="63">
        <f t="shared" si="2"/>
        <v>753.14160000000004</v>
      </c>
    </row>
    <row r="79" spans="1:8" s="62" customFormat="1" ht="36">
      <c r="A79" s="56" t="str">
        <f>IF((LEN('Copy paste to Here'!G83))&gt;5,((CONCATENATE('Copy paste to Here'!G83," &amp; ",'Copy paste to Here'!D83,"  &amp;  ",'Copy paste to Here'!E83))),"Empty Cell")</f>
        <v>PVD plated surgical steel septum pincher with double O-rings thickness &amp; Pincher Size: Thickness 1.6mm &amp; width 10mm  &amp;  Color: Gold</v>
      </c>
      <c r="B79" s="57" t="str">
        <f>'Copy paste to Here'!C83</f>
        <v>TPSP</v>
      </c>
      <c r="C79" s="57" t="s">
        <v>851</v>
      </c>
      <c r="D79" s="58">
        <f>Invoice!B83</f>
        <v>2</v>
      </c>
      <c r="E79" s="59">
        <f>'Shipping Invoice'!J83*$N$1</f>
        <v>0.99</v>
      </c>
      <c r="F79" s="59">
        <f t="shared" si="0"/>
        <v>1.98</v>
      </c>
      <c r="G79" s="60">
        <f t="shared" si="1"/>
        <v>35.709299999999999</v>
      </c>
      <c r="H79" s="63">
        <f t="shared" si="2"/>
        <v>71.418599999999998</v>
      </c>
    </row>
    <row r="80" spans="1:8" s="62" customFormat="1" ht="25.5">
      <c r="A80" s="56" t="str">
        <f>IF((LEN('Copy paste to Here'!G84))&gt;5,((CONCATENATE('Copy paste to Here'!G84," &amp; ",'Copy paste to Here'!D84,"  &amp;  ",'Copy paste to Here'!E84))),"Empty Cell")</f>
        <v>Titanium G23 internally threaded banana, 1.2mm (16g) with two 3mm bezel set jewel balls &amp; Crystal Color: Rose  &amp;  Length: 8mm</v>
      </c>
      <c r="B80" s="57" t="str">
        <f>'Copy paste to Here'!C84</f>
        <v>UBNEJB3I</v>
      </c>
      <c r="C80" s="57" t="s">
        <v>788</v>
      </c>
      <c r="D80" s="58">
        <f>Invoice!B84</f>
        <v>1</v>
      </c>
      <c r="E80" s="59">
        <f>'Shipping Invoice'!J84*$N$1</f>
        <v>2.37</v>
      </c>
      <c r="F80" s="59">
        <f t="shared" si="0"/>
        <v>2.37</v>
      </c>
      <c r="G80" s="60">
        <f t="shared" si="1"/>
        <v>85.485900000000001</v>
      </c>
      <c r="H80" s="63">
        <f t="shared" si="2"/>
        <v>85.485900000000001</v>
      </c>
    </row>
    <row r="81" spans="1:8" s="62" customFormat="1" ht="25.5">
      <c r="A81" s="56" t="str">
        <f>IF((LEN('Copy paste to Here'!G85))&gt;5,((CONCATENATE('Copy paste to Here'!G85," &amp; ",'Copy paste to Here'!D85,"  &amp;  ",'Copy paste to Here'!E85))),"Empty Cell")</f>
        <v xml:space="preserve">Surgical Steel round nipple shield with a 14g (1.6mm)titanium G23 bar with two 5mm cones &amp; Length: 14mm  &amp;  </v>
      </c>
      <c r="B81" s="57" t="str">
        <f>'Copy paste to Here'!C85</f>
        <v>UCNNPE5</v>
      </c>
      <c r="C81" s="57" t="s">
        <v>852</v>
      </c>
      <c r="D81" s="58">
        <f>Invoice!B85</f>
        <v>6</v>
      </c>
      <c r="E81" s="59">
        <f>'Shipping Invoice'!J85*$N$1</f>
        <v>2.5099999999999998</v>
      </c>
      <c r="F81" s="59">
        <f t="shared" si="0"/>
        <v>15.059999999999999</v>
      </c>
      <c r="G81" s="60">
        <f t="shared" si="1"/>
        <v>90.535699999999991</v>
      </c>
      <c r="H81" s="63">
        <f t="shared" si="2"/>
        <v>543.21419999999989</v>
      </c>
    </row>
    <row r="82" spans="1:8" s="62" customFormat="1" ht="24">
      <c r="A82" s="56" t="str">
        <f>IF((LEN('Copy paste to Here'!G86))&gt;5,((CONCATENATE('Copy paste to Here'!G86," &amp; ",'Copy paste to Here'!D86,"  &amp;  ",'Copy paste to Here'!E86))),"Empty Cell")</f>
        <v xml:space="preserve">Titanium G23 industrial barbell, 14g (1.6mm) with two 5mm balls &amp; Length: 32mm  &amp;  </v>
      </c>
      <c r="B82" s="57" t="str">
        <f>'Copy paste to Here'!C86</f>
        <v>UINDB</v>
      </c>
      <c r="C82" s="57" t="s">
        <v>792</v>
      </c>
      <c r="D82" s="58">
        <f>Invoice!B86</f>
        <v>6</v>
      </c>
      <c r="E82" s="59">
        <f>'Shipping Invoice'!J86*$N$1</f>
        <v>1.47</v>
      </c>
      <c r="F82" s="59">
        <f t="shared" si="0"/>
        <v>8.82</v>
      </c>
      <c r="G82" s="60">
        <f t="shared" si="1"/>
        <v>53.0229</v>
      </c>
      <c r="H82" s="63">
        <f t="shared" si="2"/>
        <v>318.13740000000001</v>
      </c>
    </row>
    <row r="83" spans="1:8" s="62" customFormat="1" ht="24">
      <c r="A83" s="56" t="str">
        <f>IF((LEN('Copy paste to Here'!G87))&gt;5,((CONCATENATE('Copy paste to Here'!G87," &amp; ",'Copy paste to Here'!D87,"  &amp;  ",'Copy paste to Here'!E87))),"Empty Cell")</f>
        <v xml:space="preserve">Titanium G23 industrial barbell, 14g (1.6mm) with two 5mm balls &amp; Length: 35mm  &amp;  </v>
      </c>
      <c r="B83" s="57" t="str">
        <f>'Copy paste to Here'!C87</f>
        <v>UINDB</v>
      </c>
      <c r="C83" s="57" t="s">
        <v>792</v>
      </c>
      <c r="D83" s="58">
        <f>Invoice!B87</f>
        <v>6</v>
      </c>
      <c r="E83" s="59">
        <f>'Shipping Invoice'!J87*$N$1</f>
        <v>1.47</v>
      </c>
      <c r="F83" s="59">
        <f t="shared" ref="F83:F146" si="3">D83*E83</f>
        <v>8.82</v>
      </c>
      <c r="G83" s="60">
        <f t="shared" ref="G83:G146" si="4">E83*$E$14</f>
        <v>53.0229</v>
      </c>
      <c r="H83" s="63">
        <f t="shared" ref="H83:H146" si="5">D83*G83</f>
        <v>318.13740000000001</v>
      </c>
    </row>
    <row r="84" spans="1:8" s="62" customFormat="1" ht="25.5">
      <c r="A84" s="56" t="str">
        <f>IF((LEN('Copy paste to Here'!G88))&gt;5,((CONCATENATE('Copy paste to Here'!G88," &amp; ",'Copy paste to Here'!D88,"  &amp;  ",'Copy paste to Here'!E88))),"Empty Cell")</f>
        <v xml:space="preserve">Surgical Steel round nipple shield with a 14g (1.6mm)titanium G23 bar with two 5mm balls &amp; Length: 12mm  &amp;  </v>
      </c>
      <c r="B84" s="57" t="str">
        <f>'Copy paste to Here'!C88</f>
        <v>USNPE</v>
      </c>
      <c r="C84" s="57" t="s">
        <v>853</v>
      </c>
      <c r="D84" s="58">
        <f>Invoice!B88</f>
        <v>24</v>
      </c>
      <c r="E84" s="59">
        <f>'Shipping Invoice'!J88*$N$1</f>
        <v>2.38</v>
      </c>
      <c r="F84" s="59">
        <f t="shared" si="3"/>
        <v>57.12</v>
      </c>
      <c r="G84" s="60">
        <f t="shared" si="4"/>
        <v>85.846599999999995</v>
      </c>
      <c r="H84" s="63">
        <f t="shared" si="5"/>
        <v>2060.3184000000001</v>
      </c>
    </row>
    <row r="85" spans="1:8" s="62" customFormat="1" ht="25.5">
      <c r="A85" s="56" t="str">
        <f>IF((LEN('Copy paste to Here'!G89))&gt;5,((CONCATENATE('Copy paste to Here'!G89," &amp; ",'Copy paste to Here'!D89,"  &amp;  ",'Copy paste to Here'!E89))),"Empty Cell")</f>
        <v xml:space="preserve">Surgical Steel round nipple shield with a 14g (1.6mm)titanium G23 bar with two 5mm balls &amp; Length: 14mm  &amp;  </v>
      </c>
      <c r="B85" s="57" t="str">
        <f>'Copy paste to Here'!C89</f>
        <v>USNPE</v>
      </c>
      <c r="C85" s="57" t="s">
        <v>854</v>
      </c>
      <c r="D85" s="58">
        <f>Invoice!B89</f>
        <v>12</v>
      </c>
      <c r="E85" s="59">
        <f>'Shipping Invoice'!J89*$N$1</f>
        <v>2.5099999999999998</v>
      </c>
      <c r="F85" s="59">
        <f t="shared" si="3"/>
        <v>30.119999999999997</v>
      </c>
      <c r="G85" s="60">
        <f t="shared" si="4"/>
        <v>90.535699999999991</v>
      </c>
      <c r="H85" s="63">
        <f t="shared" si="5"/>
        <v>1086.4283999999998</v>
      </c>
    </row>
    <row r="86" spans="1:8" s="62" customFormat="1" ht="25.5">
      <c r="A86" s="56" t="str">
        <f>IF((LEN('Copy paste to Here'!G90))&gt;5,((CONCATENATE('Copy paste to Here'!G90," &amp; ",'Copy paste to Here'!D90,"  &amp;  ",'Copy paste to Here'!E90))),"Empty Cell")</f>
        <v xml:space="preserve">Surgical Steel round nipple shield with a 14g (1.6mm)titanium G23 bar with two 5mm balls &amp; Length: 16mm  &amp;  </v>
      </c>
      <c r="B86" s="57" t="str">
        <f>'Copy paste to Here'!C90</f>
        <v>USNPE</v>
      </c>
      <c r="C86" s="57" t="s">
        <v>855</v>
      </c>
      <c r="D86" s="58">
        <f>Invoice!B90</f>
        <v>6</v>
      </c>
      <c r="E86" s="59">
        <f>'Shipping Invoice'!J90*$N$1</f>
        <v>2.64</v>
      </c>
      <c r="F86" s="59">
        <f t="shared" si="3"/>
        <v>15.84</v>
      </c>
      <c r="G86" s="60">
        <f t="shared" si="4"/>
        <v>95.224800000000002</v>
      </c>
      <c r="H86" s="63">
        <f t="shared" si="5"/>
        <v>571.34879999999998</v>
      </c>
    </row>
    <row r="87" spans="1:8" s="62" customFormat="1" ht="25.5">
      <c r="A87" s="56" t="str">
        <f>IF((LEN('Copy paste to Here'!G91))&gt;5,((CONCATENATE('Copy paste to Here'!G91," &amp; ",'Copy paste to Here'!D91,"  &amp;  ",'Copy paste to Here'!E91))),"Empty Cell")</f>
        <v xml:space="preserve">Sterling Silver hinged segment ring, 18g (1.0mm) (Size is inner diameter) &amp; Size: 6mm  &amp;  </v>
      </c>
      <c r="B87" s="57" t="str">
        <f>'Copy paste to Here'!C91</f>
        <v>VSEGH18</v>
      </c>
      <c r="C87" s="57" t="s">
        <v>856</v>
      </c>
      <c r="D87" s="58">
        <f>Invoice!B91</f>
        <v>12</v>
      </c>
      <c r="E87" s="59">
        <f>'Shipping Invoice'!J91*$N$1</f>
        <v>2.95</v>
      </c>
      <c r="F87" s="59">
        <f t="shared" si="3"/>
        <v>35.400000000000006</v>
      </c>
      <c r="G87" s="60">
        <f t="shared" si="4"/>
        <v>106.40650000000001</v>
      </c>
      <c r="H87" s="63">
        <f t="shared" si="5"/>
        <v>1276.8780000000002</v>
      </c>
    </row>
    <row r="88" spans="1:8" s="62" customFormat="1" ht="36">
      <c r="A88" s="56" t="str">
        <f>IF((LEN('Copy paste to Here'!G92))&gt;5,((CONCATENATE('Copy paste to Here'!G92," &amp; ",'Copy paste to Here'!D92,"  &amp;  ",'Copy paste to Here'!E92))),"Empty Cell")</f>
        <v>925 Silver septum clicker with a 14g (1.6mm) 316L steel closure bar with a prong set synthetic opal in the center- length of bar 1/4'' - 5/16'' (6mm to 8mm) &amp; Length: 6mm  &amp;  Color: Clear</v>
      </c>
      <c r="B88" s="57" t="str">
        <f>'Copy paste to Here'!C92</f>
        <v>VSEPP14</v>
      </c>
      <c r="C88" s="57" t="s">
        <v>796</v>
      </c>
      <c r="D88" s="58">
        <f>Invoice!B92</f>
        <v>6</v>
      </c>
      <c r="E88" s="59">
        <f>'Shipping Invoice'!J92*$N$1</f>
        <v>5.82</v>
      </c>
      <c r="F88" s="59">
        <f t="shared" si="3"/>
        <v>34.92</v>
      </c>
      <c r="G88" s="60">
        <f t="shared" si="4"/>
        <v>209.92740000000001</v>
      </c>
      <c r="H88" s="63">
        <f t="shared" si="5"/>
        <v>1259.5644</v>
      </c>
    </row>
    <row r="89" spans="1:8" s="62" customFormat="1">
      <c r="A89" s="56" t="str">
        <f>IF((LEN('Copy paste to Here'!G93))&gt;5,((CONCATENATE('Copy paste to Here'!G93," &amp; ",'Copy paste to Here'!D93,"  &amp;  ",'Copy paste to Here'!E93))),"Empty Cell")</f>
        <v xml:space="preserve">Steel wire twist taper &amp; Gauge: 2.5mm  &amp;  </v>
      </c>
      <c r="B89" s="57" t="str">
        <f>'Copy paste to Here'!C93</f>
        <v>WRB</v>
      </c>
      <c r="C89" s="57" t="s">
        <v>857</v>
      </c>
      <c r="D89" s="58">
        <f>Invoice!B93</f>
        <v>12</v>
      </c>
      <c r="E89" s="59">
        <f>'Shipping Invoice'!J93*$N$1</f>
        <v>1.03</v>
      </c>
      <c r="F89" s="59">
        <f t="shared" si="3"/>
        <v>12.36</v>
      </c>
      <c r="G89" s="60">
        <f t="shared" si="4"/>
        <v>37.152100000000004</v>
      </c>
      <c r="H89" s="63">
        <f t="shared" si="5"/>
        <v>445.82520000000005</v>
      </c>
    </row>
    <row r="90" spans="1:8" s="62" customFormat="1" ht="24">
      <c r="A90" s="56" t="str">
        <f>IF((LEN('Copy paste to Here'!G94))&gt;5,((CONCATENATE('Copy paste to Here'!G94," &amp; ",'Copy paste to Here'!D94,"  &amp;  ",'Copy paste to Here'!E94))),"Empty Cell")</f>
        <v xml:space="preserve">EO gas sterilized piercing: 316L steel ball closure ring, 14g (1.6mm) with a 4mm ball &amp; Length: 16mm  &amp;  </v>
      </c>
      <c r="B90" s="57" t="str">
        <f>'Copy paste to Here'!C94</f>
        <v>ZBCR14</v>
      </c>
      <c r="C90" s="57" t="s">
        <v>800</v>
      </c>
      <c r="D90" s="58">
        <f>Invoice!B94</f>
        <v>2</v>
      </c>
      <c r="E90" s="59">
        <f>'Shipping Invoice'!J94*$N$1</f>
        <v>0.69</v>
      </c>
      <c r="F90" s="59">
        <f t="shared" si="3"/>
        <v>1.38</v>
      </c>
      <c r="G90" s="60">
        <f t="shared" si="4"/>
        <v>24.888299999999997</v>
      </c>
      <c r="H90" s="63">
        <f t="shared" si="5"/>
        <v>49.776599999999995</v>
      </c>
    </row>
    <row r="91" spans="1:8" s="62" customFormat="1" ht="24">
      <c r="A91" s="56" t="str">
        <f>IF((LEN('Copy paste to Here'!G95))&gt;5,((CONCATENATE('Copy paste to Here'!G95," &amp; ",'Copy paste to Here'!D95,"  &amp;  ",'Copy paste to Here'!E95))),"Empty Cell")</f>
        <v xml:space="preserve">EO gas sterilized piercing: Titanium G23 ball closure ring, 16g (1.2mm) with 3mm ball &amp; Length: 8mm  &amp;  </v>
      </c>
      <c r="B91" s="57" t="str">
        <f>'Copy paste to Here'!C95</f>
        <v>ZUBCRS</v>
      </c>
      <c r="C91" s="57" t="s">
        <v>802</v>
      </c>
      <c r="D91" s="58">
        <f>Invoice!B95</f>
        <v>2</v>
      </c>
      <c r="E91" s="59">
        <f>'Shipping Invoice'!J95*$N$1</f>
        <v>1.18</v>
      </c>
      <c r="F91" s="59">
        <f t="shared" si="3"/>
        <v>2.36</v>
      </c>
      <c r="G91" s="60">
        <f t="shared" si="4"/>
        <v>42.562599999999996</v>
      </c>
      <c r="H91" s="63">
        <f t="shared" si="5"/>
        <v>85.125199999999992</v>
      </c>
    </row>
    <row r="92" spans="1:8" s="62" customFormat="1" ht="36">
      <c r="A92" s="56" t="str">
        <f>IF((LEN('Copy paste to Here'!G96))&gt;5,((CONCATENATE('Copy paste to Here'!G96," &amp; ",'Copy paste to Here'!D96,"  &amp;  ",'Copy paste to Here'!E96))),"Empty Cell")</f>
        <v>EO gas sterilized piercing: Titanium G23 belly banana, 14g (1.6mm) with an 8mm and 5mm jewel ball &amp; Crystal Color: Rose  &amp;  Length: 10mm</v>
      </c>
      <c r="B92" s="57" t="str">
        <f>'Copy paste to Here'!C96</f>
        <v>ZUBN2CG</v>
      </c>
      <c r="C92" s="57" t="s">
        <v>804</v>
      </c>
      <c r="D92" s="58">
        <f>Invoice!B96</f>
        <v>6</v>
      </c>
      <c r="E92" s="59">
        <f>'Shipping Invoice'!J96*$N$1</f>
        <v>2.64</v>
      </c>
      <c r="F92" s="59">
        <f t="shared" si="3"/>
        <v>15.84</v>
      </c>
      <c r="G92" s="60">
        <f t="shared" si="4"/>
        <v>95.224800000000002</v>
      </c>
      <c r="H92" s="63">
        <f t="shared" si="5"/>
        <v>571.34879999999998</v>
      </c>
    </row>
    <row r="93" spans="1:8" s="62" customFormat="1" ht="36">
      <c r="A93" s="56" t="str">
        <f>IF((LEN('Copy paste to Here'!G97))&gt;5,((CONCATENATE('Copy paste to Here'!G97," &amp; ",'Copy paste to Here'!D97,"  &amp;  ",'Copy paste to Here'!E97))),"Empty Cell")</f>
        <v>EO gas sterilized piercing: Titanium G23 belly banana, 14g (1.6mm) with an 8mm and 5mm jewel ball &amp; Crystal Color: Light Sapphire  &amp;  Length: 10mm</v>
      </c>
      <c r="B93" s="57" t="str">
        <f>'Copy paste to Here'!C97</f>
        <v>ZUBN2CG</v>
      </c>
      <c r="C93" s="57" t="s">
        <v>804</v>
      </c>
      <c r="D93" s="58">
        <f>Invoice!B97</f>
        <v>12</v>
      </c>
      <c r="E93" s="59">
        <f>'Shipping Invoice'!J97*$N$1</f>
        <v>2.64</v>
      </c>
      <c r="F93" s="59">
        <f t="shared" si="3"/>
        <v>31.68</v>
      </c>
      <c r="G93" s="60">
        <f t="shared" si="4"/>
        <v>95.224800000000002</v>
      </c>
      <c r="H93" s="63">
        <f t="shared" si="5"/>
        <v>1142.6976</v>
      </c>
    </row>
    <row r="94" spans="1:8" s="62" customFormat="1" ht="36">
      <c r="A94" s="56" t="str">
        <f>IF((LEN('Copy paste to Here'!G98))&gt;5,((CONCATENATE('Copy paste to Here'!G98," &amp; ",'Copy paste to Here'!D98,"  &amp;  ",'Copy paste to Here'!E98))),"Empty Cell")</f>
        <v xml:space="preserve">EO gas sterilized piercing: Titanium G23 belly banana, 14g (1.6mm) with an upper 5mm and a lower 6mm plain titanium ball &amp; Length: 12mm  &amp;  </v>
      </c>
      <c r="B94" s="57" t="str">
        <f>'Copy paste to Here'!C98</f>
        <v>ZUBNS</v>
      </c>
      <c r="C94" s="57" t="s">
        <v>806</v>
      </c>
      <c r="D94" s="58">
        <f>Invoice!B98</f>
        <v>12</v>
      </c>
      <c r="E94" s="59">
        <f>'Shipping Invoice'!J98*$N$1</f>
        <v>1.97</v>
      </c>
      <c r="F94" s="59">
        <f t="shared" si="3"/>
        <v>23.64</v>
      </c>
      <c r="G94" s="60">
        <f t="shared" si="4"/>
        <v>71.057900000000004</v>
      </c>
      <c r="H94" s="63">
        <f t="shared" si="5"/>
        <v>852.69479999999999</v>
      </c>
    </row>
    <row r="95" spans="1:8" s="62" customFormat="1" ht="36">
      <c r="A95" s="56" t="str">
        <f>IF((LEN('Copy paste to Here'!G99))&gt;5,((CONCATENATE('Copy paste to Here'!G99," &amp; ",'Copy paste to Here'!D99,"  &amp;  ",'Copy paste to Here'!E99))),"Empty Cell")</f>
        <v xml:space="preserve">EO gas sterilized piercing: Titanium G23 belly banana, 14g (1.6mm) with an upper 5mm and a lower 6mm plain titanium ball &amp; Length: 14mm  &amp;  </v>
      </c>
      <c r="B95" s="57" t="str">
        <f>'Copy paste to Here'!C99</f>
        <v>ZUBNS</v>
      </c>
      <c r="C95" s="57" t="s">
        <v>806</v>
      </c>
      <c r="D95" s="58">
        <f>Invoice!B99</f>
        <v>12</v>
      </c>
      <c r="E95" s="59">
        <f>'Shipping Invoice'!J99*$N$1</f>
        <v>1.97</v>
      </c>
      <c r="F95" s="59">
        <f t="shared" si="3"/>
        <v>23.64</v>
      </c>
      <c r="G95" s="60">
        <f t="shared" si="4"/>
        <v>71.057900000000004</v>
      </c>
      <c r="H95" s="63">
        <f t="shared" si="5"/>
        <v>852.69479999999999</v>
      </c>
    </row>
    <row r="96" spans="1:8" s="62" customFormat="1" ht="24">
      <c r="A96" s="56" t="str">
        <f>IF((LEN('Copy paste to Here'!G100))&gt;5,((CONCATENATE('Copy paste to Here'!G100," &amp; ",'Copy paste to Here'!D100,"  &amp;  ",'Copy paste to Here'!E100))),"Empty Cell")</f>
        <v xml:space="preserve">EO gas sterilized piercing: Titanium G23 circular barbell, 16g (1.2mm) with two 3mm balls &amp; Length: 10mm  &amp;  </v>
      </c>
      <c r="B96" s="57" t="str">
        <f>'Copy paste to Here'!C100</f>
        <v>ZUCBEB</v>
      </c>
      <c r="C96" s="57" t="s">
        <v>808</v>
      </c>
      <c r="D96" s="58">
        <f>Invoice!B100</f>
        <v>12</v>
      </c>
      <c r="E96" s="59">
        <f>'Shipping Invoice'!J100*$N$1</f>
        <v>1.67</v>
      </c>
      <c r="F96" s="59">
        <f t="shared" si="3"/>
        <v>20.04</v>
      </c>
      <c r="G96" s="60">
        <f t="shared" si="4"/>
        <v>60.236899999999999</v>
      </c>
      <c r="H96" s="63">
        <f t="shared" si="5"/>
        <v>722.84280000000001</v>
      </c>
    </row>
    <row r="97" spans="1:8" s="62" customFormat="1" ht="24">
      <c r="A97" s="56" t="str">
        <f>IF((LEN('Copy paste to Here'!G101))&gt;5,((CONCATENATE('Copy paste to Here'!G101," &amp; ",'Copy paste to Here'!D101,"  &amp;  ",'Copy paste to Here'!E101))),"Empty Cell")</f>
        <v xml:space="preserve">EO gas sterilized piercing: Titanium G23 circular barbell, 16g (1.2mm) with two 3mm balls &amp; Length: 14mm  &amp;  </v>
      </c>
      <c r="B97" s="57" t="str">
        <f>'Copy paste to Here'!C101</f>
        <v>ZUCBEB</v>
      </c>
      <c r="C97" s="57" t="s">
        <v>808</v>
      </c>
      <c r="D97" s="58">
        <f>Invoice!B101</f>
        <v>6</v>
      </c>
      <c r="E97" s="59">
        <f>'Shipping Invoice'!J101*$N$1</f>
        <v>1.67</v>
      </c>
      <c r="F97" s="59">
        <f t="shared" si="3"/>
        <v>10.02</v>
      </c>
      <c r="G97" s="60">
        <f t="shared" si="4"/>
        <v>60.236899999999999</v>
      </c>
      <c r="H97" s="63">
        <f t="shared" si="5"/>
        <v>361.42140000000001</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1020.6699999999996</v>
      </c>
      <c r="G1000" s="60"/>
      <c r="H1000" s="61">
        <f t="shared" ref="H1000:H1007" si="49">F1000*$E$14</f>
        <v>36815.566899999983</v>
      </c>
    </row>
    <row r="1001" spans="1:8" s="62" customFormat="1">
      <c r="A1001" s="56" t="str">
        <f>Invoice!I103</f>
        <v>Discount 30% as per Gold Membership:</v>
      </c>
      <c r="B1001" s="75"/>
      <c r="C1001" s="75"/>
      <c r="D1001" s="76"/>
      <c r="E1001" s="67"/>
      <c r="F1001" s="59">
        <f>Invoice!J103</f>
        <v>-306.2</v>
      </c>
      <c r="G1001" s="60"/>
      <c r="H1001" s="61">
        <f t="shared" si="49"/>
        <v>-11044.634</v>
      </c>
    </row>
    <row r="1002" spans="1:8" s="62" customFormat="1" outlineLevel="1">
      <c r="A1002" s="56" t="str">
        <f>Invoice!I104</f>
        <v>Free Shipping to USA via DHL due Gold Membership:</v>
      </c>
      <c r="B1002" s="75"/>
      <c r="C1002" s="75"/>
      <c r="D1002" s="76"/>
      <c r="E1002" s="67"/>
      <c r="F1002" s="59">
        <f>Invoice!J104</f>
        <v>0</v>
      </c>
      <c r="G1002" s="60"/>
      <c r="H1002" s="61">
        <f t="shared" si="49"/>
        <v>0</v>
      </c>
    </row>
    <row r="1003" spans="1:8" s="62" customFormat="1">
      <c r="A1003" s="56" t="str">
        <f>'[2]Copy paste to Here'!T4</f>
        <v>Total:</v>
      </c>
      <c r="B1003" s="75"/>
      <c r="C1003" s="75"/>
      <c r="D1003" s="76"/>
      <c r="E1003" s="67"/>
      <c r="F1003" s="59">
        <f>SUM(F1000:F1002)</f>
        <v>714.46999999999957</v>
      </c>
      <c r="G1003" s="60"/>
      <c r="H1003" s="61">
        <f t="shared" si="49"/>
        <v>25770.932899999985</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36815.566899999998</v>
      </c>
    </row>
    <row r="1010" spans="1:8" s="21" customFormat="1">
      <c r="A1010" s="22"/>
      <c r="E1010" s="21" t="s">
        <v>177</v>
      </c>
      <c r="H1010" s="84">
        <f>(SUMIF($A$1000:$A$1008,"Total:",$H$1000:$H$1008))</f>
        <v>25770.932899999985</v>
      </c>
    </row>
    <row r="1011" spans="1:8" s="21" customFormat="1">
      <c r="E1011" s="21" t="s">
        <v>178</v>
      </c>
      <c r="H1011" s="85">
        <f>H1013-H1012</f>
        <v>24084.98</v>
      </c>
    </row>
    <row r="1012" spans="1:8" s="21" customFormat="1">
      <c r="E1012" s="21" t="s">
        <v>179</v>
      </c>
      <c r="H1012" s="85">
        <f>ROUND((H1013*7)/107,2)</f>
        <v>1685.95</v>
      </c>
    </row>
    <row r="1013" spans="1:8" s="21" customFormat="1">
      <c r="E1013" s="22" t="s">
        <v>180</v>
      </c>
      <c r="H1013" s="86">
        <f>ROUND((SUMIF($A$1000:$A$1008,"Total:",$H$1000:$H$1008)),2)</f>
        <v>25770.93</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70"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80"/>
  <sheetViews>
    <sheetView workbookViewId="0">
      <selection activeCell="A5" sqref="A5"/>
    </sheetView>
  </sheetViews>
  <sheetFormatPr defaultRowHeight="15"/>
  <sheetData>
    <row r="1" spans="1:1">
      <c r="A1" s="2" t="s">
        <v>715</v>
      </c>
    </row>
    <row r="2" spans="1:1">
      <c r="A2" s="2" t="s">
        <v>715</v>
      </c>
    </row>
    <row r="3" spans="1:1">
      <c r="A3" s="2" t="s">
        <v>715</v>
      </c>
    </row>
    <row r="4" spans="1:1">
      <c r="A4" s="2" t="s">
        <v>717</v>
      </c>
    </row>
    <row r="5" spans="1:1">
      <c r="A5" s="2" t="s">
        <v>717</v>
      </c>
    </row>
    <row r="6" spans="1:1">
      <c r="A6" s="2" t="s">
        <v>719</v>
      </c>
    </row>
    <row r="7" spans="1:1">
      <c r="A7" s="2" t="s">
        <v>810</v>
      </c>
    </row>
    <row r="8" spans="1:1">
      <c r="A8" s="2" t="s">
        <v>628</v>
      </c>
    </row>
    <row r="9" spans="1:1">
      <c r="A9" s="2" t="s">
        <v>811</v>
      </c>
    </row>
    <row r="10" spans="1:1">
      <c r="A10" s="2" t="s">
        <v>812</v>
      </c>
    </row>
    <row r="11" spans="1:1">
      <c r="A11" s="2" t="s">
        <v>813</v>
      </c>
    </row>
    <row r="12" spans="1:1">
      <c r="A12" s="2" t="s">
        <v>555</v>
      </c>
    </row>
    <row r="13" spans="1:1">
      <c r="A13" s="2" t="s">
        <v>730</v>
      </c>
    </row>
    <row r="14" spans="1:1">
      <c r="A14" s="2" t="s">
        <v>732</v>
      </c>
    </row>
    <row r="15" spans="1:1">
      <c r="A15" s="2" t="s">
        <v>732</v>
      </c>
    </row>
    <row r="16" spans="1:1">
      <c r="A16" s="2" t="s">
        <v>734</v>
      </c>
    </row>
    <row r="17" spans="1:1">
      <c r="A17" s="2" t="s">
        <v>814</v>
      </c>
    </row>
    <row r="18" spans="1:1">
      <c r="A18" s="2" t="s">
        <v>815</v>
      </c>
    </row>
    <row r="19" spans="1:1">
      <c r="A19" s="2" t="s">
        <v>816</v>
      </c>
    </row>
    <row r="20" spans="1:1">
      <c r="A20" s="2" t="s">
        <v>817</v>
      </c>
    </row>
    <row r="21" spans="1:1">
      <c r="A21" s="2" t="s">
        <v>818</v>
      </c>
    </row>
    <row r="22" spans="1:1">
      <c r="A22" s="2" t="s">
        <v>744</v>
      </c>
    </row>
    <row r="23" spans="1:1">
      <c r="A23" s="2" t="s">
        <v>746</v>
      </c>
    </row>
    <row r="24" spans="1:1">
      <c r="A24" s="2" t="s">
        <v>748</v>
      </c>
    </row>
    <row r="25" spans="1:1">
      <c r="A25" s="2" t="s">
        <v>750</v>
      </c>
    </row>
    <row r="26" spans="1:1">
      <c r="A26" s="2" t="s">
        <v>750</v>
      </c>
    </row>
    <row r="27" spans="1:1">
      <c r="A27" s="2" t="s">
        <v>819</v>
      </c>
    </row>
    <row r="28" spans="1:1">
      <c r="A28" s="2" t="s">
        <v>820</v>
      </c>
    </row>
    <row r="29" spans="1:1">
      <c r="A29" s="2" t="s">
        <v>821</v>
      </c>
    </row>
    <row r="30" spans="1:1">
      <c r="A30" s="2" t="s">
        <v>822</v>
      </c>
    </row>
    <row r="31" spans="1:1">
      <c r="A31" s="2" t="s">
        <v>823</v>
      </c>
    </row>
    <row r="32" spans="1:1">
      <c r="A32" s="2" t="s">
        <v>824</v>
      </c>
    </row>
    <row r="33" spans="1:1">
      <c r="A33" s="2" t="s">
        <v>825</v>
      </c>
    </row>
    <row r="34" spans="1:1">
      <c r="A34" s="2" t="s">
        <v>826</v>
      </c>
    </row>
    <row r="35" spans="1:1">
      <c r="A35" s="2" t="s">
        <v>827</v>
      </c>
    </row>
    <row r="36" spans="1:1">
      <c r="A36" s="2" t="s">
        <v>828</v>
      </c>
    </row>
    <row r="37" spans="1:1">
      <c r="A37" s="2" t="s">
        <v>829</v>
      </c>
    </row>
    <row r="38" spans="1:1">
      <c r="A38" s="2" t="s">
        <v>830</v>
      </c>
    </row>
    <row r="39" spans="1:1">
      <c r="A39" s="2" t="s">
        <v>831</v>
      </c>
    </row>
    <row r="40" spans="1:1">
      <c r="A40" s="2" t="s">
        <v>832</v>
      </c>
    </row>
    <row r="41" spans="1:1">
      <c r="A41" s="2" t="s">
        <v>833</v>
      </c>
    </row>
    <row r="42" spans="1:1">
      <c r="A42" s="2" t="s">
        <v>834</v>
      </c>
    </row>
    <row r="43" spans="1:1">
      <c r="A43" s="2" t="s">
        <v>835</v>
      </c>
    </row>
    <row r="44" spans="1:1">
      <c r="A44" s="2" t="s">
        <v>836</v>
      </c>
    </row>
    <row r="45" spans="1:1">
      <c r="A45" s="2" t="s">
        <v>837</v>
      </c>
    </row>
    <row r="46" spans="1:1">
      <c r="A46" s="2" t="s">
        <v>838</v>
      </c>
    </row>
    <row r="47" spans="1:1">
      <c r="A47" s="2" t="s">
        <v>839</v>
      </c>
    </row>
    <row r="48" spans="1:1">
      <c r="A48" s="2" t="s">
        <v>840</v>
      </c>
    </row>
    <row r="49" spans="1:1">
      <c r="A49" s="2" t="s">
        <v>841</v>
      </c>
    </row>
    <row r="50" spans="1:1">
      <c r="A50" s="2" t="s">
        <v>842</v>
      </c>
    </row>
    <row r="51" spans="1:1">
      <c r="A51" s="2" t="s">
        <v>843</v>
      </c>
    </row>
    <row r="52" spans="1:1">
      <c r="A52" s="2" t="s">
        <v>844</v>
      </c>
    </row>
    <row r="53" spans="1:1">
      <c r="A53" s="2" t="s">
        <v>845</v>
      </c>
    </row>
    <row r="54" spans="1:1">
      <c r="A54" s="2" t="s">
        <v>846</v>
      </c>
    </row>
    <row r="55" spans="1:1">
      <c r="A55" s="2" t="s">
        <v>778</v>
      </c>
    </row>
    <row r="56" spans="1:1">
      <c r="A56" s="2" t="s">
        <v>778</v>
      </c>
    </row>
    <row r="57" spans="1:1">
      <c r="A57" s="2" t="s">
        <v>780</v>
      </c>
    </row>
    <row r="58" spans="1:1">
      <c r="A58" s="2" t="s">
        <v>847</v>
      </c>
    </row>
    <row r="59" spans="1:1">
      <c r="A59" s="2" t="s">
        <v>848</v>
      </c>
    </row>
    <row r="60" spans="1:1">
      <c r="A60" s="2" t="s">
        <v>849</v>
      </c>
    </row>
    <row r="61" spans="1:1">
      <c r="A61" s="2" t="s">
        <v>850</v>
      </c>
    </row>
    <row r="62" spans="1:1">
      <c r="A62" s="2" t="s">
        <v>851</v>
      </c>
    </row>
    <row r="63" spans="1:1">
      <c r="A63" s="2" t="s">
        <v>788</v>
      </c>
    </row>
    <row r="64" spans="1:1">
      <c r="A64" s="2" t="s">
        <v>852</v>
      </c>
    </row>
    <row r="65" spans="1:1">
      <c r="A65" s="2" t="s">
        <v>792</v>
      </c>
    </row>
    <row r="66" spans="1:1">
      <c r="A66" s="2" t="s">
        <v>792</v>
      </c>
    </row>
    <row r="67" spans="1:1">
      <c r="A67" s="2" t="s">
        <v>853</v>
      </c>
    </row>
    <row r="68" spans="1:1">
      <c r="A68" s="2" t="s">
        <v>854</v>
      </c>
    </row>
    <row r="69" spans="1:1">
      <c r="A69" s="2" t="s">
        <v>855</v>
      </c>
    </row>
    <row r="70" spans="1:1">
      <c r="A70" s="2" t="s">
        <v>856</v>
      </c>
    </row>
    <row r="71" spans="1:1">
      <c r="A71" s="2" t="s">
        <v>796</v>
      </c>
    </row>
    <row r="72" spans="1:1">
      <c r="A72" s="2" t="s">
        <v>857</v>
      </c>
    </row>
    <row r="73" spans="1:1">
      <c r="A73" s="2" t="s">
        <v>800</v>
      </c>
    </row>
    <row r="74" spans="1:1">
      <c r="A74" s="2" t="s">
        <v>802</v>
      </c>
    </row>
    <row r="75" spans="1:1">
      <c r="A75" s="2" t="s">
        <v>804</v>
      </c>
    </row>
    <row r="76" spans="1:1">
      <c r="A76" s="2" t="s">
        <v>804</v>
      </c>
    </row>
    <row r="77" spans="1:1">
      <c r="A77" s="2" t="s">
        <v>806</v>
      </c>
    </row>
    <row r="78" spans="1:1">
      <c r="A78" s="2" t="s">
        <v>806</v>
      </c>
    </row>
    <row r="79" spans="1:1">
      <c r="A79" s="2" t="s">
        <v>808</v>
      </c>
    </row>
    <row r="80" spans="1:1">
      <c r="A80" s="2" t="s">
        <v>808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2023-09-26T10:31:52Z</cp:lastPrinted>
  <dcterms:created xsi:type="dcterms:W3CDTF">2009-06-02T18:56:54Z</dcterms:created>
  <dcterms:modified xsi:type="dcterms:W3CDTF">2023-09-26T10:31:56Z</dcterms:modified>
</cp:coreProperties>
</file>