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F56E37B7-AC53-41BD-8C6E-6A52CFAD9D63}" xr6:coauthVersionLast="47" xr6:coauthVersionMax="47" xr10:uidLastSave="{00000000-0000-0000-0000-000000000000}"/>
  <bookViews>
    <workbookView xWindow="28680" yWindow="-120" windowWidth="29040" windowHeight="15840" xr2:uid="{00000000-000D-0000-FFFF-FFFF00000000}"/>
  </bookViews>
  <sheets>
    <sheet name="Tax Remaining" sheetId="14" r:id="rId1"/>
    <sheet name="Remaining" sheetId="13" r:id="rId2"/>
    <sheet name="Invoice " sheetId="12" r:id="rId3"/>
    <sheet name="Control" sheetId="1" state="hidden" r:id="rId4"/>
    <sheet name="Copy paste to Here" sheetId="5" state="hidden" r:id="rId5"/>
    <sheet name="Shipping Invoice" sheetId="7" r:id="rId6"/>
    <sheet name="Shipping Customer" sheetId="2" r:id="rId7"/>
    <sheet name="Full Tax" sheetId="6" r:id="rId8"/>
    <sheet name="Old Code" sheetId="11" state="hidden" r:id="rId9"/>
    <sheet name="Just data" sheetId="8" state="hidden" r:id="rId10"/>
    <sheet name="Just data 2" sheetId="9" state="hidden" r:id="rId11"/>
    <sheet name="Just Data 3" sheetId="10" state="hidden" r:id="rId12"/>
  </sheets>
  <externalReferences>
    <externalReference r:id="rId13"/>
    <externalReference r:id="rId14"/>
  </externalReferences>
  <definedNames>
    <definedName name="_xlnm.Print_Area" localSheetId="3">Control!$A$1:$J$4</definedName>
    <definedName name="_xlnm.Print_Area" localSheetId="7">'Full Tax'!$A$1:$H$1013</definedName>
    <definedName name="_xlnm.Print_Area" localSheetId="2">'Invoice '!$A$1:$K$270</definedName>
    <definedName name="_xlnm.Print_Area" localSheetId="1">Remaining!$A$1:$L$264</definedName>
    <definedName name="_xlnm.Print_Area" localSheetId="6">'Shipping Customer'!$A$1:$L$265</definedName>
    <definedName name="_xlnm.Print_Area" localSheetId="5">'Shipping Invoice'!$A$1:$L$260</definedName>
    <definedName name="_xlnm.Print_Area" localSheetId="0">'Tax Remaining'!$A$1:$H$1012</definedName>
    <definedName name="_xlnm.Print_Titles" localSheetId="7">'Full Tax'!$1:$17</definedName>
    <definedName name="_xlnm.Print_Titles" localSheetId="2">'Invoice '!$2:$21</definedName>
    <definedName name="_xlnm.Print_Titles" localSheetId="1">Remaining!$1:$21</definedName>
    <definedName name="_xlnm.Print_Titles" localSheetId="6">'Shipping Customer'!$2:$21</definedName>
    <definedName name="_xlnm.Print_Titles" localSheetId="5">'Shipping Invoice'!$1:$21</definedName>
    <definedName name="_xlnm.Print_Titles" localSheetId="0">'Tax Remaining'!$1:$17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14" l="1"/>
  <c r="I264" i="13"/>
  <c r="I262" i="13"/>
  <c r="I263" i="13" s="1"/>
  <c r="E21" i="14"/>
  <c r="E27" i="14"/>
  <c r="E33" i="14"/>
  <c r="E39" i="14"/>
  <c r="E45" i="14"/>
  <c r="E51" i="14"/>
  <c r="E57" i="14"/>
  <c r="E63" i="14"/>
  <c r="E69" i="14"/>
  <c r="E75" i="14"/>
  <c r="E81" i="14"/>
  <c r="E87" i="14"/>
  <c r="E93" i="14"/>
  <c r="E99" i="14"/>
  <c r="E105" i="14"/>
  <c r="E111" i="14"/>
  <c r="E117" i="14"/>
  <c r="E123" i="14"/>
  <c r="E129" i="14"/>
  <c r="E135" i="14"/>
  <c r="E141" i="14"/>
  <c r="E147" i="14"/>
  <c r="E153" i="14"/>
  <c r="E159" i="14"/>
  <c r="E165" i="14"/>
  <c r="E171" i="14"/>
  <c r="E177" i="14"/>
  <c r="E183" i="14"/>
  <c r="E189" i="14"/>
  <c r="E195" i="14"/>
  <c r="E201" i="14"/>
  <c r="E207" i="14"/>
  <c r="E213" i="14"/>
  <c r="E219" i="14"/>
  <c r="E225" i="14"/>
  <c r="E231" i="14"/>
  <c r="E237" i="14"/>
  <c r="E243" i="14"/>
  <c r="E249" i="14"/>
  <c r="A1006" i="14"/>
  <c r="A1005" i="14"/>
  <c r="A1004" i="14"/>
  <c r="F1003" i="14"/>
  <c r="A1003" i="14"/>
  <c r="A1002" i="14"/>
  <c r="F998" i="14"/>
  <c r="B998" i="14"/>
  <c r="A998" i="14"/>
  <c r="F997" i="14"/>
  <c r="B997" i="14"/>
  <c r="A997" i="14"/>
  <c r="F996" i="14"/>
  <c r="B996" i="14"/>
  <c r="A996" i="14"/>
  <c r="F995" i="14"/>
  <c r="B995" i="14"/>
  <c r="A995" i="14"/>
  <c r="F994" i="14"/>
  <c r="B994" i="14"/>
  <c r="A994" i="14"/>
  <c r="F993" i="14"/>
  <c r="B993" i="14"/>
  <c r="A993" i="14"/>
  <c r="F992" i="14"/>
  <c r="B992" i="14"/>
  <c r="A992" i="14"/>
  <c r="F991" i="14"/>
  <c r="B991" i="14"/>
  <c r="A991" i="14"/>
  <c r="F990" i="14"/>
  <c r="B990" i="14"/>
  <c r="A990" i="14"/>
  <c r="F989" i="14"/>
  <c r="B989" i="14"/>
  <c r="A989" i="14"/>
  <c r="F988" i="14"/>
  <c r="B988" i="14"/>
  <c r="A988" i="14"/>
  <c r="F987" i="14"/>
  <c r="B987" i="14"/>
  <c r="A987" i="14"/>
  <c r="F986" i="14"/>
  <c r="B986" i="14"/>
  <c r="A986" i="14"/>
  <c r="F985" i="14"/>
  <c r="B985" i="14"/>
  <c r="A985" i="14"/>
  <c r="F984" i="14"/>
  <c r="B984" i="14"/>
  <c r="A984" i="14"/>
  <c r="F983" i="14"/>
  <c r="B983" i="14"/>
  <c r="A983" i="14"/>
  <c r="F982" i="14"/>
  <c r="B982" i="14"/>
  <c r="A982" i="14"/>
  <c r="F981" i="14"/>
  <c r="B981" i="14"/>
  <c r="A981" i="14"/>
  <c r="F980" i="14"/>
  <c r="B980" i="14"/>
  <c r="A980" i="14"/>
  <c r="F979" i="14"/>
  <c r="B979" i="14"/>
  <c r="A979" i="14"/>
  <c r="F978" i="14"/>
  <c r="B978" i="14"/>
  <c r="A978" i="14"/>
  <c r="F977" i="14"/>
  <c r="B977" i="14"/>
  <c r="A977" i="14"/>
  <c r="F976" i="14"/>
  <c r="B976" i="14"/>
  <c r="A976" i="14"/>
  <c r="F975" i="14"/>
  <c r="B975" i="14"/>
  <c r="A975" i="14"/>
  <c r="F974" i="14"/>
  <c r="B974" i="14"/>
  <c r="A974" i="14"/>
  <c r="F973" i="14"/>
  <c r="B973" i="14"/>
  <c r="A973" i="14"/>
  <c r="F972" i="14"/>
  <c r="B972" i="14"/>
  <c r="A972" i="14"/>
  <c r="F971" i="14"/>
  <c r="B971" i="14"/>
  <c r="A971" i="14"/>
  <c r="F970" i="14"/>
  <c r="B970" i="14"/>
  <c r="A970" i="14"/>
  <c r="F969" i="14"/>
  <c r="B969" i="14"/>
  <c r="A969" i="14"/>
  <c r="F968" i="14"/>
  <c r="B968" i="14"/>
  <c r="A968" i="14"/>
  <c r="F967" i="14"/>
  <c r="B967" i="14"/>
  <c r="A967" i="14"/>
  <c r="F966" i="14"/>
  <c r="B966" i="14"/>
  <c r="A966" i="14"/>
  <c r="F965" i="14"/>
  <c r="B965" i="14"/>
  <c r="A965" i="14"/>
  <c r="F964" i="14"/>
  <c r="B964" i="14"/>
  <c r="A964" i="14"/>
  <c r="F963" i="14"/>
  <c r="B963" i="14"/>
  <c r="A963" i="14"/>
  <c r="F962" i="14"/>
  <c r="B962" i="14"/>
  <c r="A962" i="14"/>
  <c r="F961" i="14"/>
  <c r="B961" i="14"/>
  <c r="A961" i="14"/>
  <c r="F960" i="14"/>
  <c r="B960" i="14"/>
  <c r="A960" i="14"/>
  <c r="F959" i="14"/>
  <c r="B959" i="14"/>
  <c r="A959" i="14"/>
  <c r="F958" i="14"/>
  <c r="B958" i="14"/>
  <c r="A958" i="14"/>
  <c r="F957" i="14"/>
  <c r="B957" i="14"/>
  <c r="A957" i="14"/>
  <c r="F956" i="14"/>
  <c r="B956" i="14"/>
  <c r="A956" i="14"/>
  <c r="F955" i="14"/>
  <c r="B955" i="14"/>
  <c r="A955" i="14"/>
  <c r="F954" i="14"/>
  <c r="B954" i="14"/>
  <c r="A954" i="14"/>
  <c r="F953" i="14"/>
  <c r="B953" i="14"/>
  <c r="A953" i="14"/>
  <c r="F952" i="14"/>
  <c r="B952" i="14"/>
  <c r="A952" i="14"/>
  <c r="F951" i="14"/>
  <c r="B951" i="14"/>
  <c r="A951" i="14"/>
  <c r="F950" i="14"/>
  <c r="B950" i="14"/>
  <c r="A950" i="14"/>
  <c r="F949" i="14"/>
  <c r="B949" i="14"/>
  <c r="A949" i="14"/>
  <c r="F948" i="14"/>
  <c r="B948" i="14"/>
  <c r="A948" i="14"/>
  <c r="F947" i="14"/>
  <c r="B947" i="14"/>
  <c r="A947" i="14"/>
  <c r="F946" i="14"/>
  <c r="B946" i="14"/>
  <c r="A946" i="14"/>
  <c r="F945" i="14"/>
  <c r="B945" i="14"/>
  <c r="A945" i="14"/>
  <c r="F944" i="14"/>
  <c r="B944" i="14"/>
  <c r="A944" i="14"/>
  <c r="F943" i="14"/>
  <c r="B943" i="14"/>
  <c r="A943" i="14"/>
  <c r="F942" i="14"/>
  <c r="B942" i="14"/>
  <c r="A942" i="14"/>
  <c r="F941" i="14"/>
  <c r="B941" i="14"/>
  <c r="A941" i="14"/>
  <c r="F940" i="14"/>
  <c r="B940" i="14"/>
  <c r="A940" i="14"/>
  <c r="F939" i="14"/>
  <c r="B939" i="14"/>
  <c r="A939" i="14"/>
  <c r="F938" i="14"/>
  <c r="B938" i="14"/>
  <c r="A938" i="14"/>
  <c r="F937" i="14"/>
  <c r="B937" i="14"/>
  <c r="A937" i="14"/>
  <c r="F936" i="14"/>
  <c r="B936" i="14"/>
  <c r="A936" i="14"/>
  <c r="F935" i="14"/>
  <c r="B935" i="14"/>
  <c r="A935" i="14"/>
  <c r="F934" i="14"/>
  <c r="B934" i="14"/>
  <c r="A934" i="14"/>
  <c r="F933" i="14"/>
  <c r="B933" i="14"/>
  <c r="A933" i="14"/>
  <c r="F932" i="14"/>
  <c r="B932" i="14"/>
  <c r="A932" i="14"/>
  <c r="F931" i="14"/>
  <c r="B931" i="14"/>
  <c r="A931" i="14"/>
  <c r="F930" i="14"/>
  <c r="B930" i="14"/>
  <c r="A930" i="14"/>
  <c r="F929" i="14"/>
  <c r="B929" i="14"/>
  <c r="A929" i="14"/>
  <c r="F928" i="14"/>
  <c r="B928" i="14"/>
  <c r="A928" i="14"/>
  <c r="F927" i="14"/>
  <c r="B927" i="14"/>
  <c r="A927" i="14"/>
  <c r="F926" i="14"/>
  <c r="B926" i="14"/>
  <c r="A926" i="14"/>
  <c r="F925" i="14"/>
  <c r="B925" i="14"/>
  <c r="A925" i="14"/>
  <c r="F924" i="14"/>
  <c r="B924" i="14"/>
  <c r="A924" i="14"/>
  <c r="F923" i="14"/>
  <c r="B923" i="14"/>
  <c r="A923" i="14"/>
  <c r="F922" i="14"/>
  <c r="B922" i="14"/>
  <c r="A922" i="14"/>
  <c r="F921" i="14"/>
  <c r="B921" i="14"/>
  <c r="A921" i="14"/>
  <c r="F920" i="14"/>
  <c r="B920" i="14"/>
  <c r="A920" i="14"/>
  <c r="F919" i="14"/>
  <c r="B919" i="14"/>
  <c r="A919" i="14"/>
  <c r="F918" i="14"/>
  <c r="B918" i="14"/>
  <c r="A918" i="14"/>
  <c r="F917" i="14"/>
  <c r="B917" i="14"/>
  <c r="A917" i="14"/>
  <c r="F916" i="14"/>
  <c r="B916" i="14"/>
  <c r="A916" i="14"/>
  <c r="F915" i="14"/>
  <c r="B915" i="14"/>
  <c r="A915" i="14"/>
  <c r="F914" i="14"/>
  <c r="B914" i="14"/>
  <c r="A914" i="14"/>
  <c r="F913" i="14"/>
  <c r="B913" i="14"/>
  <c r="A913" i="14"/>
  <c r="F912" i="14"/>
  <c r="B912" i="14"/>
  <c r="A912" i="14"/>
  <c r="F911" i="14"/>
  <c r="B911" i="14"/>
  <c r="A911" i="14"/>
  <c r="F910" i="14"/>
  <c r="B910" i="14"/>
  <c r="A910" i="14"/>
  <c r="F909" i="14"/>
  <c r="B909" i="14"/>
  <c r="A909" i="14"/>
  <c r="F908" i="14"/>
  <c r="B908" i="14"/>
  <c r="A908" i="14"/>
  <c r="F907" i="14"/>
  <c r="B907" i="14"/>
  <c r="A907" i="14"/>
  <c r="F906" i="14"/>
  <c r="B906" i="14"/>
  <c r="A906" i="14"/>
  <c r="F905" i="14"/>
  <c r="B905" i="14"/>
  <c r="A905" i="14"/>
  <c r="F904" i="14"/>
  <c r="B904" i="14"/>
  <c r="A904" i="14"/>
  <c r="F903" i="14"/>
  <c r="B903" i="14"/>
  <c r="A903" i="14"/>
  <c r="F902" i="14"/>
  <c r="B902" i="14"/>
  <c r="A902" i="14"/>
  <c r="F901" i="14"/>
  <c r="B901" i="14"/>
  <c r="A901" i="14"/>
  <c r="F900" i="14"/>
  <c r="B900" i="14"/>
  <c r="A900" i="14"/>
  <c r="F899" i="14"/>
  <c r="B899" i="14"/>
  <c r="A899" i="14"/>
  <c r="F898" i="14"/>
  <c r="B898" i="14"/>
  <c r="A898" i="14"/>
  <c r="F897" i="14"/>
  <c r="B897" i="14"/>
  <c r="A897" i="14"/>
  <c r="F896" i="14"/>
  <c r="B896" i="14"/>
  <c r="A896" i="14"/>
  <c r="F895" i="14"/>
  <c r="B895" i="14"/>
  <c r="A895" i="14"/>
  <c r="F894" i="14"/>
  <c r="B894" i="14"/>
  <c r="A894" i="14"/>
  <c r="F893" i="14"/>
  <c r="B893" i="14"/>
  <c r="A893" i="14"/>
  <c r="F892" i="14"/>
  <c r="B892" i="14"/>
  <c r="A892" i="14"/>
  <c r="F891" i="14"/>
  <c r="B891" i="14"/>
  <c r="A891" i="14"/>
  <c r="F890" i="14"/>
  <c r="B890" i="14"/>
  <c r="A890" i="14"/>
  <c r="F889" i="14"/>
  <c r="B889" i="14"/>
  <c r="A889" i="14"/>
  <c r="F888" i="14"/>
  <c r="B888" i="14"/>
  <c r="A888" i="14"/>
  <c r="F887" i="14"/>
  <c r="B887" i="14"/>
  <c r="A887" i="14"/>
  <c r="F886" i="14"/>
  <c r="B886" i="14"/>
  <c r="A886" i="14"/>
  <c r="F885" i="14"/>
  <c r="B885" i="14"/>
  <c r="A885" i="14"/>
  <c r="F884" i="14"/>
  <c r="B884" i="14"/>
  <c r="A884" i="14"/>
  <c r="F883" i="14"/>
  <c r="B883" i="14"/>
  <c r="A883" i="14"/>
  <c r="F882" i="14"/>
  <c r="B882" i="14"/>
  <c r="A882" i="14"/>
  <c r="F881" i="14"/>
  <c r="B881" i="14"/>
  <c r="A881" i="14"/>
  <c r="F880" i="14"/>
  <c r="B880" i="14"/>
  <c r="A880" i="14"/>
  <c r="F879" i="14"/>
  <c r="B879" i="14"/>
  <c r="A879" i="14"/>
  <c r="F878" i="14"/>
  <c r="B878" i="14"/>
  <c r="A878" i="14"/>
  <c r="F877" i="14"/>
  <c r="B877" i="14"/>
  <c r="A877" i="14"/>
  <c r="F876" i="14"/>
  <c r="B876" i="14"/>
  <c r="A876" i="14"/>
  <c r="F875" i="14"/>
  <c r="B875" i="14"/>
  <c r="A875" i="14"/>
  <c r="F874" i="14"/>
  <c r="B874" i="14"/>
  <c r="A874" i="14"/>
  <c r="F873" i="14"/>
  <c r="B873" i="14"/>
  <c r="A873" i="14"/>
  <c r="F872" i="14"/>
  <c r="B872" i="14"/>
  <c r="A872" i="14"/>
  <c r="F871" i="14"/>
  <c r="B871" i="14"/>
  <c r="A871" i="14"/>
  <c r="F870" i="14"/>
  <c r="B870" i="14"/>
  <c r="A870" i="14"/>
  <c r="F869" i="14"/>
  <c r="B869" i="14"/>
  <c r="A869" i="14"/>
  <c r="F868" i="14"/>
  <c r="B868" i="14"/>
  <c r="A868" i="14"/>
  <c r="F867" i="14"/>
  <c r="B867" i="14"/>
  <c r="A867" i="14"/>
  <c r="F866" i="14"/>
  <c r="B866" i="14"/>
  <c r="A866" i="14"/>
  <c r="F865" i="14"/>
  <c r="B865" i="14"/>
  <c r="A865" i="14"/>
  <c r="F864" i="14"/>
  <c r="B864" i="14"/>
  <c r="A864" i="14"/>
  <c r="F863" i="14"/>
  <c r="B863" i="14"/>
  <c r="A863" i="14"/>
  <c r="F862" i="14"/>
  <c r="B862" i="14"/>
  <c r="A862" i="14"/>
  <c r="F861" i="14"/>
  <c r="B861" i="14"/>
  <c r="A861" i="14"/>
  <c r="F860" i="14"/>
  <c r="B860" i="14"/>
  <c r="A860" i="14"/>
  <c r="F859" i="14"/>
  <c r="B859" i="14"/>
  <c r="A859" i="14"/>
  <c r="F858" i="14"/>
  <c r="B858" i="14"/>
  <c r="A858" i="14"/>
  <c r="F857" i="14"/>
  <c r="B857" i="14"/>
  <c r="A857" i="14"/>
  <c r="F856" i="14"/>
  <c r="B856" i="14"/>
  <c r="A856" i="14"/>
  <c r="F855" i="14"/>
  <c r="B855" i="14"/>
  <c r="A855" i="14"/>
  <c r="F854" i="14"/>
  <c r="B854" i="14"/>
  <c r="A854" i="14"/>
  <c r="F853" i="14"/>
  <c r="B853" i="14"/>
  <c r="A853" i="14"/>
  <c r="F852" i="14"/>
  <c r="B852" i="14"/>
  <c r="A852" i="14"/>
  <c r="F851" i="14"/>
  <c r="B851" i="14"/>
  <c r="A851" i="14"/>
  <c r="F850" i="14"/>
  <c r="B850" i="14"/>
  <c r="A850" i="14"/>
  <c r="F849" i="14"/>
  <c r="B849" i="14"/>
  <c r="A849" i="14"/>
  <c r="F848" i="14"/>
  <c r="B848" i="14"/>
  <c r="A848" i="14"/>
  <c r="F847" i="14"/>
  <c r="B847" i="14"/>
  <c r="A847" i="14"/>
  <c r="F846" i="14"/>
  <c r="B846" i="14"/>
  <c r="A846" i="14"/>
  <c r="F845" i="14"/>
  <c r="B845" i="14"/>
  <c r="A845" i="14"/>
  <c r="F844" i="14"/>
  <c r="B844" i="14"/>
  <c r="A844" i="14"/>
  <c r="F843" i="14"/>
  <c r="B843" i="14"/>
  <c r="A843" i="14"/>
  <c r="F842" i="14"/>
  <c r="B842" i="14"/>
  <c r="A842" i="14"/>
  <c r="F841" i="14"/>
  <c r="B841" i="14"/>
  <c r="A841" i="14"/>
  <c r="F840" i="14"/>
  <c r="B840" i="14"/>
  <c r="A840" i="14"/>
  <c r="F839" i="14"/>
  <c r="B839" i="14"/>
  <c r="A839" i="14"/>
  <c r="F838" i="14"/>
  <c r="B838" i="14"/>
  <c r="A838" i="14"/>
  <c r="F837" i="14"/>
  <c r="B837" i="14"/>
  <c r="A837" i="14"/>
  <c r="F836" i="14"/>
  <c r="B836" i="14"/>
  <c r="A836" i="14"/>
  <c r="F835" i="14"/>
  <c r="B835" i="14"/>
  <c r="A835" i="14"/>
  <c r="F834" i="14"/>
  <c r="B834" i="14"/>
  <c r="A834" i="14"/>
  <c r="F833" i="14"/>
  <c r="B833" i="14"/>
  <c r="A833" i="14"/>
  <c r="F832" i="14"/>
  <c r="B832" i="14"/>
  <c r="A832" i="14"/>
  <c r="F831" i="14"/>
  <c r="B831" i="14"/>
  <c r="A831" i="14"/>
  <c r="F830" i="14"/>
  <c r="B830" i="14"/>
  <c r="A830" i="14"/>
  <c r="F829" i="14"/>
  <c r="B829" i="14"/>
  <c r="A829" i="14"/>
  <c r="F828" i="14"/>
  <c r="B828" i="14"/>
  <c r="A828" i="14"/>
  <c r="F827" i="14"/>
  <c r="B827" i="14"/>
  <c r="A827" i="14"/>
  <c r="F826" i="14"/>
  <c r="B826" i="14"/>
  <c r="A826" i="14"/>
  <c r="F825" i="14"/>
  <c r="B825" i="14"/>
  <c r="A825" i="14"/>
  <c r="F824" i="14"/>
  <c r="B824" i="14"/>
  <c r="A824" i="14"/>
  <c r="F823" i="14"/>
  <c r="B823" i="14"/>
  <c r="A823" i="14"/>
  <c r="F822" i="14"/>
  <c r="B822" i="14"/>
  <c r="A822" i="14"/>
  <c r="F821" i="14"/>
  <c r="B821" i="14"/>
  <c r="A821" i="14"/>
  <c r="F820" i="14"/>
  <c r="B820" i="14"/>
  <c r="A820" i="14"/>
  <c r="F819" i="14"/>
  <c r="B819" i="14"/>
  <c r="A819" i="14"/>
  <c r="F818" i="14"/>
  <c r="B818" i="14"/>
  <c r="A818" i="14"/>
  <c r="F817" i="14"/>
  <c r="B817" i="14"/>
  <c r="A817" i="14"/>
  <c r="F816" i="14"/>
  <c r="B816" i="14"/>
  <c r="A816" i="14"/>
  <c r="F815" i="14"/>
  <c r="B815" i="14"/>
  <c r="A815" i="14"/>
  <c r="F814" i="14"/>
  <c r="B814" i="14"/>
  <c r="A814" i="14"/>
  <c r="F813" i="14"/>
  <c r="B813" i="14"/>
  <c r="A813" i="14"/>
  <c r="F812" i="14"/>
  <c r="B812" i="14"/>
  <c r="A812" i="14"/>
  <c r="F811" i="14"/>
  <c r="B811" i="14"/>
  <c r="A811" i="14"/>
  <c r="F810" i="14"/>
  <c r="B810" i="14"/>
  <c r="A810" i="14"/>
  <c r="F809" i="14"/>
  <c r="B809" i="14"/>
  <c r="A809" i="14"/>
  <c r="F808" i="14"/>
  <c r="B808" i="14"/>
  <c r="A808" i="14"/>
  <c r="F807" i="14"/>
  <c r="B807" i="14"/>
  <c r="A807" i="14"/>
  <c r="F806" i="14"/>
  <c r="B806" i="14"/>
  <c r="A806" i="14"/>
  <c r="F805" i="14"/>
  <c r="B805" i="14"/>
  <c r="A805" i="14"/>
  <c r="F804" i="14"/>
  <c r="B804" i="14"/>
  <c r="A804" i="14"/>
  <c r="F803" i="14"/>
  <c r="B803" i="14"/>
  <c r="A803" i="14"/>
  <c r="F802" i="14"/>
  <c r="B802" i="14"/>
  <c r="A802" i="14"/>
  <c r="F801" i="14"/>
  <c r="B801" i="14"/>
  <c r="A801" i="14"/>
  <c r="F800" i="14"/>
  <c r="B800" i="14"/>
  <c r="A800" i="14"/>
  <c r="F799" i="14"/>
  <c r="B799" i="14"/>
  <c r="A799" i="14"/>
  <c r="F798" i="14"/>
  <c r="B798" i="14"/>
  <c r="A798" i="14"/>
  <c r="F797" i="14"/>
  <c r="B797" i="14"/>
  <c r="A797" i="14"/>
  <c r="F796" i="14"/>
  <c r="B796" i="14"/>
  <c r="A796" i="14"/>
  <c r="F795" i="14"/>
  <c r="B795" i="14"/>
  <c r="A795" i="14"/>
  <c r="F794" i="14"/>
  <c r="B794" i="14"/>
  <c r="A794" i="14"/>
  <c r="F793" i="14"/>
  <c r="B793" i="14"/>
  <c r="A793" i="14"/>
  <c r="F792" i="14"/>
  <c r="B792" i="14"/>
  <c r="A792" i="14"/>
  <c r="F791" i="14"/>
  <c r="B791" i="14"/>
  <c r="A791" i="14"/>
  <c r="F790" i="14"/>
  <c r="B790" i="14"/>
  <c r="A790" i="14"/>
  <c r="F789" i="14"/>
  <c r="B789" i="14"/>
  <c r="A789" i="14"/>
  <c r="F788" i="14"/>
  <c r="B788" i="14"/>
  <c r="A788" i="14"/>
  <c r="F787" i="14"/>
  <c r="B787" i="14"/>
  <c r="A787" i="14"/>
  <c r="F786" i="14"/>
  <c r="B786" i="14"/>
  <c r="A786" i="14"/>
  <c r="F785" i="14"/>
  <c r="B785" i="14"/>
  <c r="A785" i="14"/>
  <c r="F784" i="14"/>
  <c r="B784" i="14"/>
  <c r="A784" i="14"/>
  <c r="F783" i="14"/>
  <c r="B783" i="14"/>
  <c r="A783" i="14"/>
  <c r="F782" i="14"/>
  <c r="B782" i="14"/>
  <c r="A782" i="14"/>
  <c r="F781" i="14"/>
  <c r="B781" i="14"/>
  <c r="A781" i="14"/>
  <c r="F780" i="14"/>
  <c r="B780" i="14"/>
  <c r="A780" i="14"/>
  <c r="F779" i="14"/>
  <c r="B779" i="14"/>
  <c r="A779" i="14"/>
  <c r="F778" i="14"/>
  <c r="B778" i="14"/>
  <c r="A778" i="14"/>
  <c r="F777" i="14"/>
  <c r="B777" i="14"/>
  <c r="A777" i="14"/>
  <c r="F776" i="14"/>
  <c r="B776" i="14"/>
  <c r="A776" i="14"/>
  <c r="F775" i="14"/>
  <c r="B775" i="14"/>
  <c r="A775" i="14"/>
  <c r="F774" i="14"/>
  <c r="B774" i="14"/>
  <c r="A774" i="14"/>
  <c r="F773" i="14"/>
  <c r="B773" i="14"/>
  <c r="A773" i="14"/>
  <c r="F772" i="14"/>
  <c r="B772" i="14"/>
  <c r="A772" i="14"/>
  <c r="F771" i="14"/>
  <c r="B771" i="14"/>
  <c r="A771" i="14"/>
  <c r="F770" i="14"/>
  <c r="B770" i="14"/>
  <c r="A770" i="14"/>
  <c r="F769" i="14"/>
  <c r="B769" i="14"/>
  <c r="A769" i="14"/>
  <c r="F768" i="14"/>
  <c r="B768" i="14"/>
  <c r="A768" i="14"/>
  <c r="F767" i="14"/>
  <c r="B767" i="14"/>
  <c r="A767" i="14"/>
  <c r="F766" i="14"/>
  <c r="B766" i="14"/>
  <c r="A766" i="14"/>
  <c r="F765" i="14"/>
  <c r="B765" i="14"/>
  <c r="A765" i="14"/>
  <c r="F764" i="14"/>
  <c r="B764" i="14"/>
  <c r="A764" i="14"/>
  <c r="F763" i="14"/>
  <c r="B763" i="14"/>
  <c r="A763" i="14"/>
  <c r="F762" i="14"/>
  <c r="B762" i="14"/>
  <c r="A762" i="14"/>
  <c r="F761" i="14"/>
  <c r="B761" i="14"/>
  <c r="A761" i="14"/>
  <c r="F760" i="14"/>
  <c r="B760" i="14"/>
  <c r="A760" i="14"/>
  <c r="F759" i="14"/>
  <c r="B759" i="14"/>
  <c r="A759" i="14"/>
  <c r="F758" i="14"/>
  <c r="B758" i="14"/>
  <c r="A758" i="14"/>
  <c r="F757" i="14"/>
  <c r="B757" i="14"/>
  <c r="A757" i="14"/>
  <c r="F756" i="14"/>
  <c r="B756" i="14"/>
  <c r="A756" i="14"/>
  <c r="F755" i="14"/>
  <c r="B755" i="14"/>
  <c r="A755" i="14"/>
  <c r="F754" i="14"/>
  <c r="B754" i="14"/>
  <c r="A754" i="14"/>
  <c r="F753" i="14"/>
  <c r="B753" i="14"/>
  <c r="A753" i="14"/>
  <c r="F752" i="14"/>
  <c r="B752" i="14"/>
  <c r="A752" i="14"/>
  <c r="F751" i="14"/>
  <c r="B751" i="14"/>
  <c r="A751" i="14"/>
  <c r="F750" i="14"/>
  <c r="B750" i="14"/>
  <c r="A750" i="14"/>
  <c r="F749" i="14"/>
  <c r="B749" i="14"/>
  <c r="A749" i="14"/>
  <c r="F748" i="14"/>
  <c r="B748" i="14"/>
  <c r="A748" i="14"/>
  <c r="F747" i="14"/>
  <c r="B747" i="14"/>
  <c r="A747" i="14"/>
  <c r="F746" i="14"/>
  <c r="B746" i="14"/>
  <c r="A746" i="14"/>
  <c r="F745" i="14"/>
  <c r="B745" i="14"/>
  <c r="A745" i="14"/>
  <c r="F744" i="14"/>
  <c r="B744" i="14"/>
  <c r="A744" i="14"/>
  <c r="F743" i="14"/>
  <c r="B743" i="14"/>
  <c r="A743" i="14"/>
  <c r="F742" i="14"/>
  <c r="B742" i="14"/>
  <c r="A742" i="14"/>
  <c r="F741" i="14"/>
  <c r="B741" i="14"/>
  <c r="A741" i="14"/>
  <c r="F740" i="14"/>
  <c r="B740" i="14"/>
  <c r="A740" i="14"/>
  <c r="F739" i="14"/>
  <c r="B739" i="14"/>
  <c r="A739" i="14"/>
  <c r="F738" i="14"/>
  <c r="B738" i="14"/>
  <c r="A738" i="14"/>
  <c r="F737" i="14"/>
  <c r="B737" i="14"/>
  <c r="A737" i="14"/>
  <c r="F736" i="14"/>
  <c r="B736" i="14"/>
  <c r="A736" i="14"/>
  <c r="F735" i="14"/>
  <c r="B735" i="14"/>
  <c r="A735" i="14"/>
  <c r="F734" i="14"/>
  <c r="B734" i="14"/>
  <c r="A734" i="14"/>
  <c r="F733" i="14"/>
  <c r="B733" i="14"/>
  <c r="A733" i="14"/>
  <c r="F732" i="14"/>
  <c r="B732" i="14"/>
  <c r="A732" i="14"/>
  <c r="F731" i="14"/>
  <c r="B731" i="14"/>
  <c r="A731" i="14"/>
  <c r="F730" i="14"/>
  <c r="B730" i="14"/>
  <c r="A730" i="14"/>
  <c r="F729" i="14"/>
  <c r="B729" i="14"/>
  <c r="A729" i="14"/>
  <c r="F728" i="14"/>
  <c r="B728" i="14"/>
  <c r="A728" i="14"/>
  <c r="F727" i="14"/>
  <c r="B727" i="14"/>
  <c r="A727" i="14"/>
  <c r="F726" i="14"/>
  <c r="B726" i="14"/>
  <c r="A726" i="14"/>
  <c r="F725" i="14"/>
  <c r="B725" i="14"/>
  <c r="A725" i="14"/>
  <c r="F724" i="14"/>
  <c r="B724" i="14"/>
  <c r="A724" i="14"/>
  <c r="F723" i="14"/>
  <c r="B723" i="14"/>
  <c r="A723" i="14"/>
  <c r="F722" i="14"/>
  <c r="B722" i="14"/>
  <c r="A722" i="14"/>
  <c r="F721" i="14"/>
  <c r="B721" i="14"/>
  <c r="A721" i="14"/>
  <c r="F720" i="14"/>
  <c r="B720" i="14"/>
  <c r="A720" i="14"/>
  <c r="F719" i="14"/>
  <c r="B719" i="14"/>
  <c r="A719" i="14"/>
  <c r="F718" i="14"/>
  <c r="B718" i="14"/>
  <c r="A718" i="14"/>
  <c r="F717" i="14"/>
  <c r="B717" i="14"/>
  <c r="A717" i="14"/>
  <c r="F716" i="14"/>
  <c r="B716" i="14"/>
  <c r="A716" i="14"/>
  <c r="F715" i="14"/>
  <c r="B715" i="14"/>
  <c r="A715" i="14"/>
  <c r="F714" i="14"/>
  <c r="B714" i="14"/>
  <c r="A714" i="14"/>
  <c r="F713" i="14"/>
  <c r="B713" i="14"/>
  <c r="A713" i="14"/>
  <c r="F712" i="14"/>
  <c r="B712" i="14"/>
  <c r="A712" i="14"/>
  <c r="F711" i="14"/>
  <c r="B711" i="14"/>
  <c r="A711" i="14"/>
  <c r="F710" i="14"/>
  <c r="B710" i="14"/>
  <c r="A710" i="14"/>
  <c r="F709" i="14"/>
  <c r="B709" i="14"/>
  <c r="A709" i="14"/>
  <c r="F708" i="14"/>
  <c r="B708" i="14"/>
  <c r="A708" i="14"/>
  <c r="F707" i="14"/>
  <c r="B707" i="14"/>
  <c r="A707" i="14"/>
  <c r="F706" i="14"/>
  <c r="B706" i="14"/>
  <c r="A706" i="14"/>
  <c r="F705" i="14"/>
  <c r="B705" i="14"/>
  <c r="A705" i="14"/>
  <c r="F704" i="14"/>
  <c r="B704" i="14"/>
  <c r="A704" i="14"/>
  <c r="F703" i="14"/>
  <c r="B703" i="14"/>
  <c r="A703" i="14"/>
  <c r="F702" i="14"/>
  <c r="B702" i="14"/>
  <c r="A702" i="14"/>
  <c r="F701" i="14"/>
  <c r="B701" i="14"/>
  <c r="A701" i="14"/>
  <c r="F700" i="14"/>
  <c r="B700" i="14"/>
  <c r="A700" i="14"/>
  <c r="F699" i="14"/>
  <c r="B699" i="14"/>
  <c r="A699" i="14"/>
  <c r="F698" i="14"/>
  <c r="B698" i="14"/>
  <c r="A698" i="14"/>
  <c r="F697" i="14"/>
  <c r="B697" i="14"/>
  <c r="A697" i="14"/>
  <c r="F696" i="14"/>
  <c r="B696" i="14"/>
  <c r="A696" i="14"/>
  <c r="F695" i="14"/>
  <c r="B695" i="14"/>
  <c r="A695" i="14"/>
  <c r="F694" i="14"/>
  <c r="B694" i="14"/>
  <c r="A694" i="14"/>
  <c r="F693" i="14"/>
  <c r="B693" i="14"/>
  <c r="A693" i="14"/>
  <c r="F692" i="14"/>
  <c r="B692" i="14"/>
  <c r="A692" i="14"/>
  <c r="F691" i="14"/>
  <c r="B691" i="14"/>
  <c r="A691" i="14"/>
  <c r="F690" i="14"/>
  <c r="B690" i="14"/>
  <c r="A690" i="14"/>
  <c r="F689" i="14"/>
  <c r="B689" i="14"/>
  <c r="A689" i="14"/>
  <c r="F688" i="14"/>
  <c r="B688" i="14"/>
  <c r="A688" i="14"/>
  <c r="F687" i="14"/>
  <c r="B687" i="14"/>
  <c r="A687" i="14"/>
  <c r="F686" i="14"/>
  <c r="B686" i="14"/>
  <c r="A686" i="14"/>
  <c r="F685" i="14"/>
  <c r="B685" i="14"/>
  <c r="A685" i="14"/>
  <c r="F684" i="14"/>
  <c r="B684" i="14"/>
  <c r="A684" i="14"/>
  <c r="F683" i="14"/>
  <c r="B683" i="14"/>
  <c r="A683" i="14"/>
  <c r="F682" i="14"/>
  <c r="B682" i="14"/>
  <c r="A682" i="14"/>
  <c r="F681" i="14"/>
  <c r="B681" i="14"/>
  <c r="A681" i="14"/>
  <c r="F680" i="14"/>
  <c r="B680" i="14"/>
  <c r="A680" i="14"/>
  <c r="F679" i="14"/>
  <c r="B679" i="14"/>
  <c r="A679" i="14"/>
  <c r="F678" i="14"/>
  <c r="B678" i="14"/>
  <c r="A678" i="14"/>
  <c r="F677" i="14"/>
  <c r="B677" i="14"/>
  <c r="A677" i="14"/>
  <c r="F676" i="14"/>
  <c r="B676" i="14"/>
  <c r="A676" i="14"/>
  <c r="F675" i="14"/>
  <c r="B675" i="14"/>
  <c r="A675" i="14"/>
  <c r="F674" i="14"/>
  <c r="B674" i="14"/>
  <c r="A674" i="14"/>
  <c r="F673" i="14"/>
  <c r="B673" i="14"/>
  <c r="A673" i="14"/>
  <c r="F672" i="14"/>
  <c r="B672" i="14"/>
  <c r="A672" i="14"/>
  <c r="F671" i="14"/>
  <c r="B671" i="14"/>
  <c r="A671" i="14"/>
  <c r="F670" i="14"/>
  <c r="B670" i="14"/>
  <c r="A670" i="14"/>
  <c r="F669" i="14"/>
  <c r="B669" i="14"/>
  <c r="A669" i="14"/>
  <c r="F668" i="14"/>
  <c r="B668" i="14"/>
  <c r="A668" i="14"/>
  <c r="F667" i="14"/>
  <c r="B667" i="14"/>
  <c r="A667" i="14"/>
  <c r="F666" i="14"/>
  <c r="B666" i="14"/>
  <c r="A666" i="14"/>
  <c r="F665" i="14"/>
  <c r="B665" i="14"/>
  <c r="A665" i="14"/>
  <c r="F664" i="14"/>
  <c r="B664" i="14"/>
  <c r="A664" i="14"/>
  <c r="F663" i="14"/>
  <c r="B663" i="14"/>
  <c r="A663" i="14"/>
  <c r="F662" i="14"/>
  <c r="B662" i="14"/>
  <c r="A662" i="14"/>
  <c r="F661" i="14"/>
  <c r="B661" i="14"/>
  <c r="A661" i="14"/>
  <c r="F660" i="14"/>
  <c r="B660" i="14"/>
  <c r="A660" i="14"/>
  <c r="F659" i="14"/>
  <c r="B659" i="14"/>
  <c r="A659" i="14"/>
  <c r="F658" i="14"/>
  <c r="B658" i="14"/>
  <c r="A658" i="14"/>
  <c r="F657" i="14"/>
  <c r="B657" i="14"/>
  <c r="A657" i="14"/>
  <c r="F656" i="14"/>
  <c r="B656" i="14"/>
  <c r="A656" i="14"/>
  <c r="F655" i="14"/>
  <c r="B655" i="14"/>
  <c r="A655" i="14"/>
  <c r="F654" i="14"/>
  <c r="B654" i="14"/>
  <c r="A654" i="14"/>
  <c r="F653" i="14"/>
  <c r="B653" i="14"/>
  <c r="A653" i="14"/>
  <c r="F652" i="14"/>
  <c r="B652" i="14"/>
  <c r="A652" i="14"/>
  <c r="F651" i="14"/>
  <c r="B651" i="14"/>
  <c r="A651" i="14"/>
  <c r="F650" i="14"/>
  <c r="B650" i="14"/>
  <c r="A650" i="14"/>
  <c r="F649" i="14"/>
  <c r="B649" i="14"/>
  <c r="A649" i="14"/>
  <c r="F648" i="14"/>
  <c r="B648" i="14"/>
  <c r="A648" i="14"/>
  <c r="F647" i="14"/>
  <c r="B647" i="14"/>
  <c r="A647" i="14"/>
  <c r="F646" i="14"/>
  <c r="B646" i="14"/>
  <c r="A646" i="14"/>
  <c r="F645" i="14"/>
  <c r="B645" i="14"/>
  <c r="A645" i="14"/>
  <c r="F644" i="14"/>
  <c r="B644" i="14"/>
  <c r="A644" i="14"/>
  <c r="F643" i="14"/>
  <c r="B643" i="14"/>
  <c r="A643" i="14"/>
  <c r="F642" i="14"/>
  <c r="B642" i="14"/>
  <c r="A642" i="14"/>
  <c r="F641" i="14"/>
  <c r="B641" i="14"/>
  <c r="A641" i="14"/>
  <c r="F640" i="14"/>
  <c r="B640" i="14"/>
  <c r="A640" i="14"/>
  <c r="F639" i="14"/>
  <c r="B639" i="14"/>
  <c r="A639" i="14"/>
  <c r="F638" i="14"/>
  <c r="B638" i="14"/>
  <c r="A638" i="14"/>
  <c r="F637" i="14"/>
  <c r="B637" i="14"/>
  <c r="A637" i="14"/>
  <c r="F636" i="14"/>
  <c r="B636" i="14"/>
  <c r="A636" i="14"/>
  <c r="F635" i="14"/>
  <c r="B635" i="14"/>
  <c r="A635" i="14"/>
  <c r="F634" i="14"/>
  <c r="B634" i="14"/>
  <c r="A634" i="14"/>
  <c r="F633" i="14"/>
  <c r="B633" i="14"/>
  <c r="A633" i="14"/>
  <c r="F632" i="14"/>
  <c r="B632" i="14"/>
  <c r="A632" i="14"/>
  <c r="F631" i="14"/>
  <c r="B631" i="14"/>
  <c r="A631" i="14"/>
  <c r="F630" i="14"/>
  <c r="B630" i="14"/>
  <c r="A630" i="14"/>
  <c r="F629" i="14"/>
  <c r="B629" i="14"/>
  <c r="A629" i="14"/>
  <c r="F628" i="14"/>
  <c r="B628" i="14"/>
  <c r="A628" i="14"/>
  <c r="F627" i="14"/>
  <c r="B627" i="14"/>
  <c r="A627" i="14"/>
  <c r="F626" i="14"/>
  <c r="B626" i="14"/>
  <c r="A626" i="14"/>
  <c r="F625" i="14"/>
  <c r="B625" i="14"/>
  <c r="A625" i="14"/>
  <c r="F624" i="14"/>
  <c r="B624" i="14"/>
  <c r="A624" i="14"/>
  <c r="F623" i="14"/>
  <c r="B623" i="14"/>
  <c r="A623" i="14"/>
  <c r="F622" i="14"/>
  <c r="B622" i="14"/>
  <c r="A622" i="14"/>
  <c r="F621" i="14"/>
  <c r="B621" i="14"/>
  <c r="A621" i="14"/>
  <c r="F620" i="14"/>
  <c r="B620" i="14"/>
  <c r="A620" i="14"/>
  <c r="F619" i="14"/>
  <c r="B619" i="14"/>
  <c r="A619" i="14"/>
  <c r="F618" i="14"/>
  <c r="B618" i="14"/>
  <c r="A618" i="14"/>
  <c r="F617" i="14"/>
  <c r="B617" i="14"/>
  <c r="A617" i="14"/>
  <c r="F616" i="14"/>
  <c r="B616" i="14"/>
  <c r="A616" i="14"/>
  <c r="F615" i="14"/>
  <c r="B615" i="14"/>
  <c r="A615" i="14"/>
  <c r="F614" i="14"/>
  <c r="B614" i="14"/>
  <c r="A614" i="14"/>
  <c r="F613" i="14"/>
  <c r="B613" i="14"/>
  <c r="A613" i="14"/>
  <c r="F612" i="14"/>
  <c r="B612" i="14"/>
  <c r="A612" i="14"/>
  <c r="F611" i="14"/>
  <c r="B611" i="14"/>
  <c r="A611" i="14"/>
  <c r="F610" i="14"/>
  <c r="B610" i="14"/>
  <c r="A610" i="14"/>
  <c r="F609" i="14"/>
  <c r="B609" i="14"/>
  <c r="A609" i="14"/>
  <c r="F608" i="14"/>
  <c r="B608" i="14"/>
  <c r="A608" i="14"/>
  <c r="F607" i="14"/>
  <c r="B607" i="14"/>
  <c r="A607" i="14"/>
  <c r="F606" i="14"/>
  <c r="B606" i="14"/>
  <c r="A606" i="14"/>
  <c r="F605" i="14"/>
  <c r="B605" i="14"/>
  <c r="A605" i="14"/>
  <c r="F604" i="14"/>
  <c r="B604" i="14"/>
  <c r="A604" i="14"/>
  <c r="F603" i="14"/>
  <c r="B603" i="14"/>
  <c r="A603" i="14"/>
  <c r="F602" i="14"/>
  <c r="B602" i="14"/>
  <c r="A602" i="14"/>
  <c r="F601" i="14"/>
  <c r="B601" i="14"/>
  <c r="A601" i="14"/>
  <c r="F600" i="14"/>
  <c r="B600" i="14"/>
  <c r="A600" i="14"/>
  <c r="F599" i="14"/>
  <c r="B599" i="14"/>
  <c r="A599" i="14"/>
  <c r="F598" i="14"/>
  <c r="B598" i="14"/>
  <c r="A598" i="14"/>
  <c r="F597" i="14"/>
  <c r="B597" i="14"/>
  <c r="A597" i="14"/>
  <c r="F596" i="14"/>
  <c r="B596" i="14"/>
  <c r="A596" i="14"/>
  <c r="F595" i="14"/>
  <c r="B595" i="14"/>
  <c r="A595" i="14"/>
  <c r="F594" i="14"/>
  <c r="B594" i="14"/>
  <c r="A594" i="14"/>
  <c r="F593" i="14"/>
  <c r="B593" i="14"/>
  <c r="A593" i="14"/>
  <c r="F592" i="14"/>
  <c r="B592" i="14"/>
  <c r="A592" i="14"/>
  <c r="F591" i="14"/>
  <c r="B591" i="14"/>
  <c r="A591" i="14"/>
  <c r="F590" i="14"/>
  <c r="B590" i="14"/>
  <c r="A590" i="14"/>
  <c r="F589" i="14"/>
  <c r="B589" i="14"/>
  <c r="A589" i="14"/>
  <c r="F588" i="14"/>
  <c r="B588" i="14"/>
  <c r="A588" i="14"/>
  <c r="F587" i="14"/>
  <c r="B587" i="14"/>
  <c r="A587" i="14"/>
  <c r="F586" i="14"/>
  <c r="B586" i="14"/>
  <c r="A586" i="14"/>
  <c r="F585" i="14"/>
  <c r="B585" i="14"/>
  <c r="A585" i="14"/>
  <c r="F584" i="14"/>
  <c r="B584" i="14"/>
  <c r="A584" i="14"/>
  <c r="F583" i="14"/>
  <c r="B583" i="14"/>
  <c r="A583" i="14"/>
  <c r="F582" i="14"/>
  <c r="B582" i="14"/>
  <c r="A582" i="14"/>
  <c r="F581" i="14"/>
  <c r="B581" i="14"/>
  <c r="A581" i="14"/>
  <c r="F580" i="14"/>
  <c r="B580" i="14"/>
  <c r="A580" i="14"/>
  <c r="F579" i="14"/>
  <c r="B579" i="14"/>
  <c r="A579" i="14"/>
  <c r="F578" i="14"/>
  <c r="B578" i="14"/>
  <c r="A578" i="14"/>
  <c r="F577" i="14"/>
  <c r="B577" i="14"/>
  <c r="A577" i="14"/>
  <c r="F576" i="14"/>
  <c r="B576" i="14"/>
  <c r="A576" i="14"/>
  <c r="F575" i="14"/>
  <c r="B575" i="14"/>
  <c r="A575" i="14"/>
  <c r="F574" i="14"/>
  <c r="B574" i="14"/>
  <c r="A574" i="14"/>
  <c r="F573" i="14"/>
  <c r="B573" i="14"/>
  <c r="A573" i="14"/>
  <c r="F572" i="14"/>
  <c r="B572" i="14"/>
  <c r="A572" i="14"/>
  <c r="F571" i="14"/>
  <c r="B571" i="14"/>
  <c r="A571" i="14"/>
  <c r="F570" i="14"/>
  <c r="B570" i="14"/>
  <c r="A570" i="14"/>
  <c r="F569" i="14"/>
  <c r="B569" i="14"/>
  <c r="A569" i="14"/>
  <c r="F568" i="14"/>
  <c r="B568" i="14"/>
  <c r="A568" i="14"/>
  <c r="F567" i="14"/>
  <c r="B567" i="14"/>
  <c r="A567" i="14"/>
  <c r="F566" i="14"/>
  <c r="B566" i="14"/>
  <c r="A566" i="14"/>
  <c r="F565" i="14"/>
  <c r="B565" i="14"/>
  <c r="A565" i="14"/>
  <c r="F564" i="14"/>
  <c r="B564" i="14"/>
  <c r="A564" i="14"/>
  <c r="F563" i="14"/>
  <c r="B563" i="14"/>
  <c r="A563" i="14"/>
  <c r="F562" i="14"/>
  <c r="B562" i="14"/>
  <c r="A562" i="14"/>
  <c r="F561" i="14"/>
  <c r="B561" i="14"/>
  <c r="A561" i="14"/>
  <c r="F560" i="14"/>
  <c r="B560" i="14"/>
  <c r="A560" i="14"/>
  <c r="F559" i="14"/>
  <c r="B559" i="14"/>
  <c r="A559" i="14"/>
  <c r="F558" i="14"/>
  <c r="B558" i="14"/>
  <c r="A558" i="14"/>
  <c r="F557" i="14"/>
  <c r="B557" i="14"/>
  <c r="A557" i="14"/>
  <c r="F556" i="14"/>
  <c r="B556" i="14"/>
  <c r="A556" i="14"/>
  <c r="F555" i="14"/>
  <c r="B555" i="14"/>
  <c r="A555" i="14"/>
  <c r="F554" i="14"/>
  <c r="B554" i="14"/>
  <c r="A554" i="14"/>
  <c r="F553" i="14"/>
  <c r="B553" i="14"/>
  <c r="A553" i="14"/>
  <c r="F552" i="14"/>
  <c r="B552" i="14"/>
  <c r="A552" i="14"/>
  <c r="F551" i="14"/>
  <c r="B551" i="14"/>
  <c r="A551" i="14"/>
  <c r="F550" i="14"/>
  <c r="B550" i="14"/>
  <c r="A550" i="14"/>
  <c r="F549" i="14"/>
  <c r="B549" i="14"/>
  <c r="A549" i="14"/>
  <c r="F548" i="14"/>
  <c r="B548" i="14"/>
  <c r="A548" i="14"/>
  <c r="F547" i="14"/>
  <c r="B547" i="14"/>
  <c r="A547" i="14"/>
  <c r="F546" i="14"/>
  <c r="B546" i="14"/>
  <c r="A546" i="14"/>
  <c r="F545" i="14"/>
  <c r="B545" i="14"/>
  <c r="A545" i="14"/>
  <c r="F544" i="14"/>
  <c r="B544" i="14"/>
  <c r="A544" i="14"/>
  <c r="F543" i="14"/>
  <c r="B543" i="14"/>
  <c r="A543" i="14"/>
  <c r="F542" i="14"/>
  <c r="B542" i="14"/>
  <c r="A542" i="14"/>
  <c r="F541" i="14"/>
  <c r="B541" i="14"/>
  <c r="A541" i="14"/>
  <c r="F540" i="14"/>
  <c r="B540" i="14"/>
  <c r="A540" i="14"/>
  <c r="F539" i="14"/>
  <c r="B539" i="14"/>
  <c r="A539" i="14"/>
  <c r="F538" i="14"/>
  <c r="B538" i="14"/>
  <c r="A538" i="14"/>
  <c r="F537" i="14"/>
  <c r="B537" i="14"/>
  <c r="A537" i="14"/>
  <c r="F536" i="14"/>
  <c r="B536" i="14"/>
  <c r="A536" i="14"/>
  <c r="F535" i="14"/>
  <c r="B535" i="14"/>
  <c r="A535" i="14"/>
  <c r="F534" i="14"/>
  <c r="B534" i="14"/>
  <c r="A534" i="14"/>
  <c r="F533" i="14"/>
  <c r="B533" i="14"/>
  <c r="A533" i="14"/>
  <c r="F532" i="14"/>
  <c r="B532" i="14"/>
  <c r="A532" i="14"/>
  <c r="F531" i="14"/>
  <c r="B531" i="14"/>
  <c r="A531" i="14"/>
  <c r="F530" i="14"/>
  <c r="B530" i="14"/>
  <c r="A530" i="14"/>
  <c r="F529" i="14"/>
  <c r="B529" i="14"/>
  <c r="A529" i="14"/>
  <c r="F528" i="14"/>
  <c r="B528" i="14"/>
  <c r="A528" i="14"/>
  <c r="F527" i="14"/>
  <c r="B527" i="14"/>
  <c r="A527" i="14"/>
  <c r="F526" i="14"/>
  <c r="B526" i="14"/>
  <c r="A526" i="14"/>
  <c r="F525" i="14"/>
  <c r="B525" i="14"/>
  <c r="A525" i="14"/>
  <c r="F524" i="14"/>
  <c r="B524" i="14"/>
  <c r="A524" i="14"/>
  <c r="F523" i="14"/>
  <c r="B523" i="14"/>
  <c r="A523" i="14"/>
  <c r="F522" i="14"/>
  <c r="B522" i="14"/>
  <c r="A522" i="14"/>
  <c r="F521" i="14"/>
  <c r="B521" i="14"/>
  <c r="A521" i="14"/>
  <c r="F520" i="14"/>
  <c r="B520" i="14"/>
  <c r="A520" i="14"/>
  <c r="F519" i="14"/>
  <c r="B519" i="14"/>
  <c r="A519" i="14"/>
  <c r="F518" i="14"/>
  <c r="B518" i="14"/>
  <c r="A518" i="14"/>
  <c r="F517" i="14"/>
  <c r="B517" i="14"/>
  <c r="A517" i="14"/>
  <c r="F516" i="14"/>
  <c r="B516" i="14"/>
  <c r="A516" i="14"/>
  <c r="F515" i="14"/>
  <c r="B515" i="14"/>
  <c r="A515" i="14"/>
  <c r="F514" i="14"/>
  <c r="B514" i="14"/>
  <c r="A514" i="14"/>
  <c r="F513" i="14"/>
  <c r="B513" i="14"/>
  <c r="A513" i="14"/>
  <c r="F512" i="14"/>
  <c r="B512" i="14"/>
  <c r="A512" i="14"/>
  <c r="F511" i="14"/>
  <c r="B511" i="14"/>
  <c r="A511" i="14"/>
  <c r="F510" i="14"/>
  <c r="B510" i="14"/>
  <c r="A510" i="14"/>
  <c r="F509" i="14"/>
  <c r="B509" i="14"/>
  <c r="A509" i="14"/>
  <c r="F508" i="14"/>
  <c r="B508" i="14"/>
  <c r="A508" i="14"/>
  <c r="F507" i="14"/>
  <c r="B507" i="14"/>
  <c r="A507" i="14"/>
  <c r="F506" i="14"/>
  <c r="B506" i="14"/>
  <c r="A506" i="14"/>
  <c r="F505" i="14"/>
  <c r="B505" i="14"/>
  <c r="A505" i="14"/>
  <c r="F504" i="14"/>
  <c r="B504" i="14"/>
  <c r="A504" i="14"/>
  <c r="F503" i="14"/>
  <c r="B503" i="14"/>
  <c r="A503" i="14"/>
  <c r="F502" i="14"/>
  <c r="B502" i="14"/>
  <c r="A502" i="14"/>
  <c r="F501" i="14"/>
  <c r="B501" i="14"/>
  <c r="A501" i="14"/>
  <c r="F500" i="14"/>
  <c r="B500" i="14"/>
  <c r="A500" i="14"/>
  <c r="F499" i="14"/>
  <c r="B499" i="14"/>
  <c r="A499" i="14"/>
  <c r="F498" i="14"/>
  <c r="B498" i="14"/>
  <c r="A498" i="14"/>
  <c r="F497" i="14"/>
  <c r="B497" i="14"/>
  <c r="A497" i="14"/>
  <c r="F496" i="14"/>
  <c r="B496" i="14"/>
  <c r="A496" i="14"/>
  <c r="F495" i="14"/>
  <c r="B495" i="14"/>
  <c r="A495" i="14"/>
  <c r="F494" i="14"/>
  <c r="B494" i="14"/>
  <c r="A494" i="14"/>
  <c r="F493" i="14"/>
  <c r="B493" i="14"/>
  <c r="A493" i="14"/>
  <c r="F492" i="14"/>
  <c r="B492" i="14"/>
  <c r="A492" i="14"/>
  <c r="F491" i="14"/>
  <c r="B491" i="14"/>
  <c r="A491" i="14"/>
  <c r="F490" i="14"/>
  <c r="B490" i="14"/>
  <c r="A490" i="14"/>
  <c r="F489" i="14"/>
  <c r="B489" i="14"/>
  <c r="A489" i="14"/>
  <c r="F488" i="14"/>
  <c r="B488" i="14"/>
  <c r="A488" i="14"/>
  <c r="F487" i="14"/>
  <c r="B487" i="14"/>
  <c r="A487" i="14"/>
  <c r="F486" i="14"/>
  <c r="B486" i="14"/>
  <c r="A486" i="14"/>
  <c r="F485" i="14"/>
  <c r="B485" i="14"/>
  <c r="A485" i="14"/>
  <c r="F484" i="14"/>
  <c r="B484" i="14"/>
  <c r="A484" i="14"/>
  <c r="F483" i="14"/>
  <c r="B483" i="14"/>
  <c r="A483" i="14"/>
  <c r="F482" i="14"/>
  <c r="B482" i="14"/>
  <c r="A482" i="14"/>
  <c r="F481" i="14"/>
  <c r="B481" i="14"/>
  <c r="A481" i="14"/>
  <c r="F480" i="14"/>
  <c r="B480" i="14"/>
  <c r="A480" i="14"/>
  <c r="F479" i="14"/>
  <c r="B479" i="14"/>
  <c r="A479" i="14"/>
  <c r="F478" i="14"/>
  <c r="B478" i="14"/>
  <c r="A478" i="14"/>
  <c r="F477" i="14"/>
  <c r="B477" i="14"/>
  <c r="A477" i="14"/>
  <c r="F476" i="14"/>
  <c r="B476" i="14"/>
  <c r="A476" i="14"/>
  <c r="F475" i="14"/>
  <c r="B475" i="14"/>
  <c r="A475" i="14"/>
  <c r="F474" i="14"/>
  <c r="B474" i="14"/>
  <c r="A474" i="14"/>
  <c r="F473" i="14"/>
  <c r="B473" i="14"/>
  <c r="A473" i="14"/>
  <c r="F472" i="14"/>
  <c r="B472" i="14"/>
  <c r="A472" i="14"/>
  <c r="F471" i="14"/>
  <c r="B471" i="14"/>
  <c r="A471" i="14"/>
  <c r="F470" i="14"/>
  <c r="B470" i="14"/>
  <c r="A470" i="14"/>
  <c r="F469" i="14"/>
  <c r="B469" i="14"/>
  <c r="A469" i="14"/>
  <c r="F468" i="14"/>
  <c r="B468" i="14"/>
  <c r="A468" i="14"/>
  <c r="F467" i="14"/>
  <c r="B467" i="14"/>
  <c r="A467" i="14"/>
  <c r="F466" i="14"/>
  <c r="B466" i="14"/>
  <c r="A466" i="14"/>
  <c r="F465" i="14"/>
  <c r="B465" i="14"/>
  <c r="A465" i="14"/>
  <c r="F464" i="14"/>
  <c r="B464" i="14"/>
  <c r="A464" i="14"/>
  <c r="F463" i="14"/>
  <c r="B463" i="14"/>
  <c r="A463" i="14"/>
  <c r="F462" i="14"/>
  <c r="B462" i="14"/>
  <c r="A462" i="14"/>
  <c r="F461" i="14"/>
  <c r="B461" i="14"/>
  <c r="A461" i="14"/>
  <c r="F460" i="14"/>
  <c r="B460" i="14"/>
  <c r="A460" i="14"/>
  <c r="F459" i="14"/>
  <c r="B459" i="14"/>
  <c r="A459" i="14"/>
  <c r="F458" i="14"/>
  <c r="B458" i="14"/>
  <c r="A458" i="14"/>
  <c r="F457" i="14"/>
  <c r="B457" i="14"/>
  <c r="A457" i="14"/>
  <c r="F456" i="14"/>
  <c r="B456" i="14"/>
  <c r="A456" i="14"/>
  <c r="F455" i="14"/>
  <c r="B455" i="14"/>
  <c r="A455" i="14"/>
  <c r="F454" i="14"/>
  <c r="B454" i="14"/>
  <c r="A454" i="14"/>
  <c r="F453" i="14"/>
  <c r="B453" i="14"/>
  <c r="A453" i="14"/>
  <c r="F452" i="14"/>
  <c r="B452" i="14"/>
  <c r="A452" i="14"/>
  <c r="F451" i="14"/>
  <c r="B451" i="14"/>
  <c r="A451" i="14"/>
  <c r="F450" i="14"/>
  <c r="B450" i="14"/>
  <c r="A450" i="14"/>
  <c r="F449" i="14"/>
  <c r="B449" i="14"/>
  <c r="A449" i="14"/>
  <c r="F448" i="14"/>
  <c r="B448" i="14"/>
  <c r="A448" i="14"/>
  <c r="F447" i="14"/>
  <c r="B447" i="14"/>
  <c r="A447" i="14"/>
  <c r="F446" i="14"/>
  <c r="B446" i="14"/>
  <c r="A446" i="14"/>
  <c r="F445" i="14"/>
  <c r="B445" i="14"/>
  <c r="A445" i="14"/>
  <c r="F444" i="14"/>
  <c r="B444" i="14"/>
  <c r="A444" i="14"/>
  <c r="F443" i="14"/>
  <c r="B443" i="14"/>
  <c r="A443" i="14"/>
  <c r="F442" i="14"/>
  <c r="B442" i="14"/>
  <c r="A442" i="14"/>
  <c r="F441" i="14"/>
  <c r="B441" i="14"/>
  <c r="A441" i="14"/>
  <c r="F440" i="14"/>
  <c r="B440" i="14"/>
  <c r="A440" i="14"/>
  <c r="F439" i="14"/>
  <c r="B439" i="14"/>
  <c r="A439" i="14"/>
  <c r="F438" i="14"/>
  <c r="B438" i="14"/>
  <c r="A438" i="14"/>
  <c r="F437" i="14"/>
  <c r="B437" i="14"/>
  <c r="A437" i="14"/>
  <c r="F436" i="14"/>
  <c r="B436" i="14"/>
  <c r="A436" i="14"/>
  <c r="F435" i="14"/>
  <c r="B435" i="14"/>
  <c r="A435" i="14"/>
  <c r="F434" i="14"/>
  <c r="B434" i="14"/>
  <c r="A434" i="14"/>
  <c r="F433" i="14"/>
  <c r="B433" i="14"/>
  <c r="A433" i="14"/>
  <c r="F432" i="14"/>
  <c r="B432" i="14"/>
  <c r="A432" i="14"/>
  <c r="F431" i="14"/>
  <c r="B431" i="14"/>
  <c r="A431" i="14"/>
  <c r="F430" i="14"/>
  <c r="B430" i="14"/>
  <c r="A430" i="14"/>
  <c r="F429" i="14"/>
  <c r="B429" i="14"/>
  <c r="A429" i="14"/>
  <c r="F428" i="14"/>
  <c r="B428" i="14"/>
  <c r="A428" i="14"/>
  <c r="F427" i="14"/>
  <c r="B427" i="14"/>
  <c r="A427" i="14"/>
  <c r="F426" i="14"/>
  <c r="B426" i="14"/>
  <c r="A426" i="14"/>
  <c r="F425" i="14"/>
  <c r="B425" i="14"/>
  <c r="A425" i="14"/>
  <c r="F424" i="14"/>
  <c r="B424" i="14"/>
  <c r="A424" i="14"/>
  <c r="F423" i="14"/>
  <c r="B423" i="14"/>
  <c r="A423" i="14"/>
  <c r="F422" i="14"/>
  <c r="B422" i="14"/>
  <c r="A422" i="14"/>
  <c r="F421" i="14"/>
  <c r="B421" i="14"/>
  <c r="A421" i="14"/>
  <c r="F420" i="14"/>
  <c r="B420" i="14"/>
  <c r="A420" i="14"/>
  <c r="F419" i="14"/>
  <c r="B419" i="14"/>
  <c r="A419" i="14"/>
  <c r="F418" i="14"/>
  <c r="B418" i="14"/>
  <c r="A418" i="14"/>
  <c r="F417" i="14"/>
  <c r="B417" i="14"/>
  <c r="A417" i="14"/>
  <c r="F416" i="14"/>
  <c r="B416" i="14"/>
  <c r="A416" i="14"/>
  <c r="F415" i="14"/>
  <c r="B415" i="14"/>
  <c r="A415" i="14"/>
  <c r="F414" i="14"/>
  <c r="B414" i="14"/>
  <c r="A414" i="14"/>
  <c r="F413" i="14"/>
  <c r="B413" i="14"/>
  <c r="A413" i="14"/>
  <c r="F412" i="14"/>
  <c r="B412" i="14"/>
  <c r="A412" i="14"/>
  <c r="F411" i="14"/>
  <c r="B411" i="14"/>
  <c r="A411" i="14"/>
  <c r="F410" i="14"/>
  <c r="B410" i="14"/>
  <c r="A410" i="14"/>
  <c r="F409" i="14"/>
  <c r="B409" i="14"/>
  <c r="A409" i="14"/>
  <c r="F408" i="14"/>
  <c r="B408" i="14"/>
  <c r="A408" i="14"/>
  <c r="F407" i="14"/>
  <c r="B407" i="14"/>
  <c r="A407" i="14"/>
  <c r="F406" i="14"/>
  <c r="B406" i="14"/>
  <c r="A406" i="14"/>
  <c r="F405" i="14"/>
  <c r="B405" i="14"/>
  <c r="A405" i="14"/>
  <c r="F404" i="14"/>
  <c r="B404" i="14"/>
  <c r="A404" i="14"/>
  <c r="F403" i="14"/>
  <c r="B403" i="14"/>
  <c r="A403" i="14"/>
  <c r="F402" i="14"/>
  <c r="B402" i="14"/>
  <c r="A402" i="14"/>
  <c r="F401" i="14"/>
  <c r="B401" i="14"/>
  <c r="A401" i="14"/>
  <c r="F400" i="14"/>
  <c r="B400" i="14"/>
  <c r="A400" i="14"/>
  <c r="F399" i="14"/>
  <c r="B399" i="14"/>
  <c r="A399" i="14"/>
  <c r="F398" i="14"/>
  <c r="B398" i="14"/>
  <c r="A398" i="14"/>
  <c r="F397" i="14"/>
  <c r="B397" i="14"/>
  <c r="A397" i="14"/>
  <c r="F396" i="14"/>
  <c r="B396" i="14"/>
  <c r="A396" i="14"/>
  <c r="F395" i="14"/>
  <c r="B395" i="14"/>
  <c r="A395" i="14"/>
  <c r="F394" i="14"/>
  <c r="B394" i="14"/>
  <c r="A394" i="14"/>
  <c r="F393" i="14"/>
  <c r="B393" i="14"/>
  <c r="A393" i="14"/>
  <c r="F392" i="14"/>
  <c r="B392" i="14"/>
  <c r="A392" i="14"/>
  <c r="F391" i="14"/>
  <c r="B391" i="14"/>
  <c r="A391" i="14"/>
  <c r="F390" i="14"/>
  <c r="B390" i="14"/>
  <c r="A390" i="14"/>
  <c r="F389" i="14"/>
  <c r="B389" i="14"/>
  <c r="A389" i="14"/>
  <c r="F388" i="14"/>
  <c r="B388" i="14"/>
  <c r="A388" i="14"/>
  <c r="F387" i="14"/>
  <c r="B387" i="14"/>
  <c r="A387" i="14"/>
  <c r="F386" i="14"/>
  <c r="B386" i="14"/>
  <c r="A386" i="14"/>
  <c r="F385" i="14"/>
  <c r="B385" i="14"/>
  <c r="A385" i="14"/>
  <c r="F384" i="14"/>
  <c r="B384" i="14"/>
  <c r="A384" i="14"/>
  <c r="F383" i="14"/>
  <c r="B383" i="14"/>
  <c r="A383" i="14"/>
  <c r="F382" i="14"/>
  <c r="B382" i="14"/>
  <c r="A382" i="14"/>
  <c r="F381" i="14"/>
  <c r="B381" i="14"/>
  <c r="A381" i="14"/>
  <c r="F380" i="14"/>
  <c r="B380" i="14"/>
  <c r="A380" i="14"/>
  <c r="F379" i="14"/>
  <c r="B379" i="14"/>
  <c r="A379" i="14"/>
  <c r="F378" i="14"/>
  <c r="B378" i="14"/>
  <c r="A378" i="14"/>
  <c r="F377" i="14"/>
  <c r="B377" i="14"/>
  <c r="A377" i="14"/>
  <c r="F376" i="14"/>
  <c r="B376" i="14"/>
  <c r="A376" i="14"/>
  <c r="F375" i="14"/>
  <c r="B375" i="14"/>
  <c r="A375" i="14"/>
  <c r="F374" i="14"/>
  <c r="B374" i="14"/>
  <c r="A374" i="14"/>
  <c r="F373" i="14"/>
  <c r="B373" i="14"/>
  <c r="A373" i="14"/>
  <c r="F372" i="14"/>
  <c r="B372" i="14"/>
  <c r="A372" i="14"/>
  <c r="F371" i="14"/>
  <c r="B371" i="14"/>
  <c r="A371" i="14"/>
  <c r="F370" i="14"/>
  <c r="B370" i="14"/>
  <c r="A370" i="14"/>
  <c r="F369" i="14"/>
  <c r="B369" i="14"/>
  <c r="A369" i="14"/>
  <c r="F368" i="14"/>
  <c r="B368" i="14"/>
  <c r="A368" i="14"/>
  <c r="F367" i="14"/>
  <c r="B367" i="14"/>
  <c r="A367" i="14"/>
  <c r="F366" i="14"/>
  <c r="B366" i="14"/>
  <c r="A366" i="14"/>
  <c r="F365" i="14"/>
  <c r="B365" i="14"/>
  <c r="A365" i="14"/>
  <c r="F364" i="14"/>
  <c r="B364" i="14"/>
  <c r="A364" i="14"/>
  <c r="F363" i="14"/>
  <c r="B363" i="14"/>
  <c r="A363" i="14"/>
  <c r="F362" i="14"/>
  <c r="B362" i="14"/>
  <c r="A362" i="14"/>
  <c r="F361" i="14"/>
  <c r="B361" i="14"/>
  <c r="A361" i="14"/>
  <c r="F360" i="14"/>
  <c r="B360" i="14"/>
  <c r="A360" i="14"/>
  <c r="F359" i="14"/>
  <c r="B359" i="14"/>
  <c r="A359" i="14"/>
  <c r="F358" i="14"/>
  <c r="B358" i="14"/>
  <c r="A358" i="14"/>
  <c r="F357" i="14"/>
  <c r="B357" i="14"/>
  <c r="A357" i="14"/>
  <c r="F356" i="14"/>
  <c r="B356" i="14"/>
  <c r="A356" i="14"/>
  <c r="F355" i="14"/>
  <c r="B355" i="14"/>
  <c r="A355" i="14"/>
  <c r="F354" i="14"/>
  <c r="B354" i="14"/>
  <c r="A354" i="14"/>
  <c r="F353" i="14"/>
  <c r="B353" i="14"/>
  <c r="A353" i="14"/>
  <c r="F352" i="14"/>
  <c r="B352" i="14"/>
  <c r="A352" i="14"/>
  <c r="F351" i="14"/>
  <c r="B351" i="14"/>
  <c r="A351" i="14"/>
  <c r="F350" i="14"/>
  <c r="B350" i="14"/>
  <c r="A350" i="14"/>
  <c r="F349" i="14"/>
  <c r="B349" i="14"/>
  <c r="A349" i="14"/>
  <c r="F348" i="14"/>
  <c r="B348" i="14"/>
  <c r="A348" i="14"/>
  <c r="F347" i="14"/>
  <c r="B347" i="14"/>
  <c r="A347" i="14"/>
  <c r="F346" i="14"/>
  <c r="B346" i="14"/>
  <c r="A346" i="14"/>
  <c r="F345" i="14"/>
  <c r="B345" i="14"/>
  <c r="A345" i="14"/>
  <c r="F344" i="14"/>
  <c r="B344" i="14"/>
  <c r="A344" i="14"/>
  <c r="F343" i="14"/>
  <c r="B343" i="14"/>
  <c r="A343" i="14"/>
  <c r="F342" i="14"/>
  <c r="B342" i="14"/>
  <c r="A342" i="14"/>
  <c r="F341" i="14"/>
  <c r="B341" i="14"/>
  <c r="A341" i="14"/>
  <c r="F340" i="14"/>
  <c r="B340" i="14"/>
  <c r="A340" i="14"/>
  <c r="F339" i="14"/>
  <c r="B339" i="14"/>
  <c r="A339" i="14"/>
  <c r="F338" i="14"/>
  <c r="B338" i="14"/>
  <c r="A338" i="14"/>
  <c r="F337" i="14"/>
  <c r="B337" i="14"/>
  <c r="A337" i="14"/>
  <c r="F336" i="14"/>
  <c r="B336" i="14"/>
  <c r="A336" i="14"/>
  <c r="F335" i="14"/>
  <c r="B335" i="14"/>
  <c r="A335" i="14"/>
  <c r="F334" i="14"/>
  <c r="B334" i="14"/>
  <c r="A334" i="14"/>
  <c r="F333" i="14"/>
  <c r="B333" i="14"/>
  <c r="A333" i="14"/>
  <c r="F332" i="14"/>
  <c r="B332" i="14"/>
  <c r="A332" i="14"/>
  <c r="F331" i="14"/>
  <c r="B331" i="14"/>
  <c r="A331" i="14"/>
  <c r="F330" i="14"/>
  <c r="B330" i="14"/>
  <c r="A330" i="14"/>
  <c r="F329" i="14"/>
  <c r="B329" i="14"/>
  <c r="A329" i="14"/>
  <c r="F328" i="14"/>
  <c r="B328" i="14"/>
  <c r="A328" i="14"/>
  <c r="F327" i="14"/>
  <c r="B327" i="14"/>
  <c r="A327" i="14"/>
  <c r="F326" i="14"/>
  <c r="B326" i="14"/>
  <c r="A326" i="14"/>
  <c r="F325" i="14"/>
  <c r="B325" i="14"/>
  <c r="A325" i="14"/>
  <c r="F324" i="14"/>
  <c r="B324" i="14"/>
  <c r="A324" i="14"/>
  <c r="F323" i="14"/>
  <c r="B323" i="14"/>
  <c r="A323" i="14"/>
  <c r="F322" i="14"/>
  <c r="B322" i="14"/>
  <c r="A322" i="14"/>
  <c r="F321" i="14"/>
  <c r="B321" i="14"/>
  <c r="A321" i="14"/>
  <c r="F320" i="14"/>
  <c r="B320" i="14"/>
  <c r="A320" i="14"/>
  <c r="F319" i="14"/>
  <c r="B319" i="14"/>
  <c r="A319" i="14"/>
  <c r="F318" i="14"/>
  <c r="B318" i="14"/>
  <c r="A318" i="14"/>
  <c r="F317" i="14"/>
  <c r="B317" i="14"/>
  <c r="A317" i="14"/>
  <c r="F316" i="14"/>
  <c r="B316" i="14"/>
  <c r="A316" i="14"/>
  <c r="F315" i="14"/>
  <c r="B315" i="14"/>
  <c r="A315" i="14"/>
  <c r="F314" i="14"/>
  <c r="B314" i="14"/>
  <c r="A314" i="14"/>
  <c r="F313" i="14"/>
  <c r="B313" i="14"/>
  <c r="A313" i="14"/>
  <c r="F312" i="14"/>
  <c r="B312" i="14"/>
  <c r="A312" i="14"/>
  <c r="F311" i="14"/>
  <c r="B311" i="14"/>
  <c r="A311" i="14"/>
  <c r="F310" i="14"/>
  <c r="B310" i="14"/>
  <c r="A310" i="14"/>
  <c r="F309" i="14"/>
  <c r="B309" i="14"/>
  <c r="A309" i="14"/>
  <c r="F308" i="14"/>
  <c r="B308" i="14"/>
  <c r="A308" i="14"/>
  <c r="F307" i="14"/>
  <c r="B307" i="14"/>
  <c r="A307" i="14"/>
  <c r="F306" i="14"/>
  <c r="B306" i="14"/>
  <c r="A306" i="14"/>
  <c r="F305" i="14"/>
  <c r="B305" i="14"/>
  <c r="A305" i="14"/>
  <c r="F304" i="14"/>
  <c r="B304" i="14"/>
  <c r="A304" i="14"/>
  <c r="F303" i="14"/>
  <c r="B303" i="14"/>
  <c r="A303" i="14"/>
  <c r="F302" i="14"/>
  <c r="B302" i="14"/>
  <c r="A302" i="14"/>
  <c r="F301" i="14"/>
  <c r="B301" i="14"/>
  <c r="A301" i="14"/>
  <c r="F300" i="14"/>
  <c r="B300" i="14"/>
  <c r="A300" i="14"/>
  <c r="F299" i="14"/>
  <c r="B299" i="14"/>
  <c r="A299" i="14"/>
  <c r="F298" i="14"/>
  <c r="B298" i="14"/>
  <c r="A298" i="14"/>
  <c r="F297" i="14"/>
  <c r="B297" i="14"/>
  <c r="A297" i="14"/>
  <c r="F296" i="14"/>
  <c r="B296" i="14"/>
  <c r="A296" i="14"/>
  <c r="F295" i="14"/>
  <c r="B295" i="14"/>
  <c r="A295" i="14"/>
  <c r="F294" i="14"/>
  <c r="B294" i="14"/>
  <c r="A294" i="14"/>
  <c r="F293" i="14"/>
  <c r="B293" i="14"/>
  <c r="A293" i="14"/>
  <c r="F292" i="14"/>
  <c r="B292" i="14"/>
  <c r="A292" i="14"/>
  <c r="F291" i="14"/>
  <c r="B291" i="14"/>
  <c r="A291" i="14"/>
  <c r="F290" i="14"/>
  <c r="B290" i="14"/>
  <c r="A290" i="14"/>
  <c r="F289" i="14"/>
  <c r="B289" i="14"/>
  <c r="A289" i="14"/>
  <c r="F288" i="14"/>
  <c r="B288" i="14"/>
  <c r="A288" i="14"/>
  <c r="F287" i="14"/>
  <c r="B287" i="14"/>
  <c r="A287" i="14"/>
  <c r="F286" i="14"/>
  <c r="B286" i="14"/>
  <c r="A286" i="14"/>
  <c r="F285" i="14"/>
  <c r="B285" i="14"/>
  <c r="A285" i="14"/>
  <c r="F284" i="14"/>
  <c r="B284" i="14"/>
  <c r="A284" i="14"/>
  <c r="F283" i="14"/>
  <c r="B283" i="14"/>
  <c r="A283" i="14"/>
  <c r="F282" i="14"/>
  <c r="B282" i="14"/>
  <c r="A282" i="14"/>
  <c r="F281" i="14"/>
  <c r="B281" i="14"/>
  <c r="A281" i="14"/>
  <c r="F280" i="14"/>
  <c r="B280" i="14"/>
  <c r="A280" i="14"/>
  <c r="F279" i="14"/>
  <c r="B279" i="14"/>
  <c r="A279" i="14"/>
  <c r="F278" i="14"/>
  <c r="B278" i="14"/>
  <c r="A278" i="14"/>
  <c r="F277" i="14"/>
  <c r="B277" i="14"/>
  <c r="A277" i="14"/>
  <c r="F276" i="14"/>
  <c r="B276" i="14"/>
  <c r="A276" i="14"/>
  <c r="F275" i="14"/>
  <c r="B275" i="14"/>
  <c r="A275" i="14"/>
  <c r="F274" i="14"/>
  <c r="B274" i="14"/>
  <c r="A274" i="14"/>
  <c r="F273" i="14"/>
  <c r="B273" i="14"/>
  <c r="A273" i="14"/>
  <c r="F272" i="14"/>
  <c r="B272" i="14"/>
  <c r="A272" i="14"/>
  <c r="F271" i="14"/>
  <c r="B271" i="14"/>
  <c r="A271" i="14"/>
  <c r="F270" i="14"/>
  <c r="B270" i="14"/>
  <c r="A270" i="14"/>
  <c r="F269" i="14"/>
  <c r="B269" i="14"/>
  <c r="A269" i="14"/>
  <c r="F268" i="14"/>
  <c r="B268" i="14"/>
  <c r="A268" i="14"/>
  <c r="F267" i="14"/>
  <c r="B267" i="14"/>
  <c r="A267" i="14"/>
  <c r="F266" i="14"/>
  <c r="B266" i="14"/>
  <c r="A266" i="14"/>
  <c r="F265" i="14"/>
  <c r="B265" i="14"/>
  <c r="A265" i="14"/>
  <c r="F264" i="14"/>
  <c r="B264" i="14"/>
  <c r="A264" i="14"/>
  <c r="F263" i="14"/>
  <c r="B263" i="14"/>
  <c r="A263" i="14"/>
  <c r="F262" i="14"/>
  <c r="B262" i="14"/>
  <c r="A262" i="14"/>
  <c r="F261" i="14"/>
  <c r="B261" i="14"/>
  <c r="A261" i="14"/>
  <c r="F260" i="14"/>
  <c r="B260" i="14"/>
  <c r="A260" i="14"/>
  <c r="F259" i="14"/>
  <c r="B259" i="14"/>
  <c r="A259" i="14"/>
  <c r="F258" i="14"/>
  <c r="B258" i="14"/>
  <c r="A258" i="14"/>
  <c r="F257" i="14"/>
  <c r="B257" i="14"/>
  <c r="A257" i="14"/>
  <c r="F256" i="14"/>
  <c r="B256" i="14"/>
  <c r="A256" i="14"/>
  <c r="F255" i="14"/>
  <c r="B255" i="14"/>
  <c r="A255" i="14"/>
  <c r="F254" i="14"/>
  <c r="B254" i="14"/>
  <c r="A254" i="14"/>
  <c r="F253" i="14"/>
  <c r="B253" i="14"/>
  <c r="A253" i="14"/>
  <c r="D252" i="14"/>
  <c r="B252" i="14"/>
  <c r="A252" i="14"/>
  <c r="D251" i="14"/>
  <c r="B251" i="14"/>
  <c r="A251" i="14"/>
  <c r="D250" i="14"/>
  <c r="B250" i="14"/>
  <c r="A250" i="14"/>
  <c r="D249" i="14"/>
  <c r="B249" i="14"/>
  <c r="A249" i="14"/>
  <c r="D248" i="14"/>
  <c r="B248" i="14"/>
  <c r="A248" i="14"/>
  <c r="D247" i="14"/>
  <c r="B247" i="14"/>
  <c r="A247" i="14"/>
  <c r="D246" i="14"/>
  <c r="B246" i="14"/>
  <c r="A246" i="14"/>
  <c r="D245" i="14"/>
  <c r="B245" i="14"/>
  <c r="A245" i="14"/>
  <c r="D244" i="14"/>
  <c r="B244" i="14"/>
  <c r="A244" i="14"/>
  <c r="D243" i="14"/>
  <c r="B243" i="14"/>
  <c r="A243" i="14"/>
  <c r="D242" i="14"/>
  <c r="B242" i="14"/>
  <c r="A242" i="14"/>
  <c r="D241" i="14"/>
  <c r="B241" i="14"/>
  <c r="A241" i="14"/>
  <c r="D240" i="14"/>
  <c r="B240" i="14"/>
  <c r="A240" i="14"/>
  <c r="D239" i="14"/>
  <c r="B239" i="14"/>
  <c r="A239" i="14"/>
  <c r="D238" i="14"/>
  <c r="B238" i="14"/>
  <c r="A238" i="14"/>
  <c r="D237" i="14"/>
  <c r="B237" i="14"/>
  <c r="A237" i="14"/>
  <c r="D236" i="14"/>
  <c r="B236" i="14"/>
  <c r="A236" i="14"/>
  <c r="D235" i="14"/>
  <c r="B235" i="14"/>
  <c r="A235" i="14"/>
  <c r="D234" i="14"/>
  <c r="B234" i="14"/>
  <c r="A234" i="14"/>
  <c r="D233" i="14"/>
  <c r="B233" i="14"/>
  <c r="A233" i="14"/>
  <c r="D232" i="14"/>
  <c r="B232" i="14"/>
  <c r="A232" i="14"/>
  <c r="D231" i="14"/>
  <c r="B231" i="14"/>
  <c r="A231" i="14"/>
  <c r="D230" i="14"/>
  <c r="B230" i="14"/>
  <c r="A230" i="14"/>
  <c r="D229" i="14"/>
  <c r="B229" i="14"/>
  <c r="A229" i="14"/>
  <c r="D228" i="14"/>
  <c r="B228" i="14"/>
  <c r="A228" i="14"/>
  <c r="D227" i="14"/>
  <c r="B227" i="14"/>
  <c r="A227" i="14"/>
  <c r="D226" i="14"/>
  <c r="B226" i="14"/>
  <c r="A226" i="14"/>
  <c r="D225" i="14"/>
  <c r="B225" i="14"/>
  <c r="A225" i="14"/>
  <c r="D224" i="14"/>
  <c r="B224" i="14"/>
  <c r="A224" i="14"/>
  <c r="D223" i="14"/>
  <c r="B223" i="14"/>
  <c r="A223" i="14"/>
  <c r="D222" i="14"/>
  <c r="B222" i="14"/>
  <c r="A222" i="14"/>
  <c r="D221" i="14"/>
  <c r="B221" i="14"/>
  <c r="A221" i="14"/>
  <c r="D220" i="14"/>
  <c r="B220" i="14"/>
  <c r="A220" i="14"/>
  <c r="D219" i="14"/>
  <c r="B219" i="14"/>
  <c r="A219" i="14"/>
  <c r="D218" i="14"/>
  <c r="B218" i="14"/>
  <c r="A218" i="14"/>
  <c r="D217" i="14"/>
  <c r="B217" i="14"/>
  <c r="A217" i="14"/>
  <c r="D216" i="14"/>
  <c r="B216" i="14"/>
  <c r="A216" i="14"/>
  <c r="D215" i="14"/>
  <c r="B215" i="14"/>
  <c r="A215" i="14"/>
  <c r="D214" i="14"/>
  <c r="B214" i="14"/>
  <c r="A214" i="14"/>
  <c r="D213" i="14"/>
  <c r="B213" i="14"/>
  <c r="A213" i="14"/>
  <c r="D212" i="14"/>
  <c r="B212" i="14"/>
  <c r="A212" i="14"/>
  <c r="D211" i="14"/>
  <c r="B211" i="14"/>
  <c r="A211" i="14"/>
  <c r="D210" i="14"/>
  <c r="B210" i="14"/>
  <c r="A210" i="14"/>
  <c r="D209" i="14"/>
  <c r="B209" i="14"/>
  <c r="A209" i="14"/>
  <c r="D208" i="14"/>
  <c r="B208" i="14"/>
  <c r="A208" i="14"/>
  <c r="D207" i="14"/>
  <c r="B207" i="14"/>
  <c r="A207" i="14"/>
  <c r="D206" i="14"/>
  <c r="B206" i="14"/>
  <c r="A206" i="14"/>
  <c r="D205" i="14"/>
  <c r="B205" i="14"/>
  <c r="A205" i="14"/>
  <c r="D204" i="14"/>
  <c r="B204" i="14"/>
  <c r="A204" i="14"/>
  <c r="D203" i="14"/>
  <c r="B203" i="14"/>
  <c r="A203" i="14"/>
  <c r="D202" i="14"/>
  <c r="B202" i="14"/>
  <c r="A202" i="14"/>
  <c r="D201" i="14"/>
  <c r="B201" i="14"/>
  <c r="A201" i="14"/>
  <c r="D200" i="14"/>
  <c r="B200" i="14"/>
  <c r="A200" i="14"/>
  <c r="D199" i="14"/>
  <c r="B199" i="14"/>
  <c r="A199" i="14"/>
  <c r="D198" i="14"/>
  <c r="B198" i="14"/>
  <c r="A198" i="14"/>
  <c r="D197" i="14"/>
  <c r="B197" i="14"/>
  <c r="A197" i="14"/>
  <c r="D196" i="14"/>
  <c r="B196" i="14"/>
  <c r="A196" i="14"/>
  <c r="D195" i="14"/>
  <c r="B195" i="14"/>
  <c r="A195" i="14"/>
  <c r="D194" i="14"/>
  <c r="B194" i="14"/>
  <c r="A194" i="14"/>
  <c r="D193" i="14"/>
  <c r="B193" i="14"/>
  <c r="A193" i="14"/>
  <c r="D192" i="14"/>
  <c r="B192" i="14"/>
  <c r="A192" i="14"/>
  <c r="D191" i="14"/>
  <c r="B191" i="14"/>
  <c r="A191" i="14"/>
  <c r="D190" i="14"/>
  <c r="B190" i="14"/>
  <c r="A190" i="14"/>
  <c r="D189" i="14"/>
  <c r="B189" i="14"/>
  <c r="A189" i="14"/>
  <c r="D188" i="14"/>
  <c r="B188" i="14"/>
  <c r="A188" i="14"/>
  <c r="D187" i="14"/>
  <c r="B187" i="14"/>
  <c r="A187" i="14"/>
  <c r="D186" i="14"/>
  <c r="B186" i="14"/>
  <c r="A186" i="14"/>
  <c r="D185" i="14"/>
  <c r="B185" i="14"/>
  <c r="A185" i="14"/>
  <c r="D184" i="14"/>
  <c r="B184" i="14"/>
  <c r="A184" i="14"/>
  <c r="D183" i="14"/>
  <c r="B183" i="14"/>
  <c r="A183" i="14"/>
  <c r="D182" i="14"/>
  <c r="B182" i="14"/>
  <c r="A182" i="14"/>
  <c r="D181" i="14"/>
  <c r="B181" i="14"/>
  <c r="A181" i="14"/>
  <c r="D180" i="14"/>
  <c r="B180" i="14"/>
  <c r="A180" i="14"/>
  <c r="D179" i="14"/>
  <c r="B179" i="14"/>
  <c r="A179" i="14"/>
  <c r="D178" i="14"/>
  <c r="B178" i="14"/>
  <c r="A178" i="14"/>
  <c r="D177" i="14"/>
  <c r="B177" i="14"/>
  <c r="A177" i="14"/>
  <c r="D176" i="14"/>
  <c r="B176" i="14"/>
  <c r="A176" i="14"/>
  <c r="D175" i="14"/>
  <c r="B175" i="14"/>
  <c r="A175" i="14"/>
  <c r="D174" i="14"/>
  <c r="B174" i="14"/>
  <c r="A174" i="14"/>
  <c r="D173" i="14"/>
  <c r="B173" i="14"/>
  <c r="A173" i="14"/>
  <c r="D172" i="14"/>
  <c r="B172" i="14"/>
  <c r="A172" i="14"/>
  <c r="D171" i="14"/>
  <c r="B171" i="14"/>
  <c r="A171" i="14"/>
  <c r="D170" i="14"/>
  <c r="B170" i="14"/>
  <c r="A170" i="14"/>
  <c r="D169" i="14"/>
  <c r="B169" i="14"/>
  <c r="A169" i="14"/>
  <c r="D168" i="14"/>
  <c r="B168" i="14"/>
  <c r="A168" i="14"/>
  <c r="D167" i="14"/>
  <c r="B167" i="14"/>
  <c r="A167" i="14"/>
  <c r="D166" i="14"/>
  <c r="B166" i="14"/>
  <c r="A166" i="14"/>
  <c r="D165" i="14"/>
  <c r="B165" i="14"/>
  <c r="A165" i="14"/>
  <c r="D164" i="14"/>
  <c r="B164" i="14"/>
  <c r="A164" i="14"/>
  <c r="D163" i="14"/>
  <c r="B163" i="14"/>
  <c r="A163" i="14"/>
  <c r="D162" i="14"/>
  <c r="B162" i="14"/>
  <c r="A162" i="14"/>
  <c r="D161" i="14"/>
  <c r="B161" i="14"/>
  <c r="A161" i="14"/>
  <c r="D160" i="14"/>
  <c r="B160" i="14"/>
  <c r="A160" i="14"/>
  <c r="D159" i="14"/>
  <c r="B159" i="14"/>
  <c r="A159" i="14"/>
  <c r="D158" i="14"/>
  <c r="B158" i="14"/>
  <c r="A158" i="14"/>
  <c r="D157" i="14"/>
  <c r="B157" i="14"/>
  <c r="A157" i="14"/>
  <c r="D156" i="14"/>
  <c r="B156" i="14"/>
  <c r="A156" i="14"/>
  <c r="D155" i="14"/>
  <c r="B155" i="14"/>
  <c r="A155" i="14"/>
  <c r="D154" i="14"/>
  <c r="B154" i="14"/>
  <c r="A154" i="14"/>
  <c r="D153" i="14"/>
  <c r="B153" i="14"/>
  <c r="A153" i="14"/>
  <c r="D152" i="14"/>
  <c r="B152" i="14"/>
  <c r="A152" i="14"/>
  <c r="D151" i="14"/>
  <c r="B151" i="14"/>
  <c r="A151" i="14"/>
  <c r="D150" i="14"/>
  <c r="B150" i="14"/>
  <c r="A150" i="14"/>
  <c r="D149" i="14"/>
  <c r="B149" i="14"/>
  <c r="A149" i="14"/>
  <c r="D148" i="14"/>
  <c r="B148" i="14"/>
  <c r="A148" i="14"/>
  <c r="D147" i="14"/>
  <c r="B147" i="14"/>
  <c r="A147" i="14"/>
  <c r="D146" i="14"/>
  <c r="B146" i="14"/>
  <c r="A146" i="14"/>
  <c r="D145" i="14"/>
  <c r="B145" i="14"/>
  <c r="A145" i="14"/>
  <c r="D144" i="14"/>
  <c r="B144" i="14"/>
  <c r="A144" i="14"/>
  <c r="D143" i="14"/>
  <c r="B143" i="14"/>
  <c r="A143" i="14"/>
  <c r="D142" i="14"/>
  <c r="B142" i="14"/>
  <c r="A142" i="14"/>
  <c r="D141" i="14"/>
  <c r="B141" i="14"/>
  <c r="A141" i="14"/>
  <c r="D140" i="14"/>
  <c r="B140" i="14"/>
  <c r="A140" i="14"/>
  <c r="D139" i="14"/>
  <c r="B139" i="14"/>
  <c r="A139" i="14"/>
  <c r="D138" i="14"/>
  <c r="B138" i="14"/>
  <c r="A138" i="14"/>
  <c r="D137" i="14"/>
  <c r="B137" i="14"/>
  <c r="A137" i="14"/>
  <c r="D136" i="14"/>
  <c r="B136" i="14"/>
  <c r="A136" i="14"/>
  <c r="D135" i="14"/>
  <c r="B135" i="14"/>
  <c r="A135" i="14"/>
  <c r="D134" i="14"/>
  <c r="B134" i="14"/>
  <c r="A134" i="14"/>
  <c r="D133" i="14"/>
  <c r="B133" i="14"/>
  <c r="A133" i="14"/>
  <c r="D132" i="14"/>
  <c r="B132" i="14"/>
  <c r="A132" i="14"/>
  <c r="D131" i="14"/>
  <c r="B131" i="14"/>
  <c r="A131" i="14"/>
  <c r="D130" i="14"/>
  <c r="B130" i="14"/>
  <c r="A130" i="14"/>
  <c r="D129" i="14"/>
  <c r="B129" i="14"/>
  <c r="A129" i="14"/>
  <c r="D128" i="14"/>
  <c r="B128" i="14"/>
  <c r="A128" i="14"/>
  <c r="D127" i="14"/>
  <c r="B127" i="14"/>
  <c r="A127" i="14"/>
  <c r="D126" i="14"/>
  <c r="B126" i="14"/>
  <c r="A126" i="14"/>
  <c r="D125" i="14"/>
  <c r="B125" i="14"/>
  <c r="A125" i="14"/>
  <c r="D124" i="14"/>
  <c r="B124" i="14"/>
  <c r="A124" i="14"/>
  <c r="D123" i="14"/>
  <c r="B123" i="14"/>
  <c r="A123" i="14"/>
  <c r="D122" i="14"/>
  <c r="B122" i="14"/>
  <c r="A122" i="14"/>
  <c r="D121" i="14"/>
  <c r="B121" i="14"/>
  <c r="A121" i="14"/>
  <c r="D120" i="14"/>
  <c r="B120" i="14"/>
  <c r="A120" i="14"/>
  <c r="D119" i="14"/>
  <c r="B119" i="14"/>
  <c r="A119" i="14"/>
  <c r="D118" i="14"/>
  <c r="B118" i="14"/>
  <c r="A118" i="14"/>
  <c r="D117" i="14"/>
  <c r="B117" i="14"/>
  <c r="A117" i="14"/>
  <c r="D116" i="14"/>
  <c r="B116" i="14"/>
  <c r="A116" i="14"/>
  <c r="D115" i="14"/>
  <c r="B115" i="14"/>
  <c r="A115" i="14"/>
  <c r="D114" i="14"/>
  <c r="B114" i="14"/>
  <c r="A114" i="14"/>
  <c r="D113" i="14"/>
  <c r="B113" i="14"/>
  <c r="A113" i="14"/>
  <c r="D112" i="14"/>
  <c r="B112" i="14"/>
  <c r="A112" i="14"/>
  <c r="D111" i="14"/>
  <c r="B111" i="14"/>
  <c r="A111" i="14"/>
  <c r="D110" i="14"/>
  <c r="B110" i="14"/>
  <c r="A110" i="14"/>
  <c r="D109" i="14"/>
  <c r="B109" i="14"/>
  <c r="A109" i="14"/>
  <c r="D108" i="14"/>
  <c r="B108" i="14"/>
  <c r="A108" i="14"/>
  <c r="D107" i="14"/>
  <c r="B107" i="14"/>
  <c r="A107" i="14"/>
  <c r="D106" i="14"/>
  <c r="B106" i="14"/>
  <c r="A106" i="14"/>
  <c r="D105" i="14"/>
  <c r="B105" i="14"/>
  <c r="A105" i="14"/>
  <c r="D104" i="14"/>
  <c r="B104" i="14"/>
  <c r="A104" i="14"/>
  <c r="D103" i="14"/>
  <c r="B103" i="14"/>
  <c r="A103" i="14"/>
  <c r="D102" i="14"/>
  <c r="B102" i="14"/>
  <c r="A102" i="14"/>
  <c r="D101" i="14"/>
  <c r="B101" i="14"/>
  <c r="A101" i="14"/>
  <c r="D100" i="14"/>
  <c r="B100" i="14"/>
  <c r="A100" i="14"/>
  <c r="D99" i="14"/>
  <c r="B99" i="14"/>
  <c r="A99" i="14"/>
  <c r="D98" i="14"/>
  <c r="B98" i="14"/>
  <c r="A98" i="14"/>
  <c r="D97" i="14"/>
  <c r="B97" i="14"/>
  <c r="A97" i="14"/>
  <c r="D96" i="14"/>
  <c r="B96" i="14"/>
  <c r="A96" i="14"/>
  <c r="D95" i="14"/>
  <c r="B95" i="14"/>
  <c r="A95" i="14"/>
  <c r="D94" i="14"/>
  <c r="B94" i="14"/>
  <c r="A94" i="14"/>
  <c r="D93" i="14"/>
  <c r="B93" i="14"/>
  <c r="A93" i="14"/>
  <c r="D92" i="14"/>
  <c r="B92" i="14"/>
  <c r="A92" i="14"/>
  <c r="D91" i="14"/>
  <c r="B91" i="14"/>
  <c r="A91" i="14"/>
  <c r="D90" i="14"/>
  <c r="B90" i="14"/>
  <c r="A90" i="14"/>
  <c r="D89" i="14"/>
  <c r="B89" i="14"/>
  <c r="A89" i="14"/>
  <c r="D88" i="14"/>
  <c r="B88" i="14"/>
  <c r="A88" i="14"/>
  <c r="D87" i="14"/>
  <c r="B87" i="14"/>
  <c r="A87" i="14"/>
  <c r="D86" i="14"/>
  <c r="B86" i="14"/>
  <c r="A86" i="14"/>
  <c r="D85" i="14"/>
  <c r="B85" i="14"/>
  <c r="A85" i="14"/>
  <c r="D84" i="14"/>
  <c r="B84" i="14"/>
  <c r="A84" i="14"/>
  <c r="D83" i="14"/>
  <c r="B83" i="14"/>
  <c r="A83" i="14"/>
  <c r="D82" i="14"/>
  <c r="B82" i="14"/>
  <c r="A82" i="14"/>
  <c r="D81" i="14"/>
  <c r="B81" i="14"/>
  <c r="A81" i="14"/>
  <c r="D80" i="14"/>
  <c r="B80" i="14"/>
  <c r="A80" i="14"/>
  <c r="D79" i="14"/>
  <c r="B79" i="14"/>
  <c r="A79" i="14"/>
  <c r="D78" i="14"/>
  <c r="B78" i="14"/>
  <c r="A78" i="14"/>
  <c r="D77" i="14"/>
  <c r="B77" i="14"/>
  <c r="A77" i="14"/>
  <c r="D76" i="14"/>
  <c r="B76" i="14"/>
  <c r="A76" i="14"/>
  <c r="D75" i="14"/>
  <c r="B75" i="14"/>
  <c r="A75" i="14"/>
  <c r="D74" i="14"/>
  <c r="B74" i="14"/>
  <c r="A74" i="14"/>
  <c r="D73" i="14"/>
  <c r="B73" i="14"/>
  <c r="A73" i="14"/>
  <c r="D72" i="14"/>
  <c r="B72" i="14"/>
  <c r="A72" i="14"/>
  <c r="D71" i="14"/>
  <c r="B71" i="14"/>
  <c r="A71" i="14"/>
  <c r="D70" i="14"/>
  <c r="B70" i="14"/>
  <c r="A70" i="14"/>
  <c r="D69" i="14"/>
  <c r="B69" i="14"/>
  <c r="A69" i="14"/>
  <c r="D68" i="14"/>
  <c r="B68" i="14"/>
  <c r="A68" i="14"/>
  <c r="D67" i="14"/>
  <c r="B67" i="14"/>
  <c r="A67" i="14"/>
  <c r="D66" i="14"/>
  <c r="B66" i="14"/>
  <c r="A66" i="14"/>
  <c r="D65" i="14"/>
  <c r="B65" i="14"/>
  <c r="A65" i="14"/>
  <c r="D64" i="14"/>
  <c r="B64" i="14"/>
  <c r="A64" i="14"/>
  <c r="D63" i="14"/>
  <c r="B63" i="14"/>
  <c r="A63" i="14"/>
  <c r="D62" i="14"/>
  <c r="B62" i="14"/>
  <c r="A62" i="14"/>
  <c r="D61" i="14"/>
  <c r="B61" i="14"/>
  <c r="A61" i="14"/>
  <c r="D60" i="14"/>
  <c r="B60" i="14"/>
  <c r="A60" i="14"/>
  <c r="D59" i="14"/>
  <c r="B59" i="14"/>
  <c r="A59" i="14"/>
  <c r="D58" i="14"/>
  <c r="B58" i="14"/>
  <c r="A58" i="14"/>
  <c r="D57" i="14"/>
  <c r="B57" i="14"/>
  <c r="A57" i="14"/>
  <c r="D56" i="14"/>
  <c r="B56" i="14"/>
  <c r="A56" i="14"/>
  <c r="D55" i="14"/>
  <c r="B55" i="14"/>
  <c r="A55" i="14"/>
  <c r="D54" i="14"/>
  <c r="B54" i="14"/>
  <c r="A54" i="14"/>
  <c r="D53" i="14"/>
  <c r="B53" i="14"/>
  <c r="A53" i="14"/>
  <c r="D52" i="14"/>
  <c r="B52" i="14"/>
  <c r="A52" i="14"/>
  <c r="D51" i="14"/>
  <c r="B51" i="14"/>
  <c r="A51" i="14"/>
  <c r="D50" i="14"/>
  <c r="B50" i="14"/>
  <c r="A50" i="14"/>
  <c r="D49" i="14"/>
  <c r="B49" i="14"/>
  <c r="A49" i="14"/>
  <c r="D48" i="14"/>
  <c r="B48" i="14"/>
  <c r="A48" i="14"/>
  <c r="D47" i="14"/>
  <c r="B47" i="14"/>
  <c r="A47" i="14"/>
  <c r="D46" i="14"/>
  <c r="B46" i="14"/>
  <c r="A46" i="14"/>
  <c r="D45" i="14"/>
  <c r="B45" i="14"/>
  <c r="A45" i="14"/>
  <c r="D44" i="14"/>
  <c r="B44" i="14"/>
  <c r="A44" i="14"/>
  <c r="D43" i="14"/>
  <c r="B43" i="14"/>
  <c r="A43" i="14"/>
  <c r="D42" i="14"/>
  <c r="B42" i="14"/>
  <c r="A42" i="14"/>
  <c r="D41" i="14"/>
  <c r="B41" i="14"/>
  <c r="A41" i="14"/>
  <c r="D40" i="14"/>
  <c r="B40" i="14"/>
  <c r="A40" i="14"/>
  <c r="D39" i="14"/>
  <c r="B39" i="14"/>
  <c r="A39" i="14"/>
  <c r="D38" i="14"/>
  <c r="B38" i="14"/>
  <c r="A38" i="14"/>
  <c r="D37" i="14"/>
  <c r="B37" i="14"/>
  <c r="A37" i="14"/>
  <c r="D36" i="14"/>
  <c r="B36" i="14"/>
  <c r="A36" i="14"/>
  <c r="D35" i="14"/>
  <c r="B35" i="14"/>
  <c r="A35" i="14"/>
  <c r="D34" i="14"/>
  <c r="B34" i="14"/>
  <c r="A34" i="14"/>
  <c r="D33" i="14"/>
  <c r="B33" i="14"/>
  <c r="A33" i="14"/>
  <c r="D32" i="14"/>
  <c r="B32" i="14"/>
  <c r="A32" i="14"/>
  <c r="D31" i="14"/>
  <c r="B31" i="14"/>
  <c r="A31" i="14"/>
  <c r="D30" i="14"/>
  <c r="B30" i="14"/>
  <c r="A30" i="14"/>
  <c r="D29" i="14"/>
  <c r="B29" i="14"/>
  <c r="A29" i="14"/>
  <c r="D28" i="14"/>
  <c r="B28" i="14"/>
  <c r="A28" i="14"/>
  <c r="D27" i="14"/>
  <c r="B27" i="14"/>
  <c r="A27" i="14"/>
  <c r="D26" i="14"/>
  <c r="B26" i="14"/>
  <c r="A26" i="14"/>
  <c r="D25" i="14"/>
  <c r="B25" i="14"/>
  <c r="A25" i="14"/>
  <c r="D24" i="14"/>
  <c r="B24" i="14"/>
  <c r="A24" i="14"/>
  <c r="D23" i="14"/>
  <c r="B23" i="14"/>
  <c r="A23" i="14"/>
  <c r="D22" i="14"/>
  <c r="B22" i="14"/>
  <c r="A22" i="14"/>
  <c r="D21" i="14"/>
  <c r="B21" i="14"/>
  <c r="A21" i="14"/>
  <c r="D20" i="14"/>
  <c r="B20" i="14"/>
  <c r="A20" i="14"/>
  <c r="D19" i="14"/>
  <c r="B19" i="14"/>
  <c r="A19" i="14"/>
  <c r="D18" i="14"/>
  <c r="B18" i="14"/>
  <c r="A18" i="14"/>
  <c r="F15" i="14"/>
  <c r="A15" i="14"/>
  <c r="F14" i="14"/>
  <c r="A14" i="14"/>
  <c r="F13" i="14"/>
  <c r="A13" i="14"/>
  <c r="F12" i="14"/>
  <c r="A12" i="14"/>
  <c r="F11" i="14"/>
  <c r="A11" i="14"/>
  <c r="F10" i="14"/>
  <c r="A10" i="14"/>
  <c r="J9" i="14"/>
  <c r="F17" i="14" s="1"/>
  <c r="G3" i="14"/>
  <c r="M15" i="14" s="1"/>
  <c r="N1" i="14"/>
  <c r="E23" i="14" s="1"/>
  <c r="A1001" i="6"/>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61" i="13"/>
  <c r="I162" i="13"/>
  <c r="I163" i="13"/>
  <c r="I164" i="13"/>
  <c r="I165" i="13"/>
  <c r="I166" i="13"/>
  <c r="I167" i="13"/>
  <c r="I168" i="13"/>
  <c r="I169"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199" i="13"/>
  <c r="I200" i="13"/>
  <c r="I201" i="13"/>
  <c r="I202" i="13"/>
  <c r="I203" i="13"/>
  <c r="I204" i="13"/>
  <c r="I205" i="13"/>
  <c r="I206" i="13"/>
  <c r="I207" i="13"/>
  <c r="I208" i="13"/>
  <c r="I209" i="13"/>
  <c r="I210" i="13"/>
  <c r="I211" i="13"/>
  <c r="I212" i="13"/>
  <c r="I213" i="13"/>
  <c r="I214" i="13"/>
  <c r="I215" i="13"/>
  <c r="I216" i="13"/>
  <c r="I217" i="13"/>
  <c r="I218" i="13"/>
  <c r="I219" i="13"/>
  <c r="I220" i="13"/>
  <c r="I221" i="13"/>
  <c r="I222" i="13"/>
  <c r="I223" i="13"/>
  <c r="I224" i="13"/>
  <c r="I226" i="13"/>
  <c r="I227" i="13"/>
  <c r="I228" i="13"/>
  <c r="I229" i="13"/>
  <c r="I230" i="13"/>
  <c r="I231" i="13"/>
  <c r="I232" i="13"/>
  <c r="I233" i="13"/>
  <c r="I234" i="13"/>
  <c r="I235" i="13"/>
  <c r="I236" i="13"/>
  <c r="I237" i="13"/>
  <c r="I238" i="13"/>
  <c r="I239" i="13"/>
  <c r="I240" i="13"/>
  <c r="I241" i="13"/>
  <c r="I242" i="13"/>
  <c r="I243" i="13"/>
  <c r="I244" i="13"/>
  <c r="I245" i="13"/>
  <c r="I246" i="13"/>
  <c r="I247" i="13"/>
  <c r="I248" i="13"/>
  <c r="I249" i="13"/>
  <c r="I250" i="13"/>
  <c r="I251" i="13"/>
  <c r="I252" i="13"/>
  <c r="I253" i="13"/>
  <c r="I254" i="13"/>
  <c r="I255" i="13"/>
  <c r="I256" i="13"/>
  <c r="I22" i="13"/>
  <c r="K17" i="13"/>
  <c r="K14" i="13"/>
  <c r="K10" i="13"/>
  <c r="N1" i="13"/>
  <c r="I250"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51" i="7"/>
  <c r="I252" i="7"/>
  <c r="I253" i="7"/>
  <c r="I254" i="7"/>
  <c r="I255" i="7"/>
  <c r="I256" i="7"/>
  <c r="I22" i="7"/>
  <c r="B261"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8" i="2"/>
  <c r="I259" i="2"/>
  <c r="I260" i="2"/>
  <c r="I22" i="2"/>
  <c r="J263" i="12"/>
  <c r="J260" i="12"/>
  <c r="J259" i="12"/>
  <c r="J258" i="12"/>
  <c r="J256" i="12"/>
  <c r="J255" i="12"/>
  <c r="J254" i="12"/>
  <c r="J253" i="12"/>
  <c r="J252" i="12"/>
  <c r="J251" i="12"/>
  <c r="J250" i="12"/>
  <c r="J249" i="12"/>
  <c r="J248" i="12"/>
  <c r="J247" i="12"/>
  <c r="J246" i="12"/>
  <c r="J245" i="12"/>
  <c r="J244" i="12"/>
  <c r="J243" i="12"/>
  <c r="J242" i="12"/>
  <c r="J241" i="12"/>
  <c r="J240" i="12"/>
  <c r="J239" i="12"/>
  <c r="J238" i="12"/>
  <c r="J237" i="12"/>
  <c r="J236" i="12"/>
  <c r="J235" i="12"/>
  <c r="J234" i="12"/>
  <c r="J233" i="12"/>
  <c r="J232" i="12"/>
  <c r="J231" i="12"/>
  <c r="J230" i="12"/>
  <c r="J229" i="12"/>
  <c r="J228" i="12"/>
  <c r="J227" i="12"/>
  <c r="J226" i="12"/>
  <c r="J225" i="12"/>
  <c r="J224" i="12"/>
  <c r="J223" i="12"/>
  <c r="J222" i="12"/>
  <c r="J221" i="12"/>
  <c r="J220" i="12"/>
  <c r="J219" i="12"/>
  <c r="J218" i="12"/>
  <c r="J217" i="12"/>
  <c r="J216" i="12"/>
  <c r="J215" i="12"/>
  <c r="J214" i="12"/>
  <c r="J213" i="12"/>
  <c r="J212" i="12"/>
  <c r="J211" i="12"/>
  <c r="J210" i="12"/>
  <c r="J209" i="12"/>
  <c r="J208" i="12"/>
  <c r="J207" i="12"/>
  <c r="J206" i="12"/>
  <c r="J205" i="12"/>
  <c r="J204" i="12"/>
  <c r="J203" i="12"/>
  <c r="J202" i="12"/>
  <c r="J201" i="12"/>
  <c r="J200" i="12"/>
  <c r="J199" i="12"/>
  <c r="J198" i="12"/>
  <c r="J197" i="12"/>
  <c r="J196" i="12"/>
  <c r="J195" i="12"/>
  <c r="J194" i="12"/>
  <c r="J193" i="12"/>
  <c r="J192" i="12"/>
  <c r="J191" i="12"/>
  <c r="J190" i="12"/>
  <c r="J189" i="12"/>
  <c r="J188" i="12"/>
  <c r="J187" i="12"/>
  <c r="J186" i="12"/>
  <c r="J185" i="12"/>
  <c r="J184" i="12"/>
  <c r="J183" i="12"/>
  <c r="J182" i="12"/>
  <c r="J181" i="12"/>
  <c r="J180" i="12"/>
  <c r="J179" i="12"/>
  <c r="J178" i="12"/>
  <c r="J177" i="12"/>
  <c r="J176" i="12"/>
  <c r="J175" i="12"/>
  <c r="J174" i="12"/>
  <c r="J173" i="12"/>
  <c r="J172" i="12"/>
  <c r="J171" i="12"/>
  <c r="J170" i="12"/>
  <c r="J169" i="12"/>
  <c r="J168" i="12"/>
  <c r="J167" i="12"/>
  <c r="J166" i="12"/>
  <c r="J165" i="12"/>
  <c r="J164" i="12"/>
  <c r="J163" i="12"/>
  <c r="J162" i="12"/>
  <c r="J161" i="12"/>
  <c r="J160" i="12"/>
  <c r="J159" i="12"/>
  <c r="J158" i="12"/>
  <c r="J157" i="12"/>
  <c r="J156" i="12"/>
  <c r="J155" i="12"/>
  <c r="J154" i="12"/>
  <c r="J153" i="12"/>
  <c r="J152" i="12"/>
  <c r="J151" i="12"/>
  <c r="J150" i="12"/>
  <c r="J149" i="12"/>
  <c r="J148" i="12"/>
  <c r="J147" i="12"/>
  <c r="J146" i="12"/>
  <c r="J145" i="12"/>
  <c r="J144" i="12"/>
  <c r="J143" i="12"/>
  <c r="J142" i="12"/>
  <c r="J141" i="12"/>
  <c r="J140" i="12"/>
  <c r="J139" i="12"/>
  <c r="J138" i="12"/>
  <c r="J137" i="12"/>
  <c r="J136" i="12"/>
  <c r="J135" i="12"/>
  <c r="J134" i="12"/>
  <c r="J133" i="12"/>
  <c r="J132" i="12"/>
  <c r="J131" i="12"/>
  <c r="J130" i="12"/>
  <c r="J129" i="12"/>
  <c r="J128" i="12"/>
  <c r="J127" i="12"/>
  <c r="J126" i="12"/>
  <c r="J125" i="12"/>
  <c r="J124" i="12"/>
  <c r="J123" i="12"/>
  <c r="J122" i="12"/>
  <c r="J121" i="12"/>
  <c r="J120" i="12"/>
  <c r="J119" i="12"/>
  <c r="J118" i="12"/>
  <c r="J117" i="12"/>
  <c r="J116" i="12"/>
  <c r="J115" i="12"/>
  <c r="J114" i="12"/>
  <c r="J113" i="12"/>
  <c r="J112" i="12"/>
  <c r="J111" i="12"/>
  <c r="J110" i="12"/>
  <c r="J109" i="12"/>
  <c r="J108" i="12"/>
  <c r="J107" i="12"/>
  <c r="J106" i="12"/>
  <c r="J105" i="12"/>
  <c r="J104" i="12"/>
  <c r="J103" i="12"/>
  <c r="J102" i="12"/>
  <c r="J101" i="12"/>
  <c r="J100" i="12"/>
  <c r="J99" i="12"/>
  <c r="J98" i="12"/>
  <c r="J97" i="12"/>
  <c r="J96" i="12"/>
  <c r="J95" i="12"/>
  <c r="J94" i="12"/>
  <c r="J93" i="12"/>
  <c r="J92" i="12"/>
  <c r="J91" i="12"/>
  <c r="J90" i="12"/>
  <c r="J89" i="12"/>
  <c r="J88" i="12"/>
  <c r="J87" i="12"/>
  <c r="J86" i="12"/>
  <c r="J85" i="12"/>
  <c r="J84" i="12"/>
  <c r="J83" i="12"/>
  <c r="J82" i="12"/>
  <c r="J81" i="12"/>
  <c r="J80" i="12"/>
  <c r="J79" i="12"/>
  <c r="J78" i="12"/>
  <c r="J77" i="12"/>
  <c r="J76" i="12"/>
  <c r="J75" i="12"/>
  <c r="J74" i="12"/>
  <c r="J73" i="12"/>
  <c r="J72" i="12"/>
  <c r="J71" i="12"/>
  <c r="J70" i="12"/>
  <c r="J69" i="12"/>
  <c r="J68" i="12"/>
  <c r="J67" i="12"/>
  <c r="J66" i="12"/>
  <c r="J65" i="12"/>
  <c r="J64" i="12"/>
  <c r="J63" i="12"/>
  <c r="J62" i="12"/>
  <c r="J61" i="12"/>
  <c r="J60" i="12"/>
  <c r="J59" i="12"/>
  <c r="J58" i="12"/>
  <c r="J57" i="12"/>
  <c r="J56" i="12"/>
  <c r="J55" i="12"/>
  <c r="J54" i="12"/>
  <c r="J53" i="12"/>
  <c r="J52" i="12"/>
  <c r="J51" i="12"/>
  <c r="J50" i="12"/>
  <c r="J49" i="12"/>
  <c r="J48" i="12"/>
  <c r="J47" i="12"/>
  <c r="J46" i="12"/>
  <c r="J45" i="12"/>
  <c r="J44" i="12"/>
  <c r="J43" i="12"/>
  <c r="J42" i="12"/>
  <c r="J41" i="12"/>
  <c r="J40" i="12"/>
  <c r="J39" i="12"/>
  <c r="J38" i="12"/>
  <c r="J37" i="12"/>
  <c r="J36" i="12"/>
  <c r="J35" i="12"/>
  <c r="J34" i="12"/>
  <c r="J33" i="12"/>
  <c r="J32" i="12"/>
  <c r="J31" i="12"/>
  <c r="J30" i="12"/>
  <c r="J29" i="12"/>
  <c r="J28" i="12"/>
  <c r="J27" i="12"/>
  <c r="J26" i="12"/>
  <c r="J25" i="12"/>
  <c r="J24" i="12"/>
  <c r="J23" i="12"/>
  <c r="J22" i="12"/>
  <c r="M14" i="14" l="1"/>
  <c r="E250" i="14"/>
  <c r="E244" i="14"/>
  <c r="F244" i="14" s="1"/>
  <c r="E238" i="14"/>
  <c r="E232" i="14"/>
  <c r="E226" i="14"/>
  <c r="E220" i="14"/>
  <c r="E214" i="14"/>
  <c r="E208" i="14"/>
  <c r="F208" i="14" s="1"/>
  <c r="E202" i="14"/>
  <c r="E196" i="14"/>
  <c r="E190" i="14"/>
  <c r="E184" i="14"/>
  <c r="E178" i="14"/>
  <c r="E172" i="14"/>
  <c r="E166" i="14"/>
  <c r="E160" i="14"/>
  <c r="E154" i="14"/>
  <c r="E148" i="14"/>
  <c r="E142" i="14"/>
  <c r="E136" i="14"/>
  <c r="E130" i="14"/>
  <c r="E124" i="14"/>
  <c r="E118" i="14"/>
  <c r="E112" i="14"/>
  <c r="E106" i="14"/>
  <c r="E100" i="14"/>
  <c r="E94" i="14"/>
  <c r="E88" i="14"/>
  <c r="E82" i="14"/>
  <c r="E76" i="14"/>
  <c r="E70" i="14"/>
  <c r="E64" i="14"/>
  <c r="E58" i="14"/>
  <c r="E52" i="14"/>
  <c r="E46" i="14"/>
  <c r="E40" i="14"/>
  <c r="F40" i="14" s="1"/>
  <c r="E34" i="14"/>
  <c r="E28" i="14"/>
  <c r="F28" i="14" s="1"/>
  <c r="E22" i="14"/>
  <c r="E248" i="14"/>
  <c r="E242" i="14"/>
  <c r="E236" i="14"/>
  <c r="E230" i="14"/>
  <c r="E224" i="14"/>
  <c r="E218" i="14"/>
  <c r="E212" i="14"/>
  <c r="E206" i="14"/>
  <c r="E200" i="14"/>
  <c r="E194" i="14"/>
  <c r="E188" i="14"/>
  <c r="E182" i="14"/>
  <c r="E176" i="14"/>
  <c r="E170" i="14"/>
  <c r="E164" i="14"/>
  <c r="E158" i="14"/>
  <c r="E152" i="14"/>
  <c r="E146" i="14"/>
  <c r="E140" i="14"/>
  <c r="E134" i="14"/>
  <c r="E128" i="14"/>
  <c r="E122" i="14"/>
  <c r="E116" i="14"/>
  <c r="E110" i="14"/>
  <c r="E104" i="14"/>
  <c r="E98" i="14"/>
  <c r="E92" i="14"/>
  <c r="E86" i="14"/>
  <c r="E80" i="14"/>
  <c r="E74" i="14"/>
  <c r="E68" i="14"/>
  <c r="E62" i="14"/>
  <c r="E56" i="14"/>
  <c r="E50" i="14"/>
  <c r="E44" i="14"/>
  <c r="E38" i="14"/>
  <c r="E32" i="14"/>
  <c r="E26" i="14"/>
  <c r="E20" i="14"/>
  <c r="E18" i="14"/>
  <c r="E247" i="14"/>
  <c r="F247" i="14" s="1"/>
  <c r="E241" i="14"/>
  <c r="E235" i="14"/>
  <c r="E229" i="14"/>
  <c r="E223" i="14"/>
  <c r="E217" i="14"/>
  <c r="E211" i="14"/>
  <c r="F211" i="14" s="1"/>
  <c r="E205" i="14"/>
  <c r="E199" i="14"/>
  <c r="E193" i="14"/>
  <c r="E187" i="14"/>
  <c r="E181" i="14"/>
  <c r="E175" i="14"/>
  <c r="E169" i="14"/>
  <c r="E163" i="14"/>
  <c r="E157" i="14"/>
  <c r="E151" i="14"/>
  <c r="E145" i="14"/>
  <c r="E139" i="14"/>
  <c r="E133" i="14"/>
  <c r="E127" i="14"/>
  <c r="E121" i="14"/>
  <c r="E115" i="14"/>
  <c r="E109" i="14"/>
  <c r="E103" i="14"/>
  <c r="F103" i="14" s="1"/>
  <c r="E97" i="14"/>
  <c r="E91" i="14"/>
  <c r="E85" i="14"/>
  <c r="E79" i="14"/>
  <c r="E73" i="14"/>
  <c r="E67" i="14"/>
  <c r="F67" i="14" s="1"/>
  <c r="E61" i="14"/>
  <c r="E55" i="14"/>
  <c r="E49" i="14"/>
  <c r="E43" i="14"/>
  <c r="F43" i="14" s="1"/>
  <c r="E37" i="14"/>
  <c r="E31" i="14"/>
  <c r="F31" i="14" s="1"/>
  <c r="E25" i="14"/>
  <c r="F25" i="14" s="1"/>
  <c r="E19" i="14"/>
  <c r="F19" i="14" s="1"/>
  <c r="E252" i="14"/>
  <c r="E246" i="14"/>
  <c r="F246" i="14" s="1"/>
  <c r="E240" i="14"/>
  <c r="E234" i="14"/>
  <c r="E228" i="14"/>
  <c r="E222" i="14"/>
  <c r="E216" i="14"/>
  <c r="E210" i="14"/>
  <c r="E204" i="14"/>
  <c r="E198" i="14"/>
  <c r="F198" i="14" s="1"/>
  <c r="E192" i="14"/>
  <c r="E186" i="14"/>
  <c r="E180" i="14"/>
  <c r="E174" i="14"/>
  <c r="E168" i="14"/>
  <c r="E162" i="14"/>
  <c r="F162" i="14" s="1"/>
  <c r="E156" i="14"/>
  <c r="E150" i="14"/>
  <c r="E144" i="14"/>
  <c r="E138" i="14"/>
  <c r="F138" i="14" s="1"/>
  <c r="E132" i="14"/>
  <c r="E126" i="14"/>
  <c r="F126" i="14" s="1"/>
  <c r="E120" i="14"/>
  <c r="E114" i="14"/>
  <c r="E108" i="14"/>
  <c r="E102" i="14"/>
  <c r="F102" i="14" s="1"/>
  <c r="E96" i="14"/>
  <c r="E90" i="14"/>
  <c r="F90" i="14" s="1"/>
  <c r="E84" i="14"/>
  <c r="E78" i="14"/>
  <c r="E72" i="14"/>
  <c r="E66" i="14"/>
  <c r="E60" i="14"/>
  <c r="E54" i="14"/>
  <c r="F54" i="14" s="1"/>
  <c r="E48" i="14"/>
  <c r="E42" i="14"/>
  <c r="E36" i="14"/>
  <c r="E30" i="14"/>
  <c r="E24" i="14"/>
  <c r="E251" i="14"/>
  <c r="E245" i="14"/>
  <c r="E239" i="14"/>
  <c r="E233" i="14"/>
  <c r="E227" i="14"/>
  <c r="E221" i="14"/>
  <c r="E215" i="14"/>
  <c r="E209" i="14"/>
  <c r="E203" i="14"/>
  <c r="E197" i="14"/>
  <c r="E191" i="14"/>
  <c r="E185" i="14"/>
  <c r="E179" i="14"/>
  <c r="E173" i="14"/>
  <c r="E167" i="14"/>
  <c r="E161" i="14"/>
  <c r="E155" i="14"/>
  <c r="E149" i="14"/>
  <c r="E143" i="14"/>
  <c r="F143" i="14" s="1"/>
  <c r="E137" i="14"/>
  <c r="E131" i="14"/>
  <c r="E125" i="14"/>
  <c r="E119" i="14"/>
  <c r="F119" i="14" s="1"/>
  <c r="E113" i="14"/>
  <c r="E107" i="14"/>
  <c r="F107" i="14" s="1"/>
  <c r="E101" i="14"/>
  <c r="E95" i="14"/>
  <c r="E89" i="14"/>
  <c r="E83" i="14"/>
  <c r="F83" i="14" s="1"/>
  <c r="E77" i="14"/>
  <c r="E71" i="14"/>
  <c r="F71" i="14" s="1"/>
  <c r="E65" i="14"/>
  <c r="E59" i="14"/>
  <c r="E53" i="14"/>
  <c r="E47" i="14"/>
  <c r="E41" i="14"/>
  <c r="E35" i="14"/>
  <c r="F35" i="14" s="1"/>
  <c r="E29" i="14"/>
  <c r="F29" i="14" s="1"/>
  <c r="F36" i="14"/>
  <c r="M11" i="14"/>
  <c r="E14" i="14" s="1"/>
  <c r="G168" i="14" s="1"/>
  <c r="H168" i="14" s="1"/>
  <c r="M16" i="14"/>
  <c r="M12" i="14"/>
  <c r="F37" i="14"/>
  <c r="F101" i="14"/>
  <c r="F125" i="14"/>
  <c r="F131" i="14"/>
  <c r="F137" i="14"/>
  <c r="F53" i="14"/>
  <c r="F95" i="14"/>
  <c r="F151" i="14"/>
  <c r="F139" i="14"/>
  <c r="F66" i="14"/>
  <c r="F155" i="14"/>
  <c r="F89" i="14"/>
  <c r="F174" i="14"/>
  <c r="F204" i="14"/>
  <c r="F129" i="14"/>
  <c r="F182" i="14"/>
  <c r="F164" i="14"/>
  <c r="F21" i="14"/>
  <c r="F27" i="14"/>
  <c r="F33" i="14"/>
  <c r="F39" i="14"/>
  <c r="F45" i="14"/>
  <c r="F48" i="14"/>
  <c r="F84" i="14"/>
  <c r="F46" i="14"/>
  <c r="F59" i="14"/>
  <c r="F77" i="14"/>
  <c r="M13" i="14"/>
  <c r="F22" i="14"/>
  <c r="F23" i="14"/>
  <c r="F41" i="14"/>
  <c r="F42" i="14"/>
  <c r="F47" i="14"/>
  <c r="F72" i="14"/>
  <c r="F108" i="14"/>
  <c r="F114" i="14"/>
  <c r="F120" i="14"/>
  <c r="F144" i="14"/>
  <c r="F150" i="14"/>
  <c r="F156" i="14"/>
  <c r="F55" i="14"/>
  <c r="F79" i="14"/>
  <c r="F222" i="14"/>
  <c r="F229" i="14"/>
  <c r="F186" i="14"/>
  <c r="F192" i="14"/>
  <c r="F51" i="14"/>
  <c r="F63" i="14"/>
  <c r="F75" i="14"/>
  <c r="F81" i="14"/>
  <c r="F105" i="14"/>
  <c r="F111" i="14"/>
  <c r="F117" i="14"/>
  <c r="F235" i="14"/>
  <c r="F161" i="14"/>
  <c r="F241" i="14"/>
  <c r="F205" i="14"/>
  <c r="F252" i="14"/>
  <c r="F176" i="14"/>
  <c r="F212" i="14"/>
  <c r="F226" i="14"/>
  <c r="F232" i="14"/>
  <c r="F238" i="14"/>
  <c r="F250" i="14"/>
  <c r="J261" i="12"/>
  <c r="J262" i="12" s="1"/>
  <c r="J265" i="12" s="1"/>
  <c r="F168" i="14" l="1"/>
  <c r="G80" i="14"/>
  <c r="H80" i="14" s="1"/>
  <c r="F80" i="14"/>
  <c r="G116" i="14"/>
  <c r="H116" i="14" s="1"/>
  <c r="F116" i="14"/>
  <c r="G152" i="14"/>
  <c r="H152" i="14" s="1"/>
  <c r="F152" i="14"/>
  <c r="F188" i="14"/>
  <c r="G188" i="14"/>
  <c r="H188" i="14" s="1"/>
  <c r="G87" i="14"/>
  <c r="H87" i="14" s="1"/>
  <c r="F87" i="14"/>
  <c r="G123" i="14"/>
  <c r="H123" i="14" s="1"/>
  <c r="F123" i="14"/>
  <c r="G159" i="14"/>
  <c r="H159" i="14" s="1"/>
  <c r="F159" i="14"/>
  <c r="G70" i="14"/>
  <c r="H70" i="14" s="1"/>
  <c r="F70" i="14"/>
  <c r="G106" i="14"/>
  <c r="H106" i="14" s="1"/>
  <c r="F106" i="14"/>
  <c r="G142" i="14"/>
  <c r="H142" i="14" s="1"/>
  <c r="F142" i="14"/>
  <c r="G214" i="14"/>
  <c r="H214" i="14" s="1"/>
  <c r="F214" i="14"/>
  <c r="G113" i="14"/>
  <c r="H113" i="14" s="1"/>
  <c r="F113" i="14"/>
  <c r="G149" i="14"/>
  <c r="H149" i="14" s="1"/>
  <c r="F149" i="14"/>
  <c r="G60" i="14"/>
  <c r="H60" i="14" s="1"/>
  <c r="F60" i="14"/>
  <c r="G96" i="14"/>
  <c r="H96" i="14" s="1"/>
  <c r="F96" i="14"/>
  <c r="G132" i="14"/>
  <c r="H132" i="14" s="1"/>
  <c r="F132" i="14"/>
  <c r="F172" i="14"/>
  <c r="G172" i="14"/>
  <c r="H172" i="14" s="1"/>
  <c r="G220" i="14"/>
  <c r="H220" i="14" s="1"/>
  <c r="F220" i="14"/>
  <c r="F73" i="14"/>
  <c r="G73" i="14"/>
  <c r="H73" i="14" s="1"/>
  <c r="G109" i="14"/>
  <c r="H109" i="14" s="1"/>
  <c r="F109" i="14"/>
  <c r="G145" i="14"/>
  <c r="H145" i="14" s="1"/>
  <c r="F145" i="14"/>
  <c r="G171" i="14"/>
  <c r="H171" i="14" s="1"/>
  <c r="F171" i="14"/>
  <c r="G207" i="14"/>
  <c r="H207" i="14" s="1"/>
  <c r="F207" i="14"/>
  <c r="G243" i="14"/>
  <c r="H243" i="14" s="1"/>
  <c r="F243" i="14"/>
  <c r="G173" i="14"/>
  <c r="H173" i="14" s="1"/>
  <c r="F173" i="14"/>
  <c r="G209" i="14"/>
  <c r="H209" i="14" s="1"/>
  <c r="F209" i="14"/>
  <c r="G245" i="14"/>
  <c r="H245" i="14" s="1"/>
  <c r="F245" i="14"/>
  <c r="G181" i="14"/>
  <c r="H181" i="14" s="1"/>
  <c r="F181" i="14"/>
  <c r="G217" i="14"/>
  <c r="H217" i="14" s="1"/>
  <c r="F217" i="14"/>
  <c r="G206" i="14"/>
  <c r="H206" i="14" s="1"/>
  <c r="F206" i="14"/>
  <c r="G24" i="14"/>
  <c r="H24" i="14" s="1"/>
  <c r="F24" i="14"/>
  <c r="G993" i="14"/>
  <c r="H993" i="14" s="1"/>
  <c r="H1005" i="14"/>
  <c r="G994" i="14"/>
  <c r="H994" i="14" s="1"/>
  <c r="G988" i="14"/>
  <c r="H988" i="14" s="1"/>
  <c r="G982" i="14"/>
  <c r="H982" i="14" s="1"/>
  <c r="G976" i="14"/>
  <c r="H976" i="14" s="1"/>
  <c r="G970" i="14"/>
  <c r="H970" i="14" s="1"/>
  <c r="G964" i="14"/>
  <c r="H964" i="14" s="1"/>
  <c r="G958" i="14"/>
  <c r="H958" i="14" s="1"/>
  <c r="G952" i="14"/>
  <c r="H952" i="14" s="1"/>
  <c r="G946" i="14"/>
  <c r="H946" i="14" s="1"/>
  <c r="G995" i="14"/>
  <c r="H995" i="14" s="1"/>
  <c r="G989" i="14"/>
  <c r="H989" i="14" s="1"/>
  <c r="G983" i="14"/>
  <c r="H983" i="14" s="1"/>
  <c r="G977" i="14"/>
  <c r="H977" i="14" s="1"/>
  <c r="G971" i="14"/>
  <c r="H971" i="14" s="1"/>
  <c r="G965" i="14"/>
  <c r="H965" i="14" s="1"/>
  <c r="G959" i="14"/>
  <c r="H959" i="14" s="1"/>
  <c r="G953" i="14"/>
  <c r="H953" i="14" s="1"/>
  <c r="G947" i="14"/>
  <c r="H947" i="14" s="1"/>
  <c r="H1004" i="14"/>
  <c r="G999" i="14"/>
  <c r="G996" i="14"/>
  <c r="H996" i="14" s="1"/>
  <c r="G990" i="14"/>
  <c r="H990" i="14" s="1"/>
  <c r="G984" i="14"/>
  <c r="H984" i="14" s="1"/>
  <c r="G978" i="14"/>
  <c r="H978" i="14" s="1"/>
  <c r="H1006" i="14"/>
  <c r="G998" i="14"/>
  <c r="H998" i="14" s="1"/>
  <c r="G992" i="14"/>
  <c r="H992" i="14" s="1"/>
  <c r="G986" i="14"/>
  <c r="H986" i="14" s="1"/>
  <c r="G980" i="14"/>
  <c r="H980" i="14" s="1"/>
  <c r="G974" i="14"/>
  <c r="H974" i="14" s="1"/>
  <c r="G968" i="14"/>
  <c r="H968" i="14" s="1"/>
  <c r="G962" i="14"/>
  <c r="H962" i="14" s="1"/>
  <c r="G956" i="14"/>
  <c r="H956" i="14" s="1"/>
  <c r="G950" i="14"/>
  <c r="H950" i="14" s="1"/>
  <c r="G944" i="14"/>
  <c r="H944" i="14" s="1"/>
  <c r="G938" i="14"/>
  <c r="H938" i="14" s="1"/>
  <c r="G932" i="14"/>
  <c r="H932" i="14" s="1"/>
  <c r="G926" i="14"/>
  <c r="H926" i="14" s="1"/>
  <c r="G920" i="14"/>
  <c r="H920" i="14" s="1"/>
  <c r="G914" i="14"/>
  <c r="H914" i="14" s="1"/>
  <c r="G908" i="14"/>
  <c r="H908" i="14" s="1"/>
  <c r="G902" i="14"/>
  <c r="H902" i="14" s="1"/>
  <c r="G896" i="14"/>
  <c r="H896" i="14" s="1"/>
  <c r="G890" i="14"/>
  <c r="H890" i="14" s="1"/>
  <c r="G884" i="14"/>
  <c r="H884" i="14" s="1"/>
  <c r="G878" i="14"/>
  <c r="H878" i="14" s="1"/>
  <c r="G872" i="14"/>
  <c r="H872" i="14" s="1"/>
  <c r="G866" i="14"/>
  <c r="H866" i="14" s="1"/>
  <c r="G860" i="14"/>
  <c r="H860" i="14" s="1"/>
  <c r="G854" i="14"/>
  <c r="H854" i="14" s="1"/>
  <c r="G848" i="14"/>
  <c r="H848" i="14" s="1"/>
  <c r="G842" i="14"/>
  <c r="H842" i="14" s="1"/>
  <c r="G836" i="14"/>
  <c r="H836" i="14" s="1"/>
  <c r="G830" i="14"/>
  <c r="H830" i="14" s="1"/>
  <c r="G824" i="14"/>
  <c r="H824" i="14" s="1"/>
  <c r="G818" i="14"/>
  <c r="H818" i="14" s="1"/>
  <c r="G812" i="14"/>
  <c r="H812" i="14" s="1"/>
  <c r="G806" i="14"/>
  <c r="H806" i="14" s="1"/>
  <c r="G800" i="14"/>
  <c r="H800" i="14" s="1"/>
  <c r="G794" i="14"/>
  <c r="H794" i="14" s="1"/>
  <c r="G788" i="14"/>
  <c r="H788" i="14" s="1"/>
  <c r="G782" i="14"/>
  <c r="H782" i="14" s="1"/>
  <c r="G776" i="14"/>
  <c r="H776" i="14" s="1"/>
  <c r="G770" i="14"/>
  <c r="H770" i="14" s="1"/>
  <c r="G764" i="14"/>
  <c r="H764" i="14" s="1"/>
  <c r="G758" i="14"/>
  <c r="H758" i="14" s="1"/>
  <c r="G997" i="14"/>
  <c r="H997" i="14" s="1"/>
  <c r="G985" i="14"/>
  <c r="H985" i="14" s="1"/>
  <c r="G975" i="14"/>
  <c r="H975" i="14" s="1"/>
  <c r="G969" i="14"/>
  <c r="H969" i="14" s="1"/>
  <c r="G963" i="14"/>
  <c r="H963" i="14" s="1"/>
  <c r="G957" i="14"/>
  <c r="H957" i="14" s="1"/>
  <c r="G951" i="14"/>
  <c r="H951" i="14" s="1"/>
  <c r="G945" i="14"/>
  <c r="H945" i="14" s="1"/>
  <c r="G941" i="14"/>
  <c r="H941" i="14" s="1"/>
  <c r="G937" i="14"/>
  <c r="H937" i="14" s="1"/>
  <c r="G923" i="14"/>
  <c r="H923" i="14" s="1"/>
  <c r="G919" i="14"/>
  <c r="H919" i="14" s="1"/>
  <c r="G905" i="14"/>
  <c r="H905" i="14" s="1"/>
  <c r="G901" i="14"/>
  <c r="H901" i="14" s="1"/>
  <c r="G972" i="14"/>
  <c r="H972" i="14" s="1"/>
  <c r="G966" i="14"/>
  <c r="H966" i="14" s="1"/>
  <c r="G960" i="14"/>
  <c r="H960" i="14" s="1"/>
  <c r="G954" i="14"/>
  <c r="H954" i="14" s="1"/>
  <c r="G948" i="14"/>
  <c r="H948" i="14" s="1"/>
  <c r="G933" i="14"/>
  <c r="H933" i="14" s="1"/>
  <c r="G928" i="14"/>
  <c r="H928" i="14" s="1"/>
  <c r="G924" i="14"/>
  <c r="H924" i="14" s="1"/>
  <c r="G915" i="14"/>
  <c r="H915" i="14" s="1"/>
  <c r="G910" i="14"/>
  <c r="H910" i="14" s="1"/>
  <c r="G906" i="14"/>
  <c r="H906" i="14" s="1"/>
  <c r="G897" i="14"/>
  <c r="H897" i="14" s="1"/>
  <c r="G892" i="14"/>
  <c r="H892" i="14" s="1"/>
  <c r="G888" i="14"/>
  <c r="H888" i="14" s="1"/>
  <c r="G879" i="14"/>
  <c r="H879" i="14" s="1"/>
  <c r="G874" i="14"/>
  <c r="H874" i="14" s="1"/>
  <c r="G870" i="14"/>
  <c r="H870" i="14" s="1"/>
  <c r="G861" i="14"/>
  <c r="H861" i="14" s="1"/>
  <c r="G856" i="14"/>
  <c r="H856" i="14" s="1"/>
  <c r="G852" i="14"/>
  <c r="H852" i="14" s="1"/>
  <c r="G843" i="14"/>
  <c r="H843" i="14" s="1"/>
  <c r="G838" i="14"/>
  <c r="H838" i="14" s="1"/>
  <c r="G834" i="14"/>
  <c r="H834" i="14" s="1"/>
  <c r="G825" i="14"/>
  <c r="H825" i="14" s="1"/>
  <c r="G820" i="14"/>
  <c r="H820" i="14" s="1"/>
  <c r="G816" i="14"/>
  <c r="H816" i="14" s="1"/>
  <c r="G807" i="14"/>
  <c r="H807" i="14" s="1"/>
  <c r="G802" i="14"/>
  <c r="H802" i="14" s="1"/>
  <c r="G798" i="14"/>
  <c r="H798" i="14" s="1"/>
  <c r="G789" i="14"/>
  <c r="H789" i="14" s="1"/>
  <c r="G784" i="14"/>
  <c r="H784" i="14" s="1"/>
  <c r="G780" i="14"/>
  <c r="H780" i="14" s="1"/>
  <c r="G771" i="14"/>
  <c r="H771" i="14" s="1"/>
  <c r="G766" i="14"/>
  <c r="H766" i="14" s="1"/>
  <c r="G762" i="14"/>
  <c r="H762" i="14" s="1"/>
  <c r="G753" i="14"/>
  <c r="H753" i="14" s="1"/>
  <c r="G747" i="14"/>
  <c r="H747" i="14" s="1"/>
  <c r="G741" i="14"/>
  <c r="H741" i="14" s="1"/>
  <c r="G735" i="14"/>
  <c r="H735" i="14" s="1"/>
  <c r="G729" i="14"/>
  <c r="H729" i="14" s="1"/>
  <c r="G723" i="14"/>
  <c r="H723" i="14" s="1"/>
  <c r="G717" i="14"/>
  <c r="H717" i="14" s="1"/>
  <c r="G711" i="14"/>
  <c r="H711" i="14" s="1"/>
  <c r="G705" i="14"/>
  <c r="H705" i="14" s="1"/>
  <c r="G973" i="14"/>
  <c r="H973" i="14" s="1"/>
  <c r="G967" i="14"/>
  <c r="H967" i="14" s="1"/>
  <c r="G961" i="14"/>
  <c r="H961" i="14" s="1"/>
  <c r="G955" i="14"/>
  <c r="H955" i="14" s="1"/>
  <c r="G949" i="14"/>
  <c r="H949" i="14" s="1"/>
  <c r="G943" i="14"/>
  <c r="H943" i="14" s="1"/>
  <c r="G939" i="14"/>
  <c r="H939" i="14" s="1"/>
  <c r="G934" i="14"/>
  <c r="H934" i="14" s="1"/>
  <c r="G930" i="14"/>
  <c r="H930" i="14" s="1"/>
  <c r="G921" i="14"/>
  <c r="H921" i="14" s="1"/>
  <c r="G916" i="14"/>
  <c r="H916" i="14" s="1"/>
  <c r="G912" i="14"/>
  <c r="H912" i="14" s="1"/>
  <c r="G903" i="14"/>
  <c r="H903" i="14" s="1"/>
  <c r="G898" i="14"/>
  <c r="H898" i="14" s="1"/>
  <c r="G894" i="14"/>
  <c r="H894" i="14" s="1"/>
  <c r="G885" i="14"/>
  <c r="H885" i="14" s="1"/>
  <c r="G880" i="14"/>
  <c r="H880" i="14" s="1"/>
  <c r="G876" i="14"/>
  <c r="H876" i="14" s="1"/>
  <c r="G867" i="14"/>
  <c r="H867" i="14" s="1"/>
  <c r="G862" i="14"/>
  <c r="H862" i="14" s="1"/>
  <c r="G858" i="14"/>
  <c r="H858" i="14" s="1"/>
  <c r="G849" i="14"/>
  <c r="H849" i="14" s="1"/>
  <c r="G844" i="14"/>
  <c r="H844" i="14" s="1"/>
  <c r="G840" i="14"/>
  <c r="H840" i="14" s="1"/>
  <c r="G831" i="14"/>
  <c r="H831" i="14" s="1"/>
  <c r="G826" i="14"/>
  <c r="H826" i="14" s="1"/>
  <c r="G822" i="14"/>
  <c r="H822" i="14" s="1"/>
  <c r="G813" i="14"/>
  <c r="H813" i="14" s="1"/>
  <c r="G808" i="14"/>
  <c r="H808" i="14" s="1"/>
  <c r="G804" i="14"/>
  <c r="H804" i="14" s="1"/>
  <c r="G795" i="14"/>
  <c r="H795" i="14" s="1"/>
  <c r="G790" i="14"/>
  <c r="H790" i="14" s="1"/>
  <c r="G786" i="14"/>
  <c r="H786" i="14" s="1"/>
  <c r="G777" i="14"/>
  <c r="H777" i="14" s="1"/>
  <c r="G772" i="14"/>
  <c r="H772" i="14" s="1"/>
  <c r="G768" i="14"/>
  <c r="H768" i="14" s="1"/>
  <c r="G759" i="14"/>
  <c r="H759" i="14" s="1"/>
  <c r="G754" i="14"/>
  <c r="H754" i="14" s="1"/>
  <c r="G749" i="14"/>
  <c r="H749" i="14" s="1"/>
  <c r="G743" i="14"/>
  <c r="H743" i="14" s="1"/>
  <c r="G737" i="14"/>
  <c r="H737" i="14" s="1"/>
  <c r="G731" i="14"/>
  <c r="H731" i="14" s="1"/>
  <c r="G725" i="14"/>
  <c r="H725" i="14" s="1"/>
  <c r="G719" i="14"/>
  <c r="H719" i="14" s="1"/>
  <c r="G713" i="14"/>
  <c r="H713" i="14" s="1"/>
  <c r="G940" i="14"/>
  <c r="H940" i="14" s="1"/>
  <c r="G936" i="14"/>
  <c r="H936" i="14" s="1"/>
  <c r="G927" i="14"/>
  <c r="H927" i="14" s="1"/>
  <c r="G922" i="14"/>
  <c r="H922" i="14" s="1"/>
  <c r="G918" i="14"/>
  <c r="H918" i="14" s="1"/>
  <c r="G909" i="14"/>
  <c r="H909" i="14" s="1"/>
  <c r="G904" i="14"/>
  <c r="H904" i="14" s="1"/>
  <c r="G900" i="14"/>
  <c r="H900" i="14" s="1"/>
  <c r="G891" i="14"/>
  <c r="H891" i="14" s="1"/>
  <c r="G886" i="14"/>
  <c r="H886" i="14" s="1"/>
  <c r="G882" i="14"/>
  <c r="H882" i="14" s="1"/>
  <c r="G873" i="14"/>
  <c r="H873" i="14" s="1"/>
  <c r="G868" i="14"/>
  <c r="H868" i="14" s="1"/>
  <c r="G864" i="14"/>
  <c r="H864" i="14" s="1"/>
  <c r="G855" i="14"/>
  <c r="H855" i="14" s="1"/>
  <c r="G850" i="14"/>
  <c r="H850" i="14" s="1"/>
  <c r="G846" i="14"/>
  <c r="H846" i="14" s="1"/>
  <c r="G837" i="14"/>
  <c r="H837" i="14" s="1"/>
  <c r="G832" i="14"/>
  <c r="H832" i="14" s="1"/>
  <c r="G828" i="14"/>
  <c r="H828" i="14" s="1"/>
  <c r="G819" i="14"/>
  <c r="H819" i="14" s="1"/>
  <c r="G814" i="14"/>
  <c r="H814" i="14" s="1"/>
  <c r="G810" i="14"/>
  <c r="H810" i="14" s="1"/>
  <c r="G801" i="14"/>
  <c r="H801" i="14" s="1"/>
  <c r="G796" i="14"/>
  <c r="H796" i="14" s="1"/>
  <c r="G792" i="14"/>
  <c r="H792" i="14" s="1"/>
  <c r="G783" i="14"/>
  <c r="H783" i="14" s="1"/>
  <c r="G778" i="14"/>
  <c r="H778" i="14" s="1"/>
  <c r="G774" i="14"/>
  <c r="H774" i="14" s="1"/>
  <c r="G765" i="14"/>
  <c r="H765" i="14" s="1"/>
  <c r="G760" i="14"/>
  <c r="H760" i="14" s="1"/>
  <c r="G756" i="14"/>
  <c r="H756" i="14" s="1"/>
  <c r="G751" i="14"/>
  <c r="H751" i="14" s="1"/>
  <c r="G745" i="14"/>
  <c r="H745" i="14" s="1"/>
  <c r="G739" i="14"/>
  <c r="H739" i="14" s="1"/>
  <c r="G733" i="14"/>
  <c r="H733" i="14" s="1"/>
  <c r="G727" i="14"/>
  <c r="H727" i="14" s="1"/>
  <c r="G721" i="14"/>
  <c r="H721" i="14" s="1"/>
  <c r="G987" i="14"/>
  <c r="H987" i="14" s="1"/>
  <c r="G929" i="14"/>
  <c r="H929" i="14" s="1"/>
  <c r="G913" i="14"/>
  <c r="H913" i="14" s="1"/>
  <c r="G899" i="14"/>
  <c r="H899" i="14" s="1"/>
  <c r="G889" i="14"/>
  <c r="H889" i="14" s="1"/>
  <c r="G881" i="14"/>
  <c r="H881" i="14" s="1"/>
  <c r="G871" i="14"/>
  <c r="H871" i="14" s="1"/>
  <c r="G863" i="14"/>
  <c r="H863" i="14" s="1"/>
  <c r="G853" i="14"/>
  <c r="H853" i="14" s="1"/>
  <c r="G845" i="14"/>
  <c r="H845" i="14" s="1"/>
  <c r="G835" i="14"/>
  <c r="H835" i="14" s="1"/>
  <c r="G827" i="14"/>
  <c r="H827" i="14" s="1"/>
  <c r="G817" i="14"/>
  <c r="H817" i="14" s="1"/>
  <c r="G809" i="14"/>
  <c r="H809" i="14" s="1"/>
  <c r="G799" i="14"/>
  <c r="H799" i="14" s="1"/>
  <c r="G791" i="14"/>
  <c r="H791" i="14" s="1"/>
  <c r="G781" i="14"/>
  <c r="H781" i="14" s="1"/>
  <c r="G773" i="14"/>
  <c r="H773" i="14" s="1"/>
  <c r="G763" i="14"/>
  <c r="H763" i="14" s="1"/>
  <c r="G755" i="14"/>
  <c r="H755" i="14" s="1"/>
  <c r="G716" i="14"/>
  <c r="H716" i="14" s="1"/>
  <c r="G708" i="14"/>
  <c r="H708" i="14" s="1"/>
  <c r="G704" i="14"/>
  <c r="H704" i="14" s="1"/>
  <c r="G698" i="14"/>
  <c r="H698" i="14" s="1"/>
  <c r="G692" i="14"/>
  <c r="H692" i="14" s="1"/>
  <c r="G686" i="14"/>
  <c r="H686" i="14" s="1"/>
  <c r="G680" i="14"/>
  <c r="H680" i="14" s="1"/>
  <c r="G674" i="14"/>
  <c r="H674" i="14" s="1"/>
  <c r="G668" i="14"/>
  <c r="H668" i="14" s="1"/>
  <c r="G662" i="14"/>
  <c r="H662" i="14" s="1"/>
  <c r="G656" i="14"/>
  <c r="H656" i="14" s="1"/>
  <c r="G650" i="14"/>
  <c r="H650" i="14" s="1"/>
  <c r="G925" i="14"/>
  <c r="H925" i="14" s="1"/>
  <c r="G750" i="14"/>
  <c r="H750" i="14" s="1"/>
  <c r="G744" i="14"/>
  <c r="H744" i="14" s="1"/>
  <c r="G738" i="14"/>
  <c r="H738" i="14" s="1"/>
  <c r="G732" i="14"/>
  <c r="H732" i="14" s="1"/>
  <c r="G726" i="14"/>
  <c r="H726" i="14" s="1"/>
  <c r="G720" i="14"/>
  <c r="H720" i="14" s="1"/>
  <c r="G709" i="14"/>
  <c r="H709" i="14" s="1"/>
  <c r="G699" i="14"/>
  <c r="H699" i="14" s="1"/>
  <c r="G693" i="14"/>
  <c r="H693" i="14" s="1"/>
  <c r="G687" i="14"/>
  <c r="H687" i="14" s="1"/>
  <c r="G681" i="14"/>
  <c r="H681" i="14" s="1"/>
  <c r="G675" i="14"/>
  <c r="H675" i="14" s="1"/>
  <c r="G669" i="14"/>
  <c r="H669" i="14" s="1"/>
  <c r="G663" i="14"/>
  <c r="H663" i="14" s="1"/>
  <c r="G657" i="14"/>
  <c r="H657" i="14" s="1"/>
  <c r="G651" i="14"/>
  <c r="H651" i="14" s="1"/>
  <c r="G645" i="14"/>
  <c r="H645" i="14" s="1"/>
  <c r="G639" i="14"/>
  <c r="H639" i="14" s="1"/>
  <c r="G633" i="14"/>
  <c r="H633" i="14" s="1"/>
  <c r="G627" i="14"/>
  <c r="H627" i="14" s="1"/>
  <c r="G621" i="14"/>
  <c r="H621" i="14" s="1"/>
  <c r="G615" i="14"/>
  <c r="H615" i="14" s="1"/>
  <c r="G609" i="14"/>
  <c r="H609" i="14" s="1"/>
  <c r="G603" i="14"/>
  <c r="H603" i="14" s="1"/>
  <c r="G597" i="14"/>
  <c r="H597" i="14" s="1"/>
  <c r="G591" i="14"/>
  <c r="H591" i="14" s="1"/>
  <c r="G585" i="14"/>
  <c r="H585" i="14" s="1"/>
  <c r="G579" i="14"/>
  <c r="H579" i="14" s="1"/>
  <c r="G573" i="14"/>
  <c r="H573" i="14" s="1"/>
  <c r="G567" i="14"/>
  <c r="H567" i="14" s="1"/>
  <c r="G561" i="14"/>
  <c r="H561" i="14" s="1"/>
  <c r="G555" i="14"/>
  <c r="H555" i="14" s="1"/>
  <c r="G549" i="14"/>
  <c r="H549" i="14" s="1"/>
  <c r="G543" i="14"/>
  <c r="H543" i="14" s="1"/>
  <c r="G537" i="14"/>
  <c r="H537" i="14" s="1"/>
  <c r="G531" i="14"/>
  <c r="H531" i="14" s="1"/>
  <c r="G525" i="14"/>
  <c r="H525" i="14" s="1"/>
  <c r="G519" i="14"/>
  <c r="H519" i="14" s="1"/>
  <c r="G513" i="14"/>
  <c r="H513" i="14" s="1"/>
  <c r="G942" i="14"/>
  <c r="H942" i="14" s="1"/>
  <c r="G935" i="14"/>
  <c r="H935" i="14" s="1"/>
  <c r="G911" i="14"/>
  <c r="H911" i="14" s="1"/>
  <c r="G895" i="14"/>
  <c r="H895" i="14" s="1"/>
  <c r="G887" i="14"/>
  <c r="H887" i="14" s="1"/>
  <c r="G877" i="14"/>
  <c r="H877" i="14" s="1"/>
  <c r="G869" i="14"/>
  <c r="H869" i="14" s="1"/>
  <c r="G859" i="14"/>
  <c r="H859" i="14" s="1"/>
  <c r="G851" i="14"/>
  <c r="H851" i="14" s="1"/>
  <c r="G841" i="14"/>
  <c r="H841" i="14" s="1"/>
  <c r="G833" i="14"/>
  <c r="H833" i="14" s="1"/>
  <c r="G823" i="14"/>
  <c r="H823" i="14" s="1"/>
  <c r="G815" i="14"/>
  <c r="H815" i="14" s="1"/>
  <c r="G805" i="14"/>
  <c r="H805" i="14" s="1"/>
  <c r="G797" i="14"/>
  <c r="H797" i="14" s="1"/>
  <c r="G787" i="14"/>
  <c r="H787" i="14" s="1"/>
  <c r="G779" i="14"/>
  <c r="H779" i="14" s="1"/>
  <c r="G769" i="14"/>
  <c r="H769" i="14" s="1"/>
  <c r="G761" i="14"/>
  <c r="H761" i="14" s="1"/>
  <c r="G710" i="14"/>
  <c r="H710" i="14" s="1"/>
  <c r="G700" i="14"/>
  <c r="H700" i="14" s="1"/>
  <c r="G694" i="14"/>
  <c r="H694" i="14" s="1"/>
  <c r="G688" i="14"/>
  <c r="H688" i="14" s="1"/>
  <c r="G682" i="14"/>
  <c r="H682" i="14" s="1"/>
  <c r="G676" i="14"/>
  <c r="H676" i="14" s="1"/>
  <c r="G670" i="14"/>
  <c r="H670" i="14" s="1"/>
  <c r="G664" i="14"/>
  <c r="H664" i="14" s="1"/>
  <c r="G658" i="14"/>
  <c r="H658" i="14" s="1"/>
  <c r="G981" i="14"/>
  <c r="H981" i="14" s="1"/>
  <c r="G907" i="14"/>
  <c r="H907" i="14" s="1"/>
  <c r="G748" i="14"/>
  <c r="H748" i="14" s="1"/>
  <c r="G742" i="14"/>
  <c r="H742" i="14" s="1"/>
  <c r="G736" i="14"/>
  <c r="H736" i="14" s="1"/>
  <c r="G730" i="14"/>
  <c r="H730" i="14" s="1"/>
  <c r="G724" i="14"/>
  <c r="H724" i="14" s="1"/>
  <c r="G718" i="14"/>
  <c r="H718" i="14" s="1"/>
  <c r="G714" i="14"/>
  <c r="H714" i="14" s="1"/>
  <c r="G706" i="14"/>
  <c r="H706" i="14" s="1"/>
  <c r="G701" i="14"/>
  <c r="H701" i="14" s="1"/>
  <c r="G695" i="14"/>
  <c r="H695" i="14" s="1"/>
  <c r="G689" i="14"/>
  <c r="H689" i="14" s="1"/>
  <c r="G683" i="14"/>
  <c r="H683" i="14" s="1"/>
  <c r="G677" i="14"/>
  <c r="H677" i="14" s="1"/>
  <c r="G671" i="14"/>
  <c r="H671" i="14" s="1"/>
  <c r="G665" i="14"/>
  <c r="H665" i="14" s="1"/>
  <c r="G659" i="14"/>
  <c r="H659" i="14" s="1"/>
  <c r="G653" i="14"/>
  <c r="H653" i="14" s="1"/>
  <c r="G647" i="14"/>
  <c r="H647" i="14" s="1"/>
  <c r="G641" i="14"/>
  <c r="H641" i="14" s="1"/>
  <c r="G635" i="14"/>
  <c r="H635" i="14" s="1"/>
  <c r="G629" i="14"/>
  <c r="H629" i="14" s="1"/>
  <c r="G623" i="14"/>
  <c r="H623" i="14" s="1"/>
  <c r="G617" i="14"/>
  <c r="H617" i="14" s="1"/>
  <c r="G611" i="14"/>
  <c r="H611" i="14" s="1"/>
  <c r="G605" i="14"/>
  <c r="H605" i="14" s="1"/>
  <c r="G599" i="14"/>
  <c r="H599" i="14" s="1"/>
  <c r="G593" i="14"/>
  <c r="H593" i="14" s="1"/>
  <c r="G587" i="14"/>
  <c r="H587" i="14" s="1"/>
  <c r="G581" i="14"/>
  <c r="H581" i="14" s="1"/>
  <c r="G575" i="14"/>
  <c r="H575" i="14" s="1"/>
  <c r="G569" i="14"/>
  <c r="H569" i="14" s="1"/>
  <c r="G563" i="14"/>
  <c r="H563" i="14" s="1"/>
  <c r="G557" i="14"/>
  <c r="H557" i="14" s="1"/>
  <c r="G551" i="14"/>
  <c r="H551" i="14" s="1"/>
  <c r="G545" i="14"/>
  <c r="H545" i="14" s="1"/>
  <c r="G539" i="14"/>
  <c r="H539" i="14" s="1"/>
  <c r="G533" i="14"/>
  <c r="H533" i="14" s="1"/>
  <c r="G527" i="14"/>
  <c r="H527" i="14" s="1"/>
  <c r="G521" i="14"/>
  <c r="H521" i="14" s="1"/>
  <c r="G515" i="14"/>
  <c r="H515" i="14" s="1"/>
  <c r="G979" i="14"/>
  <c r="H979" i="14" s="1"/>
  <c r="G931" i="14"/>
  <c r="H931" i="14" s="1"/>
  <c r="G917" i="14"/>
  <c r="H917" i="14" s="1"/>
  <c r="G893" i="14"/>
  <c r="H893" i="14" s="1"/>
  <c r="G883" i="14"/>
  <c r="H883" i="14" s="1"/>
  <c r="G875" i="14"/>
  <c r="H875" i="14" s="1"/>
  <c r="G865" i="14"/>
  <c r="H865" i="14" s="1"/>
  <c r="G857" i="14"/>
  <c r="H857" i="14" s="1"/>
  <c r="G847" i="14"/>
  <c r="H847" i="14" s="1"/>
  <c r="G839" i="14"/>
  <c r="H839" i="14" s="1"/>
  <c r="G829" i="14"/>
  <c r="H829" i="14" s="1"/>
  <c r="G821" i="14"/>
  <c r="H821" i="14" s="1"/>
  <c r="G811" i="14"/>
  <c r="H811" i="14" s="1"/>
  <c r="G803" i="14"/>
  <c r="H803" i="14" s="1"/>
  <c r="G793" i="14"/>
  <c r="H793" i="14" s="1"/>
  <c r="G785" i="14"/>
  <c r="H785" i="14" s="1"/>
  <c r="G775" i="14"/>
  <c r="H775" i="14" s="1"/>
  <c r="G767" i="14"/>
  <c r="H767" i="14" s="1"/>
  <c r="G757" i="14"/>
  <c r="H757" i="14" s="1"/>
  <c r="G991" i="14"/>
  <c r="H991" i="14" s="1"/>
  <c r="G752" i="14"/>
  <c r="H752" i="14" s="1"/>
  <c r="G746" i="14"/>
  <c r="H746" i="14" s="1"/>
  <c r="G740" i="14"/>
  <c r="H740" i="14" s="1"/>
  <c r="G734" i="14"/>
  <c r="H734" i="14" s="1"/>
  <c r="G728" i="14"/>
  <c r="H728" i="14" s="1"/>
  <c r="G722" i="14"/>
  <c r="H722" i="14" s="1"/>
  <c r="G715" i="14"/>
  <c r="H715" i="14" s="1"/>
  <c r="G712" i="14"/>
  <c r="H712" i="14" s="1"/>
  <c r="G707" i="14"/>
  <c r="H707" i="14" s="1"/>
  <c r="G703" i="14"/>
  <c r="H703" i="14" s="1"/>
  <c r="G697" i="14"/>
  <c r="H697" i="14" s="1"/>
  <c r="G691" i="14"/>
  <c r="H691" i="14" s="1"/>
  <c r="G685" i="14"/>
  <c r="H685" i="14" s="1"/>
  <c r="G679" i="14"/>
  <c r="H679" i="14" s="1"/>
  <c r="G673" i="14"/>
  <c r="H673" i="14" s="1"/>
  <c r="G667" i="14"/>
  <c r="H667" i="14" s="1"/>
  <c r="G661" i="14"/>
  <c r="H661" i="14" s="1"/>
  <c r="G655" i="14"/>
  <c r="H655" i="14" s="1"/>
  <c r="G649" i="14"/>
  <c r="H649" i="14" s="1"/>
  <c r="G643" i="14"/>
  <c r="H643" i="14" s="1"/>
  <c r="G637" i="14"/>
  <c r="H637" i="14" s="1"/>
  <c r="G631" i="14"/>
  <c r="H631" i="14" s="1"/>
  <c r="G625" i="14"/>
  <c r="H625" i="14" s="1"/>
  <c r="G619" i="14"/>
  <c r="H619" i="14" s="1"/>
  <c r="G613" i="14"/>
  <c r="H613" i="14" s="1"/>
  <c r="G607" i="14"/>
  <c r="H607" i="14" s="1"/>
  <c r="G601" i="14"/>
  <c r="H601" i="14" s="1"/>
  <c r="G595" i="14"/>
  <c r="H595" i="14" s="1"/>
  <c r="G589" i="14"/>
  <c r="H589" i="14" s="1"/>
  <c r="G583" i="14"/>
  <c r="H583" i="14" s="1"/>
  <c r="G577" i="14"/>
  <c r="H577" i="14" s="1"/>
  <c r="G571" i="14"/>
  <c r="H571" i="14" s="1"/>
  <c r="G565" i="14"/>
  <c r="H565" i="14" s="1"/>
  <c r="G559" i="14"/>
  <c r="H559" i="14" s="1"/>
  <c r="G553" i="14"/>
  <c r="H553" i="14" s="1"/>
  <c r="G547" i="14"/>
  <c r="H547" i="14" s="1"/>
  <c r="G541" i="14"/>
  <c r="H541" i="14" s="1"/>
  <c r="G535" i="14"/>
  <c r="H535" i="14" s="1"/>
  <c r="G529" i="14"/>
  <c r="H529" i="14" s="1"/>
  <c r="G523" i="14"/>
  <c r="H523" i="14" s="1"/>
  <c r="G517" i="14"/>
  <c r="H517" i="14" s="1"/>
  <c r="G696" i="14"/>
  <c r="H696" i="14" s="1"/>
  <c r="G678" i="14"/>
  <c r="H678" i="14" s="1"/>
  <c r="G660" i="14"/>
  <c r="H660" i="14" s="1"/>
  <c r="G648" i="14"/>
  <c r="H648" i="14" s="1"/>
  <c r="G642" i="14"/>
  <c r="H642" i="14" s="1"/>
  <c r="G636" i="14"/>
  <c r="H636" i="14" s="1"/>
  <c r="G630" i="14"/>
  <c r="H630" i="14" s="1"/>
  <c r="G624" i="14"/>
  <c r="H624" i="14" s="1"/>
  <c r="G618" i="14"/>
  <c r="H618" i="14" s="1"/>
  <c r="G612" i="14"/>
  <c r="H612" i="14" s="1"/>
  <c r="G606" i="14"/>
  <c r="H606" i="14" s="1"/>
  <c r="G600" i="14"/>
  <c r="H600" i="14" s="1"/>
  <c r="G594" i="14"/>
  <c r="H594" i="14" s="1"/>
  <c r="G588" i="14"/>
  <c r="H588" i="14" s="1"/>
  <c r="G582" i="14"/>
  <c r="H582" i="14" s="1"/>
  <c r="G576" i="14"/>
  <c r="H576" i="14" s="1"/>
  <c r="G570" i="14"/>
  <c r="H570" i="14" s="1"/>
  <c r="G564" i="14"/>
  <c r="H564" i="14" s="1"/>
  <c r="G558" i="14"/>
  <c r="H558" i="14" s="1"/>
  <c r="G552" i="14"/>
  <c r="H552" i="14" s="1"/>
  <c r="G546" i="14"/>
  <c r="H546" i="14" s="1"/>
  <c r="G540" i="14"/>
  <c r="H540" i="14" s="1"/>
  <c r="G534" i="14"/>
  <c r="H534" i="14" s="1"/>
  <c r="G528" i="14"/>
  <c r="H528" i="14" s="1"/>
  <c r="G522" i="14"/>
  <c r="H522" i="14" s="1"/>
  <c r="G516" i="14"/>
  <c r="H516" i="14" s="1"/>
  <c r="G507" i="14"/>
  <c r="H507" i="14" s="1"/>
  <c r="G501" i="14"/>
  <c r="H501" i="14" s="1"/>
  <c r="G495" i="14"/>
  <c r="H495" i="14" s="1"/>
  <c r="G489" i="14"/>
  <c r="H489" i="14" s="1"/>
  <c r="G483" i="14"/>
  <c r="H483" i="14" s="1"/>
  <c r="G477" i="14"/>
  <c r="H477" i="14" s="1"/>
  <c r="G471" i="14"/>
  <c r="H471" i="14" s="1"/>
  <c r="G465" i="14"/>
  <c r="H465" i="14" s="1"/>
  <c r="G459" i="14"/>
  <c r="H459" i="14" s="1"/>
  <c r="G453" i="14"/>
  <c r="H453" i="14" s="1"/>
  <c r="G447" i="14"/>
  <c r="H447" i="14" s="1"/>
  <c r="G441" i="14"/>
  <c r="H441" i="14" s="1"/>
  <c r="G435" i="14"/>
  <c r="H435" i="14" s="1"/>
  <c r="G429" i="14"/>
  <c r="H429" i="14" s="1"/>
  <c r="G423" i="14"/>
  <c r="H423" i="14" s="1"/>
  <c r="G417" i="14"/>
  <c r="H417" i="14" s="1"/>
  <c r="G508" i="14"/>
  <c r="H508" i="14" s="1"/>
  <c r="G502" i="14"/>
  <c r="H502" i="14" s="1"/>
  <c r="G496" i="14"/>
  <c r="H496" i="14" s="1"/>
  <c r="G490" i="14"/>
  <c r="H490" i="14" s="1"/>
  <c r="G484" i="14"/>
  <c r="H484" i="14" s="1"/>
  <c r="G478" i="14"/>
  <c r="H478" i="14" s="1"/>
  <c r="G472" i="14"/>
  <c r="H472" i="14" s="1"/>
  <c r="G466" i="14"/>
  <c r="H466" i="14" s="1"/>
  <c r="G460" i="14"/>
  <c r="H460" i="14" s="1"/>
  <c r="G454" i="14"/>
  <c r="H454" i="14" s="1"/>
  <c r="G448" i="14"/>
  <c r="H448" i="14" s="1"/>
  <c r="G442" i="14"/>
  <c r="H442" i="14" s="1"/>
  <c r="G436" i="14"/>
  <c r="H436" i="14" s="1"/>
  <c r="G430" i="14"/>
  <c r="H430" i="14" s="1"/>
  <c r="G424" i="14"/>
  <c r="H424" i="14" s="1"/>
  <c r="G418" i="14"/>
  <c r="H418" i="14" s="1"/>
  <c r="G412" i="14"/>
  <c r="H412" i="14" s="1"/>
  <c r="G406" i="14"/>
  <c r="H406" i="14" s="1"/>
  <c r="G400" i="14"/>
  <c r="H400" i="14" s="1"/>
  <c r="G394" i="14"/>
  <c r="H394" i="14" s="1"/>
  <c r="G388" i="14"/>
  <c r="H388" i="14" s="1"/>
  <c r="G382" i="14"/>
  <c r="H382" i="14" s="1"/>
  <c r="G376" i="14"/>
  <c r="H376" i="14" s="1"/>
  <c r="G370" i="14"/>
  <c r="H370" i="14" s="1"/>
  <c r="G364" i="14"/>
  <c r="H364" i="14" s="1"/>
  <c r="G358" i="14"/>
  <c r="H358" i="14" s="1"/>
  <c r="G352" i="14"/>
  <c r="H352" i="14" s="1"/>
  <c r="G346" i="14"/>
  <c r="H346" i="14" s="1"/>
  <c r="G340" i="14"/>
  <c r="H340" i="14" s="1"/>
  <c r="G334" i="14"/>
  <c r="H334" i="14" s="1"/>
  <c r="G328" i="14"/>
  <c r="H328" i="14" s="1"/>
  <c r="G322" i="14"/>
  <c r="H322" i="14" s="1"/>
  <c r="G690" i="14"/>
  <c r="H690" i="14" s="1"/>
  <c r="G672" i="14"/>
  <c r="H672" i="14" s="1"/>
  <c r="G654" i="14"/>
  <c r="H654" i="14" s="1"/>
  <c r="G646" i="14"/>
  <c r="H646" i="14" s="1"/>
  <c r="G640" i="14"/>
  <c r="H640" i="14" s="1"/>
  <c r="G634" i="14"/>
  <c r="H634" i="14" s="1"/>
  <c r="G628" i="14"/>
  <c r="H628" i="14" s="1"/>
  <c r="G622" i="14"/>
  <c r="H622" i="14" s="1"/>
  <c r="G616" i="14"/>
  <c r="H616" i="14" s="1"/>
  <c r="G610" i="14"/>
  <c r="H610" i="14" s="1"/>
  <c r="G604" i="14"/>
  <c r="H604" i="14" s="1"/>
  <c r="G598" i="14"/>
  <c r="H598" i="14" s="1"/>
  <c r="G592" i="14"/>
  <c r="H592" i="14" s="1"/>
  <c r="G586" i="14"/>
  <c r="H586" i="14" s="1"/>
  <c r="G580" i="14"/>
  <c r="H580" i="14" s="1"/>
  <c r="G574" i="14"/>
  <c r="H574" i="14" s="1"/>
  <c r="G568" i="14"/>
  <c r="H568" i="14" s="1"/>
  <c r="G562" i="14"/>
  <c r="H562" i="14" s="1"/>
  <c r="G556" i="14"/>
  <c r="H556" i="14" s="1"/>
  <c r="G550" i="14"/>
  <c r="H550" i="14" s="1"/>
  <c r="G544" i="14"/>
  <c r="H544" i="14" s="1"/>
  <c r="G538" i="14"/>
  <c r="H538" i="14" s="1"/>
  <c r="G532" i="14"/>
  <c r="H532" i="14" s="1"/>
  <c r="G526" i="14"/>
  <c r="H526" i="14" s="1"/>
  <c r="G520" i="14"/>
  <c r="H520" i="14" s="1"/>
  <c r="G514" i="14"/>
  <c r="H514" i="14" s="1"/>
  <c r="G510" i="14"/>
  <c r="H510" i="14" s="1"/>
  <c r="G504" i="14"/>
  <c r="H504" i="14" s="1"/>
  <c r="G498" i="14"/>
  <c r="H498" i="14" s="1"/>
  <c r="G492" i="14"/>
  <c r="H492" i="14" s="1"/>
  <c r="G486" i="14"/>
  <c r="H486" i="14" s="1"/>
  <c r="G480" i="14"/>
  <c r="H480" i="14" s="1"/>
  <c r="G474" i="14"/>
  <c r="H474" i="14" s="1"/>
  <c r="G468" i="14"/>
  <c r="H468" i="14" s="1"/>
  <c r="G462" i="14"/>
  <c r="H462" i="14" s="1"/>
  <c r="G456" i="14"/>
  <c r="H456" i="14" s="1"/>
  <c r="G450" i="14"/>
  <c r="H450" i="14" s="1"/>
  <c r="G444" i="14"/>
  <c r="H444" i="14" s="1"/>
  <c r="G438" i="14"/>
  <c r="H438" i="14" s="1"/>
  <c r="G432" i="14"/>
  <c r="H432" i="14" s="1"/>
  <c r="G426" i="14"/>
  <c r="H426" i="14" s="1"/>
  <c r="G420" i="14"/>
  <c r="H420" i="14" s="1"/>
  <c r="G414" i="14"/>
  <c r="H414" i="14" s="1"/>
  <c r="G408" i="14"/>
  <c r="H408" i="14" s="1"/>
  <c r="G402" i="14"/>
  <c r="H402" i="14" s="1"/>
  <c r="G396" i="14"/>
  <c r="H396" i="14" s="1"/>
  <c r="G390" i="14"/>
  <c r="H390" i="14" s="1"/>
  <c r="G384" i="14"/>
  <c r="H384" i="14" s="1"/>
  <c r="G378" i="14"/>
  <c r="H378" i="14" s="1"/>
  <c r="G372" i="14"/>
  <c r="H372" i="14" s="1"/>
  <c r="G366" i="14"/>
  <c r="H366" i="14" s="1"/>
  <c r="G360" i="14"/>
  <c r="H360" i="14" s="1"/>
  <c r="G354" i="14"/>
  <c r="H354" i="14" s="1"/>
  <c r="G348" i="14"/>
  <c r="H348" i="14" s="1"/>
  <c r="G342" i="14"/>
  <c r="H342" i="14" s="1"/>
  <c r="G336" i="14"/>
  <c r="H336" i="14" s="1"/>
  <c r="G330" i="14"/>
  <c r="H330" i="14" s="1"/>
  <c r="G324" i="14"/>
  <c r="H324" i="14" s="1"/>
  <c r="G702" i="14"/>
  <c r="H702" i="14" s="1"/>
  <c r="G684" i="14"/>
  <c r="H684" i="14" s="1"/>
  <c r="G666" i="14"/>
  <c r="H666" i="14" s="1"/>
  <c r="G652" i="14"/>
  <c r="H652" i="14" s="1"/>
  <c r="G644" i="14"/>
  <c r="H644" i="14" s="1"/>
  <c r="G638" i="14"/>
  <c r="H638" i="14" s="1"/>
  <c r="G632" i="14"/>
  <c r="H632" i="14" s="1"/>
  <c r="G626" i="14"/>
  <c r="H626" i="14" s="1"/>
  <c r="G620" i="14"/>
  <c r="H620" i="14" s="1"/>
  <c r="G614" i="14"/>
  <c r="H614" i="14" s="1"/>
  <c r="G608" i="14"/>
  <c r="H608" i="14" s="1"/>
  <c r="G602" i="14"/>
  <c r="H602" i="14" s="1"/>
  <c r="G596" i="14"/>
  <c r="H596" i="14" s="1"/>
  <c r="G590" i="14"/>
  <c r="H590" i="14" s="1"/>
  <c r="G584" i="14"/>
  <c r="H584" i="14" s="1"/>
  <c r="G578" i="14"/>
  <c r="H578" i="14" s="1"/>
  <c r="G572" i="14"/>
  <c r="H572" i="14" s="1"/>
  <c r="G566" i="14"/>
  <c r="H566" i="14" s="1"/>
  <c r="G560" i="14"/>
  <c r="H560" i="14" s="1"/>
  <c r="G554" i="14"/>
  <c r="H554" i="14" s="1"/>
  <c r="G548" i="14"/>
  <c r="H548" i="14" s="1"/>
  <c r="G542" i="14"/>
  <c r="H542" i="14" s="1"/>
  <c r="G536" i="14"/>
  <c r="H536" i="14" s="1"/>
  <c r="G530" i="14"/>
  <c r="H530" i="14" s="1"/>
  <c r="G524" i="14"/>
  <c r="H524" i="14" s="1"/>
  <c r="G518" i="14"/>
  <c r="H518" i="14" s="1"/>
  <c r="G512" i="14"/>
  <c r="H512" i="14" s="1"/>
  <c r="G506" i="14"/>
  <c r="H506" i="14" s="1"/>
  <c r="G500" i="14"/>
  <c r="H500" i="14" s="1"/>
  <c r="G494" i="14"/>
  <c r="H494" i="14" s="1"/>
  <c r="G488" i="14"/>
  <c r="H488" i="14" s="1"/>
  <c r="G482" i="14"/>
  <c r="H482" i="14" s="1"/>
  <c r="G476" i="14"/>
  <c r="H476" i="14" s="1"/>
  <c r="G470" i="14"/>
  <c r="H470" i="14" s="1"/>
  <c r="G464" i="14"/>
  <c r="H464" i="14" s="1"/>
  <c r="G458" i="14"/>
  <c r="H458" i="14" s="1"/>
  <c r="G452" i="14"/>
  <c r="H452" i="14" s="1"/>
  <c r="G446" i="14"/>
  <c r="H446" i="14" s="1"/>
  <c r="G440" i="14"/>
  <c r="H440" i="14" s="1"/>
  <c r="G434" i="14"/>
  <c r="H434" i="14" s="1"/>
  <c r="G428" i="14"/>
  <c r="H428" i="14" s="1"/>
  <c r="G422" i="14"/>
  <c r="H422" i="14" s="1"/>
  <c r="G416" i="14"/>
  <c r="H416" i="14" s="1"/>
  <c r="G410" i="14"/>
  <c r="H410" i="14" s="1"/>
  <c r="G404" i="14"/>
  <c r="H404" i="14" s="1"/>
  <c r="G398" i="14"/>
  <c r="H398" i="14" s="1"/>
  <c r="G392" i="14"/>
  <c r="H392" i="14" s="1"/>
  <c r="G386" i="14"/>
  <c r="H386" i="14" s="1"/>
  <c r="G380" i="14"/>
  <c r="H380" i="14" s="1"/>
  <c r="G374" i="14"/>
  <c r="H374" i="14" s="1"/>
  <c r="G368" i="14"/>
  <c r="H368" i="14" s="1"/>
  <c r="G362" i="14"/>
  <c r="H362" i="14" s="1"/>
  <c r="G356" i="14"/>
  <c r="H356" i="14" s="1"/>
  <c r="G350" i="14"/>
  <c r="H350" i="14" s="1"/>
  <c r="G344" i="14"/>
  <c r="H344" i="14" s="1"/>
  <c r="G338" i="14"/>
  <c r="H338" i="14" s="1"/>
  <c r="G332" i="14"/>
  <c r="H332" i="14" s="1"/>
  <c r="G326" i="14"/>
  <c r="H326" i="14" s="1"/>
  <c r="G511" i="14"/>
  <c r="H511" i="14" s="1"/>
  <c r="G503" i="14"/>
  <c r="H503" i="14" s="1"/>
  <c r="G493" i="14"/>
  <c r="H493" i="14" s="1"/>
  <c r="G485" i="14"/>
  <c r="H485" i="14" s="1"/>
  <c r="G475" i="14"/>
  <c r="H475" i="14" s="1"/>
  <c r="G467" i="14"/>
  <c r="H467" i="14" s="1"/>
  <c r="G457" i="14"/>
  <c r="H457" i="14" s="1"/>
  <c r="G449" i="14"/>
  <c r="H449" i="14" s="1"/>
  <c r="G439" i="14"/>
  <c r="H439" i="14" s="1"/>
  <c r="G431" i="14"/>
  <c r="H431" i="14" s="1"/>
  <c r="G421" i="14"/>
  <c r="H421" i="14" s="1"/>
  <c r="G413" i="14"/>
  <c r="H413" i="14" s="1"/>
  <c r="G407" i="14"/>
  <c r="H407" i="14" s="1"/>
  <c r="G401" i="14"/>
  <c r="H401" i="14" s="1"/>
  <c r="G395" i="14"/>
  <c r="H395" i="14" s="1"/>
  <c r="G389" i="14"/>
  <c r="H389" i="14" s="1"/>
  <c r="G383" i="14"/>
  <c r="H383" i="14" s="1"/>
  <c r="G377" i="14"/>
  <c r="H377" i="14" s="1"/>
  <c r="G371" i="14"/>
  <c r="H371" i="14" s="1"/>
  <c r="G365" i="14"/>
  <c r="H365" i="14" s="1"/>
  <c r="G359" i="14"/>
  <c r="H359" i="14" s="1"/>
  <c r="G353" i="14"/>
  <c r="H353" i="14" s="1"/>
  <c r="G347" i="14"/>
  <c r="H347" i="14" s="1"/>
  <c r="G341" i="14"/>
  <c r="H341" i="14" s="1"/>
  <c r="G335" i="14"/>
  <c r="H335" i="14" s="1"/>
  <c r="G329" i="14"/>
  <c r="H329" i="14" s="1"/>
  <c r="G323" i="14"/>
  <c r="H323" i="14" s="1"/>
  <c r="G318" i="14"/>
  <c r="H318" i="14" s="1"/>
  <c r="G312" i="14"/>
  <c r="H312" i="14" s="1"/>
  <c r="G306" i="14"/>
  <c r="H306" i="14" s="1"/>
  <c r="G300" i="14"/>
  <c r="H300" i="14" s="1"/>
  <c r="G294" i="14"/>
  <c r="H294" i="14" s="1"/>
  <c r="G288" i="14"/>
  <c r="H288" i="14" s="1"/>
  <c r="G282" i="14"/>
  <c r="H282" i="14" s="1"/>
  <c r="G276" i="14"/>
  <c r="H276" i="14" s="1"/>
  <c r="G270" i="14"/>
  <c r="H270" i="14" s="1"/>
  <c r="G264" i="14"/>
  <c r="H264" i="14" s="1"/>
  <c r="G258" i="14"/>
  <c r="H258" i="14" s="1"/>
  <c r="G319" i="14"/>
  <c r="H319" i="14" s="1"/>
  <c r="G313" i="14"/>
  <c r="H313" i="14" s="1"/>
  <c r="G307" i="14"/>
  <c r="H307" i="14" s="1"/>
  <c r="G301" i="14"/>
  <c r="H301" i="14" s="1"/>
  <c r="G295" i="14"/>
  <c r="H295" i="14" s="1"/>
  <c r="G289" i="14"/>
  <c r="H289" i="14" s="1"/>
  <c r="G283" i="14"/>
  <c r="H283" i="14" s="1"/>
  <c r="G277" i="14"/>
  <c r="H277" i="14" s="1"/>
  <c r="G271" i="14"/>
  <c r="H271" i="14" s="1"/>
  <c r="G265" i="14"/>
  <c r="H265" i="14" s="1"/>
  <c r="G259" i="14"/>
  <c r="H259" i="14" s="1"/>
  <c r="G253" i="14"/>
  <c r="H253" i="14" s="1"/>
  <c r="G509" i="14"/>
  <c r="H509" i="14" s="1"/>
  <c r="G499" i="14"/>
  <c r="H499" i="14" s="1"/>
  <c r="G491" i="14"/>
  <c r="H491" i="14" s="1"/>
  <c r="G481" i="14"/>
  <c r="H481" i="14" s="1"/>
  <c r="G473" i="14"/>
  <c r="H473" i="14" s="1"/>
  <c r="G463" i="14"/>
  <c r="H463" i="14" s="1"/>
  <c r="G455" i="14"/>
  <c r="H455" i="14" s="1"/>
  <c r="G445" i="14"/>
  <c r="H445" i="14" s="1"/>
  <c r="G437" i="14"/>
  <c r="H437" i="14" s="1"/>
  <c r="G427" i="14"/>
  <c r="H427" i="14" s="1"/>
  <c r="G419" i="14"/>
  <c r="H419" i="14" s="1"/>
  <c r="G411" i="14"/>
  <c r="H411" i="14" s="1"/>
  <c r="G405" i="14"/>
  <c r="H405" i="14" s="1"/>
  <c r="G399" i="14"/>
  <c r="H399" i="14" s="1"/>
  <c r="G393" i="14"/>
  <c r="H393" i="14" s="1"/>
  <c r="G387" i="14"/>
  <c r="H387" i="14" s="1"/>
  <c r="G381" i="14"/>
  <c r="H381" i="14" s="1"/>
  <c r="G375" i="14"/>
  <c r="H375" i="14" s="1"/>
  <c r="G369" i="14"/>
  <c r="H369" i="14" s="1"/>
  <c r="G363" i="14"/>
  <c r="H363" i="14" s="1"/>
  <c r="G357" i="14"/>
  <c r="H357" i="14" s="1"/>
  <c r="G351" i="14"/>
  <c r="H351" i="14" s="1"/>
  <c r="G345" i="14"/>
  <c r="H345" i="14" s="1"/>
  <c r="G339" i="14"/>
  <c r="H339" i="14" s="1"/>
  <c r="G333" i="14"/>
  <c r="H333" i="14" s="1"/>
  <c r="G327" i="14"/>
  <c r="H327" i="14" s="1"/>
  <c r="G320" i="14"/>
  <c r="H320" i="14" s="1"/>
  <c r="G314" i="14"/>
  <c r="H314" i="14" s="1"/>
  <c r="G308" i="14"/>
  <c r="H308" i="14" s="1"/>
  <c r="G302" i="14"/>
  <c r="H302" i="14" s="1"/>
  <c r="G296" i="14"/>
  <c r="H296" i="14" s="1"/>
  <c r="G290" i="14"/>
  <c r="H290" i="14" s="1"/>
  <c r="G284" i="14"/>
  <c r="H284" i="14" s="1"/>
  <c r="G278" i="14"/>
  <c r="H278" i="14" s="1"/>
  <c r="G272" i="14"/>
  <c r="H272" i="14" s="1"/>
  <c r="G266" i="14"/>
  <c r="H266" i="14" s="1"/>
  <c r="G260" i="14"/>
  <c r="H260" i="14" s="1"/>
  <c r="G254" i="14"/>
  <c r="H254" i="14" s="1"/>
  <c r="G321" i="14"/>
  <c r="H321" i="14" s="1"/>
  <c r="G315" i="14"/>
  <c r="H315" i="14" s="1"/>
  <c r="G309" i="14"/>
  <c r="H309" i="14" s="1"/>
  <c r="G303" i="14"/>
  <c r="H303" i="14" s="1"/>
  <c r="G297" i="14"/>
  <c r="H297" i="14" s="1"/>
  <c r="G291" i="14"/>
  <c r="H291" i="14" s="1"/>
  <c r="G285" i="14"/>
  <c r="H285" i="14" s="1"/>
  <c r="G279" i="14"/>
  <c r="H279" i="14" s="1"/>
  <c r="G273" i="14"/>
  <c r="H273" i="14" s="1"/>
  <c r="G267" i="14"/>
  <c r="H267" i="14" s="1"/>
  <c r="G261" i="14"/>
  <c r="H261" i="14" s="1"/>
  <c r="G255" i="14"/>
  <c r="H255" i="14" s="1"/>
  <c r="G505" i="14"/>
  <c r="H505" i="14" s="1"/>
  <c r="G497" i="14"/>
  <c r="H497" i="14" s="1"/>
  <c r="G487" i="14"/>
  <c r="H487" i="14" s="1"/>
  <c r="G479" i="14"/>
  <c r="H479" i="14" s="1"/>
  <c r="G469" i="14"/>
  <c r="H469" i="14" s="1"/>
  <c r="G461" i="14"/>
  <c r="H461" i="14" s="1"/>
  <c r="G451" i="14"/>
  <c r="H451" i="14" s="1"/>
  <c r="G443" i="14"/>
  <c r="H443" i="14" s="1"/>
  <c r="G433" i="14"/>
  <c r="H433" i="14" s="1"/>
  <c r="G425" i="14"/>
  <c r="H425" i="14" s="1"/>
  <c r="G415" i="14"/>
  <c r="H415" i="14" s="1"/>
  <c r="G409" i="14"/>
  <c r="H409" i="14" s="1"/>
  <c r="G403" i="14"/>
  <c r="H403" i="14" s="1"/>
  <c r="G397" i="14"/>
  <c r="H397" i="14" s="1"/>
  <c r="G391" i="14"/>
  <c r="H391" i="14" s="1"/>
  <c r="G385" i="14"/>
  <c r="H385" i="14" s="1"/>
  <c r="G379" i="14"/>
  <c r="H379" i="14" s="1"/>
  <c r="G373" i="14"/>
  <c r="H373" i="14" s="1"/>
  <c r="G367" i="14"/>
  <c r="H367" i="14" s="1"/>
  <c r="G361" i="14"/>
  <c r="H361" i="14" s="1"/>
  <c r="G355" i="14"/>
  <c r="H355" i="14" s="1"/>
  <c r="G349" i="14"/>
  <c r="H349" i="14" s="1"/>
  <c r="G343" i="14"/>
  <c r="H343" i="14" s="1"/>
  <c r="G337" i="14"/>
  <c r="H337" i="14" s="1"/>
  <c r="G331" i="14"/>
  <c r="H331" i="14" s="1"/>
  <c r="G325" i="14"/>
  <c r="H325" i="14" s="1"/>
  <c r="G316" i="14"/>
  <c r="H316" i="14" s="1"/>
  <c r="G310" i="14"/>
  <c r="H310" i="14" s="1"/>
  <c r="G304" i="14"/>
  <c r="H304" i="14" s="1"/>
  <c r="G298" i="14"/>
  <c r="H298" i="14" s="1"/>
  <c r="G292" i="14"/>
  <c r="H292" i="14" s="1"/>
  <c r="G286" i="14"/>
  <c r="H286" i="14" s="1"/>
  <c r="G280" i="14"/>
  <c r="H280" i="14" s="1"/>
  <c r="G274" i="14"/>
  <c r="H274" i="14" s="1"/>
  <c r="G268" i="14"/>
  <c r="H268" i="14" s="1"/>
  <c r="G262" i="14"/>
  <c r="H262" i="14" s="1"/>
  <c r="G256" i="14"/>
  <c r="H256" i="14" s="1"/>
  <c r="G317" i="14"/>
  <c r="H317" i="14" s="1"/>
  <c r="G311" i="14"/>
  <c r="H311" i="14" s="1"/>
  <c r="G305" i="14"/>
  <c r="H305" i="14" s="1"/>
  <c r="G299" i="14"/>
  <c r="H299" i="14" s="1"/>
  <c r="G293" i="14"/>
  <c r="H293" i="14" s="1"/>
  <c r="G287" i="14"/>
  <c r="H287" i="14" s="1"/>
  <c r="G281" i="14"/>
  <c r="H281" i="14" s="1"/>
  <c r="G275" i="14"/>
  <c r="H275" i="14" s="1"/>
  <c r="G269" i="14"/>
  <c r="H269" i="14" s="1"/>
  <c r="G263" i="14"/>
  <c r="H263" i="14" s="1"/>
  <c r="G257" i="14"/>
  <c r="H257" i="14" s="1"/>
  <c r="G43" i="14"/>
  <c r="H43" i="14" s="1"/>
  <c r="G31" i="14"/>
  <c r="H31" i="14" s="1"/>
  <c r="G25" i="14"/>
  <c r="H25" i="14" s="1"/>
  <c r="G19" i="14"/>
  <c r="H19" i="14" s="1"/>
  <c r="G37" i="14"/>
  <c r="H37" i="14" s="1"/>
  <c r="G29" i="14"/>
  <c r="H29" i="14" s="1"/>
  <c r="G45" i="14"/>
  <c r="H45" i="14" s="1"/>
  <c r="G35" i="14"/>
  <c r="H35" i="14" s="1"/>
  <c r="G75" i="14"/>
  <c r="H75" i="14" s="1"/>
  <c r="G27" i="14"/>
  <c r="H27" i="14" s="1"/>
  <c r="G21" i="14"/>
  <c r="H21" i="14" s="1"/>
  <c r="G59" i="14"/>
  <c r="H59" i="14" s="1"/>
  <c r="G41" i="14"/>
  <c r="H41" i="14" s="1"/>
  <c r="G23" i="14"/>
  <c r="H23" i="14" s="1"/>
  <c r="G47" i="14"/>
  <c r="H47" i="14" s="1"/>
  <c r="G39" i="14"/>
  <c r="H39" i="14" s="1"/>
  <c r="G53" i="14"/>
  <c r="H53" i="14" s="1"/>
  <c r="G33" i="14"/>
  <c r="H33" i="14" s="1"/>
  <c r="H1003" i="14"/>
  <c r="G77" i="14"/>
  <c r="H77" i="14" s="1"/>
  <c r="G71" i="14"/>
  <c r="H71" i="14" s="1"/>
  <c r="G69" i="14"/>
  <c r="H69" i="14" s="1"/>
  <c r="G34" i="14"/>
  <c r="H34" i="14" s="1"/>
  <c r="G122" i="14"/>
  <c r="H122" i="14" s="1"/>
  <c r="F122" i="14"/>
  <c r="G93" i="14"/>
  <c r="H93" i="14" s="1"/>
  <c r="G148" i="14"/>
  <c r="H148" i="14" s="1"/>
  <c r="F148" i="14"/>
  <c r="G223" i="14"/>
  <c r="H223" i="14" s="1"/>
  <c r="F69" i="14"/>
  <c r="G18" i="14"/>
  <c r="H18" i="14" s="1"/>
  <c r="G92" i="14"/>
  <c r="H92" i="14" s="1"/>
  <c r="F92" i="14"/>
  <c r="G128" i="14"/>
  <c r="H128" i="14" s="1"/>
  <c r="F128" i="14"/>
  <c r="G99" i="14"/>
  <c r="H99" i="14" s="1"/>
  <c r="G222" i="14"/>
  <c r="H222" i="14" s="1"/>
  <c r="G118" i="14"/>
  <c r="H118" i="14" s="1"/>
  <c r="F118" i="14"/>
  <c r="G180" i="14"/>
  <c r="H180" i="14" s="1"/>
  <c r="G125" i="14"/>
  <c r="H125" i="14" s="1"/>
  <c r="G210" i="14"/>
  <c r="H210" i="14" s="1"/>
  <c r="F210" i="14"/>
  <c r="G108" i="14"/>
  <c r="H108" i="14" s="1"/>
  <c r="F184" i="14"/>
  <c r="G184" i="14"/>
  <c r="H184" i="14" s="1"/>
  <c r="G49" i="14"/>
  <c r="H49" i="14" s="1"/>
  <c r="G121" i="14"/>
  <c r="H121" i="14" s="1"/>
  <c r="F121" i="14"/>
  <c r="G157" i="14"/>
  <c r="H157" i="14" s="1"/>
  <c r="F157" i="14"/>
  <c r="G183" i="14"/>
  <c r="H183" i="14" s="1"/>
  <c r="F183" i="14"/>
  <c r="G219" i="14"/>
  <c r="H219" i="14" s="1"/>
  <c r="F219" i="14"/>
  <c r="G185" i="14"/>
  <c r="H185" i="14" s="1"/>
  <c r="F185" i="14"/>
  <c r="G221" i="14"/>
  <c r="H221" i="14" s="1"/>
  <c r="F221" i="14"/>
  <c r="G252" i="14"/>
  <c r="H252" i="14" s="1"/>
  <c r="G193" i="14"/>
  <c r="H193" i="14" s="1"/>
  <c r="F193" i="14"/>
  <c r="G229" i="14"/>
  <c r="H229" i="14" s="1"/>
  <c r="F218" i="14"/>
  <c r="G218" i="14"/>
  <c r="H218" i="14" s="1"/>
  <c r="F99" i="14"/>
  <c r="F49" i="14"/>
  <c r="G36" i="14"/>
  <c r="H36" i="14" s="1"/>
  <c r="G46" i="14"/>
  <c r="H46" i="14" s="1"/>
  <c r="G28" i="14"/>
  <c r="H28" i="14" s="1"/>
  <c r="G62" i="14"/>
  <c r="H62" i="14" s="1"/>
  <c r="F62" i="14"/>
  <c r="G98" i="14"/>
  <c r="H98" i="14" s="1"/>
  <c r="F98" i="14"/>
  <c r="G134" i="14"/>
  <c r="H134" i="14" s="1"/>
  <c r="F134" i="14"/>
  <c r="F170" i="14"/>
  <c r="G170" i="14"/>
  <c r="H170" i="14" s="1"/>
  <c r="G208" i="14"/>
  <c r="H208" i="14" s="1"/>
  <c r="G105" i="14"/>
  <c r="H105" i="14" s="1"/>
  <c r="G141" i="14"/>
  <c r="H141" i="14" s="1"/>
  <c r="F141" i="14"/>
  <c r="G52" i="14"/>
  <c r="H52" i="14" s="1"/>
  <c r="F52" i="14"/>
  <c r="G88" i="14"/>
  <c r="H88" i="14" s="1"/>
  <c r="F88" i="14"/>
  <c r="G124" i="14"/>
  <c r="H124" i="14" s="1"/>
  <c r="F124" i="14"/>
  <c r="G160" i="14"/>
  <c r="H160" i="14" s="1"/>
  <c r="F160" i="14"/>
  <c r="G186" i="14"/>
  <c r="H186" i="14" s="1"/>
  <c r="G95" i="14"/>
  <c r="H95" i="14" s="1"/>
  <c r="G131" i="14"/>
  <c r="H131" i="14" s="1"/>
  <c r="G228" i="14"/>
  <c r="H228" i="14" s="1"/>
  <c r="G78" i="14"/>
  <c r="H78" i="14" s="1"/>
  <c r="G114" i="14"/>
  <c r="H114" i="14" s="1"/>
  <c r="G150" i="14"/>
  <c r="H150" i="14" s="1"/>
  <c r="F190" i="14"/>
  <c r="G190" i="14"/>
  <c r="H190" i="14" s="1"/>
  <c r="G91" i="14"/>
  <c r="H91" i="14" s="1"/>
  <c r="F91" i="14"/>
  <c r="G127" i="14"/>
  <c r="H127" i="14" s="1"/>
  <c r="F127" i="14"/>
  <c r="G216" i="14"/>
  <c r="H216" i="14" s="1"/>
  <c r="F216" i="14"/>
  <c r="G189" i="14"/>
  <c r="H189" i="14" s="1"/>
  <c r="F189" i="14"/>
  <c r="G225" i="14"/>
  <c r="H225" i="14" s="1"/>
  <c r="F225" i="14"/>
  <c r="G244" i="14"/>
  <c r="H244" i="14" s="1"/>
  <c r="G191" i="14"/>
  <c r="H191" i="14" s="1"/>
  <c r="F191" i="14"/>
  <c r="G227" i="14"/>
  <c r="H227" i="14" s="1"/>
  <c r="F227" i="14"/>
  <c r="G163" i="14"/>
  <c r="H163" i="14" s="1"/>
  <c r="F163" i="14"/>
  <c r="G199" i="14"/>
  <c r="H199" i="14" s="1"/>
  <c r="F199" i="14"/>
  <c r="G235" i="14"/>
  <c r="H235" i="14" s="1"/>
  <c r="F224" i="14"/>
  <c r="G224" i="14"/>
  <c r="H224" i="14" s="1"/>
  <c r="G57" i="14"/>
  <c r="H57" i="14" s="1"/>
  <c r="G32" i="14"/>
  <c r="H32" i="14" s="1"/>
  <c r="F32" i="14"/>
  <c r="F223" i="14"/>
  <c r="F228" i="14"/>
  <c r="F93" i="14"/>
  <c r="F57" i="14"/>
  <c r="F180" i="14"/>
  <c r="F34" i="14"/>
  <c r="G63" i="14"/>
  <c r="H63" i="14" s="1"/>
  <c r="G68" i="14"/>
  <c r="H68" i="14" s="1"/>
  <c r="F68" i="14"/>
  <c r="G104" i="14"/>
  <c r="H104" i="14" s="1"/>
  <c r="F104" i="14"/>
  <c r="G140" i="14"/>
  <c r="H140" i="14" s="1"/>
  <c r="F140" i="14"/>
  <c r="G176" i="14"/>
  <c r="H176" i="14" s="1"/>
  <c r="G226" i="14"/>
  <c r="H226" i="14" s="1"/>
  <c r="G111" i="14"/>
  <c r="H111" i="14" s="1"/>
  <c r="G147" i="14"/>
  <c r="H147" i="14" s="1"/>
  <c r="F147" i="14"/>
  <c r="G58" i="14"/>
  <c r="H58" i="14" s="1"/>
  <c r="F58" i="14"/>
  <c r="G94" i="14"/>
  <c r="H94" i="14" s="1"/>
  <c r="F94" i="14"/>
  <c r="G130" i="14"/>
  <c r="H130" i="14" s="1"/>
  <c r="F130" i="14"/>
  <c r="G161" i="14"/>
  <c r="H161" i="14" s="1"/>
  <c r="G192" i="14"/>
  <c r="H192" i="14" s="1"/>
  <c r="G101" i="14"/>
  <c r="H101" i="14" s="1"/>
  <c r="G137" i="14"/>
  <c r="H137" i="14" s="1"/>
  <c r="G48" i="14"/>
  <c r="H48" i="14" s="1"/>
  <c r="G84" i="14"/>
  <c r="H84" i="14" s="1"/>
  <c r="G120" i="14"/>
  <c r="H120" i="14" s="1"/>
  <c r="G156" i="14"/>
  <c r="H156" i="14" s="1"/>
  <c r="F196" i="14"/>
  <c r="G196" i="14"/>
  <c r="H196" i="14" s="1"/>
  <c r="F61" i="14"/>
  <c r="G61" i="14"/>
  <c r="H61" i="14" s="1"/>
  <c r="G97" i="14"/>
  <c r="H97" i="14" s="1"/>
  <c r="F97" i="14"/>
  <c r="G133" i="14"/>
  <c r="H133" i="14" s="1"/>
  <c r="F133" i="14"/>
  <c r="G234" i="14"/>
  <c r="H234" i="14" s="1"/>
  <c r="F234" i="14"/>
  <c r="G195" i="14"/>
  <c r="H195" i="14" s="1"/>
  <c r="F195" i="14"/>
  <c r="G231" i="14"/>
  <c r="H231" i="14" s="1"/>
  <c r="F231" i="14"/>
  <c r="G250" i="14"/>
  <c r="H250" i="14" s="1"/>
  <c r="G197" i="14"/>
  <c r="H197" i="14" s="1"/>
  <c r="F197" i="14"/>
  <c r="G233" i="14"/>
  <c r="H233" i="14" s="1"/>
  <c r="F233" i="14"/>
  <c r="G169" i="14"/>
  <c r="H169" i="14" s="1"/>
  <c r="F169" i="14"/>
  <c r="G205" i="14"/>
  <c r="H205" i="14" s="1"/>
  <c r="G241" i="14"/>
  <c r="H241" i="14" s="1"/>
  <c r="F230" i="14"/>
  <c r="G230" i="14"/>
  <c r="H230" i="14" s="1"/>
  <c r="F78" i="14"/>
  <c r="G26" i="14"/>
  <c r="H26" i="14" s="1"/>
  <c r="F26" i="14"/>
  <c r="G65" i="14"/>
  <c r="H65" i="14" s="1"/>
  <c r="F65" i="14"/>
  <c r="G50" i="14"/>
  <c r="H50" i="14" s="1"/>
  <c r="F50" i="14"/>
  <c r="G83" i="14"/>
  <c r="H83" i="14" s="1"/>
  <c r="G51" i="14"/>
  <c r="H51" i="14" s="1"/>
  <c r="G30" i="14"/>
  <c r="H30" i="14" s="1"/>
  <c r="G81" i="14"/>
  <c r="H81" i="14" s="1"/>
  <c r="G40" i="14"/>
  <c r="H40" i="14" s="1"/>
  <c r="G22" i="14"/>
  <c r="H22" i="14" s="1"/>
  <c r="G74" i="14"/>
  <c r="H74" i="14" s="1"/>
  <c r="F74" i="14"/>
  <c r="G110" i="14"/>
  <c r="H110" i="14" s="1"/>
  <c r="F110" i="14"/>
  <c r="G146" i="14"/>
  <c r="H146" i="14" s="1"/>
  <c r="F146" i="14"/>
  <c r="G182" i="14"/>
  <c r="H182" i="14" s="1"/>
  <c r="G240" i="14"/>
  <c r="H240" i="14" s="1"/>
  <c r="F240" i="14"/>
  <c r="G117" i="14"/>
  <c r="H117" i="14" s="1"/>
  <c r="G153" i="14"/>
  <c r="H153" i="14" s="1"/>
  <c r="F153" i="14"/>
  <c r="G64" i="14"/>
  <c r="H64" i="14" s="1"/>
  <c r="F64" i="14"/>
  <c r="G100" i="14"/>
  <c r="H100" i="14" s="1"/>
  <c r="F100" i="14"/>
  <c r="G136" i="14"/>
  <c r="H136" i="14" s="1"/>
  <c r="F136" i="14"/>
  <c r="G162" i="14"/>
  <c r="H162" i="14" s="1"/>
  <c r="G198" i="14"/>
  <c r="H198" i="14" s="1"/>
  <c r="G107" i="14"/>
  <c r="H107" i="14" s="1"/>
  <c r="G143" i="14"/>
  <c r="H143" i="14" s="1"/>
  <c r="G54" i="14"/>
  <c r="H54" i="14" s="1"/>
  <c r="G90" i="14"/>
  <c r="H90" i="14" s="1"/>
  <c r="G126" i="14"/>
  <c r="H126" i="14" s="1"/>
  <c r="F166" i="14"/>
  <c r="G166" i="14"/>
  <c r="H166" i="14" s="1"/>
  <c r="F202" i="14"/>
  <c r="G202" i="14"/>
  <c r="H202" i="14" s="1"/>
  <c r="G67" i="14"/>
  <c r="H67" i="14" s="1"/>
  <c r="G103" i="14"/>
  <c r="H103" i="14" s="1"/>
  <c r="G139" i="14"/>
  <c r="H139" i="14" s="1"/>
  <c r="G165" i="14"/>
  <c r="H165" i="14" s="1"/>
  <c r="F165" i="14"/>
  <c r="G201" i="14"/>
  <c r="H201" i="14" s="1"/>
  <c r="F201" i="14"/>
  <c r="G237" i="14"/>
  <c r="H237" i="14" s="1"/>
  <c r="F237" i="14"/>
  <c r="G167" i="14"/>
  <c r="H167" i="14" s="1"/>
  <c r="F167" i="14"/>
  <c r="G203" i="14"/>
  <c r="H203" i="14" s="1"/>
  <c r="F203" i="14"/>
  <c r="G239" i="14"/>
  <c r="H239" i="14" s="1"/>
  <c r="F239" i="14"/>
  <c r="G175" i="14"/>
  <c r="H175" i="14" s="1"/>
  <c r="F175" i="14"/>
  <c r="G211" i="14"/>
  <c r="H211" i="14" s="1"/>
  <c r="G247" i="14"/>
  <c r="H247" i="14" s="1"/>
  <c r="F236" i="14"/>
  <c r="G236" i="14"/>
  <c r="H236" i="14" s="1"/>
  <c r="G44" i="14"/>
  <c r="H44" i="14" s="1"/>
  <c r="F44" i="14"/>
  <c r="G20" i="14"/>
  <c r="H20" i="14" s="1"/>
  <c r="F20" i="14"/>
  <c r="F18" i="14"/>
  <c r="F30" i="14"/>
  <c r="G242" i="14"/>
  <c r="H242" i="14" s="1"/>
  <c r="F242" i="14"/>
  <c r="G42" i="14"/>
  <c r="H42" i="14" s="1"/>
  <c r="G86" i="14"/>
  <c r="H86" i="14" s="1"/>
  <c r="F86" i="14"/>
  <c r="G158" i="14"/>
  <c r="H158" i="14" s="1"/>
  <c r="F158" i="14"/>
  <c r="F194" i="14"/>
  <c r="G194" i="14"/>
  <c r="H194" i="14" s="1"/>
  <c r="G129" i="14"/>
  <c r="H129" i="14" s="1"/>
  <c r="G204" i="14"/>
  <c r="H204" i="14" s="1"/>
  <c r="G76" i="14"/>
  <c r="H76" i="14" s="1"/>
  <c r="F76" i="14"/>
  <c r="G112" i="14"/>
  <c r="H112" i="14" s="1"/>
  <c r="F112" i="14"/>
  <c r="G174" i="14"/>
  <c r="H174" i="14" s="1"/>
  <c r="G232" i="14"/>
  <c r="H232" i="14" s="1"/>
  <c r="G119" i="14"/>
  <c r="H119" i="14" s="1"/>
  <c r="G155" i="14"/>
  <c r="H155" i="14" s="1"/>
  <c r="G66" i="14"/>
  <c r="H66" i="14" s="1"/>
  <c r="G102" i="14"/>
  <c r="H102" i="14" s="1"/>
  <c r="G138" i="14"/>
  <c r="H138" i="14" s="1"/>
  <c r="F178" i="14"/>
  <c r="G178" i="14"/>
  <c r="H178" i="14" s="1"/>
  <c r="G246" i="14"/>
  <c r="H246" i="14" s="1"/>
  <c r="G79" i="14"/>
  <c r="H79" i="14" s="1"/>
  <c r="G115" i="14"/>
  <c r="H115" i="14" s="1"/>
  <c r="G151" i="14"/>
  <c r="H151" i="14" s="1"/>
  <c r="G177" i="14"/>
  <c r="H177" i="14" s="1"/>
  <c r="F177" i="14"/>
  <c r="G213" i="14"/>
  <c r="H213" i="14" s="1"/>
  <c r="F213" i="14"/>
  <c r="G249" i="14"/>
  <c r="H249" i="14" s="1"/>
  <c r="F249" i="14"/>
  <c r="G179" i="14"/>
  <c r="H179" i="14" s="1"/>
  <c r="F179" i="14"/>
  <c r="G215" i="14"/>
  <c r="H215" i="14" s="1"/>
  <c r="F215" i="14"/>
  <c r="G251" i="14"/>
  <c r="H251" i="14" s="1"/>
  <c r="F251" i="14"/>
  <c r="G187" i="14"/>
  <c r="H187" i="14" s="1"/>
  <c r="F187" i="14"/>
  <c r="G212" i="14"/>
  <c r="H212" i="14" s="1"/>
  <c r="G248" i="14"/>
  <c r="H248" i="14" s="1"/>
  <c r="F248" i="14"/>
  <c r="G38" i="14"/>
  <c r="H38" i="14" s="1"/>
  <c r="F38" i="14"/>
  <c r="F115" i="14"/>
  <c r="G56" i="14"/>
  <c r="H56" i="14" s="1"/>
  <c r="F56" i="14"/>
  <c r="G164" i="14"/>
  <c r="H164" i="14" s="1"/>
  <c r="F200" i="14"/>
  <c r="G200" i="14"/>
  <c r="H200" i="14" s="1"/>
  <c r="G135" i="14"/>
  <c r="H135" i="14" s="1"/>
  <c r="F135" i="14"/>
  <c r="G82" i="14"/>
  <c r="H82" i="14" s="1"/>
  <c r="F82" i="14"/>
  <c r="G154" i="14"/>
  <c r="H154" i="14" s="1"/>
  <c r="F154" i="14"/>
  <c r="G89" i="14"/>
  <c r="H89" i="14" s="1"/>
  <c r="G72" i="14"/>
  <c r="H72" i="14" s="1"/>
  <c r="G144" i="14"/>
  <c r="H144" i="14" s="1"/>
  <c r="G85" i="14"/>
  <c r="H85" i="14" s="1"/>
  <c r="F85" i="14"/>
  <c r="G238" i="14"/>
  <c r="H238" i="14" s="1"/>
  <c r="G55" i="14"/>
  <c r="H55" i="14" s="1"/>
  <c r="K258" i="2"/>
  <c r="K259" i="2"/>
  <c r="K260" i="2"/>
  <c r="K256" i="2"/>
  <c r="E243" i="6"/>
  <c r="E225" i="6"/>
  <c r="E188" i="6"/>
  <c r="E178" i="6"/>
  <c r="E159" i="6"/>
  <c r="E148" i="6"/>
  <c r="E130" i="6"/>
  <c r="E119" i="6"/>
  <c r="E100" i="6"/>
  <c r="E99" i="6"/>
  <c r="E92" i="6"/>
  <c r="E71" i="6"/>
  <c r="E70" i="6"/>
  <c r="E63" i="6"/>
  <c r="E44" i="6"/>
  <c r="E40" i="6"/>
  <c r="E34" i="6"/>
  <c r="K14" i="7"/>
  <c r="K17" i="7"/>
  <c r="K10" i="7"/>
  <c r="N1" i="7"/>
  <c r="N1" i="6"/>
  <c r="E240" i="6" s="1"/>
  <c r="D252" i="6"/>
  <c r="D251" i="6"/>
  <c r="D250" i="6"/>
  <c r="D249" i="6"/>
  <c r="D248" i="6"/>
  <c r="D247" i="6"/>
  <c r="D246" i="6"/>
  <c r="D245" i="6"/>
  <c r="D244" i="6"/>
  <c r="D243" i="6"/>
  <c r="D242" i="6"/>
  <c r="D241" i="6"/>
  <c r="D240" i="6"/>
  <c r="D239" i="6"/>
  <c r="D238" i="6"/>
  <c r="D237" i="6"/>
  <c r="D236" i="6"/>
  <c r="D235" i="6"/>
  <c r="D234" i="6"/>
  <c r="D233" i="6"/>
  <c r="D232" i="6"/>
  <c r="D231" i="6"/>
  <c r="D230" i="6"/>
  <c r="D229" i="6"/>
  <c r="D228" i="6"/>
  <c r="D227" i="6"/>
  <c r="D226" i="6"/>
  <c r="D225" i="6"/>
  <c r="D224" i="6"/>
  <c r="D223" i="6"/>
  <c r="D222" i="6"/>
  <c r="D221" i="6"/>
  <c r="D220" i="6"/>
  <c r="D219" i="6"/>
  <c r="D218" i="6"/>
  <c r="D217" i="6"/>
  <c r="D216" i="6"/>
  <c r="D215" i="6"/>
  <c r="D214" i="6"/>
  <c r="D213" i="6"/>
  <c r="D212" i="6"/>
  <c r="D211" i="6"/>
  <c r="D210" i="6"/>
  <c r="D209" i="6"/>
  <c r="D208" i="6"/>
  <c r="D207" i="6"/>
  <c r="D206" i="6"/>
  <c r="D205" i="6"/>
  <c r="D204" i="6"/>
  <c r="D203" i="6"/>
  <c r="D202" i="6"/>
  <c r="D201" i="6"/>
  <c r="D200" i="6"/>
  <c r="D199" i="6"/>
  <c r="D198" i="6"/>
  <c r="D197" i="6"/>
  <c r="D196" i="6"/>
  <c r="D195" i="6"/>
  <c r="D194" i="6"/>
  <c r="D193" i="6"/>
  <c r="D192" i="6"/>
  <c r="D191" i="6"/>
  <c r="D190" i="6"/>
  <c r="D189" i="6"/>
  <c r="D188" i="6"/>
  <c r="D187" i="6"/>
  <c r="D186" i="6"/>
  <c r="D185" i="6"/>
  <c r="D184" i="6"/>
  <c r="D183" i="6"/>
  <c r="D182" i="6"/>
  <c r="D181" i="6"/>
  <c r="D180" i="6"/>
  <c r="D179" i="6"/>
  <c r="D178" i="6"/>
  <c r="D177" i="6"/>
  <c r="D176" i="6"/>
  <c r="D175" i="6"/>
  <c r="D174" i="6"/>
  <c r="D173" i="6"/>
  <c r="D172" i="6"/>
  <c r="D171" i="6"/>
  <c r="D170" i="6"/>
  <c r="D169" i="6"/>
  <c r="D168" i="6"/>
  <c r="D167" i="6"/>
  <c r="D166" i="6"/>
  <c r="D165" i="6"/>
  <c r="D164" i="6"/>
  <c r="D163" i="6"/>
  <c r="D162" i="6"/>
  <c r="D161" i="6"/>
  <c r="D160" i="6"/>
  <c r="D159" i="6"/>
  <c r="D158" i="6"/>
  <c r="D157" i="6"/>
  <c r="D156" i="6"/>
  <c r="D155" i="6"/>
  <c r="D154" i="6"/>
  <c r="D153" i="6"/>
  <c r="D152" i="6"/>
  <c r="D151" i="6"/>
  <c r="D150" i="6"/>
  <c r="D149" i="6"/>
  <c r="D148" i="6"/>
  <c r="D147" i="6"/>
  <c r="D146" i="6"/>
  <c r="D145" i="6"/>
  <c r="D144" i="6"/>
  <c r="D143" i="6"/>
  <c r="D142" i="6"/>
  <c r="D141" i="6"/>
  <c r="D140" i="6"/>
  <c r="D139" i="6"/>
  <c r="D138" i="6"/>
  <c r="D137" i="6"/>
  <c r="D136" i="6"/>
  <c r="D135" i="6"/>
  <c r="D134" i="6"/>
  <c r="D133" i="6"/>
  <c r="D132" i="6"/>
  <c r="D131" i="6"/>
  <c r="D130" i="6"/>
  <c r="D129" i="6"/>
  <c r="D128" i="6"/>
  <c r="D127" i="6"/>
  <c r="D126" i="6"/>
  <c r="D125" i="6"/>
  <c r="D124" i="6"/>
  <c r="D123" i="6"/>
  <c r="D122" i="6"/>
  <c r="D121" i="6"/>
  <c r="D120" i="6"/>
  <c r="D119" i="6"/>
  <c r="D118" i="6"/>
  <c r="D117" i="6"/>
  <c r="D116" i="6"/>
  <c r="D115" i="6"/>
  <c r="D114" i="6"/>
  <c r="D113" i="6"/>
  <c r="D112" i="6"/>
  <c r="D111" i="6"/>
  <c r="D110" i="6"/>
  <c r="D109" i="6"/>
  <c r="D108" i="6"/>
  <c r="D107" i="6"/>
  <c r="D106" i="6"/>
  <c r="D105" i="6"/>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G3" i="6"/>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H1008" i="14" l="1"/>
  <c r="F1000" i="14"/>
  <c r="E129" i="6"/>
  <c r="E158" i="6"/>
  <c r="E184" i="6"/>
  <c r="E232" i="6"/>
  <c r="E22" i="6"/>
  <c r="E51" i="6"/>
  <c r="E81" i="6"/>
  <c r="E110" i="6"/>
  <c r="E136" i="6"/>
  <c r="E166" i="6"/>
  <c r="E195" i="6"/>
  <c r="E23" i="6"/>
  <c r="E52" i="6"/>
  <c r="E82" i="6"/>
  <c r="E111" i="6"/>
  <c r="E140" i="6"/>
  <c r="E167" i="6"/>
  <c r="E206" i="6"/>
  <c r="E33" i="6"/>
  <c r="E62" i="6"/>
  <c r="E88" i="6"/>
  <c r="E118" i="6"/>
  <c r="E147" i="6"/>
  <c r="E177" i="6"/>
  <c r="E214" i="6"/>
  <c r="B25" i="7"/>
  <c r="B25" i="13"/>
  <c r="K25" i="13" s="1"/>
  <c r="B43" i="7"/>
  <c r="B43" i="13"/>
  <c r="K43" i="13" s="1"/>
  <c r="B55" i="7"/>
  <c r="K55" i="7" s="1"/>
  <c r="B55" i="13"/>
  <c r="K55" i="13" s="1"/>
  <c r="B73" i="7"/>
  <c r="B73" i="13"/>
  <c r="K73" i="13" s="1"/>
  <c r="B91" i="7"/>
  <c r="B91" i="13"/>
  <c r="K91" i="13" s="1"/>
  <c r="B109" i="7"/>
  <c r="K109" i="7" s="1"/>
  <c r="B109" i="13"/>
  <c r="K109" i="13" s="1"/>
  <c r="B127" i="7"/>
  <c r="B127" i="13"/>
  <c r="K127" i="13" s="1"/>
  <c r="B139" i="7"/>
  <c r="B139" i="13"/>
  <c r="K139" i="13" s="1"/>
  <c r="B163" i="7"/>
  <c r="K163" i="7" s="1"/>
  <c r="B163" i="13"/>
  <c r="K163" i="13" s="1"/>
  <c r="B181" i="7"/>
  <c r="B181" i="13"/>
  <c r="K181" i="13" s="1"/>
  <c r="B199" i="7"/>
  <c r="B199" i="13"/>
  <c r="K199" i="13" s="1"/>
  <c r="B217" i="7"/>
  <c r="K217" i="7" s="1"/>
  <c r="B217" i="13"/>
  <c r="K217" i="13" s="1"/>
  <c r="B235" i="7"/>
  <c r="B235" i="13"/>
  <c r="K235" i="13" s="1"/>
  <c r="B253" i="7"/>
  <c r="B253" i="13"/>
  <c r="K253" i="13" s="1"/>
  <c r="B32" i="7"/>
  <c r="B32" i="13"/>
  <c r="K32" i="13" s="1"/>
  <c r="B56" i="7"/>
  <c r="B56" i="13"/>
  <c r="K56" i="13" s="1"/>
  <c r="B68" i="7"/>
  <c r="B68" i="13"/>
  <c r="K68" i="13" s="1"/>
  <c r="B98" i="7"/>
  <c r="K98" i="7" s="1"/>
  <c r="B98" i="13"/>
  <c r="K98" i="13" s="1"/>
  <c r="B140" i="7"/>
  <c r="B140" i="13"/>
  <c r="K140" i="13" s="1"/>
  <c r="B24" i="7"/>
  <c r="B24" i="13"/>
  <c r="K24" i="13" s="1"/>
  <c r="B30" i="7"/>
  <c r="B30" i="13"/>
  <c r="K30" i="13" s="1"/>
  <c r="B36" i="7"/>
  <c r="B36" i="13"/>
  <c r="K36" i="13" s="1"/>
  <c r="B42" i="7"/>
  <c r="B42" i="13"/>
  <c r="K42" i="13" s="1"/>
  <c r="B48" i="7"/>
  <c r="K48" i="7" s="1"/>
  <c r="B48" i="13"/>
  <c r="K48" i="13" s="1"/>
  <c r="B54" i="7"/>
  <c r="B54" i="13"/>
  <c r="K54" i="13" s="1"/>
  <c r="B60" i="7"/>
  <c r="B60" i="13"/>
  <c r="K60" i="13" s="1"/>
  <c r="B66" i="7"/>
  <c r="B66" i="13"/>
  <c r="K66" i="13" s="1"/>
  <c r="B72" i="7"/>
  <c r="B72" i="13"/>
  <c r="K72" i="13" s="1"/>
  <c r="B78" i="7"/>
  <c r="B78" i="13"/>
  <c r="K78" i="13" s="1"/>
  <c r="B84" i="7"/>
  <c r="K84" i="7" s="1"/>
  <c r="B84" i="13"/>
  <c r="K84" i="13" s="1"/>
  <c r="B90" i="7"/>
  <c r="B90" i="13"/>
  <c r="K90" i="13" s="1"/>
  <c r="B96" i="7"/>
  <c r="B96" i="13"/>
  <c r="K96" i="13" s="1"/>
  <c r="B102" i="7"/>
  <c r="B102" i="13"/>
  <c r="K102" i="13" s="1"/>
  <c r="B108" i="7"/>
  <c r="B108" i="13"/>
  <c r="K108" i="13" s="1"/>
  <c r="B114" i="7"/>
  <c r="B114" i="13"/>
  <c r="K114" i="13" s="1"/>
  <c r="B120" i="7"/>
  <c r="K120" i="7" s="1"/>
  <c r="B120" i="13"/>
  <c r="K120" i="13" s="1"/>
  <c r="B126" i="7"/>
  <c r="B126" i="13"/>
  <c r="K126" i="13" s="1"/>
  <c r="B132" i="7"/>
  <c r="B132" i="13"/>
  <c r="K132" i="13" s="1"/>
  <c r="B138" i="7"/>
  <c r="K138" i="7" s="1"/>
  <c r="B138" i="13"/>
  <c r="K138" i="13" s="1"/>
  <c r="B144" i="7"/>
  <c r="B144" i="13"/>
  <c r="K144" i="13" s="1"/>
  <c r="B150" i="7"/>
  <c r="B150" i="13"/>
  <c r="K150" i="13" s="1"/>
  <c r="B156" i="7"/>
  <c r="K156" i="7" s="1"/>
  <c r="B156" i="13"/>
  <c r="K156" i="13" s="1"/>
  <c r="B162" i="7"/>
  <c r="B162" i="13"/>
  <c r="K162" i="13" s="1"/>
  <c r="B168" i="7"/>
  <c r="B168" i="13"/>
  <c r="K168" i="13" s="1"/>
  <c r="B174" i="7"/>
  <c r="K174" i="7" s="1"/>
  <c r="B174" i="13"/>
  <c r="K174" i="13" s="1"/>
  <c r="B180" i="7"/>
  <c r="B180" i="13"/>
  <c r="K180" i="13" s="1"/>
  <c r="B186" i="7"/>
  <c r="B186" i="13"/>
  <c r="K186" i="13" s="1"/>
  <c r="B192" i="7"/>
  <c r="K192" i="7" s="1"/>
  <c r="B192" i="13"/>
  <c r="K192" i="13" s="1"/>
  <c r="B198" i="7"/>
  <c r="B198" i="13"/>
  <c r="K198" i="13" s="1"/>
  <c r="B204" i="7"/>
  <c r="B204" i="13"/>
  <c r="K204" i="13" s="1"/>
  <c r="B210" i="7"/>
  <c r="K210" i="7" s="1"/>
  <c r="B210" i="13"/>
  <c r="K210" i="13" s="1"/>
  <c r="B216" i="7"/>
  <c r="B216" i="13"/>
  <c r="K216" i="13" s="1"/>
  <c r="B222" i="7"/>
  <c r="B222" i="13"/>
  <c r="K222" i="13" s="1"/>
  <c r="B228" i="7"/>
  <c r="K228" i="7" s="1"/>
  <c r="B228" i="13"/>
  <c r="K228" i="13" s="1"/>
  <c r="B234" i="7"/>
  <c r="B234" i="13"/>
  <c r="K234" i="13" s="1"/>
  <c r="B240" i="7"/>
  <c r="B240" i="13"/>
  <c r="K240" i="13" s="1"/>
  <c r="B246" i="7"/>
  <c r="K246" i="7" s="1"/>
  <c r="B246" i="13"/>
  <c r="K246" i="13" s="1"/>
  <c r="B252" i="7"/>
  <c r="B252" i="13"/>
  <c r="K252" i="13" s="1"/>
  <c r="E20" i="6"/>
  <c r="E31" i="6"/>
  <c r="E39" i="6"/>
  <c r="E50" i="6"/>
  <c r="E60" i="6"/>
  <c r="E68" i="6"/>
  <c r="E79" i="6"/>
  <c r="E87" i="6"/>
  <c r="E98" i="6"/>
  <c r="E108" i="6"/>
  <c r="E116" i="6"/>
  <c r="E127" i="6"/>
  <c r="E135" i="6"/>
  <c r="E146" i="6"/>
  <c r="E156" i="6"/>
  <c r="E164" i="6"/>
  <c r="E175" i="6"/>
  <c r="E183" i="6"/>
  <c r="E194" i="6"/>
  <c r="E204" i="6"/>
  <c r="E212" i="6"/>
  <c r="E223" i="6"/>
  <c r="E231" i="6"/>
  <c r="E242" i="6"/>
  <c r="E252" i="6"/>
  <c r="B151" i="7"/>
  <c r="K151" i="7" s="1"/>
  <c r="B151" i="13"/>
  <c r="K151" i="13" s="1"/>
  <c r="B158" i="7"/>
  <c r="B158" i="13"/>
  <c r="K158" i="13" s="1"/>
  <c r="B164" i="7"/>
  <c r="B164" i="13"/>
  <c r="K164" i="13" s="1"/>
  <c r="B170" i="7"/>
  <c r="K170" i="7" s="1"/>
  <c r="B170" i="13"/>
  <c r="K170" i="13" s="1"/>
  <c r="B176" i="7"/>
  <c r="B176" i="13"/>
  <c r="K176" i="13" s="1"/>
  <c r="B182" i="7"/>
  <c r="B182" i="13"/>
  <c r="K182" i="13" s="1"/>
  <c r="B188" i="7"/>
  <c r="K188" i="7" s="1"/>
  <c r="B188" i="13"/>
  <c r="K188" i="13" s="1"/>
  <c r="B194" i="7"/>
  <c r="B194" i="13"/>
  <c r="K194" i="13" s="1"/>
  <c r="B200" i="7"/>
  <c r="B200" i="13"/>
  <c r="K200" i="13" s="1"/>
  <c r="B206" i="7"/>
  <c r="K206" i="7" s="1"/>
  <c r="B206" i="13"/>
  <c r="K206" i="13" s="1"/>
  <c r="B212" i="7"/>
  <c r="B212" i="13"/>
  <c r="K212" i="13" s="1"/>
  <c r="B218" i="7"/>
  <c r="B218" i="13"/>
  <c r="K218" i="13" s="1"/>
  <c r="B224" i="7"/>
  <c r="K224" i="7" s="1"/>
  <c r="B224" i="13"/>
  <c r="K224" i="13" s="1"/>
  <c r="B230" i="7"/>
  <c r="B230" i="13"/>
  <c r="K230" i="13" s="1"/>
  <c r="B236" i="7"/>
  <c r="B236" i="13"/>
  <c r="K236" i="13" s="1"/>
  <c r="B242" i="7"/>
  <c r="K242" i="7" s="1"/>
  <c r="B242" i="13"/>
  <c r="K242" i="13" s="1"/>
  <c r="B248" i="7"/>
  <c r="B248" i="13"/>
  <c r="K248" i="13" s="1"/>
  <c r="B254" i="7"/>
  <c r="B254" i="13"/>
  <c r="K254" i="13" s="1"/>
  <c r="E196" i="6"/>
  <c r="E207" i="6"/>
  <c r="E215" i="6"/>
  <c r="E226" i="6"/>
  <c r="E236" i="6"/>
  <c r="E244" i="6"/>
  <c r="B31" i="7"/>
  <c r="K31" i="7" s="1"/>
  <c r="B31" i="13"/>
  <c r="K31" i="13" s="1"/>
  <c r="B49" i="7"/>
  <c r="B49" i="13"/>
  <c r="K49" i="13" s="1"/>
  <c r="B67" i="7"/>
  <c r="B67" i="13"/>
  <c r="K67" i="13" s="1"/>
  <c r="B85" i="7"/>
  <c r="K85" i="7" s="1"/>
  <c r="B85" i="13"/>
  <c r="K85" i="13" s="1"/>
  <c r="B103" i="7"/>
  <c r="B103" i="13"/>
  <c r="K103" i="13" s="1"/>
  <c r="B121" i="7"/>
  <c r="B121" i="13"/>
  <c r="K121" i="13" s="1"/>
  <c r="B145" i="7"/>
  <c r="K145" i="7" s="1"/>
  <c r="B145" i="13"/>
  <c r="K145" i="13" s="1"/>
  <c r="B169" i="7"/>
  <c r="B169" i="13"/>
  <c r="K169" i="13" s="1"/>
  <c r="B187" i="7"/>
  <c r="B187" i="13"/>
  <c r="K187" i="13" s="1"/>
  <c r="B205" i="7"/>
  <c r="K205" i="7" s="1"/>
  <c r="B205" i="13"/>
  <c r="K205" i="13" s="1"/>
  <c r="B223" i="7"/>
  <c r="B223" i="13"/>
  <c r="K223" i="13" s="1"/>
  <c r="B247" i="7"/>
  <c r="B247" i="13"/>
  <c r="K247" i="13" s="1"/>
  <c r="B38" i="7"/>
  <c r="K38" i="7" s="1"/>
  <c r="B38" i="13"/>
  <c r="K38" i="13" s="1"/>
  <c r="B62" i="7"/>
  <c r="B62" i="13"/>
  <c r="K62" i="13" s="1"/>
  <c r="B92" i="7"/>
  <c r="B92" i="13"/>
  <c r="K92" i="13" s="1"/>
  <c r="B152" i="7"/>
  <c r="K152" i="7" s="1"/>
  <c r="B152" i="13"/>
  <c r="K152" i="13" s="1"/>
  <c r="B27" i="7"/>
  <c r="B27" i="13"/>
  <c r="K27" i="13" s="1"/>
  <c r="B33" i="7"/>
  <c r="B33" i="13"/>
  <c r="K33" i="13" s="1"/>
  <c r="B39" i="7"/>
  <c r="K39" i="7" s="1"/>
  <c r="B39" i="13"/>
  <c r="K39" i="13" s="1"/>
  <c r="B45" i="7"/>
  <c r="B45" i="13"/>
  <c r="K45" i="13" s="1"/>
  <c r="B51" i="7"/>
  <c r="B51" i="13"/>
  <c r="K51" i="13" s="1"/>
  <c r="B57" i="7"/>
  <c r="K57" i="7" s="1"/>
  <c r="B57" i="13"/>
  <c r="K57" i="13" s="1"/>
  <c r="B63" i="7"/>
  <c r="B63" i="13"/>
  <c r="K63" i="13" s="1"/>
  <c r="B69" i="7"/>
  <c r="B69" i="13"/>
  <c r="K69" i="13" s="1"/>
  <c r="B75" i="7"/>
  <c r="K75" i="7" s="1"/>
  <c r="B75" i="13"/>
  <c r="K75" i="13" s="1"/>
  <c r="B81" i="7"/>
  <c r="B81" i="13"/>
  <c r="K81" i="13" s="1"/>
  <c r="B87" i="7"/>
  <c r="B87" i="13"/>
  <c r="K87" i="13" s="1"/>
  <c r="B93" i="7"/>
  <c r="K93" i="7" s="1"/>
  <c r="B93" i="13"/>
  <c r="K93" i="13" s="1"/>
  <c r="B99" i="7"/>
  <c r="B99" i="13"/>
  <c r="K99" i="13" s="1"/>
  <c r="B105" i="7"/>
  <c r="B105" i="13"/>
  <c r="K105" i="13" s="1"/>
  <c r="B111" i="7"/>
  <c r="K111" i="7" s="1"/>
  <c r="B111" i="13"/>
  <c r="K111" i="13" s="1"/>
  <c r="B117" i="7"/>
  <c r="B117" i="13"/>
  <c r="K117" i="13" s="1"/>
  <c r="B123" i="7"/>
  <c r="B123" i="13"/>
  <c r="K123" i="13" s="1"/>
  <c r="B129" i="7"/>
  <c r="K129" i="7" s="1"/>
  <c r="B129" i="13"/>
  <c r="K129" i="13" s="1"/>
  <c r="B135" i="7"/>
  <c r="B135" i="13"/>
  <c r="K135" i="13" s="1"/>
  <c r="B141" i="7"/>
  <c r="B141" i="13"/>
  <c r="K141" i="13" s="1"/>
  <c r="B147" i="7"/>
  <c r="K147" i="7" s="1"/>
  <c r="B147" i="13"/>
  <c r="K147" i="13" s="1"/>
  <c r="B153" i="7"/>
  <c r="B153" i="13"/>
  <c r="K153" i="13" s="1"/>
  <c r="B159" i="7"/>
  <c r="B159" i="13"/>
  <c r="K159" i="13" s="1"/>
  <c r="B165" i="7"/>
  <c r="K165" i="7" s="1"/>
  <c r="B165" i="13"/>
  <c r="K165" i="13" s="1"/>
  <c r="B171" i="7"/>
  <c r="B171" i="13"/>
  <c r="K171" i="13" s="1"/>
  <c r="B177" i="7"/>
  <c r="B177" i="13"/>
  <c r="K177" i="13" s="1"/>
  <c r="B183" i="7"/>
  <c r="K183" i="7" s="1"/>
  <c r="B183" i="13"/>
  <c r="K183" i="13" s="1"/>
  <c r="B189" i="7"/>
  <c r="B189" i="13"/>
  <c r="K189" i="13" s="1"/>
  <c r="B195" i="7"/>
  <c r="B195" i="13"/>
  <c r="K195" i="13" s="1"/>
  <c r="B201" i="7"/>
  <c r="K201" i="7" s="1"/>
  <c r="B201" i="13"/>
  <c r="K201" i="13" s="1"/>
  <c r="B207" i="7"/>
  <c r="B207" i="13"/>
  <c r="K207" i="13" s="1"/>
  <c r="B213" i="7"/>
  <c r="B213" i="13"/>
  <c r="K213" i="13" s="1"/>
  <c r="B219" i="7"/>
  <c r="K219" i="7" s="1"/>
  <c r="B219" i="13"/>
  <c r="K219" i="13" s="1"/>
  <c r="B225" i="7"/>
  <c r="B225" i="13"/>
  <c r="K225" i="13" s="1"/>
  <c r="B231" i="7"/>
  <c r="B231" i="13"/>
  <c r="K231" i="13" s="1"/>
  <c r="B237" i="7"/>
  <c r="K237" i="7" s="1"/>
  <c r="B237" i="13"/>
  <c r="K237" i="13" s="1"/>
  <c r="B243" i="7"/>
  <c r="B243" i="13"/>
  <c r="K243" i="13" s="1"/>
  <c r="B249" i="7"/>
  <c r="B249" i="13"/>
  <c r="K249" i="13" s="1"/>
  <c r="B255" i="7"/>
  <c r="K255" i="7" s="1"/>
  <c r="B255" i="13"/>
  <c r="K255" i="13" s="1"/>
  <c r="E24" i="6"/>
  <c r="E35" i="6"/>
  <c r="E46" i="6"/>
  <c r="E54" i="6"/>
  <c r="E65" i="6"/>
  <c r="E72" i="6"/>
  <c r="E83" i="6"/>
  <c r="E94" i="6"/>
  <c r="E102" i="6"/>
  <c r="E113" i="6"/>
  <c r="E120" i="6"/>
  <c r="E131" i="6"/>
  <c r="E142" i="6"/>
  <c r="E150" i="6"/>
  <c r="E161" i="6"/>
  <c r="E168" i="6"/>
  <c r="E179" i="6"/>
  <c r="E190" i="6"/>
  <c r="E198" i="6"/>
  <c r="E209" i="6"/>
  <c r="E216" i="6"/>
  <c r="E227" i="6"/>
  <c r="E238" i="6"/>
  <c r="E246" i="6"/>
  <c r="B37" i="7"/>
  <c r="B37" i="13"/>
  <c r="K37" i="13" s="1"/>
  <c r="B61" i="7"/>
  <c r="B61" i="13"/>
  <c r="K61" i="13" s="1"/>
  <c r="B79" i="7"/>
  <c r="K79" i="7" s="1"/>
  <c r="B79" i="13"/>
  <c r="K79" i="13" s="1"/>
  <c r="B97" i="7"/>
  <c r="B97" i="13"/>
  <c r="K97" i="13" s="1"/>
  <c r="B115" i="7"/>
  <c r="B115" i="13"/>
  <c r="K115" i="13" s="1"/>
  <c r="B133" i="7"/>
  <c r="K133" i="7" s="1"/>
  <c r="B133" i="13"/>
  <c r="K133" i="13" s="1"/>
  <c r="B157" i="7"/>
  <c r="B157" i="13"/>
  <c r="K157" i="13" s="1"/>
  <c r="B175" i="7"/>
  <c r="B175" i="13"/>
  <c r="K175" i="13" s="1"/>
  <c r="B193" i="7"/>
  <c r="K193" i="7" s="1"/>
  <c r="B193" i="13"/>
  <c r="K193" i="13" s="1"/>
  <c r="B211" i="7"/>
  <c r="B211" i="13"/>
  <c r="K211" i="13" s="1"/>
  <c r="B229" i="7"/>
  <c r="B229" i="13"/>
  <c r="K229" i="13" s="1"/>
  <c r="B241" i="7"/>
  <c r="K241" i="7" s="1"/>
  <c r="B241" i="13"/>
  <c r="K241" i="13" s="1"/>
  <c r="B26" i="7"/>
  <c r="B26" i="13"/>
  <c r="K26" i="13" s="1"/>
  <c r="B50" i="7"/>
  <c r="B50" i="13"/>
  <c r="K50" i="13" s="1"/>
  <c r="B80" i="7"/>
  <c r="K80" i="7" s="1"/>
  <c r="B80" i="13"/>
  <c r="K80" i="13" s="1"/>
  <c r="B104" i="7"/>
  <c r="B104" i="13"/>
  <c r="K104" i="13" s="1"/>
  <c r="B146" i="7"/>
  <c r="B146" i="13"/>
  <c r="K146" i="13" s="1"/>
  <c r="B22" i="7"/>
  <c r="B22" i="13"/>
  <c r="K22" i="13" s="1"/>
  <c r="B28" i="7"/>
  <c r="B28" i="13"/>
  <c r="K28" i="13" s="1"/>
  <c r="B34" i="7"/>
  <c r="B34" i="13"/>
  <c r="K34" i="13" s="1"/>
  <c r="B40" i="7"/>
  <c r="K40" i="7" s="1"/>
  <c r="B40" i="13"/>
  <c r="K40" i="13" s="1"/>
  <c r="B46" i="7"/>
  <c r="B46" i="13"/>
  <c r="K46" i="13" s="1"/>
  <c r="B52" i="7"/>
  <c r="B52" i="13"/>
  <c r="K52" i="13" s="1"/>
  <c r="B58" i="7"/>
  <c r="K58" i="7" s="1"/>
  <c r="B58" i="13"/>
  <c r="K58" i="13" s="1"/>
  <c r="B64" i="7"/>
  <c r="B64" i="13"/>
  <c r="K64" i="13" s="1"/>
  <c r="B70" i="7"/>
  <c r="B70" i="13"/>
  <c r="K70" i="13" s="1"/>
  <c r="B76" i="7"/>
  <c r="K76" i="7" s="1"/>
  <c r="B76" i="13"/>
  <c r="K76" i="13" s="1"/>
  <c r="B82" i="7"/>
  <c r="B82" i="13"/>
  <c r="K82" i="13" s="1"/>
  <c r="B88" i="7"/>
  <c r="B88" i="13"/>
  <c r="K88" i="13" s="1"/>
  <c r="B94" i="7"/>
  <c r="K94" i="7" s="1"/>
  <c r="B94" i="13"/>
  <c r="K94" i="13" s="1"/>
  <c r="B100" i="7"/>
  <c r="B100" i="13"/>
  <c r="K100" i="13" s="1"/>
  <c r="B106" i="7"/>
  <c r="B106" i="13"/>
  <c r="K106" i="13" s="1"/>
  <c r="B112" i="7"/>
  <c r="K112" i="7" s="1"/>
  <c r="B112" i="13"/>
  <c r="K112" i="13" s="1"/>
  <c r="B118" i="7"/>
  <c r="B118" i="13"/>
  <c r="K118" i="13" s="1"/>
  <c r="B124" i="7"/>
  <c r="B124" i="13"/>
  <c r="K124" i="13" s="1"/>
  <c r="B130" i="7"/>
  <c r="K130" i="7" s="1"/>
  <c r="B130" i="13"/>
  <c r="K130" i="13" s="1"/>
  <c r="B136" i="7"/>
  <c r="B136" i="13"/>
  <c r="K136" i="13" s="1"/>
  <c r="B142" i="7"/>
  <c r="B142" i="13"/>
  <c r="K142" i="13" s="1"/>
  <c r="B148" i="7"/>
  <c r="K148" i="7" s="1"/>
  <c r="B148" i="13"/>
  <c r="K148" i="13" s="1"/>
  <c r="B154" i="7"/>
  <c r="B154" i="13"/>
  <c r="K154" i="13" s="1"/>
  <c r="B160" i="7"/>
  <c r="B160" i="13"/>
  <c r="K160" i="13" s="1"/>
  <c r="B166" i="7"/>
  <c r="B166" i="13"/>
  <c r="K166" i="13" s="1"/>
  <c r="B172" i="7"/>
  <c r="B172" i="13"/>
  <c r="K172" i="13" s="1"/>
  <c r="B178" i="7"/>
  <c r="B178" i="13"/>
  <c r="K178" i="13" s="1"/>
  <c r="B184" i="7"/>
  <c r="K184" i="7" s="1"/>
  <c r="B184" i="13"/>
  <c r="K184" i="13" s="1"/>
  <c r="B190" i="7"/>
  <c r="B190" i="13"/>
  <c r="K190" i="13" s="1"/>
  <c r="B196" i="7"/>
  <c r="B196" i="13"/>
  <c r="K196" i="13" s="1"/>
  <c r="B202" i="7"/>
  <c r="K202" i="7" s="1"/>
  <c r="B202" i="13"/>
  <c r="K202" i="13" s="1"/>
  <c r="B208" i="7"/>
  <c r="B208" i="13"/>
  <c r="K208" i="13" s="1"/>
  <c r="B214" i="7"/>
  <c r="B214" i="13"/>
  <c r="K214" i="13" s="1"/>
  <c r="B220" i="7"/>
  <c r="K220" i="7" s="1"/>
  <c r="B220" i="13"/>
  <c r="K220" i="13" s="1"/>
  <c r="B226" i="7"/>
  <c r="B226" i="13"/>
  <c r="K226" i="13" s="1"/>
  <c r="B232" i="7"/>
  <c r="B232" i="13"/>
  <c r="K232" i="13" s="1"/>
  <c r="B238" i="7"/>
  <c r="B238" i="13"/>
  <c r="K238" i="13" s="1"/>
  <c r="B244" i="7"/>
  <c r="B244" i="13"/>
  <c r="K244" i="13" s="1"/>
  <c r="B250" i="7"/>
  <c r="B250" i="13"/>
  <c r="K250" i="13" s="1"/>
  <c r="B256" i="7"/>
  <c r="K256" i="7" s="1"/>
  <c r="B256" i="13"/>
  <c r="K256" i="13" s="1"/>
  <c r="E18" i="6"/>
  <c r="E28" i="6"/>
  <c r="E36" i="6"/>
  <c r="E47" i="6"/>
  <c r="E55" i="6"/>
  <c r="E66" i="6"/>
  <c r="E76" i="6"/>
  <c r="E84" i="6"/>
  <c r="E95" i="6"/>
  <c r="E103" i="6"/>
  <c r="E114" i="6"/>
  <c r="E124" i="6"/>
  <c r="E132" i="6"/>
  <c r="E143" i="6"/>
  <c r="E151" i="6"/>
  <c r="E162" i="6"/>
  <c r="E172" i="6"/>
  <c r="E180" i="6"/>
  <c r="E191" i="6"/>
  <c r="E199" i="6"/>
  <c r="E210" i="6"/>
  <c r="E220" i="6"/>
  <c r="E228" i="6"/>
  <c r="E239" i="6"/>
  <c r="E247" i="6"/>
  <c r="B44" i="7"/>
  <c r="B44" i="13"/>
  <c r="K44" i="13" s="1"/>
  <c r="B74" i="7"/>
  <c r="B74" i="13"/>
  <c r="K74" i="13" s="1"/>
  <c r="B86" i="7"/>
  <c r="K86" i="7" s="1"/>
  <c r="B86" i="13"/>
  <c r="K86" i="13" s="1"/>
  <c r="B110" i="7"/>
  <c r="B110" i="13"/>
  <c r="K110" i="13" s="1"/>
  <c r="B116" i="7"/>
  <c r="B116" i="13"/>
  <c r="K116" i="13" s="1"/>
  <c r="B122" i="7"/>
  <c r="K122" i="7" s="1"/>
  <c r="B122" i="13"/>
  <c r="K122" i="13" s="1"/>
  <c r="B128" i="7"/>
  <c r="B128" i="13"/>
  <c r="K128" i="13" s="1"/>
  <c r="B134" i="7"/>
  <c r="B134" i="13"/>
  <c r="K134" i="13" s="1"/>
  <c r="B23" i="7"/>
  <c r="K23" i="7" s="1"/>
  <c r="B23" i="13"/>
  <c r="K23" i="13" s="1"/>
  <c r="B29" i="7"/>
  <c r="B29" i="13"/>
  <c r="K29" i="13" s="1"/>
  <c r="B35" i="7"/>
  <c r="B35" i="13"/>
  <c r="K35" i="13" s="1"/>
  <c r="B41" i="7"/>
  <c r="K41" i="7" s="1"/>
  <c r="B41" i="13"/>
  <c r="K41" i="13" s="1"/>
  <c r="B47" i="7"/>
  <c r="B47" i="13"/>
  <c r="K47" i="13" s="1"/>
  <c r="B53" i="7"/>
  <c r="B53" i="13"/>
  <c r="K53" i="13" s="1"/>
  <c r="B59" i="7"/>
  <c r="K59" i="7" s="1"/>
  <c r="B59" i="13"/>
  <c r="K59" i="13" s="1"/>
  <c r="B65" i="7"/>
  <c r="B65" i="13"/>
  <c r="K65" i="13" s="1"/>
  <c r="B71" i="7"/>
  <c r="B71" i="13"/>
  <c r="K71" i="13" s="1"/>
  <c r="B77" i="7"/>
  <c r="K77" i="7" s="1"/>
  <c r="B77" i="13"/>
  <c r="K77" i="13" s="1"/>
  <c r="B83" i="7"/>
  <c r="B83" i="13"/>
  <c r="K83" i="13" s="1"/>
  <c r="B89" i="7"/>
  <c r="B89" i="13"/>
  <c r="K89" i="13" s="1"/>
  <c r="B95" i="7"/>
  <c r="K95" i="7" s="1"/>
  <c r="B95" i="13"/>
  <c r="K95" i="13" s="1"/>
  <c r="B101" i="7"/>
  <c r="B101" i="13"/>
  <c r="K101" i="13" s="1"/>
  <c r="B107" i="7"/>
  <c r="B107" i="13"/>
  <c r="K107" i="13" s="1"/>
  <c r="B113" i="7"/>
  <c r="B113" i="13"/>
  <c r="K113" i="13" s="1"/>
  <c r="B119" i="7"/>
  <c r="B119" i="13"/>
  <c r="K119" i="13" s="1"/>
  <c r="B125" i="7"/>
  <c r="B125" i="13"/>
  <c r="K125" i="13" s="1"/>
  <c r="B131" i="7"/>
  <c r="K131" i="7" s="1"/>
  <c r="B131" i="13"/>
  <c r="K131" i="13" s="1"/>
  <c r="B137" i="7"/>
  <c r="B137" i="13"/>
  <c r="K137" i="13" s="1"/>
  <c r="B143" i="7"/>
  <c r="B143" i="13"/>
  <c r="K143" i="13" s="1"/>
  <c r="B149" i="7"/>
  <c r="K149" i="7" s="1"/>
  <c r="B149" i="13"/>
  <c r="K149" i="13" s="1"/>
  <c r="B155" i="7"/>
  <c r="B155" i="13"/>
  <c r="K155" i="13" s="1"/>
  <c r="B161" i="7"/>
  <c r="B161" i="13"/>
  <c r="K161" i="13" s="1"/>
  <c r="B167" i="7"/>
  <c r="K167" i="7" s="1"/>
  <c r="B167" i="13"/>
  <c r="K167" i="13" s="1"/>
  <c r="B173" i="7"/>
  <c r="B173" i="13"/>
  <c r="K173" i="13" s="1"/>
  <c r="B179" i="7"/>
  <c r="B179" i="13"/>
  <c r="K179" i="13" s="1"/>
  <c r="B185" i="7"/>
  <c r="K185" i="7" s="1"/>
  <c r="B185" i="13"/>
  <c r="K185" i="13" s="1"/>
  <c r="B191" i="7"/>
  <c r="B191" i="13"/>
  <c r="K191" i="13" s="1"/>
  <c r="B197" i="7"/>
  <c r="B197" i="13"/>
  <c r="K197" i="13" s="1"/>
  <c r="B203" i="7"/>
  <c r="K203" i="7" s="1"/>
  <c r="B203" i="13"/>
  <c r="K203" i="13" s="1"/>
  <c r="B209" i="7"/>
  <c r="B209" i="13"/>
  <c r="K209" i="13" s="1"/>
  <c r="B215" i="7"/>
  <c r="B215" i="13"/>
  <c r="K215" i="13" s="1"/>
  <c r="B221" i="7"/>
  <c r="K221" i="7" s="1"/>
  <c r="B221" i="13"/>
  <c r="K221" i="13" s="1"/>
  <c r="B227" i="7"/>
  <c r="B227" i="13"/>
  <c r="K227" i="13" s="1"/>
  <c r="B233" i="7"/>
  <c r="B233" i="13"/>
  <c r="K233" i="13" s="1"/>
  <c r="B239" i="7"/>
  <c r="K239" i="7" s="1"/>
  <c r="B239" i="13"/>
  <c r="K239" i="13" s="1"/>
  <c r="B245" i="7"/>
  <c r="B245" i="13"/>
  <c r="K245" i="13" s="1"/>
  <c r="B251" i="7"/>
  <c r="B251" i="13"/>
  <c r="K251" i="13" s="1"/>
  <c r="E19" i="6"/>
  <c r="E30" i="6"/>
  <c r="E38" i="6"/>
  <c r="E49" i="6"/>
  <c r="E56" i="6"/>
  <c r="E67" i="6"/>
  <c r="E78" i="6"/>
  <c r="E86" i="6"/>
  <c r="E97" i="6"/>
  <c r="E104" i="6"/>
  <c r="E115" i="6"/>
  <c r="E126" i="6"/>
  <c r="E134" i="6"/>
  <c r="E145" i="6"/>
  <c r="E152" i="6"/>
  <c r="E163" i="6"/>
  <c r="E174" i="6"/>
  <c r="E182" i="6"/>
  <c r="E193" i="6"/>
  <c r="E200" i="6"/>
  <c r="E211" i="6"/>
  <c r="E222" i="6"/>
  <c r="E230" i="6"/>
  <c r="E241" i="6"/>
  <c r="E248" i="6"/>
  <c r="K54" i="7"/>
  <c r="K62" i="7"/>
  <c r="K87" i="7"/>
  <c r="K96" i="7"/>
  <c r="K113" i="7"/>
  <c r="K164" i="7"/>
  <c r="K181" i="7"/>
  <c r="K189" i="7"/>
  <c r="K200" i="7"/>
  <c r="K245" i="7"/>
  <c r="K46" i="7"/>
  <c r="K63" i="7"/>
  <c r="K71" i="7"/>
  <c r="K88" i="7"/>
  <c r="K105" i="7"/>
  <c r="K114" i="7"/>
  <c r="K157" i="7"/>
  <c r="K211" i="7"/>
  <c r="K229" i="7"/>
  <c r="K47" i="7"/>
  <c r="K24" i="7"/>
  <c r="K32" i="7"/>
  <c r="K64" i="7"/>
  <c r="K83" i="7"/>
  <c r="K91" i="7"/>
  <c r="K100" i="7"/>
  <c r="K106" i="7"/>
  <c r="K123" i="7"/>
  <c r="K134" i="7"/>
  <c r="K150" i="7"/>
  <c r="K158" i="7"/>
  <c r="K214" i="7"/>
  <c r="K238" i="7"/>
  <c r="K247" i="7"/>
  <c r="K25" i="7"/>
  <c r="K33" i="7"/>
  <c r="K65" i="7"/>
  <c r="K92" i="7"/>
  <c r="K101" i="7"/>
  <c r="K116" i="7"/>
  <c r="K127" i="7"/>
  <c r="K135" i="7"/>
  <c r="K143" i="7"/>
  <c r="K159" i="7"/>
  <c r="K215" i="7"/>
  <c r="K223" i="7"/>
  <c r="K231" i="7"/>
  <c r="K240" i="7"/>
  <c r="K121" i="7"/>
  <c r="K175" i="7"/>
  <c r="K26" i="7"/>
  <c r="K34" i="7"/>
  <c r="K42" i="7"/>
  <c r="K52" i="7"/>
  <c r="K102" i="7"/>
  <c r="K117" i="7"/>
  <c r="K128" i="7"/>
  <c r="K136" i="7"/>
  <c r="K144" i="7"/>
  <c r="K154" i="7"/>
  <c r="K162" i="7"/>
  <c r="K187" i="7"/>
  <c r="K196" i="7"/>
  <c r="K204" i="7"/>
  <c r="K216" i="7"/>
  <c r="K232" i="7"/>
  <c r="K243" i="7"/>
  <c r="K56" i="7"/>
  <c r="K140" i="7"/>
  <c r="K248" i="7"/>
  <c r="K37" i="7"/>
  <c r="K45" i="7"/>
  <c r="K53" i="7"/>
  <c r="K61" i="7"/>
  <c r="K69" i="7"/>
  <c r="K103" i="7"/>
  <c r="K110" i="7"/>
  <c r="K137" i="7"/>
  <c r="K155" i="7"/>
  <c r="K199" i="7"/>
  <c r="K207" i="7"/>
  <c r="K233" i="7"/>
  <c r="K244" i="7"/>
  <c r="K254" i="7"/>
  <c r="K261" i="2"/>
  <c r="K104" i="7"/>
  <c r="K30" i="7"/>
  <c r="K78" i="7"/>
  <c r="K142" i="7"/>
  <c r="K177" i="7"/>
  <c r="K208" i="7"/>
  <c r="K222" i="7"/>
  <c r="K236" i="7"/>
  <c r="K252" i="7"/>
  <c r="K49" i="7"/>
  <c r="K209" i="7"/>
  <c r="K225" i="7"/>
  <c r="K124" i="7"/>
  <c r="K166" i="7"/>
  <c r="K180" i="7"/>
  <c r="K195" i="7"/>
  <c r="K253" i="7"/>
  <c r="K194" i="7"/>
  <c r="K99" i="7"/>
  <c r="K115" i="7"/>
  <c r="K179" i="7"/>
  <c r="K35" i="7"/>
  <c r="K50" i="7"/>
  <c r="K66" i="7"/>
  <c r="K81" i="7"/>
  <c r="K97" i="7"/>
  <c r="K125" i="7"/>
  <c r="K168" i="7"/>
  <c r="K182" i="7"/>
  <c r="K212" i="7"/>
  <c r="K226" i="7"/>
  <c r="K178" i="7"/>
  <c r="K68" i="7"/>
  <c r="K36" i="7"/>
  <c r="K51" i="7"/>
  <c r="K67" i="7"/>
  <c r="K82" i="7"/>
  <c r="K126" i="7"/>
  <c r="K139" i="7"/>
  <c r="K153" i="7"/>
  <c r="K169" i="7"/>
  <c r="K198" i="7"/>
  <c r="K213" i="7"/>
  <c r="K227" i="7"/>
  <c r="K197" i="7"/>
  <c r="K70" i="7"/>
  <c r="K230" i="7"/>
  <c r="K186" i="7"/>
  <c r="K218" i="7"/>
  <c r="K250" i="7"/>
  <c r="K72" i="7"/>
  <c r="K27" i="7"/>
  <c r="K107" i="7"/>
  <c r="K171" i="7"/>
  <c r="K251" i="7"/>
  <c r="K28" i="7"/>
  <c r="K43" i="7"/>
  <c r="K73" i="7"/>
  <c r="K89" i="7"/>
  <c r="K118" i="7"/>
  <c r="K132" i="7"/>
  <c r="K160" i="7"/>
  <c r="K176" i="7"/>
  <c r="K190" i="7"/>
  <c r="K234" i="7"/>
  <c r="K249" i="7"/>
  <c r="K60" i="7"/>
  <c r="K108" i="7"/>
  <c r="K172" i="7"/>
  <c r="K29" i="7"/>
  <c r="K44" i="7"/>
  <c r="K74" i="7"/>
  <c r="K90" i="7"/>
  <c r="K119" i="7"/>
  <c r="K146" i="7"/>
  <c r="K161" i="7"/>
  <c r="K191" i="7"/>
  <c r="K235" i="7"/>
  <c r="K141" i="7"/>
  <c r="K173" i="7"/>
  <c r="E21" i="6"/>
  <c r="E37" i="6"/>
  <c r="E53" i="6"/>
  <c r="E69" i="6"/>
  <c r="E85" i="6"/>
  <c r="E101" i="6"/>
  <c r="E117" i="6"/>
  <c r="E133" i="6"/>
  <c r="E149" i="6"/>
  <c r="E165" i="6"/>
  <c r="E181" i="6"/>
  <c r="E197" i="6"/>
  <c r="E213" i="6"/>
  <c r="E229" i="6"/>
  <c r="E245" i="6"/>
  <c r="E25" i="6"/>
  <c r="E41" i="6"/>
  <c r="E57" i="6"/>
  <c r="E73" i="6"/>
  <c r="E89" i="6"/>
  <c r="E105" i="6"/>
  <c r="E121" i="6"/>
  <c r="E137" i="6"/>
  <c r="E153" i="6"/>
  <c r="E169" i="6"/>
  <c r="E185" i="6"/>
  <c r="E201" i="6"/>
  <c r="E217" i="6"/>
  <c r="E233" i="6"/>
  <c r="E249" i="6"/>
  <c r="E26" i="6"/>
  <c r="E42" i="6"/>
  <c r="E58" i="6"/>
  <c r="E74" i="6"/>
  <c r="E90" i="6"/>
  <c r="E106" i="6"/>
  <c r="E122" i="6"/>
  <c r="E138" i="6"/>
  <c r="E154" i="6"/>
  <c r="E170" i="6"/>
  <c r="E186" i="6"/>
  <c r="E202" i="6"/>
  <c r="E218" i="6"/>
  <c r="E234" i="6"/>
  <c r="E250" i="6"/>
  <c r="E27" i="6"/>
  <c r="E43" i="6"/>
  <c r="E59" i="6"/>
  <c r="E75" i="6"/>
  <c r="E91" i="6"/>
  <c r="E107" i="6"/>
  <c r="E123" i="6"/>
  <c r="E139" i="6"/>
  <c r="E155" i="6"/>
  <c r="E171" i="6"/>
  <c r="E187" i="6"/>
  <c r="E203" i="6"/>
  <c r="E219" i="6"/>
  <c r="E235" i="6"/>
  <c r="E251" i="6"/>
  <c r="E29" i="6"/>
  <c r="E45" i="6"/>
  <c r="E61" i="6"/>
  <c r="E77" i="6"/>
  <c r="E93" i="6"/>
  <c r="E109" i="6"/>
  <c r="E125" i="6"/>
  <c r="E141" i="6"/>
  <c r="E157" i="6"/>
  <c r="E173" i="6"/>
  <c r="E189" i="6"/>
  <c r="E205" i="6"/>
  <c r="E221" i="6"/>
  <c r="E237" i="6"/>
  <c r="E32" i="6"/>
  <c r="E48" i="6"/>
  <c r="E64" i="6"/>
  <c r="E80" i="6"/>
  <c r="E96" i="6"/>
  <c r="E112" i="6"/>
  <c r="E128" i="6"/>
  <c r="E144" i="6"/>
  <c r="E160" i="6"/>
  <c r="E176" i="6"/>
  <c r="E192" i="6"/>
  <c r="E208" i="6"/>
  <c r="E224" i="6"/>
  <c r="K22" i="7"/>
  <c r="A1007" i="6"/>
  <c r="A1006" i="6"/>
  <c r="A1005" i="6"/>
  <c r="F1004" i="6"/>
  <c r="A1004" i="6"/>
  <c r="A1003" i="6"/>
  <c r="H1000" i="14" l="1"/>
  <c r="F1002" i="14"/>
  <c r="H1002" i="14" s="1"/>
  <c r="K257" i="13"/>
  <c r="K259" i="13" s="1"/>
  <c r="K263" i="2"/>
  <c r="K257" i="7"/>
  <c r="K259" i="7" s="1"/>
  <c r="M11" i="6"/>
  <c r="H1009" i="14" l="1"/>
  <c r="H1012" i="14"/>
  <c r="I268" i="1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H1011" i="14" l="1"/>
  <c r="H1010" i="14" s="1"/>
  <c r="I270" i="12"/>
  <c r="I269" i="12" s="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F1001" i="6" s="1"/>
  <c r="H1007" i="6" l="1"/>
  <c r="H1006" i="6"/>
  <c r="H1005" i="6"/>
  <c r="H1003" i="6"/>
  <c r="H1004" i="6"/>
  <c r="H1000"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<sst xmlns="http://schemas.openxmlformats.org/spreadsheetml/2006/main" count="7917" uniqueCount="933">
  <si>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</si>
  <si>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</si>
  <si>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</si>
  <si>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</si>
  <si>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</si>
  <si>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</si>
  <si>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</si>
  <si>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</si>
  <si>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</si>
  <si>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</si>
  <si>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</si>
  <si>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</si>
  <si>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</si>
  <si>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</si>
  <si>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</si>
  <si>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</si>
  <si>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</si>
  <si>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</si>
  <si>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</si>
  <si>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</si>
  <si>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</si>
  <si>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</si>
  <si>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</si>
  <si>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</si>
  <si>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</si>
  <si>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</si>
  <si>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</si>
  <si>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</si>
  <si>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</si>
  <si>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</si>
  <si>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</si>
  <si>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</si>
  <si>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</si>
  <si>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</si>
  <si>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</si>
  <si>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</si>
  <si>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</si>
  <si>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</si>
  <si>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</si>
  <si>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</si>
  <si>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</si>
  <si>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</si>
  <si>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</si>
  <si>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</si>
  <si>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</si>
  <si>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</si>
  <si>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</si>
  <si>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</si>
  <si>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</si>
  <si>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</si>
  <si>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</si>
  <si>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</si>
  <si>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</si>
  <si>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</si>
  <si>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</si>
  <si>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</si>
  <si>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</si>
  <si>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</si>
  <si>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</si>
  <si>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</si>
  <si>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</si>
  <si>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</si>
  <si>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</si>
  <si>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</si>
  <si>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</si>
  <si>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</si>
  <si>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</si>
  <si>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</si>
  <si>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</si>
  <si>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</si>
  <si>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</si>
  <si>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</si>
  <si>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</si>
  <si>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</si>
  <si>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</si>
  <si>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</si>
  <si>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</si>
  <si>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</si>
  <si>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</si>
  <si>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</si>
  <si>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</si>
  <si>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</si>
  <si>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</si>
  <si>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</si>
  <si>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</si>
  <si>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</si>
  <si>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</si>
  <si>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</si>
  <si>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</si>
  <si>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</si>
  <si>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</si>
  <si>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</si>
  <si>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</si>
  <si>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</si>
  <si>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</si>
  <si>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</si>
  <si>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</si>
  <si>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</si>
  <si>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</si>
  <si>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</si>
  <si>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</si>
  <si>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</si>
  <si>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</si>
  <si>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</si>
  <si>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</si>
  <si>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</si>
  <si>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</si>
  <si>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</si>
  <si>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</si>
  <si>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</si>
  <si>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</si>
  <si>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</si>
  <si>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</si>
  <si>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</si>
  <si>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</si>
  <si>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</si>
  <si>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</si>
  <si>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</si>
  <si>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</si>
  <si>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</si>
  <si>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</si>
  <si>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</si>
  <si>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</si>
  <si>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</si>
  <si>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</si>
  <si>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</si>
  <si>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</si>
  <si>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</si>
  <si>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</si>
  <si>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</si>
  <si>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</si>
  <si>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</si>
  <si>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</si>
  <si>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</si>
  <si>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</si>
  <si>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</si>
  <si>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</si>
  <si>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</si>
  <si>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</si>
  <si>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</si>
  <si>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</si>
  <si>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</si>
  <si>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</si>
  <si>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</si>
  <si>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</si>
  <si>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</si>
  <si>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</si>
  <si>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</si>
  <si>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</si>
  <si>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</si>
  <si>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</si>
  <si>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</si>
  <si>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</si>
  <si>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</si>
  <si>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</si>
  <si>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</si>
  <si>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</si>
  <si>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</si>
  <si>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</si>
  <si>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</si>
  <si>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</si>
  <si>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</si>
  <si>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</si>
  <si>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</si>
  <si>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</si>
  <si>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</si>
  <si>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</si>
  <si>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</si>
  <si>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</si>
  <si>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</si>
  <si>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</si>
  <si>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</si>
  <si>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</si>
  <si>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</si>
  <si>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</si>
  <si>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</si>
  <si>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</si>
  <si>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</si>
  <si>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</si>
  <si>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</si>
  <si>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</si>
  <si>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</si>
  <si>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</si>
  <si>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</si>
  <si>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</si>
  <si>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</si>
  <si>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</si>
  <si>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</si>
  <si>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</si>
  <si>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</si>
  <si>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</si>
  <si>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</si>
  <si>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</si>
  <si>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</si>
  <si>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</si>
  <si>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</si>
  <si>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</si>
  <si>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</si>
  <si>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</si>
  <si>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</si>
  <si>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</si>
  <si>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</si>
  <si>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</si>
  <si>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</si>
  <si>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</si>
  <si>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</si>
  <si>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</si>
  <si>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</si>
  <si>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</si>
  <si>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</si>
  <si>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</si>
  <si>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</si>
  <si>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</si>
  <si>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</si>
  <si>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</si>
  <si>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</si>
  <si>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</si>
  <si>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</si>
  <si>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</si>
  <si>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</si>
  <si>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</si>
  <si>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</si>
  <si>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</si>
  <si>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</si>
  <si>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</si>
  <si>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</si>
  <si>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</si>
  <si>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</si>
  <si>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</si>
  <si>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</si>
  <si>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</si>
  <si>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</si>
  <si>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</si>
  <si>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</si>
  <si>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</si>
  <si>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</si>
  <si>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</si>
  <si>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</si>
  <si>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</si>
  <si>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</si>
  <si>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</si>
  <si>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</si>
  <si>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</si>
  <si>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</si>
  <si>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</si>
  <si>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</si>
  <si>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</si>
  <si>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</si>
  <si>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</si>
  <si>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</si>
  <si>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</si>
  <si>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</si>
  <si>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</si>
  <si>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</si>
  <si>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</si>
  <si>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</si>
  <si>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</si>
  <si>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</si>
  <si>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</si>
  <si>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</si>
  <si>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</si>
  <si>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</si>
  <si>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</si>
  <si>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</si>
  <si>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</si>
  <si>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</si>
  <si>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</si>
  <si>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</si>
  <si>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</si>
  <si>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</si>
  <si>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</si>
  <si>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</si>
  <si>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</si>
  <si>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</si>
  <si>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</si>
  <si>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</si>
  <si>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</si>
  <si>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</si>
  <si>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</si>
  <si>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</si>
  <si>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</si>
  <si>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</si>
  <si>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</si>
  <si>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</si>
  <si>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</si>
  <si>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</si>
  <si>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</si>
  <si>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</si>
  <si>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</si>
  <si>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</si>
  <si>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</si>
  <si>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</si>
  <si>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</si>
  <si>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</si>
  <si>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</si>
  <si>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</si>
  <si>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</si>
  <si>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</si>
  <si>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</si>
  <si>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</si>
  <si>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</si>
  <si>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</si>
  <si>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</si>
  <si>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</si>
  <si>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</si>
  <si>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</si>
  <si>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</si>
  <si>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</si>
  <si>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</si>
  <si>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</si>
  <si>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</si>
  <si>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</si>
  <si>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</si>
  <si>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</si>
  <si>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</si>
  <si>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</si>
  <si>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</si>
  <si>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</si>
  <si>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</si>
  <si>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</si>
  <si>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</si>
  <si>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</si>
  <si>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</si>
  <si>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</si>
  <si>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</si>
  <si>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</si>
  <si>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</si>
  <si>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</si>
  <si>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</si>
  <si>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</si>
  <si>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</si>
  <si>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</si>
  <si>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</si>
  <si>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</si>
  <si>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</si>
  <si>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</si>
  <si>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</si>
  <si>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</si>
  <si>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</si>
  <si>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</si>
  <si>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</si>
  <si>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</si>
  <si>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</si>
  <si>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</si>
  <si>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</si>
  <si>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</si>
  <si>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</si>
  <si>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</si>
  <si>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</si>
  <si>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</si>
  <si>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</si>
  <si>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</si>
  <si>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</si>
  <si>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</si>
  <si>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</si>
  <si>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</si>
  <si>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</si>
  <si>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</si>
  <si>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</si>
  <si>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</si>
  <si>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</si>
  <si>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</si>
  <si>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</si>
  <si>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</si>
  <si>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</si>
  <si>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</si>
  <si>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</si>
  <si>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</si>
  <si>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</si>
  <si>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</si>
  <si>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</si>
  <si>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</si>
  <si>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</si>
  <si>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</si>
  <si>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</si>
  <si>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</si>
  <si>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</si>
  <si>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</si>
  <si>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</si>
  <si>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</si>
  <si>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</si>
  <si>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</si>
  <si>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</si>
  <si>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</si>
  <si>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</si>
  <si>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</si>
  <si>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</si>
  <si>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</si>
  <si>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</si>
  <si>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</si>
  <si>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</si>
  <si>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</si>
  <si>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</si>
  <si>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</si>
  <si>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</si>
  <si>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</si>
  <si>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</si>
  <si>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</si>
  <si>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</si>
  <si>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</si>
  <si>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</si>
  <si>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</si>
  <si>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</si>
  <si>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</si>
  <si>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</si>
  <si>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</si>
  <si>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</si>
  <si>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</si>
  <si>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</si>
  <si>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</si>
  <si>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</si>
  <si>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</si>
  <si>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</si>
  <si>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</si>
  <si>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</si>
  <si>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</si>
  <si>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</si>
  <si>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</si>
  <si>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</si>
  <si>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</si>
  <si>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</si>
  <si>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</si>
  <si>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</si>
  <si>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</si>
  <si>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</si>
  <si>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</si>
  <si>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</si>
  <si>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</si>
  <si>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</si>
  <si>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</si>
  <si>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</si>
  <si>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</si>
  <si>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</si>
  <si>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</si>
  <si>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</si>
  <si>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</si>
  <si>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</si>
  <si>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</si>
  <si>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</si>
  <si>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</si>
  <si>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</si>
  <si>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</si>
  <si>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</si>
  <si>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</si>
  <si>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</si>
  <si>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</si>
  <si>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</si>
  <si>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</si>
  <si>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</si>
  <si>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</si>
  <si>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</si>
  <si>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</si>
  <si>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</si>
  <si>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</si>
  <si>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</si>
  <si>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</si>
  <si>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</si>
  <si>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</si>
  <si>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</si>
  <si>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</si>
  <si>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</si>
  <si>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</si>
  <si>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</si>
  <si>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</si>
  <si>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</si>
  <si>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</si>
  <si>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</si>
  <si>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</si>
  <si>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</si>
  <si>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</si>
  <si>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</si>
  <si>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</si>
  <si>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</si>
  <si>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</si>
  <si>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</si>
  <si>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</si>
  <si>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</si>
  <si>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</si>
  <si>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</si>
  <si>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</si>
  <si>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</si>
  <si>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</si>
  <si>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</si>
  <si>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</si>
  <si>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</si>
  <si>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</si>
  <si>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</si>
  <si>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</si>
  <si>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</si>
  <si>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</si>
  <si>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</si>
  <si>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</si>
  <si>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</si>
  <si>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</si>
  <si>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</si>
  <si>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</si>
  <si>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</si>
  <si>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</si>
  <si>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</si>
  <si>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</si>
  <si>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</si>
  <si>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</si>
  <si>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</si>
  <si>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</si>
  <si>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</si>
  <si>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</si>
  <si>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</si>
  <si>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</si>
  <si>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</si>
  <si>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</si>
  <si>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</si>
  <si>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</si>
  <si>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</si>
  <si>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</si>
  <si>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</si>
  <si>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</si>
  <si>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</si>
  <si>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</si>
  <si>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</si>
  <si>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</si>
  <si>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</si>
  <si>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</si>
  <si>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</si>
  <si>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</si>
  <si>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</si>
  <si>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</si>
  <si>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</si>
  <si>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</si>
  <si>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</si>
  <si>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</si>
  <si>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</si>
  <si>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</si>
  <si>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</si>
  <si>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</si>
  <si>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</si>
  <si>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</si>
  <si>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</si>
  <si>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</si>
  <si>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</si>
  <si>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</si>
  <si>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</si>
  <si>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</si>
  <si>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</si>
  <si>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</si>
  <si>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</si>
  <si>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</si>
  <si>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</si>
  <si>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</si>
  <si>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</si>
  <si>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</si>
  <si>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</si>
  <si>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</si>
  <si>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</si>
  <si>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</si>
  <si>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</si>
  <si>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</si>
  <si>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</si>
  <si>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</si>
  <si>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</si>
  <si>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</si>
  <si>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</si>
  <si>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</si>
  <si>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</si>
  <si>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</si>
  <si>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</si>
  <si>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</si>
  <si>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</si>
  <si>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</si>
  <si>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</si>
  <si>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</si>
  <si>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</si>
  <si>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</si>
  <si>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</si>
  <si>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</si>
  <si>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</si>
  <si>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</si>
  <si>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</si>
  <si>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</si>
  <si>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</si>
  <si>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</si>
  <si>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</si>
  <si>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</si>
  <si>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</si>
  <si>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</si>
  <si>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</si>
  <si>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</si>
  <si>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</si>
  <si>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</si>
  <si>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</si>
  <si>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</si>
  <si>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</si>
  <si>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</si>
  <si>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</si>
  <si>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</si>
  <si>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</si>
  <si>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</si>
  <si>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</si>
  <si>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</si>
  <si>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</si>
  <si>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</si>
  <si>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</si>
  <si>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</si>
  <si>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</si>
  <si>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</si>
  <si>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</si>
  <si>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</si>
  <si>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</si>
  <si>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</si>
  <si>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</si>
  <si>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</si>
  <si>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</si>
  <si>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</si>
  <si>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</si>
  <si>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</si>
  <si>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</si>
  <si>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</si>
  <si>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</si>
  <si>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</si>
  <si>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</si>
  <si>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</si>
  <si>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</si>
  <si>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</si>
  <si>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</si>
  <si>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</si>
  <si>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</si>
  <si>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</si>
  <si>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</si>
  <si>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</si>
  <si>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</si>
  <si>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</si>
  <si>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</si>
  <si>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</si>
  <si>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</si>
  <si>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</si>
  <si>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</si>
  <si>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</si>
  <si>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</si>
  <si>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</si>
  <si>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</si>
  <si>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</si>
  <si>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</si>
  <si>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</si>
  <si>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</si>
  <si>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</si>
  <si>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</si>
  <si>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</si>
  <si>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</si>
  <si>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</si>
  <si>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</si>
  <si>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</si>
  <si>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</si>
  <si>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</si>
  <si>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</si>
  <si>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</si>
  <si>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</si>
  <si>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</si>
  <si>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</si>
  <si>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</si>
  <si>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</si>
  <si>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</si>
  <si>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</si>
  <si>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</si>
  <si>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</si>
  <si>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</si>
  <si>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</si>
  <si>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</si>
  <si>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</si>
  <si>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</si>
  <si>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</si>
  <si>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</si>
  <si>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</si>
  <si>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</si>
  <si>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</si>
  <si>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</si>
  <si>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</si>
  <si>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</si>
  <si>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</si>
  <si>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</si>
  <si>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</si>
  <si>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</si>
  <si>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</si>
  <si>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</si>
  <si>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</si>
  <si>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</si>
  <si>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</si>
  <si>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</si>
  <si>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</si>
  <si>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</si>
  <si>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</si>
  <si>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</si>
  <si>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</si>
  <si>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</si>
  <si>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</si>
  <si>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</si>
  <si>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</si>
  <si>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</si>
  <si>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</si>
  <si>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</si>
  <si>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</si>
  <si>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</si>
  <si>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</si>
  <si>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</si>
  <si>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</si>
  <si>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</si>
  <si>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</si>
  <si>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</si>
  <si>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</si>
  <si>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</si>
  <si>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</si>
  <si>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</si>
  <si>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</si>
  <si>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</si>
  <si>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</si>
  <si>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</si>
  <si>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CBETB</t>
  </si>
  <si>
    <t>Premium PVD plated surgical steel circular barbell, 16g (1.2mm) with two 3mm balls</t>
  </si>
  <si>
    <t>Gauge: 2mm</t>
  </si>
  <si>
    <t>Gauge: 4mm</t>
  </si>
  <si>
    <t>Gauge: 5mm</t>
  </si>
  <si>
    <t>Gauge: 8mm</t>
  </si>
  <si>
    <t>Gauge: 10mm</t>
  </si>
  <si>
    <t>UBLK03</t>
  </si>
  <si>
    <t>Bulk body jewelry: 20 pcs. of Titanium G23 labret, 16g (1.2mm) with 3mm balls</t>
  </si>
  <si>
    <t>Piercing4u Izabela Jaworowska</t>
  </si>
  <si>
    <t>Izabela Jaworowska</t>
  </si>
  <si>
    <t>Herdera 21/13</t>
  </si>
  <si>
    <t>10-691 Olsztyn</t>
  </si>
  <si>
    <t>Poland</t>
  </si>
  <si>
    <t>Tel: 663920922</t>
  </si>
  <si>
    <t>Email: sklep@piercing4u.pl</t>
  </si>
  <si>
    <t>ABBSA</t>
  </si>
  <si>
    <t>Color: Pink</t>
  </si>
  <si>
    <t>ABNEVCN</t>
  </si>
  <si>
    <t>ACBEVB</t>
  </si>
  <si>
    <t>Flexible acrylic circular barbell, 16g (1.2mm) with two 3mm UV balls</t>
  </si>
  <si>
    <t>Color: Light pink</t>
  </si>
  <si>
    <t>ACFP</t>
  </si>
  <si>
    <t>Acrylic flesh tunnel with external screw-fit</t>
  </si>
  <si>
    <t>AHP</t>
  </si>
  <si>
    <t>Double flared acrylic flesh tunnel with internal screw-fit</t>
  </si>
  <si>
    <t>Gauge: 16mm</t>
  </si>
  <si>
    <t>ALBEVB</t>
  </si>
  <si>
    <t>Flexible acrylic labret, 16g (1.2mm) with 3mm UV ball</t>
  </si>
  <si>
    <t>Color: Black/White ball</t>
  </si>
  <si>
    <t>BBBE</t>
  </si>
  <si>
    <t>Color: Green</t>
  </si>
  <si>
    <t>Color: Orange</t>
  </si>
  <si>
    <t>Color: Purple</t>
  </si>
  <si>
    <t>Color: Red</t>
  </si>
  <si>
    <t>Color: Yellow</t>
  </si>
  <si>
    <t>BBC</t>
  </si>
  <si>
    <t>316L steel tongue barbell, 14g (1.6mm) with a 6mm bezel set jewel ball on the top and a lower 6mm plain steel ball</t>
  </si>
  <si>
    <t>BBEITB</t>
  </si>
  <si>
    <t>Anodized 316L steel industrial barbell, 16g (1.2mm) with two 4mm balls</t>
  </si>
  <si>
    <t>BBER62</t>
  </si>
  <si>
    <t>Surgical steel tragus piercing barbell, 16g (1.2mm) with 3mm to 5mm bezel set crystal top and 3mm plain steel lower ball</t>
  </si>
  <si>
    <t>Length: 6mm with 5mm top part</t>
  </si>
  <si>
    <t>BBETB</t>
  </si>
  <si>
    <t>Color: Rose-gold</t>
  </si>
  <si>
    <t>Anodized surgical steel eyebrow or helix barbell, 16g (1.2mm) with two 3mm balls</t>
  </si>
  <si>
    <t>BBGL</t>
  </si>
  <si>
    <t>BBGL5</t>
  </si>
  <si>
    <t>BBITB</t>
  </si>
  <si>
    <t>Premium PVD plated surgical steel industrial Barbell, 14g (1.6mm) with two 5mm balls</t>
  </si>
  <si>
    <t>Length: 40mm</t>
  </si>
  <si>
    <t>BBT</t>
  </si>
  <si>
    <t>Anodized surgical steel tongue barbell, 14g (1.6mm) with 6mm balls</t>
  </si>
  <si>
    <t>BBTB5</t>
  </si>
  <si>
    <t>Anodized surgical steel nipple or tongue barbell, 14g (1.6mm) with two 5mm balls</t>
  </si>
  <si>
    <t>BCRT18</t>
  </si>
  <si>
    <t>Black PVD plated surgical steel ball closure ring, 18g (1mm) with 3mm ball</t>
  </si>
  <si>
    <t>BLK03A</t>
  </si>
  <si>
    <t>Bulk body jewelry: 100 pcs. assortment of surgical steel labrets,16g (1.2mm) with 3mm ball</t>
  </si>
  <si>
    <t>BLK196</t>
  </si>
  <si>
    <t>Length: Assorted 8mm &amp; 10mm</t>
  </si>
  <si>
    <t>Bulk body jewelry: 100 pcs. of surgical steel belly bananas, 14g (1.6mm) with 5 &amp; 8mm balls</t>
  </si>
  <si>
    <t>Length: Assorted 12mm &amp; 14mm</t>
  </si>
  <si>
    <t>316L steel belly banana, 14g (1.6m) with a 8mm and a 5mm bezel set jewel ball using original Czech Preciosa crystals.</t>
  </si>
  <si>
    <t>BNETB</t>
  </si>
  <si>
    <t>Premium PVD plated surgical steel eyebrow banana, 16g (1.2mm) with two 3mm balls</t>
  </si>
  <si>
    <t>BNSA</t>
  </si>
  <si>
    <t>BNT2CG</t>
  </si>
  <si>
    <t>Color: Gold Anodized w/ Clear crystal</t>
  </si>
  <si>
    <t>BNTG</t>
  </si>
  <si>
    <t>Anodized 316L steel belly banana, 14g (1.6mm) with 5 &amp; 8mm balls</t>
  </si>
  <si>
    <t>BNTTS</t>
  </si>
  <si>
    <t>Rose gold PVD plated 316L steel belly banana, 14g (1.6mm) with 5mm &amp; 6mm balls</t>
  </si>
  <si>
    <t>CBETCN</t>
  </si>
  <si>
    <t>Premium PVD plated surgical steel circular barbell, 16g (1.2mm) with two 3mm cones</t>
  </si>
  <si>
    <t>CLAMPA</t>
  </si>
  <si>
    <t>Packing Option: Sold in Box of 10 pcs. with Acha Logo</t>
  </si>
  <si>
    <t>Eo gas sterilized single use piercing clamp: Rounded top Forceps</t>
  </si>
  <si>
    <t>CLAMPB</t>
  </si>
  <si>
    <t>Eo gas sterilized single use piercing clamp: Rounded slotted top forceps</t>
  </si>
  <si>
    <t>Packing Option: Sold in Box of 10 pcs. without Acha Logo</t>
  </si>
  <si>
    <t>CLAMPC</t>
  </si>
  <si>
    <t>Eo gas sterilized single use piercing clamp: Closed Pennington clamp (triangle shaped)</t>
  </si>
  <si>
    <t>CLAMPD</t>
  </si>
  <si>
    <t>Eo gas sterilized single use piercing clamp: Slotted Pennington clamp (triangle shaped)</t>
  </si>
  <si>
    <t>CLAMPE</t>
  </si>
  <si>
    <t>Eo gas sterilized single use piercing clamp: Universal shape Piercing clamp</t>
  </si>
  <si>
    <t>HEXDC</t>
  </si>
  <si>
    <t>316L steel triple tragus piercing barbell, 16g (1.2mm) with 3mm lower ball and 2.5mm to 5mm upper bezel set jewel ball</t>
  </si>
  <si>
    <t>IJF4</t>
  </si>
  <si>
    <t>316L steel 4mm dermal anchor top part with bezel set flat crystal for 1.6mm (14g) posts with 1.2mm internal threading</t>
  </si>
  <si>
    <t>IPR</t>
  </si>
  <si>
    <t>High polished surgical steel fake plug with rubber O-Rings</t>
  </si>
  <si>
    <t>IPSCREW</t>
  </si>
  <si>
    <t>Surgical steel fake plug with, 16g 1.2mm post and with one cross screw top on one side and a screw threading tip on the other side (both ends are with 16g threading and can be unscrewed)</t>
  </si>
  <si>
    <t>IPTRD</t>
  </si>
  <si>
    <t>Anodized surgical steel fake plug in black and gold without O-Rings</t>
  </si>
  <si>
    <t>IPVR</t>
  </si>
  <si>
    <t>Acrylic fake plug with rubber O-rings</t>
  </si>
  <si>
    <t>ITJF4</t>
  </si>
  <si>
    <t>4mm bezel set clear crystal flat head shaped anodized surgical steel dermal anchor top part for internally threaded, 16g (1.2mm) dermal anchor base plate with a height of 2mm - 2.5mm (this item does only fit our dermal anchors and surface bars)</t>
  </si>
  <si>
    <t>ITJF5</t>
  </si>
  <si>
    <t>5mm bezel set clear crystal flat head shaped anodized surgical steel dermal anchor top part for internally threaded, 16g (1.2mm) dermal anchor base plate with a height of 2mm - 2.5mm (this item does only fit our dermal anchors and surface bars)</t>
  </si>
  <si>
    <t>LBC3</t>
  </si>
  <si>
    <t>316L steel labret, 16g (1.2mm) with a 3mm bezel set jewel ball</t>
  </si>
  <si>
    <t>LBTB3</t>
  </si>
  <si>
    <t>Premium PVD plated surgical steel labret, 16g (1.2mm) with a 3mm ball</t>
  </si>
  <si>
    <t>High polished surgical steel nose screw, 0.8mm (20g) with 2mm ball shaped top</t>
  </si>
  <si>
    <t>Surgical steel nose screw, 20g (0.8mm) with 2mm half ball shaped round crystal top</t>
  </si>
  <si>
    <t>Anodized surgical steel nose screw, 20g (0.8mm) with 2mm ball top</t>
  </si>
  <si>
    <t>PMGEB5</t>
  </si>
  <si>
    <t>Packing Option: Extra-Thin package to save shipping cost</t>
  </si>
  <si>
    <t>Fake helix or tragus stud: 5mm surgical steel magnetic fake helix stud (sold per piece)</t>
  </si>
  <si>
    <t>High polished surgical steel hinged segment ring, 16g (1.2mm)</t>
  </si>
  <si>
    <t>SPG</t>
  </si>
  <si>
    <t>Gauge: 1.6mm</t>
  </si>
  <si>
    <t>High polished surgical steel single flesh tunnel with rubber O-ring</t>
  </si>
  <si>
    <t>TPUVK</t>
  </si>
  <si>
    <t>Gauge: 12mm</t>
  </si>
  <si>
    <t>Acrylic taper with double rubber O-rings</t>
  </si>
  <si>
    <t>TSA2</t>
  </si>
  <si>
    <t>Height: 2.5mm</t>
  </si>
  <si>
    <t>High polished titanium G23 base part for dermal anchor, 14g (1.6mm) with surface piercing with three circular holes in the base plate and with a 16g (1.2mm) internal threading connector (this product only fits our dermal anchor top parts)</t>
  </si>
  <si>
    <t>UBN2CG</t>
  </si>
  <si>
    <t>XALB16G</t>
  </si>
  <si>
    <t>Pack of 10 pcs. of Flexible acrylic labret with external threading, 16g (1.2mm)</t>
  </si>
  <si>
    <t>XBAL25</t>
  </si>
  <si>
    <t>Pack of 10 pcs. of 2.5mm high polished surgical steel balls with 1.2mm threading (16g)</t>
  </si>
  <si>
    <t>XBAL3</t>
  </si>
  <si>
    <t>Pack of 10 pcs. of 3mm high polished surgical steel balls with 1.2mm threading (16g)</t>
  </si>
  <si>
    <t>XBAL4</t>
  </si>
  <si>
    <t>Pack of 10 pcs. of 4mm high polished surgical steel balls with 1.6mm threading (14g)</t>
  </si>
  <si>
    <t>XBAL5</t>
  </si>
  <si>
    <t>Pack of 10 pcs. of 5mm high polished surgical steel balls with 1.6mm threading (14g)</t>
  </si>
  <si>
    <t>XBAL5S</t>
  </si>
  <si>
    <t>Pack of 10 pcs. of 5mm high polished surgical steel balls with 1.2mm threading (16g)</t>
  </si>
  <si>
    <t>XBAL6</t>
  </si>
  <si>
    <t>Pack of 10 pcs. of 6mm high polished surgical steel balls with 1.6mm threading (14g)</t>
  </si>
  <si>
    <t>XBAL8</t>
  </si>
  <si>
    <t>Pack of 10 pcs. of 8mm high polished surgical steel balls with 1.6mm threading (14g)</t>
  </si>
  <si>
    <t>XBB14G</t>
  </si>
  <si>
    <t>Pack of 10 pcs. of high polished 316L steel barbell posts - threading 1.6mm (14g)</t>
  </si>
  <si>
    <t>XBB16G</t>
  </si>
  <si>
    <t>Pack of 10 pcs. of high polished 316L steel barbell posts - threading 1.2mm (16g)</t>
  </si>
  <si>
    <t>XBT3S</t>
  </si>
  <si>
    <t>Pack of 10 pcs. of 3mm anodized surgical steel balls with threading 1.2mm (16g)</t>
  </si>
  <si>
    <t>XBT4S</t>
  </si>
  <si>
    <t>Pack of 10 pcs. of 4mm anodized surgical steel balls with threading 1.2mm (16g)</t>
  </si>
  <si>
    <t>XCN4S</t>
  </si>
  <si>
    <t>Pack of 10 pcs. of 4mm high polished surgical steel cones - threading 1.2mm (16g)</t>
  </si>
  <si>
    <t>XFOBT3S</t>
  </si>
  <si>
    <t>Color: Black anodized</t>
  </si>
  <si>
    <t>Pack of 10 pcs. of 3mm PVD plated 316L steel ball with a frosted effect surface - 1.2mm threading (16g)</t>
  </si>
  <si>
    <t>XJB5</t>
  </si>
  <si>
    <t>Pack of 10 pcs. of 5mm high polished surgical steel balls with bezel set crystal and with 1.6mm (14g) threading</t>
  </si>
  <si>
    <t>ACFP12</t>
  </si>
  <si>
    <t>ACFP00</t>
  </si>
  <si>
    <t>AHP6</t>
  </si>
  <si>
    <t>AHP4</t>
  </si>
  <si>
    <t>AHP0</t>
  </si>
  <si>
    <t>AHP5/8</t>
  </si>
  <si>
    <t>BBER62A</t>
  </si>
  <si>
    <t>BBER62B</t>
  </si>
  <si>
    <t>BBER62C</t>
  </si>
  <si>
    <t>CLAMPBOXA</t>
  </si>
  <si>
    <t>CLAMPBOXB</t>
  </si>
  <si>
    <t>NOCLAMPBOXB</t>
  </si>
  <si>
    <t>CLAMPBOXC</t>
  </si>
  <si>
    <t>CLAMPBOXD</t>
  </si>
  <si>
    <t>CLAMPBOXE</t>
  </si>
  <si>
    <t>NOCLAMPBOXE</t>
  </si>
  <si>
    <t>HEXDC4</t>
  </si>
  <si>
    <t>IPR6</t>
  </si>
  <si>
    <t>IPR8</t>
  </si>
  <si>
    <t>IPR10</t>
  </si>
  <si>
    <t>IPR12</t>
  </si>
  <si>
    <t>IPRD6</t>
  </si>
  <si>
    <t>IPRD8</t>
  </si>
  <si>
    <t>IPTRD6</t>
  </si>
  <si>
    <t>IPTRD8</t>
  </si>
  <si>
    <t>IPTRD10</t>
  </si>
  <si>
    <t>SPG14</t>
  </si>
  <si>
    <t>SPG12</t>
  </si>
  <si>
    <t>TPUVK1/2</t>
  </si>
  <si>
    <t>XBB14GS</t>
  </si>
  <si>
    <t>XBB14GL</t>
  </si>
  <si>
    <t>XBB14GX</t>
  </si>
  <si>
    <t>XBB14GXL</t>
  </si>
  <si>
    <t>XBB16GS</t>
  </si>
  <si>
    <t>Eight Hundred One and 63 cents USD</t>
  </si>
  <si>
    <t>Flexible acrylic tongue barbell, 14g (1.6mm) with 6mm solid colored acrylic balls - length 5/8'' (16mm)</t>
  </si>
  <si>
    <t>Acrylic eyebrow banana, 16g (1.2mm) with two 3mm cones - length 5/16'' (8mm)</t>
  </si>
  <si>
    <t>316L steel tongue barbell, 14g (1.6mm) with 6mm acrylic beach balls - length 5/8'' (16mm)</t>
  </si>
  <si>
    <t>316L Surgical steel tongue barbell, 14g (1.6mm) with 6mm glow in the dark balls - length 5/8'' (16mm)</t>
  </si>
  <si>
    <t>Surgical steel tongue barbell 14g (1.6mm) with 5mm glow in the dark balls - length 5/8'' (16mm)</t>
  </si>
  <si>
    <t>Surgical steel belly bananas, 14g (1.6mm) with 5 &amp; 8mm solid acrylic color balls - length 3/8'' (10mm)</t>
  </si>
  <si>
    <t>PVD plated surgical steel belly banana, 14g (1.6mm) with 5 &amp; 8mm bezel set jewel balls - length 3/8'' (10mm)</t>
  </si>
  <si>
    <r>
      <t xml:space="preserve">Discount 30% as per </t>
    </r>
    <r>
      <rPr>
        <b/>
        <sz val="10"/>
        <color indexed="8"/>
        <rFont val="Arial"/>
        <family val="2"/>
      </rPr>
      <t>Gold Membership</t>
    </r>
    <r>
      <rPr>
        <sz val="10"/>
        <color indexed="8"/>
        <rFont val="Arial"/>
        <family val="2"/>
      </rPr>
      <t>:</t>
    </r>
  </si>
  <si>
    <r>
      <t xml:space="preserve">Free Shipping to Poland via DHL for </t>
    </r>
    <r>
      <rPr>
        <b/>
        <sz val="10"/>
        <rFont val="Arial"/>
        <family val="2"/>
      </rPr>
      <t>2.5Kgs</t>
    </r>
    <r>
      <rPr>
        <sz val="10"/>
        <rFont val="Arial"/>
        <family val="2"/>
      </rPr>
      <t xml:space="preserve"> as per </t>
    </r>
    <r>
      <rPr>
        <b/>
        <sz val="10"/>
        <rFont val="Arial"/>
        <family val="2"/>
      </rPr>
      <t>Gold Membership</t>
    </r>
    <r>
      <rPr>
        <sz val="10"/>
        <rFont val="Arial"/>
        <family val="2"/>
      </rPr>
      <t>:</t>
    </r>
  </si>
  <si>
    <t>10-691 Olsztyn, Warminsko-Mazurskie</t>
  </si>
  <si>
    <t>VAT: 7431833895</t>
  </si>
  <si>
    <t>Sunny</t>
  </si>
  <si>
    <t>items added via Email 08.11.23</t>
  </si>
  <si>
    <t>NS01</t>
  </si>
  <si>
    <t>NS02</t>
  </si>
  <si>
    <t>NS03</t>
  </si>
  <si>
    <t>Sterling Silver endless nose hoop, 22g (0.6mm) with an outer diameter of 3/8'' (10mm) - 1 piece</t>
  </si>
  <si>
    <t>Sterling Silver endless nose hoop, 22g (0.6mm) with an outer diameter of 1/2'' (12mm) - 1 piece</t>
  </si>
  <si>
    <t>Seven Hundred Seventeen and 26 cents USD</t>
  </si>
  <si>
    <t>PRODUCT OF THAILAND</t>
  </si>
  <si>
    <t>HTS - A7117.19.9000: Imitation jewelry of base metal</t>
  </si>
  <si>
    <r>
      <t xml:space="preserve">Shipping cost to Poland via DHL - </t>
    </r>
    <r>
      <rPr>
        <b/>
        <sz val="10"/>
        <color theme="1"/>
        <rFont val="Arial"/>
        <family val="2"/>
      </rPr>
      <t>DAP Olsztyn</t>
    </r>
    <r>
      <rPr>
        <b/>
        <sz val="10"/>
        <color indexed="8"/>
        <rFont val="Arial"/>
        <family val="2"/>
      </rPr>
      <t>:</t>
    </r>
  </si>
  <si>
    <t>COUNTRY OF ORIGIN : THAILAND</t>
  </si>
  <si>
    <t>Sterling Silver endless nose hoop, 22g (0.6mm) with an outer diameter of 5/16'' (8mm) - 1 piece</t>
  </si>
  <si>
    <r>
      <t xml:space="preserve">Shipping cost for CLAMP Items </t>
    </r>
    <r>
      <rPr>
        <b/>
        <sz val="10"/>
        <rFont val="Arial"/>
        <family val="2"/>
      </rPr>
      <t>9kgs</t>
    </r>
    <r>
      <rPr>
        <sz val="10"/>
        <rFont val="Arial"/>
        <family val="2"/>
      </rPr>
      <t>:</t>
    </r>
  </si>
  <si>
    <t>Stainless steel imitation jewelry - Tongue Barbell, Set of Labret, Eyebrow Barbell and other items as invoice attached</t>
  </si>
  <si>
    <t>Six Hundred Sixty Three and 72 cents USD</t>
  </si>
  <si>
    <t>Fifty Thee and 54 cents USD</t>
  </si>
  <si>
    <t>Free Shipping to Poland via DHL for 2.5Kgs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</si>
</sst>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2">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1"/>
      <color theme="1"/>
      <name val="Arial"/>
      <family val="2"/>
    </font>
    <font>
      <b/>
      <sz val="9"/>
      <color theme="1"/>
      <name val="Arial"/>
      <family val="2"/>
    </font>
  </fonts>
  <fills count="7">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
      <patternFill patternType="solid">
        <fgColor theme="4" tint="0.59999389629810485"/>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7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2" borderId="20" xfId="0" applyFont="1" applyFill="1" applyBorder="1"/>
    <xf numFmtId="0" fontId="21" fillId="2" borderId="13" xfId="0" applyFont="1" applyFill="1" applyBorder="1"/>
    <xf numFmtId="1" fontId="6" fillId="2" borderId="17" xfId="0" applyNumberFormat="1" applyFont="1" applyFill="1" applyBorder="1" applyAlignment="1">
      <alignment vertical="top" wrapText="1"/>
    </xf>
    <xf numFmtId="2" fontId="21" fillId="6" borderId="22" xfId="0" applyNumberFormat="1" applyFont="1" applyFill="1" applyBorder="1" applyAlignment="1">
      <alignment horizontal="right" vertical="top" wrapText="1"/>
    </xf>
    <xf numFmtId="2" fontId="10" fillId="2" borderId="0" xfId="0" applyNumberFormat="1" applyFont="1" applyFill="1" applyAlignment="1">
      <alignment horizontal="right"/>
    </xf>
    <xf numFmtId="0" fontId="8" fillId="2" borderId="14" xfId="0" applyFont="1" applyFill="1" applyBorder="1"/>
    <xf numFmtId="2" fontId="4" fillId="6" borderId="23" xfId="0" applyNumberFormat="1" applyFont="1" applyFill="1" applyBorder="1" applyAlignment="1">
      <alignment horizontal="right" vertical="top" wrapText="1"/>
    </xf>
    <xf numFmtId="1" fontId="21" fillId="6" borderId="12" xfId="0" applyNumberFormat="1" applyFont="1" applyFill="1" applyBorder="1" applyAlignment="1">
      <alignment horizontal="center" vertical="top" wrapText="1"/>
    </xf>
    <xf numFmtId="1" fontId="4" fillId="6" borderId="23" xfId="0" applyNumberFormat="1" applyFont="1" applyFill="1" applyBorder="1" applyAlignment="1">
      <alignment vertical="top" wrapText="1"/>
    </xf>
    <xf numFmtId="1" fontId="6" fillId="6" borderId="23" xfId="0" applyNumberFormat="1" applyFont="1" applyFill="1" applyBorder="1" applyAlignment="1">
      <alignment vertical="top" wrapText="1"/>
    </xf>
    <xf numFmtId="2" fontId="8" fillId="2" borderId="0" xfId="95" applyNumberFormat="1" applyFont="1" applyFill="1" applyAlignment="1">
      <alignment horizontal="right"/>
    </xf>
    <xf numFmtId="2" fontId="4" fillId="2" borderId="0" xfId="95" applyNumberFormat="1" applyFont="1" applyFill="1" applyAlignment="1">
      <alignment horizontal="right"/>
    </xf>
    <xf numFmtId="1" fontId="8" fillId="2" borderId="0" xfId="0" applyNumberFormat="1" applyFont="1" applyFill="1"/>
    <xf numFmtId="0" fontId="40" fillId="2" borderId="0" xfId="0" applyFont="1" applyFill="1" applyAlignment="1">
      <alignment horizontal="center" vertical="center"/>
    </xf>
    <xf numFmtId="0" fontId="21" fillId="2" borderId="0" xfId="0" applyFont="1" applyFill="1" applyAlignment="1">
      <alignment horizontal="center" vertical="center" wrapText="1"/>
    </xf>
    <xf numFmtId="1" fontId="41" fillId="6" borderId="23" xfId="0" applyNumberFormat="1" applyFont="1" applyFill="1" applyBorder="1" applyAlignment="1">
      <alignment horizontal="center" vertical="center" wrapText="1"/>
    </xf>
    <xf numFmtId="2" fontId="4" fillId="0" borderId="0" xfId="0" applyNumberFormat="1" applyFont="1"/>
    <xf numFmtId="0" fontId="21" fillId="3" borderId="19" xfId="0" applyFont="1" applyFill="1" applyBorder="1" applyAlignment="1">
      <alignment horizontal="center" wrapText="1"/>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0" fontId="1" fillId="5" borderId="4" xfId="0" applyFont="1" applyFill="1" applyBorder="1" applyAlignment="1">
      <alignment horizontal="right" vertical="center"/>
    </xf>
    <xf numFmtId="0" fontId="9" fillId="0" borderId="11" xfId="0" applyFont="1" applyBorder="1" applyAlignment="1">
      <alignment horizontal="center" vertical="center" wrapText="1"/>
    </xf>
    <xf numFmtId="2" fontId="0" fillId="0" borderId="0" xfId="0" applyNumberFormat="1"/>
    <xf numFmtId="0" fontId="21" fillId="3" borderId="19" xfId="0" applyFont="1" applyFill="1" applyBorder="1" applyAlignment="1">
      <alignment horizontal="center" vertical="center" wrapText="1"/>
    </xf>
    <xf numFmtId="2" fontId="10" fillId="2" borderId="0" xfId="3" applyNumberFormat="1" applyFont="1" applyFill="1" applyAlignment="1">
      <alignment horizontal="center" vertical="center"/>
    </xf>
  </cellXfs>
  <cellStyles count="5364">
    <cellStyle name="Comma 2" xfId="7" xr:uid="{8A7E8949-5E40-40D2-9ADE-E73D5836AB8A}"/>
    <cellStyle name="Comma 2 2" xfId="4430" xr:uid="{44B51D33-0A63-48A0-8C33-3C575B1859E1}"/>
    <cellStyle name="Comma 2 2 2" xfId="4755" xr:uid="{3F133A44-A50C-4F09-ABE3-74BCE1754613}"/>
    <cellStyle name="Comma 2 2 2 2" xfId="5326" xr:uid="{352C5A84-947E-4520-8A9B-D6A8F431A742}"/>
    <cellStyle name="Comma 2 2 3" xfId="4591" xr:uid="{3F666192-4518-4323-B8B5-937642CE1543}"/>
    <cellStyle name="Comma 2 2 4" xfId="5346" xr:uid="{D44139E8-E436-4A90-BA6C-04C49DE44EC4}"/>
    <cellStyle name="Comma 3" xfId="4318" xr:uid="{63CAF086-A8AF-4F48-B33F-50D3AB776095}"/>
    <cellStyle name="Comma 3 2" xfId="4432" xr:uid="{596744D4-6D22-4009-B7EB-D25A587C7101}"/>
    <cellStyle name="Comma 3 2 2" xfId="4756" xr:uid="{268B2FC5-6BD8-4E88-83F1-B55D5B9A53C3}"/>
    <cellStyle name="Comma 3 2 2 2" xfId="5327" xr:uid="{13973456-61D6-4F43-80DC-D8211A10ED87}"/>
    <cellStyle name="Comma 3 2 3" xfId="5325" xr:uid="{DF42F9BB-5D2D-4D39-A86C-218DFE8CF508}"/>
    <cellStyle name="Comma 3 2 4" xfId="5347" xr:uid="{E0B67F61-7263-4FF6-B7CB-64E0D415CFF2}"/>
    <cellStyle name="Currency 10" xfId="8" xr:uid="{A27417BB-ED87-48C8-B80B-1EC86D5CE395}"/>
    <cellStyle name="Currency 10 2" xfId="9" xr:uid="{490EF7BA-6D1A-4F5C-AD45-4CF515A9C4C3}"/>
    <cellStyle name="Currency 10 2 2" xfId="203" xr:uid="{D966ABC5-B344-4994-929F-DC1324D414E5}"/>
    <cellStyle name="Currency 10 2 2 2" xfId="4616" xr:uid="{9BD0CA23-8F29-424E-8D58-A2796934C105}"/>
    <cellStyle name="Currency 10 2 3" xfId="4511" xr:uid="{5E318BA6-77A5-46F6-A82D-72101D15A3A2}"/>
    <cellStyle name="Currency 10 3" xfId="10" xr:uid="{2EA906F2-CB24-4FC8-9E49-BD2D0230A45B}"/>
    <cellStyle name="Currency 10 3 2" xfId="204" xr:uid="{A342CA90-DBF2-4A58-AF12-AF3C519A0DFD}"/>
    <cellStyle name="Currency 10 3 2 2" xfId="4617" xr:uid="{48A4064B-BE3D-40CE-AE8F-1DA1828B9A59}"/>
    <cellStyle name="Currency 10 3 3" xfId="4512" xr:uid="{F5108D35-EC93-4F84-B5E4-B6945875DFE6}"/>
    <cellStyle name="Currency 10 4" xfId="205" xr:uid="{4F0837D3-2083-4C4B-874B-1F64639EA692}"/>
    <cellStyle name="Currency 10 4 2" xfId="4618" xr:uid="{C854C38B-F464-4E68-9521-D72401EE7903}"/>
    <cellStyle name="Currency 10 5" xfId="4437" xr:uid="{AAD7DA51-04AF-4A84-BD9F-29F137407B6F}"/>
    <cellStyle name="Currency 10 6" xfId="4510" xr:uid="{8A11BE22-4B4D-47F6-B3D2-9302C5E8E303}"/>
    <cellStyle name="Currency 11" xfId="11" xr:uid="{3BDD6731-75CA-42F8-B5CA-6127A2AA8DB2}"/>
    <cellStyle name="Currency 11 2" xfId="12" xr:uid="{90645B23-4F57-46F8-A761-8FE27ADC9D13}"/>
    <cellStyle name="Currency 11 2 2" xfId="206" xr:uid="{A4421099-B1DD-4862-85FF-3436BB4556B3}"/>
    <cellStyle name="Currency 11 2 2 2" xfId="4619" xr:uid="{FEEF917F-0E69-49B6-A4D1-57F60982A7F8}"/>
    <cellStyle name="Currency 11 2 3" xfId="4514" xr:uid="{4CCD1F3E-8665-4190-B67C-3A3356D7B1A6}"/>
    <cellStyle name="Currency 11 3" xfId="13" xr:uid="{B17AC705-5848-461E-912D-BC16FB7817C8}"/>
    <cellStyle name="Currency 11 3 2" xfId="207" xr:uid="{F13CBECE-A772-4CDE-929A-25A6623AD9B9}"/>
    <cellStyle name="Currency 11 3 2 2" xfId="4620" xr:uid="{69786756-CCA6-49DD-A363-031B1DC4D19F}"/>
    <cellStyle name="Currency 11 3 3" xfId="4515" xr:uid="{F9583FC8-04C2-4677-9521-714F8B122911}"/>
    <cellStyle name="Currency 11 4" xfId="208" xr:uid="{58685B11-A9C7-4A0C-9AF4-B0A9462C78C5}"/>
    <cellStyle name="Currency 11 4 2" xfId="4621" xr:uid="{D9F791B1-9D9B-484C-B565-5F3561F2009E}"/>
    <cellStyle name="Currency 11 5" xfId="4319" xr:uid="{8D906E9E-C782-45F3-8243-BEC1223342C3}"/>
    <cellStyle name="Currency 11 5 2" xfId="4438" xr:uid="{E26C40B5-01C7-423A-BCE0-A114ABEE0E5C}"/>
    <cellStyle name="Currency 11 5 3" xfId="4720" xr:uid="{B328A2F3-619F-4E60-AE50-2996B945BE7E}"/>
    <cellStyle name="Currency 11 5 3 2" xfId="5315" xr:uid="{3DFFE305-4F87-4F94-878C-1BB52998C410}"/>
    <cellStyle name="Currency 11 5 3 3" xfId="4757" xr:uid="{9C6EBDC0-2014-4F4C-8DE2-F2C97CE918A0}"/>
    <cellStyle name="Currency 11 5 4" xfId="4697" xr:uid="{0C60B33F-6821-4259-A5ED-964EC733114A}"/>
    <cellStyle name="Currency 11 6" xfId="4513" xr:uid="{711826A7-03FA-4DA1-8D19-249A10FCD50C}"/>
    <cellStyle name="Currency 12" xfId="14" xr:uid="{52491E18-EAFA-41AA-8F30-02139CF28B4C}"/>
    <cellStyle name="Currency 12 2" xfId="15" xr:uid="{51907FB0-062B-4B97-9587-1655B9C939AC}"/>
    <cellStyle name="Currency 12 2 2" xfId="209" xr:uid="{E8FE3409-964C-462E-8116-74CAD0750206}"/>
    <cellStyle name="Currency 12 2 2 2" xfId="4622" xr:uid="{F5B82C83-C4BF-4392-9B38-E55C4AFE2382}"/>
    <cellStyle name="Currency 12 2 3" xfId="4517" xr:uid="{B0A903A9-68D7-40DE-8F41-6A62F7EBDB5B}"/>
    <cellStyle name="Currency 12 3" xfId="210" xr:uid="{AB347244-0CE0-44B3-81DC-D92C40B44168}"/>
    <cellStyle name="Currency 12 3 2" xfId="4623" xr:uid="{E046AA0F-7B5F-40CC-9C40-05A41608715B}"/>
    <cellStyle name="Currency 12 4" xfId="4516" xr:uid="{51216D50-01B5-4042-A725-BB9D1ADC2E80}"/>
    <cellStyle name="Currency 13" xfId="16" xr:uid="{6AD7B1BD-8ED1-4B1D-9603-A610F818A904}"/>
    <cellStyle name="Currency 13 2" xfId="4321" xr:uid="{C60EB597-4435-4259-9343-BA4F6C2C56CA}"/>
    <cellStyle name="Currency 13 3" xfId="4322" xr:uid="{E372C0C5-3DE6-4256-A47A-4E259B3BB07A}"/>
    <cellStyle name="Currency 13 3 2" xfId="4759" xr:uid="{DDD17A15-FD6D-4833-8158-E06F30DBEF93}"/>
    <cellStyle name="Currency 13 4" xfId="4320" xr:uid="{B69B0C96-F8D2-4731-A55A-052E19212FE9}"/>
    <cellStyle name="Currency 13 5" xfId="4758" xr:uid="{25A0E06F-04C1-47D3-BA79-E544D391AD8C}"/>
    <cellStyle name="Currency 14" xfId="17" xr:uid="{5B1258AD-E04C-4AEC-BE93-A1D28F8FBAFF}"/>
    <cellStyle name="Currency 14 2" xfId="211" xr:uid="{B3E76ED3-7992-4B37-90A4-3C93E0D76C79}"/>
    <cellStyle name="Currency 14 2 2" xfId="4624" xr:uid="{C89CD4B4-6541-4953-A533-0E983E7AC9B3}"/>
    <cellStyle name="Currency 14 3" xfId="4518" xr:uid="{F39389B4-4A81-469E-A3B2-0DD9EB2D9357}"/>
    <cellStyle name="Currency 15" xfId="4414" xr:uid="{FE8C7BE7-3BEF-47A1-BE8F-41DEA63866B1}"/>
    <cellStyle name="Currency 15 2" xfId="5352" xr:uid="{6CCB3230-7397-45E3-A39A-500F1038BCCA}"/>
    <cellStyle name="Currency 17" xfId="4323" xr:uid="{0AB99CE3-426B-44ED-A228-5E8F52D50C9F}"/>
    <cellStyle name="Currency 2" xfId="18" xr:uid="{195999F0-3A4B-42D4-BAF2-744039D1B676}"/>
    <cellStyle name="Currency 2 2" xfId="19" xr:uid="{8044F43C-58A1-49BE-87DB-9C0630AEABE4}"/>
    <cellStyle name="Currency 2 2 2" xfId="20" xr:uid="{BBD30F5F-B7BA-49A7-95A4-3888196773E6}"/>
    <cellStyle name="Currency 2 2 2 2" xfId="21" xr:uid="{87C7D5DF-513A-4D60-B96D-AC2C4ACBFDB0}"/>
    <cellStyle name="Currency 2 2 2 2 2" xfId="4760" xr:uid="{D389F4BB-F581-4687-836A-691AEF679017}"/>
    <cellStyle name="Currency 2 2 2 3" xfId="22" xr:uid="{3BD73EF5-5910-4A7A-B740-4AED8BBA00F1}"/>
    <cellStyle name="Currency 2 2 2 3 2" xfId="212" xr:uid="{6205DE9A-19F2-42ED-B792-B602155BF44D}"/>
    <cellStyle name="Currency 2 2 2 3 2 2" xfId="4625" xr:uid="{A7DEF10D-16C8-4498-B5C0-D5E4DC003983}"/>
    <cellStyle name="Currency 2 2 2 3 3" xfId="4521" xr:uid="{B477D0F3-C121-4306-897A-559760C33950}"/>
    <cellStyle name="Currency 2 2 2 4" xfId="213" xr:uid="{075D4CC1-764C-4387-9F46-160F606AEEC4}"/>
    <cellStyle name="Currency 2 2 2 4 2" xfId="4626" xr:uid="{8612D127-D529-434F-9DEC-536695ADECC0}"/>
    <cellStyle name="Currency 2 2 2 5" xfId="4520" xr:uid="{5F0E6646-D9D6-4179-96B5-F79762C853DD}"/>
    <cellStyle name="Currency 2 2 3" xfId="214" xr:uid="{0AA83897-FC22-4345-AE3C-7F0FD6393ACE}"/>
    <cellStyle name="Currency 2 2 3 2" xfId="4627" xr:uid="{20772A45-6FC3-4B62-8D8D-B612532F5D3F}"/>
    <cellStyle name="Currency 2 2 4" xfId="4519" xr:uid="{9284D0D3-3E50-4E5E-9741-BC3B4E1046E2}"/>
    <cellStyle name="Currency 2 3" xfId="23" xr:uid="{14627A7A-77BB-4C91-B892-1FEC3A9FF06B}"/>
    <cellStyle name="Currency 2 3 2" xfId="215" xr:uid="{30FAD000-0814-429A-B2B4-17065FDB76C1}"/>
    <cellStyle name="Currency 2 3 2 2" xfId="4628" xr:uid="{4054710B-C86A-48D6-A0A8-5549D06C79A3}"/>
    <cellStyle name="Currency 2 3 3" xfId="4522" xr:uid="{57E52368-C2CD-479E-B82D-1CC8B7812511}"/>
    <cellStyle name="Currency 2 4" xfId="216" xr:uid="{4ACC8EC9-1B2E-4C31-9EA2-D86CDFAF2871}"/>
    <cellStyle name="Currency 2 4 2" xfId="217" xr:uid="{98C96540-1FE7-41A2-8EA6-B2FF2977932A}"/>
    <cellStyle name="Currency 2 5" xfId="218" xr:uid="{5D2AB681-7E06-4C1C-8677-E077ABCBDA4B}"/>
    <cellStyle name="Currency 2 5 2" xfId="219" xr:uid="{D02FF3F5-5F06-43A6-9BBE-5BC1F46BBF31}"/>
    <cellStyle name="Currency 2 6" xfId="220" xr:uid="{B9818E9F-CB07-467B-B893-73AC6A6B8051}"/>
    <cellStyle name="Currency 3" xfId="24" xr:uid="{043EB918-5AC0-466C-BB32-ADB3EAC2ACCE}"/>
    <cellStyle name="Currency 3 2" xfId="25" xr:uid="{66AEA902-25BD-4C2D-A770-2440787F9F54}"/>
    <cellStyle name="Currency 3 2 2" xfId="221" xr:uid="{B657BCF3-73A3-4F5E-A0CE-7040F66EEF81}"/>
    <cellStyle name="Currency 3 2 2 2" xfId="4629" xr:uid="{C7C7F175-89AF-4317-A46B-B699F05A118D}"/>
    <cellStyle name="Currency 3 2 3" xfId="4524" xr:uid="{AE25200C-1604-436F-8624-F54FBAB4FD86}"/>
    <cellStyle name="Currency 3 3" xfId="26" xr:uid="{A61721D1-8394-4FDB-9AC2-039FB7ADB066}"/>
    <cellStyle name="Currency 3 3 2" xfId="222" xr:uid="{166489FE-47B1-4E21-9A22-CC230E700D90}"/>
    <cellStyle name="Currency 3 3 2 2" xfId="4630" xr:uid="{426AB7BF-CB42-4EC3-9AE5-590C820427D6}"/>
    <cellStyle name="Currency 3 3 3" xfId="4525" xr:uid="{F92C7126-0A24-4D5A-BD16-5271E56DB2D3}"/>
    <cellStyle name="Currency 3 4" xfId="27" xr:uid="{0072BA0A-4729-4862-A09F-46DFBF1C2626}"/>
    <cellStyle name="Currency 3 4 2" xfId="223" xr:uid="{C09B9883-9109-45FB-8A8E-AD7402740513}"/>
    <cellStyle name="Currency 3 4 2 2" xfId="4631" xr:uid="{2839E06C-45BA-4633-A66B-90E04F96FCB1}"/>
    <cellStyle name="Currency 3 4 3" xfId="4526" xr:uid="{7677F1FF-649B-4E33-B862-EFC20F1D8944}"/>
    <cellStyle name="Currency 3 5" xfId="224" xr:uid="{FA6C05F9-FD15-43D3-824E-5B6C27860177}"/>
    <cellStyle name="Currency 3 5 2" xfId="4632" xr:uid="{87410098-66BF-4C3E-B50D-DAB4FA4CA496}"/>
    <cellStyle name="Currency 3 6" xfId="4523" xr:uid="{3AF699B3-9C06-4D96-B827-6FAC339C78EA}"/>
    <cellStyle name="Currency 4" xfId="28" xr:uid="{E2B394EB-A2CB-4F8C-B5CA-26E81892C665}"/>
    <cellStyle name="Currency 4 2" xfId="29" xr:uid="{9099A3AE-B4C0-4B99-92FF-380703ED2E5A}"/>
    <cellStyle name="Currency 4 2 2" xfId="225" xr:uid="{7EDF5E50-D70D-4096-BCA7-AEFF77B73544}"/>
    <cellStyle name="Currency 4 2 2 2" xfId="4633" xr:uid="{24EBC8D1-6A44-461F-82A2-E9E80B9A625E}"/>
    <cellStyle name="Currency 4 2 3" xfId="4528" xr:uid="{5B93B086-9203-4E93-9629-F7AC70A9E5ED}"/>
    <cellStyle name="Currency 4 3" xfId="30" xr:uid="{19721E5B-CE2B-49FD-A560-893F2D7464D5}"/>
    <cellStyle name="Currency 4 3 2" xfId="226" xr:uid="{CABA2B89-6ACE-4F0E-A4A6-A4BDB726B1CA}"/>
    <cellStyle name="Currency 4 3 2 2" xfId="4634" xr:uid="{E42C0692-FA89-4C1D-A04D-8A6862FA14E8}"/>
    <cellStyle name="Currency 4 3 3" xfId="4529" xr:uid="{CA782EAD-AB90-4902-B89E-19D816E5BA3D}"/>
    <cellStyle name="Currency 4 4" xfId="227" xr:uid="{78EE9B2F-EF11-4ACF-93C5-BE1C6DA9457C}"/>
    <cellStyle name="Currency 4 4 2" xfId="4635" xr:uid="{745A626A-AF0B-4C0A-85C7-BEB3F361D37C}"/>
    <cellStyle name="Currency 4 5" xfId="4324" xr:uid="{C13FEFC4-D493-4D09-A309-C281CAEE0051}"/>
    <cellStyle name="Currency 4 5 2" xfId="4439" xr:uid="{5B5BAB89-4B03-4A71-82F9-D007E0D7D783}"/>
    <cellStyle name="Currency 4 5 3" xfId="4721" xr:uid="{5DE8CF0A-C3B0-4D09-84D4-082502DB2601}"/>
    <cellStyle name="Currency 4 5 3 2" xfId="5316" xr:uid="{441AB0A9-6474-47F4-8372-F40F9521A2A4}"/>
    <cellStyle name="Currency 4 5 3 3" xfId="4761" xr:uid="{9DCF9B64-962F-4DB4-B9A2-66F09DA4257C}"/>
    <cellStyle name="Currency 4 5 4" xfId="4698" xr:uid="{126A6567-789C-4D06-81F5-AD730F80DDDC}"/>
    <cellStyle name="Currency 4 6" xfId="4527" xr:uid="{FAFF005D-90EB-4C60-BACE-82D75914D2DA}"/>
    <cellStyle name="Currency 5" xfId="31" xr:uid="{9DD922F3-39BF-4680-BBE6-89166D5F1D53}"/>
    <cellStyle name="Currency 5 2" xfId="32" xr:uid="{F7E84FB7-61CF-4537-AA91-49FF404073BA}"/>
    <cellStyle name="Currency 5 2 2" xfId="228" xr:uid="{8AA5EE57-267A-4EE8-BFEF-CEA1986FF61C}"/>
    <cellStyle name="Currency 5 2 2 2" xfId="4636" xr:uid="{0385176E-9391-492C-A915-763E7E431A73}"/>
    <cellStyle name="Currency 5 2 3" xfId="4530" xr:uid="{BEF5FF25-5012-4B94-96F3-75D6A436CECC}"/>
    <cellStyle name="Currency 5 3" xfId="4325" xr:uid="{F2E90687-E041-4E31-AEB7-C5A5647A63FB}"/>
    <cellStyle name="Currency 5 3 2" xfId="4440" xr:uid="{F4DE44AC-8EA9-403C-85FE-7C8307428AEF}"/>
    <cellStyle name="Currency 5 3 2 2" xfId="5306" xr:uid="{D1881EA3-93EF-4537-8EF0-D8E4FF5F9306}"/>
    <cellStyle name="Currency 5 3 2 3" xfId="4763" xr:uid="{71DBB61F-D774-477F-834F-92D14DB0824D}"/>
    <cellStyle name="Currency 5 4" xfId="4762" xr:uid="{7C8D4948-E6D9-438F-8EE5-AE69BF648A5B}"/>
    <cellStyle name="Currency 6" xfId="33" xr:uid="{D2587CEB-D913-437F-B102-4018881E7F22}"/>
    <cellStyle name="Currency 6 2" xfId="229" xr:uid="{11B798B1-0846-4CB7-9B04-D1ECD3A942D0}"/>
    <cellStyle name="Currency 6 2 2" xfId="4637" xr:uid="{6911A01B-CE4F-4070-9A0F-9A27A6015C92}"/>
    <cellStyle name="Currency 6 3" xfId="4326" xr:uid="{91723B99-4386-4372-A3ED-CBB6189E9616}"/>
    <cellStyle name="Currency 6 3 2" xfId="4441" xr:uid="{A2017654-A2AE-45F8-A53E-EC252672EBA6}"/>
    <cellStyle name="Currency 6 3 3" xfId="4722" xr:uid="{2EC2AEF7-D621-4CBA-8B56-C28E35E3A6E8}"/>
    <cellStyle name="Currency 6 3 3 2" xfId="5317" xr:uid="{6CC682D4-5B95-4FD7-A604-89207CA9494B}"/>
    <cellStyle name="Currency 6 3 3 3" xfId="4764" xr:uid="{02BAA428-F064-4597-B2B4-55F7337E4FF6}"/>
    <cellStyle name="Currency 6 3 4" xfId="4699" xr:uid="{31E57FA4-F20E-4947-8FC9-FB5AC5B974B8}"/>
    <cellStyle name="Currency 6 4" xfId="4531" xr:uid="{C6C728EE-8758-4722-9B6A-7A643078EB69}"/>
    <cellStyle name="Currency 7" xfId="34" xr:uid="{D760F219-5D5E-4530-BD78-FCB16CC41649}"/>
    <cellStyle name="Currency 7 2" xfId="35" xr:uid="{78ACB786-DE2B-4373-8C75-FDCF37D5B606}"/>
    <cellStyle name="Currency 7 2 2" xfId="250" xr:uid="{58950747-9EC5-4D99-9AAD-67FA502FFD6A}"/>
    <cellStyle name="Currency 7 2 2 2" xfId="4638" xr:uid="{3391235B-7362-4172-A111-51452219B769}"/>
    <cellStyle name="Currency 7 2 3" xfId="4533" xr:uid="{B86C0F01-7DFE-444E-9803-386EC027E6D6}"/>
    <cellStyle name="Currency 7 3" xfId="230" xr:uid="{400A4683-A614-466F-906B-C0F1ABEE0051}"/>
    <cellStyle name="Currency 7 3 2" xfId="4639" xr:uid="{D9434378-616B-4632-A216-48A5A7EE66B2}"/>
    <cellStyle name="Currency 7 4" xfId="4442" xr:uid="{8ED42041-909D-486C-B1E1-398EF38641FA}"/>
    <cellStyle name="Currency 7 5" xfId="4532" xr:uid="{A08071BB-C3C7-4C1B-892E-EB8CB1628646}"/>
    <cellStyle name="Currency 8" xfId="36" xr:uid="{803E9FD9-2330-4661-B6ED-0207EC35F1C8}"/>
    <cellStyle name="Currency 8 2" xfId="37" xr:uid="{7880C044-A290-4051-86C7-7C3F65964FFC}"/>
    <cellStyle name="Currency 8 2 2" xfId="231" xr:uid="{8ED56336-A77C-4264-822F-22327DEE8871}"/>
    <cellStyle name="Currency 8 2 2 2" xfId="4640" xr:uid="{B56F8B22-3C33-45A8-9E46-5BD15CA3980E}"/>
    <cellStyle name="Currency 8 2 3" xfId="4535" xr:uid="{6A1BA325-9664-4CA2-8A5E-0BA01C923371}"/>
    <cellStyle name="Currency 8 3" xfId="38" xr:uid="{1579E233-B710-4EEB-B808-0378D935F2C7}"/>
    <cellStyle name="Currency 8 3 2" xfId="232" xr:uid="{4020494A-242E-4D70-98EF-6405FA64CE85}"/>
    <cellStyle name="Currency 8 3 2 2" xfId="4641" xr:uid="{F21B34CB-1243-4AB2-8F97-FE5560C74CC6}"/>
    <cellStyle name="Currency 8 3 3" xfId="4536" xr:uid="{D17DF432-8B51-4C58-AF3F-76A39F1DB46E}"/>
    <cellStyle name="Currency 8 4" xfId="39" xr:uid="{2B5A27F8-0BD4-4BAD-AF8D-4658DEAD271D}"/>
    <cellStyle name="Currency 8 4 2" xfId="233" xr:uid="{9E17FCAC-7D1C-4D87-A7B3-FFEAA950D474}"/>
    <cellStyle name="Currency 8 4 2 2" xfId="4642" xr:uid="{567BF9DD-98AF-4116-BDDC-F098CEBD88B4}"/>
    <cellStyle name="Currency 8 4 3" xfId="4537" xr:uid="{568DC371-2E70-42FF-9E0E-FCD941A08A70}"/>
    <cellStyle name="Currency 8 5" xfId="234" xr:uid="{DC49E6F7-301B-45B7-9CBE-9AFA063B5630}"/>
    <cellStyle name="Currency 8 5 2" xfId="4643" xr:uid="{5A49CD75-5624-4B0D-937D-B8960CA2612D}"/>
    <cellStyle name="Currency 8 6" xfId="4443" xr:uid="{04D6D8E3-4CB4-4472-9C2C-CA9681A5DC74}"/>
    <cellStyle name="Currency 8 7" xfId="4534" xr:uid="{193F73C0-91F3-426F-8297-1252310D7E5D}"/>
    <cellStyle name="Currency 9" xfId="40" xr:uid="{816B503D-2C17-46A9-816E-2045F7A6D8F0}"/>
    <cellStyle name="Currency 9 2" xfId="41" xr:uid="{BC5E8678-8754-4672-A843-CA6572F7B4DB}"/>
    <cellStyle name="Currency 9 2 2" xfId="235" xr:uid="{FF5EFD7B-1345-4BFF-A98E-A520E135F0E1}"/>
    <cellStyle name="Currency 9 2 2 2" xfId="4644" xr:uid="{E3B21129-19E6-4001-9363-7CD18B5D824B}"/>
    <cellStyle name="Currency 9 2 3" xfId="4539" xr:uid="{D29B6B08-2F4F-451F-A1B9-0CCEFC3C7901}"/>
    <cellStyle name="Currency 9 3" xfId="42" xr:uid="{BB24A272-B27E-450C-9B9B-DBA803023B92}"/>
    <cellStyle name="Currency 9 3 2" xfId="236" xr:uid="{C7E5F818-AB17-441A-A3CA-0B63A3943270}"/>
    <cellStyle name="Currency 9 3 2 2" xfId="4645" xr:uid="{F6BA2C70-C978-4689-9997-9FB5B0B971CB}"/>
    <cellStyle name="Currency 9 3 3" xfId="4540" xr:uid="{77D557DF-17D6-453E-8991-5D6D0466D25B}"/>
    <cellStyle name="Currency 9 4" xfId="237" xr:uid="{0EAC1833-9B5C-4AE0-8833-73F65A7ACD71}"/>
    <cellStyle name="Currency 9 4 2" xfId="4646" xr:uid="{8061E1D0-6965-4969-B6ED-4404A7CF5EAA}"/>
    <cellStyle name="Currency 9 5" xfId="4327" xr:uid="{E25D66C1-9716-417C-AEFF-E25A7BA848C5}"/>
    <cellStyle name="Currency 9 5 2" xfId="4444" xr:uid="{160C2FCC-6EDE-48F3-8880-52C2BD0B783A}"/>
    <cellStyle name="Currency 9 5 3" xfId="4723" xr:uid="{46E77E4D-3F6E-41E4-BFEF-740751106261}"/>
    <cellStyle name="Currency 9 5 4" xfId="4700" xr:uid="{457D41E4-4633-4997-8EAB-0219791F8CB1}"/>
    <cellStyle name="Currency 9 6" xfId="4538" xr:uid="{CA5480CD-3ECE-4079-BF65-CEB38831E14E}"/>
    <cellStyle name="Hyperlink 2" xfId="6" xr:uid="{6CFFD761-E1C4-4FFC-9C82-FDD569F38491}"/>
    <cellStyle name="Hyperlink 2 2" xfId="5356" xr:uid="{9054C2F7-EECF-43B0-BFC7-070B65E04E93}"/>
    <cellStyle name="Hyperlink 3" xfId="202" xr:uid="{480C0408-0C98-4811-98C3-D148525D4217}"/>
    <cellStyle name="Hyperlink 3 2" xfId="4415" xr:uid="{DE12ED35-670A-4235-B3CB-09B59757987A}"/>
    <cellStyle name="Hyperlink 3 3" xfId="4328" xr:uid="{20C31901-F9E8-43CB-A400-E6EEBA73FED3}"/>
    <cellStyle name="Hyperlink 4" xfId="4329" xr:uid="{09EADE2A-D097-4D80-8A10-FF5756164B91}"/>
    <cellStyle name="Hyperlink 4 2" xfId="5350" xr:uid="{EA7D9821-BD2F-45C3-A561-C5C9731B8EDD}"/>
    <cellStyle name="Normal" xfId="0" builtinId="0"/>
    <cellStyle name="Normal 10" xfId="43" xr:uid="{0C74C4D0-25F8-4E39-AEA9-A157133AFC95}"/>
    <cellStyle name="Normal 10 10" xfId="903" xr:uid="{6B473C7E-F8A7-49E0-851F-3C64C855E238}"/>
    <cellStyle name="Normal 10 10 2" xfId="2508" xr:uid="{0076025A-88CA-479E-AF2D-533EE8648371}"/>
    <cellStyle name="Normal 10 10 2 2" xfId="4331" xr:uid="{A549C66B-F5B0-431E-B8D9-A3CC7737561A}"/>
    <cellStyle name="Normal 10 10 2 3" xfId="4675" xr:uid="{4B3BDE30-B9AE-4129-94C9-07B2C8B344CE}"/>
    <cellStyle name="Normal 10 10 3" xfId="2509" xr:uid="{99DBAA59-317D-4A74-B8CC-980AE0FB066E}"/>
    <cellStyle name="Normal 10 10 4" xfId="2510" xr:uid="{57CD9B68-5DA5-4755-ACFE-6442C7BA2D32}"/>
    <cellStyle name="Normal 10 11" xfId="2511" xr:uid="{9DBEC9F2-3165-4873-9D73-F3C425887EAA}"/>
    <cellStyle name="Normal 10 11 2" xfId="2512" xr:uid="{5B967305-5C4B-4194-A07A-C38F97436659}"/>
    <cellStyle name="Normal 10 11 3" xfId="2513" xr:uid="{03DE385E-2990-49FD-A7F3-77E92731BEF8}"/>
    <cellStyle name="Normal 10 11 4" xfId="2514" xr:uid="{E8260EA8-661F-4EC2-B11F-7F6D9DA9C150}"/>
    <cellStyle name="Normal 10 12" xfId="2515" xr:uid="{C12D51F2-F167-498E-B4FB-9D8FAA1EF99C}"/>
    <cellStyle name="Normal 10 12 2" xfId="2516" xr:uid="{B66561AF-3217-453A-9C58-61163AED3462}"/>
    <cellStyle name="Normal 10 13" xfId="2517" xr:uid="{2D460055-2712-45CC-9DCE-56E6EAE7F4D4}"/>
    <cellStyle name="Normal 10 14" xfId="2518" xr:uid="{77673E60-437F-4104-88C1-06AAA8665F6D}"/>
    <cellStyle name="Normal 10 15" xfId="2519" xr:uid="{EC378573-A962-46C4-83B3-B40D82FC0B0E}"/>
    <cellStyle name="Normal 10 2" xfId="71" xr:uid="{D909BDB7-8D99-4727-A58B-E6AF562437D4}"/>
    <cellStyle name="Normal 10 2 10" xfId="2520" xr:uid="{E3F05A8D-6E50-4933-8C30-102463DFB407}"/>
    <cellStyle name="Normal 10 2 11" xfId="2521" xr:uid="{8E3E9055-DBA0-41D2-A41E-E8F5A9CFE695}"/>
    <cellStyle name="Normal 10 2 2" xfId="72" xr:uid="{7F510BD7-22D5-4FC5-B178-4BDB973AF6CE}"/>
    <cellStyle name="Normal 10 2 2 2" xfId="73" xr:uid="{394D46D2-425E-45CB-9851-5937BA4C0CF7}"/>
    <cellStyle name="Normal 10 2 2 2 2" xfId="238" xr:uid="{6028C68D-A892-4934-9413-82056FEB76D9}"/>
    <cellStyle name="Normal 10 2 2 2 2 2" xfId="454" xr:uid="{D52B5355-DEE6-4734-9870-6EF9855100CB}"/>
    <cellStyle name="Normal 10 2 2 2 2 2 2" xfId="455" xr:uid="{7C20855C-91B2-4A54-B3AB-9570D944E63D}"/>
    <cellStyle name="Normal 10 2 2 2 2 2 2 2" xfId="904" xr:uid="{BF2EC429-9110-4CF1-A094-026C339050EB}"/>
    <cellStyle name="Normal 10 2 2 2 2 2 2 2 2" xfId="905" xr:uid="{39EE69A3-37AF-4085-8274-424B3841FABD}"/>
    <cellStyle name="Normal 10 2 2 2 2 2 2 3" xfId="906" xr:uid="{398048EB-FC4E-4B61-9DC1-7AD1704674BF}"/>
    <cellStyle name="Normal 10 2 2 2 2 2 3" xfId="907" xr:uid="{D8AA833F-E52E-4145-B2DD-C0D828E71D66}"/>
    <cellStyle name="Normal 10 2 2 2 2 2 3 2" xfId="908" xr:uid="{8324D503-A1BF-41F6-8EBD-97C543841852}"/>
    <cellStyle name="Normal 10 2 2 2 2 2 4" xfId="909" xr:uid="{7EF17300-0995-4A9F-965F-5A5FCA7D5F22}"/>
    <cellStyle name="Normal 10 2 2 2 2 3" xfId="456" xr:uid="{4D4C585B-BCC6-4AED-9256-02790CD8885C}"/>
    <cellStyle name="Normal 10 2 2 2 2 3 2" xfId="910" xr:uid="{FF910D10-9F18-4CD1-8422-63BBE9D84922}"/>
    <cellStyle name="Normal 10 2 2 2 2 3 2 2" xfId="911" xr:uid="{4D7C3A00-83FB-4B22-8BD5-E84478B3B163}"/>
    <cellStyle name="Normal 10 2 2 2 2 3 3" xfId="912" xr:uid="{097D790B-058A-4B9B-8863-1725D703B79A}"/>
    <cellStyle name="Normal 10 2 2 2 2 3 4" xfId="2522" xr:uid="{48905E64-699C-4199-A979-8ED9AFFB5661}"/>
    <cellStyle name="Normal 10 2 2 2 2 4" xfId="913" xr:uid="{3EBC0884-5406-44DF-8E1F-F6501FED4768}"/>
    <cellStyle name="Normal 10 2 2 2 2 4 2" xfId="914" xr:uid="{68BEA94F-2B61-4259-9364-DFDF6708684B}"/>
    <cellStyle name="Normal 10 2 2 2 2 5" xfId="915" xr:uid="{245395A3-C853-4C57-BEF9-2D75F877E1A8}"/>
    <cellStyle name="Normal 10 2 2 2 2 6" xfId="2523" xr:uid="{229C08EA-120E-4838-AAF5-CC0F4ECEA9F4}"/>
    <cellStyle name="Normal 10 2 2 2 3" xfId="239" xr:uid="{EC83FC0E-11A0-4C92-B3D2-3093A99840E6}"/>
    <cellStyle name="Normal 10 2 2 2 3 2" xfId="457" xr:uid="{439ADE2F-EBD4-472E-9EAA-8795241E4A1D}"/>
    <cellStyle name="Normal 10 2 2 2 3 2 2" xfId="458" xr:uid="{DA71701B-F930-4C7C-AAED-350B4A370B93}"/>
    <cellStyle name="Normal 10 2 2 2 3 2 2 2" xfId="916" xr:uid="{C84BE2E7-938B-4074-B9CA-7814CF9CD3BE}"/>
    <cellStyle name="Normal 10 2 2 2 3 2 2 2 2" xfId="917" xr:uid="{90A4F650-5D52-49A5-AA49-9B0F42DCF586}"/>
    <cellStyle name="Normal 10 2 2 2 3 2 2 3" xfId="918" xr:uid="{38397BE9-FEA7-451B-81FA-07D5718BB6A3}"/>
    <cellStyle name="Normal 10 2 2 2 3 2 3" xfId="919" xr:uid="{FB4F2138-A880-49D5-B182-DB774AA2326B}"/>
    <cellStyle name="Normal 10 2 2 2 3 2 3 2" xfId="920" xr:uid="{13DE34A4-3B83-418B-8A46-A779CE8D8E7E}"/>
    <cellStyle name="Normal 10 2 2 2 3 2 4" xfId="921" xr:uid="{49452266-66C2-4245-BFD1-947ABD8A862F}"/>
    <cellStyle name="Normal 10 2 2 2 3 3" xfId="459" xr:uid="{114BA421-686B-4616-940C-D27FD91E7876}"/>
    <cellStyle name="Normal 10 2 2 2 3 3 2" xfId="922" xr:uid="{4DDD3A73-F799-4268-9E15-07F784EF5F0E}"/>
    <cellStyle name="Normal 10 2 2 2 3 3 2 2" xfId="923" xr:uid="{577CCD0E-FE6E-4B05-B4DD-A321D1CC1694}"/>
    <cellStyle name="Normal 10 2 2 2 3 3 3" xfId="924" xr:uid="{A51E6F43-7605-4C1C-A3DD-B5BDEA1C6CDE}"/>
    <cellStyle name="Normal 10 2 2 2 3 4" xfId="925" xr:uid="{A42ADB4D-8201-49B3-850D-F0ECB5DBC2BE}"/>
    <cellStyle name="Normal 10 2 2 2 3 4 2" xfId="926" xr:uid="{CE27FB2A-B48F-4C8C-8AE2-061B056ADB2D}"/>
    <cellStyle name="Normal 10 2 2 2 3 5" xfId="927" xr:uid="{890F30A9-8E7D-4307-B378-FF9E430C3A48}"/>
    <cellStyle name="Normal 10 2 2 2 4" xfId="460" xr:uid="{EB9CE08E-90E5-4F7E-8345-DE18624E6210}"/>
    <cellStyle name="Normal 10 2 2 2 4 2" xfId="461" xr:uid="{1D3AC423-6FDC-4A39-B0D7-A96EFF9389EE}"/>
    <cellStyle name="Normal 10 2 2 2 4 2 2" xfId="928" xr:uid="{FE3C6146-7E92-466F-8D50-06AF7D11A7D6}"/>
    <cellStyle name="Normal 10 2 2 2 4 2 2 2" xfId="929" xr:uid="{8A3CCBCC-177E-40FA-9E93-861E82E47CE4}"/>
    <cellStyle name="Normal 10 2 2 2 4 2 3" xfId="930" xr:uid="{A7E0C107-1DFF-4FA0-BF99-9DCE362F6AFB}"/>
    <cellStyle name="Normal 10 2 2 2 4 3" xfId="931" xr:uid="{D40E1982-16B7-4747-8D2B-DD9F7FFC9EFA}"/>
    <cellStyle name="Normal 10 2 2 2 4 3 2" xfId="932" xr:uid="{25D7E8A0-88A4-4C75-A600-BDF36726BEFF}"/>
    <cellStyle name="Normal 10 2 2 2 4 4" xfId="933" xr:uid="{AEB64B65-77E3-443B-9A61-09C8872970AE}"/>
    <cellStyle name="Normal 10 2 2 2 5" xfId="462" xr:uid="{A1F59CB7-FEEC-49E0-8AAC-5CEFFA45CB59}"/>
    <cellStyle name="Normal 10 2 2 2 5 2" xfId="934" xr:uid="{9E3A665F-F7D2-4C3A-A704-2DD5F903C67C}"/>
    <cellStyle name="Normal 10 2 2 2 5 2 2" xfId="935" xr:uid="{BC458B72-BEDB-410C-9239-CD037BDFFF90}"/>
    <cellStyle name="Normal 10 2 2 2 5 3" xfId="936" xr:uid="{2E6E973D-825E-4B03-AF03-4196A95C89FF}"/>
    <cellStyle name="Normal 10 2 2 2 5 4" xfId="2524" xr:uid="{499F0AEB-092E-4460-B67B-F09606C4FC4C}"/>
    <cellStyle name="Normal 10 2 2 2 6" xfId="937" xr:uid="{618668FD-9613-44C1-8096-FB358FBED445}"/>
    <cellStyle name="Normal 10 2 2 2 6 2" xfId="938" xr:uid="{42A9F8C6-B406-426D-B696-F5876E8725CC}"/>
    <cellStyle name="Normal 10 2 2 2 7" xfId="939" xr:uid="{B69105DF-027A-47DD-BBE4-49EB14BAB160}"/>
    <cellStyle name="Normal 10 2 2 2 8" xfId="2525" xr:uid="{B1223218-ABDD-4B65-A544-C4F6CB885401}"/>
    <cellStyle name="Normal 10 2 2 3" xfId="240" xr:uid="{1CEBDDE7-561A-4B10-BB85-974876B15E73}"/>
    <cellStyle name="Normal 10 2 2 3 2" xfId="463" xr:uid="{CFA4CFA1-2C2A-4AA6-8396-C754A4CA785C}"/>
    <cellStyle name="Normal 10 2 2 3 2 2" xfId="464" xr:uid="{D3954DB0-3FE5-4330-AD97-CACB7654A5A0}"/>
    <cellStyle name="Normal 10 2 2 3 2 2 2" xfId="940" xr:uid="{2FD77084-DE74-4F96-A201-BAF4B2E4B1F1}"/>
    <cellStyle name="Normal 10 2 2 3 2 2 2 2" xfId="941" xr:uid="{14AA5B1C-50CA-4898-8DD7-FAE108B91266}"/>
    <cellStyle name="Normal 10 2 2 3 2 2 3" xfId="942" xr:uid="{33F6C9EA-D6EA-4158-8D26-51C84D99F368}"/>
    <cellStyle name="Normal 10 2 2 3 2 3" xfId="943" xr:uid="{B561BEB7-1A86-4617-A59E-95596A9FDADE}"/>
    <cellStyle name="Normal 10 2 2 3 2 3 2" xfId="944" xr:uid="{4EAA9D89-5E5F-4F70-B7A7-0CD1CDED5D16}"/>
    <cellStyle name="Normal 10 2 2 3 2 4" xfId="945" xr:uid="{AB238AF1-AB21-4797-AA6A-A853AFEED74F}"/>
    <cellStyle name="Normal 10 2 2 3 3" xfId="465" xr:uid="{082BFC4A-903B-4F10-9851-5B33F1982CA6}"/>
    <cellStyle name="Normal 10 2 2 3 3 2" xfId="946" xr:uid="{5F7014AA-3234-49DB-9137-4D61F8C1224B}"/>
    <cellStyle name="Normal 10 2 2 3 3 2 2" xfId="947" xr:uid="{2C36DC04-B8BB-47AE-A445-A594EA2781D0}"/>
    <cellStyle name="Normal 10 2 2 3 3 3" xfId="948" xr:uid="{09A3C46F-2F57-43FE-841B-F6612BFAACC3}"/>
    <cellStyle name="Normal 10 2 2 3 3 4" xfId="2526" xr:uid="{864E88C1-C24A-4757-9401-8B4C8A427CF5}"/>
    <cellStyle name="Normal 10 2 2 3 4" xfId="949" xr:uid="{3F69FBBE-0CF2-4E0F-8ABA-1F742C781350}"/>
    <cellStyle name="Normal 10 2 2 3 4 2" xfId="950" xr:uid="{62402842-F3C7-4043-B4E8-9EF25DC5456A}"/>
    <cellStyle name="Normal 10 2 2 3 5" xfId="951" xr:uid="{B9EC0C32-C8A3-4352-A23F-35DC799527F5}"/>
    <cellStyle name="Normal 10 2 2 3 6" xfId="2527" xr:uid="{BF4F896A-0385-48F6-B063-BA99EA6158DB}"/>
    <cellStyle name="Normal 10 2 2 4" xfId="241" xr:uid="{296C0C3C-38C1-41F3-95AB-C9F7178249F5}"/>
    <cellStyle name="Normal 10 2 2 4 2" xfId="466" xr:uid="{E23ECBF2-8419-412F-95FF-DFF3886AEFC9}"/>
    <cellStyle name="Normal 10 2 2 4 2 2" xfId="467" xr:uid="{1E93EBF5-B88C-4810-B4C0-BCDDD32F659B}"/>
    <cellStyle name="Normal 10 2 2 4 2 2 2" xfId="952" xr:uid="{C750E620-69CA-48DD-83E8-693B743C40C3}"/>
    <cellStyle name="Normal 10 2 2 4 2 2 2 2" xfId="953" xr:uid="{D8239B5B-4C0A-492F-8874-C22754A54ED6}"/>
    <cellStyle name="Normal 10 2 2 4 2 2 3" xfId="954" xr:uid="{76B47170-914D-4BB0-8652-27A9CC68FA70}"/>
    <cellStyle name="Normal 10 2 2 4 2 3" xfId="955" xr:uid="{FB188F09-CA2D-4144-BEEE-ABA30F9497BA}"/>
    <cellStyle name="Normal 10 2 2 4 2 3 2" xfId="956" xr:uid="{A69F574D-BF14-4995-BBE5-061C18F55624}"/>
    <cellStyle name="Normal 10 2 2 4 2 4" xfId="957" xr:uid="{352627CB-3A3E-4EB2-AD4E-BDCC57B20249}"/>
    <cellStyle name="Normal 10 2 2 4 3" xfId="468" xr:uid="{8C075CB1-CE49-402D-89DE-38A940FCF15E}"/>
    <cellStyle name="Normal 10 2 2 4 3 2" xfId="958" xr:uid="{5B7A771A-17C1-4F58-BE36-EBC0EB7FDFA6}"/>
    <cellStyle name="Normal 10 2 2 4 3 2 2" xfId="959" xr:uid="{FE29FA20-85AE-4B95-8F6B-4A22EDEB4ACB}"/>
    <cellStyle name="Normal 10 2 2 4 3 3" xfId="960" xr:uid="{02668DBD-C683-47DB-BECE-5409D4A92F5B}"/>
    <cellStyle name="Normal 10 2 2 4 4" xfId="961" xr:uid="{DAF22F27-1587-449D-AC17-CF8E2DA6A6B4}"/>
    <cellStyle name="Normal 10 2 2 4 4 2" xfId="962" xr:uid="{B093B173-BE6F-4288-A0E8-2A9B70D04697}"/>
    <cellStyle name="Normal 10 2 2 4 5" xfId="963" xr:uid="{A9D0F3BD-2E29-4ADC-9097-A18BE901D168}"/>
    <cellStyle name="Normal 10 2 2 5" xfId="242" xr:uid="{DAB9B557-1F76-4ABC-BAE0-FB64D3E6C256}"/>
    <cellStyle name="Normal 10 2 2 5 2" xfId="469" xr:uid="{8BFE8AC0-CA0C-4F62-B530-DD13433DC464}"/>
    <cellStyle name="Normal 10 2 2 5 2 2" xfId="964" xr:uid="{3329A3BF-B388-4CF7-9748-D8622ED10A1B}"/>
    <cellStyle name="Normal 10 2 2 5 2 2 2" xfId="965" xr:uid="{058EBAB0-7D6F-48E9-B8F8-2703EADF1997}"/>
    <cellStyle name="Normal 10 2 2 5 2 3" xfId="966" xr:uid="{2B248508-BF48-4B52-BB1F-5D07AC0C2379}"/>
    <cellStyle name="Normal 10 2 2 5 3" xfId="967" xr:uid="{34DC5A4D-79F2-4666-B5F8-B4B3A0A22367}"/>
    <cellStyle name="Normal 10 2 2 5 3 2" xfId="968" xr:uid="{3917E43D-F6B0-40ED-8D9E-B4AC628EA131}"/>
    <cellStyle name="Normal 10 2 2 5 4" xfId="969" xr:uid="{690A20FB-F6CB-495A-8266-E913B8408848}"/>
    <cellStyle name="Normal 10 2 2 6" xfId="470" xr:uid="{BA692DFA-4DA0-455D-8ACF-D8B994778D2B}"/>
    <cellStyle name="Normal 10 2 2 6 2" xfId="970" xr:uid="{EB55F70A-8C76-4794-9B04-89C5D1475D80}"/>
    <cellStyle name="Normal 10 2 2 6 2 2" xfId="971" xr:uid="{428DE35B-5607-4571-B7B1-B9B2F2F2CD3D}"/>
    <cellStyle name="Normal 10 2 2 6 2 3" xfId="4333" xr:uid="{49185E90-6905-4043-B403-17796F83DEB6}"/>
    <cellStyle name="Normal 10 2 2 6 3" xfId="972" xr:uid="{9D0CCBBE-E974-4D00-9F1A-F7A7F1CD8A0B}"/>
    <cellStyle name="Normal 10 2 2 6 4" xfId="2528" xr:uid="{2FFC86D5-D8B9-44FF-A230-1DCD283491CD}"/>
    <cellStyle name="Normal 10 2 2 6 4 2" xfId="4564" xr:uid="{2238FA17-A775-467E-80AD-84D6EE743CB0}"/>
    <cellStyle name="Normal 10 2 2 6 4 3" xfId="4676" xr:uid="{DBE9254C-3A71-4232-86A4-20AA0FC8F3DE}"/>
    <cellStyle name="Normal 10 2 2 6 4 4" xfId="4602" xr:uid="{0711B2CE-1AFA-4D1A-9E0C-F2E6E80AC89F}"/>
    <cellStyle name="Normal 10 2 2 7" xfId="973" xr:uid="{F1ED5E85-AAC3-4B5D-870D-E6FF9DBC89DB}"/>
    <cellStyle name="Normal 10 2 2 7 2" xfId="974" xr:uid="{4CB68E03-03B8-48D2-8B8B-4D5D827082AF}"/>
    <cellStyle name="Normal 10 2 2 8" xfId="975" xr:uid="{68DB7216-EA53-4EC7-91BC-4EA2473B4C3D}"/>
    <cellStyle name="Normal 10 2 2 9" xfId="2529" xr:uid="{DFA5B83B-28EE-4497-8E7C-A780ED2F5F5A}"/>
    <cellStyle name="Normal 10 2 3" xfId="74" xr:uid="{A644B70D-1565-412A-8E9C-416318F6EE7D}"/>
    <cellStyle name="Normal 10 2 3 2" xfId="75" xr:uid="{BB12EF87-F5FF-42D3-90A6-78A2C972C81A}"/>
    <cellStyle name="Normal 10 2 3 2 2" xfId="471" xr:uid="{04B98B12-3323-494C-AFBC-4C4C843D748A}"/>
    <cellStyle name="Normal 10 2 3 2 2 2" xfId="472" xr:uid="{00BD0071-63A0-4584-A356-20E962F0B024}"/>
    <cellStyle name="Normal 10 2 3 2 2 2 2" xfId="976" xr:uid="{31F56472-BB46-4688-A98B-333814BADA8E}"/>
    <cellStyle name="Normal 10 2 3 2 2 2 2 2" xfId="977" xr:uid="{A690D037-9358-4BE5-A9A0-9458066D1E90}"/>
    <cellStyle name="Normal 10 2 3 2 2 2 3" xfId="978" xr:uid="{C55A4325-7D55-4C56-87DC-1E85950E2F60}"/>
    <cellStyle name="Normal 10 2 3 2 2 3" xfId="979" xr:uid="{E51D239D-AF96-4117-96EE-48A30C5B97ED}"/>
    <cellStyle name="Normal 10 2 3 2 2 3 2" xfId="980" xr:uid="{5AE1D107-38EE-4EF7-972B-6811AB4D60CB}"/>
    <cellStyle name="Normal 10 2 3 2 2 4" xfId="981" xr:uid="{7934D07F-AB1E-4B53-A1AD-E89D4A3C4BBC}"/>
    <cellStyle name="Normal 10 2 3 2 3" xfId="473" xr:uid="{8B79FAD0-919B-4B2A-AF61-328452FA90F0}"/>
    <cellStyle name="Normal 10 2 3 2 3 2" xfId="982" xr:uid="{30DADF20-49AE-4AB8-BAC6-C678D0A640E5}"/>
    <cellStyle name="Normal 10 2 3 2 3 2 2" xfId="983" xr:uid="{795B9CF4-6447-4E1B-A646-D6EC47A5F26A}"/>
    <cellStyle name="Normal 10 2 3 2 3 3" xfId="984" xr:uid="{72171E11-0D35-4710-860F-1ADFE02A5418}"/>
    <cellStyle name="Normal 10 2 3 2 3 4" xfId="2530" xr:uid="{258405AB-0806-4151-999A-96FAD5C13F2C}"/>
    <cellStyle name="Normal 10 2 3 2 4" xfId="985" xr:uid="{48042F2F-1A04-422F-BC46-2DA00633CEAC}"/>
    <cellStyle name="Normal 10 2 3 2 4 2" xfId="986" xr:uid="{534E7136-50CE-4C47-89CB-352E17689557}"/>
    <cellStyle name="Normal 10 2 3 2 5" xfId="987" xr:uid="{761A7464-425E-4FF1-8A30-DA6358E4AA57}"/>
    <cellStyle name="Normal 10 2 3 2 6" xfId="2531" xr:uid="{72331C27-57B2-475A-BE9F-1E9FE94FA11D}"/>
    <cellStyle name="Normal 10 2 3 3" xfId="243" xr:uid="{35153C9B-075D-4235-817E-F9960D607E96}"/>
    <cellStyle name="Normal 10 2 3 3 2" xfId="474" xr:uid="{2F785D5B-62D5-47D0-AF9B-F8C9A51F865A}"/>
    <cellStyle name="Normal 10 2 3 3 2 2" xfId="475" xr:uid="{E334894F-E7D0-4F2E-8AB6-96C479881B01}"/>
    <cellStyle name="Normal 10 2 3 3 2 2 2" xfId="988" xr:uid="{249336F2-CEBF-4C72-8733-63372C92EF4D}"/>
    <cellStyle name="Normal 10 2 3 3 2 2 2 2" xfId="989" xr:uid="{2B9A964A-DF9D-4E4A-A94E-6ECCA6FA9116}"/>
    <cellStyle name="Normal 10 2 3 3 2 2 3" xfId="990" xr:uid="{C0F67677-08C5-4AD1-B668-32C053D34D52}"/>
    <cellStyle name="Normal 10 2 3 3 2 3" xfId="991" xr:uid="{D91FBB6C-5ADC-4AB7-85EF-D94FB3BCC47C}"/>
    <cellStyle name="Normal 10 2 3 3 2 3 2" xfId="992" xr:uid="{35F875A7-4731-4499-A121-001129A9B8DD}"/>
    <cellStyle name="Normal 10 2 3 3 2 4" xfId="993" xr:uid="{4418F42B-BAFF-40BC-942D-A4FE7B0D557A}"/>
    <cellStyle name="Normal 10 2 3 3 3" xfId="476" xr:uid="{2B54046A-F609-42B0-BBFE-292881D72925}"/>
    <cellStyle name="Normal 10 2 3 3 3 2" xfId="994" xr:uid="{80A702DD-F42A-4152-AE9D-BA0E8284EBA9}"/>
    <cellStyle name="Normal 10 2 3 3 3 2 2" xfId="995" xr:uid="{45EF82D2-8535-4C3B-BB75-2E69C63CFBAB}"/>
    <cellStyle name="Normal 10 2 3 3 3 3" xfId="996" xr:uid="{F9D20281-A602-40C5-91F7-6A34C40404C3}"/>
    <cellStyle name="Normal 10 2 3 3 4" xfId="997" xr:uid="{2B58B218-07AE-4055-9DAC-3CB749C6BC0A}"/>
    <cellStyle name="Normal 10 2 3 3 4 2" xfId="998" xr:uid="{AAFAD4BA-707E-4DE3-A7FD-DBBE24230A0B}"/>
    <cellStyle name="Normal 10 2 3 3 5" xfId="999" xr:uid="{E960E4CE-896E-425E-BB9F-AD1D2B766086}"/>
    <cellStyle name="Normal 10 2 3 4" xfId="244" xr:uid="{78D3DBC5-3150-4F44-9BD6-790DE8FF2B9A}"/>
    <cellStyle name="Normal 10 2 3 4 2" xfId="477" xr:uid="{359D9F71-020F-4AE1-87FB-0444EBDC021D}"/>
    <cellStyle name="Normal 10 2 3 4 2 2" xfId="1000" xr:uid="{32AD18E4-3B55-4A0F-8CE1-F1057ED50C9B}"/>
    <cellStyle name="Normal 10 2 3 4 2 2 2" xfId="1001" xr:uid="{4275F1C0-6F71-495A-AA05-6F6FCA4D87A5}"/>
    <cellStyle name="Normal 10 2 3 4 2 3" xfId="1002" xr:uid="{5D98AE1F-28B1-4488-83E8-B80A31320967}"/>
    <cellStyle name="Normal 10 2 3 4 3" xfId="1003" xr:uid="{7A974BD0-C04D-49DA-9B2C-FF537891E929}"/>
    <cellStyle name="Normal 10 2 3 4 3 2" xfId="1004" xr:uid="{065A15C2-2155-43EE-BECE-9FA86AC1B24D}"/>
    <cellStyle name="Normal 10 2 3 4 4" xfId="1005" xr:uid="{EF639332-BB6F-45F2-B727-D40CAD6492E9}"/>
    <cellStyle name="Normal 10 2 3 5" xfId="478" xr:uid="{F6C51F01-190E-494B-81F1-8DB072FF8B3F}"/>
    <cellStyle name="Normal 10 2 3 5 2" xfId="1006" xr:uid="{0382CDF8-DF64-47E8-97D3-6D37CE42C991}"/>
    <cellStyle name="Normal 10 2 3 5 2 2" xfId="1007" xr:uid="{9BC5D04F-DB18-4F7D-8F6D-43F802AAD00C}"/>
    <cellStyle name="Normal 10 2 3 5 2 3" xfId="4334" xr:uid="{49968C2F-25DF-431A-898F-60A51A67DEF9}"/>
    <cellStyle name="Normal 10 2 3 5 3" xfId="1008" xr:uid="{48426630-8D73-4F6F-B2A4-99C69F5BCF43}"/>
    <cellStyle name="Normal 10 2 3 5 4" xfId="2532" xr:uid="{0E6E2AE1-C08A-4126-AE42-20FB5EDDBABB}"/>
    <cellStyle name="Normal 10 2 3 5 4 2" xfId="4565" xr:uid="{16DA18C7-45DE-4C64-9103-77D68B5C4BB8}"/>
    <cellStyle name="Normal 10 2 3 5 4 3" xfId="4677" xr:uid="{DEA96477-3507-4BBD-B208-A811368DF716}"/>
    <cellStyle name="Normal 10 2 3 5 4 4" xfId="4603" xr:uid="{56A7E779-413A-41C6-B460-3C9ABD75EA4F}"/>
    <cellStyle name="Normal 10 2 3 6" xfId="1009" xr:uid="{A76287C9-F190-46C5-B8E4-61492BD24DC7}"/>
    <cellStyle name="Normal 10 2 3 6 2" xfId="1010" xr:uid="{7D2AD8E3-0E30-4A7D-9B2A-773D34A7CB4A}"/>
    <cellStyle name="Normal 10 2 3 7" xfId="1011" xr:uid="{95F26A41-5CBF-4D40-982D-F87C35C9078B}"/>
    <cellStyle name="Normal 10 2 3 8" xfId="2533" xr:uid="{06BD84C1-A2D0-40A8-A93C-35E3F7CDFC45}"/>
    <cellStyle name="Normal 10 2 4" xfId="76" xr:uid="{582B8A84-AA12-4B60-967C-BD850F74D9F1}"/>
    <cellStyle name="Normal 10 2 4 2" xfId="429" xr:uid="{FA8876AC-54BB-44F1-B7FC-917278F4FAC1}"/>
    <cellStyle name="Normal 10 2 4 2 2" xfId="479" xr:uid="{2504A114-D551-470D-B0D5-D70DBC9DBD10}"/>
    <cellStyle name="Normal 10 2 4 2 2 2" xfId="1012" xr:uid="{A6687FAB-8041-485F-AEAF-5AFDD2FCE202}"/>
    <cellStyle name="Normal 10 2 4 2 2 2 2" xfId="1013" xr:uid="{5E85E8FB-CEB7-4E6B-8B78-C70BB6E50FC7}"/>
    <cellStyle name="Normal 10 2 4 2 2 3" xfId="1014" xr:uid="{FA3A1A22-86B2-47B9-9074-E18442F91D61}"/>
    <cellStyle name="Normal 10 2 4 2 2 4" xfId="2534" xr:uid="{3295D478-B7F4-42C2-823B-46292E0670E0}"/>
    <cellStyle name="Normal 10 2 4 2 3" xfId="1015" xr:uid="{99C40B4C-FB69-4FD1-9A21-7DC57D75854C}"/>
    <cellStyle name="Normal 10 2 4 2 3 2" xfId="1016" xr:uid="{059660CE-B8DC-41B5-AC01-1E1D399CB862}"/>
    <cellStyle name="Normal 10 2 4 2 4" xfId="1017" xr:uid="{DF648E92-A241-45CC-8404-8773FFBA8622}"/>
    <cellStyle name="Normal 10 2 4 2 5" xfId="2535" xr:uid="{0531ACA3-F496-42F6-BCA4-2EEE396B7364}"/>
    <cellStyle name="Normal 10 2 4 3" xfId="480" xr:uid="{DEAD1BE1-A387-4570-8679-2426DEFDCDB5}"/>
    <cellStyle name="Normal 10 2 4 3 2" xfId="1018" xr:uid="{CF62B29B-7D9E-45FC-9CA8-961EFA2DA835}"/>
    <cellStyle name="Normal 10 2 4 3 2 2" xfId="1019" xr:uid="{CD455A5F-27AC-4CE8-BFAE-1C954DBF4399}"/>
    <cellStyle name="Normal 10 2 4 3 3" xfId="1020" xr:uid="{9CE53E76-37DE-424A-90B1-3C689ED69026}"/>
    <cellStyle name="Normal 10 2 4 3 4" xfId="2536" xr:uid="{EF7ADFCF-1B3E-4640-AC5F-8CC9E733D82E}"/>
    <cellStyle name="Normal 10 2 4 4" xfId="1021" xr:uid="{5636A05C-434E-4EFC-A79F-AF1273437EFE}"/>
    <cellStyle name="Normal 10 2 4 4 2" xfId="1022" xr:uid="{102ADF32-2E05-477E-877D-507629D7C066}"/>
    <cellStyle name="Normal 10 2 4 4 3" xfId="2537" xr:uid="{C83A0C00-3385-42E0-B2C3-E2970A412381}"/>
    <cellStyle name="Normal 10 2 4 4 4" xfId="2538" xr:uid="{E2E1114C-9C6F-4245-B97B-9D3417FC6FEB}"/>
    <cellStyle name="Normal 10 2 4 5" xfId="1023" xr:uid="{78D5C1E0-3BFB-4F0F-A1D2-F2D666D250A6}"/>
    <cellStyle name="Normal 10 2 4 6" xfId="2539" xr:uid="{E53BCA97-A14D-443F-AD97-2BBEFB0B3334}"/>
    <cellStyle name="Normal 10 2 4 7" xfId="2540" xr:uid="{F79CB11D-5F4D-49BB-9867-F4171E2FFB44}"/>
    <cellStyle name="Normal 10 2 5" xfId="245" xr:uid="{FFBC7CD0-2ABF-49FC-8C65-C145B6C1DCC0}"/>
    <cellStyle name="Normal 10 2 5 2" xfId="481" xr:uid="{078CBE19-E7B4-4350-976F-E2F353471B2B}"/>
    <cellStyle name="Normal 10 2 5 2 2" xfId="482" xr:uid="{8702FE92-BF68-436E-8793-5DF54726A186}"/>
    <cellStyle name="Normal 10 2 5 2 2 2" xfId="1024" xr:uid="{90FC272D-D6F6-4D70-8F12-D58FD8043B97}"/>
    <cellStyle name="Normal 10 2 5 2 2 2 2" xfId="1025" xr:uid="{6B730B13-7CAA-4B96-920D-DDFD4B50D7C1}"/>
    <cellStyle name="Normal 10 2 5 2 2 3" xfId="1026" xr:uid="{3E7F813D-9C6F-456E-BF17-754548AFA498}"/>
    <cellStyle name="Normal 10 2 5 2 3" xfId="1027" xr:uid="{2CD84758-F352-4C01-A17E-1E16B7A62131}"/>
    <cellStyle name="Normal 10 2 5 2 3 2" xfId="1028" xr:uid="{4C73CFF4-3CB1-4015-AC0E-6243A0C0861D}"/>
    <cellStyle name="Normal 10 2 5 2 4" xfId="1029" xr:uid="{2159AFDA-34F1-491A-B1CE-1F7FB99C9171}"/>
    <cellStyle name="Normal 10 2 5 3" xfId="483" xr:uid="{AA0D6B94-2FA4-4D4E-B165-D2B735A80016}"/>
    <cellStyle name="Normal 10 2 5 3 2" xfId="1030" xr:uid="{EBA86B8B-0651-411E-B554-EDA15A105F41}"/>
    <cellStyle name="Normal 10 2 5 3 2 2" xfId="1031" xr:uid="{814114B8-A19A-4560-8A5E-91E7F4CE0B5D}"/>
    <cellStyle name="Normal 10 2 5 3 3" xfId="1032" xr:uid="{7675036F-4573-401E-A4DD-62A5889A4947}"/>
    <cellStyle name="Normal 10 2 5 3 4" xfId="2541" xr:uid="{F6434530-0EFD-4ECA-891A-EE1E353BC203}"/>
    <cellStyle name="Normal 10 2 5 4" xfId="1033" xr:uid="{92F91C12-4F59-4632-A4C1-D730347CD92A}"/>
    <cellStyle name="Normal 10 2 5 4 2" xfId="1034" xr:uid="{DBEF3D79-3D7B-4E7D-BEC6-E9531B9EB693}"/>
    <cellStyle name="Normal 10 2 5 5" xfId="1035" xr:uid="{22E2B0A5-39F2-4FE8-BAA7-1EB2D941E4D1}"/>
    <cellStyle name="Normal 10 2 5 6" xfId="2542" xr:uid="{D5FC126A-13EE-4BD6-98CC-B9E3D16210CC}"/>
    <cellStyle name="Normal 10 2 6" xfId="246" xr:uid="{855C12DB-1077-484B-8B59-681A3533ADA0}"/>
    <cellStyle name="Normal 10 2 6 2" xfId="484" xr:uid="{2A5C3FBF-D61D-4509-A92D-44D7C2CDDEF1}"/>
    <cellStyle name="Normal 10 2 6 2 2" xfId="1036" xr:uid="{D051297C-684E-4149-9E8A-B4294342E7C4}"/>
    <cellStyle name="Normal 10 2 6 2 2 2" xfId="1037" xr:uid="{A86FB2C3-06B4-4AFE-955B-651BE1351B85}"/>
    <cellStyle name="Normal 10 2 6 2 3" xfId="1038" xr:uid="{164DE930-9023-4FFE-B513-FE9C42D7739D}"/>
    <cellStyle name="Normal 10 2 6 2 4" xfId="2543" xr:uid="{D570CDCD-CA48-459C-96B5-751C3CC76AF0}"/>
    <cellStyle name="Normal 10 2 6 3" xfId="1039" xr:uid="{8C31621A-4388-43B8-B4E6-AAD99B8AE35E}"/>
    <cellStyle name="Normal 10 2 6 3 2" xfId="1040" xr:uid="{165277D2-2EE8-4537-80B8-6B223043D84A}"/>
    <cellStyle name="Normal 10 2 6 4" xfId="1041" xr:uid="{48A2469A-AB22-43A4-B585-D5B8C8548702}"/>
    <cellStyle name="Normal 10 2 6 5" xfId="2544" xr:uid="{50806256-10BD-4B8F-A002-35E95F6B6FF4}"/>
    <cellStyle name="Normal 10 2 7" xfId="485" xr:uid="{D325E32F-63F2-4765-9494-1834C9B15B14}"/>
    <cellStyle name="Normal 10 2 7 2" xfId="1042" xr:uid="{7510AAA8-3E93-438F-8227-4125FCFB9281}"/>
    <cellStyle name="Normal 10 2 7 2 2" xfId="1043" xr:uid="{4C44D63C-9FDA-4146-B511-D5B81DE5A6C4}"/>
    <cellStyle name="Normal 10 2 7 2 3" xfId="4332" xr:uid="{9BC39D2C-DFEF-46AB-B01B-94C7794BACCC}"/>
    <cellStyle name="Normal 10 2 7 3" xfId="1044" xr:uid="{7F73BFA8-C8CB-4784-8336-DB1939D02EBD}"/>
    <cellStyle name="Normal 10 2 7 4" xfId="2545" xr:uid="{7DB33E79-3BF4-403B-BD22-811565F45DA3}"/>
    <cellStyle name="Normal 10 2 7 4 2" xfId="4563" xr:uid="{718B7A19-0B06-47B7-9FBF-B947B87AF35D}"/>
    <cellStyle name="Normal 10 2 7 4 3" xfId="4678" xr:uid="{5D050122-E423-4B9C-B3AF-791765B8D933}"/>
    <cellStyle name="Normal 10 2 7 4 4" xfId="4601" xr:uid="{495986A6-04EB-4A95-B549-25D3F6225DFC}"/>
    <cellStyle name="Normal 10 2 8" xfId="1045" xr:uid="{E9138204-FD95-4153-A86A-04BDA28C03DD}"/>
    <cellStyle name="Normal 10 2 8 2" xfId="1046" xr:uid="{CE995A6B-AE24-4E28-BDC8-929A6A40F30B}"/>
    <cellStyle name="Normal 10 2 8 3" xfId="2546" xr:uid="{42DAFF63-5A6C-4174-92E8-E8F376B6CB5B}"/>
    <cellStyle name="Normal 10 2 8 4" xfId="2547" xr:uid="{C3664A14-AB3C-4A01-A74A-FF7AE95F9CBD}"/>
    <cellStyle name="Normal 10 2 9" xfId="1047" xr:uid="{A79E02AD-AF40-4BD2-BC18-EB0DDD9DACAF}"/>
    <cellStyle name="Normal 10 3" xfId="77" xr:uid="{3634811B-58F1-4FC3-A52F-E0E691EB5ED5}"/>
    <cellStyle name="Normal 10 3 10" xfId="2548" xr:uid="{5BB1D045-9C41-4E70-B227-7E539A10B327}"/>
    <cellStyle name="Normal 10 3 11" xfId="2549" xr:uid="{1D0E17FC-9480-4E3B-8EDC-7F97542B8FC9}"/>
    <cellStyle name="Normal 10 3 2" xfId="78" xr:uid="{97E658B7-71D6-40B2-BF8F-32F39D3E5816}"/>
    <cellStyle name="Normal 10 3 2 2" xfId="79" xr:uid="{EE90D57D-EC09-4CED-9701-469BDF117E44}"/>
    <cellStyle name="Normal 10 3 2 2 2" xfId="247" xr:uid="{AF1204BB-81BC-4EA0-B138-78BFC2C9C9C1}"/>
    <cellStyle name="Normal 10 3 2 2 2 2" xfId="486" xr:uid="{5F5AFF4D-859F-414C-A580-A4F7AACF40B4}"/>
    <cellStyle name="Normal 10 3 2 2 2 2 2" xfId="1048" xr:uid="{A6F10602-521B-4E50-A2AE-E0961B273084}"/>
    <cellStyle name="Normal 10 3 2 2 2 2 2 2" xfId="1049" xr:uid="{66197881-AE21-4623-88EF-CBB47596DE42}"/>
    <cellStyle name="Normal 10 3 2 2 2 2 3" xfId="1050" xr:uid="{B5B40C66-AB66-4477-AB2F-F47BA3026D4B}"/>
    <cellStyle name="Normal 10 3 2 2 2 2 4" xfId="2550" xr:uid="{7201AF97-4618-4DF3-9A76-94CE4794F157}"/>
    <cellStyle name="Normal 10 3 2 2 2 3" xfId="1051" xr:uid="{CB2315AE-9D1E-470F-9411-ACA76AE5DACD}"/>
    <cellStyle name="Normal 10 3 2 2 2 3 2" xfId="1052" xr:uid="{A01B96BE-F5A3-4E48-9245-012B2E32EE27}"/>
    <cellStyle name="Normal 10 3 2 2 2 3 3" xfId="2551" xr:uid="{71F5FC92-9440-4F4B-AD67-46B3D2E645BC}"/>
    <cellStyle name="Normal 10 3 2 2 2 3 4" xfId="2552" xr:uid="{C22B4484-145E-4B84-934C-D3BDF307EB64}"/>
    <cellStyle name="Normal 10 3 2 2 2 4" xfId="1053" xr:uid="{9AE91F51-76E6-4EA4-BC18-D0D8A84ED4B0}"/>
    <cellStyle name="Normal 10 3 2 2 2 5" xfId="2553" xr:uid="{55DCC418-5D1C-48A4-BCB2-911E129C7679}"/>
    <cellStyle name="Normal 10 3 2 2 2 6" xfId="2554" xr:uid="{49074EA9-E691-44F1-9DAF-BDE8D9178349}"/>
    <cellStyle name="Normal 10 3 2 2 3" xfId="487" xr:uid="{8A3E7276-D151-4C0D-B8F5-93CB0065D588}"/>
    <cellStyle name="Normal 10 3 2 2 3 2" xfId="1054" xr:uid="{57E11E8A-1AF5-4DA1-90A4-5FF5E153FFA6}"/>
    <cellStyle name="Normal 10 3 2 2 3 2 2" xfId="1055" xr:uid="{E9B30253-0919-4881-AD13-E11EA374BC52}"/>
    <cellStyle name="Normal 10 3 2 2 3 2 3" xfId="2555" xr:uid="{BA7F2374-869C-4F38-9C60-ADD2F774A886}"/>
    <cellStyle name="Normal 10 3 2 2 3 2 4" xfId="2556" xr:uid="{F7E38D00-A7CB-4D2E-91A1-309E814F5270}"/>
    <cellStyle name="Normal 10 3 2 2 3 3" xfId="1056" xr:uid="{ED7A6611-37F4-4B2A-B9C3-6DC5C2FF9128}"/>
    <cellStyle name="Normal 10 3 2 2 3 4" xfId="2557" xr:uid="{743C4D33-3219-420E-97BA-D4AD961C90B8}"/>
    <cellStyle name="Normal 10 3 2 2 3 5" xfId="2558" xr:uid="{1293B9EF-07D3-46EA-AB06-DE7E5D8C0131}"/>
    <cellStyle name="Normal 10 3 2 2 4" xfId="1057" xr:uid="{8FD4846F-60F9-4F9D-8FC1-29CCB6C669FC}"/>
    <cellStyle name="Normal 10 3 2 2 4 2" xfId="1058" xr:uid="{EA00F28C-FF30-4B6F-B2A3-0A44618D8998}"/>
    <cellStyle name="Normal 10 3 2 2 4 3" xfId="2559" xr:uid="{149194BF-48C5-4999-9BF4-7837210B20B2}"/>
    <cellStyle name="Normal 10 3 2 2 4 4" xfId="2560" xr:uid="{D78F40F4-5237-4071-B162-448B1181A03B}"/>
    <cellStyle name="Normal 10 3 2 2 5" xfId="1059" xr:uid="{C1DC4BD2-D733-4B3A-99A6-56EE96AE4504}"/>
    <cellStyle name="Normal 10 3 2 2 5 2" xfId="2561" xr:uid="{4619897C-63F5-4995-A1DD-5DF7BD7F7B4D}"/>
    <cellStyle name="Normal 10 3 2 2 5 3" xfId="2562" xr:uid="{31BBAC3D-0744-429B-B39B-0205C2E77D66}"/>
    <cellStyle name="Normal 10 3 2 2 5 4" xfId="2563" xr:uid="{2BFDF844-BBA4-4E2E-9E62-5FF271A101C0}"/>
    <cellStyle name="Normal 10 3 2 2 6" xfId="2564" xr:uid="{FF2B3399-962C-4CD2-B661-EDB4D11A94DF}"/>
    <cellStyle name="Normal 10 3 2 2 7" xfId="2565" xr:uid="{54087312-6722-4C0A-867C-F6C5C98391F9}"/>
    <cellStyle name="Normal 10 3 2 2 8" xfId="2566" xr:uid="{9129FC01-B5C7-44C5-B8C2-B9F87E9658F9}"/>
    <cellStyle name="Normal 10 3 2 3" xfId="248" xr:uid="{39AE6668-C5F3-4213-812F-749AE8E9CF75}"/>
    <cellStyle name="Normal 10 3 2 3 2" xfId="488" xr:uid="{8B8BF830-CA56-4D0E-8EE6-2B6E651FE7A9}"/>
    <cellStyle name="Normal 10 3 2 3 2 2" xfId="489" xr:uid="{A94C1834-74F0-4CC9-A1F9-40177AD74EB6}"/>
    <cellStyle name="Normal 10 3 2 3 2 2 2" xfId="1060" xr:uid="{482B11D2-D4D5-4B9C-AC91-51F745B818FB}"/>
    <cellStyle name="Normal 10 3 2 3 2 2 2 2" xfId="1061" xr:uid="{090D628A-8326-480C-A202-3008B8C0153F}"/>
    <cellStyle name="Normal 10 3 2 3 2 2 3" xfId="1062" xr:uid="{71FE8C9C-85BD-44AB-826E-5EDDB784E1AF}"/>
    <cellStyle name="Normal 10 3 2 3 2 3" xfId="1063" xr:uid="{EAA0F879-5E48-42AC-BE3F-839DE844332A}"/>
    <cellStyle name="Normal 10 3 2 3 2 3 2" xfId="1064" xr:uid="{37FE79E6-84A6-4F54-BA7B-BFD45A603D8E}"/>
    <cellStyle name="Normal 10 3 2 3 2 4" xfId="1065" xr:uid="{6B71D298-83BD-4F1F-B662-27CD0019987F}"/>
    <cellStyle name="Normal 10 3 2 3 3" xfId="490" xr:uid="{346CE25E-E7D6-44FF-A88F-E961E374DCB8}"/>
    <cellStyle name="Normal 10 3 2 3 3 2" xfId="1066" xr:uid="{395B931D-E50C-435E-A522-246DAAB5F9F1}"/>
    <cellStyle name="Normal 10 3 2 3 3 2 2" xfId="1067" xr:uid="{C10BD1A5-D8A8-4D0A-B964-A99BB1A26963}"/>
    <cellStyle name="Normal 10 3 2 3 3 3" xfId="1068" xr:uid="{8700DF0D-E011-4F4A-96A7-DE5DD726140E}"/>
    <cellStyle name="Normal 10 3 2 3 3 4" xfId="2567" xr:uid="{F4BA0B57-0902-485B-BF69-E6C82DC3178C}"/>
    <cellStyle name="Normal 10 3 2 3 4" xfId="1069" xr:uid="{B69C8BED-D01A-4089-80A0-A9D46A98D158}"/>
    <cellStyle name="Normal 10 3 2 3 4 2" xfId="1070" xr:uid="{3A66B6B9-5E96-4B48-B26B-0FAD374A3A62}"/>
    <cellStyle name="Normal 10 3 2 3 5" xfId="1071" xr:uid="{29100C94-DCAF-4647-86AA-DACED5394477}"/>
    <cellStyle name="Normal 10 3 2 3 6" xfId="2568" xr:uid="{AD28FFF9-4630-4EA5-A0AF-C861AF26C313}"/>
    <cellStyle name="Normal 10 3 2 4" xfId="249" xr:uid="{5225D42C-8B16-44AF-BC56-8800BB39563F}"/>
    <cellStyle name="Normal 10 3 2 4 2" xfId="491" xr:uid="{76B217EE-0B75-469F-8423-B8225B668924}"/>
    <cellStyle name="Normal 10 3 2 4 2 2" xfId="1072" xr:uid="{18DD99ED-B1B0-4B6C-81FB-C30A4A8D99C7}"/>
    <cellStyle name="Normal 10 3 2 4 2 2 2" xfId="1073" xr:uid="{BE912CDC-5F8C-4664-92B5-0078A8173748}"/>
    <cellStyle name="Normal 10 3 2 4 2 3" xfId="1074" xr:uid="{F0E89E41-95DA-4F5F-92C0-CD2BE886067C}"/>
    <cellStyle name="Normal 10 3 2 4 2 4" xfId="2569" xr:uid="{873CCCE1-C7F7-4FCB-B8CC-2C740625C4FE}"/>
    <cellStyle name="Normal 10 3 2 4 3" xfId="1075" xr:uid="{3BD03876-7A34-4E76-AF29-6A1BFAC3EC30}"/>
    <cellStyle name="Normal 10 3 2 4 3 2" xfId="1076" xr:uid="{92D2DA7B-57A9-425C-8D6F-1C79454019E6}"/>
    <cellStyle name="Normal 10 3 2 4 4" xfId="1077" xr:uid="{5C73662F-71F4-4F66-AFB1-D5CC57B59493}"/>
    <cellStyle name="Normal 10 3 2 4 5" xfId="2570" xr:uid="{32FEA383-BD7E-4262-8C2A-17ABD210F8B1}"/>
    <cellStyle name="Normal 10 3 2 5" xfId="251" xr:uid="{0F70F896-8C71-4134-B146-349BFD97532B}"/>
    <cellStyle name="Normal 10 3 2 5 2" xfId="1078" xr:uid="{A340896C-FBC0-46B7-9B40-D2438B75ECA6}"/>
    <cellStyle name="Normal 10 3 2 5 2 2" xfId="1079" xr:uid="{4F362283-8442-4FEE-B8A7-7DF991B5BF27}"/>
    <cellStyle name="Normal 10 3 2 5 3" xfId="1080" xr:uid="{2B3F4DC2-5E24-437A-B869-32E820DD6BBA}"/>
    <cellStyle name="Normal 10 3 2 5 4" xfId="2571" xr:uid="{7B79E46D-3989-4834-959D-4C8BAA1F9286}"/>
    <cellStyle name="Normal 10 3 2 6" xfId="1081" xr:uid="{4F1B7A41-A858-4095-A4FF-118A5E2AA339}"/>
    <cellStyle name="Normal 10 3 2 6 2" xfId="1082" xr:uid="{E44C1D48-4580-4739-9C19-7D65D5652247}"/>
    <cellStyle name="Normal 10 3 2 6 3" xfId="2572" xr:uid="{6D403FB3-48EA-49BC-A60F-6DF3FB3ABEA5}"/>
    <cellStyle name="Normal 10 3 2 6 4" xfId="2573" xr:uid="{AC56718E-C3F6-459D-BF6F-AD8B04914926}"/>
    <cellStyle name="Normal 10 3 2 7" xfId="1083" xr:uid="{32620034-00DC-48AE-9DC5-B545C0786429}"/>
    <cellStyle name="Normal 10 3 2 8" xfId="2574" xr:uid="{39D4727B-6C0D-4776-A477-D18AB5F40652}"/>
    <cellStyle name="Normal 10 3 2 9" xfId="2575" xr:uid="{FD6BFEC7-02BA-47F4-AFE3-C2221CD14A81}"/>
    <cellStyle name="Normal 10 3 3" xfId="80" xr:uid="{238AEB50-72FC-403A-9DDA-7BE00E2AEBF0}"/>
    <cellStyle name="Normal 10 3 3 2" xfId="81" xr:uid="{35053D96-671E-46E9-A60E-6FC05353B2CA}"/>
    <cellStyle name="Normal 10 3 3 2 2" xfId="492" xr:uid="{96B4598D-7311-4401-AE38-C0E8D1019AB4}"/>
    <cellStyle name="Normal 10 3 3 2 2 2" xfId="1084" xr:uid="{20D62B0D-F611-403E-A5F9-175ED491BE21}"/>
    <cellStyle name="Normal 10 3 3 2 2 2 2" xfId="1085" xr:uid="{35346D8C-2F4B-4890-8E96-501C46E9BA85}"/>
    <cellStyle name="Normal 10 3 3 2 2 2 2 2" xfId="4445" xr:uid="{9EBDC5AE-7A03-46F4-B378-A4BDD5073CAC}"/>
    <cellStyle name="Normal 10 3 3 2 2 2 3" xfId="4446" xr:uid="{EC70773C-BB68-4509-8C34-54D9BA7629B8}"/>
    <cellStyle name="Normal 10 3 3 2 2 3" xfId="1086" xr:uid="{7181CEFB-11E2-49F3-9B13-DAA9334B61EE}"/>
    <cellStyle name="Normal 10 3 3 2 2 3 2" xfId="4447" xr:uid="{149580F2-9EEF-4FD6-BB63-1364FF444562}"/>
    <cellStyle name="Normal 10 3 3 2 2 4" xfId="2576" xr:uid="{AE60EF28-A5A3-4B7F-9DF4-6DB6A4720072}"/>
    <cellStyle name="Normal 10 3 3 2 3" xfId="1087" xr:uid="{112D8786-460A-41F5-B729-7BD59EB8712B}"/>
    <cellStyle name="Normal 10 3 3 2 3 2" xfId="1088" xr:uid="{EC1DE0DB-18F9-412F-A42A-D68D933169BE}"/>
    <cellStyle name="Normal 10 3 3 2 3 2 2" xfId="4448" xr:uid="{0C0E34E7-4FAB-467C-8144-30F000C4D2ED}"/>
    <cellStyle name="Normal 10 3 3 2 3 3" xfId="2577" xr:uid="{81ED7796-8E5A-4B78-A8B1-B10FB17BF7FE}"/>
    <cellStyle name="Normal 10 3 3 2 3 4" xfId="2578" xr:uid="{8847519B-1551-48F3-BA41-50A09B333507}"/>
    <cellStyle name="Normal 10 3 3 2 4" xfId="1089" xr:uid="{51A5BF3B-8BD7-4100-ABA6-33497B5D1366}"/>
    <cellStyle name="Normal 10 3 3 2 4 2" xfId="4449" xr:uid="{14F22031-1BC0-4C8A-84C5-6A0AD964DC21}"/>
    <cellStyle name="Normal 10 3 3 2 5" xfId="2579" xr:uid="{EB9C1F72-ACFA-4667-9F4A-9B22CEE20B22}"/>
    <cellStyle name="Normal 10 3 3 2 6" xfId="2580" xr:uid="{E396CCC0-4C1D-4CAC-8D52-A7E19DE9C2AD}"/>
    <cellStyle name="Normal 10 3 3 3" xfId="252" xr:uid="{61B8535C-DC86-4AEB-B41C-ABA9C5B05BC1}"/>
    <cellStyle name="Normal 10 3 3 3 2" xfId="1090" xr:uid="{EAF9E440-F81B-4ACB-83D8-7CDDAF2AB302}"/>
    <cellStyle name="Normal 10 3 3 3 2 2" xfId="1091" xr:uid="{F81EDA61-45BC-44F7-818F-4BD99A81A81A}"/>
    <cellStyle name="Normal 10 3 3 3 2 2 2" xfId="4450" xr:uid="{55523687-1CDE-4542-9222-8D08734C5F4F}"/>
    <cellStyle name="Normal 10 3 3 3 2 3" xfId="2581" xr:uid="{F1AB61F8-B4CF-4670-AF0E-1F888EC23CA9}"/>
    <cellStyle name="Normal 10 3 3 3 2 4" xfId="2582" xr:uid="{5C6B81D1-6A07-442D-898F-DA6E16FCCAFF}"/>
    <cellStyle name="Normal 10 3 3 3 3" xfId="1092" xr:uid="{512734B0-0150-4ED0-AAAA-A901D1B5DC51}"/>
    <cellStyle name="Normal 10 3 3 3 3 2" xfId="4451" xr:uid="{6B5325DC-240B-4E81-AF26-152FB0B8C2C4}"/>
    <cellStyle name="Normal 10 3 3 3 4" xfId="2583" xr:uid="{43BDE52F-9649-4FE8-8118-8888A92CCD2C}"/>
    <cellStyle name="Normal 10 3 3 3 5" xfId="2584" xr:uid="{79BC092B-760C-4410-AF62-B79664636E3F}"/>
    <cellStyle name="Normal 10 3 3 4" xfId="1093" xr:uid="{BCEC8354-76B1-4E8B-8F30-D6D095544060}"/>
    <cellStyle name="Normal 10 3 3 4 2" xfId="1094" xr:uid="{F6B96E52-B0B9-47A6-B1A5-F53D35814087}"/>
    <cellStyle name="Normal 10 3 3 4 2 2" xfId="4452" xr:uid="{59C0FC82-F063-4AAA-85C4-1BF5654CD2A0}"/>
    <cellStyle name="Normal 10 3 3 4 3" xfId="2585" xr:uid="{AD9A46F9-6DB4-4A5D-BDD7-1F6D8FB5CE90}"/>
    <cellStyle name="Normal 10 3 3 4 4" xfId="2586" xr:uid="{1C5A912D-1AC3-474E-834E-22A971C54653}"/>
    <cellStyle name="Normal 10 3 3 5" xfId="1095" xr:uid="{2175F3EB-E951-4078-9990-77EB06D356DB}"/>
    <cellStyle name="Normal 10 3 3 5 2" xfId="2587" xr:uid="{3CB9E1E8-2F35-49F3-ACDD-36BB800D296E}"/>
    <cellStyle name="Normal 10 3 3 5 3" xfId="2588" xr:uid="{06526DB2-D659-4DC2-BE76-5D99E61F504F}"/>
    <cellStyle name="Normal 10 3 3 5 4" xfId="2589" xr:uid="{A7AF0DB9-90FF-451A-88CD-572796609D36}"/>
    <cellStyle name="Normal 10 3 3 6" xfId="2590" xr:uid="{49C2A95A-BB1B-4AC7-97FA-06CEBE9394EE}"/>
    <cellStyle name="Normal 10 3 3 7" xfId="2591" xr:uid="{B2A7C8B0-9B5D-4059-B979-B736BC0DEA08}"/>
    <cellStyle name="Normal 10 3 3 8" xfId="2592" xr:uid="{15592B88-6ABC-492B-8975-C2AA42AF891F}"/>
    <cellStyle name="Normal 10 3 4" xfId="82" xr:uid="{5B298BA4-8B52-4DE7-B639-A46220DBC670}"/>
    <cellStyle name="Normal 10 3 4 2" xfId="493" xr:uid="{75037C8E-03E4-4666-A9A6-5F163AD5EFFF}"/>
    <cellStyle name="Normal 10 3 4 2 2" xfId="494" xr:uid="{9B45C969-7B82-484E-8F52-639B2EA938FC}"/>
    <cellStyle name="Normal 10 3 4 2 2 2" xfId="1096" xr:uid="{9BB6B2BD-D833-4FD2-A165-011C48A45471}"/>
    <cellStyle name="Normal 10 3 4 2 2 2 2" xfId="1097" xr:uid="{1807DCF6-7F09-45DB-A924-C2F4088B5A7A}"/>
    <cellStyle name="Normal 10 3 4 2 2 3" xfId="1098" xr:uid="{C3FBC4F0-63A5-4B89-AAE2-6F2F8029AB90}"/>
    <cellStyle name="Normal 10 3 4 2 2 4" xfId="2593" xr:uid="{AD787F0A-AD05-472E-81A4-DE2D4BDD371F}"/>
    <cellStyle name="Normal 10 3 4 2 3" xfId="1099" xr:uid="{D6429D95-FFB9-464A-BA92-D44DA926D96D}"/>
    <cellStyle name="Normal 10 3 4 2 3 2" xfId="1100" xr:uid="{CC2C4FBE-AD94-4388-A27A-177DF06930AD}"/>
    <cellStyle name="Normal 10 3 4 2 4" xfId="1101" xr:uid="{59423720-BE18-48AF-963D-5069F7BCDF4C}"/>
    <cellStyle name="Normal 10 3 4 2 5" xfId="2594" xr:uid="{17D5A84D-81CF-4493-8923-16891DD4606B}"/>
    <cellStyle name="Normal 10 3 4 3" xfId="495" xr:uid="{57CA946E-1F21-4B2E-826E-C4D97524C5C4}"/>
    <cellStyle name="Normal 10 3 4 3 2" xfId="1102" xr:uid="{DC5B2D81-BB6F-4DC9-85A6-A792093CDCFD}"/>
    <cellStyle name="Normal 10 3 4 3 2 2" xfId="1103" xr:uid="{1148D98F-DCB2-44EA-9B8A-0CD8AF8B37C4}"/>
    <cellStyle name="Normal 10 3 4 3 3" xfId="1104" xr:uid="{260B653D-9E85-4AE5-84E0-D73E107C43E3}"/>
    <cellStyle name="Normal 10 3 4 3 4" xfId="2595" xr:uid="{D8A09899-B022-450F-BF4C-F5CC7D1D33DB}"/>
    <cellStyle name="Normal 10 3 4 4" xfId="1105" xr:uid="{560F5C26-B196-4C10-93E1-F87E3AF01CD6}"/>
    <cellStyle name="Normal 10 3 4 4 2" xfId="1106" xr:uid="{9ED93B9A-F7B9-40B8-ACF4-8178AC3E9899}"/>
    <cellStyle name="Normal 10 3 4 4 3" xfId="2596" xr:uid="{A739C008-B995-4DC8-AF17-CF96F04D9AD8}"/>
    <cellStyle name="Normal 10 3 4 4 4" xfId="2597" xr:uid="{8FEE2BD6-E8C4-453C-A4D1-1E9B127FF20E}"/>
    <cellStyle name="Normal 10 3 4 5" xfId="1107" xr:uid="{68F5FECB-6EB8-45A1-A37F-12B64ED451E6}"/>
    <cellStyle name="Normal 10 3 4 6" xfId="2598" xr:uid="{766A42E0-9DC1-4BE1-8F2F-E4FD421F0D1B}"/>
    <cellStyle name="Normal 10 3 4 7" xfId="2599" xr:uid="{DD94F748-29B6-437B-8138-3B6418B8292F}"/>
    <cellStyle name="Normal 10 3 5" xfId="253" xr:uid="{4DDFD024-15A8-4C44-B079-F85F2AAF5870}"/>
    <cellStyle name="Normal 10 3 5 2" xfId="496" xr:uid="{3FB1419A-5D00-451B-8E40-B5D8FD2D80DF}"/>
    <cellStyle name="Normal 10 3 5 2 2" xfId="1108" xr:uid="{C5E0DEC5-1177-4258-8B8B-E4DA0A7F6B5A}"/>
    <cellStyle name="Normal 10 3 5 2 2 2" xfId="1109" xr:uid="{52206844-6EA4-4F84-90B8-E25EE8616DFA}"/>
    <cellStyle name="Normal 10 3 5 2 3" xfId="1110" xr:uid="{3DF9CCF5-83AE-4237-BE08-0BE371516068}"/>
    <cellStyle name="Normal 10 3 5 2 4" xfId="2600" xr:uid="{B423BC3C-A4B3-46AE-B2C5-BD5787190B68}"/>
    <cellStyle name="Normal 10 3 5 3" xfId="1111" xr:uid="{FDC4C37B-12B5-4487-8B26-2060DBE54748}"/>
    <cellStyle name="Normal 10 3 5 3 2" xfId="1112" xr:uid="{FE0ADFD4-0447-4F96-8BF7-87CF89938A01}"/>
    <cellStyle name="Normal 10 3 5 3 3" xfId="2601" xr:uid="{53D53737-5D74-4A26-8B41-EADD49C849EC}"/>
    <cellStyle name="Normal 10 3 5 3 4" xfId="2602" xr:uid="{5558FC78-7213-48ED-9464-804E513E60ED}"/>
    <cellStyle name="Normal 10 3 5 4" xfId="1113" xr:uid="{6B9B38DF-EFD2-4FE2-8D5B-00001292937D}"/>
    <cellStyle name="Normal 10 3 5 5" xfId="2603" xr:uid="{66CED80B-31D5-49C7-8898-1D9A4454AC7C}"/>
    <cellStyle name="Normal 10 3 5 6" xfId="2604" xr:uid="{48B0E597-0578-4359-B322-4A49A05C1618}"/>
    <cellStyle name="Normal 10 3 6" xfId="254" xr:uid="{25EDD734-E81B-4772-B332-B184616D3405}"/>
    <cellStyle name="Normal 10 3 6 2" xfId="1114" xr:uid="{A5E56174-B610-40C1-86CF-806D9C1213AF}"/>
    <cellStyle name="Normal 10 3 6 2 2" xfId="1115" xr:uid="{CA5867D0-131E-450A-AE11-8624302A3D54}"/>
    <cellStyle name="Normal 10 3 6 2 3" xfId="2605" xr:uid="{8106D179-A230-4893-B016-B4DAD67CEE7D}"/>
    <cellStyle name="Normal 10 3 6 2 4" xfId="2606" xr:uid="{C799BC84-5C6B-4793-BFFF-83FBFD250488}"/>
    <cellStyle name="Normal 10 3 6 3" xfId="1116" xr:uid="{EE07EFA2-2DB9-41BF-9769-9A153595BC83}"/>
    <cellStyle name="Normal 10 3 6 4" xfId="2607" xr:uid="{AA6054FD-7A3F-4F30-88A0-D9A95C5A4CA2}"/>
    <cellStyle name="Normal 10 3 6 5" xfId="2608" xr:uid="{917AFAB9-29AD-4391-AB29-E6FEC9C39185}"/>
    <cellStyle name="Normal 10 3 7" xfId="1117" xr:uid="{8EA5CB58-322E-48D4-A1BB-5BC9F2958E36}"/>
    <cellStyle name="Normal 10 3 7 2" xfId="1118" xr:uid="{BA24D9AB-C08B-42F9-9C8D-7662101A74FE}"/>
    <cellStyle name="Normal 10 3 7 3" xfId="2609" xr:uid="{F675E3D8-207F-4CE9-B014-06EDAA62B284}"/>
    <cellStyle name="Normal 10 3 7 4" xfId="2610" xr:uid="{34371B8B-F88C-4D74-9947-9F38C8680AAD}"/>
    <cellStyle name="Normal 10 3 8" xfId="1119" xr:uid="{BA6C5F91-C8E5-44D3-B057-F720D5B10C97}"/>
    <cellStyle name="Normal 10 3 8 2" xfId="2611" xr:uid="{87574C5F-7387-48AB-A5FD-17A5D96D1DB2}"/>
    <cellStyle name="Normal 10 3 8 3" xfId="2612" xr:uid="{56A6272B-C3AE-451B-BBFF-2BF594B94F1B}"/>
    <cellStyle name="Normal 10 3 8 4" xfId="2613" xr:uid="{D57FFFDC-2F7B-46CD-8B0B-DF06DE0B74D2}"/>
    <cellStyle name="Normal 10 3 9" xfId="2614" xr:uid="{C9D78BAD-252C-4308-AA13-680FE0B21D0B}"/>
    <cellStyle name="Normal 10 4" xfId="83" xr:uid="{76737BA4-2FB4-4849-BB93-0F78D34B96F7}"/>
    <cellStyle name="Normal 10 4 10" xfId="2615" xr:uid="{080FA629-29ED-4820-A222-22DDBCF6326A}"/>
    <cellStyle name="Normal 10 4 11" xfId="2616" xr:uid="{B37F61B9-967F-48C0-9C40-B01733AEF2F1}"/>
    <cellStyle name="Normal 10 4 2" xfId="84" xr:uid="{53CB3CF9-2CDC-429D-ACE1-BE69E7E62961}"/>
    <cellStyle name="Normal 10 4 2 2" xfId="255" xr:uid="{E654DB56-6E78-4ED5-A66F-760A1D63A582}"/>
    <cellStyle name="Normal 10 4 2 2 2" xfId="497" xr:uid="{A74F7C3D-B256-494F-AC0D-1B271A049F9A}"/>
    <cellStyle name="Normal 10 4 2 2 2 2" xfId="498" xr:uid="{82A3073E-AF6B-48A4-BEAB-B6350A3DD90A}"/>
    <cellStyle name="Normal 10 4 2 2 2 2 2" xfId="1120" xr:uid="{E6116F59-B380-4CDE-8E97-9D527B685D87}"/>
    <cellStyle name="Normal 10 4 2 2 2 2 3" xfId="2617" xr:uid="{44DA2851-B4C6-4CCE-8317-11E313F08410}"/>
    <cellStyle name="Normal 10 4 2 2 2 2 4" xfId="2618" xr:uid="{A3E82896-3845-4F60-87F0-96101835377A}"/>
    <cellStyle name="Normal 10 4 2 2 2 3" xfId="1121" xr:uid="{DE402223-DB8F-4985-9D6F-810D4FEE9480}"/>
    <cellStyle name="Normal 10 4 2 2 2 3 2" xfId="2619" xr:uid="{D94906E6-BD74-4535-A867-7DD38D89DA26}"/>
    <cellStyle name="Normal 10 4 2 2 2 3 3" xfId="2620" xr:uid="{279F4403-F9F3-4EDF-81C1-3842929AB69B}"/>
    <cellStyle name="Normal 10 4 2 2 2 3 4" xfId="2621" xr:uid="{D612F3FE-C294-4762-A0DC-7255CE0B5295}"/>
    <cellStyle name="Normal 10 4 2 2 2 4" xfId="2622" xr:uid="{80CABE1A-294F-480E-9964-C83DE98D4704}"/>
    <cellStyle name="Normal 10 4 2 2 2 5" xfId="2623" xr:uid="{38274AC3-EE4F-4F4C-B140-0AD52CFA0B13}"/>
    <cellStyle name="Normal 10 4 2 2 2 6" xfId="2624" xr:uid="{4A357ED3-D99A-4FBE-B307-23A6495E9DDD}"/>
    <cellStyle name="Normal 10 4 2 2 3" xfId="499" xr:uid="{2D9F7ED7-B908-4F5D-9F02-5E48D3C25E9C}"/>
    <cellStyle name="Normal 10 4 2 2 3 2" xfId="1122" xr:uid="{E10D8D25-C000-4F65-80C1-955F362B2EBC}"/>
    <cellStyle name="Normal 10 4 2 2 3 2 2" xfId="2625" xr:uid="{1D2244B8-8E40-49B8-BE2E-DC40FA1CCABA}"/>
    <cellStyle name="Normal 10 4 2 2 3 2 3" xfId="2626" xr:uid="{D934C80E-FD66-44E2-A2BC-D16AB0EDC18F}"/>
    <cellStyle name="Normal 10 4 2 2 3 2 4" xfId="2627" xr:uid="{92DE5198-0636-4D10-B021-21B73F4DDDBC}"/>
    <cellStyle name="Normal 10 4 2 2 3 3" xfId="2628" xr:uid="{A5B5648D-D063-4D3E-A24C-23B366DF040F}"/>
    <cellStyle name="Normal 10 4 2 2 3 4" xfId="2629" xr:uid="{BAD0AFDA-F850-40ED-9DEC-A9BA70E86B6B}"/>
    <cellStyle name="Normal 10 4 2 2 3 5" xfId="2630" xr:uid="{5D7EA8AF-2AED-43D7-AC4F-40FAD6BD9091}"/>
    <cellStyle name="Normal 10 4 2 2 4" xfId="1123" xr:uid="{94824A30-D5C3-44BE-9C73-7A3B5DB656DB}"/>
    <cellStyle name="Normal 10 4 2 2 4 2" xfId="2631" xr:uid="{E00ECCD5-150C-4ED5-83F1-6B6FF2307A9A}"/>
    <cellStyle name="Normal 10 4 2 2 4 3" xfId="2632" xr:uid="{2D827EDC-67D8-48A0-9A21-27D987E3FF49}"/>
    <cellStyle name="Normal 10 4 2 2 4 4" xfId="2633" xr:uid="{723A1957-62EF-47B0-91C1-256AAC6B1BF5}"/>
    <cellStyle name="Normal 10 4 2 2 5" xfId="2634" xr:uid="{050C786B-650C-4A5F-BAEA-C5D7B792FCA2}"/>
    <cellStyle name="Normal 10 4 2 2 5 2" xfId="2635" xr:uid="{952AC7D6-37A6-4E1B-8E4F-3398A2BDF52C}"/>
    <cellStyle name="Normal 10 4 2 2 5 3" xfId="2636" xr:uid="{B35F0C61-E6E9-476C-BB6B-A63642F770BC}"/>
    <cellStyle name="Normal 10 4 2 2 5 4" xfId="2637" xr:uid="{D506B8D7-37F6-4A33-BC14-7BE05F5C108B}"/>
    <cellStyle name="Normal 10 4 2 2 6" xfId="2638" xr:uid="{45391362-CA92-4B5B-8E65-214AD660F56F}"/>
    <cellStyle name="Normal 10 4 2 2 7" xfId="2639" xr:uid="{26E98160-A5D3-428F-B204-F961E612AE1E}"/>
    <cellStyle name="Normal 10 4 2 2 8" xfId="2640" xr:uid="{02794AED-4076-4A3B-B99A-72099D457F08}"/>
    <cellStyle name="Normal 10 4 2 3" xfId="500" xr:uid="{D4FC9FA4-29AA-4384-85BE-D1B42CF6FE76}"/>
    <cellStyle name="Normal 10 4 2 3 2" xfId="501" xr:uid="{BA1CCBA5-114B-4E9B-9563-2FD6F6098043}"/>
    <cellStyle name="Normal 10 4 2 3 2 2" xfId="502" xr:uid="{8841C0C7-008D-44F2-85C9-0613C15801AD}"/>
    <cellStyle name="Normal 10 4 2 3 2 3" xfId="2641" xr:uid="{1D059CC0-785B-4292-992B-979A04930E46}"/>
    <cellStyle name="Normal 10 4 2 3 2 4" xfId="2642" xr:uid="{76C0E7F1-447C-4DFC-A563-3C57919F4C9A}"/>
    <cellStyle name="Normal 10 4 2 3 3" xfId="503" xr:uid="{8B882EE7-C3CF-4E21-A053-372EB942330D}"/>
    <cellStyle name="Normal 10 4 2 3 3 2" xfId="2643" xr:uid="{CCCC20EC-E4FC-42FA-93A6-619A395D63BA}"/>
    <cellStyle name="Normal 10 4 2 3 3 3" xfId="2644" xr:uid="{D951E870-E0BD-4BE0-8FA3-1EDFD52C7D45}"/>
    <cellStyle name="Normal 10 4 2 3 3 4" xfId="2645" xr:uid="{D5F8C4F8-E91F-4711-AF42-4DA2E2F5054E}"/>
    <cellStyle name="Normal 10 4 2 3 4" xfId="2646" xr:uid="{C1251F27-7E97-49B0-8286-63CE8C39F7F1}"/>
    <cellStyle name="Normal 10 4 2 3 5" xfId="2647" xr:uid="{CE74F267-8CC3-4C63-89AA-0D7F88FBB979}"/>
    <cellStyle name="Normal 10 4 2 3 6" xfId="2648" xr:uid="{70BD8365-1A88-4B1D-A32D-5A3517E87772}"/>
    <cellStyle name="Normal 10 4 2 4" xfId="504" xr:uid="{276178A8-EDEC-4B97-94FD-D0C07411DABC}"/>
    <cellStyle name="Normal 10 4 2 4 2" xfId="505" xr:uid="{797B3341-A5DA-416C-A9A0-992FBC95611C}"/>
    <cellStyle name="Normal 10 4 2 4 2 2" xfId="2649" xr:uid="{6D7CF826-5C1A-411A-809B-4825041ACAA3}"/>
    <cellStyle name="Normal 10 4 2 4 2 3" xfId="2650" xr:uid="{7377DABE-EB3B-4FB6-9204-F02520337BB2}"/>
    <cellStyle name="Normal 10 4 2 4 2 4" xfId="2651" xr:uid="{F4ABE6D5-9C14-4A2C-BA5F-25BF2786D710}"/>
    <cellStyle name="Normal 10 4 2 4 3" xfId="2652" xr:uid="{F8EE2D3B-DDFD-4D0B-9CE0-6CB421CCDAC7}"/>
    <cellStyle name="Normal 10 4 2 4 4" xfId="2653" xr:uid="{50259855-2742-4EE8-9F92-07764F51A7A1}"/>
    <cellStyle name="Normal 10 4 2 4 5" xfId="2654" xr:uid="{B3B2DEFF-3E64-49E0-898B-4AD0847CBC09}"/>
    <cellStyle name="Normal 10 4 2 5" xfId="506" xr:uid="{590A7ED8-E6FB-4245-9D51-2019D9A4BF75}"/>
    <cellStyle name="Normal 10 4 2 5 2" xfId="2655" xr:uid="{08072C6B-CCDC-4BF3-8F24-AAF51931F899}"/>
    <cellStyle name="Normal 10 4 2 5 3" xfId="2656" xr:uid="{16EA9AC3-E776-45FB-B7C5-02741B496365}"/>
    <cellStyle name="Normal 10 4 2 5 4" xfId="2657" xr:uid="{20448EF2-8DA8-4E27-840F-5B8EA75B9806}"/>
    <cellStyle name="Normal 10 4 2 6" xfId="2658" xr:uid="{5C92B9D8-74CD-4CE7-9132-C9C44751FB82}"/>
    <cellStyle name="Normal 10 4 2 6 2" xfId="2659" xr:uid="{79DB8FFF-87F8-49A1-812C-2C255E91A064}"/>
    <cellStyle name="Normal 10 4 2 6 3" xfId="2660" xr:uid="{C732CAE2-D883-44C3-B5E4-F6F2F9707421}"/>
    <cellStyle name="Normal 10 4 2 6 4" xfId="2661" xr:uid="{0A1CFE95-7CEB-4C11-9F42-FB082B7F3FB8}"/>
    <cellStyle name="Normal 10 4 2 7" xfId="2662" xr:uid="{8BD3782B-6969-41C9-A680-0BE17A022C6B}"/>
    <cellStyle name="Normal 10 4 2 8" xfId="2663" xr:uid="{FEC94854-FF74-4592-9ACB-24BB2E19BCDF}"/>
    <cellStyle name="Normal 10 4 2 9" xfId="2664" xr:uid="{02D3DEA5-BCC0-4883-9801-F0FA39FB6060}"/>
    <cellStyle name="Normal 10 4 3" xfId="256" xr:uid="{E08147AA-FD28-45B0-AFB3-9A5D8CB8DC79}"/>
    <cellStyle name="Normal 10 4 3 2" xfId="507" xr:uid="{14D1AE53-90DC-4DAB-B46A-6635E2729C58}"/>
    <cellStyle name="Normal 10 4 3 2 2" xfId="508" xr:uid="{246C2145-6D94-4B28-B2EF-AD6D6669252C}"/>
    <cellStyle name="Normal 10 4 3 2 2 2" xfId="1124" xr:uid="{665C2F3F-049C-403E-9FC4-B30ECC583DD8}"/>
    <cellStyle name="Normal 10 4 3 2 2 2 2" xfId="1125" xr:uid="{52B3F7B4-0558-4714-8A07-22256021A761}"/>
    <cellStyle name="Normal 10 4 3 2 2 3" xfId="1126" xr:uid="{D4415FF6-21A1-4A84-B4E7-4172FBD81EE8}"/>
    <cellStyle name="Normal 10 4 3 2 2 4" xfId="2665" xr:uid="{539DDCA1-68FD-4256-9069-5DAC452EC8F1}"/>
    <cellStyle name="Normal 10 4 3 2 3" xfId="1127" xr:uid="{37E6B6C4-1262-4946-A2DF-B2051A5A0E37}"/>
    <cellStyle name="Normal 10 4 3 2 3 2" xfId="1128" xr:uid="{B45FE020-268D-467A-9CBD-5650F89C5E0F}"/>
    <cellStyle name="Normal 10 4 3 2 3 3" xfId="2666" xr:uid="{7ECAA4F1-AC9F-4406-8CDC-ABC613161A44}"/>
    <cellStyle name="Normal 10 4 3 2 3 4" xfId="2667" xr:uid="{CF5EDDE1-8247-4113-8849-3F7715A10222}"/>
    <cellStyle name="Normal 10 4 3 2 4" xfId="1129" xr:uid="{1D80F130-32EB-4ED8-8CFF-47B82B84D809}"/>
    <cellStyle name="Normal 10 4 3 2 5" xfId="2668" xr:uid="{C5DF9A04-5EA3-4E56-8B40-9DBD582B8666}"/>
    <cellStyle name="Normal 10 4 3 2 6" xfId="2669" xr:uid="{53BAF678-27B7-4194-81B5-5CE74A7FA1AB}"/>
    <cellStyle name="Normal 10 4 3 3" xfId="509" xr:uid="{CCEE3B84-F991-495F-8082-8083542599C0}"/>
    <cellStyle name="Normal 10 4 3 3 2" xfId="1130" xr:uid="{DF6F5176-D9D3-44C3-BDED-7FFC924654D6}"/>
    <cellStyle name="Normal 10 4 3 3 2 2" xfId="1131" xr:uid="{5BF1C02E-0EB9-4833-996B-4F039A89CFBA}"/>
    <cellStyle name="Normal 10 4 3 3 2 3" xfId="2670" xr:uid="{BC3E066B-65C3-4A94-B499-589D6A4A29F9}"/>
    <cellStyle name="Normal 10 4 3 3 2 4" xfId="2671" xr:uid="{85DCEE7A-9D50-4ADE-8EA5-D42FDF3CDF3B}"/>
    <cellStyle name="Normal 10 4 3 3 3" xfId="1132" xr:uid="{F70D494A-51A5-446E-923B-EE64296928C5}"/>
    <cellStyle name="Normal 10 4 3 3 4" xfId="2672" xr:uid="{09DF0541-ACF5-41EC-A237-55623B297870}"/>
    <cellStyle name="Normal 10 4 3 3 5" xfId="2673" xr:uid="{85F1026C-1996-460D-BDA1-1CEC7C6E9D43}"/>
    <cellStyle name="Normal 10 4 3 4" xfId="1133" xr:uid="{FD00A4FC-F35E-4E58-B522-A0EC25FA0B25}"/>
    <cellStyle name="Normal 10 4 3 4 2" xfId="1134" xr:uid="{F1B998E7-42F2-46C0-AFB6-4E1EE25EE958}"/>
    <cellStyle name="Normal 10 4 3 4 3" xfId="2674" xr:uid="{F91AE0C2-8524-481F-B1BB-4C973199AB6A}"/>
    <cellStyle name="Normal 10 4 3 4 4" xfId="2675" xr:uid="{285B0D74-3889-4BCF-98B7-30EAE2EBC006}"/>
    <cellStyle name="Normal 10 4 3 5" xfId="1135" xr:uid="{C9DDCBE7-3D19-40AC-8122-D0B1387BADC0}"/>
    <cellStyle name="Normal 10 4 3 5 2" xfId="2676" xr:uid="{971A3EB5-FE4C-448D-9B5E-3DC7421C06BA}"/>
    <cellStyle name="Normal 10 4 3 5 3" xfId="2677" xr:uid="{9D521E96-DA6F-42E1-9AC8-CBA41B1810E0}"/>
    <cellStyle name="Normal 10 4 3 5 4" xfId="2678" xr:uid="{725BF617-E074-4634-8CE2-078A320B38FC}"/>
    <cellStyle name="Normal 10 4 3 6" xfId="2679" xr:uid="{7FC46520-DA16-4E8D-9D19-B4BA62F0D279}"/>
    <cellStyle name="Normal 10 4 3 7" xfId="2680" xr:uid="{C67170F9-AA0D-4C97-9071-F835423FE7F3}"/>
    <cellStyle name="Normal 10 4 3 8" xfId="2681" xr:uid="{BB86909F-2D9F-4061-84F3-09716A841C49}"/>
    <cellStyle name="Normal 10 4 4" xfId="257" xr:uid="{A8EE3DA8-7AAF-47CF-B011-B8FC0C175D14}"/>
    <cellStyle name="Normal 10 4 4 2" xfId="510" xr:uid="{448C25A8-C623-4C6D-856F-3D2856D38D36}"/>
    <cellStyle name="Normal 10 4 4 2 2" xfId="511" xr:uid="{3F76A209-354B-4C59-BA27-3E0E2CC354B2}"/>
    <cellStyle name="Normal 10 4 4 2 2 2" xfId="1136" xr:uid="{DAF583AC-AD8C-4F88-82CE-15BC36B922C3}"/>
    <cellStyle name="Normal 10 4 4 2 2 3" xfId="2682" xr:uid="{DF7A4CAC-D498-4D16-85B0-B523BA331566}"/>
    <cellStyle name="Normal 10 4 4 2 2 4" xfId="2683" xr:uid="{CE05CDDD-915B-47EB-8424-C8E151E97A0A}"/>
    <cellStyle name="Normal 10 4 4 2 3" xfId="1137" xr:uid="{BD4A112D-78A7-4FF6-B53E-0F196A02E50F}"/>
    <cellStyle name="Normal 10 4 4 2 4" xfId="2684" xr:uid="{517CD5E0-FFA7-45BD-8902-A2E1E824C24D}"/>
    <cellStyle name="Normal 10 4 4 2 5" xfId="2685" xr:uid="{0BD1E0F6-AC2A-41A6-AB62-8B79BF04588C}"/>
    <cellStyle name="Normal 10 4 4 3" xfId="512" xr:uid="{C59EB262-4960-49F7-B734-F1405895941D}"/>
    <cellStyle name="Normal 10 4 4 3 2" xfId="1138" xr:uid="{B194192B-A8B0-4E18-B0DB-1CE04C8E5BCC}"/>
    <cellStyle name="Normal 10 4 4 3 3" xfId="2686" xr:uid="{C6C51635-1684-4844-B53C-57B4AC1465A9}"/>
    <cellStyle name="Normal 10 4 4 3 4" xfId="2687" xr:uid="{760172F1-D859-4B23-8D9C-62F00E5AE632}"/>
    <cellStyle name="Normal 10 4 4 4" xfId="1139" xr:uid="{26421154-3ADD-4527-9DC9-31D97AD7B8C4}"/>
    <cellStyle name="Normal 10 4 4 4 2" xfId="2688" xr:uid="{12D25FFA-2AC9-4409-B148-44F5B8353BB2}"/>
    <cellStyle name="Normal 10 4 4 4 3" xfId="2689" xr:uid="{4DE1FD30-B1E7-4461-BB31-62BAAF40CBCF}"/>
    <cellStyle name="Normal 10 4 4 4 4" xfId="2690" xr:uid="{B26BFB24-FAA4-4B5B-A2D1-DE7A187703CD}"/>
    <cellStyle name="Normal 10 4 4 5" xfId="2691" xr:uid="{8E79CB38-1240-4217-A9A3-B61AB91F5C59}"/>
    <cellStyle name="Normal 10 4 4 6" xfId="2692" xr:uid="{8D1517EB-0C6E-4D4A-9091-40F35EF50799}"/>
    <cellStyle name="Normal 10 4 4 7" xfId="2693" xr:uid="{397CA19E-9E3E-4CC7-8E6A-11D33DD71769}"/>
    <cellStyle name="Normal 10 4 5" xfId="258" xr:uid="{B735DB76-D4BE-491E-A048-7A9BCA67B4C4}"/>
    <cellStyle name="Normal 10 4 5 2" xfId="513" xr:uid="{85DCDAF5-AD22-4FE9-87E9-3D9E06A6B1A5}"/>
    <cellStyle name="Normal 10 4 5 2 2" xfId="1140" xr:uid="{8B47BB9A-78E9-4995-B6F6-57EF4975B1CF}"/>
    <cellStyle name="Normal 10 4 5 2 3" xfId="2694" xr:uid="{E31A440A-0DC8-419D-A41C-EB203538AAFE}"/>
    <cellStyle name="Normal 10 4 5 2 4" xfId="2695" xr:uid="{747713E0-FD98-4235-B84E-8E5C3DA087EB}"/>
    <cellStyle name="Normal 10 4 5 3" xfId="1141" xr:uid="{BC335E92-B374-47E6-BD39-FDE0EC47217C}"/>
    <cellStyle name="Normal 10 4 5 3 2" xfId="2696" xr:uid="{5A86B9F5-9ECC-4299-86B6-BFEF05B62677}"/>
    <cellStyle name="Normal 10 4 5 3 3" xfId="2697" xr:uid="{0FCD0511-DC8B-4CC8-937A-CF4074DD6A15}"/>
    <cellStyle name="Normal 10 4 5 3 4" xfId="2698" xr:uid="{74941972-625F-4E58-801E-036964D1649A}"/>
    <cellStyle name="Normal 10 4 5 4" xfId="2699" xr:uid="{3367034E-8A14-472C-90C9-917CDF827E9F}"/>
    <cellStyle name="Normal 10 4 5 5" xfId="2700" xr:uid="{95D3BBFE-1DA0-4820-A78E-5B892B983B2C}"/>
    <cellStyle name="Normal 10 4 5 6" xfId="2701" xr:uid="{8B563FF3-614E-4ECF-9BF0-5ABD205B4E08}"/>
    <cellStyle name="Normal 10 4 6" xfId="514" xr:uid="{EFBD32DC-9777-42F2-B6A6-3C4F555A2D8C}"/>
    <cellStyle name="Normal 10 4 6 2" xfId="1142" xr:uid="{FC8828F1-CB13-4C00-9D78-1641070B2DD3}"/>
    <cellStyle name="Normal 10 4 6 2 2" xfId="2702" xr:uid="{2CC5A27F-150A-418D-959E-EB64D5EEDD52}"/>
    <cellStyle name="Normal 10 4 6 2 3" xfId="2703" xr:uid="{FD416112-84F1-4B18-905E-79CAB21F598E}"/>
    <cellStyle name="Normal 10 4 6 2 4" xfId="2704" xr:uid="{159C50FD-509A-4619-BBAD-DFBB188AB682}"/>
    <cellStyle name="Normal 10 4 6 3" xfId="2705" xr:uid="{6A8508DE-10E3-4793-95A4-65E7ED330026}"/>
    <cellStyle name="Normal 10 4 6 4" xfId="2706" xr:uid="{5CF78597-59B7-48FA-967D-7907899A9CEF}"/>
    <cellStyle name="Normal 10 4 6 5" xfId="2707" xr:uid="{A38877D3-0EAB-4E1D-A2E8-2F67261C5B43}"/>
    <cellStyle name="Normal 10 4 7" xfId="1143" xr:uid="{ABBC3A5E-59D0-4E57-BB35-4DAAA32A0F85}"/>
    <cellStyle name="Normal 10 4 7 2" xfId="2708" xr:uid="{5031B28E-E3F7-4D98-99A8-855E0CBE914F}"/>
    <cellStyle name="Normal 10 4 7 3" xfId="2709" xr:uid="{77F77846-2410-47B7-ADE5-844FAF8FC588}"/>
    <cellStyle name="Normal 10 4 7 4" xfId="2710" xr:uid="{0F9C3666-4049-4E13-82BA-ACC939A20628}"/>
    <cellStyle name="Normal 10 4 8" xfId="2711" xr:uid="{A9A5B657-10C5-4EF5-BA57-18AC7D4A9ACE}"/>
    <cellStyle name="Normal 10 4 8 2" xfId="2712" xr:uid="{22676F5C-6EC5-458A-AE2F-34C4B1F6CF38}"/>
    <cellStyle name="Normal 10 4 8 3" xfId="2713" xr:uid="{CDDC380C-C601-4D9F-99DB-6C242C83D0F8}"/>
    <cellStyle name="Normal 10 4 8 4" xfId="2714" xr:uid="{2A174524-A24C-4950-8E4A-A4A7A0BA817F}"/>
    <cellStyle name="Normal 10 4 9" xfId="2715" xr:uid="{E9CFA583-CB47-485B-8446-A428B9835528}"/>
    <cellStyle name="Normal 10 5" xfId="85" xr:uid="{65E0C798-915E-48C2-877A-48FE07B5A118}"/>
    <cellStyle name="Normal 10 5 2" xfId="86" xr:uid="{1EAE5EC3-30F0-411A-A97C-CF79E22A920B}"/>
    <cellStyle name="Normal 10 5 2 2" xfId="259" xr:uid="{59A53700-80BF-4F87-AF08-D69CF8F682E8}"/>
    <cellStyle name="Normal 10 5 2 2 2" xfId="515" xr:uid="{F0990319-3051-4D6B-9BA1-45251E42DA4F}"/>
    <cellStyle name="Normal 10 5 2 2 2 2" xfId="1144" xr:uid="{772AF8DA-EE66-48BA-B6CF-024B9529EAA0}"/>
    <cellStyle name="Normal 10 5 2 2 2 3" xfId="2716" xr:uid="{A22825D0-0A87-4BFC-AA61-9240D335C524}"/>
    <cellStyle name="Normal 10 5 2 2 2 4" xfId="2717" xr:uid="{FD6F785B-8B5E-43B5-A95D-C835F9C45045}"/>
    <cellStyle name="Normal 10 5 2 2 3" xfId="1145" xr:uid="{59E2B4E7-2F80-4BE3-928F-32C98A979D1E}"/>
    <cellStyle name="Normal 10 5 2 2 3 2" xfId="2718" xr:uid="{844C53B5-CEB7-4498-8A7C-C0CFE4E880C4}"/>
    <cellStyle name="Normal 10 5 2 2 3 3" xfId="2719" xr:uid="{274EE9D6-7295-46BC-A510-4BE961E7E9C4}"/>
    <cellStyle name="Normal 10 5 2 2 3 4" xfId="2720" xr:uid="{09DF05DA-781D-49F2-B84D-E979A0D1C14C}"/>
    <cellStyle name="Normal 10 5 2 2 4" xfId="2721" xr:uid="{63C230C3-D971-4281-BCC7-C22D887579EC}"/>
    <cellStyle name="Normal 10 5 2 2 5" xfId="2722" xr:uid="{FAB87918-3CBC-4779-A3B1-8565E4F6E5DF}"/>
    <cellStyle name="Normal 10 5 2 2 6" xfId="2723" xr:uid="{E8825D9B-3BAE-428F-A9AA-7FEBF27534DC}"/>
    <cellStyle name="Normal 10 5 2 3" xfId="516" xr:uid="{60A2CA49-8D75-4DC0-B3D6-F434AF367898}"/>
    <cellStyle name="Normal 10 5 2 3 2" xfId="1146" xr:uid="{8C8F7E7D-4FC5-4933-80D1-BD3D3F3CA6AE}"/>
    <cellStyle name="Normal 10 5 2 3 2 2" xfId="2724" xr:uid="{8DADA4B8-D5F2-468D-9651-B85E62CAAC90}"/>
    <cellStyle name="Normal 10 5 2 3 2 3" xfId="2725" xr:uid="{F6400513-6F63-4721-B6E4-470364CDF5BB}"/>
    <cellStyle name="Normal 10 5 2 3 2 4" xfId="2726" xr:uid="{6E814A1E-BBC7-41DC-8A85-77187ADD4094}"/>
    <cellStyle name="Normal 10 5 2 3 3" xfId="2727" xr:uid="{5B2745DA-1473-4ED9-9FEF-062ED9ADEA20}"/>
    <cellStyle name="Normal 10 5 2 3 4" xfId="2728" xr:uid="{46D09B39-5B6B-422C-80EF-3200CBBCFB41}"/>
    <cellStyle name="Normal 10 5 2 3 5" xfId="2729" xr:uid="{E7458526-EF6F-4D39-BD92-B1BC766E27DC}"/>
    <cellStyle name="Normal 10 5 2 4" xfId="1147" xr:uid="{D8AED1D7-6F25-477C-8173-85C2CACF840B}"/>
    <cellStyle name="Normal 10 5 2 4 2" xfId="2730" xr:uid="{A82B59F0-78B9-44AD-9FE3-3869AEBD6C83}"/>
    <cellStyle name="Normal 10 5 2 4 3" xfId="2731" xr:uid="{B5622152-97F2-45CB-B650-4C1C8A224DCE}"/>
    <cellStyle name="Normal 10 5 2 4 4" xfId="2732" xr:uid="{C3A73868-4BEC-4938-B753-0BA282C39D33}"/>
    <cellStyle name="Normal 10 5 2 5" xfId="2733" xr:uid="{E018E213-AAD3-4A3B-B268-6D2F5CA19775}"/>
    <cellStyle name="Normal 10 5 2 5 2" xfId="2734" xr:uid="{AE060286-85AB-4B13-BDF9-783140EE2572}"/>
    <cellStyle name="Normal 10 5 2 5 3" xfId="2735" xr:uid="{2E9BF6E2-956A-4851-A44C-52B521A58A3E}"/>
    <cellStyle name="Normal 10 5 2 5 4" xfId="2736" xr:uid="{F68E791B-34CF-4F0D-AE38-2E9396983E71}"/>
    <cellStyle name="Normal 10 5 2 6" xfId="2737" xr:uid="{78F19A7C-BAB6-4358-B489-9BCC69ED0B5F}"/>
    <cellStyle name="Normal 10 5 2 7" xfId="2738" xr:uid="{AE7F6614-66DD-4E52-9390-445B14EF43C3}"/>
    <cellStyle name="Normal 10 5 2 8" xfId="2739" xr:uid="{6B19F158-3CF3-4901-B8DD-9F1B20E7F9E8}"/>
    <cellStyle name="Normal 10 5 3" xfId="260" xr:uid="{C5C1F525-48FD-4EDC-AAEF-9FB0C189EF74}"/>
    <cellStyle name="Normal 10 5 3 2" xfId="517" xr:uid="{B45B0A43-D6BB-4174-B43F-E6F4B550BBEA}"/>
    <cellStyle name="Normal 10 5 3 2 2" xfId="518" xr:uid="{732C85FC-86FE-4514-AABA-B37C551F9124}"/>
    <cellStyle name="Normal 10 5 3 2 3" xfId="2740" xr:uid="{89F0039C-A0E4-4906-A17D-A9F0BCAC4EAF}"/>
    <cellStyle name="Normal 10 5 3 2 4" xfId="2741" xr:uid="{47E7FF56-F6E0-4913-B004-462AE1397A35}"/>
    <cellStyle name="Normal 10 5 3 3" xfId="519" xr:uid="{E2589735-2868-4AE8-95CD-0C65179F29E2}"/>
    <cellStyle name="Normal 10 5 3 3 2" xfId="2742" xr:uid="{4BE2D8C2-5240-4150-B29D-377D6EC747ED}"/>
    <cellStyle name="Normal 10 5 3 3 3" xfId="2743" xr:uid="{BD70EB0F-9860-499E-AC15-0ACD4C91A3D8}"/>
    <cellStyle name="Normal 10 5 3 3 4" xfId="2744" xr:uid="{11BDE116-8D4F-435C-95BB-C9E5BA0C0559}"/>
    <cellStyle name="Normal 10 5 3 4" xfId="2745" xr:uid="{8E930C5F-CD09-48DA-9ADF-AD94624BA2EA}"/>
    <cellStyle name="Normal 10 5 3 5" xfId="2746" xr:uid="{DE2F54FD-A1C9-45DC-A1A6-87305E35CBFA}"/>
    <cellStyle name="Normal 10 5 3 6" xfId="2747" xr:uid="{D0B2ED61-81B4-4071-9780-0C6524C5EA28}"/>
    <cellStyle name="Normal 10 5 4" xfId="261" xr:uid="{A4EC8F41-BF15-4100-9264-A086D28FC4E9}"/>
    <cellStyle name="Normal 10 5 4 2" xfId="520" xr:uid="{6E6572AA-0AC4-45CD-BA46-108879A379AF}"/>
    <cellStyle name="Normal 10 5 4 2 2" xfId="2748" xr:uid="{95D51246-7D7F-4D49-A8C3-660BC63112A9}"/>
    <cellStyle name="Normal 10 5 4 2 3" xfId="2749" xr:uid="{6AF7E50B-3804-46A9-AEE1-B8F3B13A5861}"/>
    <cellStyle name="Normal 10 5 4 2 4" xfId="2750" xr:uid="{D6F564A8-743A-48B0-9D95-5E5583878789}"/>
    <cellStyle name="Normal 10 5 4 3" xfId="2751" xr:uid="{0B7758D9-1D0A-44A8-BA5E-77FDBF5B58C6}"/>
    <cellStyle name="Normal 10 5 4 4" xfId="2752" xr:uid="{BA06919D-735C-4019-B72D-430483ED4E9C}"/>
    <cellStyle name="Normal 10 5 4 5" xfId="2753" xr:uid="{E133A695-27FA-4FEE-B3BD-9856F4B7A483}"/>
    <cellStyle name="Normal 10 5 5" xfId="521" xr:uid="{A7B41029-F96B-4454-85BC-65DDEC23D679}"/>
    <cellStyle name="Normal 10 5 5 2" xfId="2754" xr:uid="{A8E26619-CA33-48DE-B009-E7F1AFA93795}"/>
    <cellStyle name="Normal 10 5 5 3" xfId="2755" xr:uid="{11D73459-0BE9-4531-A56D-6C0B082AC856}"/>
    <cellStyle name="Normal 10 5 5 4" xfId="2756" xr:uid="{F6FE6FF4-D23F-4423-A14D-1BA90B145B98}"/>
    <cellStyle name="Normal 10 5 6" xfId="2757" xr:uid="{E0AF7898-5FC0-41A1-9CF4-3DE0E71AB0CB}"/>
    <cellStyle name="Normal 10 5 6 2" xfId="2758" xr:uid="{1DEA3E5F-23F6-4475-917E-29953FC27B36}"/>
    <cellStyle name="Normal 10 5 6 3" xfId="2759" xr:uid="{ED86E80A-0EBA-47CC-AEAE-E2620914BB01}"/>
    <cellStyle name="Normal 10 5 6 4" xfId="2760" xr:uid="{F9AEDE29-EC6E-4D09-AC7B-EDF7F864639B}"/>
    <cellStyle name="Normal 10 5 7" xfId="2761" xr:uid="{FA1612A6-F69E-4353-86A2-0740D872B741}"/>
    <cellStyle name="Normal 10 5 8" xfId="2762" xr:uid="{A3651BAB-6C42-413D-9941-34F75A3C349E}"/>
    <cellStyle name="Normal 10 5 9" xfId="2763" xr:uid="{C38666E2-DC66-428C-98B8-105DCA154FE0}"/>
    <cellStyle name="Normal 10 6" xfId="87" xr:uid="{37A1B8A6-4D54-4504-98A9-CAEBECE2B937}"/>
    <cellStyle name="Normal 10 6 2" xfId="262" xr:uid="{E117B1DA-68CA-4F96-B3B1-2E2C4DB19F35}"/>
    <cellStyle name="Normal 10 6 2 2" xfId="522" xr:uid="{A059D603-2244-48FF-B57E-40DB5856FBBB}"/>
    <cellStyle name="Normal 10 6 2 2 2" xfId="1148" xr:uid="{4425D916-7062-4090-A53A-DEFDE132C6EB}"/>
    <cellStyle name="Normal 10 6 2 2 2 2" xfId="1149" xr:uid="{0431BEB9-156D-441E-9179-B6C780C34D28}"/>
    <cellStyle name="Normal 10 6 2 2 3" xfId="1150" xr:uid="{5CB5DFE0-CBDE-44C8-A524-C171A6483D3D}"/>
    <cellStyle name="Normal 10 6 2 2 4" xfId="2764" xr:uid="{5485C4D2-2596-4FD4-BD21-D8403256585D}"/>
    <cellStyle name="Normal 10 6 2 3" xfId="1151" xr:uid="{05359D94-B846-46D3-8758-66456581DB69}"/>
    <cellStyle name="Normal 10 6 2 3 2" xfId="1152" xr:uid="{5061A69E-380E-4E06-BA9B-9CB44847E368}"/>
    <cellStyle name="Normal 10 6 2 3 3" xfId="2765" xr:uid="{30FAC9AB-7E60-4522-B254-D4705028FFD5}"/>
    <cellStyle name="Normal 10 6 2 3 4" xfId="2766" xr:uid="{AAFBDD89-F345-4FD1-AA83-2CFEB3EFC270}"/>
    <cellStyle name="Normal 10 6 2 4" xfId="1153" xr:uid="{10956909-1D8C-4D13-912D-F4BA57F040D2}"/>
    <cellStyle name="Normal 10 6 2 5" xfId="2767" xr:uid="{13356047-9AD5-494F-A082-1327E68E97F3}"/>
    <cellStyle name="Normal 10 6 2 6" xfId="2768" xr:uid="{84388938-6465-440B-89C5-675E93194AF5}"/>
    <cellStyle name="Normal 10 6 3" xfId="523" xr:uid="{FF7DA777-952B-4B39-A2AD-6E00B6522A66}"/>
    <cellStyle name="Normal 10 6 3 2" xfId="1154" xr:uid="{37E4D46D-B766-48E5-9052-911A2C004E24}"/>
    <cellStyle name="Normal 10 6 3 2 2" xfId="1155" xr:uid="{CA2382B5-7D65-459B-8207-AD524199C9BF}"/>
    <cellStyle name="Normal 10 6 3 2 3" xfId="2769" xr:uid="{F3920503-973C-4052-8ACB-E174442A084F}"/>
    <cellStyle name="Normal 10 6 3 2 4" xfId="2770" xr:uid="{344D15D6-5D78-4558-A205-DDB84475D030}"/>
    <cellStyle name="Normal 10 6 3 3" xfId="1156" xr:uid="{4E81DC69-60B8-4CB8-A206-D2180966D1D3}"/>
    <cellStyle name="Normal 10 6 3 4" xfId="2771" xr:uid="{9E2EEFBB-95D0-4370-85EF-6ACF6F02A58F}"/>
    <cellStyle name="Normal 10 6 3 5" xfId="2772" xr:uid="{AA46AFCA-184B-4151-BC9C-F768AED788CA}"/>
    <cellStyle name="Normal 10 6 4" xfId="1157" xr:uid="{E9D9F9BB-6FB0-4DD0-A829-2C29DEEADC8C}"/>
    <cellStyle name="Normal 10 6 4 2" xfId="1158" xr:uid="{86EFB616-61F2-42C4-832D-434DBCBBFAE5}"/>
    <cellStyle name="Normal 10 6 4 3" xfId="2773" xr:uid="{DEBE1E6A-A6AF-4CB7-95FA-F60560E600A5}"/>
    <cellStyle name="Normal 10 6 4 4" xfId="2774" xr:uid="{46A4113C-2910-4F8E-A661-45C803F20B12}"/>
    <cellStyle name="Normal 10 6 5" xfId="1159" xr:uid="{75D639A9-1D41-42B4-93B5-3A909C321465}"/>
    <cellStyle name="Normal 10 6 5 2" xfId="2775" xr:uid="{CE611DF4-3B17-4B24-BF46-6D0126B254B0}"/>
    <cellStyle name="Normal 10 6 5 3" xfId="2776" xr:uid="{C5A0ECBF-C2CC-416E-AFED-59C3E477CF27}"/>
    <cellStyle name="Normal 10 6 5 4" xfId="2777" xr:uid="{2607C346-D605-4596-8EBB-6B8CDFFC1D7B}"/>
    <cellStyle name="Normal 10 6 6" xfId="2778" xr:uid="{4271C377-A2E7-412B-9074-12D8C7AF9394}"/>
    <cellStyle name="Normal 10 6 7" xfId="2779" xr:uid="{B8B256AA-DD22-4ECA-A2CA-DECB6489FE39}"/>
    <cellStyle name="Normal 10 6 8" xfId="2780" xr:uid="{760CF671-98B2-462A-A3DB-A567FA5958CD}"/>
    <cellStyle name="Normal 10 7" xfId="263" xr:uid="{287944E8-333E-4064-9DAA-525B81797B66}"/>
    <cellStyle name="Normal 10 7 2" xfId="524" xr:uid="{487439B2-C64D-4C4A-A1C0-323572C50CC8}"/>
    <cellStyle name="Normal 10 7 2 2" xfId="525" xr:uid="{843452E0-D7EA-42DD-BFA8-E67E6EED2DAA}"/>
    <cellStyle name="Normal 10 7 2 2 2" xfId="1160" xr:uid="{85E40C4F-02A1-498E-BB5A-B52F4077768B}"/>
    <cellStyle name="Normal 10 7 2 2 3" xfId="2781" xr:uid="{F8EE6566-582D-490D-B46E-F5F4394BF159}"/>
    <cellStyle name="Normal 10 7 2 2 4" xfId="2782" xr:uid="{63E7DEA2-B03C-4A0A-8345-402B75CC4B87}"/>
    <cellStyle name="Normal 10 7 2 3" xfId="1161" xr:uid="{3D28A290-5335-4128-B8C9-A6D11571D2DC}"/>
    <cellStyle name="Normal 10 7 2 4" xfId="2783" xr:uid="{BA9593D9-A18D-4F35-8746-F09F3A661908}"/>
    <cellStyle name="Normal 10 7 2 5" xfId="2784" xr:uid="{63123856-28C3-4853-B4EC-41A84F7A9D08}"/>
    <cellStyle name="Normal 10 7 3" xfId="526" xr:uid="{F05D5E72-EC9D-4188-9AB8-07383055E095}"/>
    <cellStyle name="Normal 10 7 3 2" xfId="1162" xr:uid="{BA4A59D9-2369-4124-B915-B1BC30F4908B}"/>
    <cellStyle name="Normal 10 7 3 3" xfId="2785" xr:uid="{37907A03-BBB9-4771-B4A6-BB3F4B5E7E3B}"/>
    <cellStyle name="Normal 10 7 3 4" xfId="2786" xr:uid="{F22D04E5-EC10-49E4-9CFC-2920A5DA6C6E}"/>
    <cellStyle name="Normal 10 7 4" xfId="1163" xr:uid="{9C93C8FC-F11A-4136-B88C-48F9CEAA49DB}"/>
    <cellStyle name="Normal 10 7 4 2" xfId="2787" xr:uid="{4CBA53E5-8162-420A-A81D-BE9A5FAF3486}"/>
    <cellStyle name="Normal 10 7 4 3" xfId="2788" xr:uid="{D8F14659-BBE5-486B-9106-425B6CC3AFC9}"/>
    <cellStyle name="Normal 10 7 4 4" xfId="2789" xr:uid="{9418C8E4-5C2A-4851-B1FC-9A27C85573EC}"/>
    <cellStyle name="Normal 10 7 5" xfId="2790" xr:uid="{2A49017A-E76C-4351-BDF6-024B5514426A}"/>
    <cellStyle name="Normal 10 7 6" xfId="2791" xr:uid="{8C58ACB4-E7EB-491C-BF0F-6FA05AB74CE4}"/>
    <cellStyle name="Normal 10 7 7" xfId="2792" xr:uid="{EBCC2336-D6BE-48BC-951C-22923630427C}"/>
    <cellStyle name="Normal 10 8" xfId="264" xr:uid="{EA0A4F7A-8C38-461D-9CC6-CAF6A164A2C6}"/>
    <cellStyle name="Normal 10 8 2" xfId="527" xr:uid="{7931B4C1-89AB-4C02-875B-FDFBAF7D03D3}"/>
    <cellStyle name="Normal 10 8 2 2" xfId="1164" xr:uid="{D7DC62A5-B8C8-4624-8408-35C061811FDC}"/>
    <cellStyle name="Normal 10 8 2 3" xfId="2793" xr:uid="{951A9975-A6F9-4CE3-8FFC-FBEF90D338C6}"/>
    <cellStyle name="Normal 10 8 2 4" xfId="2794" xr:uid="{20898FC4-271F-4829-B039-8D9922315569}"/>
    <cellStyle name="Normal 10 8 3" xfId="1165" xr:uid="{E2E1F935-2EB2-4369-A262-FC262C5E4FB3}"/>
    <cellStyle name="Normal 10 8 3 2" xfId="2795" xr:uid="{DE134F7D-B317-42C2-AFBD-8D587FB55AE9}"/>
    <cellStyle name="Normal 10 8 3 3" xfId="2796" xr:uid="{E3DEF4AC-4CA2-4B72-B077-2A41C954BAA5}"/>
    <cellStyle name="Normal 10 8 3 4" xfId="2797" xr:uid="{FFEC30A9-FAC6-4167-81E1-D1241911F9AE}"/>
    <cellStyle name="Normal 10 8 4" xfId="2798" xr:uid="{355C7D2A-5866-4ED9-A607-9BB21B6B6D6B}"/>
    <cellStyle name="Normal 10 8 5" xfId="2799" xr:uid="{B1925C0A-AF19-430C-B972-891542CD0E46}"/>
    <cellStyle name="Normal 10 8 6" xfId="2800" xr:uid="{6F01E3C1-317C-4041-8FFF-941C43623B7A}"/>
    <cellStyle name="Normal 10 9" xfId="265" xr:uid="{A2F34E40-1B9A-474C-9C8F-B98972AB3A64}"/>
    <cellStyle name="Normal 10 9 2" xfId="1166" xr:uid="{FD10C48B-1CE4-4A06-B776-88AF0A7D8A81}"/>
    <cellStyle name="Normal 10 9 2 2" xfId="2801" xr:uid="{0135B3D0-2A37-4FD9-BF72-21F31310421B}"/>
    <cellStyle name="Normal 10 9 2 2 2" xfId="4330" xr:uid="{308A7497-076B-4F94-957A-285F89E9EFC5}"/>
    <cellStyle name="Normal 10 9 2 2 3" xfId="4679" xr:uid="{7B3F6A95-0A25-4A89-A858-76B9BE7E6C5D}"/>
    <cellStyle name="Normal 10 9 2 3" xfId="2802" xr:uid="{A4047839-BDD4-4652-9E2B-F283672F93E4}"/>
    <cellStyle name="Normal 10 9 2 4" xfId="2803" xr:uid="{620A72DA-9E58-4210-9057-8114B65BB9A9}"/>
    <cellStyle name="Normal 10 9 3" xfId="2804" xr:uid="{3CBB6B7D-65D6-4BB5-8AE3-4D2C16FD1EEC}"/>
    <cellStyle name="Normal 10 9 3 2" xfId="5359" xr:uid="{21D8F96C-2E17-48F8-8316-B36DC9B9AB54}"/>
    <cellStyle name="Normal 10 9 4" xfId="2805" xr:uid="{21EFB7B5-CEC3-47AF-909D-C33B467F41E0}"/>
    <cellStyle name="Normal 10 9 4 2" xfId="4562" xr:uid="{84795D4D-8EC1-4C1C-B632-E4E5842A18EB}"/>
    <cellStyle name="Normal 10 9 4 3" xfId="4680" xr:uid="{3DE3BAD5-88A3-43B0-AF79-1026736C726F}"/>
    <cellStyle name="Normal 10 9 4 4" xfId="4600" xr:uid="{F6729E99-FD23-424A-8E27-BBB713B145B9}"/>
    <cellStyle name="Normal 10 9 5" xfId="2806" xr:uid="{F4D3255E-5C54-4BA9-9071-898C96A2B931}"/>
    <cellStyle name="Normal 11" xfId="44" xr:uid="{FA5F07BC-6A69-48C0-9124-6A21E0591671}"/>
    <cellStyle name="Normal 11 2" xfId="266" xr:uid="{BDFAC0E8-CA1D-4AB2-956B-7A3F7E0A8830}"/>
    <cellStyle name="Normal 11 2 2" xfId="4647" xr:uid="{0DA8A641-DC25-4D70-8BDB-D2C2DC2292EE}"/>
    <cellStyle name="Normal 11 3" xfId="4335" xr:uid="{8BAB968E-1BE5-4AC2-B864-EC3669436F3A}"/>
    <cellStyle name="Normal 11 3 2" xfId="4541" xr:uid="{F6611736-A985-4770-986E-2D73C7D0A815}"/>
    <cellStyle name="Normal 11 3 3" xfId="4724" xr:uid="{5C13F3AF-8C64-4FCA-AE3B-313D316FA1AB}"/>
    <cellStyle name="Normal 11 3 4" xfId="4701" xr:uid="{46A90EA9-DDB0-4958-810F-5D29C9C91103}"/>
    <cellStyle name="Normal 12" xfId="45" xr:uid="{6BB9C737-D795-45AB-8D70-75D95CB92CC7}"/>
    <cellStyle name="Normal 12 2" xfId="267" xr:uid="{3F738055-FE02-4B44-A922-F208E172A154}"/>
    <cellStyle name="Normal 12 2 2" xfId="4648" xr:uid="{5ED97966-0DF5-4BB6-ADA3-FAC174AC9239}"/>
    <cellStyle name="Normal 12 3" xfId="4542" xr:uid="{5C864CF3-DC86-4AA5-9F52-E5FF904F110A}"/>
    <cellStyle name="Normal 13" xfId="46" xr:uid="{F655786B-9F69-4E60-8EC7-8431470E5C50}"/>
    <cellStyle name="Normal 13 2" xfId="47" xr:uid="{D6031D27-FDFE-4B4C-930B-46A6E519B112}"/>
    <cellStyle name="Normal 13 2 2" xfId="268" xr:uid="{29988851-356A-4332-AF25-0D5A8F793CC3}"/>
    <cellStyle name="Normal 13 2 2 2" xfId="4649" xr:uid="{D5D279A7-0D76-4C06-A62F-B62541247AE2}"/>
    <cellStyle name="Normal 13 2 3" xfId="4337" xr:uid="{51F40EF7-40D7-4222-AB0F-9FC057FA9B25}"/>
    <cellStyle name="Normal 13 2 3 2" xfId="4543" xr:uid="{4BFEED82-6FD0-4751-9947-0915CA01B6D1}"/>
    <cellStyle name="Normal 13 2 3 3" xfId="4725" xr:uid="{F79BEDC1-53E1-4F74-AF7C-1BD51BFD1D93}"/>
    <cellStyle name="Normal 13 2 3 4" xfId="4702" xr:uid="{9D0C1460-5CD3-44B9-80FF-5163D46F153D}"/>
    <cellStyle name="Normal 13 3" xfId="269" xr:uid="{AA2D7E27-AD62-49D1-B440-E5AFA5154980}"/>
    <cellStyle name="Normal 13 3 2" xfId="4421" xr:uid="{61205194-CB12-4662-BB17-A23CC6A08070}"/>
    <cellStyle name="Normal 13 3 3" xfId="4338" xr:uid="{1A1AAE77-A6D1-4EB2-A86B-B3ADEE447B8D}"/>
    <cellStyle name="Normal 13 3 4" xfId="4566" xr:uid="{7D62A8BF-660F-4EAC-B861-9876FC212E72}"/>
    <cellStyle name="Normal 13 3 5" xfId="4726" xr:uid="{F66B8BC6-3813-4B7F-A936-238122AA48C6}"/>
    <cellStyle name="Normal 13 4" xfId="4339" xr:uid="{0E021410-472E-4AA9-A9BA-8EE57F22C1C6}"/>
    <cellStyle name="Normal 13 5" xfId="4336" xr:uid="{F89BE8B6-6CF3-4D00-A4AE-13A7FF8AC511}"/>
    <cellStyle name="Normal 14" xfId="48" xr:uid="{1FCC3B0E-A965-4959-BD22-665A05C0CD15}"/>
    <cellStyle name="Normal 14 18" xfId="4341" xr:uid="{5F13C27D-A6F9-4077-879B-7F37183E7A1C}"/>
    <cellStyle name="Normal 14 2" xfId="270" xr:uid="{A5AB8150-7B31-4E8F-BCB0-21628A212F70}"/>
    <cellStyle name="Normal 14 2 2" xfId="430" xr:uid="{09DB13D4-ED35-43E8-ADFD-5E1A89DF314D}"/>
    <cellStyle name="Normal 14 2 2 2" xfId="431" xr:uid="{0344CBC7-296F-42A6-857D-C2A91EF213E8}"/>
    <cellStyle name="Normal 14 2 3" xfId="432" xr:uid="{A37444B0-EE5F-41D1-9100-19F0B10737F1}"/>
    <cellStyle name="Normal 14 3" xfId="433" xr:uid="{CA414599-9709-47A1-A8B1-C14629E54278}"/>
    <cellStyle name="Normal 14 3 2" xfId="4650" xr:uid="{A31D6B80-600F-48F2-8A50-11C1A41D76E2}"/>
    <cellStyle name="Normal 14 4" xfId="4340" xr:uid="{6E594AD1-7BAE-4354-99B3-E88D620A42CD}"/>
    <cellStyle name="Normal 14 4 2" xfId="4544" xr:uid="{49C20AA8-A0DB-4DC0-A622-DABEDFC42FAF}"/>
    <cellStyle name="Normal 14 4 3" xfId="4727" xr:uid="{A58C5B9B-73C2-4376-A476-6D523E12DB66}"/>
    <cellStyle name="Normal 14 4 4" xfId="4703" xr:uid="{CC889ACE-77B5-48E9-A4C5-6EBCBD5E2F81}"/>
    <cellStyle name="Normal 15" xfId="88" xr:uid="{3D175D05-C8A9-4509-88A4-DFE27C17274B}"/>
    <cellStyle name="Normal 15 2" xfId="89" xr:uid="{5E41DFEC-EA2B-4E68-B1FB-90F1A679651C}"/>
    <cellStyle name="Normal 15 2 2" xfId="271" xr:uid="{6FB8665A-279A-47BE-8A44-5FC625C10574}"/>
    <cellStyle name="Normal 15 2 2 2" xfId="4453" xr:uid="{286C6F73-A849-4552-A4BD-3A0AE6A6546B}"/>
    <cellStyle name="Normal 15 2 3" xfId="4546" xr:uid="{CAAC437C-BD27-4F8B-8D44-AD37AB789F1F}"/>
    <cellStyle name="Normal 15 3" xfId="272" xr:uid="{92880526-862A-4DAB-8302-1BD6D2B99DF8}"/>
    <cellStyle name="Normal 15 3 2" xfId="4422" xr:uid="{4ADDD043-301D-4D51-9875-F1F29D6BE995}"/>
    <cellStyle name="Normal 15 3 3" xfId="4343" xr:uid="{EBC0432F-1AA5-4172-908D-220FD11A55FD}"/>
    <cellStyle name="Normal 15 3 4" xfId="4567" xr:uid="{D7CCCA6A-CEC7-4FDB-A55B-F5D5DA07D50A}"/>
    <cellStyle name="Normal 15 3 5" xfId="4729" xr:uid="{C9132A18-94E1-4B5E-89CF-B60C250D6096}"/>
    <cellStyle name="Normal 15 4" xfId="4342" xr:uid="{72E613D2-435B-40BB-BDAE-C51843590627}"/>
    <cellStyle name="Normal 15 4 2" xfId="4545" xr:uid="{EEC0485E-E75C-4709-9790-DBB2BE6394F3}"/>
    <cellStyle name="Normal 15 4 3" xfId="4728" xr:uid="{3FDC67FD-669E-40C3-A923-AA8B199F99D4}"/>
    <cellStyle name="Normal 15 4 4" xfId="4704" xr:uid="{3412A5F5-772F-409B-BF31-A4D79235A87D}"/>
    <cellStyle name="Normal 16" xfId="90" xr:uid="{6A57782C-AFA2-4C8E-85FC-9067DB7522E9}"/>
    <cellStyle name="Normal 16 2" xfId="273" xr:uid="{CF8BFFF6-D052-45A5-A725-6B82A9A495D8}"/>
    <cellStyle name="Normal 16 2 2" xfId="4423" xr:uid="{9B3B784F-9937-4483-B7BB-41BB8445D228}"/>
    <cellStyle name="Normal 16 2 3" xfId="4344" xr:uid="{31B9FD82-81FE-42E7-B530-C11D7BEB38FA}"/>
    <cellStyle name="Normal 16 2 4" xfId="4568" xr:uid="{2F0DE4C8-C0E4-4BE0-B457-91E047E3210B}"/>
    <cellStyle name="Normal 16 2 5" xfId="4730" xr:uid="{25964022-E6DF-4DCF-A19A-4D9316240651}"/>
    <cellStyle name="Normal 16 3" xfId="274" xr:uid="{40D8AF93-A919-4E0C-B380-6FF573A38CFF}"/>
    <cellStyle name="Normal 17" xfId="91" xr:uid="{0DEC81BF-F665-47F4-BF50-3B75EE5745FE}"/>
    <cellStyle name="Normal 17 2" xfId="275" xr:uid="{E6DFF3BB-98E8-4835-A63D-21C08BE06C0A}"/>
    <cellStyle name="Normal 17 2 2" xfId="4424" xr:uid="{545E73A1-D4CA-4F1A-853A-489496ACC2F6}"/>
    <cellStyle name="Normal 17 2 3" xfId="4346" xr:uid="{A483F145-AAD8-491A-9A45-5D4DF0DCFBD4}"/>
    <cellStyle name="Normal 17 2 4" xfId="4569" xr:uid="{8D3FD08F-B39F-486A-87EC-176C2DFA54E5}"/>
    <cellStyle name="Normal 17 2 5" xfId="4731" xr:uid="{870E4317-0D7D-447E-B4EC-6CE463911D2D}"/>
    <cellStyle name="Normal 17 3" xfId="4347" xr:uid="{A68CA008-5079-461D-8FEA-1B6A64A981ED}"/>
    <cellStyle name="Normal 17 4" xfId="4345" xr:uid="{358FA902-B2AE-4C86-9271-D5A583031D5C}"/>
    <cellStyle name="Normal 18" xfId="92" xr:uid="{9B9CB8CD-2644-47B3-91E2-8E261C8FFF2F}"/>
    <cellStyle name="Normal 18 2" xfId="276" xr:uid="{E1B3FDCC-2A5F-4A20-8336-A695CC7464D8}"/>
    <cellStyle name="Normal 18 2 2" xfId="4454" xr:uid="{C1F648AA-8A71-4152-BD5E-B9974AF2ED91}"/>
    <cellStyle name="Normal 18 3" xfId="4348" xr:uid="{650A71B4-EB41-49D5-AC31-CE155556FC2B}"/>
    <cellStyle name="Normal 18 3 2" xfId="4547" xr:uid="{5E88078F-00AA-4EE9-8F82-30AD00E7EFC0}"/>
    <cellStyle name="Normal 18 3 3" xfId="4732" xr:uid="{179C6FDB-02C7-421F-8C08-83EF33D204CB}"/>
    <cellStyle name="Normal 18 3 4" xfId="4705" xr:uid="{3D26310A-A559-4B79-92C9-E3E3FDCBDAE9}"/>
    <cellStyle name="Normal 19" xfId="93" xr:uid="{FA9317C7-76AA-4B72-A215-2E7AE948A3FC}"/>
    <cellStyle name="Normal 19 2" xfId="94" xr:uid="{9B2CBAE9-9C73-49A0-8F9F-FCEA61E3B350}"/>
    <cellStyle name="Normal 19 2 2" xfId="277" xr:uid="{5864BD98-06BE-445A-814D-1542579D9E39}"/>
    <cellStyle name="Normal 19 2 2 2" xfId="4651" xr:uid="{054A8B14-1DF0-43E3-94EC-45BEA244AAFA}"/>
    <cellStyle name="Normal 19 2 3" xfId="4549" xr:uid="{A798F97C-C95A-456A-BD5F-CF46AEBE16B4}"/>
    <cellStyle name="Normal 19 3" xfId="278" xr:uid="{E8C4CE09-37EC-4442-A291-034B796BBE29}"/>
    <cellStyle name="Normal 19 3 2" xfId="4652" xr:uid="{06CB4DC7-BB3F-4CC4-BBB6-C9AE316322DC}"/>
    <cellStyle name="Normal 19 4" xfId="4548" xr:uid="{63184D08-0508-4CA9-B64D-0BE6F296C62D}"/>
    <cellStyle name="Normal 2" xfId="3" xr:uid="{0035700C-F3A5-4A6F-B63A-5CE25669DEE2}"/>
    <cellStyle name="Normal 2 2" xfId="49" xr:uid="{4B4F8CAF-A8C3-43FA-8F9E-B0ED43C0B15B}"/>
    <cellStyle name="Normal 2 2 2" xfId="50" xr:uid="{7E4E8003-6328-4A18-BA7B-D4174D85403D}"/>
    <cellStyle name="Normal 2 2 2 2" xfId="279" xr:uid="{FAC054CE-4756-47BC-AF62-EDDB95374A1B}"/>
    <cellStyle name="Normal 2 2 2 2 2" xfId="4655" xr:uid="{DD6EAA47-CBF1-498E-B933-D6681A50631B}"/>
    <cellStyle name="Normal 2 2 2 3" xfId="4551" xr:uid="{F5698011-8564-4659-8E0A-1659556D12DC}"/>
    <cellStyle name="Normal 2 2 3" xfId="280" xr:uid="{4636CD31-A096-4B04-9283-CEDA0905B508}"/>
    <cellStyle name="Normal 2 2 3 2" xfId="4455" xr:uid="{9E5D74CB-B448-46D7-90A5-171D4235C0CE}"/>
    <cellStyle name="Normal 2 2 3 2 2" xfId="4585" xr:uid="{CD544F06-242C-4346-998C-3013038696D2}"/>
    <cellStyle name="Normal 2 2 3 2 2 2" xfId="4656" xr:uid="{F4B47396-4B91-402B-934D-9C19878A8B4B}"/>
    <cellStyle name="Normal 2 2 3 2 2 3" xfId="5348" xr:uid="{CD0BFFB0-04EB-4B33-AD4B-2D1047CCB5AC}"/>
    <cellStyle name="Normal 2 2 3 2 3" xfId="4750" xr:uid="{632DAE05-EC9F-46D8-97C6-1C001A94A89D}"/>
    <cellStyle name="Normal 2 2 3 2 4" xfId="5305" xr:uid="{F4B82479-D7CB-4149-BB79-9D4BE8C7F5BF}"/>
    <cellStyle name="Normal 2 2 3 3" xfId="4435" xr:uid="{E2EA2945-F8E5-4954-9F56-EF3D7698FBBB}"/>
    <cellStyle name="Normal 2 2 3 4" xfId="4706" xr:uid="{A298E1A2-4550-44F7-83FE-901BC900C1B4}"/>
    <cellStyle name="Normal 2 2 3 5" xfId="4695" xr:uid="{C1440E61-507E-42AA-A781-EF9D06B54C37}"/>
    <cellStyle name="Normal 2 2 4" xfId="4349" xr:uid="{856E4B6B-60D6-4E5A-87F7-741576FEECB7}"/>
    <cellStyle name="Normal 2 2 4 2" xfId="4550" xr:uid="{6259436A-A373-4278-8804-A1EBBE75B713}"/>
    <cellStyle name="Normal 2 2 4 3" xfId="4733" xr:uid="{2E355BBD-33B5-47AF-9753-B5F442BC49ED}"/>
    <cellStyle name="Normal 2 2 4 4" xfId="4707" xr:uid="{00431656-32E9-4A96-840F-B879A5A1DF77}"/>
    <cellStyle name="Normal 2 2 5" xfId="4654" xr:uid="{BAFC76E8-1686-439D-B01D-39729924C477}"/>
    <cellStyle name="Normal 2 2 6" xfId="4753" xr:uid="{CA50DAA0-1906-44E8-8657-FC93C8575F65}"/>
    <cellStyle name="Normal 2 3" xfId="51" xr:uid="{4450E012-EDC8-42FB-AB49-EB8CF5EDA302}"/>
    <cellStyle name="Normal 2 3 2" xfId="52" xr:uid="{7DA5672A-C12F-4249-ABB5-53166F86D4A4}"/>
    <cellStyle name="Normal 2 3 2 2" xfId="281" xr:uid="{0DA28701-2A08-4A6D-9595-7696A71A8800}"/>
    <cellStyle name="Normal 2 3 2 2 2" xfId="4657" xr:uid="{39873052-A49E-4E03-BEBC-44FEF6706611}"/>
    <cellStyle name="Normal 2 3 2 3" xfId="4351" xr:uid="{B946B94F-1179-462A-85CF-CEE80349AAED}"/>
    <cellStyle name="Normal 2 3 2 3 2" xfId="4553" xr:uid="{3A7E6F83-D088-4D08-AD86-0769C8224ADB}"/>
    <cellStyle name="Normal 2 3 2 3 3" xfId="4735" xr:uid="{F0AE2482-40AD-4443-938B-E9EB09D050F1}"/>
    <cellStyle name="Normal 2 3 2 3 4" xfId="4708" xr:uid="{E8C9B074-56DD-4390-9C5E-6B6A9FF86230}"/>
    <cellStyle name="Normal 2 3 3" xfId="53" xr:uid="{94622AAB-A7BB-4BA5-8549-ABC7E269D3F0}"/>
    <cellStyle name="Normal 2 3 4" xfId="95" xr:uid="{270EC8F2-6863-42F2-AE2D-C58258AF4CD3}"/>
    <cellStyle name="Normal 2 3 5" xfId="185" xr:uid="{3855C419-35EA-4E6B-84D6-671D915E640E}"/>
    <cellStyle name="Normal 2 3 5 2" xfId="4658" xr:uid="{BE236236-EBF0-4E65-B80F-D6C753B6E0F6}"/>
    <cellStyle name="Normal 2 3 6" xfId="4350" xr:uid="{B35624DE-8F73-41D2-AE8A-827212FC1C84}"/>
    <cellStyle name="Normal 2 3 6 2" xfId="4552" xr:uid="{DE6D9064-AA8D-4275-A94A-F10C702AB0E9}"/>
    <cellStyle name="Normal 2 3 6 3" xfId="4734" xr:uid="{E58F5E39-1047-40B2-84BE-1C812B2676BA}"/>
    <cellStyle name="Normal 2 3 6 4" xfId="4709" xr:uid="{E671F24A-1668-4E6B-B4F0-60B4B1731F40}"/>
    <cellStyle name="Normal 2 3 7" xfId="5318" xr:uid="{CE87ADB3-DDA5-4E43-9B86-6C6392CE2BA7}"/>
    <cellStyle name="Normal 2 4" xfId="54" xr:uid="{E6D27543-1B5E-4038-ADB5-331C7A784270}"/>
    <cellStyle name="Normal 2 4 2" xfId="55" xr:uid="{F7B86E64-5B8B-46B3-9979-7AAE334DC419}"/>
    <cellStyle name="Normal 2 4 3" xfId="282" xr:uid="{9CB1E6B7-1FF2-4D04-8237-49BFE6A7E45B}"/>
    <cellStyle name="Normal 2 4 3 2" xfId="4659" xr:uid="{EECFEF2B-AD31-434B-96B3-456A429FD9A1}"/>
    <cellStyle name="Normal 2 4 3 3" xfId="4673" xr:uid="{75BE680A-43B4-4738-A93A-4683123A10DA}"/>
    <cellStyle name="Normal 2 4 4" xfId="4554" xr:uid="{D86C3E86-2FB9-4206-9A2E-DF200A2F0275}"/>
    <cellStyle name="Normal 2 4 5" xfId="4754" xr:uid="{93448937-F010-43C7-ADB9-C9B5D0171E2A}"/>
    <cellStyle name="Normal 2 4 6" xfId="4752" xr:uid="{C45989FB-9FB7-4B69-8185-BEFB6166FC90}"/>
    <cellStyle name="Normal 2 5" xfId="184" xr:uid="{52111BB6-E4FD-42C3-9F1D-BE4047B33311}"/>
    <cellStyle name="Normal 2 5 2" xfId="284" xr:uid="{128A3D2D-37AA-4C7C-8D0C-5580213A5B13}"/>
    <cellStyle name="Normal 2 5 2 2" xfId="2505" xr:uid="{E914A41B-3E32-4D10-8DE6-247FA100062C}"/>
    <cellStyle name="Normal 2 5 3" xfId="283" xr:uid="{B62D760A-FAD4-494A-9F9A-D109FAFF38D1}"/>
    <cellStyle name="Normal 2 5 3 2" xfId="4586" xr:uid="{BA7EBD5C-AD71-4B06-8E1F-DF058D4975D8}"/>
    <cellStyle name="Normal 2 5 3 3" xfId="4746" xr:uid="{8A257047-BF82-4246-ACAE-2B482D5C1E19}"/>
    <cellStyle name="Normal 2 5 3 4" xfId="5302" xr:uid="{3AE0B9F7-B1AC-477F-B080-6B0CD8358369}"/>
    <cellStyle name="Normal 2 5 3 4 2" xfId="5342" xr:uid="{B89A88B8-E5EC-49FF-9034-548801603DD1}"/>
    <cellStyle name="Normal 2 5 4" xfId="4660" xr:uid="{71954A8B-E293-4F95-9215-C52C8867A003}"/>
    <cellStyle name="Normal 2 5 5" xfId="4615" xr:uid="{DC697CAF-74AD-4596-97F0-259354AF96C6}"/>
    <cellStyle name="Normal 2 5 6" xfId="4614" xr:uid="{07BFBFF9-7BAB-4CF2-8752-DB6B72DB1B2F}"/>
    <cellStyle name="Normal 2 5 7" xfId="4749" xr:uid="{9E246DA5-2CDC-4ACC-BFC6-FD3AE42076D4}"/>
    <cellStyle name="Normal 2 5 8" xfId="4719" xr:uid="{2E656416-123A-4094-8413-DB65CC5082A6}"/>
    <cellStyle name="Normal 2 6" xfId="285" xr:uid="{7DC85DD7-6814-4160-9E4A-606E864B0264}"/>
    <cellStyle name="Normal 2 6 2" xfId="286" xr:uid="{8EFC8FD0-BDEF-405B-83FB-3EC55554C9A1}"/>
    <cellStyle name="Normal 2 6 3" xfId="452" xr:uid="{A15CF144-8772-4945-86E5-D706B7CC1CD0}"/>
    <cellStyle name="Normal 2 6 3 2" xfId="5335" xr:uid="{FE56A9AE-FDFB-449A-BF1E-7133764B629E}"/>
    <cellStyle name="Normal 2 6 4" xfId="4661" xr:uid="{F4237DFE-D727-4698-B753-667B564A0DF0}"/>
    <cellStyle name="Normal 2 6 5" xfId="4612" xr:uid="{7E4340B8-28B8-4D6C-BC38-F82CBD7AB94B}"/>
    <cellStyle name="Normal 2 6 5 2" xfId="4710" xr:uid="{E379231B-3710-4DDB-A54D-EA1589BE1EF8}"/>
    <cellStyle name="Normal 2 6 6" xfId="4598" xr:uid="{95B023B0-20FA-4872-83B3-DE8D112A58BC}"/>
    <cellStyle name="Normal 2 6 7" xfId="5322" xr:uid="{530605BC-30D2-43DA-87A9-21FC0F5B02E9}"/>
    <cellStyle name="Normal 2 6 8" xfId="5331" xr:uid="{0F7E98A7-5864-40C2-BAA0-DDA477E42B2A}"/>
    <cellStyle name="Normal 2 7" xfId="287" xr:uid="{F92813BF-2132-4D7B-A693-364AB0409A6B}"/>
    <cellStyle name="Normal 2 7 2" xfId="4456" xr:uid="{B68DD779-D619-48DD-B786-F991EB7EA798}"/>
    <cellStyle name="Normal 2 7 3" xfId="4662" xr:uid="{F84677A7-FFB8-4427-84B6-E4C0722C52F0}"/>
    <cellStyle name="Normal 2 7 4" xfId="5303" xr:uid="{9AC9CBFA-966A-4CE9-8959-3247BCFAB8DF}"/>
    <cellStyle name="Normal 2 8" xfId="4508" xr:uid="{FEEEF2C8-498C-4FDF-AF25-C2F50D944A0E}"/>
    <cellStyle name="Normal 2 9" xfId="4653" xr:uid="{1DF27B39-A4D2-403D-B68B-E4C5717FDD67}"/>
    <cellStyle name="Normal 20" xfId="434" xr:uid="{F339B6A0-8F21-4DA3-81CA-33D4C8FBD6E1}"/>
    <cellStyle name="Normal 20 2" xfId="435" xr:uid="{4BC4C37E-3F75-4D0C-82FE-DAF28739CE6C}"/>
    <cellStyle name="Normal 20 2 2" xfId="436" xr:uid="{65F88774-9211-4F89-965D-383253BD71B5}"/>
    <cellStyle name="Normal 20 2 2 2" xfId="4425" xr:uid="{9F50B25A-0E90-409C-8DC5-8F3DEB12591A}"/>
    <cellStyle name="Normal 20 2 2 3" xfId="4417" xr:uid="{E8EBE635-5E4C-4467-A22D-481824BECA86}"/>
    <cellStyle name="Normal 20 2 2 4" xfId="4582" xr:uid="{692D37AD-299A-43F3-B0C6-57F5840CBF77}"/>
    <cellStyle name="Normal 20 2 2 5" xfId="4744" xr:uid="{84526CBE-F813-47F0-89BE-4437A0039FF8}"/>
    <cellStyle name="Normal 20 2 3" xfId="4420" xr:uid="{B43616A2-5EA3-4F97-A36D-3C68D7B15B4B}"/>
    <cellStyle name="Normal 20 2 4" xfId="4416" xr:uid="{803277E5-7469-4DF6-96A8-039BD99DCE17}"/>
    <cellStyle name="Normal 20 2 5" xfId="4581" xr:uid="{AA81C145-5979-438E-80AA-CC6EE6E40AEF}"/>
    <cellStyle name="Normal 20 2 6" xfId="4743" xr:uid="{97265393-9241-4531-A86A-92187DA16A7B}"/>
    <cellStyle name="Normal 20 3" xfId="1167" xr:uid="{46B8C47D-3B64-4E67-8223-2F1C9875F6E1}"/>
    <cellStyle name="Normal 20 3 2" xfId="4457" xr:uid="{6B8AE9C3-D709-4166-802C-3CFF03960C7D}"/>
    <cellStyle name="Normal 20 4" xfId="4352" xr:uid="{31607648-44C5-43B1-9742-5B96B89929AE}"/>
    <cellStyle name="Normal 20 4 2" xfId="4555" xr:uid="{1EE93FB6-B712-42E5-8D4B-49E2A87869B2}"/>
    <cellStyle name="Normal 20 4 3" xfId="4736" xr:uid="{A3D0A77F-FE23-4E63-B889-C5141C341719}"/>
    <cellStyle name="Normal 20 4 4" xfId="4711" xr:uid="{A6AF3F4B-535E-44D7-91C7-EAA0A3AB9212}"/>
    <cellStyle name="Normal 20 5" xfId="4433" xr:uid="{7A09F0D9-3D50-4B19-90BD-C153B1C77F82}"/>
    <cellStyle name="Normal 20 5 2" xfId="5328" xr:uid="{7DEAACAA-85C5-4E13-9310-FE121A0D3876}"/>
    <cellStyle name="Normal 20 6" xfId="4587" xr:uid="{7D62AF25-36C2-4AAF-862D-35D6337A8627}"/>
    <cellStyle name="Normal 20 7" xfId="4696" xr:uid="{CD48F01D-F0C3-4F49-AF32-1316E5C1172B}"/>
    <cellStyle name="Normal 20 8" xfId="4717" xr:uid="{464D51FE-178F-4E4B-A872-F5E7607A590B}"/>
    <cellStyle name="Normal 20 9" xfId="4716" xr:uid="{E9E14951-5070-480A-87C6-F24146590489}"/>
    <cellStyle name="Normal 21" xfId="437" xr:uid="{D25826E4-9B7E-4381-BAED-5C2334A44832}"/>
    <cellStyle name="Normal 21 2" xfId="438" xr:uid="{00433D60-6AFE-4D88-B57B-1733075F09D6}"/>
    <cellStyle name="Normal 21 2 2" xfId="439" xr:uid="{CC373C0C-6C56-40A6-9510-2298E10E0730}"/>
    <cellStyle name="Normal 21 3" xfId="4353" xr:uid="{F49A9D14-6A8D-44F0-B7E1-A2435640EC0A}"/>
    <cellStyle name="Normal 21 3 2" xfId="4459" xr:uid="{F6F1F129-6CC9-4637-94B9-75C88A32A535}"/>
    <cellStyle name="Normal 21 3 2 2" xfId="5353" xr:uid="{540D2DE4-3CB7-4B7D-A55D-935D974F4320}"/>
    <cellStyle name="Normal 21 3 3" xfId="4458" xr:uid="{E55129F4-6D04-4C4A-87BD-E11F662B2DA3}"/>
    <cellStyle name="Normal 21 4" xfId="4570" xr:uid="{31BE7CA2-0346-45C2-9906-A205645B0FCE}"/>
    <cellStyle name="Normal 21 4 2" xfId="5354" xr:uid="{005BD5CA-B879-494D-A4D7-C27CC43F5E22}"/>
    <cellStyle name="Normal 21 5" xfId="4737" xr:uid="{E07577F3-15DB-407A-8318-E108A3CF302C}"/>
    <cellStyle name="Normal 22" xfId="440" xr:uid="{19DC93DB-19E7-4737-8CCF-5CA8335AD1AC}"/>
    <cellStyle name="Normal 22 2" xfId="441" xr:uid="{1467549C-BB51-4B34-A278-C5E26BE8665F}"/>
    <cellStyle name="Normal 22 3" xfId="4310" xr:uid="{FCF00040-3762-4044-995C-F862FA82E1FD}"/>
    <cellStyle name="Normal 22 3 2" xfId="4354" xr:uid="{E4CBF559-AAE9-4382-8CC3-469A1C83046B}"/>
    <cellStyle name="Normal 22 3 2 2" xfId="4461" xr:uid="{32C4797F-CD9E-4BC3-A4E6-B279F4CA4B93}"/>
    <cellStyle name="Normal 22 3 3" xfId="4460" xr:uid="{0D0352D9-F88D-4F72-9739-3B154F071979}"/>
    <cellStyle name="Normal 22 3 4" xfId="4691" xr:uid="{52D5630E-6867-46EB-A404-3D4472033C9F}"/>
    <cellStyle name="Normal 22 4" xfId="4313" xr:uid="{C73CBDA4-9991-4971-BEAF-C36895A93CBE}"/>
    <cellStyle name="Normal 22 4 10" xfId="5351" xr:uid="{D7E17C24-B32B-42A4-8E45-5A8554E5E8DB}"/>
    <cellStyle name="Normal 22 4 2" xfId="4431" xr:uid="{7C162CC2-0E22-4E55-9F75-A2E3C85C6A1B}"/>
    <cellStyle name="Normal 22 4 3" xfId="4571" xr:uid="{289D0046-E29B-4766-9A79-F1A6ECD2FAE8}"/>
    <cellStyle name="Normal 22 4 3 2" xfId="4590" xr:uid="{4EE85154-3381-41F5-9724-858BC9357FEF}"/>
    <cellStyle name="Normal 22 4 3 3" xfId="4748" xr:uid="{02D93197-09FA-49E3-910D-1FB743CFA111}"/>
    <cellStyle name="Normal 22 4 3 4" xfId="5338" xr:uid="{B6DBE53A-7A9C-44AA-B55A-2859C39BEE98}"/>
    <cellStyle name="Normal 22 4 3 5" xfId="5334" xr:uid="{D8E314FD-4015-4EB4-B1B0-1E6519DF603B}"/>
    <cellStyle name="Normal 22 4 4" xfId="4692" xr:uid="{4D644D39-5988-45CA-B109-78AEF0542E86}"/>
    <cellStyle name="Normal 22 4 5" xfId="4604" xr:uid="{6B4307C6-451A-4A7D-9A2C-F4AEE50A5A5A}"/>
    <cellStyle name="Normal 22 4 6" xfId="4595" xr:uid="{A6EE1911-03A2-422B-BF18-49ED2F873516}"/>
    <cellStyle name="Normal 22 4 7" xfId="4594" xr:uid="{E6CB39AB-2FB8-4913-A640-8E021F66616A}"/>
    <cellStyle name="Normal 22 4 8" xfId="4593" xr:uid="{CAFC98B4-4308-4FBA-9914-E4E8E8C191C9}"/>
    <cellStyle name="Normal 22 4 9" xfId="4592" xr:uid="{FB8522E9-56E2-4647-980B-EB758513BCED}"/>
    <cellStyle name="Normal 22 5" xfId="4738" xr:uid="{2D2E3F94-3B90-4BC3-882A-4BC107F7BF3C}"/>
    <cellStyle name="Normal 23" xfId="442" xr:uid="{BEFCC4C5-460F-4208-8621-3C37AC15E2EE}"/>
    <cellStyle name="Normal 23 2" xfId="2500" xr:uid="{CDE7F4F5-D261-4FC6-8327-E5C6C0383A3D}"/>
    <cellStyle name="Normal 23 2 2" xfId="4356" xr:uid="{ED1219F7-747D-4945-BF48-54279AE4E2FE}"/>
    <cellStyle name="Normal 23 2 2 2" xfId="4751" xr:uid="{C1CB04AB-D5CE-497B-AC7D-AE1B1219053A}"/>
    <cellStyle name="Normal 23 2 2 3" xfId="4693" xr:uid="{F6B4BFFA-C4CD-493A-A313-86A9E0C48D4A}"/>
    <cellStyle name="Normal 23 2 2 4" xfId="4663" xr:uid="{33341A0A-B83C-4FF4-8D91-868C18FD34E5}"/>
    <cellStyle name="Normal 23 2 3" xfId="4605" xr:uid="{169C7709-D992-4D3A-AECA-73228C41E6A2}"/>
    <cellStyle name="Normal 23 2 4" xfId="4712" xr:uid="{50270ED9-34B7-4368-809C-60AED7A69172}"/>
    <cellStyle name="Normal 23 3" xfId="4426" xr:uid="{0D92906F-63FE-440A-ACE2-4172289EF3A8}"/>
    <cellStyle name="Normal 23 4" xfId="4355" xr:uid="{E7A5CD88-7B62-4A18-A836-EE93F25DEE9B}"/>
    <cellStyle name="Normal 23 5" xfId="4572" xr:uid="{83B5F7D5-6CE2-4887-91EB-01B86BAF3542}"/>
    <cellStyle name="Normal 23 6" xfId="4739" xr:uid="{AC05F1E6-664F-4F8C-8479-BCCEB09266C9}"/>
    <cellStyle name="Normal 24" xfId="443" xr:uid="{C435C378-C36E-4A4B-8CAB-8EC7A4AE87CF}"/>
    <cellStyle name="Normal 24 2" xfId="444" xr:uid="{3033BA1B-EB94-42A8-8F63-976DAD3B291F}"/>
    <cellStyle name="Normal 24 2 2" xfId="4428" xr:uid="{F164060A-8C8E-4BDA-B6AD-83099A7CF3E5}"/>
    <cellStyle name="Normal 24 2 3" xfId="4358" xr:uid="{2C6F6487-A304-494E-A0A1-B918E8EC6B4B}"/>
    <cellStyle name="Normal 24 2 4" xfId="4574" xr:uid="{0B205AA6-B816-4D63-90D9-B69AC946FC8B}"/>
    <cellStyle name="Normal 24 2 5" xfId="4741" xr:uid="{88E639F9-2033-4AE0-8B7D-163EBC092354}"/>
    <cellStyle name="Normal 24 3" xfId="4427" xr:uid="{CE21E9D0-6DF6-4422-A85C-29D3BACCF04C}"/>
    <cellStyle name="Normal 24 4" xfId="4357" xr:uid="{85F1C9B0-0E73-4FA7-B12B-A456C88874F5}"/>
    <cellStyle name="Normal 24 5" xfId="4573" xr:uid="{2A029FF8-FA3D-4A9A-8C07-4075588193A4}"/>
    <cellStyle name="Normal 24 6" xfId="4740" xr:uid="{69E49EFA-C0DA-459F-9E93-852A327D8058}"/>
    <cellStyle name="Normal 25" xfId="451" xr:uid="{B381730C-463E-4A60-BF70-E4014C2FB076}"/>
    <cellStyle name="Normal 25 2" xfId="4360" xr:uid="{651E933F-C49D-4E7C-BEDA-670ECDDABFDB}"/>
    <cellStyle name="Normal 25 2 2" xfId="5337" xr:uid="{2523F29F-B477-4628-AAFB-2ECAEAE3D79E}"/>
    <cellStyle name="Normal 25 3" xfId="4429" xr:uid="{70082916-88D6-4217-A626-867C0751C50E}"/>
    <cellStyle name="Normal 25 4" xfId="4359" xr:uid="{0D8AA444-5BF5-4194-B11A-3636B2C0B545}"/>
    <cellStyle name="Normal 25 5" xfId="4575" xr:uid="{135BAAC0-6CC4-40CB-89AA-D5D881908663}"/>
    <cellStyle name="Normal 26" xfId="2498" xr:uid="{BFCAC3F9-88FE-4A29-BE3D-9934EF45038D}"/>
    <cellStyle name="Normal 26 2" xfId="2499" xr:uid="{4B176A6C-E4BD-4C40-88FD-BD8A9C92A96F}"/>
    <cellStyle name="Normal 26 2 2" xfId="4362" xr:uid="{E550B19B-A674-4174-AA91-481CF51DB780}"/>
    <cellStyle name="Normal 26 3" xfId="4361" xr:uid="{7B14B4A1-894B-4E90-934B-A90DEE570E6E}"/>
    <cellStyle name="Normal 26 3 2" xfId="4436" xr:uid="{9D734A3B-A699-4CC8-B8D3-0E606EFD6A9D}"/>
    <cellStyle name="Normal 27" xfId="2507" xr:uid="{B770F093-7E00-470E-87A5-FF497B8AFE8F}"/>
    <cellStyle name="Normal 27 2" xfId="4364" xr:uid="{805FAEEA-9E2D-478C-AAB9-0A4E9E295D1C}"/>
    <cellStyle name="Normal 27 3" xfId="4363" xr:uid="{63F28891-7486-445B-8A4D-D5D404AF466C}"/>
    <cellStyle name="Normal 27 4" xfId="4599" xr:uid="{A40B7CA5-B92F-4099-B511-5EB8B56CE7F4}"/>
    <cellStyle name="Normal 27 5" xfId="5320" xr:uid="{062B2379-46BD-478C-AE62-9CDD39E865E7}"/>
    <cellStyle name="Normal 27 6" xfId="4589" xr:uid="{4A305E00-050E-400C-B912-FD217464B525}"/>
    <cellStyle name="Normal 27 7" xfId="5332" xr:uid="{CCCA995E-A70B-463C-9197-AD3789A0A3FB}"/>
    <cellStyle name="Normal 28" xfId="4365" xr:uid="{9A3B386A-E9EC-4AD8-B1CB-3AFCE359CFC4}"/>
    <cellStyle name="Normal 28 2" xfId="4366" xr:uid="{3E1AF8E6-1C1E-4D04-A94A-914F09B2FDB6}"/>
    <cellStyle name="Normal 28 3" xfId="4367" xr:uid="{440CED35-8170-4AA7-909D-4FCB0D8AC257}"/>
    <cellStyle name="Normal 29" xfId="4368" xr:uid="{B37647CB-B03E-4939-88FE-39E63A151E7B}"/>
    <cellStyle name="Normal 29 2" xfId="4369" xr:uid="{1B9E2BF2-ECFC-408F-927D-2D873226114D}"/>
    <cellStyle name="Normal 3" xfId="2" xr:uid="{665067A7-73F8-4B7E-BFD2-7BB3B9468366}"/>
    <cellStyle name="Normal 3 2" xfId="56" xr:uid="{1766126F-2D19-4958-B153-5D5CBD57B679}"/>
    <cellStyle name="Normal 3 2 2" xfId="57" xr:uid="{373B098A-479E-49B9-A6FA-02E0BD06EAC5}"/>
    <cellStyle name="Normal 3 2 2 2" xfId="288" xr:uid="{9EDA807B-B536-4E79-B5D8-25C503DBEE65}"/>
    <cellStyle name="Normal 3 2 2 2 2" xfId="4665" xr:uid="{15C0DC91-5389-4397-967B-4230F177FFE7}"/>
    <cellStyle name="Normal 3 2 2 3" xfId="4556" xr:uid="{2FE748F1-389E-4DD7-ADBE-D2FCDC4CD24C}"/>
    <cellStyle name="Normal 3 2 3" xfId="58" xr:uid="{AAE94DDF-0114-4106-BC9C-1B135A615172}"/>
    <cellStyle name="Normal 3 2 4" xfId="289" xr:uid="{1EBC36E8-92BA-4369-928F-0C11BB7365B9}"/>
    <cellStyle name="Normal 3 2 4 2" xfId="4666" xr:uid="{D4B2594A-D85E-4F00-BBAF-CDDEDD55526F}"/>
    <cellStyle name="Normal 3 2 5" xfId="2506" xr:uid="{77AB8EF2-8BC1-4C92-8C4B-ADEF6DD5DE3A}"/>
    <cellStyle name="Normal 3 2 5 2" xfId="4509" xr:uid="{2CCC2DA9-B4AD-4AD3-8684-00795CF12205}"/>
    <cellStyle name="Normal 3 2 5 3" xfId="5304" xr:uid="{5E3D8D3B-86ED-4416-B77F-ADE30A21F856}"/>
    <cellStyle name="Normal 3 3" xfId="59" xr:uid="{AE926BDD-9311-4136-9ED0-146B023F8512}"/>
    <cellStyle name="Normal 3 3 2" xfId="290" xr:uid="{2E8BE60A-8646-4BCD-8089-03A9E049E823}"/>
    <cellStyle name="Normal 3 3 2 2" xfId="4667" xr:uid="{115FBC9B-1E29-4247-85C3-C3904653CA6E}"/>
    <cellStyle name="Normal 3 3 3" xfId="4557" xr:uid="{ABF6637D-576D-49D1-9249-2EC52542D086}"/>
    <cellStyle name="Normal 3 4" xfId="96" xr:uid="{C6ED7CF0-6DD5-4D84-8A9D-C86B48BCA47B}"/>
    <cellStyle name="Normal 3 4 2" xfId="2502" xr:uid="{80D8F829-920E-4DE9-BE34-D7F91662502D}"/>
    <cellStyle name="Normal 3 4 2 2" xfId="4668" xr:uid="{E337D3AC-0782-422A-83E6-9ADF43E7D1AC}"/>
    <cellStyle name="Normal 3 4 3" xfId="5361" xr:uid="{9AB559EA-FE91-47F0-A5C7-BC1CFD41F6D8}"/>
    <cellStyle name="Normal 3 5" xfId="2501" xr:uid="{5E16AEAD-1FC8-4F01-ADFE-777DA5F0DC3B}"/>
    <cellStyle name="Normal 3 5 2" xfId="4669" xr:uid="{1D5F66C1-B461-4A0B-8BAF-13D31966F3F9}"/>
    <cellStyle name="Normal 3 5 3" xfId="4745" xr:uid="{D22F8372-2FF3-4E12-8FFB-17BA87965795}"/>
    <cellStyle name="Normal 3 5 4" xfId="4713" xr:uid="{8C31AD02-C43F-4285-B673-9D744266BD86}"/>
    <cellStyle name="Normal 3 6" xfId="4664" xr:uid="{79EAD7D3-0386-41FE-B23B-5DFB0872957B}"/>
    <cellStyle name="Normal 3 6 2" xfId="5336" xr:uid="{3571C1EA-7072-4142-AD98-8A2D1A716591}"/>
    <cellStyle name="Normal 3 6 2 2" xfId="5333" xr:uid="{15E4414F-D4D8-4320-BDC2-D8E74FD37634}"/>
    <cellStyle name="Normal 30" xfId="4370" xr:uid="{A77688B1-836A-456C-BA01-15CFE181301D}"/>
    <cellStyle name="Normal 30 2" xfId="4371" xr:uid="{A7295157-A5D6-48CE-B6F8-4344BF2770D1}"/>
    <cellStyle name="Normal 31" xfId="4372" xr:uid="{5D009786-2FE1-42FC-A936-D5CAD6F7F5D5}"/>
    <cellStyle name="Normal 31 2" xfId="4373" xr:uid="{1FB357D9-45D0-4530-B5BF-57C4438C4F79}"/>
    <cellStyle name="Normal 32" xfId="4374" xr:uid="{A2275C0B-98F3-4482-A3D5-B288BE9D5C27}"/>
    <cellStyle name="Normal 33" xfId="4375" xr:uid="{68FE0AE0-A0FA-429D-88F6-D1EF595C70B1}"/>
    <cellStyle name="Normal 33 2" xfId="4376" xr:uid="{65611366-3320-4B23-AF1E-5452DD43CAFB}"/>
    <cellStyle name="Normal 34" xfId="4377" xr:uid="{92D9A889-2027-4FFE-8361-EFC499293431}"/>
    <cellStyle name="Normal 34 2" xfId="4378" xr:uid="{FE83DF67-E9DA-4A28-AD8E-72BB0327482A}"/>
    <cellStyle name="Normal 35" xfId="4379" xr:uid="{2F48EEF9-948F-4266-BE54-A93110B840EC}"/>
    <cellStyle name="Normal 35 2" xfId="4380" xr:uid="{7465F2DC-B242-479E-A2E1-65287EA3DFD0}"/>
    <cellStyle name="Normal 36" xfId="4381" xr:uid="{FB311C4A-62B7-48A8-ADDC-18D73F3FFC2B}"/>
    <cellStyle name="Normal 36 2" xfId="4382" xr:uid="{3BEF9D0A-913A-4B2E-8844-7C1FBD189B25}"/>
    <cellStyle name="Normal 37" xfId="4383" xr:uid="{1EB1C0ED-7B77-40EB-B9B1-78576AFE24AA}"/>
    <cellStyle name="Normal 37 2" xfId="4384" xr:uid="{402A49A5-F5E3-4C77-84CF-E155A3B52E6C}"/>
    <cellStyle name="Normal 38" xfId="4385" xr:uid="{A744ED1B-7F41-427C-9941-BBAC0ADBFC22}"/>
    <cellStyle name="Normal 38 2" xfId="4386" xr:uid="{B5C10550-A9BE-483B-9DB3-861D7A51517B}"/>
    <cellStyle name="Normal 39" xfId="4387" xr:uid="{5FBFE19F-EAF1-41AA-AFC1-FF7ADF212238}"/>
    <cellStyle name="Normal 39 2" xfId="4388" xr:uid="{DA5074B7-BA41-4F2F-A4A4-C1889AF7F0A1}"/>
    <cellStyle name="Normal 39 2 2" xfId="4389" xr:uid="{879D02A0-251B-4B68-8519-CCF103F54F0D}"/>
    <cellStyle name="Normal 39 3" xfId="4390" xr:uid="{8E64B94B-F0ED-4CE5-BEF1-19B1BABF72B0}"/>
    <cellStyle name="Normal 4" xfId="60" xr:uid="{620A69E1-591E-4463-91BE-5E525A6B45AA}"/>
    <cellStyle name="Normal 4 2" xfId="97" xr:uid="{8EBBCE99-7F56-46FB-9191-042A0C98EF15}"/>
    <cellStyle name="Normal 4 2 2" xfId="98" xr:uid="{AE116625-71FA-4241-8FC7-7950EEFBCF93}"/>
    <cellStyle name="Normal 4 2 2 2" xfId="445" xr:uid="{2D87F495-1C56-4C45-B671-8D92D7D7ED59}"/>
    <cellStyle name="Normal 4 2 2 3" xfId="2807" xr:uid="{3D1DADEC-CA2D-4C77-AA6D-162D352F5468}"/>
    <cellStyle name="Normal 4 2 2 4" xfId="2808" xr:uid="{9FAB5750-C41C-472C-BF7B-65910B2E5906}"/>
    <cellStyle name="Normal 4 2 2 4 2" xfId="2809" xr:uid="{3D536528-7C43-4E65-B0F2-E41AE983AE41}"/>
    <cellStyle name="Normal 4 2 2 4 3" xfId="2810" xr:uid="{1883BB5C-65DF-4C68-BA9F-337640926424}"/>
    <cellStyle name="Normal 4 2 2 4 3 2" xfId="2811" xr:uid="{9F8577E9-9BC3-456D-BAA9-733E243E0FEF}"/>
    <cellStyle name="Normal 4 2 2 4 3 3" xfId="4312" xr:uid="{FEB59296-F28C-4CE5-B7D2-BA6491320DB0}"/>
    <cellStyle name="Normal 4 2 3" xfId="2493" xr:uid="{DABA20F3-5135-4B9C-ABCF-79912A8A2122}"/>
    <cellStyle name="Normal 4 2 3 2" xfId="2504" xr:uid="{A461B028-A240-47BD-B6AD-11027E8C0250}"/>
    <cellStyle name="Normal 4 2 3 2 2" xfId="4462" xr:uid="{B826C205-E7A7-4F7A-8572-C134D7CDB068}"/>
    <cellStyle name="Normal 4 2 3 2 3" xfId="5341" xr:uid="{3B916E1C-C7BD-40A4-AFDF-6749FB656096}"/>
    <cellStyle name="Normal 4 2 3 3" xfId="4463" xr:uid="{2C002A32-983F-46C3-B830-63293089B727}"/>
    <cellStyle name="Normal 4 2 3 3 2" xfId="4464" xr:uid="{72427BC1-3255-4280-91C5-8A9C4617217C}"/>
    <cellStyle name="Normal 4 2 3 4" xfId="4465" xr:uid="{556D3CEC-5BCD-49E5-B02D-19D761938947}"/>
    <cellStyle name="Normal 4 2 3 5" xfId="4466" xr:uid="{5560F496-C078-4B3A-8319-B2F4E0589218}"/>
    <cellStyle name="Normal 4 2 4" xfId="2494" xr:uid="{C3215BDE-5C50-4057-BE1D-94A924DCB3E6}"/>
    <cellStyle name="Normal 4 2 4 2" xfId="4392" xr:uid="{022891D8-31BB-4240-A12E-32C3FD2E71C4}"/>
    <cellStyle name="Normal 4 2 4 2 2" xfId="4467" xr:uid="{5CB655DC-CF59-429D-B051-9F7B495F5A6B}"/>
    <cellStyle name="Normal 4 2 4 2 3" xfId="4694" xr:uid="{2E6536D2-6551-4FA5-98C3-3EB25C6B1611}"/>
    <cellStyle name="Normal 4 2 4 2 4" xfId="4613" xr:uid="{614DC34E-FD65-4B6D-9072-32517549FB3D}"/>
    <cellStyle name="Normal 4 2 4 3" xfId="4576" xr:uid="{1B14A6EB-B081-4E4A-A7B5-DE3C3B48A42C}"/>
    <cellStyle name="Normal 4 2 4 4" xfId="4714" xr:uid="{0207E50F-275D-4B16-88B4-41339498605B}"/>
    <cellStyle name="Normal 4 2 5" xfId="1168" xr:uid="{3F8E827C-4B20-4159-A728-3DB68603CDB7}"/>
    <cellStyle name="Normal 4 2 6" xfId="4558" xr:uid="{55A87634-714E-43AA-811E-1A527F46778A}"/>
    <cellStyle name="Normal 4 2 7" xfId="5345" xr:uid="{9DD5E5C5-8531-4AF8-977D-3933FB232616}"/>
    <cellStyle name="Normal 4 3" xfId="528" xr:uid="{F7DBDCD8-4854-46CB-AF52-05AD0592D080}"/>
    <cellStyle name="Normal 4 3 2" xfId="1170" xr:uid="{3D9B0804-46AE-4A17-B6B2-3E09B1CAE2CC}"/>
    <cellStyle name="Normal 4 3 2 2" xfId="1171" xr:uid="{BAC7C60E-D88D-4320-8712-D1749A43D3FF}"/>
    <cellStyle name="Normal 4 3 2 3" xfId="1172" xr:uid="{E6AC6619-9AF2-4E51-A71D-5B2D2B9061F0}"/>
    <cellStyle name="Normal 4 3 3" xfId="1169" xr:uid="{A0178825-09E2-4B9D-BF4B-157BBA3FCDD0}"/>
    <cellStyle name="Normal 4 3 3 2" xfId="4434" xr:uid="{5555DCC9-BF6E-478E-9D7A-3A8A7760CDE3}"/>
    <cellStyle name="Normal 4 3 4" xfId="2812" xr:uid="{F2ABA9EA-8F29-4DCE-84AF-AC2EA09386B8}"/>
    <cellStyle name="Normal 4 3 4 2" xfId="5357" xr:uid="{589DEDD0-844E-4055-B8EC-2CEBF1B62A35}"/>
    <cellStyle name="Normal 4 3 5" xfId="2813" xr:uid="{61B97E62-6AB6-4A98-946A-DDBA22B4B7B9}"/>
    <cellStyle name="Normal 4 3 5 2" xfId="2814" xr:uid="{EA36846B-9720-4EAF-B34E-56C2AA67BAF9}"/>
    <cellStyle name="Normal 4 3 5 3" xfId="2815" xr:uid="{FCF34159-7750-4633-A1F6-B0D95D9435D8}"/>
    <cellStyle name="Normal 4 3 5 3 2" xfId="2816" xr:uid="{18757962-0573-45B7-91E3-D7C92F160617}"/>
    <cellStyle name="Normal 4 3 5 3 3" xfId="4311" xr:uid="{3E76598A-44FD-4107-AAFB-05CE5A1E0C97}"/>
    <cellStyle name="Normal 4 3 6" xfId="4314" xr:uid="{00EA2801-73D0-4031-89B5-2BEF8AD4A6CF}"/>
    <cellStyle name="Normal 4 3 7" xfId="5340" xr:uid="{032F4A81-A8EE-454D-ADE1-5B963434B25A}"/>
    <cellStyle name="Normal 4 4" xfId="453" xr:uid="{369B1640-A666-4175-BA8B-F133F7548FF9}"/>
    <cellStyle name="Normal 4 4 2" xfId="2495" xr:uid="{AE6108BB-0C2A-4770-9555-AAD083AD6A2D}"/>
    <cellStyle name="Normal 4 4 2 2" xfId="5349" xr:uid="{D976756D-4E9D-4CE7-A9B0-50F542EE99B4}"/>
    <cellStyle name="Normal 4 4 3" xfId="2503" xr:uid="{51564C64-D7B9-421C-A051-1AE48F7F0311}"/>
    <cellStyle name="Normal 4 4 3 2" xfId="4317" xr:uid="{81BA63D9-30D4-49FB-AC41-1DDC0848AC41}"/>
    <cellStyle name="Normal 4 4 3 3" xfId="4316" xr:uid="{3EA78EF2-3CDB-46C9-B1E1-61BEAD30AD39}"/>
    <cellStyle name="Normal 4 4 4" xfId="4747" xr:uid="{B381F0A8-AB93-443B-A7E1-DEE84B2B5979}"/>
    <cellStyle name="Normal 4 4 4 2" xfId="5358" xr:uid="{FADED2E9-D57E-4F7C-BE3C-B7081FA01CBF}"/>
    <cellStyle name="Normal 4 4 5" xfId="5339" xr:uid="{203A63C3-CE0F-44E7-BE1C-F173A7301718}"/>
    <cellStyle name="Normal 4 5" xfId="2496" xr:uid="{12520696-8B79-4FD1-B706-879D683F4A9F}"/>
    <cellStyle name="Normal 4 5 2" xfId="4391" xr:uid="{6DD00499-F832-49DE-9E1A-14D6ADA7EC81}"/>
    <cellStyle name="Normal 4 6" xfId="2497" xr:uid="{327D6E58-0140-4827-A6F6-BD81A9CBEECA}"/>
    <cellStyle name="Normal 4 7" xfId="900" xr:uid="{0CB79067-04D3-47BE-AA32-C8BAEB704188}"/>
    <cellStyle name="Normal 4 8" xfId="5344" xr:uid="{5BC45555-DB5B-4D44-A017-71EF73BC9E2C}"/>
    <cellStyle name="Normal 40" xfId="4393" xr:uid="{85BC6351-5E94-4B27-8B7A-80B2F215E4B1}"/>
    <cellStyle name="Normal 40 2" xfId="4394" xr:uid="{99A52AB2-8DE4-4EA0-A86C-E50A0F9B0297}"/>
    <cellStyle name="Normal 40 2 2" xfId="4395" xr:uid="{253FE033-DBFA-4720-BF86-7E6FC71F05FA}"/>
    <cellStyle name="Normal 40 3" xfId="4396" xr:uid="{03CE5F08-5297-45D6-851D-9E464688307D}"/>
    <cellStyle name="Normal 41" xfId="4397" xr:uid="{26A71B4A-F187-46D3-ACE6-69A861C8ED30}"/>
    <cellStyle name="Normal 41 2" xfId="4398" xr:uid="{5AF8D2FD-AF90-4FE5-8A96-73B3F30A5665}"/>
    <cellStyle name="Normal 42" xfId="4399" xr:uid="{A4894013-928D-4728-BF9D-1207E87C7AB9}"/>
    <cellStyle name="Normal 42 2" xfId="4400" xr:uid="{49AB0B28-44AE-403B-A71E-81D91592E28D}"/>
    <cellStyle name="Normal 43" xfId="4401" xr:uid="{7BC29059-0947-42D1-BCEF-5BC376937C25}"/>
    <cellStyle name="Normal 43 2" xfId="4402" xr:uid="{93E24A9E-6545-43A5-A13E-B9F34D80A9AD}"/>
    <cellStyle name="Normal 44" xfId="4412" xr:uid="{96E14025-E88E-45BD-AF82-761275747574}"/>
    <cellStyle name="Normal 44 2" xfId="4413" xr:uid="{D27AB150-5EE5-4494-9C4D-DE071D8A2983}"/>
    <cellStyle name="Normal 45" xfId="4674" xr:uid="{CAF2819D-9EEB-4F0A-A1D0-603A32A32C52}"/>
    <cellStyle name="Normal 45 2" xfId="5324" xr:uid="{8EC2F0EB-DA30-471C-9577-64CA3A95DD93}"/>
    <cellStyle name="Normal 45 3" xfId="5323" xr:uid="{002B02F3-9304-43FB-9DBB-FA8ECEFE45C7}"/>
    <cellStyle name="Normal 5" xfId="61" xr:uid="{B4F1D857-DAFB-4010-990F-B874F335F6CE}"/>
    <cellStyle name="Normal 5 10" xfId="291" xr:uid="{C086FFD9-6740-4C7B-B2A6-543F514C10FD}"/>
    <cellStyle name="Normal 5 10 2" xfId="529" xr:uid="{CAB190E5-43AB-43F6-B505-90E700F78827}"/>
    <cellStyle name="Normal 5 10 2 2" xfId="1173" xr:uid="{3A90EF97-E2D9-43E5-8FBD-34CC477E1A34}"/>
    <cellStyle name="Normal 5 10 2 3" xfId="2817" xr:uid="{ECE5BDA2-263B-4716-8DD4-FFE9F2E9ABE8}"/>
    <cellStyle name="Normal 5 10 2 4" xfId="2818" xr:uid="{64874CD5-C943-49AE-B8E1-DFFCDD321F53}"/>
    <cellStyle name="Normal 5 10 3" xfId="1174" xr:uid="{4F9374EB-8FA2-4A71-851E-3159369421F8}"/>
    <cellStyle name="Normal 5 10 3 2" xfId="2819" xr:uid="{80D2F59C-DCDE-43D3-898F-EEBB5807B090}"/>
    <cellStyle name="Normal 5 10 3 3" xfId="2820" xr:uid="{EA9C08EF-6001-4464-8E28-1BCD113A790D}"/>
    <cellStyle name="Normal 5 10 3 4" xfId="2821" xr:uid="{C9F74C47-7F94-4867-A8CE-983485295B97}"/>
    <cellStyle name="Normal 5 10 4" xfId="2822" xr:uid="{42385D67-C6FF-49E0-8754-47DC4A8BF0B7}"/>
    <cellStyle name="Normal 5 10 5" xfId="2823" xr:uid="{D8007855-B6C5-47FF-9C33-88884AB6B4B2}"/>
    <cellStyle name="Normal 5 10 6" xfId="2824" xr:uid="{1C7167BB-6480-45C8-98A0-332DFFD54385}"/>
    <cellStyle name="Normal 5 11" xfId="292" xr:uid="{D4F283CE-3275-4872-ADA7-B1132D0E9244}"/>
    <cellStyle name="Normal 5 11 2" xfId="1175" xr:uid="{ED27F712-B414-4ECE-93A0-53814448BFA1}"/>
    <cellStyle name="Normal 5 11 2 2" xfId="2825" xr:uid="{FC7B19FF-18D6-4899-B1A1-146BD7B94537}"/>
    <cellStyle name="Normal 5 11 2 2 2" xfId="4403" xr:uid="{C7C2B86A-B765-4B66-9863-05B67161FEDB}"/>
    <cellStyle name="Normal 5 11 2 2 3" xfId="4681" xr:uid="{1812240C-CBDD-4F37-A237-A30F9279B7D8}"/>
    <cellStyle name="Normal 5 11 2 3" xfId="2826" xr:uid="{B1300BB6-E8B5-48C6-BDD4-CA3A520CB6C3}"/>
    <cellStyle name="Normal 5 11 2 4" xfId="2827" xr:uid="{C65468C4-181C-41ED-9357-B8B92509D0AB}"/>
    <cellStyle name="Normal 5 11 3" xfId="2828" xr:uid="{5D190BF3-3E38-4A61-94F7-CC86921314A0}"/>
    <cellStyle name="Normal 5 11 3 2" xfId="5360" xr:uid="{5BD6D84A-BC74-449B-B3C2-56E38D42B8FF}"/>
    <cellStyle name="Normal 5 11 4" xfId="2829" xr:uid="{B0C0A39E-2498-42D3-92F4-0A82C6CF891D}"/>
    <cellStyle name="Normal 5 11 4 2" xfId="4577" xr:uid="{9D2EA7AD-DD18-483E-8445-8E83048A2D03}"/>
    <cellStyle name="Normal 5 11 4 3" xfId="4682" xr:uid="{D5AE9568-42F5-41C8-9D71-0F205BA1201D}"/>
    <cellStyle name="Normal 5 11 4 4" xfId="4606" xr:uid="{A06365B5-BF4F-40C1-B6BC-D89BE9CDA142}"/>
    <cellStyle name="Normal 5 11 5" xfId="2830" xr:uid="{6636DFD6-9A54-4511-B29F-E406DC639F40}"/>
    <cellStyle name="Normal 5 12" xfId="1176" xr:uid="{CF44B8CE-1C11-4BE8-AE43-E216965FC27F}"/>
    <cellStyle name="Normal 5 12 2" xfId="2831" xr:uid="{EC5770E8-3511-4255-9FC8-DA408A66766F}"/>
    <cellStyle name="Normal 5 12 3" xfId="2832" xr:uid="{F7B2C648-0C66-4B2D-A142-3A88015B9A67}"/>
    <cellStyle name="Normal 5 12 4" xfId="2833" xr:uid="{458E4D11-1D9A-4C0E-986F-A0E7BE39FE01}"/>
    <cellStyle name="Normal 5 13" xfId="901" xr:uid="{ABF0D38D-D059-4F4C-B69C-1E7B85DD6DE8}"/>
    <cellStyle name="Normal 5 13 2" xfId="2834" xr:uid="{CEE7F1F0-C0CF-4497-824C-07131F91D386}"/>
    <cellStyle name="Normal 5 13 3" xfId="2835" xr:uid="{30856644-628F-412D-978B-C82F2491AB26}"/>
    <cellStyle name="Normal 5 13 4" xfId="2836" xr:uid="{AB4AD5DB-60FD-430E-8C36-26286DEA0D8C}"/>
    <cellStyle name="Normal 5 14" xfId="2837" xr:uid="{4EDC0CCF-5822-4B26-9532-443D34C34EA9}"/>
    <cellStyle name="Normal 5 14 2" xfId="2838" xr:uid="{9A93BCE4-8930-491C-A9A0-68909DD86B47}"/>
    <cellStyle name="Normal 5 15" xfId="2839" xr:uid="{6474B6A7-0A31-4BFC-9042-C433259F1AB4}"/>
    <cellStyle name="Normal 5 16" xfId="2840" xr:uid="{E0063BD3-9C54-4A7F-9613-A52143358A12}"/>
    <cellStyle name="Normal 5 17" xfId="2841" xr:uid="{B1B04D4B-AA9C-4BEB-961B-0EEBEE38698A}"/>
    <cellStyle name="Normal 5 18" xfId="5355" xr:uid="{5A1D24C7-DDF6-4C3B-A192-BE2EEFF441A0}"/>
    <cellStyle name="Normal 5 2" xfId="62" xr:uid="{C1F6232E-E52B-4599-B9CC-B9493B11D650}"/>
    <cellStyle name="Normal 5 2 2" xfId="187" xr:uid="{B2B02AAB-D6DD-4263-B67B-F6300E7B09A5}"/>
    <cellStyle name="Normal 5 2 2 2" xfId="188" xr:uid="{828348F0-6BBD-4FD5-A1FD-0C7983D94729}"/>
    <cellStyle name="Normal 5 2 2 2 2" xfId="189" xr:uid="{F276BC77-B732-483F-BDED-5CB29129B7B4}"/>
    <cellStyle name="Normal 5 2 2 2 2 2" xfId="190" xr:uid="{0FC32620-5DAC-42C4-8A50-C5FA205A8138}"/>
    <cellStyle name="Normal 5 2 2 2 3" xfId="191" xr:uid="{0A1E9B82-A7B3-439F-A209-30ED9D6BF15C}"/>
    <cellStyle name="Normal 5 2 2 2 4" xfId="4670" xr:uid="{0FAE7AC0-75CC-449A-AE61-243387082920}"/>
    <cellStyle name="Normal 5 2 2 2 5" xfId="5300" xr:uid="{38C01245-A9CF-4829-9E61-D4CE0AB7D056}"/>
    <cellStyle name="Normal 5 2 2 3" xfId="192" xr:uid="{95C0B5ED-4C31-4982-AC2E-D97959214A84}"/>
    <cellStyle name="Normal 5 2 2 3 2" xfId="193" xr:uid="{17D05380-C6F7-4EA6-A787-09E930658D84}"/>
    <cellStyle name="Normal 5 2 2 4" xfId="194" xr:uid="{D11CD3C8-B76E-443F-BACC-900D737D8F26}"/>
    <cellStyle name="Normal 5 2 2 5" xfId="293" xr:uid="{FFD3692D-E90C-4945-ACB6-3439580A7D29}"/>
    <cellStyle name="Normal 5 2 2 6" xfId="4596" xr:uid="{8B6D7CBD-B70C-4EFA-8B3F-1182461DCEE5}"/>
    <cellStyle name="Normal 5 2 2 7" xfId="5329" xr:uid="{E9DF547E-ACBC-4ECF-A0D8-8850E1CB7FD9}"/>
    <cellStyle name="Normal 5 2 3" xfId="195" xr:uid="{5E8FB387-DE0B-410C-BE10-A3E927912A2B}"/>
    <cellStyle name="Normal 5 2 3 2" xfId="196" xr:uid="{342B6982-FADD-42AE-8705-975F6460E581}"/>
    <cellStyle name="Normal 5 2 3 2 2" xfId="197" xr:uid="{4DC12246-B9B2-4FC3-8043-0D2BFA283E03}"/>
    <cellStyle name="Normal 5 2 3 2 3" xfId="4559" xr:uid="{1B9B53C5-B318-49C0-92B9-A1D66840C8F7}"/>
    <cellStyle name="Normal 5 2 3 2 4" xfId="5301" xr:uid="{B5534F4C-6AFF-4089-B0B8-7F1459E9A613}"/>
    <cellStyle name="Normal 5 2 3 3" xfId="198" xr:uid="{6133035E-8D75-4542-97D3-9BDEEB0C0BB2}"/>
    <cellStyle name="Normal 5 2 3 3 2" xfId="4742" xr:uid="{76E8B2CF-5771-4336-B3DD-638D53C44093}"/>
    <cellStyle name="Normal 5 2 3 4" xfId="4404" xr:uid="{F142DAFD-01A3-4DF2-982A-9D642418488D}"/>
    <cellStyle name="Normal 5 2 3 4 2" xfId="4715" xr:uid="{CF987478-6A50-4287-9D09-ECE41D15F008}"/>
    <cellStyle name="Normal 5 2 3 5" xfId="4597" xr:uid="{3D2B7795-EF03-4559-82AD-11DB5C0CC9AE}"/>
    <cellStyle name="Normal 5 2 3 6" xfId="5321" xr:uid="{72617C33-EF22-4975-B864-79E1E2CC505E}"/>
    <cellStyle name="Normal 5 2 3 7" xfId="5330" xr:uid="{020DBE60-0E93-4C5C-BF07-9B7BE967E716}"/>
    <cellStyle name="Normal 5 2 4" xfId="199" xr:uid="{1587693A-1F6C-4A62-865C-61128ABA1F22}"/>
    <cellStyle name="Normal 5 2 4 2" xfId="200" xr:uid="{C9C5B97B-11A1-4311-9315-FE9DD4E285BB}"/>
    <cellStyle name="Normal 5 2 5" xfId="201" xr:uid="{12252E76-E49D-48D9-97A2-89B4B3DB644F}"/>
    <cellStyle name="Normal 5 2 6" xfId="186" xr:uid="{E2EBCF59-B40C-440D-A5C0-4C9D9A94175A}"/>
    <cellStyle name="Normal 5 3" xfId="63" xr:uid="{3AA4C7D4-8437-4D2B-9D78-9056FD604075}"/>
    <cellStyle name="Normal 5 3 2" xfId="4406" xr:uid="{FAE62DE9-BF0C-41DC-871A-3ED9509D4C34}"/>
    <cellStyle name="Normal 5 3 3" xfId="4405" xr:uid="{0F9BA7D7-9C2B-432F-B70E-61E3C722AE17}"/>
    <cellStyle name="Normal 5 4" xfId="99" xr:uid="{8AA5500B-C8F6-4B08-A264-227F96ACB502}"/>
    <cellStyle name="Normal 5 4 10" xfId="2842" xr:uid="{A1AFA820-3A01-4943-A6E1-42F8BEF8AF07}"/>
    <cellStyle name="Normal 5 4 11" xfId="2843" xr:uid="{FC22391E-3211-4070-AC5E-61D8AB5D7C90}"/>
    <cellStyle name="Normal 5 4 2" xfId="100" xr:uid="{DFC41C57-6044-4982-82A7-CCB004F02775}"/>
    <cellStyle name="Normal 5 4 2 2" xfId="101" xr:uid="{80920F6E-E99C-498A-8AD2-619DB894DEE9}"/>
    <cellStyle name="Normal 5 4 2 2 2" xfId="294" xr:uid="{8938E1A7-B3E5-48C9-9D52-2DA58406C89D}"/>
    <cellStyle name="Normal 5 4 2 2 2 2" xfId="530" xr:uid="{BEEFA058-33F1-4D1E-BD25-1067DA6FE5E8}"/>
    <cellStyle name="Normal 5 4 2 2 2 2 2" xfId="531" xr:uid="{33AF0CC1-0AB9-45D3-9D79-D3CBB4FE3A8B}"/>
    <cellStyle name="Normal 5 4 2 2 2 2 2 2" xfId="1177" xr:uid="{AED96CC4-4F43-4390-843B-592E4E197227}"/>
    <cellStyle name="Normal 5 4 2 2 2 2 2 2 2" xfId="1178" xr:uid="{FA15CB70-2474-4CB1-B324-BB4D401A470D}"/>
    <cellStyle name="Normal 5 4 2 2 2 2 2 3" xfId="1179" xr:uid="{015E5029-A952-4400-BF98-5D5F0693084C}"/>
    <cellStyle name="Normal 5 4 2 2 2 2 3" xfId="1180" xr:uid="{73FF2011-8BC1-4D39-8541-C802240641E4}"/>
    <cellStyle name="Normal 5 4 2 2 2 2 3 2" xfId="1181" xr:uid="{000922DC-9AD4-4AA2-AC47-40AD96284EDD}"/>
    <cellStyle name="Normal 5 4 2 2 2 2 4" xfId="1182" xr:uid="{52BE3192-1667-4F7E-8A18-1D300CEB417E}"/>
    <cellStyle name="Normal 5 4 2 2 2 3" xfId="532" xr:uid="{E266A742-79E5-41C0-88AF-216F091A112B}"/>
    <cellStyle name="Normal 5 4 2 2 2 3 2" xfId="1183" xr:uid="{53704DC8-7A22-47D9-AB3C-A1085AFA1760}"/>
    <cellStyle name="Normal 5 4 2 2 2 3 2 2" xfId="1184" xr:uid="{63C9D988-86FF-45B7-941A-38C0B83AAAF8}"/>
    <cellStyle name="Normal 5 4 2 2 2 3 3" xfId="1185" xr:uid="{86B4005A-E882-4E37-A802-80413A1D6ACE}"/>
    <cellStyle name="Normal 5 4 2 2 2 3 4" xfId="2844" xr:uid="{BF5BDB8D-D4B0-4DB1-BDCA-BA7CC4040779}"/>
    <cellStyle name="Normal 5 4 2 2 2 4" xfId="1186" xr:uid="{EB151706-9CC2-43AD-8557-30CD8EB3647C}"/>
    <cellStyle name="Normal 5 4 2 2 2 4 2" xfId="1187" xr:uid="{1F76C282-3DD2-4EE0-838F-F88F81F0977F}"/>
    <cellStyle name="Normal 5 4 2 2 2 5" xfId="1188" xr:uid="{9BF8E20C-2544-48E9-82D9-44544278B803}"/>
    <cellStyle name="Normal 5 4 2 2 2 6" xfId="2845" xr:uid="{56E6456E-4ABB-4574-B08B-0120D7A65D3F}"/>
    <cellStyle name="Normal 5 4 2 2 3" xfId="295" xr:uid="{89338049-710F-4F2B-A0D6-1F15EADFC621}"/>
    <cellStyle name="Normal 5 4 2 2 3 2" xfId="533" xr:uid="{85160F94-2D4D-45C7-A638-00BC99F5FFA2}"/>
    <cellStyle name="Normal 5 4 2 2 3 2 2" xfId="534" xr:uid="{4905357E-C38B-4095-B77A-EDDD81927EDE}"/>
    <cellStyle name="Normal 5 4 2 2 3 2 2 2" xfId="1189" xr:uid="{9FCAC51E-660B-412C-B4E0-0D0A0E7D2E64}"/>
    <cellStyle name="Normal 5 4 2 2 3 2 2 2 2" xfId="1190" xr:uid="{4FD5FCD2-F712-4321-B9A5-92C989AB3210}"/>
    <cellStyle name="Normal 5 4 2 2 3 2 2 3" xfId="1191" xr:uid="{96DF7689-E7B2-4731-82F3-71D4CE4CB99E}"/>
    <cellStyle name="Normal 5 4 2 2 3 2 3" xfId="1192" xr:uid="{589DD44D-CBB7-4B08-8DDB-FB87548845B9}"/>
    <cellStyle name="Normal 5 4 2 2 3 2 3 2" xfId="1193" xr:uid="{97425491-CE00-417A-B913-B9543CB39EF1}"/>
    <cellStyle name="Normal 5 4 2 2 3 2 4" xfId="1194" xr:uid="{6CD568D5-C430-4D8C-909C-8859A033EF18}"/>
    <cellStyle name="Normal 5 4 2 2 3 3" xfId="535" xr:uid="{E92BE8F3-86C4-4AB4-9ECC-2E6A5554A598}"/>
    <cellStyle name="Normal 5 4 2 2 3 3 2" xfId="1195" xr:uid="{6D5E8599-1439-4C9B-A2B9-0EC2012C6513}"/>
    <cellStyle name="Normal 5 4 2 2 3 3 2 2" xfId="1196" xr:uid="{95C40AE1-EADC-486E-B217-E6A33CB9677C}"/>
    <cellStyle name="Normal 5 4 2 2 3 3 3" xfId="1197" xr:uid="{567392E7-73AD-4D9E-AE1C-A9D36613B5B4}"/>
    <cellStyle name="Normal 5 4 2 2 3 4" xfId="1198" xr:uid="{6DAC4819-7E00-475A-909D-673D0DD9808D}"/>
    <cellStyle name="Normal 5 4 2 2 3 4 2" xfId="1199" xr:uid="{77F68540-1E26-4DE6-9FBE-FF8C25903592}"/>
    <cellStyle name="Normal 5 4 2 2 3 5" xfId="1200" xr:uid="{C85FEA7C-DA94-4C59-8FB2-D3E3DF1BC06E}"/>
    <cellStyle name="Normal 5 4 2 2 4" xfId="536" xr:uid="{5C64B9B9-7234-4BCB-A40C-893210920EB2}"/>
    <cellStyle name="Normal 5 4 2 2 4 2" xfId="537" xr:uid="{3E6666E9-AA48-4C9B-81A1-FC4F4B89B595}"/>
    <cellStyle name="Normal 5 4 2 2 4 2 2" xfId="1201" xr:uid="{C5A9B21D-C7DC-48A9-B941-84A0AD21EEE9}"/>
    <cellStyle name="Normal 5 4 2 2 4 2 2 2" xfId="1202" xr:uid="{220094A0-3078-4B22-B72D-97E8EE7EBCA0}"/>
    <cellStyle name="Normal 5 4 2 2 4 2 3" xfId="1203" xr:uid="{EF8D32A1-4AFC-4B20-A52E-2826533B5700}"/>
    <cellStyle name="Normal 5 4 2 2 4 3" xfId="1204" xr:uid="{DAE95EF2-17C9-48FB-977B-C90AB202E530}"/>
    <cellStyle name="Normal 5 4 2 2 4 3 2" xfId="1205" xr:uid="{9E28B69B-ED27-43E7-B36D-2E0F7827E132}"/>
    <cellStyle name="Normal 5 4 2 2 4 4" xfId="1206" xr:uid="{78C861F3-9E38-4CB8-BBB3-1A23E80BE9A1}"/>
    <cellStyle name="Normal 5 4 2 2 5" xfId="538" xr:uid="{E274B082-292B-4919-8022-D6C44F729D7F}"/>
    <cellStyle name="Normal 5 4 2 2 5 2" xfId="1207" xr:uid="{8D22E4FB-7530-43BF-91E3-0E57BE60ACC3}"/>
    <cellStyle name="Normal 5 4 2 2 5 2 2" xfId="1208" xr:uid="{B7C86C79-3A4B-47F7-B969-68FB0379F8A4}"/>
    <cellStyle name="Normal 5 4 2 2 5 3" xfId="1209" xr:uid="{52CDB000-0CB1-4639-913E-7760EFE344AB}"/>
    <cellStyle name="Normal 5 4 2 2 5 4" xfId="2846" xr:uid="{4C77A2B3-8D11-4D7C-BBFE-2F1F5478772B}"/>
    <cellStyle name="Normal 5 4 2 2 6" xfId="1210" xr:uid="{EAFF695F-E842-4BD6-B560-AFDCC9C98260}"/>
    <cellStyle name="Normal 5 4 2 2 6 2" xfId="1211" xr:uid="{15A8D537-23B2-4C8E-B96C-0CDF2B680613}"/>
    <cellStyle name="Normal 5 4 2 2 7" xfId="1212" xr:uid="{B4C3D1F9-9EBB-4062-B3F9-8D7D87EE2FBB}"/>
    <cellStyle name="Normal 5 4 2 2 8" xfId="2847" xr:uid="{15005BD1-B007-4ECE-9B90-2AF0C595F80B}"/>
    <cellStyle name="Normal 5 4 2 3" xfId="296" xr:uid="{286AE6AD-AC49-467E-AF71-91883D24F288}"/>
    <cellStyle name="Normal 5 4 2 3 2" xfId="539" xr:uid="{15C96A4E-E724-4703-B743-EFB7E31EC9C4}"/>
    <cellStyle name="Normal 5 4 2 3 2 2" xfId="540" xr:uid="{5E32BA12-6F7E-4B72-B001-0F79F932C2CD}"/>
    <cellStyle name="Normal 5 4 2 3 2 2 2" xfId="1213" xr:uid="{28E5BAF2-6044-4C89-AE8E-60DAEDECFA3E}"/>
    <cellStyle name="Normal 5 4 2 3 2 2 2 2" xfId="1214" xr:uid="{1F664339-68F0-4C0C-8A10-24891965A68D}"/>
    <cellStyle name="Normal 5 4 2 3 2 2 3" xfId="1215" xr:uid="{616A2208-31B3-4A40-9676-0E4C0A087AC8}"/>
    <cellStyle name="Normal 5 4 2 3 2 3" xfId="1216" xr:uid="{8E778E42-C267-4607-A985-51B96211302C}"/>
    <cellStyle name="Normal 5 4 2 3 2 3 2" xfId="1217" xr:uid="{629E26FF-3113-4CFE-A59E-2BCE05FDFA73}"/>
    <cellStyle name="Normal 5 4 2 3 2 4" xfId="1218" xr:uid="{B99F0916-BBA3-47F5-9027-CC04B0878C2D}"/>
    <cellStyle name="Normal 5 4 2 3 3" xfId="541" xr:uid="{F568142D-FF9C-4F92-8DBA-CB4F567E5AA6}"/>
    <cellStyle name="Normal 5 4 2 3 3 2" xfId="1219" xr:uid="{AE9771E6-DE8F-431F-ABE6-0533F9F88BE6}"/>
    <cellStyle name="Normal 5 4 2 3 3 2 2" xfId="1220" xr:uid="{85CE8770-24D5-494F-B23C-B72738B9871B}"/>
    <cellStyle name="Normal 5 4 2 3 3 3" xfId="1221" xr:uid="{9B6CFB3D-D468-411C-99FB-1379E83CB25C}"/>
    <cellStyle name="Normal 5 4 2 3 3 4" xfId="2848" xr:uid="{39B9938F-5BDE-42D6-BCC1-63C2A171E2AE}"/>
    <cellStyle name="Normal 5 4 2 3 4" xfId="1222" xr:uid="{18F8E2D2-6677-4E7E-90D0-7F341392DAB2}"/>
    <cellStyle name="Normal 5 4 2 3 4 2" xfId="1223" xr:uid="{57B98C48-49D2-4535-8A90-9177D9DF81B1}"/>
    <cellStyle name="Normal 5 4 2 3 5" xfId="1224" xr:uid="{1ADFF6D0-17D6-4BA9-8121-361F765910CE}"/>
    <cellStyle name="Normal 5 4 2 3 6" xfId="2849" xr:uid="{67CA507A-7383-471E-84CB-9806FEDE800B}"/>
    <cellStyle name="Normal 5 4 2 4" xfId="297" xr:uid="{0D5C3D64-7478-41C1-8959-5F843CEF6CDB}"/>
    <cellStyle name="Normal 5 4 2 4 2" xfId="542" xr:uid="{EC8D410D-60D9-4528-8CE6-CA61758EEDAE}"/>
    <cellStyle name="Normal 5 4 2 4 2 2" xfId="543" xr:uid="{FE37CA16-D8C3-4D2A-9A2F-AF7AD5783104}"/>
    <cellStyle name="Normal 5 4 2 4 2 2 2" xfId="1225" xr:uid="{A352FED4-3C40-4DF7-B952-D7B9AE758AA1}"/>
    <cellStyle name="Normal 5 4 2 4 2 2 2 2" xfId="1226" xr:uid="{639B3BD2-766A-4362-B89B-FDD9662B802D}"/>
    <cellStyle name="Normal 5 4 2 4 2 2 3" xfId="1227" xr:uid="{A04700E8-C42D-4B7E-AC01-072EE3B6BFCC}"/>
    <cellStyle name="Normal 5 4 2 4 2 3" xfId="1228" xr:uid="{456FB3F4-537F-422F-A108-2B447CF4A908}"/>
    <cellStyle name="Normal 5 4 2 4 2 3 2" xfId="1229" xr:uid="{F9102862-71AB-4635-A879-07D97DA49094}"/>
    <cellStyle name="Normal 5 4 2 4 2 4" xfId="1230" xr:uid="{331851F7-CED6-44B7-B2FF-84A20B1F4CA6}"/>
    <cellStyle name="Normal 5 4 2 4 3" xfId="544" xr:uid="{851FB949-A72E-4142-83D3-FBC797C9B168}"/>
    <cellStyle name="Normal 5 4 2 4 3 2" xfId="1231" xr:uid="{55C2014A-727A-4EA6-8DB7-A230F3041BC8}"/>
    <cellStyle name="Normal 5 4 2 4 3 2 2" xfId="1232" xr:uid="{800446ED-B319-49C3-8278-0780E23D20C7}"/>
    <cellStyle name="Normal 5 4 2 4 3 3" xfId="1233" xr:uid="{57674CC8-C833-4271-8D08-8E440F470975}"/>
    <cellStyle name="Normal 5 4 2 4 4" xfId="1234" xr:uid="{A3DA6984-744F-4938-AE76-AC48BCAD6955}"/>
    <cellStyle name="Normal 5 4 2 4 4 2" xfId="1235" xr:uid="{EB163707-2E6D-4AF2-B6B5-89268C6CB4BC}"/>
    <cellStyle name="Normal 5 4 2 4 5" xfId="1236" xr:uid="{9547AA98-B9EB-41AE-8695-63FE3771F874}"/>
    <cellStyle name="Normal 5 4 2 5" xfId="298" xr:uid="{9609E368-C8C3-4901-83CA-9F5D9E6FEC8E}"/>
    <cellStyle name="Normal 5 4 2 5 2" xfId="545" xr:uid="{65E293F9-6254-4906-A298-15233EAB8758}"/>
    <cellStyle name="Normal 5 4 2 5 2 2" xfId="1237" xr:uid="{E5DB9397-D9B9-4F85-9C59-C285BFF0CDAF}"/>
    <cellStyle name="Normal 5 4 2 5 2 2 2" xfId="1238" xr:uid="{41B32323-D9CE-4C01-9459-3733D2017223}"/>
    <cellStyle name="Normal 5 4 2 5 2 3" xfId="1239" xr:uid="{A07E540C-10CE-4DE8-9FA4-375A4ED9E710}"/>
    <cellStyle name="Normal 5 4 2 5 3" xfId="1240" xr:uid="{85CC8CD7-98B2-4666-B164-9E574D78A017}"/>
    <cellStyle name="Normal 5 4 2 5 3 2" xfId="1241" xr:uid="{084A3ED5-D547-490C-B795-90C7DF27F70B}"/>
    <cellStyle name="Normal 5 4 2 5 4" xfId="1242" xr:uid="{4531DD78-1621-47EB-8993-57EE4442C65A}"/>
    <cellStyle name="Normal 5 4 2 6" xfId="546" xr:uid="{3D9F83FB-A182-4D5B-AF71-60850A4A40EF}"/>
    <cellStyle name="Normal 5 4 2 6 2" xfId="1243" xr:uid="{627252AC-F9AB-4FD2-A4D6-31E2AA481896}"/>
    <cellStyle name="Normal 5 4 2 6 2 2" xfId="1244" xr:uid="{30C4E17F-D24B-4D5A-A93A-E53166CC6134}"/>
    <cellStyle name="Normal 5 4 2 6 2 3" xfId="4419" xr:uid="{8180FB69-9B94-40AB-BE80-461B37D8E44C}"/>
    <cellStyle name="Normal 5 4 2 6 3" xfId="1245" xr:uid="{DED10308-76BC-4B17-AFE7-A22E09B71FAF}"/>
    <cellStyle name="Normal 5 4 2 6 4" xfId="2850" xr:uid="{A968540A-D562-4859-A4B8-846896F8C08F}"/>
    <cellStyle name="Normal 5 4 2 6 4 2" xfId="4584" xr:uid="{7A56AF55-23F8-4AC8-84A5-42169E92C4B8}"/>
    <cellStyle name="Normal 5 4 2 6 4 3" xfId="4683" xr:uid="{CC3602A3-3A21-49AE-8BDD-71D3FEF2BB71}"/>
    <cellStyle name="Normal 5 4 2 6 4 4" xfId="4611" xr:uid="{EF85C860-D639-4D98-AF57-8B2D0C9B3E91}"/>
    <cellStyle name="Normal 5 4 2 7" xfId="1246" xr:uid="{463ABE75-AE8D-4FA5-93CE-1475DAAA7E4E}"/>
    <cellStyle name="Normal 5 4 2 7 2" xfId="1247" xr:uid="{A487E2D8-F450-4DA2-B474-163C4411ECE3}"/>
    <cellStyle name="Normal 5 4 2 8" xfId="1248" xr:uid="{4796A217-1A5C-44A4-91EA-2B00386F6FE2}"/>
    <cellStyle name="Normal 5 4 2 9" xfId="2851" xr:uid="{F3AC4962-8D70-4410-9DC7-E58F2EA03A50}"/>
    <cellStyle name="Normal 5 4 3" xfId="102" xr:uid="{ACE24DE1-822D-45B6-9ADC-13DB6339A431}"/>
    <cellStyle name="Normal 5 4 3 2" xfId="103" xr:uid="{064FF8C3-3C32-4370-9B9C-5D4E3D55DBB6}"/>
    <cellStyle name="Normal 5 4 3 2 2" xfId="547" xr:uid="{3652ACEB-4925-4808-BC69-1EABB9CA0028}"/>
    <cellStyle name="Normal 5 4 3 2 2 2" xfId="548" xr:uid="{5F861069-A9A6-4B6B-BDE7-F2CAEF8FEAC7}"/>
    <cellStyle name="Normal 5 4 3 2 2 2 2" xfId="1249" xr:uid="{A38F4D22-974D-4BD1-9697-D6C1D5EE73B0}"/>
    <cellStyle name="Normal 5 4 3 2 2 2 2 2" xfId="1250" xr:uid="{D3CC3B2D-7272-45CB-A01D-EBBBD303FCF2}"/>
    <cellStyle name="Normal 5 4 3 2 2 2 3" xfId="1251" xr:uid="{BAEE12E3-F338-4A5B-8F12-D0FBE48022A7}"/>
    <cellStyle name="Normal 5 4 3 2 2 3" xfId="1252" xr:uid="{76C77515-6CD2-404D-9095-EDEABCB6621B}"/>
    <cellStyle name="Normal 5 4 3 2 2 3 2" xfId="1253" xr:uid="{C0F57AFC-70E4-4D15-B432-3CA9D20115F6}"/>
    <cellStyle name="Normal 5 4 3 2 2 4" xfId="1254" xr:uid="{679DEEF3-6132-4211-B6A3-4053992E29C8}"/>
    <cellStyle name="Normal 5 4 3 2 3" xfId="549" xr:uid="{098BA26C-2D8A-4F02-80FB-3A821071483E}"/>
    <cellStyle name="Normal 5 4 3 2 3 2" xfId="1255" xr:uid="{6554BF73-8401-4EC7-9F3A-2E44CB30C338}"/>
    <cellStyle name="Normal 5 4 3 2 3 2 2" xfId="1256" xr:uid="{D5C57A92-4987-4F92-BC6D-5DB37144EA6E}"/>
    <cellStyle name="Normal 5 4 3 2 3 3" xfId="1257" xr:uid="{884BCB34-0F7A-4ECF-86B5-9CB74DBD6762}"/>
    <cellStyle name="Normal 5 4 3 2 3 4" xfId="2852" xr:uid="{78F86F39-49F0-4F75-85D7-B6BA366396C8}"/>
    <cellStyle name="Normal 5 4 3 2 4" xfId="1258" xr:uid="{D36C5664-B4B6-40A7-A365-82A688A59CEE}"/>
    <cellStyle name="Normal 5 4 3 2 4 2" xfId="1259" xr:uid="{443CB1DE-43B0-4157-86A1-F41ADB171C2A}"/>
    <cellStyle name="Normal 5 4 3 2 5" xfId="1260" xr:uid="{DBE97163-FDAB-41B4-A139-C3324D04B8A6}"/>
    <cellStyle name="Normal 5 4 3 2 6" xfId="2853" xr:uid="{A5D36BA4-8CE6-4D21-82DD-6FFE3367DD2B}"/>
    <cellStyle name="Normal 5 4 3 3" xfId="299" xr:uid="{B4B0EE62-75CC-4016-8BB3-13511D0C859F}"/>
    <cellStyle name="Normal 5 4 3 3 2" xfId="550" xr:uid="{41B9906A-F4E3-45A7-BB64-E7E169A69A85}"/>
    <cellStyle name="Normal 5 4 3 3 2 2" xfId="551" xr:uid="{92A766C8-C4F9-42EB-827A-F64CC0DBEE17}"/>
    <cellStyle name="Normal 5 4 3 3 2 2 2" xfId="1261" xr:uid="{7824D81F-934C-4D7A-9C81-A4285B8B7564}"/>
    <cellStyle name="Normal 5 4 3 3 2 2 2 2" xfId="1262" xr:uid="{954C3E57-FE87-456F-B577-E2669DE3DC06}"/>
    <cellStyle name="Normal 5 4 3 3 2 2 3" xfId="1263" xr:uid="{686BCF00-2E7F-4CDC-AF4F-45876EDFB4DA}"/>
    <cellStyle name="Normal 5 4 3 3 2 3" xfId="1264" xr:uid="{5555720C-A6A5-48BA-A558-E461E6F39BED}"/>
    <cellStyle name="Normal 5 4 3 3 2 3 2" xfId="1265" xr:uid="{4C015346-223E-4CDB-97D6-DAC8A4878A72}"/>
    <cellStyle name="Normal 5 4 3 3 2 4" xfId="1266" xr:uid="{52C75A32-B86B-454C-B510-33F6B518413B}"/>
    <cellStyle name="Normal 5 4 3 3 3" xfId="552" xr:uid="{E1172B17-819A-4672-B9B4-C6E29F340BBA}"/>
    <cellStyle name="Normal 5 4 3 3 3 2" xfId="1267" xr:uid="{E572198B-33F1-46B4-9C4F-03E1FF0D934E}"/>
    <cellStyle name="Normal 5 4 3 3 3 2 2" xfId="1268" xr:uid="{80A066A5-F86F-48CD-8362-BD82753EA442}"/>
    <cellStyle name="Normal 5 4 3 3 3 3" xfId="1269" xr:uid="{7B59B6DA-48C5-4B5B-B7DA-F788AD11E762}"/>
    <cellStyle name="Normal 5 4 3 3 4" xfId="1270" xr:uid="{1A52B527-06C6-4792-81D4-AB795EA67F20}"/>
    <cellStyle name="Normal 5 4 3 3 4 2" xfId="1271" xr:uid="{54928F88-3D2E-406C-9D5F-60F9F034627D}"/>
    <cellStyle name="Normal 5 4 3 3 5" xfId="1272" xr:uid="{1D9751A4-4810-480C-965F-29684CBE8AF8}"/>
    <cellStyle name="Normal 5 4 3 4" xfId="300" xr:uid="{B415BECC-6FBE-4871-9933-817AC5838609}"/>
    <cellStyle name="Normal 5 4 3 4 2" xfId="553" xr:uid="{3CC91143-5353-4228-B60D-2C11619512A3}"/>
    <cellStyle name="Normal 5 4 3 4 2 2" xfId="1273" xr:uid="{CD3482E9-A27F-4762-A5C4-6896DC93609A}"/>
    <cellStyle name="Normal 5 4 3 4 2 2 2" xfId="1274" xr:uid="{863AB9A7-A405-4D8C-A894-830DC075AB33}"/>
    <cellStyle name="Normal 5 4 3 4 2 3" xfId="1275" xr:uid="{A0246841-A5AF-4587-B5FB-D8546CE23F26}"/>
    <cellStyle name="Normal 5 4 3 4 3" xfId="1276" xr:uid="{F52A6067-87CC-49EC-9663-9D8D250A9E5A}"/>
    <cellStyle name="Normal 5 4 3 4 3 2" xfId="1277" xr:uid="{083FA29A-8DA0-4880-858E-707794A9D96E}"/>
    <cellStyle name="Normal 5 4 3 4 4" xfId="1278" xr:uid="{8D06383D-7F06-41D6-B980-476E1074B97F}"/>
    <cellStyle name="Normal 5 4 3 5" xfId="554" xr:uid="{09BE4B4F-E915-47C3-B6B7-39C8614B938B}"/>
    <cellStyle name="Normal 5 4 3 5 2" xfId="1279" xr:uid="{F31ED638-BA0D-428A-BA0A-6B49D18A1F4A}"/>
    <cellStyle name="Normal 5 4 3 5 2 2" xfId="1280" xr:uid="{A17836E9-3D12-4A64-BD99-6CC0D47714BF}"/>
    <cellStyle name="Normal 5 4 3 5 3" xfId="1281" xr:uid="{C4A0BE1A-9554-4AFA-9F90-53ED53FAE3FB}"/>
    <cellStyle name="Normal 5 4 3 5 4" xfId="2854" xr:uid="{A1C86481-1FAB-4701-BE70-CB97D4032AAD}"/>
    <cellStyle name="Normal 5 4 3 6" xfId="1282" xr:uid="{8029D6F3-8DC2-4D92-B35D-0764E722130F}"/>
    <cellStyle name="Normal 5 4 3 6 2" xfId="1283" xr:uid="{D76F33B4-9DD8-4ED4-90BC-63184A771645}"/>
    <cellStyle name="Normal 5 4 3 7" xfId="1284" xr:uid="{F7216797-DA1B-4BB6-8E3F-205BB8C5AEFF}"/>
    <cellStyle name="Normal 5 4 3 8" xfId="2855" xr:uid="{FD07237B-C692-4EFD-85F0-3E10842F0784}"/>
    <cellStyle name="Normal 5 4 4" xfId="104" xr:uid="{31327282-2CF5-4191-9BCA-EE45C6B0F644}"/>
    <cellStyle name="Normal 5 4 4 2" xfId="446" xr:uid="{4ACB88DF-44AF-4110-BC6B-2ABB8265FA41}"/>
    <cellStyle name="Normal 5 4 4 2 2" xfId="555" xr:uid="{1D5E0E5F-B8CE-46CD-97C9-B80005BC0F4E}"/>
    <cellStyle name="Normal 5 4 4 2 2 2" xfId="1285" xr:uid="{015F6E4F-A803-4D16-903E-FE9EA21CDBDC}"/>
    <cellStyle name="Normal 5 4 4 2 2 2 2" xfId="1286" xr:uid="{F5D49A66-2106-4FAE-829F-71A298BC676C}"/>
    <cellStyle name="Normal 5 4 4 2 2 3" xfId="1287" xr:uid="{D6637F6C-EFA6-4337-B01E-72E4D59B66B8}"/>
    <cellStyle name="Normal 5 4 4 2 2 4" xfId="2856" xr:uid="{C35E73E8-6A4F-4050-90E6-57A5FCCAAAB5}"/>
    <cellStyle name="Normal 5 4 4 2 3" xfId="1288" xr:uid="{6AA20F34-BC94-4955-8368-C6FBCFC1683E}"/>
    <cellStyle name="Normal 5 4 4 2 3 2" xfId="1289" xr:uid="{539CF85E-BDF9-40D2-BAD2-92CEEE555080}"/>
    <cellStyle name="Normal 5 4 4 2 4" xfId="1290" xr:uid="{8228CD1C-12D7-405A-8B1A-2B7E283BE770}"/>
    <cellStyle name="Normal 5 4 4 2 5" xfId="2857" xr:uid="{A967CFCE-5120-42EC-9ECF-8DD9DC9B6344}"/>
    <cellStyle name="Normal 5 4 4 3" xfId="556" xr:uid="{5BC04677-EEA8-4975-A714-AD7BCC4B168B}"/>
    <cellStyle name="Normal 5 4 4 3 2" xfId="1291" xr:uid="{D377A6C0-D6B8-435E-A294-38C9A11F3B54}"/>
    <cellStyle name="Normal 5 4 4 3 2 2" xfId="1292" xr:uid="{F6839DC8-4839-4548-AC42-4AFF2009C77D}"/>
    <cellStyle name="Normal 5 4 4 3 3" xfId="1293" xr:uid="{83253322-C3E4-4E23-A612-4E1F86242DCC}"/>
    <cellStyle name="Normal 5 4 4 3 4" xfId="2858" xr:uid="{B8502B0E-34FF-44B4-8634-123206DE133F}"/>
    <cellStyle name="Normal 5 4 4 4" xfId="1294" xr:uid="{36BC07AE-D5A0-4499-B010-4074378ADD57}"/>
    <cellStyle name="Normal 5 4 4 4 2" xfId="1295" xr:uid="{9C3457B7-8A4C-4C4E-8D77-377CB97B071D}"/>
    <cellStyle name="Normal 5 4 4 4 3" xfId="2859" xr:uid="{80E74180-8100-4306-AFAC-6E8419106754}"/>
    <cellStyle name="Normal 5 4 4 4 4" xfId="2860" xr:uid="{ACB1ECC4-7B15-4AD9-946A-FC7FF4F28C6F}"/>
    <cellStyle name="Normal 5 4 4 5" xfId="1296" xr:uid="{F312F84E-AC64-4632-8397-08C97B5B30E4}"/>
    <cellStyle name="Normal 5 4 4 6" xfId="2861" xr:uid="{6AE6D525-EB6D-4768-8FC2-D3A8D14194E7}"/>
    <cellStyle name="Normal 5 4 4 7" xfId="2862" xr:uid="{BEEB76D0-B557-4DB5-8025-F7731A6B3867}"/>
    <cellStyle name="Normal 5 4 5" xfId="301" xr:uid="{8A380956-8A31-48EA-9BCA-51F668911B5F}"/>
    <cellStyle name="Normal 5 4 5 2" xfId="557" xr:uid="{BE0BDE55-E21F-4EF7-AEC4-4385BA8A2E54}"/>
    <cellStyle name="Normal 5 4 5 2 2" xfId="558" xr:uid="{F291DF55-BEE6-41EB-857F-DF57B4332740}"/>
    <cellStyle name="Normal 5 4 5 2 2 2" xfId="1297" xr:uid="{FCE28D75-9718-4017-8CDB-D7B79F186503}"/>
    <cellStyle name="Normal 5 4 5 2 2 2 2" xfId="1298" xr:uid="{80ADF2E7-09CB-4E98-A1F9-116D4754BD12}"/>
    <cellStyle name="Normal 5 4 5 2 2 3" xfId="1299" xr:uid="{D6894C08-9106-4537-A0B1-A932D53611DD}"/>
    <cellStyle name="Normal 5 4 5 2 3" xfId="1300" xr:uid="{1ED06AA4-9199-4DCD-9A48-1BB727874B85}"/>
    <cellStyle name="Normal 5 4 5 2 3 2" xfId="1301" xr:uid="{02EC99FA-44B2-4816-AB82-ECE1D16A70AA}"/>
    <cellStyle name="Normal 5 4 5 2 4" xfId="1302" xr:uid="{7C7D9713-2D23-4DE1-9AEA-3D59D30C8A0A}"/>
    <cellStyle name="Normal 5 4 5 3" xfId="559" xr:uid="{C97A56A1-924D-4A13-B2E1-020BF4CD2854}"/>
    <cellStyle name="Normal 5 4 5 3 2" xfId="1303" xr:uid="{1EC588DF-A1A4-42BF-96D1-1FD775744853}"/>
    <cellStyle name="Normal 5 4 5 3 2 2" xfId="1304" xr:uid="{947C23C6-9D21-48D0-9938-FCF9955532AA}"/>
    <cellStyle name="Normal 5 4 5 3 3" xfId="1305" xr:uid="{4D3E7554-14BA-4850-9DF9-186C0DDFBC17}"/>
    <cellStyle name="Normal 5 4 5 3 4" xfId="2863" xr:uid="{7FC828C5-9DCF-4F7A-9189-82E11F02CF45}"/>
    <cellStyle name="Normal 5 4 5 4" xfId="1306" xr:uid="{E54D327A-4937-4472-957D-D776B93A3001}"/>
    <cellStyle name="Normal 5 4 5 4 2" xfId="1307" xr:uid="{BEDCCE9F-3ED4-4EB6-9C8B-93FCC9A77F25}"/>
    <cellStyle name="Normal 5 4 5 5" xfId="1308" xr:uid="{931F2F24-056A-408B-82E7-AD2437E3F901}"/>
    <cellStyle name="Normal 5 4 5 6" xfId="2864" xr:uid="{BAF0AC70-E3FD-4966-B9BE-5EA6A76AF875}"/>
    <cellStyle name="Normal 5 4 6" xfId="302" xr:uid="{1F9FB9A9-B749-4F3B-9DF7-ADD95CD79D14}"/>
    <cellStyle name="Normal 5 4 6 2" xfId="560" xr:uid="{49C1A71F-FE82-4838-B35C-1FA51CFCC5E9}"/>
    <cellStyle name="Normal 5 4 6 2 2" xfId="1309" xr:uid="{8B63412F-8EFB-4D3D-A727-8E8188DBE687}"/>
    <cellStyle name="Normal 5 4 6 2 2 2" xfId="1310" xr:uid="{80954F4C-A079-447D-8030-D63E5CA1A3E4}"/>
    <cellStyle name="Normal 5 4 6 2 3" xfId="1311" xr:uid="{048B2B9F-7ABF-40EF-A551-A5C957792206}"/>
    <cellStyle name="Normal 5 4 6 2 4" xfId="2865" xr:uid="{0E4AFE71-1C26-44AE-A8A4-F738C95D74A0}"/>
    <cellStyle name="Normal 5 4 6 3" xfId="1312" xr:uid="{5D37171A-CE8A-426D-8286-F409D0029054}"/>
    <cellStyle name="Normal 5 4 6 3 2" xfId="1313" xr:uid="{BFB0FC5D-15B4-4F5B-9DAE-E6991C5F718E}"/>
    <cellStyle name="Normal 5 4 6 4" xfId="1314" xr:uid="{9D7247FF-EAE1-4EA9-8B4C-E1B612CB98DE}"/>
    <cellStyle name="Normal 5 4 6 5" xfId="2866" xr:uid="{7141EE9A-D2E4-4497-9F66-44585CEA0D0D}"/>
    <cellStyle name="Normal 5 4 7" xfId="561" xr:uid="{3FB74F5A-755D-480B-ABC5-0A8CB3EA0127}"/>
    <cellStyle name="Normal 5 4 7 2" xfId="1315" xr:uid="{97EA76A4-E767-46E1-888F-EC7B71796872}"/>
    <cellStyle name="Normal 5 4 7 2 2" xfId="1316" xr:uid="{BCD76C21-0A53-4ECA-82C6-909AF51CA340}"/>
    <cellStyle name="Normal 5 4 7 2 3" xfId="4418" xr:uid="{B131426D-1FB8-4DC0-983B-36CE0149239B}"/>
    <cellStyle name="Normal 5 4 7 3" xfId="1317" xr:uid="{79A812AA-4BAB-48CA-8F1B-5048FE0E9927}"/>
    <cellStyle name="Normal 5 4 7 4" xfId="2867" xr:uid="{F15A6CAB-0E7F-4D7B-B770-BFD3D02D832B}"/>
    <cellStyle name="Normal 5 4 7 4 2" xfId="4583" xr:uid="{2436EF65-CA7A-4819-BBBE-9717DEB88706}"/>
    <cellStyle name="Normal 5 4 7 4 3" xfId="4684" xr:uid="{A52C847A-D197-4839-BD11-1941475019C9}"/>
    <cellStyle name="Normal 5 4 7 4 4" xfId="4610" xr:uid="{B3B9943D-EDB7-430B-B6C6-67752E13910C}"/>
    <cellStyle name="Normal 5 4 8" xfId="1318" xr:uid="{ED2CFDA7-ABA0-4C87-B7D9-EEBFEFB1169E}"/>
    <cellStyle name="Normal 5 4 8 2" xfId="1319" xr:uid="{3C2FD6F1-CA94-4759-9E0A-52AB35FA47BD}"/>
    <cellStyle name="Normal 5 4 8 3" xfId="2868" xr:uid="{EB3FAE89-FAEF-4E5F-B884-30D2E2E8DDFC}"/>
    <cellStyle name="Normal 5 4 8 4" xfId="2869" xr:uid="{C214660F-0FE1-4835-BDAC-170789E15ABB}"/>
    <cellStyle name="Normal 5 4 9" xfId="1320" xr:uid="{50A261B1-B43C-4969-A2F6-9FFD81DACA32}"/>
    <cellStyle name="Normal 5 5" xfId="105" xr:uid="{C4C9DF84-C481-4835-B6F3-0946892299AE}"/>
    <cellStyle name="Normal 5 5 10" xfId="2870" xr:uid="{9D611038-5325-4C13-A2D6-09D3D70220B0}"/>
    <cellStyle name="Normal 5 5 11" xfId="2871" xr:uid="{4A94A8E3-0D63-46A1-83AE-85B4561AF88F}"/>
    <cellStyle name="Normal 5 5 2" xfId="106" xr:uid="{EDAA7F10-29BE-45CC-845E-5F82B77B04B7}"/>
    <cellStyle name="Normal 5 5 2 2" xfId="107" xr:uid="{FA5D5DFC-80F1-4CCD-9BF0-88345E1B429F}"/>
    <cellStyle name="Normal 5 5 2 2 2" xfId="303" xr:uid="{A110675E-947D-4A98-BDD4-EA550E446D2C}"/>
    <cellStyle name="Normal 5 5 2 2 2 2" xfId="562" xr:uid="{2AF4CF5E-58C6-458B-9485-33532C6CF57E}"/>
    <cellStyle name="Normal 5 5 2 2 2 2 2" xfId="1321" xr:uid="{C713D5AE-D9BA-4F0D-A2A7-4A888345FA50}"/>
    <cellStyle name="Normal 5 5 2 2 2 2 2 2" xfId="1322" xr:uid="{9EBBD44D-A6DE-487E-96FA-6AD4F5F69316}"/>
    <cellStyle name="Normal 5 5 2 2 2 2 3" xfId="1323" xr:uid="{2C477039-A2E5-49D9-A2FF-F321520AF602}"/>
    <cellStyle name="Normal 5 5 2 2 2 2 4" xfId="2872" xr:uid="{068C6EEC-2765-4755-AE0B-28A9BC6795D3}"/>
    <cellStyle name="Normal 5 5 2 2 2 3" xfId="1324" xr:uid="{7A35E5C6-FF14-47CA-94A9-943C34BAB37D}"/>
    <cellStyle name="Normal 5 5 2 2 2 3 2" xfId="1325" xr:uid="{E8563C44-F351-486B-8244-7BAA349433AF}"/>
    <cellStyle name="Normal 5 5 2 2 2 3 3" xfId="2873" xr:uid="{AA07971C-FD65-4491-9478-14E966767E59}"/>
    <cellStyle name="Normal 5 5 2 2 2 3 4" xfId="2874" xr:uid="{8F32348C-6D25-4B54-9587-6F66A62850A1}"/>
    <cellStyle name="Normal 5 5 2 2 2 4" xfId="1326" xr:uid="{87E0A775-5671-44E6-B9BA-DA70024E6A5F}"/>
    <cellStyle name="Normal 5 5 2 2 2 5" xfId="2875" xr:uid="{E8643652-E1F7-4FA2-9C85-17F848EA5285}"/>
    <cellStyle name="Normal 5 5 2 2 2 6" xfId="2876" xr:uid="{88360CA6-B751-4B24-9847-867DD68B3603}"/>
    <cellStyle name="Normal 5 5 2 2 3" xfId="563" xr:uid="{28C07FC8-46D7-44A5-8767-BE699AE53D50}"/>
    <cellStyle name="Normal 5 5 2 2 3 2" xfId="1327" xr:uid="{68D0E2EF-95D8-4AEB-AA70-C842E9753B8A}"/>
    <cellStyle name="Normal 5 5 2 2 3 2 2" xfId="1328" xr:uid="{532227F0-372B-4AAA-8D61-7583F774D7FB}"/>
    <cellStyle name="Normal 5 5 2 2 3 2 3" xfId="2877" xr:uid="{1A861BDD-9ED7-4889-BACB-70D42D25D0F5}"/>
    <cellStyle name="Normal 5 5 2 2 3 2 4" xfId="2878" xr:uid="{A9B2A65F-153E-4E91-97EE-81D7A30F161C}"/>
    <cellStyle name="Normal 5 5 2 2 3 3" xfId="1329" xr:uid="{091BD184-D9A5-4DB2-87CF-9069B63D2622}"/>
    <cellStyle name="Normal 5 5 2 2 3 4" xfId="2879" xr:uid="{0C4DA8AB-BE3D-42DE-B49C-A1786111A3DC}"/>
    <cellStyle name="Normal 5 5 2 2 3 5" xfId="2880" xr:uid="{45249DDA-2462-4069-AF67-11A19BE25B7D}"/>
    <cellStyle name="Normal 5 5 2 2 4" xfId="1330" xr:uid="{1307EF8B-4A5F-4C3B-B9B6-DCB7D337B7E5}"/>
    <cellStyle name="Normal 5 5 2 2 4 2" xfId="1331" xr:uid="{ABA5E55B-B9FC-4F8F-B4CB-49ADBF96015C}"/>
    <cellStyle name="Normal 5 5 2 2 4 3" xfId="2881" xr:uid="{67D0EDA2-B73B-4A53-8140-48EBEEC0B7E0}"/>
    <cellStyle name="Normal 5 5 2 2 4 4" xfId="2882" xr:uid="{7E02933B-A73F-4E07-A705-057F20C57D95}"/>
    <cellStyle name="Normal 5 5 2 2 5" xfId="1332" xr:uid="{43231186-B420-4093-9053-EC41D89A2A78}"/>
    <cellStyle name="Normal 5 5 2 2 5 2" xfId="2883" xr:uid="{F0C29DD4-E621-4A04-B176-967E4FB5CCB8}"/>
    <cellStyle name="Normal 5 5 2 2 5 3" xfId="2884" xr:uid="{AAE4EC44-70F6-40FC-8FE3-284FB5A9C0BD}"/>
    <cellStyle name="Normal 5 5 2 2 5 4" xfId="2885" xr:uid="{0117F1F4-78B4-4AC6-AB5F-7AFBE7FC21A0}"/>
    <cellStyle name="Normal 5 5 2 2 6" xfId="2886" xr:uid="{EEDB2B35-FB88-4813-9B8C-062BBD6CAC00}"/>
    <cellStyle name="Normal 5 5 2 2 7" xfId="2887" xr:uid="{85674FC6-1318-4256-8774-24ADD395AD81}"/>
    <cellStyle name="Normal 5 5 2 2 8" xfId="2888" xr:uid="{40C5CA16-3D49-4614-88D0-58BA62894738}"/>
    <cellStyle name="Normal 5 5 2 3" xfId="304" xr:uid="{0583DB98-BE55-432A-8175-8AA38401F4AF}"/>
    <cellStyle name="Normal 5 5 2 3 2" xfId="564" xr:uid="{D98E20AC-C103-4CF1-AC0F-673876C35B43}"/>
    <cellStyle name="Normal 5 5 2 3 2 2" xfId="565" xr:uid="{FD5C9D31-96A8-4BDD-BAA8-805577744E98}"/>
    <cellStyle name="Normal 5 5 2 3 2 2 2" xfId="1333" xr:uid="{193FDA14-04BB-450E-BFD4-F0F1252E09E5}"/>
    <cellStyle name="Normal 5 5 2 3 2 2 2 2" xfId="1334" xr:uid="{13579705-5CC1-497F-96D9-9AA997D8217F}"/>
    <cellStyle name="Normal 5 5 2 3 2 2 3" xfId="1335" xr:uid="{94891632-D659-4C19-85D2-108AE90F9AE3}"/>
    <cellStyle name="Normal 5 5 2 3 2 3" xfId="1336" xr:uid="{1FD9028E-E658-4D69-A33E-3299F9B06C1F}"/>
    <cellStyle name="Normal 5 5 2 3 2 3 2" xfId="1337" xr:uid="{75F7F4BF-A91F-4C7A-943A-BFC673CB6171}"/>
    <cellStyle name="Normal 5 5 2 3 2 4" xfId="1338" xr:uid="{D90E4D76-BFBA-4238-95B5-E336FC274A86}"/>
    <cellStyle name="Normal 5 5 2 3 3" xfId="566" xr:uid="{93812C9C-45FD-44BE-90E9-097EFDC5C09C}"/>
    <cellStyle name="Normal 5 5 2 3 3 2" xfId="1339" xr:uid="{28FE8A5F-0160-42CF-8252-6DF0BA9E877B}"/>
    <cellStyle name="Normal 5 5 2 3 3 2 2" xfId="1340" xr:uid="{C1F3F978-9F0C-41A3-B76A-962FA74C9053}"/>
    <cellStyle name="Normal 5 5 2 3 3 3" xfId="1341" xr:uid="{1369513F-C749-4826-9628-FE1943FCA7E2}"/>
    <cellStyle name="Normal 5 5 2 3 3 4" xfId="2889" xr:uid="{C854AB5D-426F-46ED-8698-F07AC1BFA4DB}"/>
    <cellStyle name="Normal 5 5 2 3 4" xfId="1342" xr:uid="{FB362600-993B-496C-BE03-EB6FD645E25D}"/>
    <cellStyle name="Normal 5 5 2 3 4 2" xfId="1343" xr:uid="{D2D67BCD-0D30-40C2-ADE1-02A852E6D755}"/>
    <cellStyle name="Normal 5 5 2 3 5" xfId="1344" xr:uid="{C48B9AA4-F4DF-48F8-B4EF-3F65C812981B}"/>
    <cellStyle name="Normal 5 5 2 3 6" xfId="2890" xr:uid="{F39F3E49-32E5-4867-B323-7ECFE9E62F8C}"/>
    <cellStyle name="Normal 5 5 2 4" xfId="305" xr:uid="{8E111ED1-713E-4E45-BA24-FD86F9845A66}"/>
    <cellStyle name="Normal 5 5 2 4 2" xfId="567" xr:uid="{7DA8160A-FAD0-45DF-AF0D-86F7A81F20D6}"/>
    <cellStyle name="Normal 5 5 2 4 2 2" xfId="1345" xr:uid="{151E20B0-3262-448A-9124-61C62BDB3A2E}"/>
    <cellStyle name="Normal 5 5 2 4 2 2 2" xfId="1346" xr:uid="{FE6C7C34-A693-4DAB-BBBF-B4B91FCB60A1}"/>
    <cellStyle name="Normal 5 5 2 4 2 3" xfId="1347" xr:uid="{26F32402-F718-43B0-816E-9DE804E9E683}"/>
    <cellStyle name="Normal 5 5 2 4 2 4" xfId="2891" xr:uid="{CB580D97-033F-4569-B9DD-7313485EBD81}"/>
    <cellStyle name="Normal 5 5 2 4 3" xfId="1348" xr:uid="{329C8209-33D7-44D0-8EF0-9A2C04439D47}"/>
    <cellStyle name="Normal 5 5 2 4 3 2" xfId="1349" xr:uid="{D01D158A-95BC-4DD8-AF1F-D1579775FC97}"/>
    <cellStyle name="Normal 5 5 2 4 4" xfId="1350" xr:uid="{CDC80740-5585-4CD5-AA15-61F5BD8F8728}"/>
    <cellStyle name="Normal 5 5 2 4 5" xfId="2892" xr:uid="{62E849F6-6860-4B6C-8DD9-F7F06C28504F}"/>
    <cellStyle name="Normal 5 5 2 5" xfId="306" xr:uid="{86309951-8E90-41ED-9E17-AF1A26BA662B}"/>
    <cellStyle name="Normal 5 5 2 5 2" xfId="1351" xr:uid="{E31FE50F-7876-48B2-8188-DC963C0B51AD}"/>
    <cellStyle name="Normal 5 5 2 5 2 2" xfId="1352" xr:uid="{EBE89E29-E870-411E-BCD3-F4BC1B7F65C9}"/>
    <cellStyle name="Normal 5 5 2 5 3" xfId="1353" xr:uid="{5BD67805-AEAB-434D-9EF2-5226DABC8A36}"/>
    <cellStyle name="Normal 5 5 2 5 4" xfId="2893" xr:uid="{7661E288-D8B9-47F6-AC46-BB8C00D56B1F}"/>
    <cellStyle name="Normal 5 5 2 6" xfId="1354" xr:uid="{D8D64311-3315-4112-93DD-0221ABA06151}"/>
    <cellStyle name="Normal 5 5 2 6 2" xfId="1355" xr:uid="{CF3C1AF0-4FFC-4897-A016-B389E9286FFC}"/>
    <cellStyle name="Normal 5 5 2 6 3" xfId="2894" xr:uid="{22E60ACE-F70B-4FE3-AC2C-B0FAFA6F845E}"/>
    <cellStyle name="Normal 5 5 2 6 4" xfId="2895" xr:uid="{15A18F40-C69A-4CFB-9A4D-BD2A7DE76FA2}"/>
    <cellStyle name="Normal 5 5 2 7" xfId="1356" xr:uid="{83A2BD06-03B4-4EAA-BA2D-6E292032D463}"/>
    <cellStyle name="Normal 5 5 2 8" xfId="2896" xr:uid="{12D346E3-09BD-45E1-BA73-5347BC470966}"/>
    <cellStyle name="Normal 5 5 2 9" xfId="2897" xr:uid="{20F55C76-964B-4DBF-AA0D-A18A1376E5BE}"/>
    <cellStyle name="Normal 5 5 3" xfId="108" xr:uid="{0562CDBB-E6B6-403E-9CE4-47A0FBACCFE8}"/>
    <cellStyle name="Normal 5 5 3 2" xfId="109" xr:uid="{8C1FB33A-4779-4418-A1B0-AB64D7C7FB8E}"/>
    <cellStyle name="Normal 5 5 3 2 2" xfId="568" xr:uid="{5880E1EF-7334-4D42-B28A-4D0855A693D3}"/>
    <cellStyle name="Normal 5 5 3 2 2 2" xfId="1357" xr:uid="{9AF30192-9A01-48E8-AD1C-760D94567ACE}"/>
    <cellStyle name="Normal 5 5 3 2 2 2 2" xfId="1358" xr:uid="{9299D0A5-9941-458A-B2A8-960B80602631}"/>
    <cellStyle name="Normal 5 5 3 2 2 2 2 2" xfId="4468" xr:uid="{0618EB04-A160-442B-80DC-6FC5AEE2F7E5}"/>
    <cellStyle name="Normal 5 5 3 2 2 2 3" xfId="4469" xr:uid="{9416BE4B-C8B0-431D-BDCB-5CC50C234CE7}"/>
    <cellStyle name="Normal 5 5 3 2 2 3" xfId="1359" xr:uid="{A46AC0F6-1A10-467E-A596-AF53AD408AE7}"/>
    <cellStyle name="Normal 5 5 3 2 2 3 2" xfId="4470" xr:uid="{5009EABF-84E7-4313-BB1D-44FAC3B724D6}"/>
    <cellStyle name="Normal 5 5 3 2 2 4" xfId="2898" xr:uid="{1CA37311-F80E-4156-9A26-AF190624708D}"/>
    <cellStyle name="Normal 5 5 3 2 3" xfId="1360" xr:uid="{6F306A85-32C8-4730-939B-46F389B383B2}"/>
    <cellStyle name="Normal 5 5 3 2 3 2" xfId="1361" xr:uid="{1CF281BD-5BE5-4263-9DC6-6ECB1702E447}"/>
    <cellStyle name="Normal 5 5 3 2 3 2 2" xfId="4471" xr:uid="{AA25442A-46E1-43B2-9713-71EF0CD06657}"/>
    <cellStyle name="Normal 5 5 3 2 3 3" xfId="2899" xr:uid="{7A60C199-2953-496C-827D-0CC63C1901DE}"/>
    <cellStyle name="Normal 5 5 3 2 3 4" xfId="2900" xr:uid="{13E81C95-32B3-40A5-AB62-232AC010FF95}"/>
    <cellStyle name="Normal 5 5 3 2 4" xfId="1362" xr:uid="{D8E70E8B-9154-4F51-A40F-0D2CF4E18D7D}"/>
    <cellStyle name="Normal 5 5 3 2 4 2" xfId="4472" xr:uid="{73D877B2-7D69-48B4-B728-6FFBAD14523B}"/>
    <cellStyle name="Normal 5 5 3 2 5" xfId="2901" xr:uid="{5BD859ED-6983-41DE-A70E-1503CFABD560}"/>
    <cellStyle name="Normal 5 5 3 2 6" xfId="2902" xr:uid="{EA813BA3-965C-428A-9A63-3008D370156F}"/>
    <cellStyle name="Normal 5 5 3 3" xfId="307" xr:uid="{D6CDE4C6-1BF2-4961-9667-013C8D575205}"/>
    <cellStyle name="Normal 5 5 3 3 2" xfId="1363" xr:uid="{97747646-69CA-4215-BC8F-BAD7A32861AD}"/>
    <cellStyle name="Normal 5 5 3 3 2 2" xfId="1364" xr:uid="{F0DC88FB-6704-4154-B980-27B0645824C8}"/>
    <cellStyle name="Normal 5 5 3 3 2 2 2" xfId="4473" xr:uid="{F4DBC373-8EA5-42F3-AFA7-9C48DFF72816}"/>
    <cellStyle name="Normal 5 5 3 3 2 3" xfId="2903" xr:uid="{E0EC1F3A-4B73-451C-976C-3617875703D6}"/>
    <cellStyle name="Normal 5 5 3 3 2 4" xfId="2904" xr:uid="{F09E3082-54D1-4F3C-9483-DFDFFD597542}"/>
    <cellStyle name="Normal 5 5 3 3 3" xfId="1365" xr:uid="{C3BEB4D0-2B9F-4364-BE82-974904D75C92}"/>
    <cellStyle name="Normal 5 5 3 3 3 2" xfId="4474" xr:uid="{9D2D7A87-1FCA-46B8-B7BB-7D046566BCAC}"/>
    <cellStyle name="Normal 5 5 3 3 4" xfId="2905" xr:uid="{CCA2549D-FAAD-4C84-97E1-44072E5A63F9}"/>
    <cellStyle name="Normal 5 5 3 3 5" xfId="2906" xr:uid="{FA6304B1-8605-45E6-9F85-5974F07D8421}"/>
    <cellStyle name="Normal 5 5 3 4" xfId="1366" xr:uid="{3B3CEB92-1725-4395-B3EA-244C356890D8}"/>
    <cellStyle name="Normal 5 5 3 4 2" xfId="1367" xr:uid="{32C8119F-D7AB-4F05-917C-A52C0286F11F}"/>
    <cellStyle name="Normal 5 5 3 4 2 2" xfId="4475" xr:uid="{CCB4EFC3-E05A-40BC-882B-04CE24B09874}"/>
    <cellStyle name="Normal 5 5 3 4 3" xfId="2907" xr:uid="{8103DF8F-15AD-42BE-A3AC-6B7D519F22DF}"/>
    <cellStyle name="Normal 5 5 3 4 4" xfId="2908" xr:uid="{324064DD-E2BC-43A8-AE53-F2FBC2E734FA}"/>
    <cellStyle name="Normal 5 5 3 5" xfId="1368" xr:uid="{2E1E538C-BB1A-464C-9B92-7DDBBBFB3BF9}"/>
    <cellStyle name="Normal 5 5 3 5 2" xfId="2909" xr:uid="{BC9F2DFA-C03E-4A2E-9034-705B2DDE6B63}"/>
    <cellStyle name="Normal 5 5 3 5 3" xfId="2910" xr:uid="{3BE22A71-B017-4FE8-84F1-088DBACC9518}"/>
    <cellStyle name="Normal 5 5 3 5 4" xfId="2911" xr:uid="{D087AA70-7521-480E-93EE-0C93B4305F92}"/>
    <cellStyle name="Normal 5 5 3 6" xfId="2912" xr:uid="{16181766-14ED-42CA-B2B1-1FD7A81048E8}"/>
    <cellStyle name="Normal 5 5 3 7" xfId="2913" xr:uid="{8E58A8A4-9F5A-4D96-AEF3-D7AE117AEABA}"/>
    <cellStyle name="Normal 5 5 3 8" xfId="2914" xr:uid="{7113827C-F4D9-4A22-AEBC-8DB766A6204B}"/>
    <cellStyle name="Normal 5 5 4" xfId="110" xr:uid="{42424A00-15C6-4B1C-AD3A-CD4018528FC6}"/>
    <cellStyle name="Normal 5 5 4 2" xfId="569" xr:uid="{3115CE3D-CE2C-4473-A422-BA274895EE68}"/>
    <cellStyle name="Normal 5 5 4 2 2" xfId="570" xr:uid="{3960A187-7A8D-43DA-AE9B-21C22DC7B9FF}"/>
    <cellStyle name="Normal 5 5 4 2 2 2" xfId="1369" xr:uid="{AC40609A-4C6F-48E4-A5F3-C950768BEB08}"/>
    <cellStyle name="Normal 5 5 4 2 2 2 2" xfId="1370" xr:uid="{0C33EC36-0D40-4969-8878-00310C5B6649}"/>
    <cellStyle name="Normal 5 5 4 2 2 3" xfId="1371" xr:uid="{4B9EA78D-14C0-48FC-814C-50D9B6542816}"/>
    <cellStyle name="Normal 5 5 4 2 2 4" xfId="2915" xr:uid="{D718C767-9D52-4C92-BD1D-0A3F768553F7}"/>
    <cellStyle name="Normal 5 5 4 2 3" xfId="1372" xr:uid="{1F4A2C85-AC79-49EC-9217-0BC0B07A0696}"/>
    <cellStyle name="Normal 5 5 4 2 3 2" xfId="1373" xr:uid="{E1C46831-838C-4796-831A-F860D82C9B1C}"/>
    <cellStyle name="Normal 5 5 4 2 4" xfId="1374" xr:uid="{1008FDEB-7E49-40C8-AC1C-D739F7455353}"/>
    <cellStyle name="Normal 5 5 4 2 5" xfId="2916" xr:uid="{2081FB6E-7979-4504-9399-BC3B913C3CB8}"/>
    <cellStyle name="Normal 5 5 4 3" xfId="571" xr:uid="{81DD71E0-8A4C-453C-8708-BDA50DA43150}"/>
    <cellStyle name="Normal 5 5 4 3 2" xfId="1375" xr:uid="{56F52750-D3B1-4C63-A0DA-36C8FE64E252}"/>
    <cellStyle name="Normal 5 5 4 3 2 2" xfId="1376" xr:uid="{2003A446-B7A5-4192-8CE0-0B869303310F}"/>
    <cellStyle name="Normal 5 5 4 3 3" xfId="1377" xr:uid="{E8B3F2B8-2DD8-4FC9-A2D1-A9DABDD94C2D}"/>
    <cellStyle name="Normal 5 5 4 3 4" xfId="2917" xr:uid="{21D3D409-6BB2-4AF7-89B3-6EC9E2F6FC00}"/>
    <cellStyle name="Normal 5 5 4 4" xfId="1378" xr:uid="{DB86047B-41C7-4565-9784-E371E0DA4D06}"/>
    <cellStyle name="Normal 5 5 4 4 2" xfId="1379" xr:uid="{DF7883BF-68A3-4624-9CC9-16FAF9231501}"/>
    <cellStyle name="Normal 5 5 4 4 3" xfId="2918" xr:uid="{DC2A1EF6-6F7A-47CC-9B89-6E67F5E6AF02}"/>
    <cellStyle name="Normal 5 5 4 4 4" xfId="2919" xr:uid="{5E63483B-80C3-49DC-A015-2C6BD8D549BB}"/>
    <cellStyle name="Normal 5 5 4 5" xfId="1380" xr:uid="{76834049-D741-4B10-BFD0-5818F78376DD}"/>
    <cellStyle name="Normal 5 5 4 6" xfId="2920" xr:uid="{113EDD6D-3743-4737-B181-9B71BD2C1D5E}"/>
    <cellStyle name="Normal 5 5 4 7" xfId="2921" xr:uid="{8744E13F-8370-4F07-8319-BD2765552D25}"/>
    <cellStyle name="Normal 5 5 5" xfId="308" xr:uid="{0BEF2B7F-CAFD-42E1-A0EE-CA8BD58F0C7A}"/>
    <cellStyle name="Normal 5 5 5 2" xfId="572" xr:uid="{3CCB4BA1-3818-4585-948F-6D7576702C51}"/>
    <cellStyle name="Normal 5 5 5 2 2" xfId="1381" xr:uid="{77F7265C-3AC1-4F74-9274-F2E37838175E}"/>
    <cellStyle name="Normal 5 5 5 2 2 2" xfId="1382" xr:uid="{66E15A13-D128-4532-8019-9C237F395D8E}"/>
    <cellStyle name="Normal 5 5 5 2 3" xfId="1383" xr:uid="{4184AC43-9AB1-47E0-91FC-0D67EBF6496E}"/>
    <cellStyle name="Normal 5 5 5 2 4" xfId="2922" xr:uid="{064356E6-C21A-4556-93F4-06F7F1995F6C}"/>
    <cellStyle name="Normal 5 5 5 3" xfId="1384" xr:uid="{40D3181D-A8A8-4591-9881-479350760755}"/>
    <cellStyle name="Normal 5 5 5 3 2" xfId="1385" xr:uid="{11240237-0E68-4C83-8E31-0D266B99355E}"/>
    <cellStyle name="Normal 5 5 5 3 3" xfId="2923" xr:uid="{7FE1BC04-5511-4A97-9734-34583CA74D14}"/>
    <cellStyle name="Normal 5 5 5 3 4" xfId="2924" xr:uid="{471AB534-82BE-4F6E-BF36-AA0FD47768B1}"/>
    <cellStyle name="Normal 5 5 5 4" xfId="1386" xr:uid="{98F7A53E-4435-44C3-8286-CC12D5410151}"/>
    <cellStyle name="Normal 5 5 5 5" xfId="2925" xr:uid="{D738AC59-97EC-41F1-9AF9-2A62B33CF881}"/>
    <cellStyle name="Normal 5 5 5 6" xfId="2926" xr:uid="{6DA06942-3C0C-4990-A6A9-0D6CB76F05CF}"/>
    <cellStyle name="Normal 5 5 6" xfId="309" xr:uid="{FD9C8A78-F9EC-4E43-84B9-32FF9B610013}"/>
    <cellStyle name="Normal 5 5 6 2" xfId="1387" xr:uid="{8C4BBFC9-F85D-4B70-A1E0-BAC304E54128}"/>
    <cellStyle name="Normal 5 5 6 2 2" xfId="1388" xr:uid="{E6EC46CB-8A65-442A-8435-A848D505BB8A}"/>
    <cellStyle name="Normal 5 5 6 2 3" xfId="2927" xr:uid="{35D3C49E-B348-4752-ADFC-12ED303E6022}"/>
    <cellStyle name="Normal 5 5 6 2 4" xfId="2928" xr:uid="{7FCA4C26-B167-4B94-8DA0-49C5CA6A3D7B}"/>
    <cellStyle name="Normal 5 5 6 3" xfId="1389" xr:uid="{95262590-AEC3-4F7D-838D-4672556E023B}"/>
    <cellStyle name="Normal 5 5 6 4" xfId="2929" xr:uid="{5451436C-DBE8-4B0C-A3AD-8462FE7BB056}"/>
    <cellStyle name="Normal 5 5 6 5" xfId="2930" xr:uid="{86614BD1-12E6-4216-A333-E10913757365}"/>
    <cellStyle name="Normal 5 5 7" xfId="1390" xr:uid="{29671425-4206-4D78-A6DA-D0A79B360EA0}"/>
    <cellStyle name="Normal 5 5 7 2" xfId="1391" xr:uid="{35299A9C-37E7-40C1-AF06-1142E4944398}"/>
    <cellStyle name="Normal 5 5 7 3" xfId="2931" xr:uid="{35FBFDEE-53E9-4B85-9C14-2E56F677BFBC}"/>
    <cellStyle name="Normal 5 5 7 4" xfId="2932" xr:uid="{AA6CD4EA-8ED4-449C-BE41-6644E8623674}"/>
    <cellStyle name="Normal 5 5 8" xfId="1392" xr:uid="{C1434726-665E-443A-AFCC-6DC546FDE5CD}"/>
    <cellStyle name="Normal 5 5 8 2" xfId="2933" xr:uid="{6F866D2D-267A-4B38-A1EE-C4EEA4FC9D12}"/>
    <cellStyle name="Normal 5 5 8 3" xfId="2934" xr:uid="{1DF5138F-9C4A-4A45-9327-6691E3EDE9BC}"/>
    <cellStyle name="Normal 5 5 8 4" xfId="2935" xr:uid="{03794FBA-B35C-4989-95CE-D40BC9CBC42B}"/>
    <cellStyle name="Normal 5 5 9" xfId="2936" xr:uid="{5803DCCF-C12B-4793-9884-424CFD963547}"/>
    <cellStyle name="Normal 5 6" xfId="111" xr:uid="{08F86D3B-56F7-4D72-9BB1-9911333417DE}"/>
    <cellStyle name="Normal 5 6 10" xfId="2937" xr:uid="{85C4E063-2271-4AA7-BE6D-43EDF9163098}"/>
    <cellStyle name="Normal 5 6 11" xfId="2938" xr:uid="{AE7B77F5-4F87-4818-8168-97D40D781133}"/>
    <cellStyle name="Normal 5 6 2" xfId="112" xr:uid="{1C449EE2-06D7-4B35-B2B9-DB5A7A61D0B2}"/>
    <cellStyle name="Normal 5 6 2 2" xfId="310" xr:uid="{7A0ADC0C-9964-4CE4-A47E-2DF2D75E8BEA}"/>
    <cellStyle name="Normal 5 6 2 2 2" xfId="573" xr:uid="{CA59FBA6-56EF-4220-A7F0-7272054D9E88}"/>
    <cellStyle name="Normal 5 6 2 2 2 2" xfId="574" xr:uid="{533D0AAC-3049-4A44-A48F-D38CD4878113}"/>
    <cellStyle name="Normal 5 6 2 2 2 2 2" xfId="1393" xr:uid="{014FA76D-5508-49CC-A5FF-D7F7CC9E1A3F}"/>
    <cellStyle name="Normal 5 6 2 2 2 2 3" xfId="2939" xr:uid="{353FEC29-10C2-4BF0-A962-3CC3EEAE2F3E}"/>
    <cellStyle name="Normal 5 6 2 2 2 2 4" xfId="2940" xr:uid="{98251FBD-CA42-494F-AF8F-42C9AA4A0FD1}"/>
    <cellStyle name="Normal 5 6 2 2 2 3" xfId="1394" xr:uid="{FF5EFCF8-E8B2-4B3F-939A-74D2C9DCA6AE}"/>
    <cellStyle name="Normal 5 6 2 2 2 3 2" xfId="2941" xr:uid="{E872D100-3B75-45CC-9EF2-D036FE08E353}"/>
    <cellStyle name="Normal 5 6 2 2 2 3 3" xfId="2942" xr:uid="{713C36AC-E12A-4C58-82BB-93F5FBE48D78}"/>
    <cellStyle name="Normal 5 6 2 2 2 3 4" xfId="2943" xr:uid="{98628E7B-C1FB-471A-B81A-DC191047D341}"/>
    <cellStyle name="Normal 5 6 2 2 2 4" xfId="2944" xr:uid="{EA0B8F3C-791B-44B9-93A2-2BD95DD1E10D}"/>
    <cellStyle name="Normal 5 6 2 2 2 5" xfId="2945" xr:uid="{C691B113-0831-44CA-B117-139E32D3CCE7}"/>
    <cellStyle name="Normal 5 6 2 2 2 6" xfId="2946" xr:uid="{DC8F6F8B-8F8F-4CC2-B35D-02E5A0F4C31C}"/>
    <cellStyle name="Normal 5 6 2 2 3" xfId="575" xr:uid="{6D237C59-8CDD-4F06-8289-9221A4B83535}"/>
    <cellStyle name="Normal 5 6 2 2 3 2" xfId="1395" xr:uid="{020E559A-64FE-48D9-8E29-E810D8718901}"/>
    <cellStyle name="Normal 5 6 2 2 3 2 2" xfId="2947" xr:uid="{825105A8-338A-4B77-AAF5-943A64196A21}"/>
    <cellStyle name="Normal 5 6 2 2 3 2 3" xfId="2948" xr:uid="{2E61CECF-EC6A-4B64-91A7-1E576E586C84}"/>
    <cellStyle name="Normal 5 6 2 2 3 2 4" xfId="2949" xr:uid="{D97627BF-0635-4193-B9BD-F399DB5A34AE}"/>
    <cellStyle name="Normal 5 6 2 2 3 3" xfId="2950" xr:uid="{0C96B0F8-013C-40B6-BBA5-0D611CC5B357}"/>
    <cellStyle name="Normal 5 6 2 2 3 4" xfId="2951" xr:uid="{B8BF3E5F-BCE0-438C-A256-E1908C41ED08}"/>
    <cellStyle name="Normal 5 6 2 2 3 5" xfId="2952" xr:uid="{94C0756D-840B-4C1D-8BEA-5125AE85E9BF}"/>
    <cellStyle name="Normal 5 6 2 2 4" xfId="1396" xr:uid="{6CFFD7F6-B3B2-4647-9317-53D80E7406E4}"/>
    <cellStyle name="Normal 5 6 2 2 4 2" xfId="2953" xr:uid="{4D2921B8-263B-4D69-82AE-1A606715BD5C}"/>
    <cellStyle name="Normal 5 6 2 2 4 3" xfId="2954" xr:uid="{047ED1E6-CFAB-4D01-83A6-34D18207BC0C}"/>
    <cellStyle name="Normal 5 6 2 2 4 4" xfId="2955" xr:uid="{4C4E4B5B-5AAF-459B-8C51-BC4ED08BA2EF}"/>
    <cellStyle name="Normal 5 6 2 2 5" xfId="2956" xr:uid="{DE6BDC3E-9790-4AC9-8DD1-4C9266873F17}"/>
    <cellStyle name="Normal 5 6 2 2 5 2" xfId="2957" xr:uid="{C851C3AE-2ED3-4D18-907C-524E3BD01984}"/>
    <cellStyle name="Normal 5 6 2 2 5 3" xfId="2958" xr:uid="{6ECDFB00-32F2-4385-A1C1-95EE32221866}"/>
    <cellStyle name="Normal 5 6 2 2 5 4" xfId="2959" xr:uid="{02FEE5C9-4208-435F-860F-59A7DCC5F70F}"/>
    <cellStyle name="Normal 5 6 2 2 6" xfId="2960" xr:uid="{E2DBB035-5E5F-4CBE-8355-707DEDC298AE}"/>
    <cellStyle name="Normal 5 6 2 2 7" xfId="2961" xr:uid="{B02A1B40-8F1C-438E-B023-569D0C5943BB}"/>
    <cellStyle name="Normal 5 6 2 2 8" xfId="2962" xr:uid="{059CF79D-1248-4D40-B1F3-A62351802310}"/>
    <cellStyle name="Normal 5 6 2 3" xfId="576" xr:uid="{39E001C1-45B9-42B3-AB49-09924B66F1A8}"/>
    <cellStyle name="Normal 5 6 2 3 2" xfId="577" xr:uid="{94C15E5E-E2F1-44AA-BBE1-FEC79B29F683}"/>
    <cellStyle name="Normal 5 6 2 3 2 2" xfId="578" xr:uid="{8F8B807C-D7C8-497E-8825-52F1D1572EFB}"/>
    <cellStyle name="Normal 5 6 2 3 2 3" xfId="2963" xr:uid="{4EE05552-CECA-4F32-B0A6-7ADFFE49D032}"/>
    <cellStyle name="Normal 5 6 2 3 2 4" xfId="2964" xr:uid="{DD6C7EA3-F2B2-4FC6-B95A-645228592D3D}"/>
    <cellStyle name="Normal 5 6 2 3 3" xfId="579" xr:uid="{FA5B3808-ECD6-40B4-9D3F-524E56025B26}"/>
    <cellStyle name="Normal 5 6 2 3 3 2" xfId="2965" xr:uid="{4D421640-B571-4266-9D03-F53209E913A2}"/>
    <cellStyle name="Normal 5 6 2 3 3 3" xfId="2966" xr:uid="{EC4B21FF-53BE-4CEF-9E3C-DCC054BAB7C7}"/>
    <cellStyle name="Normal 5 6 2 3 3 4" xfId="2967" xr:uid="{3D1C7F95-74BD-497E-8737-1865E134AF8A}"/>
    <cellStyle name="Normal 5 6 2 3 4" xfId="2968" xr:uid="{9DEA4B5D-9C06-4C0F-9CC8-BA26D439EBD3}"/>
    <cellStyle name="Normal 5 6 2 3 5" xfId="2969" xr:uid="{8D11C7FA-E6D0-4076-9B3C-32CDF1D137B5}"/>
    <cellStyle name="Normal 5 6 2 3 6" xfId="2970" xr:uid="{A6DB71A6-4DC5-4492-8DFA-CB29C67E82F1}"/>
    <cellStyle name="Normal 5 6 2 4" xfId="580" xr:uid="{33BF01BF-780E-44F8-8C09-9BDC6F89A890}"/>
    <cellStyle name="Normal 5 6 2 4 2" xfId="581" xr:uid="{0A361A9D-1F32-4548-82EA-F7FB0D928C4B}"/>
    <cellStyle name="Normal 5 6 2 4 2 2" xfId="2971" xr:uid="{D9AD4415-C30A-4F7A-9ABE-8C4BD20F73EF}"/>
    <cellStyle name="Normal 5 6 2 4 2 3" xfId="2972" xr:uid="{36AAA550-D52C-4506-B8C2-456C7DF05A9B}"/>
    <cellStyle name="Normal 5 6 2 4 2 4" xfId="2973" xr:uid="{59D6E7E7-6249-4140-8549-526E05E7F380}"/>
    <cellStyle name="Normal 5 6 2 4 3" xfId="2974" xr:uid="{B8FE73CA-D5D5-4DC3-B456-F9E0D7A9A827}"/>
    <cellStyle name="Normal 5 6 2 4 4" xfId="2975" xr:uid="{E5FAE46D-3F00-46A3-96CA-607D45E94BB3}"/>
    <cellStyle name="Normal 5 6 2 4 5" xfId="2976" xr:uid="{5DDBD6D3-BB06-40AC-8576-B5D4B0FA37C6}"/>
    <cellStyle name="Normal 5 6 2 5" xfId="582" xr:uid="{D80E7E96-7EE5-48B4-B384-E289DF020197}"/>
    <cellStyle name="Normal 5 6 2 5 2" xfId="2977" xr:uid="{F3169415-FBF7-4647-A613-9AD26218F35B}"/>
    <cellStyle name="Normal 5 6 2 5 3" xfId="2978" xr:uid="{596903EC-2F18-4292-8E93-616C898D0EA6}"/>
    <cellStyle name="Normal 5 6 2 5 4" xfId="2979" xr:uid="{CECF3B57-7F83-48FA-91C4-B9FB7E9E6E4A}"/>
    <cellStyle name="Normal 5 6 2 6" xfId="2980" xr:uid="{52E4A1B4-9B4F-416D-BC06-1B036D25944F}"/>
    <cellStyle name="Normal 5 6 2 6 2" xfId="2981" xr:uid="{D0A7AFFA-3566-44CF-83AE-58A5DAAA2A68}"/>
    <cellStyle name="Normal 5 6 2 6 3" xfId="2982" xr:uid="{75B1800B-7E37-4860-883C-A9D90BA90294}"/>
    <cellStyle name="Normal 5 6 2 6 4" xfId="2983" xr:uid="{A2D1CF53-1C71-45D3-8F9A-69ADAB5214AC}"/>
    <cellStyle name="Normal 5 6 2 7" xfId="2984" xr:uid="{4B3BCDAC-9569-4F77-A5FB-CAF1674DA743}"/>
    <cellStyle name="Normal 5 6 2 8" xfId="2985" xr:uid="{26078DBF-1EBA-43FA-B0C8-840195BE274E}"/>
    <cellStyle name="Normal 5 6 2 9" xfId="2986" xr:uid="{D3F848D3-4040-446C-A47C-24EBEFB3314A}"/>
    <cellStyle name="Normal 5 6 3" xfId="311" xr:uid="{3B420F25-F5CB-449D-8C33-53C06C260734}"/>
    <cellStyle name="Normal 5 6 3 2" xfId="583" xr:uid="{84A1348B-B3CB-4C12-888B-BA1189DF9D96}"/>
    <cellStyle name="Normal 5 6 3 2 2" xfId="584" xr:uid="{D3937F32-7844-420F-9988-C85FBA70B4BD}"/>
    <cellStyle name="Normal 5 6 3 2 2 2" xfId="1397" xr:uid="{56FB56DB-3D5F-4432-904B-97C057C0D9AD}"/>
    <cellStyle name="Normal 5 6 3 2 2 2 2" xfId="1398" xr:uid="{7520E3E8-8F89-443F-899E-700BFE231EA1}"/>
    <cellStyle name="Normal 5 6 3 2 2 3" xfId="1399" xr:uid="{31334B98-E4A2-4A3E-B8A5-12DDD6C8A7B0}"/>
    <cellStyle name="Normal 5 6 3 2 2 4" xfId="2987" xr:uid="{F4948DDA-E056-4EFB-A485-A01A8CEC2F98}"/>
    <cellStyle name="Normal 5 6 3 2 3" xfId="1400" xr:uid="{4B89BCF6-1102-44D8-9409-40039363CF20}"/>
    <cellStyle name="Normal 5 6 3 2 3 2" xfId="1401" xr:uid="{5572E687-BD5E-4737-BF23-9AA7FC176A05}"/>
    <cellStyle name="Normal 5 6 3 2 3 3" xfId="2988" xr:uid="{1E453926-1A44-4C5B-B4E5-C9719F85EB57}"/>
    <cellStyle name="Normal 5 6 3 2 3 4" xfId="2989" xr:uid="{1B7150C9-34EA-4E76-81E7-EF70C0DDC64F}"/>
    <cellStyle name="Normal 5 6 3 2 4" xfId="1402" xr:uid="{6608CDD5-127E-43A7-8F86-C30FEC709FA7}"/>
    <cellStyle name="Normal 5 6 3 2 5" xfId="2990" xr:uid="{AD991943-88B8-4C1A-A71E-16B8DA56542C}"/>
    <cellStyle name="Normal 5 6 3 2 6" xfId="2991" xr:uid="{BD23BBB0-874C-4C9C-940F-5294211973D8}"/>
    <cellStyle name="Normal 5 6 3 3" xfId="585" xr:uid="{EEC3E1FF-A488-48FD-9B60-ED7D8C99833A}"/>
    <cellStyle name="Normal 5 6 3 3 2" xfId="1403" xr:uid="{93E86011-4128-44F2-B5C1-870678F77161}"/>
    <cellStyle name="Normal 5 6 3 3 2 2" xfId="1404" xr:uid="{89D856E4-A482-4D05-8901-3426EA0E3535}"/>
    <cellStyle name="Normal 5 6 3 3 2 3" xfId="2992" xr:uid="{55AD161F-00AA-4396-B745-236BC455D358}"/>
    <cellStyle name="Normal 5 6 3 3 2 4" xfId="2993" xr:uid="{7FC342E0-CACC-4198-B3A9-867DABE53E04}"/>
    <cellStyle name="Normal 5 6 3 3 3" xfId="1405" xr:uid="{E386AF8F-FBE3-4EBE-99D3-93968308391E}"/>
    <cellStyle name="Normal 5 6 3 3 4" xfId="2994" xr:uid="{604DB728-D026-4723-904D-F4E397A4ECE3}"/>
    <cellStyle name="Normal 5 6 3 3 5" xfId="2995" xr:uid="{F10C6E4E-8F72-4545-8225-5584E69FD528}"/>
    <cellStyle name="Normal 5 6 3 4" xfId="1406" xr:uid="{70963416-D7A6-4E89-92AB-612795B644AE}"/>
    <cellStyle name="Normal 5 6 3 4 2" xfId="1407" xr:uid="{96446418-21FC-4795-B8AF-C6CC52E6E1A5}"/>
    <cellStyle name="Normal 5 6 3 4 3" xfId="2996" xr:uid="{293612FE-22D5-4DFA-B69D-A4050E0555FB}"/>
    <cellStyle name="Normal 5 6 3 4 4" xfId="2997" xr:uid="{B5135B58-09E3-488E-B482-B723A8289955}"/>
    <cellStyle name="Normal 5 6 3 5" xfId="1408" xr:uid="{37AC22DA-E7C0-43EF-A648-0DF6AEDE4FF0}"/>
    <cellStyle name="Normal 5 6 3 5 2" xfId="2998" xr:uid="{0DBABBD7-2983-4F6A-B13A-9AC96B79E779}"/>
    <cellStyle name="Normal 5 6 3 5 3" xfId="2999" xr:uid="{F89D1733-FE45-40D4-BDC8-BEC3220C62D2}"/>
    <cellStyle name="Normal 5 6 3 5 4" xfId="3000" xr:uid="{49221F6A-54D0-4DD6-A57F-E199727F09E6}"/>
    <cellStyle name="Normal 5 6 3 6" xfId="3001" xr:uid="{7597CF44-3AB3-4CF2-9726-4ECE495722C2}"/>
    <cellStyle name="Normal 5 6 3 7" xfId="3002" xr:uid="{5088D4C7-B742-4A52-8B1F-C738397814E6}"/>
    <cellStyle name="Normal 5 6 3 8" xfId="3003" xr:uid="{7B5D5AFE-DE74-4986-913F-42B618C200A3}"/>
    <cellStyle name="Normal 5 6 4" xfId="312" xr:uid="{2894CD2A-E5EB-4B6C-86E5-FCF6AFC88700}"/>
    <cellStyle name="Normal 5 6 4 2" xfId="586" xr:uid="{24093DB8-5967-4B8B-92B9-74BADEA5A3EE}"/>
    <cellStyle name="Normal 5 6 4 2 2" xfId="587" xr:uid="{6E9B7404-29DA-4FDC-86D2-7C9BEA5E0C35}"/>
    <cellStyle name="Normal 5 6 4 2 2 2" xfId="1409" xr:uid="{B67E65A1-8A44-4C02-A6AC-31D7E9BC71EB}"/>
    <cellStyle name="Normal 5 6 4 2 2 3" xfId="3004" xr:uid="{0BC9D352-AE47-48C4-AB10-509C5C4CF707}"/>
    <cellStyle name="Normal 5 6 4 2 2 4" xfId="3005" xr:uid="{2347733A-A5F8-4791-88AE-DAD45B16F515}"/>
    <cellStyle name="Normal 5 6 4 2 3" xfId="1410" xr:uid="{DA4CEB80-506A-40D5-B26B-30A5B76419C0}"/>
    <cellStyle name="Normal 5 6 4 2 4" xfId="3006" xr:uid="{8C1C28CC-D779-4349-84E7-B8FD4754DB80}"/>
    <cellStyle name="Normal 5 6 4 2 5" xfId="3007" xr:uid="{8E0158D4-FBDB-41B9-9E9D-3613C6B35A20}"/>
    <cellStyle name="Normal 5 6 4 3" xfId="588" xr:uid="{A838033F-EE35-469B-A634-CA28CF500F9C}"/>
    <cellStyle name="Normal 5 6 4 3 2" xfId="1411" xr:uid="{6AD89A94-90C7-48A1-99AD-299E43A85BC1}"/>
    <cellStyle name="Normal 5 6 4 3 3" xfId="3008" xr:uid="{504EC521-C1BA-4B78-B872-10CC19B8F121}"/>
    <cellStyle name="Normal 5 6 4 3 4" xfId="3009" xr:uid="{70FFA0AE-D77D-4195-B7A1-9FF54630D648}"/>
    <cellStyle name="Normal 5 6 4 4" xfId="1412" xr:uid="{09173EF3-C95B-4692-9FD4-524D66961D2E}"/>
    <cellStyle name="Normal 5 6 4 4 2" xfId="3010" xr:uid="{ED98EA4E-C84F-41D1-823E-ABA3A67A4184}"/>
    <cellStyle name="Normal 5 6 4 4 3" xfId="3011" xr:uid="{B2D10AB8-574F-426C-B42B-0A7E287803CF}"/>
    <cellStyle name="Normal 5 6 4 4 4" xfId="3012" xr:uid="{79C2DA30-F40A-4A83-A79F-B5DA38CB72F0}"/>
    <cellStyle name="Normal 5 6 4 5" xfId="3013" xr:uid="{CA8A3612-FF59-43FC-8EDA-94671E9C9289}"/>
    <cellStyle name="Normal 5 6 4 6" xfId="3014" xr:uid="{CDC16C81-1A67-4506-9D7C-44BCE5BDA91F}"/>
    <cellStyle name="Normal 5 6 4 7" xfId="3015" xr:uid="{1F4EEDD4-9FA9-446A-B79B-5D0F09F11A38}"/>
    <cellStyle name="Normal 5 6 5" xfId="313" xr:uid="{0D4EB258-5982-41D6-ADC3-DC518B2FF354}"/>
    <cellStyle name="Normal 5 6 5 2" xfId="589" xr:uid="{636E5EC0-5328-46F8-91C3-5C2C56D70D6C}"/>
    <cellStyle name="Normal 5 6 5 2 2" xfId="1413" xr:uid="{C8072B5B-E048-4278-965F-B6AD3D31BD00}"/>
    <cellStyle name="Normal 5 6 5 2 3" xfId="3016" xr:uid="{7B747B37-6F52-4916-9B1F-62A719202C64}"/>
    <cellStyle name="Normal 5 6 5 2 4" xfId="3017" xr:uid="{A55CABFB-89CE-4C75-ACBD-73665A56C921}"/>
    <cellStyle name="Normal 5 6 5 3" xfId="1414" xr:uid="{23D7DBCA-CCF4-4285-932B-503EE032AA9B}"/>
    <cellStyle name="Normal 5 6 5 3 2" xfId="3018" xr:uid="{88A28A56-7F05-4A81-AFD5-0E7D6C657A50}"/>
    <cellStyle name="Normal 5 6 5 3 3" xfId="3019" xr:uid="{AF8B50AB-330E-44C2-AA29-A3AC848775ED}"/>
    <cellStyle name="Normal 5 6 5 3 4" xfId="3020" xr:uid="{B7713808-320A-4305-A7A6-1BBEC39AAD4D}"/>
    <cellStyle name="Normal 5 6 5 4" xfId="3021" xr:uid="{77C3C3F0-4EAA-45ED-88DD-E3A2C5F5D050}"/>
    <cellStyle name="Normal 5 6 5 5" xfId="3022" xr:uid="{7EDD35F7-7B20-44D0-841E-C1B4629225E1}"/>
    <cellStyle name="Normal 5 6 5 6" xfId="3023" xr:uid="{0EFBCC99-E642-4856-9EDD-DDB26C4733A6}"/>
    <cellStyle name="Normal 5 6 6" xfId="590" xr:uid="{42C51C4D-9337-426B-85FB-43B064A33C4B}"/>
    <cellStyle name="Normal 5 6 6 2" xfId="1415" xr:uid="{F0E68E2B-5BD3-49A3-80D5-B734062BC7F3}"/>
    <cellStyle name="Normal 5 6 6 2 2" xfId="3024" xr:uid="{0EDADBDD-5619-413E-A54F-8C9A9FDA90E8}"/>
    <cellStyle name="Normal 5 6 6 2 3" xfId="3025" xr:uid="{F118C81A-F748-474A-8AF8-6CF6BA0DFC3C}"/>
    <cellStyle name="Normal 5 6 6 2 4" xfId="3026" xr:uid="{0DFCFD70-3DE4-48D5-8EE7-678A2129F29E}"/>
    <cellStyle name="Normal 5 6 6 3" xfId="3027" xr:uid="{6C2E3865-3267-4632-AAD2-F88F98886357}"/>
    <cellStyle name="Normal 5 6 6 4" xfId="3028" xr:uid="{C09002BA-50CB-4AC6-8161-6BEC8BB0E27C}"/>
    <cellStyle name="Normal 5 6 6 5" xfId="3029" xr:uid="{B4C4D0F6-49C9-4B8D-A5EF-E95FCCE8D4F6}"/>
    <cellStyle name="Normal 5 6 7" xfId="1416" xr:uid="{358DA241-77FC-4A6C-ABE8-5B4E7F75D6F4}"/>
    <cellStyle name="Normal 5 6 7 2" xfId="3030" xr:uid="{56940796-54D8-415E-A7C0-300F24D958A6}"/>
    <cellStyle name="Normal 5 6 7 3" xfId="3031" xr:uid="{B2986844-A42D-4480-8258-BEF6CA34E467}"/>
    <cellStyle name="Normal 5 6 7 4" xfId="3032" xr:uid="{4F71F690-3688-46E9-BAB0-65750AFFFFEB}"/>
    <cellStyle name="Normal 5 6 8" xfId="3033" xr:uid="{D66E943E-CD19-4294-81AC-093ECC19972C}"/>
    <cellStyle name="Normal 5 6 8 2" xfId="3034" xr:uid="{3FD12884-708C-4F85-8C0F-CF82B3714E78}"/>
    <cellStyle name="Normal 5 6 8 3" xfId="3035" xr:uid="{345E6B73-99EC-4A5F-A0B1-A0235BA830FF}"/>
    <cellStyle name="Normal 5 6 8 4" xfId="3036" xr:uid="{59CA24CF-3311-4C89-B111-07F9FCFDD985}"/>
    <cellStyle name="Normal 5 6 9" xfId="3037" xr:uid="{74CD7D03-E950-436A-8646-FD0FBD3E67CF}"/>
    <cellStyle name="Normal 5 7" xfId="113" xr:uid="{BE0297BB-6148-42EE-B43D-0B3D8CC2425D}"/>
    <cellStyle name="Normal 5 7 2" xfId="114" xr:uid="{E8B6EC7C-AC57-4FF6-9F15-6475200E2270}"/>
    <cellStyle name="Normal 5 7 2 2" xfId="314" xr:uid="{16E435CD-288E-43D3-972A-AFC76E061536}"/>
    <cellStyle name="Normal 5 7 2 2 2" xfId="591" xr:uid="{7DAD8C6A-04AA-42A2-B269-6BC945EA554B}"/>
    <cellStyle name="Normal 5 7 2 2 2 2" xfId="1417" xr:uid="{5ECCC3AB-64C7-4308-8DF6-0D1C3096F3A8}"/>
    <cellStyle name="Normal 5 7 2 2 2 3" xfId="3038" xr:uid="{F1DB1977-3467-4243-81DE-6EBC3FD3A306}"/>
    <cellStyle name="Normal 5 7 2 2 2 4" xfId="3039" xr:uid="{EEED66D6-2EF5-4C98-9F7B-80FEC8E98517}"/>
    <cellStyle name="Normal 5 7 2 2 3" xfId="1418" xr:uid="{449962F2-DC8B-49E1-B08E-C0B7CEB3C1BB}"/>
    <cellStyle name="Normal 5 7 2 2 3 2" xfId="3040" xr:uid="{DCF4851E-EFA6-4AC7-91B7-1C00BBF59CC0}"/>
    <cellStyle name="Normal 5 7 2 2 3 3" xfId="3041" xr:uid="{482D38E8-C837-4A82-B9F5-1A1F84BE1AAA}"/>
    <cellStyle name="Normal 5 7 2 2 3 4" xfId="3042" xr:uid="{F2582CA5-06BD-4CB0-A167-09402823FDC9}"/>
    <cellStyle name="Normal 5 7 2 2 4" xfId="3043" xr:uid="{28AF2DE3-A194-4FDA-918D-BE12E6C21CE0}"/>
    <cellStyle name="Normal 5 7 2 2 5" xfId="3044" xr:uid="{E9FAB3C1-9E68-4C27-919D-3F60EE8D4760}"/>
    <cellStyle name="Normal 5 7 2 2 6" xfId="3045" xr:uid="{753EAD3B-75BB-4202-9902-F97C6B774036}"/>
    <cellStyle name="Normal 5 7 2 3" xfId="592" xr:uid="{19E2A979-87C8-4075-890D-93BB2B02C34A}"/>
    <cellStyle name="Normal 5 7 2 3 2" xfId="1419" xr:uid="{0B818CFE-E103-4221-8B7D-AE960732F0E7}"/>
    <cellStyle name="Normal 5 7 2 3 2 2" xfId="3046" xr:uid="{88EBCEA6-BA6C-438B-9ACA-78155A7E0B32}"/>
    <cellStyle name="Normal 5 7 2 3 2 3" xfId="3047" xr:uid="{2C5E8115-2C6B-4F15-8B58-6EAFE9005170}"/>
    <cellStyle name="Normal 5 7 2 3 2 4" xfId="3048" xr:uid="{3157A5A4-3395-4E2A-B5D0-0D0BBBE55333}"/>
    <cellStyle name="Normal 5 7 2 3 3" xfId="3049" xr:uid="{FBABD3F1-28C6-447E-9A55-C129F57C368F}"/>
    <cellStyle name="Normal 5 7 2 3 4" xfId="3050" xr:uid="{7879618F-4F3B-44FF-A983-2F9544336176}"/>
    <cellStyle name="Normal 5 7 2 3 5" xfId="3051" xr:uid="{4FF9DAAA-6564-4A0C-8B04-D5750F1BDC09}"/>
    <cellStyle name="Normal 5 7 2 4" xfId="1420" xr:uid="{6AB32EF5-CDB7-4E17-BFF1-A01431144DE1}"/>
    <cellStyle name="Normal 5 7 2 4 2" xfId="3052" xr:uid="{4F83290C-24DE-4111-8984-0179817817F4}"/>
    <cellStyle name="Normal 5 7 2 4 3" xfId="3053" xr:uid="{13D5A08A-2B1C-4DA6-8E8C-9B48D37E6762}"/>
    <cellStyle name="Normal 5 7 2 4 4" xfId="3054" xr:uid="{68FD5078-A9B0-4B69-AC56-0160F8DAFC2C}"/>
    <cellStyle name="Normal 5 7 2 5" xfId="3055" xr:uid="{3CBB9B3B-E6AE-4840-911E-ADFDB1302C6A}"/>
    <cellStyle name="Normal 5 7 2 5 2" xfId="3056" xr:uid="{B92EB3E6-AEA7-4347-AD3B-8473D3645A7C}"/>
    <cellStyle name="Normal 5 7 2 5 3" xfId="3057" xr:uid="{8211D481-62FE-487B-BE46-09411E55E813}"/>
    <cellStyle name="Normal 5 7 2 5 4" xfId="3058" xr:uid="{35E15623-ABBA-46ED-8F61-0FC1954B455F}"/>
    <cellStyle name="Normal 5 7 2 6" xfId="3059" xr:uid="{57729403-01C0-44DE-A700-EAF9CD43225B}"/>
    <cellStyle name="Normal 5 7 2 7" xfId="3060" xr:uid="{15091922-466D-458F-A5F5-0775EEAB3604}"/>
    <cellStyle name="Normal 5 7 2 8" xfId="3061" xr:uid="{2D1D1F87-373A-403B-B72D-D0B4FD9D3DAB}"/>
    <cellStyle name="Normal 5 7 3" xfId="315" xr:uid="{98D9B3CE-C194-4DC6-8560-0E6FF7937153}"/>
    <cellStyle name="Normal 5 7 3 2" xfId="593" xr:uid="{EB04D4D3-6671-4504-9C8D-B4235FD8EECD}"/>
    <cellStyle name="Normal 5 7 3 2 2" xfId="594" xr:uid="{913A26F6-C1B1-4C99-BD7E-9A88BF215EC0}"/>
    <cellStyle name="Normal 5 7 3 2 3" xfId="3062" xr:uid="{D4B2C0DD-5CC2-48C9-B9B8-21F03BBB38D7}"/>
    <cellStyle name="Normal 5 7 3 2 4" xfId="3063" xr:uid="{E57EBB5E-07AB-4E95-87B9-7916E08E0FAA}"/>
    <cellStyle name="Normal 5 7 3 3" xfId="595" xr:uid="{4BD08434-89DD-4153-9530-44E5DB14CCFE}"/>
    <cellStyle name="Normal 5 7 3 3 2" xfId="3064" xr:uid="{EBB4811F-BDA8-42A1-B88E-409C0D246FB7}"/>
    <cellStyle name="Normal 5 7 3 3 3" xfId="3065" xr:uid="{F631F550-9255-4C54-9E57-2C4B18CD2E18}"/>
    <cellStyle name="Normal 5 7 3 3 4" xfId="3066" xr:uid="{97309599-79CD-4C28-88B3-9DE005F313A5}"/>
    <cellStyle name="Normal 5 7 3 4" xfId="3067" xr:uid="{D0C3F8FD-87B7-4782-A9E5-5B81395656E3}"/>
    <cellStyle name="Normal 5 7 3 5" xfId="3068" xr:uid="{99E98AD6-7073-4370-9341-DB08D1AFF3E7}"/>
    <cellStyle name="Normal 5 7 3 6" xfId="3069" xr:uid="{8DE11F45-D84C-48AB-B55B-46829E0AE9F8}"/>
    <cellStyle name="Normal 5 7 4" xfId="316" xr:uid="{16B0BE4F-09D1-4DE2-9993-43113ABF6838}"/>
    <cellStyle name="Normal 5 7 4 2" xfId="596" xr:uid="{7A019161-24EB-4BE6-966B-B44D4C7D6CD6}"/>
    <cellStyle name="Normal 5 7 4 2 2" xfId="3070" xr:uid="{B49C8D7A-61F7-4811-A671-6429AFEDEB8B}"/>
    <cellStyle name="Normal 5 7 4 2 3" xfId="3071" xr:uid="{0286A713-6F29-4028-ADB3-CED7D3620546}"/>
    <cellStyle name="Normal 5 7 4 2 4" xfId="3072" xr:uid="{424441F7-564D-4CC1-9414-A54DE1954065}"/>
    <cellStyle name="Normal 5 7 4 3" xfId="3073" xr:uid="{71A86ADB-3D23-41B6-8356-2838BC15E0BE}"/>
    <cellStyle name="Normal 5 7 4 4" xfId="3074" xr:uid="{6F6ACE3F-311C-4C38-8876-A46525395262}"/>
    <cellStyle name="Normal 5 7 4 5" xfId="3075" xr:uid="{4E274E17-F025-4A80-86A1-C51CF89EC44D}"/>
    <cellStyle name="Normal 5 7 5" xfId="597" xr:uid="{CCD5AF17-35AC-481C-A2FF-478E154A9E1F}"/>
    <cellStyle name="Normal 5 7 5 2" xfId="3076" xr:uid="{5F60EAAD-B4A0-445A-8C90-DC6F5768DF1E}"/>
    <cellStyle name="Normal 5 7 5 3" xfId="3077" xr:uid="{371D798B-EF5D-4AC8-93BD-C60BD717DF95}"/>
    <cellStyle name="Normal 5 7 5 4" xfId="3078" xr:uid="{1E62099F-6850-4504-9680-9280C65543D2}"/>
    <cellStyle name="Normal 5 7 6" xfId="3079" xr:uid="{1D024770-96B2-4828-B1CE-4FF72FDF9D4C}"/>
    <cellStyle name="Normal 5 7 6 2" xfId="3080" xr:uid="{9F68BF20-6EE6-48E5-BA94-1E2F1D53018B}"/>
    <cellStyle name="Normal 5 7 6 3" xfId="3081" xr:uid="{30F7C065-4353-4022-9C54-EEF1932C6532}"/>
    <cellStyle name="Normal 5 7 6 4" xfId="3082" xr:uid="{0899F3FF-C46D-47A3-8FC6-476C55AED297}"/>
    <cellStyle name="Normal 5 7 7" xfId="3083" xr:uid="{A6EC6278-0520-4DFC-ACD2-89948DDB3925}"/>
    <cellStyle name="Normal 5 7 8" xfId="3084" xr:uid="{9F869A8B-37ED-4CC6-9904-B9B5E089EB32}"/>
    <cellStyle name="Normal 5 7 9" xfId="3085" xr:uid="{49588629-274B-465C-880E-37235B9E3024}"/>
    <cellStyle name="Normal 5 8" xfId="115" xr:uid="{11B92F28-FDC4-4171-9A3E-A46A623D16EF}"/>
    <cellStyle name="Normal 5 8 2" xfId="317" xr:uid="{48931442-D7D8-487B-BF13-DCFE45EFD85A}"/>
    <cellStyle name="Normal 5 8 2 2" xfId="598" xr:uid="{E4A9F8C9-143C-45B7-8974-840398513AA4}"/>
    <cellStyle name="Normal 5 8 2 2 2" xfId="1421" xr:uid="{9F5671E8-0090-4E1F-B165-1BFC9137BCF5}"/>
    <cellStyle name="Normal 5 8 2 2 2 2" xfId="1422" xr:uid="{9CD886F9-97F0-4C05-965F-E802B8FC5869}"/>
    <cellStyle name="Normal 5 8 2 2 3" xfId="1423" xr:uid="{C989D642-6F25-4977-89F1-0E0EB6CB8A26}"/>
    <cellStyle name="Normal 5 8 2 2 4" xfId="3086" xr:uid="{48B42D80-D6EB-462C-9B69-5A467F2A904E}"/>
    <cellStyle name="Normal 5 8 2 3" xfId="1424" xr:uid="{D30C2463-DB2A-442A-8771-C6A023875A3D}"/>
    <cellStyle name="Normal 5 8 2 3 2" xfId="1425" xr:uid="{895BE4EA-88CC-4142-A717-72C58F9FF3E0}"/>
    <cellStyle name="Normal 5 8 2 3 3" xfId="3087" xr:uid="{5F10EE90-E20D-41D6-B63A-0045C00E0B98}"/>
    <cellStyle name="Normal 5 8 2 3 4" xfId="3088" xr:uid="{9241C3AB-FB73-476D-B6D8-E38B64ECA142}"/>
    <cellStyle name="Normal 5 8 2 4" xfId="1426" xr:uid="{39F6EBE0-3B6D-40DF-8A97-981EBE8C8F5E}"/>
    <cellStyle name="Normal 5 8 2 5" xfId="3089" xr:uid="{728B3E7A-930A-4764-B100-AB38AB1D31B6}"/>
    <cellStyle name="Normal 5 8 2 6" xfId="3090" xr:uid="{68D4BD8C-4831-404E-ADD3-1DB19AF0C572}"/>
    <cellStyle name="Normal 5 8 3" xfId="599" xr:uid="{6EBF2718-5B41-467C-8A65-BEDA85FAD3B4}"/>
    <cellStyle name="Normal 5 8 3 2" xfId="1427" xr:uid="{DB1DF19A-FF1B-43ED-83BA-FE036B37970E}"/>
    <cellStyle name="Normal 5 8 3 2 2" xfId="1428" xr:uid="{05299C64-A46E-4FE6-9F7E-1CCA075C095C}"/>
    <cellStyle name="Normal 5 8 3 2 3" xfId="3091" xr:uid="{49162688-8C81-407C-BD85-ADC434076CCD}"/>
    <cellStyle name="Normal 5 8 3 2 4" xfId="3092" xr:uid="{A5757AA8-0A29-4E36-A44F-9317A1A17F1D}"/>
    <cellStyle name="Normal 5 8 3 3" xfId="1429" xr:uid="{68125880-7C47-4203-863F-002059979216}"/>
    <cellStyle name="Normal 5 8 3 4" xfId="3093" xr:uid="{36B1517E-BF5A-4F80-86E0-4487A1CE8EE9}"/>
    <cellStyle name="Normal 5 8 3 5" xfId="3094" xr:uid="{04CE54D0-0C11-4CD2-8E62-D637BC92FE50}"/>
    <cellStyle name="Normal 5 8 4" xfId="1430" xr:uid="{F717BDBE-6673-42D2-A99B-17C4893DF250}"/>
    <cellStyle name="Normal 5 8 4 2" xfId="1431" xr:uid="{DA8D08AD-E71A-4E68-8E83-D0AE3374BAD2}"/>
    <cellStyle name="Normal 5 8 4 3" xfId="3095" xr:uid="{82D65E71-9FCA-424F-ADB8-69E8E4C290C0}"/>
    <cellStyle name="Normal 5 8 4 4" xfId="3096" xr:uid="{955CA153-A760-4192-BC12-3207A263F911}"/>
    <cellStyle name="Normal 5 8 5" xfId="1432" xr:uid="{B983B67A-5F5A-46AD-9220-DFD164E4D418}"/>
    <cellStyle name="Normal 5 8 5 2" xfId="3097" xr:uid="{6C751C8A-605D-45D9-9BB1-CBF059BA7E9C}"/>
    <cellStyle name="Normal 5 8 5 3" xfId="3098" xr:uid="{4C21B8EB-4078-47E4-854F-8433A9108F06}"/>
    <cellStyle name="Normal 5 8 5 4" xfId="3099" xr:uid="{59C7F123-B1AF-4B3B-8FA7-45DD068C9A6C}"/>
    <cellStyle name="Normal 5 8 6" xfId="3100" xr:uid="{F51A4381-9D3C-4F2B-AF87-BD870BF2D2A2}"/>
    <cellStyle name="Normal 5 8 7" xfId="3101" xr:uid="{0C7B74CB-F2F4-43CC-A63F-FD7F366B32C8}"/>
    <cellStyle name="Normal 5 8 8" xfId="3102" xr:uid="{76110A14-01F8-4651-B007-499344D138B9}"/>
    <cellStyle name="Normal 5 9" xfId="318" xr:uid="{54B43D9D-0CA1-4071-A594-91432CD7A6EF}"/>
    <cellStyle name="Normal 5 9 2" xfId="600" xr:uid="{803E6333-BE01-4454-80CE-9183F9F49430}"/>
    <cellStyle name="Normal 5 9 2 2" xfId="601" xr:uid="{96DBA6A8-A281-49C8-B6CF-497668538C02}"/>
    <cellStyle name="Normal 5 9 2 2 2" xfId="1433" xr:uid="{B7EFC1BA-740F-4D97-BA22-C13BD5709641}"/>
    <cellStyle name="Normal 5 9 2 2 3" xfId="3103" xr:uid="{5E09DD0B-D46F-4DB4-8AB3-7D9140143593}"/>
    <cellStyle name="Normal 5 9 2 2 4" xfId="3104" xr:uid="{AF6DEBC7-3672-491F-B08C-11FBEB73100E}"/>
    <cellStyle name="Normal 5 9 2 3" xfId="1434" xr:uid="{51D9E241-63A4-463C-9D59-240AEE91B0C5}"/>
    <cellStyle name="Normal 5 9 2 4" xfId="3105" xr:uid="{842F401D-3301-4FBA-901D-2D7C7D7F2DA5}"/>
    <cellStyle name="Normal 5 9 2 5" xfId="3106" xr:uid="{43D9A11F-1110-403C-8C4D-024DAD3504E5}"/>
    <cellStyle name="Normal 5 9 3" xfId="602" xr:uid="{3501B4A0-5812-4AE6-AB1C-FC963D2C7B80}"/>
    <cellStyle name="Normal 5 9 3 2" xfId="1435" xr:uid="{DB1D5F92-1320-4ABC-B5A8-8B9E8D44C86C}"/>
    <cellStyle name="Normal 5 9 3 3" xfId="3107" xr:uid="{FAC78391-50A9-4C9F-9983-68BD07AC9BCA}"/>
    <cellStyle name="Normal 5 9 3 4" xfId="3108" xr:uid="{F1BC991B-337F-49EF-B352-FE7BD8FBAF58}"/>
    <cellStyle name="Normal 5 9 4" xfId="1436" xr:uid="{248117A6-603E-4A66-9396-8B54B7482C4D}"/>
    <cellStyle name="Normal 5 9 4 2" xfId="3109" xr:uid="{4CC996BA-2109-4A4C-9408-4129D3681CB4}"/>
    <cellStyle name="Normal 5 9 4 3" xfId="3110" xr:uid="{57C66507-400E-4F58-82C2-D401345FD819}"/>
    <cellStyle name="Normal 5 9 4 4" xfId="3111" xr:uid="{87CC3A74-4622-476D-8B46-FBA6730A0AC0}"/>
    <cellStyle name="Normal 5 9 5" xfId="3112" xr:uid="{647F1B50-2191-4734-8683-A4E445E10682}"/>
    <cellStyle name="Normal 5 9 6" xfId="3113" xr:uid="{4C9102DB-D249-44DB-BB63-A8B20086693A}"/>
    <cellStyle name="Normal 5 9 7" xfId="3114" xr:uid="{DDD03082-8784-4FD4-8B43-62AE652B4A95}"/>
    <cellStyle name="Normal 6" xfId="64" xr:uid="{81262B11-6133-48AC-9BBF-A0C1D1D2136F}"/>
    <cellStyle name="Normal 6 10" xfId="319" xr:uid="{BC402CA0-CC61-4363-98AB-8ECEEDE0ECED}"/>
    <cellStyle name="Normal 6 10 2" xfId="1437" xr:uid="{9CDA5E70-F254-4CF0-B804-748D895D47C5}"/>
    <cellStyle name="Normal 6 10 2 2" xfId="3115" xr:uid="{6E6B5D1C-E72B-412F-95DB-3A26BA696B74}"/>
    <cellStyle name="Normal 6 10 2 2 2" xfId="4588" xr:uid="{430582DA-84C9-49F6-9729-810844D476A9}"/>
    <cellStyle name="Normal 6 10 2 3" xfId="3116" xr:uid="{311B25A5-1134-4598-A19A-633563EF33EA}"/>
    <cellStyle name="Normal 6 10 2 4" xfId="3117" xr:uid="{36632F1F-29BC-439C-991F-58847090500E}"/>
    <cellStyle name="Normal 6 10 2 5" xfId="5343" xr:uid="{36C83507-BA13-4B90-B0E4-60416DFD51A7}"/>
    <cellStyle name="Normal 6 10 3" xfId="3118" xr:uid="{0D3960BF-1B09-448E-B392-782A54E5936B}"/>
    <cellStyle name="Normal 6 10 4" xfId="3119" xr:uid="{A523AA60-0121-4BE9-91E2-70059CBC3FBB}"/>
    <cellStyle name="Normal 6 10 5" xfId="3120" xr:uid="{FA9683FE-5C5D-4E88-B34F-3EDA03EFEB8A}"/>
    <cellStyle name="Normal 6 11" xfId="1438" xr:uid="{1C4D8936-8A4D-4484-AA5F-5360B2CA808D}"/>
    <cellStyle name="Normal 6 11 2" xfId="3121" xr:uid="{8FAF16B8-741A-4C30-8F6A-0565DC44FE74}"/>
    <cellStyle name="Normal 6 11 3" xfId="3122" xr:uid="{96DEA9C8-2F7A-48FB-BCB4-8230B2BDEB5D}"/>
    <cellStyle name="Normal 6 11 4" xfId="3123" xr:uid="{05D39CB9-31CF-432F-94DC-4019EF9764AE}"/>
    <cellStyle name="Normal 6 12" xfId="902" xr:uid="{33D8ABEC-4AB2-4A76-A0E4-07C9E70B330B}"/>
    <cellStyle name="Normal 6 12 2" xfId="3124" xr:uid="{FDB9F1A1-A900-4D20-8948-99606951414A}"/>
    <cellStyle name="Normal 6 12 3" xfId="3125" xr:uid="{CE6CADCA-0DA3-4FB9-BF10-9719B30B6934}"/>
    <cellStyle name="Normal 6 12 4" xfId="3126" xr:uid="{541EFDDE-898C-4DBD-BC70-0045C81CE0A8}"/>
    <cellStyle name="Normal 6 13" xfId="899" xr:uid="{5FC44CA4-103D-4C1F-A0CC-419965F55DF1}"/>
    <cellStyle name="Normal 6 13 2" xfId="3128" xr:uid="{5597B346-CB37-4653-AE63-1C93771D26BE}"/>
    <cellStyle name="Normal 6 13 3" xfId="4315" xr:uid="{A6FEADE5-7A73-42B8-85B4-DC986D919EA7}"/>
    <cellStyle name="Normal 6 13 4" xfId="3127" xr:uid="{377F4422-F991-437A-90A8-BE699E5A2D49}"/>
    <cellStyle name="Normal 6 13 5" xfId="5319" xr:uid="{A8F36A64-9266-4060-943C-F016F2DA5C3F}"/>
    <cellStyle name="Normal 6 14" xfId="3129" xr:uid="{EA4C2F71-3516-4510-AEDB-D30AD8AFF4FD}"/>
    <cellStyle name="Normal 6 15" xfId="3130" xr:uid="{FDB92ACF-F2DF-44A0-A6F2-5FE8644A309C}"/>
    <cellStyle name="Normal 6 16" xfId="3131" xr:uid="{AD9E7B43-8D34-4B12-AD10-37789287C835}"/>
    <cellStyle name="Normal 6 2" xfId="65" xr:uid="{4D1CDA13-9C80-4511-B330-A41E8F4D3B96}"/>
    <cellStyle name="Normal 6 2 2" xfId="320" xr:uid="{AC06700B-B221-48D5-AEA6-5A705F74B6B9}"/>
    <cellStyle name="Normal 6 2 2 2" xfId="4671" xr:uid="{435BF5E8-02ED-484E-A5D3-90A50BA284B1}"/>
    <cellStyle name="Normal 6 2 3" xfId="4560" xr:uid="{C56BA19E-ECD2-42BF-82DA-8972C5084B35}"/>
    <cellStyle name="Normal 6 3" xfId="116" xr:uid="{F7FF65F3-0841-481C-A94A-3B1D58D50CC4}"/>
    <cellStyle name="Normal 6 3 10" xfId="3132" xr:uid="{FB152034-8448-4155-9F38-5321EE8F852B}"/>
    <cellStyle name="Normal 6 3 11" xfId="3133" xr:uid="{ABC7FA64-2434-49B5-99FF-97F7735745C2}"/>
    <cellStyle name="Normal 6 3 2" xfId="117" xr:uid="{939BC2A8-C564-4CA2-8EBB-F2EE5E0FFAAF}"/>
    <cellStyle name="Normal 6 3 2 2" xfId="118" xr:uid="{7F5FA875-FA7D-4FE5-8106-1130B550C7FC}"/>
    <cellStyle name="Normal 6 3 2 2 2" xfId="321" xr:uid="{608331CF-935E-43FF-9BD3-68FF955668F1}"/>
    <cellStyle name="Normal 6 3 2 2 2 2" xfId="603" xr:uid="{E2B67ABD-FA30-4C6D-85DC-19627C2B376F}"/>
    <cellStyle name="Normal 6 3 2 2 2 2 2" xfId="604" xr:uid="{1A842C9B-2C00-4814-BBB0-39D7D5DDEE49}"/>
    <cellStyle name="Normal 6 3 2 2 2 2 2 2" xfId="1439" xr:uid="{DF115C58-52F8-4CAE-901C-641AF2897AF5}"/>
    <cellStyle name="Normal 6 3 2 2 2 2 2 2 2" xfId="1440" xr:uid="{8E059F7C-00D5-492F-A707-0EDE5B7812E9}"/>
    <cellStyle name="Normal 6 3 2 2 2 2 2 3" xfId="1441" xr:uid="{E65E5D8F-FD0A-448E-95C8-851888F035A9}"/>
    <cellStyle name="Normal 6 3 2 2 2 2 3" xfId="1442" xr:uid="{833B7368-1122-4653-A7FE-1A41D12C95CB}"/>
    <cellStyle name="Normal 6 3 2 2 2 2 3 2" xfId="1443" xr:uid="{00005379-DE51-4744-9FC9-80180694BE03}"/>
    <cellStyle name="Normal 6 3 2 2 2 2 4" xfId="1444" xr:uid="{BF050BBC-77C8-427A-B849-0423FFA500F7}"/>
    <cellStyle name="Normal 6 3 2 2 2 3" xfId="605" xr:uid="{BE28D9CB-CD4F-4050-A683-421F4272ECF5}"/>
    <cellStyle name="Normal 6 3 2 2 2 3 2" xfId="1445" xr:uid="{04EA6F14-B37A-4B5F-8514-39980943CB8E}"/>
    <cellStyle name="Normal 6 3 2 2 2 3 2 2" xfId="1446" xr:uid="{FE5A8F0E-43FF-493C-BEB3-C699B4E35F9B}"/>
    <cellStyle name="Normal 6 3 2 2 2 3 3" xfId="1447" xr:uid="{19133E69-2E12-425A-8359-791D1C000AD6}"/>
    <cellStyle name="Normal 6 3 2 2 2 3 4" xfId="3134" xr:uid="{5000774E-B50A-40F3-B849-5C135F419886}"/>
    <cellStyle name="Normal 6 3 2 2 2 4" xfId="1448" xr:uid="{59D3F971-D417-4535-837D-D68805385736}"/>
    <cellStyle name="Normal 6 3 2 2 2 4 2" xfId="1449" xr:uid="{E6C664FB-31D1-47FF-885D-8BA39EE1E61F}"/>
    <cellStyle name="Normal 6 3 2 2 2 5" xfId="1450" xr:uid="{0D01EB0B-854D-4460-B828-238FD6E40A26}"/>
    <cellStyle name="Normal 6 3 2 2 2 6" xfId="3135" xr:uid="{C6C1629F-7DF0-4E6B-9041-03319C18FD38}"/>
    <cellStyle name="Normal 6 3 2 2 3" xfId="322" xr:uid="{2DD1D6AC-BB82-473C-8C8D-5F6037A223B5}"/>
    <cellStyle name="Normal 6 3 2 2 3 2" xfId="606" xr:uid="{B4D58429-5E18-4395-91F7-3587E7D36A48}"/>
    <cellStyle name="Normal 6 3 2 2 3 2 2" xfId="607" xr:uid="{27AF1D68-D6AC-436E-96F2-B3E643A76F60}"/>
    <cellStyle name="Normal 6 3 2 2 3 2 2 2" xfId="1451" xr:uid="{893A4177-366C-49CF-8E23-A40BB00F06DA}"/>
    <cellStyle name="Normal 6 3 2 2 3 2 2 2 2" xfId="1452" xr:uid="{F9FE9794-86CC-4686-A100-8D8B53043C20}"/>
    <cellStyle name="Normal 6 3 2 2 3 2 2 3" xfId="1453" xr:uid="{B63A5B56-4DCD-4654-A5A9-4D6551900A0B}"/>
    <cellStyle name="Normal 6 3 2 2 3 2 3" xfId="1454" xr:uid="{61F33842-5757-47FD-8C45-7FCC0BF138A4}"/>
    <cellStyle name="Normal 6 3 2 2 3 2 3 2" xfId="1455" xr:uid="{C720B790-CB35-4273-9398-BE0BF59789AB}"/>
    <cellStyle name="Normal 6 3 2 2 3 2 4" xfId="1456" xr:uid="{2BF0074C-838B-4806-BD00-89CC6F081EE4}"/>
    <cellStyle name="Normal 6 3 2 2 3 3" xfId="608" xr:uid="{0F142BD5-70BA-47A8-A508-ECD41E4CAC44}"/>
    <cellStyle name="Normal 6 3 2 2 3 3 2" xfId="1457" xr:uid="{9B34C468-6E64-445B-8466-EFCD8C6C5336}"/>
    <cellStyle name="Normal 6 3 2 2 3 3 2 2" xfId="1458" xr:uid="{C95598F8-6525-4464-BB8B-65DC8FE0C6D6}"/>
    <cellStyle name="Normal 6 3 2 2 3 3 3" xfId="1459" xr:uid="{F843A870-DABE-47B0-A12F-7004A2F24AD3}"/>
    <cellStyle name="Normal 6 3 2 2 3 4" xfId="1460" xr:uid="{BD9BD96A-3D2E-41BC-AE40-2FFACDF7883B}"/>
    <cellStyle name="Normal 6 3 2 2 3 4 2" xfId="1461" xr:uid="{D547827D-18FC-4D7E-BBD4-4757500ECBB2}"/>
    <cellStyle name="Normal 6 3 2 2 3 5" xfId="1462" xr:uid="{57E6ACEF-CABE-4FEE-A32C-3483101D1622}"/>
    <cellStyle name="Normal 6 3 2 2 4" xfId="609" xr:uid="{E1C15687-3CD1-4AA8-8BF3-2E4440CBE968}"/>
    <cellStyle name="Normal 6 3 2 2 4 2" xfId="610" xr:uid="{74136F05-995F-4FF2-9ADC-2B2D4EA6F3B7}"/>
    <cellStyle name="Normal 6 3 2 2 4 2 2" xfId="1463" xr:uid="{6676040E-5894-488E-88F0-B8E3E839E894}"/>
    <cellStyle name="Normal 6 3 2 2 4 2 2 2" xfId="1464" xr:uid="{A05B84C3-DC72-470B-BBA1-1BBE15B6F791}"/>
    <cellStyle name="Normal 6 3 2 2 4 2 3" xfId="1465" xr:uid="{13DAD37F-64C9-44ED-8814-38063E9D0710}"/>
    <cellStyle name="Normal 6 3 2 2 4 3" xfId="1466" xr:uid="{CDC598D1-4EA0-42A2-8ADB-FF68940A87C6}"/>
    <cellStyle name="Normal 6 3 2 2 4 3 2" xfId="1467" xr:uid="{3FD94648-8F1D-4D93-90F5-15C9528A9EB2}"/>
    <cellStyle name="Normal 6 3 2 2 4 4" xfId="1468" xr:uid="{2F12E493-2F4A-4D68-9ED4-983924873945}"/>
    <cellStyle name="Normal 6 3 2 2 5" xfId="611" xr:uid="{F81A9FE4-5310-4C0C-AFC8-59FFEC0BE9D6}"/>
    <cellStyle name="Normal 6 3 2 2 5 2" xfId="1469" xr:uid="{D28F1DBC-B598-4746-A775-ED8539632EFD}"/>
    <cellStyle name="Normal 6 3 2 2 5 2 2" xfId="1470" xr:uid="{2495B3C1-D29C-4E03-B0A4-A4AEBFA49A3E}"/>
    <cellStyle name="Normal 6 3 2 2 5 3" xfId="1471" xr:uid="{09D2D260-4A01-4010-BD71-7A3F94A3890A}"/>
    <cellStyle name="Normal 6 3 2 2 5 4" xfId="3136" xr:uid="{092DFC23-C802-4304-9FE3-E697EE69A7A2}"/>
    <cellStyle name="Normal 6 3 2 2 6" xfId="1472" xr:uid="{42A3BB85-5236-4425-9E11-6C0B5C2C52E8}"/>
    <cellStyle name="Normal 6 3 2 2 6 2" xfId="1473" xr:uid="{C9C6C2DF-6E44-4F1A-9247-C7556053014D}"/>
    <cellStyle name="Normal 6 3 2 2 7" xfId="1474" xr:uid="{61960C3E-00FE-4A26-9C22-0877455D960C}"/>
    <cellStyle name="Normal 6 3 2 2 8" xfId="3137" xr:uid="{BFDF92B1-939A-42BB-9735-081EFA109348}"/>
    <cellStyle name="Normal 6 3 2 3" xfId="323" xr:uid="{64503AB2-7DB7-4D23-BBAB-C4F876760D2D}"/>
    <cellStyle name="Normal 6 3 2 3 2" xfId="612" xr:uid="{3F9D675E-45B3-47A7-AB99-4FC35AA2277A}"/>
    <cellStyle name="Normal 6 3 2 3 2 2" xfId="613" xr:uid="{1FA40C51-6539-4E7B-9990-0E2CA82921B8}"/>
    <cellStyle name="Normal 6 3 2 3 2 2 2" xfId="1475" xr:uid="{F0A6C448-10FC-4947-B75F-6ACF8D859CAC}"/>
    <cellStyle name="Normal 6 3 2 3 2 2 2 2" xfId="1476" xr:uid="{14D9334E-55B4-40E0-899C-F6BCA5893342}"/>
    <cellStyle name="Normal 6 3 2 3 2 2 3" xfId="1477" xr:uid="{BA51525E-524B-4BB4-9DAA-8A700CE91F6F}"/>
    <cellStyle name="Normal 6 3 2 3 2 3" xfId="1478" xr:uid="{3C404942-566C-48CF-BA8C-90693099E7D2}"/>
    <cellStyle name="Normal 6 3 2 3 2 3 2" xfId="1479" xr:uid="{3CE555B4-EBE9-4047-B2D0-3EB81F40ACAD}"/>
    <cellStyle name="Normal 6 3 2 3 2 4" xfId="1480" xr:uid="{8078E667-1063-4ECF-B4F1-8985CEACD29D}"/>
    <cellStyle name="Normal 6 3 2 3 3" xfId="614" xr:uid="{0216C465-DF55-45FD-AFF7-D4DD468CF3F6}"/>
    <cellStyle name="Normal 6 3 2 3 3 2" xfId="1481" xr:uid="{2B0C0A10-02AB-4AE6-BB40-2FAF601267FA}"/>
    <cellStyle name="Normal 6 3 2 3 3 2 2" xfId="1482" xr:uid="{4C36B21A-82F0-477D-A40C-D9610CA38A05}"/>
    <cellStyle name="Normal 6 3 2 3 3 3" xfId="1483" xr:uid="{83D27FF6-2A2E-45F2-86DD-CC6634C51920}"/>
    <cellStyle name="Normal 6 3 2 3 3 4" xfId="3138" xr:uid="{F32FCC85-AA66-4162-98DC-D1076F880342}"/>
    <cellStyle name="Normal 6 3 2 3 4" xfId="1484" xr:uid="{8473D3FA-910D-4E27-A941-CB74FC1D51AF}"/>
    <cellStyle name="Normal 6 3 2 3 4 2" xfId="1485" xr:uid="{0E8D8615-A251-4D97-BA3B-553FC36D9228}"/>
    <cellStyle name="Normal 6 3 2 3 5" xfId="1486" xr:uid="{5A590FB6-8451-4464-88F0-068B922FDADB}"/>
    <cellStyle name="Normal 6 3 2 3 6" xfId="3139" xr:uid="{F02F1BA3-B19A-4D38-BC2F-4B126C1495C8}"/>
    <cellStyle name="Normal 6 3 2 4" xfId="324" xr:uid="{150265F3-680D-4878-9194-C70D6C070A08}"/>
    <cellStyle name="Normal 6 3 2 4 2" xfId="615" xr:uid="{4FAEF2A1-F9FF-441D-A4D5-7DE247CF1275}"/>
    <cellStyle name="Normal 6 3 2 4 2 2" xfId="616" xr:uid="{1CCC3B15-5672-45C2-879C-11EDC7FFB94C}"/>
    <cellStyle name="Normal 6 3 2 4 2 2 2" xfId="1487" xr:uid="{403865E8-6C5D-4FD8-B2BD-1CC82C22AD18}"/>
    <cellStyle name="Normal 6 3 2 4 2 2 2 2" xfId="1488" xr:uid="{601EB90F-8873-432B-A1C1-BEF5E06FCCBE}"/>
    <cellStyle name="Normal 6 3 2 4 2 2 3" xfId="1489" xr:uid="{63AC107A-46AA-4649-B373-9980323F5542}"/>
    <cellStyle name="Normal 6 3 2 4 2 3" xfId="1490" xr:uid="{8C328D5E-E139-4E2F-96C2-CF10B8F69342}"/>
    <cellStyle name="Normal 6 3 2 4 2 3 2" xfId="1491" xr:uid="{48100166-E32C-4429-AFA1-7EFAEDCE2EE0}"/>
    <cellStyle name="Normal 6 3 2 4 2 4" xfId="1492" xr:uid="{FC70F41E-31D6-424E-A17A-33C730458477}"/>
    <cellStyle name="Normal 6 3 2 4 3" xfId="617" xr:uid="{82069717-9DFC-4D7E-BB00-A923D3E9F965}"/>
    <cellStyle name="Normal 6 3 2 4 3 2" xfId="1493" xr:uid="{654B3120-2117-400F-A9F2-BF8D22A09402}"/>
    <cellStyle name="Normal 6 3 2 4 3 2 2" xfId="1494" xr:uid="{CACEE785-C3BB-4B15-84F8-FDDC9337E61C}"/>
    <cellStyle name="Normal 6 3 2 4 3 3" xfId="1495" xr:uid="{A4DC99A5-C6DE-4550-981F-29AF4CA5563E}"/>
    <cellStyle name="Normal 6 3 2 4 4" xfId="1496" xr:uid="{18E14FA6-4051-4CFB-8695-942BE9588C75}"/>
    <cellStyle name="Normal 6 3 2 4 4 2" xfId="1497" xr:uid="{A0374498-7F49-41EA-8ED4-991E457A984E}"/>
    <cellStyle name="Normal 6 3 2 4 5" xfId="1498" xr:uid="{7988B874-7511-4265-AD30-FAD1F4EBE255}"/>
    <cellStyle name="Normal 6 3 2 5" xfId="325" xr:uid="{BD152EE9-E9C6-4956-AB0E-F9F5D11988ED}"/>
    <cellStyle name="Normal 6 3 2 5 2" xfId="618" xr:uid="{1454B5E0-466A-4BBE-9230-4AE26FB6199E}"/>
    <cellStyle name="Normal 6 3 2 5 2 2" xfId="1499" xr:uid="{5198B23C-4D4E-4803-AF2E-AFB986091B4F}"/>
    <cellStyle name="Normal 6 3 2 5 2 2 2" xfId="1500" xr:uid="{F523EE32-631E-42F7-B865-6444299F4F4A}"/>
    <cellStyle name="Normal 6 3 2 5 2 3" xfId="1501" xr:uid="{4743D36D-F3A3-4D58-A912-A45477C294B3}"/>
    <cellStyle name="Normal 6 3 2 5 3" xfId="1502" xr:uid="{1F668C08-BAAC-4504-B823-FE9885553E9B}"/>
    <cellStyle name="Normal 6 3 2 5 3 2" xfId="1503" xr:uid="{ED80F5D6-5223-4C28-8385-DA37389B9D7B}"/>
    <cellStyle name="Normal 6 3 2 5 4" xfId="1504" xr:uid="{B8101807-38FA-401E-9FB0-754629514CB7}"/>
    <cellStyle name="Normal 6 3 2 6" xfId="619" xr:uid="{4336E041-72FA-4A8A-B172-2506AFCCE182}"/>
    <cellStyle name="Normal 6 3 2 6 2" xfId="1505" xr:uid="{5C7BCA9D-ED27-45E6-A0CC-01F8427C674C}"/>
    <cellStyle name="Normal 6 3 2 6 2 2" xfId="1506" xr:uid="{30042D47-AF96-4E65-9FBC-122B7DC5D5C2}"/>
    <cellStyle name="Normal 6 3 2 6 3" xfId="1507" xr:uid="{6FF9D73B-1C78-4E97-BB74-5B172445AF14}"/>
    <cellStyle name="Normal 6 3 2 6 4" xfId="3140" xr:uid="{C7B3DD95-8FBE-429E-8572-B446A0D74716}"/>
    <cellStyle name="Normal 6 3 2 7" xfId="1508" xr:uid="{5140A18D-E2E0-46EE-856C-E0EDC16FAD7A}"/>
    <cellStyle name="Normal 6 3 2 7 2" xfId="1509" xr:uid="{F7B4D59B-192C-4627-8306-295356D2CA8B}"/>
    <cellStyle name="Normal 6 3 2 8" xfId="1510" xr:uid="{E39FD7E7-EB93-45A5-BDB1-D19F3A53516B}"/>
    <cellStyle name="Normal 6 3 2 9" xfId="3141" xr:uid="{6423162D-532D-40BD-92DF-322C706B2F63}"/>
    <cellStyle name="Normal 6 3 3" xfId="119" xr:uid="{3E39EEB3-4005-46FF-8533-800BDBC2D1D8}"/>
    <cellStyle name="Normal 6 3 3 2" xfId="120" xr:uid="{7679578C-CCD2-427E-BD73-9787531585BB}"/>
    <cellStyle name="Normal 6 3 3 2 2" xfId="620" xr:uid="{C8851609-2B93-4A64-A383-ED59AB662B28}"/>
    <cellStyle name="Normal 6 3 3 2 2 2" xfId="621" xr:uid="{73968432-CD1D-4FD4-95D7-4139C9E73AF1}"/>
    <cellStyle name="Normal 6 3 3 2 2 2 2" xfId="1511" xr:uid="{9CFE78C8-ACB1-444E-8843-B22366E993B5}"/>
    <cellStyle name="Normal 6 3 3 2 2 2 2 2" xfId="1512" xr:uid="{D892D866-0A12-40BE-AD6C-668A29F7F99B}"/>
    <cellStyle name="Normal 6 3 3 2 2 2 3" xfId="1513" xr:uid="{A687BF9F-04D1-4BB5-8BB7-923F199A8D50}"/>
    <cellStyle name="Normal 6 3 3 2 2 3" xfId="1514" xr:uid="{487D3AF7-E59B-4CEE-A3AC-0C8C8C596604}"/>
    <cellStyle name="Normal 6 3 3 2 2 3 2" xfId="1515" xr:uid="{CCD4F026-B201-425A-8700-B0397411D6C8}"/>
    <cellStyle name="Normal 6 3 3 2 2 4" xfId="1516" xr:uid="{8646A640-AB18-42DF-A165-846FAE7BB671}"/>
    <cellStyle name="Normal 6 3 3 2 3" xfId="622" xr:uid="{D507D2CB-E193-44E6-A696-54F20FFEC1CC}"/>
    <cellStyle name="Normal 6 3 3 2 3 2" xfId="1517" xr:uid="{06D2E36A-B01B-4425-A61C-2B35D4626E20}"/>
    <cellStyle name="Normal 6 3 3 2 3 2 2" xfId="1518" xr:uid="{6214949C-1BD5-4AB0-96FF-FC526E3B7D81}"/>
    <cellStyle name="Normal 6 3 3 2 3 3" xfId="1519" xr:uid="{320BA0A2-42C8-4AA1-9F66-66A0BCCE9C88}"/>
    <cellStyle name="Normal 6 3 3 2 3 4" xfId="3142" xr:uid="{D614CF4E-3E1C-49FF-A58B-8CC15DCE2BD3}"/>
    <cellStyle name="Normal 6 3 3 2 4" xfId="1520" xr:uid="{62A0017E-C301-42D6-B138-20A221DB526B}"/>
    <cellStyle name="Normal 6 3 3 2 4 2" xfId="1521" xr:uid="{4C1C47CB-848D-4526-80A7-B63CBE67AD74}"/>
    <cellStyle name="Normal 6 3 3 2 5" xfId="1522" xr:uid="{D698E590-0348-4FE5-9386-43FD2D0E637A}"/>
    <cellStyle name="Normal 6 3 3 2 6" xfId="3143" xr:uid="{DB089F2A-BC2C-4FEE-96C5-1E254BADDE8B}"/>
    <cellStyle name="Normal 6 3 3 3" xfId="326" xr:uid="{045FAF24-54B0-425B-991F-D562132169F6}"/>
    <cellStyle name="Normal 6 3 3 3 2" xfId="623" xr:uid="{671BD962-ED27-4FEA-941A-843D6AE2289C}"/>
    <cellStyle name="Normal 6 3 3 3 2 2" xfId="624" xr:uid="{F31BB25B-7E86-4E8A-AE64-B265D20143FC}"/>
    <cellStyle name="Normal 6 3 3 3 2 2 2" xfId="1523" xr:uid="{0A94801B-4F4C-48E5-9A7F-936212FBF9FC}"/>
    <cellStyle name="Normal 6 3 3 3 2 2 2 2" xfId="1524" xr:uid="{6C0DA15F-7C64-4AD3-8315-577829776944}"/>
    <cellStyle name="Normal 6 3 3 3 2 2 3" xfId="1525" xr:uid="{2B3B4505-EB30-4894-B940-CE37BCC42AD2}"/>
    <cellStyle name="Normal 6 3 3 3 2 3" xfId="1526" xr:uid="{B0D9D64E-E008-4036-90BE-126B20E2AFFC}"/>
    <cellStyle name="Normal 6 3 3 3 2 3 2" xfId="1527" xr:uid="{F1EA3E9E-4FE5-4A3B-A250-4A48076A05A0}"/>
    <cellStyle name="Normal 6 3 3 3 2 4" xfId="1528" xr:uid="{A8370098-B41E-4BAD-8365-29FC7115329B}"/>
    <cellStyle name="Normal 6 3 3 3 3" xfId="625" xr:uid="{4EE12AE4-9E25-40B3-9C68-803FF53CA098}"/>
    <cellStyle name="Normal 6 3 3 3 3 2" xfId="1529" xr:uid="{2C1DE10A-77D7-480F-9B79-F2522AEE06AD}"/>
    <cellStyle name="Normal 6 3 3 3 3 2 2" xfId="1530" xr:uid="{87EA6A1F-F7AB-46A6-947E-74C373E28E2F}"/>
    <cellStyle name="Normal 6 3 3 3 3 3" xfId="1531" xr:uid="{126E84C3-AD8C-491D-817C-1C7241FB69D0}"/>
    <cellStyle name="Normal 6 3 3 3 4" xfId="1532" xr:uid="{6488BF2E-7C2F-40A9-81AA-FBD3FFEB6659}"/>
    <cellStyle name="Normal 6 3 3 3 4 2" xfId="1533" xr:uid="{95E305E5-5F46-41F6-91FA-93528C5D3D0F}"/>
    <cellStyle name="Normal 6 3 3 3 5" xfId="1534" xr:uid="{69A1A684-07F8-4021-9AD9-F000A38135C0}"/>
    <cellStyle name="Normal 6 3 3 4" xfId="327" xr:uid="{A6DB198D-712B-4987-8461-0DC541D9C743}"/>
    <cellStyle name="Normal 6 3 3 4 2" xfId="626" xr:uid="{158D0971-4A9E-49EF-BDB6-1559C534A85A}"/>
    <cellStyle name="Normal 6 3 3 4 2 2" xfId="1535" xr:uid="{2CD41347-DF46-405F-8755-386E4A30F6CD}"/>
    <cellStyle name="Normal 6 3 3 4 2 2 2" xfId="1536" xr:uid="{1C6DD879-9F20-4F3A-9F3A-241BE279167A}"/>
    <cellStyle name="Normal 6 3 3 4 2 3" xfId="1537" xr:uid="{96F1DB2F-8E2A-467F-8BC5-A5DD7D6A1E73}"/>
    <cellStyle name="Normal 6 3 3 4 3" xfId="1538" xr:uid="{7F0990EC-F7D3-4AE4-B678-631F1B982BAE}"/>
    <cellStyle name="Normal 6 3 3 4 3 2" xfId="1539" xr:uid="{5D6CB185-ED7A-4931-A610-00B8671F6E20}"/>
    <cellStyle name="Normal 6 3 3 4 4" xfId="1540" xr:uid="{3A45133D-39AF-44E3-8D70-CDE37880319E}"/>
    <cellStyle name="Normal 6 3 3 5" xfId="627" xr:uid="{8F884CC5-56FA-4478-8F5D-CEAFCA776E43}"/>
    <cellStyle name="Normal 6 3 3 5 2" xfId="1541" xr:uid="{672596BD-6AAC-4FC1-8D5D-D964EF9440CB}"/>
    <cellStyle name="Normal 6 3 3 5 2 2" xfId="1542" xr:uid="{2802A653-0CCA-4D06-A838-52B03655215E}"/>
    <cellStyle name="Normal 6 3 3 5 3" xfId="1543" xr:uid="{7AA91D6E-E5B3-40B5-821E-2B5B8AA205BB}"/>
    <cellStyle name="Normal 6 3 3 5 4" xfId="3144" xr:uid="{768FEE41-3B80-41B8-A901-6A5002D586A9}"/>
    <cellStyle name="Normal 6 3 3 6" xfId="1544" xr:uid="{73844B55-9709-463D-A22E-B6CE857DBF3A}"/>
    <cellStyle name="Normal 6 3 3 6 2" xfId="1545" xr:uid="{1E6AE609-1435-4E8F-8670-2388E74D2685}"/>
    <cellStyle name="Normal 6 3 3 7" xfId="1546" xr:uid="{F3035B89-801D-483D-B0F8-7C0E7300A5D6}"/>
    <cellStyle name="Normal 6 3 3 8" xfId="3145" xr:uid="{A0217E7F-9E17-4703-9022-FCDA64F61501}"/>
    <cellStyle name="Normal 6 3 4" xfId="121" xr:uid="{2773A8D1-1C51-4039-9D30-9B94257A407D}"/>
    <cellStyle name="Normal 6 3 4 2" xfId="447" xr:uid="{5FFA8F9A-9F8F-4483-9CF8-E64712868969}"/>
    <cellStyle name="Normal 6 3 4 2 2" xfId="628" xr:uid="{9E63499D-A619-4E9E-8F87-629C128FCD4C}"/>
    <cellStyle name="Normal 6 3 4 2 2 2" xfId="1547" xr:uid="{DC1DC666-005D-4705-B626-D0CCB87D0DA6}"/>
    <cellStyle name="Normal 6 3 4 2 2 2 2" xfId="1548" xr:uid="{4A4A02A8-2232-42ED-8AB4-595F8E79D83A}"/>
    <cellStyle name="Normal 6 3 4 2 2 3" xfId="1549" xr:uid="{83C1DFE1-F2F9-4A02-A3CB-AFD7780874C7}"/>
    <cellStyle name="Normal 6 3 4 2 2 4" xfId="3146" xr:uid="{48C4A682-3658-4E6F-A4F0-80E3CA7467AF}"/>
    <cellStyle name="Normal 6 3 4 2 3" xfId="1550" xr:uid="{025B7A3B-3FD3-4709-B6A8-93B8C9B96F4F}"/>
    <cellStyle name="Normal 6 3 4 2 3 2" xfId="1551" xr:uid="{62C36912-3947-4E2E-8D79-A3884A5AB5E7}"/>
    <cellStyle name="Normal 6 3 4 2 4" xfId="1552" xr:uid="{0802D351-7BA5-4C36-AAA8-D116284737BC}"/>
    <cellStyle name="Normal 6 3 4 2 5" xfId="3147" xr:uid="{23EC5513-CB08-45CC-8090-217FEB62906A}"/>
    <cellStyle name="Normal 6 3 4 3" xfId="629" xr:uid="{71961CFB-188F-497B-8DF3-39C915CE6452}"/>
    <cellStyle name="Normal 6 3 4 3 2" xfId="1553" xr:uid="{1DEDF115-CD43-407E-BA81-8D9C2BD46050}"/>
    <cellStyle name="Normal 6 3 4 3 2 2" xfId="1554" xr:uid="{59306F86-32F7-4FC0-BA15-A748D5970E8B}"/>
    <cellStyle name="Normal 6 3 4 3 3" xfId="1555" xr:uid="{9F3A1F59-57BB-4F9E-B9DF-5F671702931F}"/>
    <cellStyle name="Normal 6 3 4 3 4" xfId="3148" xr:uid="{AF8DAA49-53F1-4B8E-9E98-40E0A0EB420E}"/>
    <cellStyle name="Normal 6 3 4 4" xfId="1556" xr:uid="{4E6EA78A-E133-4025-92FC-DC59DF4292C8}"/>
    <cellStyle name="Normal 6 3 4 4 2" xfId="1557" xr:uid="{5D217EE6-CF95-4E31-B544-EA45C11769F3}"/>
    <cellStyle name="Normal 6 3 4 4 3" xfId="3149" xr:uid="{565BD456-AE1B-4BCD-8828-6588C13D2B2A}"/>
    <cellStyle name="Normal 6 3 4 4 4" xfId="3150" xr:uid="{E6686FD0-7469-47EF-87AC-B10717DF7D44}"/>
    <cellStyle name="Normal 6 3 4 5" xfId="1558" xr:uid="{A00788CE-11D0-460E-BC57-5B7BD1222FFF}"/>
    <cellStyle name="Normal 6 3 4 6" xfId="3151" xr:uid="{124D6122-D098-485B-890C-EF9E4C311F16}"/>
    <cellStyle name="Normal 6 3 4 7" xfId="3152" xr:uid="{C8A46CB2-6EBB-4566-B3CF-5E77735D4034}"/>
    <cellStyle name="Normal 6 3 5" xfId="328" xr:uid="{0219567C-54AC-4CE4-BF2F-D7E6304E27DF}"/>
    <cellStyle name="Normal 6 3 5 2" xfId="630" xr:uid="{54B3D172-780C-46F8-9074-D957C0892A88}"/>
    <cellStyle name="Normal 6 3 5 2 2" xfId="631" xr:uid="{2654A857-6F01-4B90-8F43-E169B23701C4}"/>
    <cellStyle name="Normal 6 3 5 2 2 2" xfId="1559" xr:uid="{315ADD88-30A1-4CDE-8622-59E64AE58EB9}"/>
    <cellStyle name="Normal 6 3 5 2 2 2 2" xfId="1560" xr:uid="{848D7DE0-46BE-46C2-B327-FDE4468C5F3A}"/>
    <cellStyle name="Normal 6 3 5 2 2 3" xfId="1561" xr:uid="{D5A6CDAA-4E81-4730-A335-611F28763539}"/>
    <cellStyle name="Normal 6 3 5 2 3" xfId="1562" xr:uid="{B1A60ECE-9498-41E3-A2A2-BE5C37100DB7}"/>
    <cellStyle name="Normal 6 3 5 2 3 2" xfId="1563" xr:uid="{CFCB53E0-751A-41D4-9C0A-04A7A7F0A45E}"/>
    <cellStyle name="Normal 6 3 5 2 4" xfId="1564" xr:uid="{32096747-652F-4F57-807E-0FA225B8967D}"/>
    <cellStyle name="Normal 6 3 5 3" xfId="632" xr:uid="{A4E0CF6A-FB10-4440-864E-E38FA7823721}"/>
    <cellStyle name="Normal 6 3 5 3 2" xfId="1565" xr:uid="{1FAD8084-7EAA-4058-A5DB-135A98272FAD}"/>
    <cellStyle name="Normal 6 3 5 3 2 2" xfId="1566" xr:uid="{5FF42716-A954-43BF-AC23-FE400E8DC08F}"/>
    <cellStyle name="Normal 6 3 5 3 3" xfId="1567" xr:uid="{8AE262C3-8D2B-4D66-A7A0-E0BBAD708663}"/>
    <cellStyle name="Normal 6 3 5 3 4" xfId="3153" xr:uid="{A382A85F-47ED-4477-B9D1-220D5C2B5F87}"/>
    <cellStyle name="Normal 6 3 5 4" xfId="1568" xr:uid="{4972342F-EA8C-4E22-B177-6DC86A030C8E}"/>
    <cellStyle name="Normal 6 3 5 4 2" xfId="1569" xr:uid="{54A26CBB-C674-4350-8876-838168C002F3}"/>
    <cellStyle name="Normal 6 3 5 5" xfId="1570" xr:uid="{F3A5C3E5-78FD-4D3E-A76B-6F744F1E1B24}"/>
    <cellStyle name="Normal 6 3 5 6" xfId="3154" xr:uid="{BC851112-5D94-4C85-A4C7-233BF0C18211}"/>
    <cellStyle name="Normal 6 3 6" xfId="329" xr:uid="{F530874F-E2E6-47F8-B52F-2458B7294451}"/>
    <cellStyle name="Normal 6 3 6 2" xfId="633" xr:uid="{16422541-A5F5-4F55-BA34-703C0EC911E1}"/>
    <cellStyle name="Normal 6 3 6 2 2" xfId="1571" xr:uid="{85EFB236-5939-4957-9BAD-03496F226A16}"/>
    <cellStyle name="Normal 6 3 6 2 2 2" xfId="1572" xr:uid="{E14CF1D5-EF12-441A-B9F8-64057AE8895D}"/>
    <cellStyle name="Normal 6 3 6 2 3" xfId="1573" xr:uid="{31515405-8D1E-437A-8A34-2D0123ED6AF9}"/>
    <cellStyle name="Normal 6 3 6 2 4" xfId="3155" xr:uid="{B130BC8B-2AB2-4237-A135-8E905C0D8EF2}"/>
    <cellStyle name="Normal 6 3 6 3" xfId="1574" xr:uid="{911D4143-D5BE-4904-8F1F-6020309C66C0}"/>
    <cellStyle name="Normal 6 3 6 3 2" xfId="1575" xr:uid="{395E08C3-B48A-4B6E-B154-7E0897984637}"/>
    <cellStyle name="Normal 6 3 6 4" xfId="1576" xr:uid="{7D2BFCBC-7DC3-45B9-A0F8-9DFB609AD232}"/>
    <cellStyle name="Normal 6 3 6 5" xfId="3156" xr:uid="{69E9D710-DA04-468A-962A-653C7B0E4EE3}"/>
    <cellStyle name="Normal 6 3 7" xfId="634" xr:uid="{F2FE829D-2959-47A0-AC7F-B2CC2CA898BF}"/>
    <cellStyle name="Normal 6 3 7 2" xfId="1577" xr:uid="{C8CBC640-2CE7-42A0-B2EE-3837D77F2943}"/>
    <cellStyle name="Normal 6 3 7 2 2" xfId="1578" xr:uid="{E3A2B560-C698-4F0E-A539-847B1C2AFFCE}"/>
    <cellStyle name="Normal 6 3 7 3" xfId="1579" xr:uid="{310B35BB-E2BE-4014-9AA9-D45603C63396}"/>
    <cellStyle name="Normal 6 3 7 4" xfId="3157" xr:uid="{AB85ED89-12F1-4D99-8354-F1A68F60E214}"/>
    <cellStyle name="Normal 6 3 8" xfId="1580" xr:uid="{854567B4-8DEB-4D83-81F3-25494FF1CEBF}"/>
    <cellStyle name="Normal 6 3 8 2" xfId="1581" xr:uid="{C4230A02-A3E3-4F61-9F95-CDC4215A8222}"/>
    <cellStyle name="Normal 6 3 8 3" xfId="3158" xr:uid="{8FA41979-95D6-49EC-A856-D2E1B4423784}"/>
    <cellStyle name="Normal 6 3 8 4" xfId="3159" xr:uid="{A07FD472-7EAA-4898-980D-A9F0C9F09537}"/>
    <cellStyle name="Normal 6 3 9" xfId="1582" xr:uid="{CF4BA0DA-F723-42CE-BF9E-EAFDFBC4C724}"/>
    <cellStyle name="Normal 6 3 9 2" xfId="4718" xr:uid="{FEAB2128-C95C-4832-8C29-E8B14FA464C4}"/>
    <cellStyle name="Normal 6 4" xfId="122" xr:uid="{154E37CF-6CD5-4164-823B-DFAA6A93D701}"/>
    <cellStyle name="Normal 6 4 10" xfId="3160" xr:uid="{F4A78A7E-50CA-4659-A0C4-8D9042BC6793}"/>
    <cellStyle name="Normal 6 4 11" xfId="3161" xr:uid="{2D4791D3-883E-48EB-9CF1-D6FA556C90BD}"/>
    <cellStyle name="Normal 6 4 2" xfId="123" xr:uid="{F29C056E-5AF5-45E8-BD24-3224EFCADBB8}"/>
    <cellStyle name="Normal 6 4 2 2" xfId="124" xr:uid="{DCE66DC5-1D33-4BC1-ABA1-8359F71A9BFF}"/>
    <cellStyle name="Normal 6 4 2 2 2" xfId="330" xr:uid="{07EDE266-1186-4245-964B-D3861E9F757B}"/>
    <cellStyle name="Normal 6 4 2 2 2 2" xfId="635" xr:uid="{AD80E36B-9E4E-41A2-9E9D-8B4EDF0D50F7}"/>
    <cellStyle name="Normal 6 4 2 2 2 2 2" xfId="1583" xr:uid="{A8567F91-C1FF-4B1B-B1DE-0AAFC14D272A}"/>
    <cellStyle name="Normal 6 4 2 2 2 2 2 2" xfId="1584" xr:uid="{9F013538-9C4F-45D3-9824-A7A062EC5C0D}"/>
    <cellStyle name="Normal 6 4 2 2 2 2 3" xfId="1585" xr:uid="{DE79A747-A005-46D3-A20F-F85E7F5DE691}"/>
    <cellStyle name="Normal 6 4 2 2 2 2 4" xfId="3162" xr:uid="{ACF68FFB-3786-49C5-B6E1-E73E84EEF981}"/>
    <cellStyle name="Normal 6 4 2 2 2 3" xfId="1586" xr:uid="{EE9A1606-6A8B-4399-9F21-36CB372BF0AA}"/>
    <cellStyle name="Normal 6 4 2 2 2 3 2" xfId="1587" xr:uid="{2DA609DC-7852-430E-B54E-011562AD51C1}"/>
    <cellStyle name="Normal 6 4 2 2 2 3 3" xfId="3163" xr:uid="{7B0E990A-1EC7-4AC6-8205-ACA05396AD04}"/>
    <cellStyle name="Normal 6 4 2 2 2 3 4" xfId="3164" xr:uid="{00C2D864-3C5B-4444-98A7-599820A4BED5}"/>
    <cellStyle name="Normal 6 4 2 2 2 4" xfId="1588" xr:uid="{4B682708-7ED0-4D2D-85CC-CA0C59DEB305}"/>
    <cellStyle name="Normal 6 4 2 2 2 5" xfId="3165" xr:uid="{CE096089-CA45-46E5-8288-0BEB86EDE1EA}"/>
    <cellStyle name="Normal 6 4 2 2 2 6" xfId="3166" xr:uid="{437D5095-5F9A-42AE-81EC-75B73B423122}"/>
    <cellStyle name="Normal 6 4 2 2 3" xfId="636" xr:uid="{68EEE44B-A17B-460E-B58A-5BA373AA9C7F}"/>
    <cellStyle name="Normal 6 4 2 2 3 2" xfId="1589" xr:uid="{7424A79F-A98F-4495-8C9D-60D6349806C8}"/>
    <cellStyle name="Normal 6 4 2 2 3 2 2" xfId="1590" xr:uid="{DF4F1AE5-098A-443A-924D-F2C8931196B0}"/>
    <cellStyle name="Normal 6 4 2 2 3 2 3" xfId="3167" xr:uid="{3FB7A938-9190-4D03-A4AC-8EB04B9F567B}"/>
    <cellStyle name="Normal 6 4 2 2 3 2 4" xfId="3168" xr:uid="{5ED69145-24B3-447B-856E-32FC027D53DE}"/>
    <cellStyle name="Normal 6 4 2 2 3 3" xfId="1591" xr:uid="{80BE5D3B-F550-45DA-8FAA-8F3F2F3C2ED7}"/>
    <cellStyle name="Normal 6 4 2 2 3 4" xfId="3169" xr:uid="{D52E5F0A-D310-43D4-A016-84B5A1E9BFBE}"/>
    <cellStyle name="Normal 6 4 2 2 3 5" xfId="3170" xr:uid="{4C3F6898-EF65-4480-BAD9-E888B60FBDBC}"/>
    <cellStyle name="Normal 6 4 2 2 4" xfId="1592" xr:uid="{632F84CF-1947-4A7A-BFEA-A79AB99ED9AA}"/>
    <cellStyle name="Normal 6 4 2 2 4 2" xfId="1593" xr:uid="{7D1D6F01-80AD-42D5-8934-4417B80460AC}"/>
    <cellStyle name="Normal 6 4 2 2 4 3" xfId="3171" xr:uid="{262342CF-EC92-4512-A33D-DF7681E34A1C}"/>
    <cellStyle name="Normal 6 4 2 2 4 4" xfId="3172" xr:uid="{FDAAEEBD-4E0A-47D0-9C77-797967456233}"/>
    <cellStyle name="Normal 6 4 2 2 5" xfId="1594" xr:uid="{B13A621B-EE46-492E-A7B1-05D0BB158167}"/>
    <cellStyle name="Normal 6 4 2 2 5 2" xfId="3173" xr:uid="{ED72235E-12B7-44FE-B8F7-0EB2C4082B2F}"/>
    <cellStyle name="Normal 6 4 2 2 5 3" xfId="3174" xr:uid="{9775B337-6AB6-485B-B106-C64DF6691AA6}"/>
    <cellStyle name="Normal 6 4 2 2 5 4" xfId="3175" xr:uid="{F7492DFB-CFF4-4DFF-B2C3-E42E9AEBCB2C}"/>
    <cellStyle name="Normal 6 4 2 2 6" xfId="3176" xr:uid="{22B01537-115C-4C43-B8ED-7C3E71F5D10C}"/>
    <cellStyle name="Normal 6 4 2 2 7" xfId="3177" xr:uid="{2F43BB26-D02D-4DC1-88A7-AB70A65936C1}"/>
    <cellStyle name="Normal 6 4 2 2 8" xfId="3178" xr:uid="{7F27BBB0-BDCF-4614-A023-B7FA3D182D1E}"/>
    <cellStyle name="Normal 6 4 2 3" xfId="331" xr:uid="{56F85F03-D5FF-448E-B957-6DA7AB30118A}"/>
    <cellStyle name="Normal 6 4 2 3 2" xfId="637" xr:uid="{CBCC70E0-2BB6-416D-B3A1-51E36E8B8412}"/>
    <cellStyle name="Normal 6 4 2 3 2 2" xfId="638" xr:uid="{7210F498-ED9E-4EBB-B22D-42660EC0AF1C}"/>
    <cellStyle name="Normal 6 4 2 3 2 2 2" xfId="1595" xr:uid="{C42D866C-3899-4446-8067-C554E3A66CA1}"/>
    <cellStyle name="Normal 6 4 2 3 2 2 2 2" xfId="1596" xr:uid="{9CE9369E-117B-4426-BC0B-7731AF59149C}"/>
    <cellStyle name="Normal 6 4 2 3 2 2 3" xfId="1597" xr:uid="{FF6F9205-3A37-421C-BA8A-983A72160BBA}"/>
    <cellStyle name="Normal 6 4 2 3 2 3" xfId="1598" xr:uid="{FD3D77D7-5988-4E4A-9674-B7876B4133FE}"/>
    <cellStyle name="Normal 6 4 2 3 2 3 2" xfId="1599" xr:uid="{02F4E4F6-3B06-42D0-9230-9274DA069861}"/>
    <cellStyle name="Normal 6 4 2 3 2 4" xfId="1600" xr:uid="{AF12F444-F7A1-49D7-AA95-E2B0F415F152}"/>
    <cellStyle name="Normal 6 4 2 3 3" xfId="639" xr:uid="{35FBBA0B-BFED-4ACC-A189-B3B4FC7E36D5}"/>
    <cellStyle name="Normal 6 4 2 3 3 2" xfId="1601" xr:uid="{F6F2C4E6-F741-44E9-809C-65E0C7B5F9C6}"/>
    <cellStyle name="Normal 6 4 2 3 3 2 2" xfId="1602" xr:uid="{87C85811-FE30-451A-B1F9-79E8AEF4F25E}"/>
    <cellStyle name="Normal 6 4 2 3 3 3" xfId="1603" xr:uid="{3350BA7D-5FDD-4E77-B419-1E9357D8E9DE}"/>
    <cellStyle name="Normal 6 4 2 3 3 4" xfId="3179" xr:uid="{C1FF626C-3E4B-4BD5-89A8-2348DA2BBB30}"/>
    <cellStyle name="Normal 6 4 2 3 4" xfId="1604" xr:uid="{6A1FC456-0234-4DD8-9D6F-502F024FADDB}"/>
    <cellStyle name="Normal 6 4 2 3 4 2" xfId="1605" xr:uid="{4A979985-4EA3-4E5E-B2AE-D8D36D77062D}"/>
    <cellStyle name="Normal 6 4 2 3 5" xfId="1606" xr:uid="{D3F0C1F5-869E-4F7A-B4E8-2237F45EE8E3}"/>
    <cellStyle name="Normal 6 4 2 3 6" xfId="3180" xr:uid="{88D33FD8-BAE2-45EC-A30D-29DEF9450662}"/>
    <cellStyle name="Normal 6 4 2 4" xfId="332" xr:uid="{D633A330-CA6D-45D9-B8A8-32E0718438DD}"/>
    <cellStyle name="Normal 6 4 2 4 2" xfId="640" xr:uid="{629A2F75-B74A-4B7E-9C1F-8AFEF588D624}"/>
    <cellStyle name="Normal 6 4 2 4 2 2" xfId="1607" xr:uid="{BD57175C-DCD3-444A-AB7A-66C42AF0FE37}"/>
    <cellStyle name="Normal 6 4 2 4 2 2 2" xfId="1608" xr:uid="{6CCFBBDF-59C5-4B73-BA10-45A0FA0707A8}"/>
    <cellStyle name="Normal 6 4 2 4 2 3" xfId="1609" xr:uid="{F66D3EF1-9399-42A4-89CD-6C77F9379C2D}"/>
    <cellStyle name="Normal 6 4 2 4 2 4" xfId="3181" xr:uid="{9F30F024-B900-4F81-8387-E785EFF8B96F}"/>
    <cellStyle name="Normal 6 4 2 4 3" xfId="1610" xr:uid="{05B0734A-A868-4AE4-B986-FA3F4F6BC51C}"/>
    <cellStyle name="Normal 6 4 2 4 3 2" xfId="1611" xr:uid="{7E46AE3A-AC5D-4198-A44E-E45D7E83FE88}"/>
    <cellStyle name="Normal 6 4 2 4 4" xfId="1612" xr:uid="{BF799AE4-650F-4E2F-8B5D-4C8832A5C4DD}"/>
    <cellStyle name="Normal 6 4 2 4 5" xfId="3182" xr:uid="{8B020FD7-1EA0-48E5-B640-32A39D5785DC}"/>
    <cellStyle name="Normal 6 4 2 5" xfId="333" xr:uid="{A4963383-66E5-46D7-8993-3EA5A0CBB4C3}"/>
    <cellStyle name="Normal 6 4 2 5 2" xfId="1613" xr:uid="{B1FC9F8E-7A92-4401-8733-5B14FA5B91AA}"/>
    <cellStyle name="Normal 6 4 2 5 2 2" xfId="1614" xr:uid="{685411E5-7AFB-4C87-912E-B6CB817E8482}"/>
    <cellStyle name="Normal 6 4 2 5 3" xfId="1615" xr:uid="{B7BEF08C-F12F-4ADC-AC8E-319F50FAABD4}"/>
    <cellStyle name="Normal 6 4 2 5 4" xfId="3183" xr:uid="{D744AC0D-CF9E-45AA-98F6-D6B691ABDB58}"/>
    <cellStyle name="Normal 6 4 2 6" xfId="1616" xr:uid="{86ECE3C7-AE63-469E-8D50-EB212DA74A27}"/>
    <cellStyle name="Normal 6 4 2 6 2" xfId="1617" xr:uid="{F036CA91-DB00-44D0-B174-82BED8A0CF36}"/>
    <cellStyle name="Normal 6 4 2 6 3" xfId="3184" xr:uid="{FDBF50E6-84D0-4232-BD84-A416872E55A8}"/>
    <cellStyle name="Normal 6 4 2 6 4" xfId="3185" xr:uid="{FDE8A148-2192-47BA-BC2B-3C3D7FF7D9A5}"/>
    <cellStyle name="Normal 6 4 2 7" xfId="1618" xr:uid="{79AB76A2-7B06-461D-9C19-74542FBA6A11}"/>
    <cellStyle name="Normal 6 4 2 8" xfId="3186" xr:uid="{4E83C251-911A-4E72-91FE-FBA768651D69}"/>
    <cellStyle name="Normal 6 4 2 9" xfId="3187" xr:uid="{2B95FDC0-02D7-41D9-98C5-44E989C293F6}"/>
    <cellStyle name="Normal 6 4 3" xfId="125" xr:uid="{833CCCFA-4ACE-4194-8D0C-93D1F46A8354}"/>
    <cellStyle name="Normal 6 4 3 2" xfId="126" xr:uid="{51B5A3E2-DC72-4BAA-8EE8-7C16345EBDBA}"/>
    <cellStyle name="Normal 6 4 3 2 2" xfId="641" xr:uid="{D85E69A0-402B-4E65-8C60-1324434BE2EC}"/>
    <cellStyle name="Normal 6 4 3 2 2 2" xfId="1619" xr:uid="{B8B2EABE-FC82-46DF-93FD-B6AFF17ADC43}"/>
    <cellStyle name="Normal 6 4 3 2 2 2 2" xfId="1620" xr:uid="{C6F864A1-3E2F-4601-AC46-E3E553326BAE}"/>
    <cellStyle name="Normal 6 4 3 2 2 2 2 2" xfId="4476" xr:uid="{FA3F083B-DDFF-409B-A8E0-92550FA56F55}"/>
    <cellStyle name="Normal 6 4 3 2 2 2 3" xfId="4477" xr:uid="{153BFBC1-2E9D-4BA9-82E5-8CBEC3DEE11E}"/>
    <cellStyle name="Normal 6 4 3 2 2 3" xfId="1621" xr:uid="{44642951-56CE-48CA-9E7F-342DCB6CF3F4}"/>
    <cellStyle name="Normal 6 4 3 2 2 3 2" xfId="4478" xr:uid="{1152D05A-24BC-43A2-BD06-D6E9F43C585E}"/>
    <cellStyle name="Normal 6 4 3 2 2 4" xfId="3188" xr:uid="{FE55C792-A817-4157-AAFD-7383A41E9F0C}"/>
    <cellStyle name="Normal 6 4 3 2 3" xfId="1622" xr:uid="{6AFB2275-06E4-4CCA-80B3-02390B131D63}"/>
    <cellStyle name="Normal 6 4 3 2 3 2" xfId="1623" xr:uid="{5E0C65F5-E085-4FFD-BBE4-73244C7D5F9C}"/>
    <cellStyle name="Normal 6 4 3 2 3 2 2" xfId="4479" xr:uid="{E02FEF34-68D6-420B-A3C3-9E715A3A068D}"/>
    <cellStyle name="Normal 6 4 3 2 3 3" xfId="3189" xr:uid="{587D447C-1573-4FA9-87CC-35ADFA7AA0D3}"/>
    <cellStyle name="Normal 6 4 3 2 3 4" xfId="3190" xr:uid="{0FFB3F0B-5D05-4C92-84E1-C1E9EA772863}"/>
    <cellStyle name="Normal 6 4 3 2 4" xfId="1624" xr:uid="{808FA2A5-7575-4D1C-9287-22AABBD92739}"/>
    <cellStyle name="Normal 6 4 3 2 4 2" xfId="4480" xr:uid="{38407B3C-40D3-41B6-8A68-AE9F13F56081}"/>
    <cellStyle name="Normal 6 4 3 2 5" xfId="3191" xr:uid="{4CC7B2F2-841D-462D-82F5-0F1734B73067}"/>
    <cellStyle name="Normal 6 4 3 2 6" xfId="3192" xr:uid="{C58C8B88-04EE-4DEB-AC1B-E52EFA204450}"/>
    <cellStyle name="Normal 6 4 3 3" xfId="334" xr:uid="{7B5F4AEA-005F-4C47-92E0-13D734E4DEF5}"/>
    <cellStyle name="Normal 6 4 3 3 2" xfId="1625" xr:uid="{653910E9-F790-445A-88FC-49CA36490A54}"/>
    <cellStyle name="Normal 6 4 3 3 2 2" xfId="1626" xr:uid="{6BA8CA68-635B-43A0-B2CE-737728591310}"/>
    <cellStyle name="Normal 6 4 3 3 2 2 2" xfId="4481" xr:uid="{CF4F4F24-D022-4588-A195-ED136F7E97F0}"/>
    <cellStyle name="Normal 6 4 3 3 2 3" xfId="3193" xr:uid="{9DE81005-8DFA-4D8F-887D-F27B946B5441}"/>
    <cellStyle name="Normal 6 4 3 3 2 4" xfId="3194" xr:uid="{EDFA31C5-8594-4CBC-9BCA-94E8AE6F83D4}"/>
    <cellStyle name="Normal 6 4 3 3 3" xfId="1627" xr:uid="{D90DCC26-5C93-4E39-9C75-CC007AEDB7F8}"/>
    <cellStyle name="Normal 6 4 3 3 3 2" xfId="4482" xr:uid="{27D5BB26-1763-476E-8C14-B45720A3E0C7}"/>
    <cellStyle name="Normal 6 4 3 3 4" xfId="3195" xr:uid="{79C63FD9-7D67-4728-9869-4A856E77EA99}"/>
    <cellStyle name="Normal 6 4 3 3 5" xfId="3196" xr:uid="{61614A66-A3FA-476C-B2B6-BB05A9AD3557}"/>
    <cellStyle name="Normal 6 4 3 4" xfId="1628" xr:uid="{616DA990-4527-463B-BBBA-D05E5AC74E22}"/>
    <cellStyle name="Normal 6 4 3 4 2" xfId="1629" xr:uid="{8FF45E13-E0DC-4626-B353-18282319F946}"/>
    <cellStyle name="Normal 6 4 3 4 2 2" xfId="4483" xr:uid="{F18FACE0-D0C8-46D7-BF27-7275562706CF}"/>
    <cellStyle name="Normal 6 4 3 4 3" xfId="3197" xr:uid="{D16E0AE7-0A94-435A-AEB9-5449357FDB2C}"/>
    <cellStyle name="Normal 6 4 3 4 4" xfId="3198" xr:uid="{C8A88D21-1C21-4D9E-8C0A-FAA5182DA162}"/>
    <cellStyle name="Normal 6 4 3 5" xfId="1630" xr:uid="{715D4F73-E664-4015-8FC2-AEE52BF7CD6B}"/>
    <cellStyle name="Normal 6 4 3 5 2" xfId="3199" xr:uid="{5DBFD088-0C8F-4E21-BAF7-516089A3A553}"/>
    <cellStyle name="Normal 6 4 3 5 3" xfId="3200" xr:uid="{196DD84B-BB7C-4C53-9FCD-613B3E14491A}"/>
    <cellStyle name="Normal 6 4 3 5 4" xfId="3201" xr:uid="{EDF3232E-0D26-4369-ACF1-FB98CA87D3FE}"/>
    <cellStyle name="Normal 6 4 3 6" xfId="3202" xr:uid="{07A9FFE1-2CC9-4A48-8335-7A6E5C9CEB70}"/>
    <cellStyle name="Normal 6 4 3 7" xfId="3203" xr:uid="{82019485-3B76-4DCC-95BB-39ED27EE573B}"/>
    <cellStyle name="Normal 6 4 3 8" xfId="3204" xr:uid="{7F0AEEDB-327C-4FDF-AFF9-AB5B56D66A64}"/>
    <cellStyle name="Normal 6 4 4" xfId="127" xr:uid="{AE8E671F-278D-488A-B3F3-740CB0441D82}"/>
    <cellStyle name="Normal 6 4 4 2" xfId="642" xr:uid="{124CAA49-275A-4122-98C8-8E5EF6F5C13B}"/>
    <cellStyle name="Normal 6 4 4 2 2" xfId="643" xr:uid="{3E6F357B-AD99-4BB0-8DDA-1A45D1C9B8EB}"/>
    <cellStyle name="Normal 6 4 4 2 2 2" xfId="1631" xr:uid="{63D5DBB1-315D-4D06-AE9B-118434092DBE}"/>
    <cellStyle name="Normal 6 4 4 2 2 2 2" xfId="1632" xr:uid="{0147ACBE-5AAA-4D08-AB61-9B7CB2665B38}"/>
    <cellStyle name="Normal 6 4 4 2 2 3" xfId="1633" xr:uid="{4DB4FAEF-73CE-4B81-81FC-76D6C755E126}"/>
    <cellStyle name="Normal 6 4 4 2 2 4" xfId="3205" xr:uid="{730B6828-BB4E-4D02-BB5F-CF17C1E21C07}"/>
    <cellStyle name="Normal 6 4 4 2 3" xfId="1634" xr:uid="{80666FB5-2A8B-4C1F-9651-506AFB425AC1}"/>
    <cellStyle name="Normal 6 4 4 2 3 2" xfId="1635" xr:uid="{83DC2C08-427B-40DD-A08B-7999AD294B74}"/>
    <cellStyle name="Normal 6 4 4 2 4" xfId="1636" xr:uid="{9F2E9756-518F-49BB-9AE2-56D142F12F2E}"/>
    <cellStyle name="Normal 6 4 4 2 5" xfId="3206" xr:uid="{B49091BB-4856-4844-88BA-701F4F1E3245}"/>
    <cellStyle name="Normal 6 4 4 3" xfId="644" xr:uid="{FB76801E-9BE4-42F1-961B-CDA7BB65453E}"/>
    <cellStyle name="Normal 6 4 4 3 2" xfId="1637" xr:uid="{E8B4FA4A-01D1-4BE5-9F51-544D5C53BB72}"/>
    <cellStyle name="Normal 6 4 4 3 2 2" xfId="1638" xr:uid="{3C737EE0-5856-44B6-BF41-1742E8120477}"/>
    <cellStyle name="Normal 6 4 4 3 3" xfId="1639" xr:uid="{827DA5A5-A2EC-4854-ACB7-5C61D0EF0F71}"/>
    <cellStyle name="Normal 6 4 4 3 4" xfId="3207" xr:uid="{662404FB-238F-4A90-9A9B-C456B177B56A}"/>
    <cellStyle name="Normal 6 4 4 4" xfId="1640" xr:uid="{2B494209-9DC3-458E-BEA7-86A3CD474F1C}"/>
    <cellStyle name="Normal 6 4 4 4 2" xfId="1641" xr:uid="{82DFE65B-5EA4-4740-959A-C5526DE38C0A}"/>
    <cellStyle name="Normal 6 4 4 4 3" xfId="3208" xr:uid="{72076C1E-C922-4188-AC6F-5BC1F5C5D1E3}"/>
    <cellStyle name="Normal 6 4 4 4 4" xfId="3209" xr:uid="{D5B68DF8-8069-4D3D-93B9-A3367826FDF8}"/>
    <cellStyle name="Normal 6 4 4 5" xfId="1642" xr:uid="{7A1FA757-B541-4FAB-9398-13EAAA5606F9}"/>
    <cellStyle name="Normal 6 4 4 6" xfId="3210" xr:uid="{3C481945-584B-4375-88F3-F9B5EBD707B6}"/>
    <cellStyle name="Normal 6 4 4 7" xfId="3211" xr:uid="{CF506AD5-5C93-45CC-9CFD-865B621361C5}"/>
    <cellStyle name="Normal 6 4 5" xfId="335" xr:uid="{1D06A7FD-7632-4E87-B5EF-9FC48781B79B}"/>
    <cellStyle name="Normal 6 4 5 2" xfId="645" xr:uid="{27054045-4C2F-4090-8C77-907A6EB9F710}"/>
    <cellStyle name="Normal 6 4 5 2 2" xfId="1643" xr:uid="{621DF808-9E37-4E1E-BAFE-5BE401043E2D}"/>
    <cellStyle name="Normal 6 4 5 2 2 2" xfId="1644" xr:uid="{BEE7805D-3D9C-4861-B8C9-A4A396846F9C}"/>
    <cellStyle name="Normal 6 4 5 2 3" xfId="1645" xr:uid="{58EE70B5-B373-4AA1-A315-190EB96C2587}"/>
    <cellStyle name="Normal 6 4 5 2 4" xfId="3212" xr:uid="{8AA0FC57-F4CE-4B03-8585-8F200A21745A}"/>
    <cellStyle name="Normal 6 4 5 3" xfId="1646" xr:uid="{3F4D9F9A-B2A1-4D4A-B4D4-B4EED3D4CD60}"/>
    <cellStyle name="Normal 6 4 5 3 2" xfId="1647" xr:uid="{43F94C57-A104-46F1-9D90-8EBF3045993B}"/>
    <cellStyle name="Normal 6 4 5 3 3" xfId="3213" xr:uid="{D25F2BD7-4FDA-4A59-8F08-0732BB070473}"/>
    <cellStyle name="Normal 6 4 5 3 4" xfId="3214" xr:uid="{7194C188-1C2F-4C76-B151-C2FCDD6F63E8}"/>
    <cellStyle name="Normal 6 4 5 4" xfId="1648" xr:uid="{E98795B8-670A-4471-82FF-7B7D7B9D4F1D}"/>
    <cellStyle name="Normal 6 4 5 5" xfId="3215" xr:uid="{BA7A47DD-40B3-4B5A-9CC9-3932B3EA0A93}"/>
    <cellStyle name="Normal 6 4 5 6" xfId="3216" xr:uid="{B6B635ED-B0D5-4C37-967F-3218E753C0B0}"/>
    <cellStyle name="Normal 6 4 6" xfId="336" xr:uid="{DFE1CC25-C1B5-45C8-A8A6-1E4DA5FACFA8}"/>
    <cellStyle name="Normal 6 4 6 2" xfId="1649" xr:uid="{F3EE45D9-CF08-4E33-8A58-24CCBDD670EA}"/>
    <cellStyle name="Normal 6 4 6 2 2" xfId="1650" xr:uid="{B68DA5FC-8130-401D-81DC-D0FC4A0CF4DC}"/>
    <cellStyle name="Normal 6 4 6 2 3" xfId="3217" xr:uid="{34858D97-568F-4653-AF1F-26DC1EB6FD20}"/>
    <cellStyle name="Normal 6 4 6 2 4" xfId="3218" xr:uid="{A8CB9E5E-6906-450E-B534-BEE32BA1DF74}"/>
    <cellStyle name="Normal 6 4 6 3" xfId="1651" xr:uid="{CB421B26-9CF6-46CC-9665-01F7978C89CE}"/>
    <cellStyle name="Normal 6 4 6 4" xfId="3219" xr:uid="{42FEB660-E76B-4B88-A227-BB1BA11B5D33}"/>
    <cellStyle name="Normal 6 4 6 5" xfId="3220" xr:uid="{F113EB72-13A1-4E86-B0B0-37B159012F53}"/>
    <cellStyle name="Normal 6 4 7" xfId="1652" xr:uid="{257FE92C-B189-4B3C-A8A9-557ED9064DFA}"/>
    <cellStyle name="Normal 6 4 7 2" xfId="1653" xr:uid="{8F286D99-993E-4FFC-8429-DCC972AF8A7D}"/>
    <cellStyle name="Normal 6 4 7 3" xfId="3221" xr:uid="{55ABEA6C-41FE-416F-BB36-09FB064052D4}"/>
    <cellStyle name="Normal 6 4 7 3 2" xfId="4407" xr:uid="{67EBD48F-5CA0-411A-9E3F-03AE33186C39}"/>
    <cellStyle name="Normal 6 4 7 3 3" xfId="4685" xr:uid="{28850F15-40AE-4AAC-92BF-C66D193CD431}"/>
    <cellStyle name="Normal 6 4 7 4" xfId="3222" xr:uid="{AE787524-8996-4036-9B9D-BDCB3769125E}"/>
    <cellStyle name="Normal 6 4 8" xfId="1654" xr:uid="{DF37E495-8E6D-408F-B895-02FCB0A611B2}"/>
    <cellStyle name="Normal 6 4 8 2" xfId="3223" xr:uid="{01CDA379-9F6D-44DA-AD9E-3C3A82DE1B54}"/>
    <cellStyle name="Normal 6 4 8 3" xfId="3224" xr:uid="{15AA3718-5437-4B04-B56D-66DC6F90FE97}"/>
    <cellStyle name="Normal 6 4 8 4" xfId="3225" xr:uid="{706B3A93-0D88-46BB-8F40-9719E5A68E11}"/>
    <cellStyle name="Normal 6 4 9" xfId="3226" xr:uid="{3913D33B-7126-41C1-9CCC-A6CF74BA1E57}"/>
    <cellStyle name="Normal 6 5" xfId="128" xr:uid="{91C81847-7718-46E1-84B3-B85176F8BA39}"/>
    <cellStyle name="Normal 6 5 10" xfId="3227" xr:uid="{5C94890C-0C08-445F-9711-10636AFB3E3A}"/>
    <cellStyle name="Normal 6 5 11" xfId="3228" xr:uid="{2C16732A-2D82-4E73-A3D8-4A100E4B0548}"/>
    <cellStyle name="Normal 6 5 2" xfId="129" xr:uid="{BCA95D9F-8D59-4AE5-BEC3-40F211157689}"/>
    <cellStyle name="Normal 6 5 2 2" xfId="337" xr:uid="{D8A51B00-5191-4185-AB40-5DF83A82882E}"/>
    <cellStyle name="Normal 6 5 2 2 2" xfId="646" xr:uid="{90DF5110-A3B0-4274-BFE9-39A9392EC763}"/>
    <cellStyle name="Normal 6 5 2 2 2 2" xfId="647" xr:uid="{013ADCE0-14C1-4F73-B54D-57326155A863}"/>
    <cellStyle name="Normal 6 5 2 2 2 2 2" xfId="1655" xr:uid="{506F3779-A051-420C-88E5-BC3B90C39EDA}"/>
    <cellStyle name="Normal 6 5 2 2 2 2 3" xfId="3229" xr:uid="{2D56D48E-371A-4A30-92CD-B188882F9249}"/>
    <cellStyle name="Normal 6 5 2 2 2 2 4" xfId="3230" xr:uid="{BB920629-BF75-48E1-9D51-7916E34EE2E0}"/>
    <cellStyle name="Normal 6 5 2 2 2 3" xfId="1656" xr:uid="{BADCA593-B7AC-4654-9E11-FE290A468035}"/>
    <cellStyle name="Normal 6 5 2 2 2 3 2" xfId="3231" xr:uid="{BE5A698D-01DC-42F2-BC85-808043658AD5}"/>
    <cellStyle name="Normal 6 5 2 2 2 3 3" xfId="3232" xr:uid="{435ADC7B-CCFC-453E-A930-33FB4B19451A}"/>
    <cellStyle name="Normal 6 5 2 2 2 3 4" xfId="3233" xr:uid="{2C34CF78-DF7F-45E7-804A-0FC4E07AD14A}"/>
    <cellStyle name="Normal 6 5 2 2 2 4" xfId="3234" xr:uid="{690598A8-1662-40AE-A590-AB42F6FBB2D7}"/>
    <cellStyle name="Normal 6 5 2 2 2 5" xfId="3235" xr:uid="{75B887F9-3D8A-4644-8717-60A9EAB962FE}"/>
    <cellStyle name="Normal 6 5 2 2 2 6" xfId="3236" xr:uid="{6C8AC9FA-A534-4483-BB2D-BD89B3F2A592}"/>
    <cellStyle name="Normal 6 5 2 2 3" xfId="648" xr:uid="{7DC49C13-5735-4530-84CF-48569649CBA1}"/>
    <cellStyle name="Normal 6 5 2 2 3 2" xfId="1657" xr:uid="{993EFE05-CD6D-434A-96A4-94BC38D5E381}"/>
    <cellStyle name="Normal 6 5 2 2 3 2 2" xfId="3237" xr:uid="{50E1311E-B152-472B-A5C7-A085F73866D0}"/>
    <cellStyle name="Normal 6 5 2 2 3 2 3" xfId="3238" xr:uid="{21C01B4F-D60C-4A3F-BBD1-01DE25DD853F}"/>
    <cellStyle name="Normal 6 5 2 2 3 2 4" xfId="3239" xr:uid="{81359857-F5CC-4FA2-B326-24327496FD66}"/>
    <cellStyle name="Normal 6 5 2 2 3 3" xfId="3240" xr:uid="{B1BE5431-B307-4817-BFF8-AAE4EC22CB90}"/>
    <cellStyle name="Normal 6 5 2 2 3 4" xfId="3241" xr:uid="{2C53208A-4761-485B-9864-BC41BA45BB8D}"/>
    <cellStyle name="Normal 6 5 2 2 3 5" xfId="3242" xr:uid="{BD68CCF9-F698-4FD1-A0FA-428DA6B2FA7C}"/>
    <cellStyle name="Normal 6 5 2 2 4" xfId="1658" xr:uid="{5DD6BAC5-BC0F-41CC-B4F8-4489D8B9732A}"/>
    <cellStyle name="Normal 6 5 2 2 4 2" xfId="3243" xr:uid="{8D4F927D-9E75-4178-AAAC-BF211AF21B9A}"/>
    <cellStyle name="Normal 6 5 2 2 4 3" xfId="3244" xr:uid="{CD06B50A-EB4A-465A-9CF9-F860002CF32D}"/>
    <cellStyle name="Normal 6 5 2 2 4 4" xfId="3245" xr:uid="{F87BF058-C5F4-409B-A4F9-4F054E31E89F}"/>
    <cellStyle name="Normal 6 5 2 2 5" xfId="3246" xr:uid="{3094B7AF-C8D4-4192-8419-6ACD32A134E3}"/>
    <cellStyle name="Normal 6 5 2 2 5 2" xfId="3247" xr:uid="{E6CA84AC-1FDA-47D0-A413-9A123633DC22}"/>
    <cellStyle name="Normal 6 5 2 2 5 3" xfId="3248" xr:uid="{221D7CB4-393F-453B-857D-08F7CD5B396F}"/>
    <cellStyle name="Normal 6 5 2 2 5 4" xfId="3249" xr:uid="{87B3FD1B-0A41-471E-899D-4CC622FAFA19}"/>
    <cellStyle name="Normal 6 5 2 2 6" xfId="3250" xr:uid="{C7F82F13-E1E0-4745-9AC5-DF071CB3FCA8}"/>
    <cellStyle name="Normal 6 5 2 2 7" xfId="3251" xr:uid="{E7E703A0-969C-4E52-A757-1C652A475487}"/>
    <cellStyle name="Normal 6 5 2 2 8" xfId="3252" xr:uid="{24E32655-33BF-44F2-A659-3E120C5C1CA3}"/>
    <cellStyle name="Normal 6 5 2 3" xfId="649" xr:uid="{59187E81-EDB1-461C-9C50-7F90C3466B6D}"/>
    <cellStyle name="Normal 6 5 2 3 2" xfId="650" xr:uid="{74F2D8E5-CD37-4BEF-BBE7-1224B963C240}"/>
    <cellStyle name="Normal 6 5 2 3 2 2" xfId="651" xr:uid="{4B4B11FA-85A6-47FD-BFAA-90CE5839E9D2}"/>
    <cellStyle name="Normal 6 5 2 3 2 3" xfId="3253" xr:uid="{548812A8-3501-4E93-8063-276F004DCEE2}"/>
    <cellStyle name="Normal 6 5 2 3 2 4" xfId="3254" xr:uid="{8CD44622-A558-4320-A0FA-91A0789907D7}"/>
    <cellStyle name="Normal 6 5 2 3 3" xfId="652" xr:uid="{4B5E3893-23C7-4695-BD08-E902AE218267}"/>
    <cellStyle name="Normal 6 5 2 3 3 2" xfId="3255" xr:uid="{A10315F9-FB5D-4779-B4CB-57766F529812}"/>
    <cellStyle name="Normal 6 5 2 3 3 3" xfId="3256" xr:uid="{C897F23E-6A29-49A5-9586-48F1DCFADF6F}"/>
    <cellStyle name="Normal 6 5 2 3 3 4" xfId="3257" xr:uid="{D8885E10-92CE-4729-922B-B5DE4ABDE677}"/>
    <cellStyle name="Normal 6 5 2 3 4" xfId="3258" xr:uid="{CF7BEDFC-3E13-4F03-B327-699D71C4D6EF}"/>
    <cellStyle name="Normal 6 5 2 3 5" xfId="3259" xr:uid="{086825A0-4681-4FEB-B949-819B391F63E9}"/>
    <cellStyle name="Normal 6 5 2 3 6" xfId="3260" xr:uid="{AB1C1B25-98E2-452F-B260-F67DFFA25D70}"/>
    <cellStyle name="Normal 6 5 2 4" xfId="653" xr:uid="{318E369E-7160-4EC5-AFCF-1EBAEF1E24FA}"/>
    <cellStyle name="Normal 6 5 2 4 2" xfId="654" xr:uid="{7AD22A81-19BB-46E0-8EE9-7ADC5E2FA783}"/>
    <cellStyle name="Normal 6 5 2 4 2 2" xfId="3261" xr:uid="{B034A250-7C60-488C-A79C-C5247BF249C9}"/>
    <cellStyle name="Normal 6 5 2 4 2 3" xfId="3262" xr:uid="{37D29745-BA84-4FBB-8E76-38EA13CF5C27}"/>
    <cellStyle name="Normal 6 5 2 4 2 4" xfId="3263" xr:uid="{0C536F81-1797-42F2-AB27-352023C0F417}"/>
    <cellStyle name="Normal 6 5 2 4 3" xfId="3264" xr:uid="{948B6336-CB67-46D5-B163-6A3E12DCC921}"/>
    <cellStyle name="Normal 6 5 2 4 4" xfId="3265" xr:uid="{B15A06E1-5073-49EB-8D2C-0491D24A288D}"/>
    <cellStyle name="Normal 6 5 2 4 5" xfId="3266" xr:uid="{B91FC744-F119-49D0-B221-8C7CE092E62D}"/>
    <cellStyle name="Normal 6 5 2 5" xfId="655" xr:uid="{15693439-2A5E-4515-8D42-84737029F0A9}"/>
    <cellStyle name="Normal 6 5 2 5 2" xfId="3267" xr:uid="{A297A1F4-EE75-400A-9AC5-4C0016C52EF5}"/>
    <cellStyle name="Normal 6 5 2 5 3" xfId="3268" xr:uid="{96423E30-3D79-44F2-98E3-B791594627B6}"/>
    <cellStyle name="Normal 6 5 2 5 4" xfId="3269" xr:uid="{EC989C81-803A-412D-B14E-E1CB46BDEDDE}"/>
    <cellStyle name="Normal 6 5 2 6" xfId="3270" xr:uid="{CD001E7E-6C1E-4C56-81A7-AE793860AF7A}"/>
    <cellStyle name="Normal 6 5 2 6 2" xfId="3271" xr:uid="{4CED8D4E-7EBB-46AB-80FB-C6C6A82FCC04}"/>
    <cellStyle name="Normal 6 5 2 6 3" xfId="3272" xr:uid="{66F1B395-3A10-4D73-9CA3-8EBB7AB456C6}"/>
    <cellStyle name="Normal 6 5 2 6 4" xfId="3273" xr:uid="{6DE01987-8807-4FEC-99C0-67E5BAF67C27}"/>
    <cellStyle name="Normal 6 5 2 7" xfId="3274" xr:uid="{4B704F7E-C997-437F-9E09-6C5F79ED565E}"/>
    <cellStyle name="Normal 6 5 2 8" xfId="3275" xr:uid="{B99B88D1-70E6-4571-AFD4-7428E63F07EB}"/>
    <cellStyle name="Normal 6 5 2 9" xfId="3276" xr:uid="{F57BAB6E-9E04-4FE2-A996-5E54CC3F2D64}"/>
    <cellStyle name="Normal 6 5 3" xfId="338" xr:uid="{0D436F1F-151F-4D4D-8510-A36A6877C6FD}"/>
    <cellStyle name="Normal 6 5 3 2" xfId="656" xr:uid="{C0F699F6-F3E9-4390-988E-B02D529D6BF4}"/>
    <cellStyle name="Normal 6 5 3 2 2" xfId="657" xr:uid="{2A348161-E172-4372-AF20-AD3888BA4815}"/>
    <cellStyle name="Normal 6 5 3 2 2 2" xfId="1659" xr:uid="{83E61CA7-4362-4839-B12B-676FD8190AB0}"/>
    <cellStyle name="Normal 6 5 3 2 2 2 2" xfId="1660" xr:uid="{894137B5-8CA4-4B2A-B54A-50F35F806A0A}"/>
    <cellStyle name="Normal 6 5 3 2 2 3" xfId="1661" xr:uid="{B3DDABD6-395D-4EEA-BF00-C9B01102BFC4}"/>
    <cellStyle name="Normal 6 5 3 2 2 4" xfId="3277" xr:uid="{5DBF30D1-5851-4F0E-A5C2-39988433C210}"/>
    <cellStyle name="Normal 6 5 3 2 3" xfId="1662" xr:uid="{02A6B396-6A2C-46ED-9F43-787BD1089B0A}"/>
    <cellStyle name="Normal 6 5 3 2 3 2" xfId="1663" xr:uid="{6A79343B-98A2-4363-BE9F-D8058B5AE2B4}"/>
    <cellStyle name="Normal 6 5 3 2 3 3" xfId="3278" xr:uid="{D0E5B669-1A04-4CF6-8917-07BFBBD44EC2}"/>
    <cellStyle name="Normal 6 5 3 2 3 4" xfId="3279" xr:uid="{EC832F19-E98D-436B-A4B7-9A5D1357A82E}"/>
    <cellStyle name="Normal 6 5 3 2 4" xfId="1664" xr:uid="{4077A8BF-7AB2-4689-BA05-34CFEF32DE17}"/>
    <cellStyle name="Normal 6 5 3 2 5" xfId="3280" xr:uid="{2C718034-89E0-4DE0-9CC3-05D6C322F381}"/>
    <cellStyle name="Normal 6 5 3 2 6" xfId="3281" xr:uid="{4B4737E6-4F58-4347-9164-25D4893D4539}"/>
    <cellStyle name="Normal 6 5 3 3" xfId="658" xr:uid="{85D50B34-3A3B-4FB8-85BB-03C25395B340}"/>
    <cellStyle name="Normal 6 5 3 3 2" xfId="1665" xr:uid="{C1AECD2F-4A11-4C62-AECE-BF9ED0751684}"/>
    <cellStyle name="Normal 6 5 3 3 2 2" xfId="1666" xr:uid="{20C727C5-32FC-4E7F-96FA-7FA52726D756}"/>
    <cellStyle name="Normal 6 5 3 3 2 3" xfId="3282" xr:uid="{279F7A84-6403-47E8-A7FA-1CABE6B4B7F7}"/>
    <cellStyle name="Normal 6 5 3 3 2 4" xfId="3283" xr:uid="{A3A8BF81-FEB4-4590-8E6A-E91E07A6BB95}"/>
    <cellStyle name="Normal 6 5 3 3 3" xfId="1667" xr:uid="{23D0EAEC-7094-4CC8-BA45-6F8F7F939C15}"/>
    <cellStyle name="Normal 6 5 3 3 4" xfId="3284" xr:uid="{9ABF800F-C698-4CFD-91D7-D62DABE39946}"/>
    <cellStyle name="Normal 6 5 3 3 5" xfId="3285" xr:uid="{3C1C3907-547D-4AB2-88E5-3634AAD39297}"/>
    <cellStyle name="Normal 6 5 3 4" xfId="1668" xr:uid="{65384371-E9A6-44B5-AE7D-E4DE91C9B085}"/>
    <cellStyle name="Normal 6 5 3 4 2" xfId="1669" xr:uid="{827C1E89-4EA1-45D2-9515-85E915016106}"/>
    <cellStyle name="Normal 6 5 3 4 3" xfId="3286" xr:uid="{285F6B59-DC10-408E-9CA3-72A9DA33604E}"/>
    <cellStyle name="Normal 6 5 3 4 4" xfId="3287" xr:uid="{5424BC82-06E3-434E-A260-C3EBF474C13F}"/>
    <cellStyle name="Normal 6 5 3 5" xfId="1670" xr:uid="{DEDB622F-C5F8-4296-A274-6AED7C679194}"/>
    <cellStyle name="Normal 6 5 3 5 2" xfId="3288" xr:uid="{7335B430-03CC-47C7-9F52-E19CA6F30702}"/>
    <cellStyle name="Normal 6 5 3 5 3" xfId="3289" xr:uid="{AD660940-129C-4AB7-9D35-39E83720BC2E}"/>
    <cellStyle name="Normal 6 5 3 5 4" xfId="3290" xr:uid="{9D81D7A6-46B9-4D5F-8D57-B0A5FCD96002}"/>
    <cellStyle name="Normal 6 5 3 6" xfId="3291" xr:uid="{CF763C9A-B215-43B6-A029-870D0F3DE48D}"/>
    <cellStyle name="Normal 6 5 3 7" xfId="3292" xr:uid="{1EFCED55-CFA3-4E4F-9F1B-3074517B91BC}"/>
    <cellStyle name="Normal 6 5 3 8" xfId="3293" xr:uid="{4666568F-C16D-4B46-9DC7-55D410398A05}"/>
    <cellStyle name="Normal 6 5 4" xfId="339" xr:uid="{A782589B-699A-4105-A6F7-BF4C1A6595B7}"/>
    <cellStyle name="Normal 6 5 4 2" xfId="659" xr:uid="{6A0BFED5-3D29-4225-BE89-3121DB2D15DD}"/>
    <cellStyle name="Normal 6 5 4 2 2" xfId="660" xr:uid="{61A36355-2625-4D1B-8807-449815DFD1CF}"/>
    <cellStyle name="Normal 6 5 4 2 2 2" xfId="1671" xr:uid="{F188B910-E647-4996-A966-60B5F8AE4DA9}"/>
    <cellStyle name="Normal 6 5 4 2 2 3" xfId="3294" xr:uid="{6DFE872C-E939-4ED4-8869-34E6F0805F1D}"/>
    <cellStyle name="Normal 6 5 4 2 2 4" xfId="3295" xr:uid="{3AD48F7E-CB45-4656-B9FF-C130A9293132}"/>
    <cellStyle name="Normal 6 5 4 2 3" xfId="1672" xr:uid="{0E7D7BD7-84E8-4682-B43A-A29A55E47009}"/>
    <cellStyle name="Normal 6 5 4 2 4" xfId="3296" xr:uid="{7217F2DC-4DDF-4F5A-B811-885E0A794859}"/>
    <cellStyle name="Normal 6 5 4 2 5" xfId="3297" xr:uid="{B90E39F8-8412-4A84-95EE-011570C5F8F0}"/>
    <cellStyle name="Normal 6 5 4 3" xfId="661" xr:uid="{0D5D4792-0107-4180-A4C8-CBA8A1944550}"/>
    <cellStyle name="Normal 6 5 4 3 2" xfId="1673" xr:uid="{967991C1-62F0-4E5E-B3CD-D1EACA738EB2}"/>
    <cellStyle name="Normal 6 5 4 3 3" xfId="3298" xr:uid="{FC70D297-3712-4DDB-9A9A-DDC9A3F0162D}"/>
    <cellStyle name="Normal 6 5 4 3 4" xfId="3299" xr:uid="{8FE837DA-B516-4911-8286-9F6340723ECF}"/>
    <cellStyle name="Normal 6 5 4 4" xfId="1674" xr:uid="{28D650D3-C671-48B0-B042-074E3CD45D53}"/>
    <cellStyle name="Normal 6 5 4 4 2" xfId="3300" xr:uid="{E9217D42-AE2C-4619-BA09-68BBCFAB75D5}"/>
    <cellStyle name="Normal 6 5 4 4 3" xfId="3301" xr:uid="{F673AB0B-C5E3-4CF8-A5F0-1A6A5C355409}"/>
    <cellStyle name="Normal 6 5 4 4 4" xfId="3302" xr:uid="{5D916B83-B29F-42F4-9175-F87296D32808}"/>
    <cellStyle name="Normal 6 5 4 5" xfId="3303" xr:uid="{B7B1D538-6738-4D27-9D13-059AF560ACF8}"/>
    <cellStyle name="Normal 6 5 4 6" xfId="3304" xr:uid="{1E1E32EC-8B34-44D5-A71B-4ACE9C1CF701}"/>
    <cellStyle name="Normal 6 5 4 7" xfId="3305" xr:uid="{74021B6C-F9EA-41B2-9711-A4F2172CA72F}"/>
    <cellStyle name="Normal 6 5 5" xfId="340" xr:uid="{E2E17F87-7F77-46BC-8F21-D409B4DA704B}"/>
    <cellStyle name="Normal 6 5 5 2" xfId="662" xr:uid="{5DAEBBFD-8541-49E4-9A26-44B065DB8626}"/>
    <cellStyle name="Normal 6 5 5 2 2" xfId="1675" xr:uid="{1753CEA2-8652-4878-ADBC-D1A8A1285A78}"/>
    <cellStyle name="Normal 6 5 5 2 3" xfId="3306" xr:uid="{16142177-4B88-4DA7-973C-E84F7FF347D1}"/>
    <cellStyle name="Normal 6 5 5 2 4" xfId="3307" xr:uid="{2EA17B7F-7C63-4417-BAF5-9196B1DF3B86}"/>
    <cellStyle name="Normal 6 5 5 3" xfId="1676" xr:uid="{88541DB5-BBA4-461A-B4FA-0FF34585E03A}"/>
    <cellStyle name="Normal 6 5 5 3 2" xfId="3308" xr:uid="{3903330F-1CA6-4F66-9ADF-97050576D208}"/>
    <cellStyle name="Normal 6 5 5 3 3" xfId="3309" xr:uid="{B3DACD86-7699-4223-8477-FED3F6E0F941}"/>
    <cellStyle name="Normal 6 5 5 3 4" xfId="3310" xr:uid="{4D9ECB3C-08EC-4149-B529-1CC9798109CF}"/>
    <cellStyle name="Normal 6 5 5 4" xfId="3311" xr:uid="{8A57B0C3-FFA5-401E-8DFE-7DD4CF96B61B}"/>
    <cellStyle name="Normal 6 5 5 5" xfId="3312" xr:uid="{F9716DDC-4672-44A9-8BD8-399B790F042D}"/>
    <cellStyle name="Normal 6 5 5 6" xfId="3313" xr:uid="{F6812EC8-DE39-4C6E-AAFB-D01F25DF2A0F}"/>
    <cellStyle name="Normal 6 5 6" xfId="663" xr:uid="{6E8C485A-41B8-4ECC-B5DF-A49520F082FB}"/>
    <cellStyle name="Normal 6 5 6 2" xfId="1677" xr:uid="{07E4079B-B714-4B10-AE91-A68AA67A354D}"/>
    <cellStyle name="Normal 6 5 6 2 2" xfId="3314" xr:uid="{926F02AE-A912-4674-B2EE-9DC114F3CC2B}"/>
    <cellStyle name="Normal 6 5 6 2 3" xfId="3315" xr:uid="{4E957F10-B3D4-4192-A27E-8F5D9AADF056}"/>
    <cellStyle name="Normal 6 5 6 2 4" xfId="3316" xr:uid="{40536825-BE8C-4802-838B-2383BB37462E}"/>
    <cellStyle name="Normal 6 5 6 3" xfId="3317" xr:uid="{40C453EB-F241-4287-9A00-961353AFE96E}"/>
    <cellStyle name="Normal 6 5 6 4" xfId="3318" xr:uid="{7A34D212-25FC-433A-9272-8B164C7E9396}"/>
    <cellStyle name="Normal 6 5 6 5" xfId="3319" xr:uid="{8A9B5B0A-455D-4E35-B26E-BA1E21A7C290}"/>
    <cellStyle name="Normal 6 5 7" xfId="1678" xr:uid="{2F90436E-47ED-40EA-9116-4DB4F59901F9}"/>
    <cellStyle name="Normal 6 5 7 2" xfId="3320" xr:uid="{6E5EA7C3-A2E6-4D4F-BF6E-2EEDCE508D40}"/>
    <cellStyle name="Normal 6 5 7 3" xfId="3321" xr:uid="{B3B53B38-72DB-4E60-B78C-A84F9551B140}"/>
    <cellStyle name="Normal 6 5 7 4" xfId="3322" xr:uid="{768ACE27-0000-45CD-9C4D-DDF37D1F68F4}"/>
    <cellStyle name="Normal 6 5 8" xfId="3323" xr:uid="{4B5F32ED-8FD6-46F0-BFA6-AFDFAB663AEC}"/>
    <cellStyle name="Normal 6 5 8 2" xfId="3324" xr:uid="{9EDF1BAC-28B0-49CA-A5C5-8F726FD3911D}"/>
    <cellStyle name="Normal 6 5 8 3" xfId="3325" xr:uid="{96F7D681-6678-4990-8DE8-81573A455C00}"/>
    <cellStyle name="Normal 6 5 8 4" xfId="3326" xr:uid="{7A3C3859-9A22-4016-B141-F87BA6316EEC}"/>
    <cellStyle name="Normal 6 5 9" xfId="3327" xr:uid="{F9A02BC8-5EFD-40CC-9DEC-B18393FAA382}"/>
    <cellStyle name="Normal 6 6" xfId="130" xr:uid="{6B8CD944-9471-4CCE-99FB-E7F3BE08C40A}"/>
    <cellStyle name="Normal 6 6 2" xfId="131" xr:uid="{6B923E8D-434F-4A46-92E5-ADE14FCF0529}"/>
    <cellStyle name="Normal 6 6 2 2" xfId="341" xr:uid="{C29E1519-BF78-4A62-B89C-FF55673D0749}"/>
    <cellStyle name="Normal 6 6 2 2 2" xfId="664" xr:uid="{C58DC699-3F4A-4FAE-8671-73C305890C9F}"/>
    <cellStyle name="Normal 6 6 2 2 2 2" xfId="1679" xr:uid="{A55AD15C-DD67-4D16-8FCC-A33FE281E18F}"/>
    <cellStyle name="Normal 6 6 2 2 2 3" xfId="3328" xr:uid="{43DA973E-0F93-4D33-A54E-E4B844710CDD}"/>
    <cellStyle name="Normal 6 6 2 2 2 4" xfId="3329" xr:uid="{217E036F-3988-4D74-80B4-8F5E5517BF84}"/>
    <cellStyle name="Normal 6 6 2 2 3" xfId="1680" xr:uid="{B7BBB893-C615-416E-852C-6FAD4946282B}"/>
    <cellStyle name="Normal 6 6 2 2 3 2" xfId="3330" xr:uid="{BB400414-68DF-4E42-8DD7-44E5ADBF364B}"/>
    <cellStyle name="Normal 6 6 2 2 3 3" xfId="3331" xr:uid="{B10955FB-903B-4A64-89F2-58546802600F}"/>
    <cellStyle name="Normal 6 6 2 2 3 4" xfId="3332" xr:uid="{7758DA0B-AF06-44E3-826D-4F24D5076BAE}"/>
    <cellStyle name="Normal 6 6 2 2 4" xfId="3333" xr:uid="{0F5EBD97-65D0-45F9-823D-3175E006E508}"/>
    <cellStyle name="Normal 6 6 2 2 5" xfId="3334" xr:uid="{042333EC-1933-4DBB-ADEE-F43AFF7D7D04}"/>
    <cellStyle name="Normal 6 6 2 2 6" xfId="3335" xr:uid="{8DB39656-F0C9-4727-BD45-992BD4047925}"/>
    <cellStyle name="Normal 6 6 2 3" xfId="665" xr:uid="{608FDC43-EA45-4FAD-A00A-0F58D420E629}"/>
    <cellStyle name="Normal 6 6 2 3 2" xfId="1681" xr:uid="{1A1352A1-FCF0-4F33-B788-641CED1B58A7}"/>
    <cellStyle name="Normal 6 6 2 3 2 2" xfId="3336" xr:uid="{9D24DD26-B380-4CBD-B41E-488070E3704B}"/>
    <cellStyle name="Normal 6 6 2 3 2 3" xfId="3337" xr:uid="{E23A59CA-F307-4A8B-A737-35F4CB41848A}"/>
    <cellStyle name="Normal 6 6 2 3 2 4" xfId="3338" xr:uid="{7E51F6EF-8A0D-441B-B7F4-E2725FFFE133}"/>
    <cellStyle name="Normal 6 6 2 3 3" xfId="3339" xr:uid="{7250A479-D44E-42FD-A761-7D434FA5B47E}"/>
    <cellStyle name="Normal 6 6 2 3 4" xfId="3340" xr:uid="{F8079040-E444-460E-A734-45B8D0D7A09E}"/>
    <cellStyle name="Normal 6 6 2 3 5" xfId="3341" xr:uid="{086CB19F-8622-4B72-84DA-792182C69826}"/>
    <cellStyle name="Normal 6 6 2 4" xfId="1682" xr:uid="{2FE3D3C0-AAB9-49B8-9DBE-A630E579FF15}"/>
    <cellStyle name="Normal 6 6 2 4 2" xfId="3342" xr:uid="{7C26B81D-3EC4-4A6F-9C83-216CF51407E3}"/>
    <cellStyle name="Normal 6 6 2 4 3" xfId="3343" xr:uid="{00F789AB-490B-4762-A780-B22D6E93076C}"/>
    <cellStyle name="Normal 6 6 2 4 4" xfId="3344" xr:uid="{FF5A8BA6-B249-4717-9B36-FAE9594FADB4}"/>
    <cellStyle name="Normal 6 6 2 5" xfId="3345" xr:uid="{4C6581B9-BF76-42DF-BB50-21F4DF2B704A}"/>
    <cellStyle name="Normal 6 6 2 5 2" xfId="3346" xr:uid="{D402B94F-A812-422A-A80F-99F7571B66A2}"/>
    <cellStyle name="Normal 6 6 2 5 3" xfId="3347" xr:uid="{014A62EF-2E7D-40F2-9323-8F821DAA51C2}"/>
    <cellStyle name="Normal 6 6 2 5 4" xfId="3348" xr:uid="{901282EB-E981-4E48-A869-C702F5DEF9DB}"/>
    <cellStyle name="Normal 6 6 2 6" xfId="3349" xr:uid="{000C11F3-FD64-47DB-B987-E5B163A60F05}"/>
    <cellStyle name="Normal 6 6 2 7" xfId="3350" xr:uid="{E48FDF85-6562-4588-A044-8D21CB0D1695}"/>
    <cellStyle name="Normal 6 6 2 8" xfId="3351" xr:uid="{0B2248C0-F9AA-4693-86DE-462C61B933EE}"/>
    <cellStyle name="Normal 6 6 3" xfId="342" xr:uid="{F1351E10-6C30-41B3-AD4F-21604C77C570}"/>
    <cellStyle name="Normal 6 6 3 2" xfId="666" xr:uid="{63BF522B-4047-4A65-8CAF-93507BEAF0B3}"/>
    <cellStyle name="Normal 6 6 3 2 2" xfId="667" xr:uid="{284D5439-6823-482A-AF08-33ABE74AC7FA}"/>
    <cellStyle name="Normal 6 6 3 2 3" xfId="3352" xr:uid="{427E9350-CF94-49E8-A878-96B9C1845663}"/>
    <cellStyle name="Normal 6 6 3 2 4" xfId="3353" xr:uid="{F344FCF0-8A26-4B25-A858-0FD6D6BB6108}"/>
    <cellStyle name="Normal 6 6 3 3" xfId="668" xr:uid="{D4C0FE3B-0879-41DC-81C1-9BC471686569}"/>
    <cellStyle name="Normal 6 6 3 3 2" xfId="3354" xr:uid="{545FE10F-BA93-4664-8D8C-F5A3AB37FB16}"/>
    <cellStyle name="Normal 6 6 3 3 3" xfId="3355" xr:uid="{981406DA-4393-4237-8032-54C562A5EF29}"/>
    <cellStyle name="Normal 6 6 3 3 4" xfId="3356" xr:uid="{313B81CB-AF71-4521-ADE1-C02E4FC22C0D}"/>
    <cellStyle name="Normal 6 6 3 4" xfId="3357" xr:uid="{B49B1FEE-CA1F-4743-B81B-A228D3C917BE}"/>
    <cellStyle name="Normal 6 6 3 5" xfId="3358" xr:uid="{39F404B1-08C3-4BC1-AFE2-081208253337}"/>
    <cellStyle name="Normal 6 6 3 6" xfId="3359" xr:uid="{EFFCF7BD-B736-45C4-9935-1CACFEFBFEAB}"/>
    <cellStyle name="Normal 6 6 4" xfId="343" xr:uid="{1B6DAFF4-B2B1-4CEC-9761-AB0380F207C0}"/>
    <cellStyle name="Normal 6 6 4 2" xfId="669" xr:uid="{D9257B09-4B95-474C-9C82-BB2D4D04B991}"/>
    <cellStyle name="Normal 6 6 4 2 2" xfId="3360" xr:uid="{5F4674A9-DD1E-48AE-B94F-42EB8397C08B}"/>
    <cellStyle name="Normal 6 6 4 2 3" xfId="3361" xr:uid="{3B91D3CC-B0BF-421B-981F-A92A5A3D91FC}"/>
    <cellStyle name="Normal 6 6 4 2 4" xfId="3362" xr:uid="{E48C1CE2-E52E-4E9A-9F5B-834FEF117B27}"/>
    <cellStyle name="Normal 6 6 4 3" xfId="3363" xr:uid="{87697D7C-436C-4EF1-A68B-645A028D1F20}"/>
    <cellStyle name="Normal 6 6 4 4" xfId="3364" xr:uid="{42A09C17-797C-4D70-A894-114C085A5CA0}"/>
    <cellStyle name="Normal 6 6 4 5" xfId="3365" xr:uid="{6879F0FB-93D4-4D8E-90F7-7ED6EC5532A5}"/>
    <cellStyle name="Normal 6 6 5" xfId="670" xr:uid="{102E7731-521E-4800-88CA-A1AAC3821C5C}"/>
    <cellStyle name="Normal 6 6 5 2" xfId="3366" xr:uid="{00A1F83B-A1D5-42AA-AA38-23FC28B34F8A}"/>
    <cellStyle name="Normal 6 6 5 3" xfId="3367" xr:uid="{CE364449-69EC-4FCF-84BB-2215D16AD1B7}"/>
    <cellStyle name="Normal 6 6 5 4" xfId="3368" xr:uid="{6DC89687-24BB-43B3-9AD4-2FC3B2255D5E}"/>
    <cellStyle name="Normal 6 6 6" xfId="3369" xr:uid="{A7BAE8F8-9B5B-4159-A6E1-5F67D7404B6E}"/>
    <cellStyle name="Normal 6 6 6 2" xfId="3370" xr:uid="{006C0DC3-E3E5-4917-94E5-D9D27A9988F0}"/>
    <cellStyle name="Normal 6 6 6 3" xfId="3371" xr:uid="{134CB7A6-7CC0-4E98-8000-7D5F712AFFB8}"/>
    <cellStyle name="Normal 6 6 6 4" xfId="3372" xr:uid="{5BF11647-4D8B-4FDB-A999-6FD0E5C9DA81}"/>
    <cellStyle name="Normal 6 6 7" xfId="3373" xr:uid="{638649EF-0B4F-42D4-9589-4E9105913DF3}"/>
    <cellStyle name="Normal 6 6 8" xfId="3374" xr:uid="{5E1C3868-88B1-4507-9579-062524ABA133}"/>
    <cellStyle name="Normal 6 6 9" xfId="3375" xr:uid="{43DE8A31-642A-4F7E-B041-4A845A6ABC92}"/>
    <cellStyle name="Normal 6 7" xfId="132" xr:uid="{EAC643D7-DA82-4D10-8ACB-850F737E2D16}"/>
    <cellStyle name="Normal 6 7 2" xfId="344" xr:uid="{95413A85-EF23-4BB0-8EE9-AACE32812F38}"/>
    <cellStyle name="Normal 6 7 2 2" xfId="671" xr:uid="{8DEF3F4D-BADF-4283-8263-C4E4453C9BAA}"/>
    <cellStyle name="Normal 6 7 2 2 2" xfId="1683" xr:uid="{15614562-70A9-428A-A192-2A21CD353103}"/>
    <cellStyle name="Normal 6 7 2 2 2 2" xfId="1684" xr:uid="{D710C6B8-8C17-41D1-813D-00F33CE6D229}"/>
    <cellStyle name="Normal 6 7 2 2 3" xfId="1685" xr:uid="{CD197A4B-66B3-4D11-B7A5-1F398B737FEF}"/>
    <cellStyle name="Normal 6 7 2 2 4" xfId="3376" xr:uid="{564B87F1-4B67-4B0E-860D-06F6EBD0AB99}"/>
    <cellStyle name="Normal 6 7 2 3" xfId="1686" xr:uid="{81986DB6-00A6-4A36-BD7B-A8FE656D695E}"/>
    <cellStyle name="Normal 6 7 2 3 2" xfId="1687" xr:uid="{9AA56454-126B-49D1-92E1-340334CE0028}"/>
    <cellStyle name="Normal 6 7 2 3 3" xfId="3377" xr:uid="{FDA255C7-F8B2-49D6-95D0-72146819CFAC}"/>
    <cellStyle name="Normal 6 7 2 3 4" xfId="3378" xr:uid="{67548157-3BB1-4271-84F4-74EFDF2C6FA7}"/>
    <cellStyle name="Normal 6 7 2 4" xfId="1688" xr:uid="{B5B4F89E-827B-4F1E-989B-47DD92C5FDB1}"/>
    <cellStyle name="Normal 6 7 2 5" xfId="3379" xr:uid="{2253BC72-FF37-497B-9028-9DE8DF1E311B}"/>
    <cellStyle name="Normal 6 7 2 6" xfId="3380" xr:uid="{44F4A0E9-D347-44E5-BB0A-484792736BB9}"/>
    <cellStyle name="Normal 6 7 3" xfId="672" xr:uid="{68B423BF-3A17-495E-8B59-23C650BE1A5B}"/>
    <cellStyle name="Normal 6 7 3 2" xfId="1689" xr:uid="{99BCBEDB-55A2-40A7-981F-1D1C29151109}"/>
    <cellStyle name="Normal 6 7 3 2 2" xfId="1690" xr:uid="{29DF1834-FD3A-44F6-AD83-7BC88FB21D96}"/>
    <cellStyle name="Normal 6 7 3 2 3" xfId="3381" xr:uid="{579D3FCF-D969-408F-A8F7-2DDBB8F92D26}"/>
    <cellStyle name="Normal 6 7 3 2 4" xfId="3382" xr:uid="{68D55B2E-7FBB-427E-8136-6A46BFD231E7}"/>
    <cellStyle name="Normal 6 7 3 3" xfId="1691" xr:uid="{7E75838B-73DA-43FE-B10D-FF0E70182591}"/>
    <cellStyle name="Normal 6 7 3 4" xfId="3383" xr:uid="{7D0EE614-04F9-496F-B230-6547FBC78B81}"/>
    <cellStyle name="Normal 6 7 3 5" xfId="3384" xr:uid="{9CA0E6FB-4211-4EA5-88E4-6EBF0AFF955B}"/>
    <cellStyle name="Normal 6 7 4" xfId="1692" xr:uid="{F2B704F9-CD64-4DF6-A17C-01952DD23912}"/>
    <cellStyle name="Normal 6 7 4 2" xfId="1693" xr:uid="{2AF4DDC9-E841-47CA-A482-39F41D6B2C5A}"/>
    <cellStyle name="Normal 6 7 4 3" xfId="3385" xr:uid="{8C65ED24-46FB-4621-BFA8-116B5345B66A}"/>
    <cellStyle name="Normal 6 7 4 4" xfId="3386" xr:uid="{5062F932-1D6F-4829-A13A-49B86FB3261C}"/>
    <cellStyle name="Normal 6 7 5" xfId="1694" xr:uid="{67123964-03CB-46CE-AEC0-F9E232F42A10}"/>
    <cellStyle name="Normal 6 7 5 2" xfId="3387" xr:uid="{493FCDA9-1A50-42E2-AC4D-C36764F99F37}"/>
    <cellStyle name="Normal 6 7 5 3" xfId="3388" xr:uid="{00B3A150-14D4-4977-B54D-57DEA9E55A13}"/>
    <cellStyle name="Normal 6 7 5 4" xfId="3389" xr:uid="{769ADA3D-6587-4774-ABA6-D38EAF02B9B4}"/>
    <cellStyle name="Normal 6 7 6" xfId="3390" xr:uid="{88189EF5-EF71-42DA-85F3-E89FDD05CDD0}"/>
    <cellStyle name="Normal 6 7 7" xfId="3391" xr:uid="{9F5A03E9-097D-4AA7-A4BD-1A8B51D6479E}"/>
    <cellStyle name="Normal 6 7 8" xfId="3392" xr:uid="{9BD46639-E619-4332-9731-1E5A3F062921}"/>
    <cellStyle name="Normal 6 8" xfId="345" xr:uid="{6285314E-4A98-440C-9EB9-B7BB2FE764A1}"/>
    <cellStyle name="Normal 6 8 2" xfId="673" xr:uid="{9A0F7E44-6396-4CE3-BBF3-8AF90DE5293C}"/>
    <cellStyle name="Normal 6 8 2 2" xfId="674" xr:uid="{18E99CE6-2218-4C7B-9DF8-719B353F3EEC}"/>
    <cellStyle name="Normal 6 8 2 2 2" xfId="1695" xr:uid="{830499BE-3AC1-4069-AC89-D7A044CD854A}"/>
    <cellStyle name="Normal 6 8 2 2 3" xfId="3393" xr:uid="{0D69711E-E88D-4B97-936A-6851E76AED45}"/>
    <cellStyle name="Normal 6 8 2 2 4" xfId="3394" xr:uid="{D0E9B333-E371-4975-AD19-6A6BA44EC687}"/>
    <cellStyle name="Normal 6 8 2 3" xfId="1696" xr:uid="{071059F8-99E3-4642-94F7-F549952D8187}"/>
    <cellStyle name="Normal 6 8 2 4" xfId="3395" xr:uid="{1CD27801-D931-4B27-AF71-EE985722753D}"/>
    <cellStyle name="Normal 6 8 2 5" xfId="3396" xr:uid="{0FC832CE-E892-43E2-BFD0-3A1EF398841D}"/>
    <cellStyle name="Normal 6 8 3" xfId="675" xr:uid="{CE699D91-1F31-460C-9741-49D1F9D8D0FA}"/>
    <cellStyle name="Normal 6 8 3 2" xfId="1697" xr:uid="{D823D96D-8407-40E1-B03A-0FEF33B6E392}"/>
    <cellStyle name="Normal 6 8 3 3" xfId="3397" xr:uid="{5636DD83-F90A-4B89-909F-449750F7998E}"/>
    <cellStyle name="Normal 6 8 3 4" xfId="3398" xr:uid="{F15024A6-93FB-48B4-BBAE-5982984D9A8C}"/>
    <cellStyle name="Normal 6 8 4" xfId="1698" xr:uid="{3DDF4BE4-DE85-466B-B86C-E0E3499E0F1F}"/>
    <cellStyle name="Normal 6 8 4 2" xfId="3399" xr:uid="{A9AF6D26-A478-416B-888D-964152DDAF3D}"/>
    <cellStyle name="Normal 6 8 4 3" xfId="3400" xr:uid="{DB04387A-E2B4-4687-BE41-899323CDF50D}"/>
    <cellStyle name="Normal 6 8 4 4" xfId="3401" xr:uid="{581C5C10-56B1-4497-88EE-1CBEB3FE55EA}"/>
    <cellStyle name="Normal 6 8 5" xfId="3402" xr:uid="{CE862F83-F7B8-4DF8-8ABD-FD7A41C1709B}"/>
    <cellStyle name="Normal 6 8 6" xfId="3403" xr:uid="{C9C860FC-7B8B-42BF-9CE6-12D350019762}"/>
    <cellStyle name="Normal 6 8 7" xfId="3404" xr:uid="{1CD81A50-E8AE-432B-B087-F4E592C34272}"/>
    <cellStyle name="Normal 6 9" xfId="346" xr:uid="{542248BE-9597-4EF6-9147-98062EC0770A}"/>
    <cellStyle name="Normal 6 9 2" xfId="676" xr:uid="{88CEFE99-1F49-4ED2-B5F7-E82017D2C63A}"/>
    <cellStyle name="Normal 6 9 2 2" xfId="1699" xr:uid="{589716E6-E272-4C4D-9AFC-60258071FCE7}"/>
    <cellStyle name="Normal 6 9 2 3" xfId="3405" xr:uid="{09F12E25-3C96-4412-9B74-03ADE74BB3E5}"/>
    <cellStyle name="Normal 6 9 2 4" xfId="3406" xr:uid="{805A011E-B7CE-4FB7-BD16-9ED11EDFD615}"/>
    <cellStyle name="Normal 6 9 3" xfId="1700" xr:uid="{A41559E9-CD62-493C-860F-1CF88FE0924B}"/>
    <cellStyle name="Normal 6 9 3 2" xfId="3407" xr:uid="{C6919569-A6B5-4579-BF0A-A37C892F8C5A}"/>
    <cellStyle name="Normal 6 9 3 3" xfId="3408" xr:uid="{54FB9BD2-0A41-4623-BE93-CBA514012F87}"/>
    <cellStyle name="Normal 6 9 3 4" xfId="3409" xr:uid="{C37BBCD4-0163-4465-B499-77FF8DABD8B6}"/>
    <cellStyle name="Normal 6 9 4" xfId="3410" xr:uid="{17B2F93F-0ED4-4F8A-B46D-F69DD259A8DE}"/>
    <cellStyle name="Normal 6 9 5" xfId="3411" xr:uid="{BBA05D62-5071-4BC1-9FD3-BDC18AA7342B}"/>
    <cellStyle name="Normal 6 9 6" xfId="3412" xr:uid="{61C51C73-8E5F-4545-B549-99BC3CAC6DED}"/>
    <cellStyle name="Normal 7" xfId="66" xr:uid="{F6EEBD26-13E0-43DE-BD21-DFB4436CFB2E}"/>
    <cellStyle name="Normal 7 10" xfId="1701" xr:uid="{20F9BB16-C521-482D-A58D-D4E939851626}"/>
    <cellStyle name="Normal 7 10 2" xfId="3413" xr:uid="{267B3FCB-5392-46ED-B26A-3547F0C84572}"/>
    <cellStyle name="Normal 7 10 3" xfId="3414" xr:uid="{71581E40-27E7-4F3A-A2BC-1526715F0C36}"/>
    <cellStyle name="Normal 7 10 4" xfId="3415" xr:uid="{870067BD-9838-4722-BC80-00E76CF6AE54}"/>
    <cellStyle name="Normal 7 11" xfId="3416" xr:uid="{1E3C9EFC-2E9A-477D-B3D6-D82E9842B36B}"/>
    <cellStyle name="Normal 7 11 2" xfId="3417" xr:uid="{33CEF82A-5F9B-4685-9FB6-63A6021C6115}"/>
    <cellStyle name="Normal 7 11 3" xfId="3418" xr:uid="{C90903DB-0DA8-4E07-B7B8-1CD2C8A21880}"/>
    <cellStyle name="Normal 7 11 4" xfId="3419" xr:uid="{A81E59A4-37BE-4D24-8FE9-5349E0D1CB78}"/>
    <cellStyle name="Normal 7 12" xfId="3420" xr:uid="{A7E26BF1-AACE-411D-9BB8-4691F1D8AA53}"/>
    <cellStyle name="Normal 7 12 2" xfId="3421" xr:uid="{D8DA18E5-C684-4A1F-A198-7A434FD844B1}"/>
    <cellStyle name="Normal 7 13" xfId="3422" xr:uid="{2CCB3E09-7AD2-4FE3-9AFA-C58242198F1A}"/>
    <cellStyle name="Normal 7 14" xfId="3423" xr:uid="{EBDC765B-8C67-4D56-AF1E-3F9DB9023AD8}"/>
    <cellStyle name="Normal 7 15" xfId="3424" xr:uid="{C9C8E4B9-7BB4-4B5B-BD3D-ECF637BBBA84}"/>
    <cellStyle name="Normal 7 2" xfId="133" xr:uid="{7F3A336F-C6DF-43C0-80E5-93666B7116C0}"/>
    <cellStyle name="Normal 7 2 10" xfId="3425" xr:uid="{CB1DF783-18D3-4D61-B54D-1352A2697A17}"/>
    <cellStyle name="Normal 7 2 11" xfId="3426" xr:uid="{542A951A-7675-43BE-8E61-758C81C0CBB4}"/>
    <cellStyle name="Normal 7 2 2" xfId="134" xr:uid="{659FB98A-4648-414F-8152-CB7AF2977107}"/>
    <cellStyle name="Normal 7 2 2 2" xfId="135" xr:uid="{4D267426-F210-4168-90A7-B87D583041AB}"/>
    <cellStyle name="Normal 7 2 2 2 2" xfId="347" xr:uid="{154DF3F0-7444-41B2-80A5-3878CB245199}"/>
    <cellStyle name="Normal 7 2 2 2 2 2" xfId="677" xr:uid="{B22512C4-85B7-4B6C-BFF3-30339EAF75D0}"/>
    <cellStyle name="Normal 7 2 2 2 2 2 2" xfId="678" xr:uid="{440EA383-DE3F-4ACC-8885-12DCB05C8310}"/>
    <cellStyle name="Normal 7 2 2 2 2 2 2 2" xfId="1702" xr:uid="{070B8AC4-4C3F-4254-953C-4602293226C9}"/>
    <cellStyle name="Normal 7 2 2 2 2 2 2 2 2" xfId="1703" xr:uid="{8C813032-46A7-4B8E-B99D-4A532CDB5CDA}"/>
    <cellStyle name="Normal 7 2 2 2 2 2 2 3" xfId="1704" xr:uid="{2B0166BB-CF4B-4711-9587-F7EF58EC2972}"/>
    <cellStyle name="Normal 7 2 2 2 2 2 3" xfId="1705" xr:uid="{3DD587FC-3C72-4F8D-B5BD-8043D034EC6C}"/>
    <cellStyle name="Normal 7 2 2 2 2 2 3 2" xfId="1706" xr:uid="{5F10BF70-67CF-4E91-879A-2FBE5C44C8F2}"/>
    <cellStyle name="Normal 7 2 2 2 2 2 4" xfId="1707" xr:uid="{6B7F6A3E-3281-4BC8-A90F-68FA38B23A24}"/>
    <cellStyle name="Normal 7 2 2 2 2 3" xfId="679" xr:uid="{A88A1075-B578-4309-8743-138E66C82D34}"/>
    <cellStyle name="Normal 7 2 2 2 2 3 2" xfId="1708" xr:uid="{3E6947DD-D508-43CE-98C4-7C376221A4AA}"/>
    <cellStyle name="Normal 7 2 2 2 2 3 2 2" xfId="1709" xr:uid="{5D2A5705-E81F-4555-9C4C-93AE25D9AE58}"/>
    <cellStyle name="Normal 7 2 2 2 2 3 3" xfId="1710" xr:uid="{109FB3A7-6841-4959-909A-91F5C24638B4}"/>
    <cellStyle name="Normal 7 2 2 2 2 3 4" xfId="3427" xr:uid="{6011268B-681D-4289-B6D2-9CF31989A3E0}"/>
    <cellStyle name="Normal 7 2 2 2 2 4" xfId="1711" xr:uid="{5B535E49-FDB7-4177-AE12-58F8C75A6D90}"/>
    <cellStyle name="Normal 7 2 2 2 2 4 2" xfId="1712" xr:uid="{91755082-8A3F-444B-BB14-AA9EF04C1BD2}"/>
    <cellStyle name="Normal 7 2 2 2 2 5" xfId="1713" xr:uid="{F73DF183-E7C2-48A4-80C2-849E4FDE1989}"/>
    <cellStyle name="Normal 7 2 2 2 2 6" xfId="3428" xr:uid="{9C0D40B8-3974-4483-9101-66D28B990157}"/>
    <cellStyle name="Normal 7 2 2 2 3" xfId="348" xr:uid="{7BF22894-49D2-4DAA-BF0E-A7333A52CB50}"/>
    <cellStyle name="Normal 7 2 2 2 3 2" xfId="680" xr:uid="{5EFDA1D8-6413-4AB0-A137-B97F8BA31F1A}"/>
    <cellStyle name="Normal 7 2 2 2 3 2 2" xfId="681" xr:uid="{DC6D8C74-375F-47EC-9CBD-DCA7B0C59713}"/>
    <cellStyle name="Normal 7 2 2 2 3 2 2 2" xfId="1714" xr:uid="{2612DEE8-0D80-4C1A-8906-B7E4A145A8F5}"/>
    <cellStyle name="Normal 7 2 2 2 3 2 2 2 2" xfId="1715" xr:uid="{367243C6-6A6E-41E2-81F8-41917F8D9D70}"/>
    <cellStyle name="Normal 7 2 2 2 3 2 2 3" xfId="1716" xr:uid="{5225FED2-4869-462D-858F-A9093F88A780}"/>
    <cellStyle name="Normal 7 2 2 2 3 2 3" xfId="1717" xr:uid="{9983D376-C8D7-478E-B3B6-854C3E703858}"/>
    <cellStyle name="Normal 7 2 2 2 3 2 3 2" xfId="1718" xr:uid="{53EB0BB4-C5FD-40DE-BF98-B6DB3C5E60F3}"/>
    <cellStyle name="Normal 7 2 2 2 3 2 4" xfId="1719" xr:uid="{06723C4B-F521-4D80-9757-1ADC2179782B}"/>
    <cellStyle name="Normal 7 2 2 2 3 3" xfId="682" xr:uid="{B24DC4D1-897A-4F0B-9B09-C1BAD112196B}"/>
    <cellStyle name="Normal 7 2 2 2 3 3 2" xfId="1720" xr:uid="{DBA27F9D-27AA-44B8-B7CD-578AC7C3A608}"/>
    <cellStyle name="Normal 7 2 2 2 3 3 2 2" xfId="1721" xr:uid="{A070D652-E1EA-48F0-85A4-C7E637A2DDA7}"/>
    <cellStyle name="Normal 7 2 2 2 3 3 3" xfId="1722" xr:uid="{E0CE2D5F-3406-4ECB-80CC-B9B7ED1FCE7B}"/>
    <cellStyle name="Normal 7 2 2 2 3 4" xfId="1723" xr:uid="{0E593443-6ABD-426B-990C-17E4228D77F8}"/>
    <cellStyle name="Normal 7 2 2 2 3 4 2" xfId="1724" xr:uid="{F5372AA7-6CE9-4FA4-A5C6-D17362204347}"/>
    <cellStyle name="Normal 7 2 2 2 3 5" xfId="1725" xr:uid="{ACB1CC28-0A8E-4099-AFF1-5D982BBAB7A3}"/>
    <cellStyle name="Normal 7 2 2 2 4" xfId="683" xr:uid="{DADA08CB-45F7-494D-BE1C-A77E0621CDB4}"/>
    <cellStyle name="Normal 7 2 2 2 4 2" xfId="684" xr:uid="{3BC90C74-2A5B-4462-8D5A-272063DFAE5F}"/>
    <cellStyle name="Normal 7 2 2 2 4 2 2" xfId="1726" xr:uid="{E1AD786E-F25F-4AC6-84CB-7A33A10B6F7C}"/>
    <cellStyle name="Normal 7 2 2 2 4 2 2 2" xfId="1727" xr:uid="{89AAC4B9-A7CD-4C60-BAB7-79067423610A}"/>
    <cellStyle name="Normal 7 2 2 2 4 2 3" xfId="1728" xr:uid="{09E0F343-EB91-4FD4-BB01-EDA21503DE47}"/>
    <cellStyle name="Normal 7 2 2 2 4 3" xfId="1729" xr:uid="{659EAEE8-E545-4FE5-9AB4-86FFE0FAB877}"/>
    <cellStyle name="Normal 7 2 2 2 4 3 2" xfId="1730" xr:uid="{D89B0134-CA5C-49F5-81E5-496F1434AC04}"/>
    <cellStyle name="Normal 7 2 2 2 4 4" xfId="1731" xr:uid="{A5C81FF9-AB67-470B-A64D-C9AA5C4DADA3}"/>
    <cellStyle name="Normal 7 2 2 2 5" xfId="685" xr:uid="{12BBAA36-26CD-476B-82E8-D91298FA9941}"/>
    <cellStyle name="Normal 7 2 2 2 5 2" xfId="1732" xr:uid="{F2A3F5C7-2085-4A56-948E-19B82BEE1674}"/>
    <cellStyle name="Normal 7 2 2 2 5 2 2" xfId="1733" xr:uid="{6C29AE9F-2664-4F51-86D9-2491251B2B56}"/>
    <cellStyle name="Normal 7 2 2 2 5 3" xfId="1734" xr:uid="{9FEE8756-0DF2-4F38-955A-3CCCC11E2083}"/>
    <cellStyle name="Normal 7 2 2 2 5 4" xfId="3429" xr:uid="{29FDD2B1-D372-46F2-A142-448D41F71622}"/>
    <cellStyle name="Normal 7 2 2 2 6" xfId="1735" xr:uid="{17F721EE-7305-42CD-BAF0-029F9049BFCB}"/>
    <cellStyle name="Normal 7 2 2 2 6 2" xfId="1736" xr:uid="{8B3CB69A-905F-4A3C-9718-1EFB2334208F}"/>
    <cellStyle name="Normal 7 2 2 2 7" xfId="1737" xr:uid="{13FCA8E7-86A1-4680-B530-2210650818F4}"/>
    <cellStyle name="Normal 7 2 2 2 8" xfId="3430" xr:uid="{E24A6EA2-C636-46E2-B614-653E7068515E}"/>
    <cellStyle name="Normal 7 2 2 3" xfId="349" xr:uid="{78C9E315-B79E-49EB-A947-6AAEF656A5F6}"/>
    <cellStyle name="Normal 7 2 2 3 2" xfId="686" xr:uid="{FA830746-15EB-426B-8C5E-79DE397E89BB}"/>
    <cellStyle name="Normal 7 2 2 3 2 2" xfId="687" xr:uid="{D89208FF-F3BB-42A1-8208-DD351665199A}"/>
    <cellStyle name="Normal 7 2 2 3 2 2 2" xfId="1738" xr:uid="{6B0A5F37-00CF-4CE9-ACA8-0CA90E4C0A93}"/>
    <cellStyle name="Normal 7 2 2 3 2 2 2 2" xfId="1739" xr:uid="{CC1DC44B-42DE-4C3F-B1D1-9726E9E1CA78}"/>
    <cellStyle name="Normal 7 2 2 3 2 2 3" xfId="1740" xr:uid="{33902857-E8F1-49FB-8979-E468DA7224DA}"/>
    <cellStyle name="Normal 7 2 2 3 2 3" xfId="1741" xr:uid="{27C9CFB7-CFDC-4886-B284-AB9C59ECB855}"/>
    <cellStyle name="Normal 7 2 2 3 2 3 2" xfId="1742" xr:uid="{2EFB39FA-3F1D-4E52-B3F4-649279FB8246}"/>
    <cellStyle name="Normal 7 2 2 3 2 4" xfId="1743" xr:uid="{022434E3-6FE9-43E6-9F50-030BE15E8E10}"/>
    <cellStyle name="Normal 7 2 2 3 3" xfId="688" xr:uid="{C856125A-1831-47DE-864B-360943DFC779}"/>
    <cellStyle name="Normal 7 2 2 3 3 2" xfId="1744" xr:uid="{F6874EC7-A233-49D5-B437-48B79EFEF74A}"/>
    <cellStyle name="Normal 7 2 2 3 3 2 2" xfId="1745" xr:uid="{36A2C866-A96F-4A74-9C87-CEC5AC79C593}"/>
    <cellStyle name="Normal 7 2 2 3 3 3" xfId="1746" xr:uid="{9DA3D1C5-EF67-42BF-BEAC-B3C5F27D06E9}"/>
    <cellStyle name="Normal 7 2 2 3 3 4" xfId="3431" xr:uid="{86CAE0DE-0DED-4C97-A21F-43936CC97AD1}"/>
    <cellStyle name="Normal 7 2 2 3 4" xfId="1747" xr:uid="{A09DEC51-EFFE-4C3D-BFD8-7452AE162975}"/>
    <cellStyle name="Normal 7 2 2 3 4 2" xfId="1748" xr:uid="{CC65F7E2-BDAE-43A4-BD11-81173DC4AE95}"/>
    <cellStyle name="Normal 7 2 2 3 5" xfId="1749" xr:uid="{E0CE1C43-5DD3-4000-BB71-0555705D23A4}"/>
    <cellStyle name="Normal 7 2 2 3 6" xfId="3432" xr:uid="{4DB5BC71-B070-4ADC-A9BF-F3299834800C}"/>
    <cellStyle name="Normal 7 2 2 4" xfId="350" xr:uid="{97DD7907-9133-4F3F-AE84-5893C8533A0B}"/>
    <cellStyle name="Normal 7 2 2 4 2" xfId="689" xr:uid="{4C46B3DE-C190-4533-9EED-B57B70BE7DC4}"/>
    <cellStyle name="Normal 7 2 2 4 2 2" xfId="690" xr:uid="{51104461-6497-4101-9E2C-83879A550399}"/>
    <cellStyle name="Normal 7 2 2 4 2 2 2" xfId="1750" xr:uid="{E2606588-B3C7-4BCB-BD4F-BA4581229921}"/>
    <cellStyle name="Normal 7 2 2 4 2 2 2 2" xfId="1751" xr:uid="{FD70FAE1-FD1F-4A33-961B-02CC19F0D69C}"/>
    <cellStyle name="Normal 7 2 2 4 2 2 3" xfId="1752" xr:uid="{D5417A9B-5B70-4A67-B56D-ECC553307CE6}"/>
    <cellStyle name="Normal 7 2 2 4 2 3" xfId="1753" xr:uid="{E6BABC8E-B6B4-47B4-832E-78018074622A}"/>
    <cellStyle name="Normal 7 2 2 4 2 3 2" xfId="1754" xr:uid="{3D7948A6-50F6-4B8A-B282-2E67E08241D2}"/>
    <cellStyle name="Normal 7 2 2 4 2 4" xfId="1755" xr:uid="{0F1A5B25-6D24-4FF6-908B-B292ED90F11D}"/>
    <cellStyle name="Normal 7 2 2 4 3" xfId="691" xr:uid="{A02A984B-8DEE-4295-ADC9-58F899140B64}"/>
    <cellStyle name="Normal 7 2 2 4 3 2" xfId="1756" xr:uid="{0AB5B0F4-7A0F-41BA-BFA7-FE1FFB589151}"/>
    <cellStyle name="Normal 7 2 2 4 3 2 2" xfId="1757" xr:uid="{4F902664-7234-4521-99AE-C536156B0C6A}"/>
    <cellStyle name="Normal 7 2 2 4 3 3" xfId="1758" xr:uid="{1968CB09-9141-427B-A962-13CA5DDFDB36}"/>
    <cellStyle name="Normal 7 2 2 4 4" xfId="1759" xr:uid="{15F909B7-3ADE-42C8-AB1D-CC5CF2E5F351}"/>
    <cellStyle name="Normal 7 2 2 4 4 2" xfId="1760" xr:uid="{FE4143C8-AA99-4BF4-8F11-3327AB49B1F7}"/>
    <cellStyle name="Normal 7 2 2 4 5" xfId="1761" xr:uid="{C6C71776-0678-40D7-AE73-338AD58CEEC8}"/>
    <cellStyle name="Normal 7 2 2 5" xfId="351" xr:uid="{67670778-39C4-4D6F-B283-C46C7FA8D00E}"/>
    <cellStyle name="Normal 7 2 2 5 2" xfId="692" xr:uid="{D6874AEC-BAA0-4761-BC8C-C87680ECE44F}"/>
    <cellStyle name="Normal 7 2 2 5 2 2" xfId="1762" xr:uid="{F673922C-1F9B-414B-9E8E-5A701FF8BB44}"/>
    <cellStyle name="Normal 7 2 2 5 2 2 2" xfId="1763" xr:uid="{032D58F2-99E2-4EA3-82FF-BBD89358F4D9}"/>
    <cellStyle name="Normal 7 2 2 5 2 3" xfId="1764" xr:uid="{C5D9876A-A136-4C76-BF7B-4F35691E9463}"/>
    <cellStyle name="Normal 7 2 2 5 3" xfId="1765" xr:uid="{A4D80CEF-EEDE-4EE3-9C75-76A4A170C4E4}"/>
    <cellStyle name="Normal 7 2 2 5 3 2" xfId="1766" xr:uid="{71DF10F0-8B71-4D7B-BB5F-2A2DDAA40D23}"/>
    <cellStyle name="Normal 7 2 2 5 4" xfId="1767" xr:uid="{9DABF936-14E8-4C45-89B8-FA25E7425787}"/>
    <cellStyle name="Normal 7 2 2 6" xfId="693" xr:uid="{48DE6FB6-5D58-4E5F-A279-9F8BE3B3177E}"/>
    <cellStyle name="Normal 7 2 2 6 2" xfId="1768" xr:uid="{2C3006AD-BB3A-4772-92E0-8EEDE725C5A0}"/>
    <cellStyle name="Normal 7 2 2 6 2 2" xfId="1769" xr:uid="{6A3D9203-3649-438A-B4C8-3A288E85F427}"/>
    <cellStyle name="Normal 7 2 2 6 3" xfId="1770" xr:uid="{8CAD63AB-B1DC-46B1-B254-3314E0394476}"/>
    <cellStyle name="Normal 7 2 2 6 4" xfId="3433" xr:uid="{5B23C7D2-EC83-42C2-BEC3-66858C5A4EA1}"/>
    <cellStyle name="Normal 7 2 2 7" xfId="1771" xr:uid="{F3727E5C-342B-46CB-85F8-5F70FD4473A5}"/>
    <cellStyle name="Normal 7 2 2 7 2" xfId="1772" xr:uid="{AA90EDF6-584E-441F-B243-981375C6D77A}"/>
    <cellStyle name="Normal 7 2 2 8" xfId="1773" xr:uid="{86509A22-E50A-4893-A503-EF20A1479321}"/>
    <cellStyle name="Normal 7 2 2 9" xfId="3434" xr:uid="{C0E5A2A4-A634-4FBF-8C49-36ED6A77DB4F}"/>
    <cellStyle name="Normal 7 2 3" xfId="136" xr:uid="{3D3241EA-CB70-426C-9834-EBFCF0387915}"/>
    <cellStyle name="Normal 7 2 3 2" xfId="137" xr:uid="{C0D62A70-6CA8-4169-A6A1-D65B8E4450C0}"/>
    <cellStyle name="Normal 7 2 3 2 2" xfId="694" xr:uid="{25DCE153-3D89-42D6-8EEE-9701C8F93BAC}"/>
    <cellStyle name="Normal 7 2 3 2 2 2" xfId="695" xr:uid="{76C3FCED-ADB5-4BD1-8657-9C82333A3C38}"/>
    <cellStyle name="Normal 7 2 3 2 2 2 2" xfId="1774" xr:uid="{6766FA2A-D09C-4211-AE7B-50D7237BF712}"/>
    <cellStyle name="Normal 7 2 3 2 2 2 2 2" xfId="1775" xr:uid="{8801811B-C730-4D34-A50B-372D29457EF7}"/>
    <cellStyle name="Normal 7 2 3 2 2 2 3" xfId="1776" xr:uid="{60BB5B9F-800A-4DCC-B3E4-4C5437E62217}"/>
    <cellStyle name="Normal 7 2 3 2 2 3" xfId="1777" xr:uid="{44294D53-F847-4EB5-9AD0-F3AF01128C1E}"/>
    <cellStyle name="Normal 7 2 3 2 2 3 2" xfId="1778" xr:uid="{F5F605FF-57B9-4A3D-A9E7-3E2B1FD96BDB}"/>
    <cellStyle name="Normal 7 2 3 2 2 4" xfId="1779" xr:uid="{1FD05D66-B309-48F3-86D4-6C1DAE9F5549}"/>
    <cellStyle name="Normal 7 2 3 2 3" xfId="696" xr:uid="{763DF1EB-1B43-4027-BD92-A5A86F078594}"/>
    <cellStyle name="Normal 7 2 3 2 3 2" xfId="1780" xr:uid="{1377DD19-359C-46B0-9A71-D55BDD0B68A4}"/>
    <cellStyle name="Normal 7 2 3 2 3 2 2" xfId="1781" xr:uid="{14AE8A31-38E2-4D2F-B614-F8E94C541021}"/>
    <cellStyle name="Normal 7 2 3 2 3 3" xfId="1782" xr:uid="{FA68BE4D-AE47-49B7-897E-3B0CE687A4A3}"/>
    <cellStyle name="Normal 7 2 3 2 3 4" xfId="3435" xr:uid="{98316249-17EC-42D5-AFF0-3553F4084BDA}"/>
    <cellStyle name="Normal 7 2 3 2 4" xfId="1783" xr:uid="{53517AA3-61CD-4762-92F8-DFF7E8E82858}"/>
    <cellStyle name="Normal 7 2 3 2 4 2" xfId="1784" xr:uid="{B48A1A66-6CDC-4B72-B66E-2275F7581329}"/>
    <cellStyle name="Normal 7 2 3 2 5" xfId="1785" xr:uid="{729E70C8-66C8-4125-BE51-9B6BD46E36A0}"/>
    <cellStyle name="Normal 7 2 3 2 6" xfId="3436" xr:uid="{FC9E2718-0BED-433A-BEF7-04469C0ECA03}"/>
    <cellStyle name="Normal 7 2 3 3" xfId="352" xr:uid="{0FA79235-7CAC-4232-9443-140C430E3FF6}"/>
    <cellStyle name="Normal 7 2 3 3 2" xfId="697" xr:uid="{6F530106-8823-4CA8-9E91-5C5A6947AA7F}"/>
    <cellStyle name="Normal 7 2 3 3 2 2" xfId="698" xr:uid="{F8200760-E0D3-4897-83BF-60A578F70C84}"/>
    <cellStyle name="Normal 7 2 3 3 2 2 2" xfId="1786" xr:uid="{86BC1134-62B8-4DA9-9C79-40AEFB7D9685}"/>
    <cellStyle name="Normal 7 2 3 3 2 2 2 2" xfId="1787" xr:uid="{F81669A7-F24C-4DDF-BC5A-970D6B50F0E6}"/>
    <cellStyle name="Normal 7 2 3 3 2 2 3" xfId="1788" xr:uid="{20EF78C8-20C4-47A1-AD5B-472141519A0A}"/>
    <cellStyle name="Normal 7 2 3 3 2 3" xfId="1789" xr:uid="{F1B8D490-BDA1-4914-A007-9F110B43BD21}"/>
    <cellStyle name="Normal 7 2 3 3 2 3 2" xfId="1790" xr:uid="{6BC94E27-6FDF-408C-AB6D-70A66FEBF080}"/>
    <cellStyle name="Normal 7 2 3 3 2 4" xfId="1791" xr:uid="{4E5243F3-7A4A-483E-B04A-CE4B08BEAAB4}"/>
    <cellStyle name="Normal 7 2 3 3 3" xfId="699" xr:uid="{0FF3C768-AA95-4312-A8AD-64D6B8B80FF9}"/>
    <cellStyle name="Normal 7 2 3 3 3 2" xfId="1792" xr:uid="{A7BF1A3F-D940-424D-8AA8-279F19688E32}"/>
    <cellStyle name="Normal 7 2 3 3 3 2 2" xfId="1793" xr:uid="{3616BD55-FFC8-4BC9-ADC3-7F9DDF187137}"/>
    <cellStyle name="Normal 7 2 3 3 3 3" xfId="1794" xr:uid="{D65206EC-F51F-420F-B0E0-DEF8CC3A14E6}"/>
    <cellStyle name="Normal 7 2 3 3 4" xfId="1795" xr:uid="{E9C52EC3-845A-4CFC-8AC7-9358FF998B5E}"/>
    <cellStyle name="Normal 7 2 3 3 4 2" xfId="1796" xr:uid="{DA03DF67-BC59-4E17-B2A8-D87F99CF5631}"/>
    <cellStyle name="Normal 7 2 3 3 5" xfId="1797" xr:uid="{06BDE7C8-8C66-4ADA-8EBC-E404B17A23F5}"/>
    <cellStyle name="Normal 7 2 3 4" xfId="353" xr:uid="{E62CB5F7-1882-46A8-A701-0513A2D266F4}"/>
    <cellStyle name="Normal 7 2 3 4 2" xfId="700" xr:uid="{A2B4C466-5AD5-46AE-8490-9B4BCE6ADF1B}"/>
    <cellStyle name="Normal 7 2 3 4 2 2" xfId="1798" xr:uid="{46428433-C34C-4AD8-A7D4-52C98A2885AF}"/>
    <cellStyle name="Normal 7 2 3 4 2 2 2" xfId="1799" xr:uid="{137BC986-2773-4717-9926-B0BF6D54F7D9}"/>
    <cellStyle name="Normal 7 2 3 4 2 3" xfId="1800" xr:uid="{0894FE67-9A25-4EFF-A13D-0BB068B163A3}"/>
    <cellStyle name="Normal 7 2 3 4 3" xfId="1801" xr:uid="{5F29E2A2-3C58-4AA3-A5AC-DE92CBB6CB8C}"/>
    <cellStyle name="Normal 7 2 3 4 3 2" xfId="1802" xr:uid="{EA075F0B-196B-43A6-A32D-87772658DAAB}"/>
    <cellStyle name="Normal 7 2 3 4 4" xfId="1803" xr:uid="{67E5BA59-A565-4F9A-80DA-4C40133088F4}"/>
    <cellStyle name="Normal 7 2 3 5" xfId="701" xr:uid="{25EAE3D0-6673-48A3-92ED-6159CD849DFF}"/>
    <cellStyle name="Normal 7 2 3 5 2" xfId="1804" xr:uid="{10E891BC-09D4-41C7-A612-689AF66103C6}"/>
    <cellStyle name="Normal 7 2 3 5 2 2" xfId="1805" xr:uid="{D6D233B4-156D-4116-998C-3B320ED4F589}"/>
    <cellStyle name="Normal 7 2 3 5 3" xfId="1806" xr:uid="{CFAFF96F-9EBF-4D35-82F0-99297B2355A3}"/>
    <cellStyle name="Normal 7 2 3 5 4" xfId="3437" xr:uid="{936C1BA9-CEA4-418A-9397-8A7C96BBC6B8}"/>
    <cellStyle name="Normal 7 2 3 6" xfId="1807" xr:uid="{92160B72-AD81-46A5-B6B1-B37FB4250CE3}"/>
    <cellStyle name="Normal 7 2 3 6 2" xfId="1808" xr:uid="{FA2EF835-9754-4783-A828-F4460E0B285A}"/>
    <cellStyle name="Normal 7 2 3 7" xfId="1809" xr:uid="{051AE6A8-AF81-47FC-9955-382E60CF8CFF}"/>
    <cellStyle name="Normal 7 2 3 8" xfId="3438" xr:uid="{68D0FCD7-1AFB-4FA3-85A6-015054D7EC70}"/>
    <cellStyle name="Normal 7 2 4" xfId="138" xr:uid="{7A400EFE-5F2F-4840-A6F7-EE17B5293C2F}"/>
    <cellStyle name="Normal 7 2 4 2" xfId="448" xr:uid="{29A64015-46FF-4331-AB8D-CC864311FE0B}"/>
    <cellStyle name="Normal 7 2 4 2 2" xfId="702" xr:uid="{94B4D4CD-1E77-46B0-9923-2D1180558F46}"/>
    <cellStyle name="Normal 7 2 4 2 2 2" xfId="1810" xr:uid="{C5004D54-4A8D-417F-991C-A2987D25DC44}"/>
    <cellStyle name="Normal 7 2 4 2 2 2 2" xfId="1811" xr:uid="{E2C9DEBF-C0EB-47CB-95DD-253E1400625F}"/>
    <cellStyle name="Normal 7 2 4 2 2 3" xfId="1812" xr:uid="{6E7A7783-2C96-4775-A5E2-1AB29C55C0BF}"/>
    <cellStyle name="Normal 7 2 4 2 2 4" xfId="3439" xr:uid="{F8D9A4E6-8FCC-4AD9-A988-25D43066AA31}"/>
    <cellStyle name="Normal 7 2 4 2 3" xfId="1813" xr:uid="{D9FF59F0-D9C8-4ECA-8812-05BD23D9EF39}"/>
    <cellStyle name="Normal 7 2 4 2 3 2" xfId="1814" xr:uid="{16299246-1954-4E1A-A7B8-FE63D81A9775}"/>
    <cellStyle name="Normal 7 2 4 2 4" xfId="1815" xr:uid="{20B769C1-3940-4393-820C-EA94FFC4A593}"/>
    <cellStyle name="Normal 7 2 4 2 5" xfId="3440" xr:uid="{E97EE677-EE1A-4192-BC47-5788719EECD0}"/>
    <cellStyle name="Normal 7 2 4 3" xfId="703" xr:uid="{A9F7FDB5-D05D-4401-B2F9-83CD0DFFF464}"/>
    <cellStyle name="Normal 7 2 4 3 2" xfId="1816" xr:uid="{34655E72-1B2E-4B1F-84B7-8C1804779420}"/>
    <cellStyle name="Normal 7 2 4 3 2 2" xfId="1817" xr:uid="{B030293E-45E6-4117-9745-8C60887B9120}"/>
    <cellStyle name="Normal 7 2 4 3 3" xfId="1818" xr:uid="{ACFC7060-2846-4A5E-9EA1-793D0A855D15}"/>
    <cellStyle name="Normal 7 2 4 3 4" xfId="3441" xr:uid="{DBE3B4BB-20C6-4283-B865-181E36B1B160}"/>
    <cellStyle name="Normal 7 2 4 4" xfId="1819" xr:uid="{859FA7F9-F50D-45CE-A39A-3DA195BB8325}"/>
    <cellStyle name="Normal 7 2 4 4 2" xfId="1820" xr:uid="{68826A3A-DE78-4018-A5D8-BD15686CB986}"/>
    <cellStyle name="Normal 7 2 4 4 3" xfId="3442" xr:uid="{3B758973-C086-4598-A1D0-9521243433C7}"/>
    <cellStyle name="Normal 7 2 4 4 4" xfId="3443" xr:uid="{C1E1BE0F-619C-41E5-A09E-A9208C0C3FC1}"/>
    <cellStyle name="Normal 7 2 4 5" xfId="1821" xr:uid="{01CFB4BA-591D-4CD5-A2DF-9CB33CA90D17}"/>
    <cellStyle name="Normal 7 2 4 6" xfId="3444" xr:uid="{297DED68-0124-4092-A465-1A70F75FA650}"/>
    <cellStyle name="Normal 7 2 4 7" xfId="3445" xr:uid="{A447047C-B347-485D-AAF9-08FFEB3E7237}"/>
    <cellStyle name="Normal 7 2 5" xfId="354" xr:uid="{6F7885B5-FA8D-4985-90B5-DCFBF2EBC3F0}"/>
    <cellStyle name="Normal 7 2 5 2" xfId="704" xr:uid="{45B676EB-6C4C-4686-9C4F-7B998B4885D4}"/>
    <cellStyle name="Normal 7 2 5 2 2" xfId="705" xr:uid="{05E49733-A3BD-4738-B314-6F2E0B011672}"/>
    <cellStyle name="Normal 7 2 5 2 2 2" xfId="1822" xr:uid="{DB8B8352-F4E8-4D90-B90A-E8DA94F955F3}"/>
    <cellStyle name="Normal 7 2 5 2 2 2 2" xfId="1823" xr:uid="{E51E3DF6-B464-4689-96CC-798A13C4F58C}"/>
    <cellStyle name="Normal 7 2 5 2 2 3" xfId="1824" xr:uid="{37CAF383-95C6-4283-ABAC-123CCFE82613}"/>
    <cellStyle name="Normal 7 2 5 2 3" xfId="1825" xr:uid="{A6F99F2C-4A81-4ADD-817C-86B2A3C8338F}"/>
    <cellStyle name="Normal 7 2 5 2 3 2" xfId="1826" xr:uid="{DE15E862-076A-4483-9F64-C75198319CCC}"/>
    <cellStyle name="Normal 7 2 5 2 4" xfId="1827" xr:uid="{7FD4E232-B26A-41F5-BEDB-59248EE7190E}"/>
    <cellStyle name="Normal 7 2 5 3" xfId="706" xr:uid="{65A505D2-9658-44C1-99FC-C3B1D9B92D48}"/>
    <cellStyle name="Normal 7 2 5 3 2" xfId="1828" xr:uid="{B166F60D-AF70-43FB-BC28-352757857B1C}"/>
    <cellStyle name="Normal 7 2 5 3 2 2" xfId="1829" xr:uid="{62316790-3678-456D-9680-58F462031838}"/>
    <cellStyle name="Normal 7 2 5 3 3" xfId="1830" xr:uid="{CCB75B6A-B428-4BEC-A335-10CDFB52274E}"/>
    <cellStyle name="Normal 7 2 5 3 4" xfId="3446" xr:uid="{EF07AF30-48D8-4B25-A619-E3996ED57638}"/>
    <cellStyle name="Normal 7 2 5 4" xfId="1831" xr:uid="{920CE93D-8489-4370-8BF8-21DFD2D5D328}"/>
    <cellStyle name="Normal 7 2 5 4 2" xfId="1832" xr:uid="{DDB819FB-0DC8-4315-BFDA-8B8F02C3B2D5}"/>
    <cellStyle name="Normal 7 2 5 5" xfId="1833" xr:uid="{050AE1FC-612B-4140-BF2A-4F6DE5F06491}"/>
    <cellStyle name="Normal 7 2 5 6" xfId="3447" xr:uid="{B9E8C69C-FEFD-45D5-BF7B-ECFAA94DE552}"/>
    <cellStyle name="Normal 7 2 6" xfId="355" xr:uid="{A1A0DD5D-7369-405D-A7C8-F8A3A0217CD6}"/>
    <cellStyle name="Normal 7 2 6 2" xfId="707" xr:uid="{C7446A38-ED30-414C-853D-AD789F3A34C9}"/>
    <cellStyle name="Normal 7 2 6 2 2" xfId="1834" xr:uid="{F1F1BAC8-1964-496C-B206-0DCACC6F97DE}"/>
    <cellStyle name="Normal 7 2 6 2 2 2" xfId="1835" xr:uid="{DC1F00C7-F1BC-4336-91DA-3C352BCCF1EE}"/>
    <cellStyle name="Normal 7 2 6 2 3" xfId="1836" xr:uid="{62083548-7BE9-477E-AFF2-6F984B4CD5D1}"/>
    <cellStyle name="Normal 7 2 6 2 4" xfId="3448" xr:uid="{7FFE39D2-45F2-435E-BD78-7D5E1FB43B9E}"/>
    <cellStyle name="Normal 7 2 6 3" xfId="1837" xr:uid="{9B8B0083-DFFB-4349-B1E5-A499B67E46CF}"/>
    <cellStyle name="Normal 7 2 6 3 2" xfId="1838" xr:uid="{7154AB9F-DD5F-41C7-B5BD-001DCF4D5D34}"/>
    <cellStyle name="Normal 7 2 6 4" xfId="1839" xr:uid="{6203BCCD-4C67-496E-BF94-20F6B57ED0C6}"/>
    <cellStyle name="Normal 7 2 6 5" xfId="3449" xr:uid="{851C9026-6BEB-424E-8032-BE63EC0D7481}"/>
    <cellStyle name="Normal 7 2 7" xfId="708" xr:uid="{AB50E726-C260-48D0-849E-B4A3B65A6DE8}"/>
    <cellStyle name="Normal 7 2 7 2" xfId="1840" xr:uid="{785620A4-0EE5-4B9A-8F4B-687FEC09079D}"/>
    <cellStyle name="Normal 7 2 7 2 2" xfId="1841" xr:uid="{99297DCD-2303-44D7-9AAF-303353821995}"/>
    <cellStyle name="Normal 7 2 7 2 3" xfId="4409" xr:uid="{F931F7F5-D198-4E71-B3FD-CAE0304AB036}"/>
    <cellStyle name="Normal 7 2 7 3" xfId="1842" xr:uid="{597FB4E9-1CD9-4B49-BD9B-3B028550E831}"/>
    <cellStyle name="Normal 7 2 7 4" xfId="3450" xr:uid="{37906B45-588A-4F23-90B2-23754A972364}"/>
    <cellStyle name="Normal 7 2 7 4 2" xfId="4579" xr:uid="{D590CC3B-865C-4D77-9D48-8DF45F965638}"/>
    <cellStyle name="Normal 7 2 7 4 3" xfId="4686" xr:uid="{FD7B2400-A86D-457A-8169-D4BCED2E1939}"/>
    <cellStyle name="Normal 7 2 7 4 4" xfId="4608" xr:uid="{28970017-F24D-415D-B9BC-7363440B5DE7}"/>
    <cellStyle name="Normal 7 2 8" xfId="1843" xr:uid="{E5D28643-B73C-4536-B9D8-1DB5EDAB3ABC}"/>
    <cellStyle name="Normal 7 2 8 2" xfId="1844" xr:uid="{2C8565C9-AB61-4317-BFDE-00A3AF997544}"/>
    <cellStyle name="Normal 7 2 8 3" xfId="3451" xr:uid="{B4A6A0FD-8B0B-4463-909C-B992338E76E8}"/>
    <cellStyle name="Normal 7 2 8 4" xfId="3452" xr:uid="{00B083CB-05D9-4AEC-B5F7-94AF454FE9FB}"/>
    <cellStyle name="Normal 7 2 9" xfId="1845" xr:uid="{9CB9C6DA-3B15-4CA9-A7C3-EB390CC08159}"/>
    <cellStyle name="Normal 7 3" xfId="139" xr:uid="{5AC40C9B-A79A-4E43-A9B7-FF7A0BBE7C67}"/>
    <cellStyle name="Normal 7 3 10" xfId="3453" xr:uid="{400361E3-F318-4409-BE11-06372897AFA8}"/>
    <cellStyle name="Normal 7 3 11" xfId="3454" xr:uid="{BD753AF9-1A93-4139-A5BB-354345F140B5}"/>
    <cellStyle name="Normal 7 3 2" xfId="140" xr:uid="{138F8D0C-70B6-48AE-93DB-1FB410BC65FE}"/>
    <cellStyle name="Normal 7 3 2 2" xfId="141" xr:uid="{A0D1A0F5-BC55-4305-8A1C-0851F97FA4FC}"/>
    <cellStyle name="Normal 7 3 2 2 2" xfId="356" xr:uid="{ABBB0511-DD0D-45C1-95E4-EA094E0810E0}"/>
    <cellStyle name="Normal 7 3 2 2 2 2" xfId="709" xr:uid="{6D790DFD-F963-410E-94C5-65FF3343B947}"/>
    <cellStyle name="Normal 7 3 2 2 2 2 2" xfId="1846" xr:uid="{2478FC95-AEE4-4B3D-B710-349EA76338C5}"/>
    <cellStyle name="Normal 7 3 2 2 2 2 2 2" xfId="1847" xr:uid="{5BF0113A-B72B-4FDC-9C4A-BDE47EA43C01}"/>
    <cellStyle name="Normal 7 3 2 2 2 2 3" xfId="1848" xr:uid="{5737B08A-AF25-4CA6-83FE-AF46AB5884E8}"/>
    <cellStyle name="Normal 7 3 2 2 2 2 4" xfId="3455" xr:uid="{FE23F5A4-8D68-4F11-8E00-084BF8B08FAA}"/>
    <cellStyle name="Normal 7 3 2 2 2 3" xfId="1849" xr:uid="{5D1707CB-50E8-40DC-94DC-A614D5FFF58C}"/>
    <cellStyle name="Normal 7 3 2 2 2 3 2" xfId="1850" xr:uid="{B61B9F05-A4C2-4606-9791-0608DA38C0EB}"/>
    <cellStyle name="Normal 7 3 2 2 2 3 3" xfId="3456" xr:uid="{5FD46865-024D-46BA-8C83-F292E4CF2EA3}"/>
    <cellStyle name="Normal 7 3 2 2 2 3 4" xfId="3457" xr:uid="{C8D44645-4CD2-4D63-BF40-7E628AF5DE94}"/>
    <cellStyle name="Normal 7 3 2 2 2 4" xfId="1851" xr:uid="{370660F1-F641-4C9E-9CBA-735E7EE8C5B2}"/>
    <cellStyle name="Normal 7 3 2 2 2 5" xfId="3458" xr:uid="{F8237710-7372-40E5-A275-8754111FD4CB}"/>
    <cellStyle name="Normal 7 3 2 2 2 6" xfId="3459" xr:uid="{07DCEA92-BABF-45A3-AB97-67E91F4DDA33}"/>
    <cellStyle name="Normal 7 3 2 2 3" xfId="710" xr:uid="{361B136E-CA11-4D79-A0B1-8B2F3682B680}"/>
    <cellStyle name="Normal 7 3 2 2 3 2" xfId="1852" xr:uid="{18BC6701-3278-474E-9136-0A66E611CA42}"/>
    <cellStyle name="Normal 7 3 2 2 3 2 2" xfId="1853" xr:uid="{883D7BA2-1A90-4E3B-9B8A-18615D5993CC}"/>
    <cellStyle name="Normal 7 3 2 2 3 2 3" xfId="3460" xr:uid="{61ABF285-B94B-43B3-AC29-CF7F22CE654F}"/>
    <cellStyle name="Normal 7 3 2 2 3 2 4" xfId="3461" xr:uid="{828B1C1B-D0AB-47D1-934C-EF47C18BD52C}"/>
    <cellStyle name="Normal 7 3 2 2 3 3" xfId="1854" xr:uid="{2B010374-3934-4256-8CAC-FD5937EA61DF}"/>
    <cellStyle name="Normal 7 3 2 2 3 4" xfId="3462" xr:uid="{C379B740-49A4-43B5-9CCA-29869D548F4C}"/>
    <cellStyle name="Normal 7 3 2 2 3 5" xfId="3463" xr:uid="{DF96192B-9013-4C4D-8994-E351230EC124}"/>
    <cellStyle name="Normal 7 3 2 2 4" xfId="1855" xr:uid="{D97400E1-D05F-4BCD-B98F-F64E29D5E926}"/>
    <cellStyle name="Normal 7 3 2 2 4 2" xfId="1856" xr:uid="{1BFA6C76-763B-47B2-96A0-9F88EFA630CE}"/>
    <cellStyle name="Normal 7 3 2 2 4 3" xfId="3464" xr:uid="{5D2914A5-6D57-4D79-9E1B-CA9349528432}"/>
    <cellStyle name="Normal 7 3 2 2 4 4" xfId="3465" xr:uid="{1D62F9F6-280E-49EA-94A2-78A3127C53EF}"/>
    <cellStyle name="Normal 7 3 2 2 5" xfId="1857" xr:uid="{C68ED96C-F42A-4BA1-A219-68134D9A0B2D}"/>
    <cellStyle name="Normal 7 3 2 2 5 2" xfId="3466" xr:uid="{83D55B68-94CF-42D8-8309-A62988848093}"/>
    <cellStyle name="Normal 7 3 2 2 5 3" xfId="3467" xr:uid="{2F9787A3-8ADE-49CF-829B-3B672B93F04D}"/>
    <cellStyle name="Normal 7 3 2 2 5 4" xfId="3468" xr:uid="{562A0BC3-24AD-41CE-B2BE-B94B48B012E5}"/>
    <cellStyle name="Normal 7 3 2 2 6" xfId="3469" xr:uid="{F7BAF626-7710-4FA6-BA40-67A53DC1F87F}"/>
    <cellStyle name="Normal 7 3 2 2 7" xfId="3470" xr:uid="{6F5C7DB7-B4E7-4225-A59D-913C3FB1F552}"/>
    <cellStyle name="Normal 7 3 2 2 8" xfId="3471" xr:uid="{DFAE1D3E-FA54-4B3B-B3FC-8734238F1820}"/>
    <cellStyle name="Normal 7 3 2 3" xfId="357" xr:uid="{CDBE1371-FA67-410C-B5AB-98A831086D15}"/>
    <cellStyle name="Normal 7 3 2 3 2" xfId="711" xr:uid="{5D0AE911-5FEC-40E6-A425-8A1FCC7225BF}"/>
    <cellStyle name="Normal 7 3 2 3 2 2" xfId="712" xr:uid="{B0A23C35-95A0-400B-8CF7-DD73CF277E71}"/>
    <cellStyle name="Normal 7 3 2 3 2 2 2" xfId="1858" xr:uid="{F885F093-DEE0-4E0D-9307-59E835064AA0}"/>
    <cellStyle name="Normal 7 3 2 3 2 2 2 2" xfId="1859" xr:uid="{7D8AD643-349E-4CA1-A317-A83EDE5EC1B1}"/>
    <cellStyle name="Normal 7 3 2 3 2 2 3" xfId="1860" xr:uid="{32FE025E-13EF-49D3-94CD-DBE54427B5C2}"/>
    <cellStyle name="Normal 7 3 2 3 2 3" xfId="1861" xr:uid="{DBCEA371-F929-47D8-B6B1-FA387ACAEBB9}"/>
    <cellStyle name="Normal 7 3 2 3 2 3 2" xfId="1862" xr:uid="{5D47160D-3697-4458-B02F-E63A7F6331B9}"/>
    <cellStyle name="Normal 7 3 2 3 2 4" xfId="1863" xr:uid="{9B455A7D-6C3F-4275-90F5-019927F4D3C2}"/>
    <cellStyle name="Normal 7 3 2 3 3" xfId="713" xr:uid="{1FA33B52-440E-4DEF-85DD-11302D3474E3}"/>
    <cellStyle name="Normal 7 3 2 3 3 2" xfId="1864" xr:uid="{572E0F66-6D87-44AB-BB98-6E85C8BE173C}"/>
    <cellStyle name="Normal 7 3 2 3 3 2 2" xfId="1865" xr:uid="{100A0FA0-CDB9-4BE0-A13A-814F5E6B71C3}"/>
    <cellStyle name="Normal 7 3 2 3 3 3" xfId="1866" xr:uid="{B34F0006-DB32-4F53-87DC-812BFAB35AE1}"/>
    <cellStyle name="Normal 7 3 2 3 3 4" xfId="3472" xr:uid="{F3B2C08B-2D4D-4C85-A726-6DFA11E6C619}"/>
    <cellStyle name="Normal 7 3 2 3 4" xfId="1867" xr:uid="{58A3C349-46D8-49D8-B07D-832590E6BCA6}"/>
    <cellStyle name="Normal 7 3 2 3 4 2" xfId="1868" xr:uid="{2D7A816F-D6B6-4D58-9046-99BD094CB8E5}"/>
    <cellStyle name="Normal 7 3 2 3 5" xfId="1869" xr:uid="{69655923-DEA1-4249-8FC4-8F33A0DB37C0}"/>
    <cellStyle name="Normal 7 3 2 3 6" xfId="3473" xr:uid="{E9A7F4DF-4079-45E5-9257-63E5746ADA8A}"/>
    <cellStyle name="Normal 7 3 2 4" xfId="358" xr:uid="{2FE54837-BD2A-4C64-AB67-B1E7D9EC10D7}"/>
    <cellStyle name="Normal 7 3 2 4 2" xfId="714" xr:uid="{1D645535-BB5F-472D-82B4-9B2FB74AC92F}"/>
    <cellStyle name="Normal 7 3 2 4 2 2" xfId="1870" xr:uid="{966830EF-A702-442D-9949-58883B52F2E0}"/>
    <cellStyle name="Normal 7 3 2 4 2 2 2" xfId="1871" xr:uid="{8D2AAF78-8829-47B6-9D71-DB82F7D9263D}"/>
    <cellStyle name="Normal 7 3 2 4 2 3" xfId="1872" xr:uid="{CF321707-BC98-4951-8B23-ABB2F1E6A282}"/>
    <cellStyle name="Normal 7 3 2 4 2 4" xfId="3474" xr:uid="{6EEF8873-AE97-41DB-92C5-BAE30526A8C6}"/>
    <cellStyle name="Normal 7 3 2 4 3" xfId="1873" xr:uid="{B4703F6B-3B33-4B7C-8756-C5F2C946505A}"/>
    <cellStyle name="Normal 7 3 2 4 3 2" xfId="1874" xr:uid="{DD67110D-5597-4098-8243-51C3181DA19E}"/>
    <cellStyle name="Normal 7 3 2 4 4" xfId="1875" xr:uid="{38AB0F1D-F83F-4673-9B7E-D9F6636F53D9}"/>
    <cellStyle name="Normal 7 3 2 4 5" xfId="3475" xr:uid="{62F4AAAF-71B9-43A8-BB7C-EBF78D3102D5}"/>
    <cellStyle name="Normal 7 3 2 5" xfId="359" xr:uid="{98D7A67F-5E5C-4758-A049-99A09BB4D668}"/>
    <cellStyle name="Normal 7 3 2 5 2" xfId="1876" xr:uid="{C08EC947-8DB8-4DD2-BB71-74949B4FCCC5}"/>
    <cellStyle name="Normal 7 3 2 5 2 2" xfId="1877" xr:uid="{98051DF0-961C-49C9-8F13-CE8B4F774062}"/>
    <cellStyle name="Normal 7 3 2 5 3" xfId="1878" xr:uid="{0AD99AB2-B141-486C-A089-DC36644751BE}"/>
    <cellStyle name="Normal 7 3 2 5 4" xfId="3476" xr:uid="{C0230614-E9C4-40A8-92A1-B997F408B74B}"/>
    <cellStyle name="Normal 7 3 2 6" xfId="1879" xr:uid="{387A7524-BC83-4041-BA7A-66339D57AC55}"/>
    <cellStyle name="Normal 7 3 2 6 2" xfId="1880" xr:uid="{8DCC05AF-783D-41E2-9AFB-011EAAF80AB6}"/>
    <cellStyle name="Normal 7 3 2 6 3" xfId="3477" xr:uid="{80100A3B-B076-4A40-A81C-357C506C29DB}"/>
    <cellStyle name="Normal 7 3 2 6 4" xfId="3478" xr:uid="{8812904D-B904-4EA5-AC81-A1EBEAF4D453}"/>
    <cellStyle name="Normal 7 3 2 7" xfId="1881" xr:uid="{F09FA82A-03EF-42A5-AF3E-7965183D553C}"/>
    <cellStyle name="Normal 7 3 2 8" xfId="3479" xr:uid="{4E46BA71-0C2F-400E-9B98-8D33932CBC93}"/>
    <cellStyle name="Normal 7 3 2 9" xfId="3480" xr:uid="{0E90BB1D-D2C0-4129-920D-EEF8F10022DB}"/>
    <cellStyle name="Normal 7 3 3" xfId="142" xr:uid="{1A8698C4-C2F5-468D-ACD0-C0F8F4B3978F}"/>
    <cellStyle name="Normal 7 3 3 2" xfId="143" xr:uid="{A3F0DCAE-2E05-4097-A0F4-C44C86D40F42}"/>
    <cellStyle name="Normal 7 3 3 2 2" xfId="715" xr:uid="{1A0A504E-2782-4A76-8159-08681BB22175}"/>
    <cellStyle name="Normal 7 3 3 2 2 2" xfId="1882" xr:uid="{BB518B6F-2D0C-4C53-9423-6030FEF01476}"/>
    <cellStyle name="Normal 7 3 3 2 2 2 2" xfId="1883" xr:uid="{8F28538C-6297-4C1B-8435-D90E2605726B}"/>
    <cellStyle name="Normal 7 3 3 2 2 2 2 2" xfId="4484" xr:uid="{C528364D-4140-4623-A4A1-5C285079FA6A}"/>
    <cellStyle name="Normal 7 3 3 2 2 2 3" xfId="4485" xr:uid="{2C049415-4F0E-42B5-B613-B094664F9ED1}"/>
    <cellStyle name="Normal 7 3 3 2 2 3" xfId="1884" xr:uid="{0D398CCB-EF4B-4023-8132-F351AA2F83FF}"/>
    <cellStyle name="Normal 7 3 3 2 2 3 2" xfId="4486" xr:uid="{640F2249-43F5-49A8-BCB0-80ADF68F1DD5}"/>
    <cellStyle name="Normal 7 3 3 2 2 4" xfId="3481" xr:uid="{2E499DCF-54AC-4A04-A7BE-FF32F14DFBCC}"/>
    <cellStyle name="Normal 7 3 3 2 3" xfId="1885" xr:uid="{EC0A46ED-7252-4C75-B4C6-DA1D3E2BDD59}"/>
    <cellStyle name="Normal 7 3 3 2 3 2" xfId="1886" xr:uid="{FA728381-A23C-4AF4-A575-6806BFAE1E26}"/>
    <cellStyle name="Normal 7 3 3 2 3 2 2" xfId="4487" xr:uid="{7A7C0B3F-25C4-4BC2-991D-68915898B99D}"/>
    <cellStyle name="Normal 7 3 3 2 3 3" xfId="3482" xr:uid="{FE0C7177-6DDE-4147-9B8F-13F45ED5DEA7}"/>
    <cellStyle name="Normal 7 3 3 2 3 4" xfId="3483" xr:uid="{2CA237CE-8010-46FE-853F-7AAE4F7A9925}"/>
    <cellStyle name="Normal 7 3 3 2 4" xfId="1887" xr:uid="{15B77381-0F80-45EB-89F5-8207B02D8E7E}"/>
    <cellStyle name="Normal 7 3 3 2 4 2" xfId="4488" xr:uid="{AA70FD26-66AC-486F-95FA-5EDC2CF61F72}"/>
    <cellStyle name="Normal 7 3 3 2 5" xfId="3484" xr:uid="{402292AB-7ED7-4608-A880-B0F4C2124B85}"/>
    <cellStyle name="Normal 7 3 3 2 6" xfId="3485" xr:uid="{B3A3A74D-6A9D-435F-98DE-C08BD7F0B91C}"/>
    <cellStyle name="Normal 7 3 3 3" xfId="360" xr:uid="{6DCCE902-9C24-474F-9EFF-CDCD88F3EBF8}"/>
    <cellStyle name="Normal 7 3 3 3 2" xfId="1888" xr:uid="{C46C7962-5FD0-4F98-9382-4EED392CCC68}"/>
    <cellStyle name="Normal 7 3 3 3 2 2" xfId="1889" xr:uid="{9FEF99D6-406D-42AD-855A-06F5BEEFCEDA}"/>
    <cellStyle name="Normal 7 3 3 3 2 2 2" xfId="4489" xr:uid="{138AAED8-A076-4CFD-8C50-08AB3D6AA531}"/>
    <cellStyle name="Normal 7 3 3 3 2 3" xfId="3486" xr:uid="{6F05F647-417B-4C49-9B25-5024ABD624A0}"/>
    <cellStyle name="Normal 7 3 3 3 2 4" xfId="3487" xr:uid="{5DF68137-BCF5-4EA4-BBF1-9CE31898600A}"/>
    <cellStyle name="Normal 7 3 3 3 3" xfId="1890" xr:uid="{A75CB0B9-A7FA-4BF6-85D5-60D2E3AC3EF4}"/>
    <cellStyle name="Normal 7 3 3 3 3 2" xfId="4490" xr:uid="{DACBD084-7116-4306-B056-7F64A6D9942D}"/>
    <cellStyle name="Normal 7 3 3 3 4" xfId="3488" xr:uid="{E0A364F3-C087-4B5F-B191-DFB1F31E7DF0}"/>
    <cellStyle name="Normal 7 3 3 3 5" xfId="3489" xr:uid="{95B6EBFF-15CE-4336-9F8F-1692E21B55DB}"/>
    <cellStyle name="Normal 7 3 3 4" xfId="1891" xr:uid="{1F0059F3-E322-4883-AE08-E99E857C215E}"/>
    <cellStyle name="Normal 7 3 3 4 2" xfId="1892" xr:uid="{2448F085-417C-4D60-9D5E-A512DD093774}"/>
    <cellStyle name="Normal 7 3 3 4 2 2" xfId="4491" xr:uid="{E77B2C6E-2DA0-4366-A01B-28ED5189BA52}"/>
    <cellStyle name="Normal 7 3 3 4 3" xfId="3490" xr:uid="{BE031AD3-C185-4136-AD6C-D34B29956044}"/>
    <cellStyle name="Normal 7 3 3 4 4" xfId="3491" xr:uid="{B08B7D27-B800-47D8-BE6F-095A186C1EE1}"/>
    <cellStyle name="Normal 7 3 3 5" xfId="1893" xr:uid="{DEFB0512-195D-408C-8092-ACC5C45A501A}"/>
    <cellStyle name="Normal 7 3 3 5 2" xfId="3492" xr:uid="{24C769EA-D6C6-4027-A7D0-C1E4B3CE2E49}"/>
    <cellStyle name="Normal 7 3 3 5 3" xfId="3493" xr:uid="{8A7140F0-3F5B-4260-BCB4-AA02A9FF0B40}"/>
    <cellStyle name="Normal 7 3 3 5 4" xfId="3494" xr:uid="{338727C9-A717-4F78-8510-9580E92D3251}"/>
    <cellStyle name="Normal 7 3 3 6" xfId="3495" xr:uid="{E42BC887-18FD-4A89-B657-4161268302B2}"/>
    <cellStyle name="Normal 7 3 3 7" xfId="3496" xr:uid="{6819CE82-F716-4941-9680-75116F030BBA}"/>
    <cellStyle name="Normal 7 3 3 8" xfId="3497" xr:uid="{1FF81DA3-035E-43E7-B6CD-D4DCE86310B1}"/>
    <cellStyle name="Normal 7 3 4" xfId="144" xr:uid="{A74506A2-973C-4A9C-9FAC-D52E2031987F}"/>
    <cellStyle name="Normal 7 3 4 2" xfId="716" xr:uid="{FE78FCD6-43F3-4EB0-9D07-14A7A310838A}"/>
    <cellStyle name="Normal 7 3 4 2 2" xfId="717" xr:uid="{A658DFC2-E14A-4E82-93CE-82F7DEAE6DCD}"/>
    <cellStyle name="Normal 7 3 4 2 2 2" xfId="1894" xr:uid="{6976BCF8-5FBE-43BE-93F4-001B45437325}"/>
    <cellStyle name="Normal 7 3 4 2 2 2 2" xfId="1895" xr:uid="{C6FAC692-C843-454F-B355-29F6BEA40093}"/>
    <cellStyle name="Normal 7 3 4 2 2 3" xfId="1896" xr:uid="{6A77CF78-21CC-4B30-93F3-167D466A158D}"/>
    <cellStyle name="Normal 7 3 4 2 2 4" xfId="3498" xr:uid="{E46CAD58-1A0B-472C-BB20-2256D90A6940}"/>
    <cellStyle name="Normal 7 3 4 2 3" xfId="1897" xr:uid="{BD83D0E8-6E3F-4D4C-BA28-CA69A436ED2F}"/>
    <cellStyle name="Normal 7 3 4 2 3 2" xfId="1898" xr:uid="{7137B0F3-8182-494C-B650-F48524EBE00D}"/>
    <cellStyle name="Normal 7 3 4 2 4" xfId="1899" xr:uid="{C5B7642E-C4F4-4A14-8E23-6B003C2FDB17}"/>
    <cellStyle name="Normal 7 3 4 2 5" xfId="3499" xr:uid="{AFEC4C8E-E86A-42CD-B440-DED4345D3220}"/>
    <cellStyle name="Normal 7 3 4 3" xfId="718" xr:uid="{819795FF-7F09-40B3-B410-07245BAFF30E}"/>
    <cellStyle name="Normal 7 3 4 3 2" xfId="1900" xr:uid="{9BE18A09-4336-4D43-BF7F-B8D1565934B9}"/>
    <cellStyle name="Normal 7 3 4 3 2 2" xfId="1901" xr:uid="{237E6AED-D9FA-4A5E-BD79-3AE497968D11}"/>
    <cellStyle name="Normal 7 3 4 3 3" xfId="1902" xr:uid="{03A88BDB-BA43-4355-9BF6-F52D37C77765}"/>
    <cellStyle name="Normal 7 3 4 3 4" xfId="3500" xr:uid="{4116B4B7-4F79-4919-9E47-FF2F9AF3D61F}"/>
    <cellStyle name="Normal 7 3 4 4" xfId="1903" xr:uid="{2D2428A4-B9F5-41C1-B064-77D6BBE195D0}"/>
    <cellStyle name="Normal 7 3 4 4 2" xfId="1904" xr:uid="{C153977E-A5E6-486D-BDEE-35DBB6844C13}"/>
    <cellStyle name="Normal 7 3 4 4 3" xfId="3501" xr:uid="{0F25D2A5-DD41-4AFD-BA71-9EE4DBF5E9EB}"/>
    <cellStyle name="Normal 7 3 4 4 4" xfId="3502" xr:uid="{85EDB669-AD76-469E-897F-C8E5E982D88D}"/>
    <cellStyle name="Normal 7 3 4 5" xfId="1905" xr:uid="{BA986162-4745-4C2D-8B09-6C3EE04F59D9}"/>
    <cellStyle name="Normal 7 3 4 6" xfId="3503" xr:uid="{1E686333-08DD-4BB3-93A9-5BC89F988A0E}"/>
    <cellStyle name="Normal 7 3 4 7" xfId="3504" xr:uid="{205CBDF2-DAAD-480D-BCF9-5B41A4D445FC}"/>
    <cellStyle name="Normal 7 3 5" xfId="361" xr:uid="{54D0ADE6-7956-4565-BC4F-D10325278DF9}"/>
    <cellStyle name="Normal 7 3 5 2" xfId="719" xr:uid="{E72C762D-5128-4C26-A4C1-3682482134FC}"/>
    <cellStyle name="Normal 7 3 5 2 2" xfId="1906" xr:uid="{7AE24C3C-ADFE-47BD-AE2B-EAA710FEDD5D}"/>
    <cellStyle name="Normal 7 3 5 2 2 2" xfId="1907" xr:uid="{E1005221-7128-42A2-9239-F9CD4B75C37D}"/>
    <cellStyle name="Normal 7 3 5 2 3" xfId="1908" xr:uid="{E83E5F2D-FDD5-442F-9B49-71E0176FD5B9}"/>
    <cellStyle name="Normal 7 3 5 2 4" xfId="3505" xr:uid="{3C79BA59-43BC-4F29-A45A-E2AFA1F67AD3}"/>
    <cellStyle name="Normal 7 3 5 3" xfId="1909" xr:uid="{8C93B048-6B27-4B1D-91AC-C3F4FFDD1BBC}"/>
    <cellStyle name="Normal 7 3 5 3 2" xfId="1910" xr:uid="{E37B5820-DFC7-4ABC-9FEF-6C0EDE3D6A19}"/>
    <cellStyle name="Normal 7 3 5 3 3" xfId="3506" xr:uid="{4441459D-3622-4A68-ABA3-AFDBD25F92E9}"/>
    <cellStyle name="Normal 7 3 5 3 4" xfId="3507" xr:uid="{CA8552FF-5A5B-4782-84CA-8A25DE03F63E}"/>
    <cellStyle name="Normal 7 3 5 4" xfId="1911" xr:uid="{7FE337EA-2BD2-4889-A1AC-32DFBD75CE44}"/>
    <cellStyle name="Normal 7 3 5 5" xfId="3508" xr:uid="{5FE196A5-B66A-41CE-81B6-3257AB713DF5}"/>
    <cellStyle name="Normal 7 3 5 6" xfId="3509" xr:uid="{0F4F213F-5A86-47D5-803D-93D461989C01}"/>
    <cellStyle name="Normal 7 3 6" xfId="362" xr:uid="{96D749DB-D493-451F-A53E-48F26FB058DB}"/>
    <cellStyle name="Normal 7 3 6 2" xfId="1912" xr:uid="{5526AFAE-9969-4A6B-93E2-85D402531B4D}"/>
    <cellStyle name="Normal 7 3 6 2 2" xfId="1913" xr:uid="{0FDBC5F9-A143-4DF8-9AC8-846A11BB5520}"/>
    <cellStyle name="Normal 7 3 6 2 3" xfId="3510" xr:uid="{975FB608-9654-47DC-8F28-A21A2F5DDC82}"/>
    <cellStyle name="Normal 7 3 6 2 4" xfId="3511" xr:uid="{9F2EDE67-A149-4B48-9AE2-C078B1D46663}"/>
    <cellStyle name="Normal 7 3 6 3" xfId="1914" xr:uid="{2CEFB743-2DD6-4C64-A0EA-71F97007E401}"/>
    <cellStyle name="Normal 7 3 6 4" xfId="3512" xr:uid="{41874E9A-E553-4902-99A5-64400EFD0332}"/>
    <cellStyle name="Normal 7 3 6 5" xfId="3513" xr:uid="{6681D08B-2D1A-4FC4-995F-04AC814B99B7}"/>
    <cellStyle name="Normal 7 3 7" xfId="1915" xr:uid="{D8116AA2-8B39-4C05-AB8B-57772C14B4F8}"/>
    <cellStyle name="Normal 7 3 7 2" xfId="1916" xr:uid="{AEAAA7A6-8FC8-467D-9AB5-7A91276A4482}"/>
    <cellStyle name="Normal 7 3 7 3" xfId="3514" xr:uid="{5003A34E-7E63-4235-9B18-47B7EE548494}"/>
    <cellStyle name="Normal 7 3 7 4" xfId="3515" xr:uid="{FD8B843C-8AE2-4AB0-BBB6-32BE946F9DA6}"/>
    <cellStyle name="Normal 7 3 8" xfId="1917" xr:uid="{3BCD8B50-A498-4F83-89A2-24ACA64C2FED}"/>
    <cellStyle name="Normal 7 3 8 2" xfId="3516" xr:uid="{DE1F4813-B993-46F7-BBC3-8F015A2CA545}"/>
    <cellStyle name="Normal 7 3 8 3" xfId="3517" xr:uid="{B609A76B-3D9F-4675-9D0A-01136041E107}"/>
    <cellStyle name="Normal 7 3 8 4" xfId="3518" xr:uid="{C0A0FE88-AF18-4716-A6BB-0684D51EBB00}"/>
    <cellStyle name="Normal 7 3 9" xfId="3519" xr:uid="{CA93783B-8B47-4ACD-8908-90231EFDAC31}"/>
    <cellStyle name="Normal 7 4" xfId="145" xr:uid="{CF2C0E2F-8DE0-498B-B346-D8F5B741FF07}"/>
    <cellStyle name="Normal 7 4 10" xfId="3520" xr:uid="{6ACF8773-042F-4C74-8A55-F5A747DE6184}"/>
    <cellStyle name="Normal 7 4 11" xfId="3521" xr:uid="{36BEB5AF-2069-4F59-A753-7C839153D727}"/>
    <cellStyle name="Normal 7 4 2" xfId="146" xr:uid="{D339AA9C-D0EF-44C5-AED5-DF78AE8B4640}"/>
    <cellStyle name="Normal 7 4 2 2" xfId="363" xr:uid="{3209D8F3-C548-4841-B1D8-AA3F7C6AAF1D}"/>
    <cellStyle name="Normal 7 4 2 2 2" xfId="720" xr:uid="{B6486EEC-43CC-40A3-89ED-207CC26D1232}"/>
    <cellStyle name="Normal 7 4 2 2 2 2" xfId="721" xr:uid="{D2A3E65C-D724-499F-92EE-C3FFDA20EE07}"/>
    <cellStyle name="Normal 7 4 2 2 2 2 2" xfId="1918" xr:uid="{9E7B0CC8-CE29-439A-B48E-953479342C83}"/>
    <cellStyle name="Normal 7 4 2 2 2 2 3" xfId="3522" xr:uid="{1830DE24-60AB-4061-A2F8-A49A567ACBBC}"/>
    <cellStyle name="Normal 7 4 2 2 2 2 4" xfId="3523" xr:uid="{F9C78FB5-37B3-46EF-9E5D-7FB1FEEAA46D}"/>
    <cellStyle name="Normal 7 4 2 2 2 3" xfId="1919" xr:uid="{838EB5BF-45D2-478B-B682-888691AC4896}"/>
    <cellStyle name="Normal 7 4 2 2 2 3 2" xfId="3524" xr:uid="{FF7909CD-69BC-4DD6-88B8-0F9809BDEAC8}"/>
    <cellStyle name="Normal 7 4 2 2 2 3 3" xfId="3525" xr:uid="{233AD5F3-674F-47FA-A8B2-2B4E77C154AF}"/>
    <cellStyle name="Normal 7 4 2 2 2 3 4" xfId="3526" xr:uid="{124DBD22-9F23-43C4-8C66-4F22581EC1AD}"/>
    <cellStyle name="Normal 7 4 2 2 2 4" xfId="3527" xr:uid="{3F54C9FC-4209-4061-86F9-F7D4625FEFF4}"/>
    <cellStyle name="Normal 7 4 2 2 2 5" xfId="3528" xr:uid="{19E5711E-976D-4F24-8F28-A40530342D44}"/>
    <cellStyle name="Normal 7 4 2 2 2 6" xfId="3529" xr:uid="{C3378B86-B454-4DE5-BBA5-355A5A26C00E}"/>
    <cellStyle name="Normal 7 4 2 2 3" xfId="722" xr:uid="{CBB6C0A2-B183-4500-B2C8-A48446959426}"/>
    <cellStyle name="Normal 7 4 2 2 3 2" xfId="1920" xr:uid="{CC66DE1F-FEC2-4679-AEE9-EA17ACF98755}"/>
    <cellStyle name="Normal 7 4 2 2 3 2 2" xfId="3530" xr:uid="{4F5DC0AC-3933-47EE-B5AD-0C808C90B03E}"/>
    <cellStyle name="Normal 7 4 2 2 3 2 3" xfId="3531" xr:uid="{5C233AE4-9965-4764-9278-DBA5A8C734B9}"/>
    <cellStyle name="Normal 7 4 2 2 3 2 4" xfId="3532" xr:uid="{64A82F31-7F7B-4A06-A98F-5582B6A76AE5}"/>
    <cellStyle name="Normal 7 4 2 2 3 3" xfId="3533" xr:uid="{8AEC8A18-FFF7-4988-AE1B-5EC943517F00}"/>
    <cellStyle name="Normal 7 4 2 2 3 4" xfId="3534" xr:uid="{A351B82F-85FF-4479-9186-9644E5057249}"/>
    <cellStyle name="Normal 7 4 2 2 3 5" xfId="3535" xr:uid="{077CE4BF-6161-4AE8-BBF6-601BE2188548}"/>
    <cellStyle name="Normal 7 4 2 2 4" xfId="1921" xr:uid="{8D292DF9-A003-412D-BF17-88CBB3F2F945}"/>
    <cellStyle name="Normal 7 4 2 2 4 2" xfId="3536" xr:uid="{6DDD6774-B41E-4BFB-8239-735A29ABE3BD}"/>
    <cellStyle name="Normal 7 4 2 2 4 3" xfId="3537" xr:uid="{E2E5204B-AB6D-46ED-A901-7E110D11BC9E}"/>
    <cellStyle name="Normal 7 4 2 2 4 4" xfId="3538" xr:uid="{8DF9D38B-7D23-4FA7-8BFA-1AB12E12FD9C}"/>
    <cellStyle name="Normal 7 4 2 2 5" xfId="3539" xr:uid="{DF1FDC6C-2035-42E6-8F0A-5246F760C0DD}"/>
    <cellStyle name="Normal 7 4 2 2 5 2" xfId="3540" xr:uid="{177DF1B4-2921-4E1C-9083-9A534F83E1E7}"/>
    <cellStyle name="Normal 7 4 2 2 5 3" xfId="3541" xr:uid="{43D38D8D-150F-4FFE-9472-9F8932D9BB40}"/>
    <cellStyle name="Normal 7 4 2 2 5 4" xfId="3542" xr:uid="{4B76609B-5288-4F85-8881-9236B4A05C0D}"/>
    <cellStyle name="Normal 7 4 2 2 6" xfId="3543" xr:uid="{AB518BB7-08FE-4346-8A64-D82B589B3BA9}"/>
    <cellStyle name="Normal 7 4 2 2 7" xfId="3544" xr:uid="{86B88407-7F1B-4D96-8E66-FFBE7EAF02E8}"/>
    <cellStyle name="Normal 7 4 2 2 8" xfId="3545" xr:uid="{BAE54A18-ED46-4424-AECD-3A94CF8BF5D8}"/>
    <cellStyle name="Normal 7 4 2 3" xfId="723" xr:uid="{F0441C55-55EC-4C63-B367-832B894F7812}"/>
    <cellStyle name="Normal 7 4 2 3 2" xfId="724" xr:uid="{931A53AC-5240-4C0D-B9E6-BF20817FFEA8}"/>
    <cellStyle name="Normal 7 4 2 3 2 2" xfId="725" xr:uid="{6D2DAF3E-DE0C-40B6-9084-5DD7C5C3D900}"/>
    <cellStyle name="Normal 7 4 2 3 2 3" xfId="3546" xr:uid="{24851A55-FFC3-4EB2-807A-D0B3C934D4AC}"/>
    <cellStyle name="Normal 7 4 2 3 2 4" xfId="3547" xr:uid="{04FB0551-3F98-4747-AD93-A10E3A2BBB70}"/>
    <cellStyle name="Normal 7 4 2 3 3" xfId="726" xr:uid="{6CC3466E-3C5E-4E32-91BB-4B89A7060941}"/>
    <cellStyle name="Normal 7 4 2 3 3 2" xfId="3548" xr:uid="{B8443510-C251-47F4-B0A7-D00328C7298C}"/>
    <cellStyle name="Normal 7 4 2 3 3 3" xfId="3549" xr:uid="{42240CF3-6A15-4246-BF5C-ECF243302DDA}"/>
    <cellStyle name="Normal 7 4 2 3 3 4" xfId="3550" xr:uid="{869D5B32-F0DE-4E25-9F14-4F8B66E9570A}"/>
    <cellStyle name="Normal 7 4 2 3 4" xfId="3551" xr:uid="{09B16F8D-DBC1-4CFA-9801-79D72A0AD74E}"/>
    <cellStyle name="Normal 7 4 2 3 5" xfId="3552" xr:uid="{FAAB4020-1EF3-4785-963C-654323B34BA1}"/>
    <cellStyle name="Normal 7 4 2 3 6" xfId="3553" xr:uid="{CE254B20-C513-43BF-8404-AB56549B5B94}"/>
    <cellStyle name="Normal 7 4 2 4" xfId="727" xr:uid="{E11B8A91-AF99-4179-AEE3-A2A308DD0032}"/>
    <cellStyle name="Normal 7 4 2 4 2" xfId="728" xr:uid="{31390FE7-8C5D-489D-B184-EF792AD8D348}"/>
    <cellStyle name="Normal 7 4 2 4 2 2" xfId="3554" xr:uid="{CBADA97B-F207-4E37-B120-78EFC9496C21}"/>
    <cellStyle name="Normal 7 4 2 4 2 3" xfId="3555" xr:uid="{A78FCC92-6857-49AE-B382-03084D63F7FD}"/>
    <cellStyle name="Normal 7 4 2 4 2 4" xfId="3556" xr:uid="{E0248AF5-740A-41EA-976F-120371923897}"/>
    <cellStyle name="Normal 7 4 2 4 3" xfId="3557" xr:uid="{77F9CCDF-1AE2-4897-AAED-D3023FD01109}"/>
    <cellStyle name="Normal 7 4 2 4 4" xfId="3558" xr:uid="{5D9210A9-7616-43EF-B91D-95DCF58B8FF7}"/>
    <cellStyle name="Normal 7 4 2 4 5" xfId="3559" xr:uid="{46208884-73D9-4AB5-9E2C-7C5039FA7DFF}"/>
    <cellStyle name="Normal 7 4 2 5" xfId="729" xr:uid="{4032136F-9378-460C-AA55-BE0104DA3512}"/>
    <cellStyle name="Normal 7 4 2 5 2" xfId="3560" xr:uid="{7842A1FB-2CD3-40F6-9503-6BB22AA16907}"/>
    <cellStyle name="Normal 7 4 2 5 3" xfId="3561" xr:uid="{F478AFF1-C421-4BA4-867E-DD2D2533ED20}"/>
    <cellStyle name="Normal 7 4 2 5 4" xfId="3562" xr:uid="{723834F1-84E4-40DD-9E01-AA0F85FA64DC}"/>
    <cellStyle name="Normal 7 4 2 6" xfId="3563" xr:uid="{EC765592-2FF3-4004-97AE-3D75D8381A5C}"/>
    <cellStyle name="Normal 7 4 2 6 2" xfId="3564" xr:uid="{546AC345-0DC2-4B67-90D8-46E9C10C2F1A}"/>
    <cellStyle name="Normal 7 4 2 6 3" xfId="3565" xr:uid="{14D65BAA-8D79-4ECC-9A22-E0542DAB9998}"/>
    <cellStyle name="Normal 7 4 2 6 4" xfId="3566" xr:uid="{1296BE03-5A80-4091-90BF-79175974D878}"/>
    <cellStyle name="Normal 7 4 2 7" xfId="3567" xr:uid="{CF856FDD-808E-4735-A46D-F97BA0B333FD}"/>
    <cellStyle name="Normal 7 4 2 8" xfId="3568" xr:uid="{22F82627-CC79-4579-BE37-886B3350DB7F}"/>
    <cellStyle name="Normal 7 4 2 9" xfId="3569" xr:uid="{2CE10B9C-164A-4CBB-BAF8-071C2D2B5118}"/>
    <cellStyle name="Normal 7 4 3" xfId="364" xr:uid="{50F1A637-9E71-44C8-AED7-DBF38E9FCF9D}"/>
    <cellStyle name="Normal 7 4 3 2" xfId="730" xr:uid="{7357AC62-EE00-43D3-867A-28B714CF8120}"/>
    <cellStyle name="Normal 7 4 3 2 2" xfId="731" xr:uid="{5AB25CB7-B176-4346-B8D4-091D819A2377}"/>
    <cellStyle name="Normal 7 4 3 2 2 2" xfId="1922" xr:uid="{0EC972BD-5D7E-46CA-9B2B-6EBAD180F589}"/>
    <cellStyle name="Normal 7 4 3 2 2 2 2" xfId="1923" xr:uid="{3C57EBF4-A8DE-4568-9076-849E7472FA07}"/>
    <cellStyle name="Normal 7 4 3 2 2 3" xfId="1924" xr:uid="{92846109-D918-441B-B5F6-413789556326}"/>
    <cellStyle name="Normal 7 4 3 2 2 4" xfId="3570" xr:uid="{FC0F276C-3D61-4417-B913-A761A7FEEBE5}"/>
    <cellStyle name="Normal 7 4 3 2 3" xfId="1925" xr:uid="{DE7A9D28-C806-4C8E-ACD9-249C02EA7E2E}"/>
    <cellStyle name="Normal 7 4 3 2 3 2" xfId="1926" xr:uid="{0D3FE6FD-E21E-4064-9B60-F200DE65D779}"/>
    <cellStyle name="Normal 7 4 3 2 3 3" xfId="3571" xr:uid="{D879AF84-5149-4A1F-A269-0E20D2383FE2}"/>
    <cellStyle name="Normal 7 4 3 2 3 4" xfId="3572" xr:uid="{F5EBB335-D18D-4140-8EA8-48F1A8F95752}"/>
    <cellStyle name="Normal 7 4 3 2 4" xfId="1927" xr:uid="{A66B9EDB-14F6-4135-B353-68AA7367E334}"/>
    <cellStyle name="Normal 7 4 3 2 5" xfId="3573" xr:uid="{631A867F-6AE2-40CF-A936-0D2962004A4D}"/>
    <cellStyle name="Normal 7 4 3 2 6" xfId="3574" xr:uid="{A8EE4E2D-871C-4A88-807C-FCE9375033D0}"/>
    <cellStyle name="Normal 7 4 3 3" xfId="732" xr:uid="{FE187411-DD4C-40C6-949B-D90D05D66755}"/>
    <cellStyle name="Normal 7 4 3 3 2" xfId="1928" xr:uid="{23F3E310-B09E-47F6-955E-64914AB869A0}"/>
    <cellStyle name="Normal 7 4 3 3 2 2" xfId="1929" xr:uid="{DCFD5B87-5254-4E1F-9497-BFF85F741C0D}"/>
    <cellStyle name="Normal 7 4 3 3 2 3" xfId="3575" xr:uid="{1B4BD0B0-24C2-4378-820F-EF3421A72173}"/>
    <cellStyle name="Normal 7 4 3 3 2 4" xfId="3576" xr:uid="{49595729-799B-474F-B0F0-46AC1419819F}"/>
    <cellStyle name="Normal 7 4 3 3 3" xfId="1930" xr:uid="{69EDB3DC-B2BC-45D2-AC7E-F39B2D3FAFE5}"/>
    <cellStyle name="Normal 7 4 3 3 4" xfId="3577" xr:uid="{FFF1ECD9-6F25-44BF-96A2-E0D9A12E03D8}"/>
    <cellStyle name="Normal 7 4 3 3 5" xfId="3578" xr:uid="{D138EC3C-0772-456C-9DC2-C75C59C956D1}"/>
    <cellStyle name="Normal 7 4 3 4" xfId="1931" xr:uid="{7B14901D-E387-459A-BF9E-57C0E07F2BE0}"/>
    <cellStyle name="Normal 7 4 3 4 2" xfId="1932" xr:uid="{AF627854-313E-49DF-8FF6-3A4302A98A4C}"/>
    <cellStyle name="Normal 7 4 3 4 3" xfId="3579" xr:uid="{1EA37F91-BA7A-49A8-980D-20891208E320}"/>
    <cellStyle name="Normal 7 4 3 4 4" xfId="3580" xr:uid="{849820C4-0047-4BE7-B13A-B17D5D8FDCD7}"/>
    <cellStyle name="Normal 7 4 3 5" xfId="1933" xr:uid="{A8081568-AE90-4A85-822C-943EA8BA342B}"/>
    <cellStyle name="Normal 7 4 3 5 2" xfId="3581" xr:uid="{0230B1A3-53AE-404E-A15C-7A3F62113D28}"/>
    <cellStyle name="Normal 7 4 3 5 3" xfId="3582" xr:uid="{630D8DF0-F537-4F39-8177-609D827C9599}"/>
    <cellStyle name="Normal 7 4 3 5 4" xfId="3583" xr:uid="{08A6735A-8232-4919-A50F-6280923E41B1}"/>
    <cellStyle name="Normal 7 4 3 6" xfId="3584" xr:uid="{358F6A59-266A-4D4E-B4F1-373526F73A43}"/>
    <cellStyle name="Normal 7 4 3 7" xfId="3585" xr:uid="{748ADA8E-1D33-4987-97E9-A9B908582A4C}"/>
    <cellStyle name="Normal 7 4 3 8" xfId="3586" xr:uid="{4D58C4E3-736F-407B-8C9B-495BD9FBF26B}"/>
    <cellStyle name="Normal 7 4 4" xfId="365" xr:uid="{32433B07-E86A-4F1D-9DE9-D458558FD877}"/>
    <cellStyle name="Normal 7 4 4 2" xfId="733" xr:uid="{DDB0CD97-E529-43B4-9CBE-558CB03D704D}"/>
    <cellStyle name="Normal 7 4 4 2 2" xfId="734" xr:uid="{D8ACAA6F-142A-4FCE-91EC-EDE718600B56}"/>
    <cellStyle name="Normal 7 4 4 2 2 2" xfId="1934" xr:uid="{8E1218CC-3E7C-4B40-A527-34E8B6E20924}"/>
    <cellStyle name="Normal 7 4 4 2 2 3" xfId="3587" xr:uid="{26BCA91D-3AB9-4637-ADE3-AAE20B83092C}"/>
    <cellStyle name="Normal 7 4 4 2 2 4" xfId="3588" xr:uid="{86B49D58-5DF1-4BFE-B1FB-3206FD092618}"/>
    <cellStyle name="Normal 7 4 4 2 3" xfId="1935" xr:uid="{0D3EDA02-8A19-4118-8401-47FA791BF836}"/>
    <cellStyle name="Normal 7 4 4 2 4" xfId="3589" xr:uid="{D598B46E-A34A-42E8-8875-47376D493603}"/>
    <cellStyle name="Normal 7 4 4 2 5" xfId="3590" xr:uid="{9DA131AA-AF0F-4123-8F66-2C647884194B}"/>
    <cellStyle name="Normal 7 4 4 3" xfId="735" xr:uid="{80ED09F3-2A80-4552-8E86-FEF9331DC5C4}"/>
    <cellStyle name="Normal 7 4 4 3 2" xfId="1936" xr:uid="{6D53CAEF-AADD-4758-BDC5-C88E4AE77D78}"/>
    <cellStyle name="Normal 7 4 4 3 3" xfId="3591" xr:uid="{A5E59411-C681-48D1-860C-EDCA1B1D3CDE}"/>
    <cellStyle name="Normal 7 4 4 3 4" xfId="3592" xr:uid="{4BD1E2AA-11FB-40ED-9D3F-2A8B0B422861}"/>
    <cellStyle name="Normal 7 4 4 4" xfId="1937" xr:uid="{5BABB364-8886-4D8E-8B1F-A2527089E151}"/>
    <cellStyle name="Normal 7 4 4 4 2" xfId="3593" xr:uid="{70581414-C76A-4F7C-8A13-5CD93BD138B0}"/>
    <cellStyle name="Normal 7 4 4 4 3" xfId="3594" xr:uid="{F399FCD6-D6B9-4637-B3A8-4279B6742881}"/>
    <cellStyle name="Normal 7 4 4 4 4" xfId="3595" xr:uid="{8E3EC124-A2AF-4F78-9EE6-C2EFB2DBDB5C}"/>
    <cellStyle name="Normal 7 4 4 5" xfId="3596" xr:uid="{81562A21-CF2B-4B68-9F3D-0D97E579A0D8}"/>
    <cellStyle name="Normal 7 4 4 6" xfId="3597" xr:uid="{E3388376-16F1-46BF-B8B6-FDF57431A9D7}"/>
    <cellStyle name="Normal 7 4 4 7" xfId="3598" xr:uid="{4383D9BA-515E-4720-B9F0-DC166AD8FFA6}"/>
    <cellStyle name="Normal 7 4 5" xfId="366" xr:uid="{0A5AC931-108A-49A5-B9C6-3364C8D62D15}"/>
    <cellStyle name="Normal 7 4 5 2" xfId="736" xr:uid="{AD82F907-F139-45D2-B735-59DDAC0FBE10}"/>
    <cellStyle name="Normal 7 4 5 2 2" xfId="1938" xr:uid="{CC8A62F6-C86F-408B-98D3-AEAC81D42EC4}"/>
    <cellStyle name="Normal 7 4 5 2 3" xfId="3599" xr:uid="{20C7326F-2141-493F-8FB0-7D97E5820AD5}"/>
    <cellStyle name="Normal 7 4 5 2 4" xfId="3600" xr:uid="{46B858A9-2695-4631-9414-E68C403AD948}"/>
    <cellStyle name="Normal 7 4 5 3" xfId="1939" xr:uid="{B3B38331-8E70-4BDB-BAC9-3F2B539E0B39}"/>
    <cellStyle name="Normal 7 4 5 3 2" xfId="3601" xr:uid="{607AB7B6-4F22-44D2-9FF6-DC4B996D3D80}"/>
    <cellStyle name="Normal 7 4 5 3 3" xfId="3602" xr:uid="{45C2676A-DE4A-4DBF-AC9F-123A6EC55725}"/>
    <cellStyle name="Normal 7 4 5 3 4" xfId="3603" xr:uid="{BF6357E7-0737-45A1-8B2F-AEA5DC08D7F7}"/>
    <cellStyle name="Normal 7 4 5 4" xfId="3604" xr:uid="{7B7D03B4-C97B-4E35-907D-7DC573960E97}"/>
    <cellStyle name="Normal 7 4 5 5" xfId="3605" xr:uid="{75D926D8-77BA-465F-B0B0-7F0A9BFB88A3}"/>
    <cellStyle name="Normal 7 4 5 6" xfId="3606" xr:uid="{25356510-C4DF-4E68-AB3E-0898A9F6E79E}"/>
    <cellStyle name="Normal 7 4 6" xfId="737" xr:uid="{166E2F4F-11C6-442E-8E77-5C31A125D13A}"/>
    <cellStyle name="Normal 7 4 6 2" xfId="1940" xr:uid="{D7CC0DC8-AE0E-4A5C-818A-28B5FBBF1A39}"/>
    <cellStyle name="Normal 7 4 6 2 2" xfId="3607" xr:uid="{19F3666F-8A6A-417E-A2CC-FB982D9BF033}"/>
    <cellStyle name="Normal 7 4 6 2 3" xfId="3608" xr:uid="{B4FA4EE1-A82E-4863-AB32-05FC58BFDD33}"/>
    <cellStyle name="Normal 7 4 6 2 4" xfId="3609" xr:uid="{2F3F904A-730F-407C-9276-3FFE0519539D}"/>
    <cellStyle name="Normal 7 4 6 3" xfId="3610" xr:uid="{534006D6-ABD0-4DA7-833C-7FCDCBE7C42B}"/>
    <cellStyle name="Normal 7 4 6 4" xfId="3611" xr:uid="{FCB2BD0A-705B-4A17-8F4D-D68585994321}"/>
    <cellStyle name="Normal 7 4 6 5" xfId="3612" xr:uid="{1D637D36-AF6B-4813-9C4B-88F923A194EC}"/>
    <cellStyle name="Normal 7 4 7" xfId="1941" xr:uid="{5D7A27F4-F84B-44B1-AEE1-4F0EB130DC52}"/>
    <cellStyle name="Normal 7 4 7 2" xfId="3613" xr:uid="{6DA10DCD-5421-4BD6-A460-F81B184B481D}"/>
    <cellStyle name="Normal 7 4 7 3" xfId="3614" xr:uid="{AB6F615E-4D0E-4BDC-A13F-272A4BA42222}"/>
    <cellStyle name="Normal 7 4 7 4" xfId="3615" xr:uid="{BDFB3F14-275C-4872-BE6C-0FAF151E888C}"/>
    <cellStyle name="Normal 7 4 8" xfId="3616" xr:uid="{A9FC5E9C-7272-482B-BDB8-137EC80C0256}"/>
    <cellStyle name="Normal 7 4 8 2" xfId="3617" xr:uid="{B3E2437D-88BC-4C4B-A859-7F7892F48E67}"/>
    <cellStyle name="Normal 7 4 8 3" xfId="3618" xr:uid="{7E89C6FB-50E4-4DDF-AEC6-52D4B535C5EF}"/>
    <cellStyle name="Normal 7 4 8 4" xfId="3619" xr:uid="{6E0EA9C4-9C52-4D99-995A-CE403ABDA30A}"/>
    <cellStyle name="Normal 7 4 9" xfId="3620" xr:uid="{A3202F5A-9AC2-4754-A3F0-70F73C4B2AEC}"/>
    <cellStyle name="Normal 7 5" xfId="147" xr:uid="{9FDB9882-EA22-4030-95EC-D611AE636607}"/>
    <cellStyle name="Normal 7 5 2" xfId="148" xr:uid="{76895F05-954E-4EE8-93BC-C5FCA7743DDF}"/>
    <cellStyle name="Normal 7 5 2 2" xfId="367" xr:uid="{EE56BD3B-DCED-46CC-AC73-385E6846114F}"/>
    <cellStyle name="Normal 7 5 2 2 2" xfId="738" xr:uid="{89A4B9C8-F4DB-415C-B689-529AA87615CE}"/>
    <cellStyle name="Normal 7 5 2 2 2 2" xfId="1942" xr:uid="{0FCF3DA3-B61D-4465-913F-77499668F402}"/>
    <cellStyle name="Normal 7 5 2 2 2 3" xfId="3621" xr:uid="{996AE73D-E5CB-4E3E-8D3E-6EC9FF04ED16}"/>
    <cellStyle name="Normal 7 5 2 2 2 4" xfId="3622" xr:uid="{A4D28172-FB23-4F93-ACBF-5AE1E0334D92}"/>
    <cellStyle name="Normal 7 5 2 2 3" xfId="1943" xr:uid="{A7BF8930-AFEB-4DC6-B36F-1AF6B9A00C56}"/>
    <cellStyle name="Normal 7 5 2 2 3 2" xfId="3623" xr:uid="{04D873C6-1472-4DE6-8A6E-082B72DA9A6B}"/>
    <cellStyle name="Normal 7 5 2 2 3 3" xfId="3624" xr:uid="{33BB1CA8-B939-42B4-AD9F-E89DE64831FE}"/>
    <cellStyle name="Normal 7 5 2 2 3 4" xfId="3625" xr:uid="{9EA1CAA4-BB98-4C7C-8906-0A10F786AE97}"/>
    <cellStyle name="Normal 7 5 2 2 4" xfId="3626" xr:uid="{C8A6CF29-D9AB-430A-80E4-EDC14DC5A58C}"/>
    <cellStyle name="Normal 7 5 2 2 5" xfId="3627" xr:uid="{990345CE-C232-411A-94A5-4F242A9F39A3}"/>
    <cellStyle name="Normal 7 5 2 2 6" xfId="3628" xr:uid="{F8AAE81D-8363-4DCD-B95D-4A3A57886379}"/>
    <cellStyle name="Normal 7 5 2 3" xfId="739" xr:uid="{28B82945-9C62-4882-B300-9598F41F27BF}"/>
    <cellStyle name="Normal 7 5 2 3 2" xfId="1944" xr:uid="{10C93CBC-2194-4CB1-89AD-CEC7C633059E}"/>
    <cellStyle name="Normal 7 5 2 3 2 2" xfId="3629" xr:uid="{BEAF1FA2-ABE7-4332-85BC-ECA04240B7FE}"/>
    <cellStyle name="Normal 7 5 2 3 2 3" xfId="3630" xr:uid="{AC41E37C-9ADD-4E68-BE90-752A4AC046D3}"/>
    <cellStyle name="Normal 7 5 2 3 2 4" xfId="3631" xr:uid="{DCBF3B91-A058-4B4B-9D98-AA94F5E243C7}"/>
    <cellStyle name="Normal 7 5 2 3 3" xfId="3632" xr:uid="{AA6B2130-89BC-41CC-8DCA-B1B695DC8089}"/>
    <cellStyle name="Normal 7 5 2 3 4" xfId="3633" xr:uid="{DCC1A664-A4ED-491E-974A-42F9CD5C5A28}"/>
    <cellStyle name="Normal 7 5 2 3 5" xfId="3634" xr:uid="{0B2CECC5-C715-407A-A788-BBF0BE83EA02}"/>
    <cellStyle name="Normal 7 5 2 4" xfId="1945" xr:uid="{41F2F23A-4E87-457C-A31C-9AC493639F92}"/>
    <cellStyle name="Normal 7 5 2 4 2" xfId="3635" xr:uid="{286E1566-5EB5-451D-A6D0-07CCB29C56CF}"/>
    <cellStyle name="Normal 7 5 2 4 3" xfId="3636" xr:uid="{4DE4B106-40F0-4BB5-9C9F-1CD095DC5E31}"/>
    <cellStyle name="Normal 7 5 2 4 4" xfId="3637" xr:uid="{105F9494-7537-4481-A294-4C5EA8F6D838}"/>
    <cellStyle name="Normal 7 5 2 5" xfId="3638" xr:uid="{4C90EFC0-51A5-43C2-B790-21265EC39E3F}"/>
    <cellStyle name="Normal 7 5 2 5 2" xfId="3639" xr:uid="{F1EC056C-3BE3-4450-9F7E-A9F699E866EE}"/>
    <cellStyle name="Normal 7 5 2 5 3" xfId="3640" xr:uid="{DC5E8C92-B292-46D7-A542-051B5EC43F39}"/>
    <cellStyle name="Normal 7 5 2 5 4" xfId="3641" xr:uid="{3F42DEFD-C41D-4AB1-9EBB-AAB78B7D0598}"/>
    <cellStyle name="Normal 7 5 2 6" xfId="3642" xr:uid="{E2C264BB-BD19-4C07-8CBC-CA3AA3B34FA9}"/>
    <cellStyle name="Normal 7 5 2 7" xfId="3643" xr:uid="{2B0A79C2-5619-437F-9C2F-F187D53901E3}"/>
    <cellStyle name="Normal 7 5 2 8" xfId="3644" xr:uid="{A118D3D8-0DE4-4096-A7EC-D0B4A464BCA8}"/>
    <cellStyle name="Normal 7 5 3" xfId="368" xr:uid="{951FFCB5-2B0A-4F84-8FF2-0ED144E0547C}"/>
    <cellStyle name="Normal 7 5 3 2" xfId="740" xr:uid="{B90C722F-C002-42FB-AC28-CE57A7587C06}"/>
    <cellStyle name="Normal 7 5 3 2 2" xfId="741" xr:uid="{54DB471D-ACCA-4A9A-B7AD-8F705D1CF601}"/>
    <cellStyle name="Normal 7 5 3 2 3" xfId="3645" xr:uid="{EAE27D71-F011-49CC-BE89-B1F817A827DA}"/>
    <cellStyle name="Normal 7 5 3 2 4" xfId="3646" xr:uid="{29A7F3BD-E2D1-4944-A2AC-4BDFF747F8B5}"/>
    <cellStyle name="Normal 7 5 3 3" xfId="742" xr:uid="{E0061A26-3989-4F1C-8EF2-519949E344C3}"/>
    <cellStyle name="Normal 7 5 3 3 2" xfId="3647" xr:uid="{9963B3B5-18D7-405B-AC05-2953B4DCEF95}"/>
    <cellStyle name="Normal 7 5 3 3 3" xfId="3648" xr:uid="{4BBBB7D8-5420-4E00-A25E-FDFF6A962FB9}"/>
    <cellStyle name="Normal 7 5 3 3 4" xfId="3649" xr:uid="{E8684FB1-0C60-47F4-8A92-A9A7161EAE97}"/>
    <cellStyle name="Normal 7 5 3 4" xfId="3650" xr:uid="{3C2668A0-44E2-48F9-B1BC-2B73576F5C1A}"/>
    <cellStyle name="Normal 7 5 3 5" xfId="3651" xr:uid="{3F77B91D-303C-40FF-A1DF-A579FD482F3B}"/>
    <cellStyle name="Normal 7 5 3 6" xfId="3652" xr:uid="{52CCDCAF-8BF2-4369-A33D-E030867C116E}"/>
    <cellStyle name="Normal 7 5 4" xfId="369" xr:uid="{A2F62D0D-3FFF-48EE-B85D-8BC36656DB91}"/>
    <cellStyle name="Normal 7 5 4 2" xfId="743" xr:uid="{9F2FB1BA-0DD6-4D25-A5E1-F3BE11E470E3}"/>
    <cellStyle name="Normal 7 5 4 2 2" xfId="3653" xr:uid="{AA914CED-27C2-432D-AD8C-BB414FBFEA17}"/>
    <cellStyle name="Normal 7 5 4 2 3" xfId="3654" xr:uid="{2DAEB189-91B6-4166-994B-DAE19EFC2EAE}"/>
    <cellStyle name="Normal 7 5 4 2 4" xfId="3655" xr:uid="{C0721C9C-3683-451E-9038-FFE8774610FC}"/>
    <cellStyle name="Normal 7 5 4 3" xfId="3656" xr:uid="{9A5A7BD3-49C6-4247-8E16-DA361F1CB7FA}"/>
    <cellStyle name="Normal 7 5 4 4" xfId="3657" xr:uid="{70D5C3E4-A0D3-4E12-AE14-8D085C9A6B79}"/>
    <cellStyle name="Normal 7 5 4 5" xfId="3658" xr:uid="{F36534AB-4302-48BA-AF65-4B401D4C78F7}"/>
    <cellStyle name="Normal 7 5 5" xfId="744" xr:uid="{B2F98E42-2E0A-4DDC-82CE-087486902FE7}"/>
    <cellStyle name="Normal 7 5 5 2" xfId="3659" xr:uid="{19F549A8-9A92-450E-8E7C-922C4FB0440F}"/>
    <cellStyle name="Normal 7 5 5 3" xfId="3660" xr:uid="{244A8715-EEA5-45D7-A3C0-4BFACA912A87}"/>
    <cellStyle name="Normal 7 5 5 4" xfId="3661" xr:uid="{15316553-9469-4979-BA44-5713BF7BA2E5}"/>
    <cellStyle name="Normal 7 5 6" xfId="3662" xr:uid="{AA80AADA-D437-4BBA-B63B-E868F1453355}"/>
    <cellStyle name="Normal 7 5 6 2" xfId="3663" xr:uid="{A92FD145-2F12-4368-8C60-81F48BD4573C}"/>
    <cellStyle name="Normal 7 5 6 3" xfId="3664" xr:uid="{B3306837-01B2-4331-98D9-DA05FF5CD59F}"/>
    <cellStyle name="Normal 7 5 6 4" xfId="3665" xr:uid="{91D046EE-3344-42A1-92E2-77C9B67695A0}"/>
    <cellStyle name="Normal 7 5 7" xfId="3666" xr:uid="{ADB39F21-C78E-47CA-AD85-F68408E9E56F}"/>
    <cellStyle name="Normal 7 5 8" xfId="3667" xr:uid="{F8EA1EB8-671B-4D79-B51F-5B633E4D9FF4}"/>
    <cellStyle name="Normal 7 5 9" xfId="3668" xr:uid="{D5E6B4B1-3DF4-4DB5-87A5-B9013EF5C9EC}"/>
    <cellStyle name="Normal 7 6" xfId="149" xr:uid="{99377638-B075-4AD2-9DB6-D09BF78FC92C}"/>
    <cellStyle name="Normal 7 6 2" xfId="370" xr:uid="{67D08505-62A1-4E95-8C87-474615810306}"/>
    <cellStyle name="Normal 7 6 2 2" xfId="745" xr:uid="{4EF7F10E-8DF3-443D-B073-128EAA414B74}"/>
    <cellStyle name="Normal 7 6 2 2 2" xfId="1946" xr:uid="{A196ACD9-FE25-4262-B7C0-3B7762E28B78}"/>
    <cellStyle name="Normal 7 6 2 2 2 2" xfId="1947" xr:uid="{CD96CB9E-1743-4757-8224-674FA8E5E2D5}"/>
    <cellStyle name="Normal 7 6 2 2 3" xfId="1948" xr:uid="{8EC393EF-8B42-4428-A706-8F08A49B96F5}"/>
    <cellStyle name="Normal 7 6 2 2 4" xfId="3669" xr:uid="{738B18FC-0B58-418E-A6C7-63E73EABC788}"/>
    <cellStyle name="Normal 7 6 2 3" xfId="1949" xr:uid="{CD54E97F-F4A0-4D36-82FB-0F214F119B48}"/>
    <cellStyle name="Normal 7 6 2 3 2" xfId="1950" xr:uid="{ABF23B76-153B-43B3-8C6A-A6444C1F1EE6}"/>
    <cellStyle name="Normal 7 6 2 3 3" xfId="3670" xr:uid="{34F7D35E-4515-4133-9B43-8E552A21BB97}"/>
    <cellStyle name="Normal 7 6 2 3 4" xfId="3671" xr:uid="{2C253E19-BE92-45A8-8F76-90E7461681FF}"/>
    <cellStyle name="Normal 7 6 2 4" xfId="1951" xr:uid="{29C4B637-0B9A-48A1-84FC-82C0B9F55BDD}"/>
    <cellStyle name="Normal 7 6 2 5" xfId="3672" xr:uid="{279571B8-FE62-4B3F-8429-3CDCB6A3DFED}"/>
    <cellStyle name="Normal 7 6 2 6" xfId="3673" xr:uid="{D2A01314-1E2E-49C1-B8BD-09803F13431E}"/>
    <cellStyle name="Normal 7 6 3" xfId="746" xr:uid="{D56DC0B1-EF6C-4ACF-81F2-DB009B3E5D65}"/>
    <cellStyle name="Normal 7 6 3 2" xfId="1952" xr:uid="{624F15C2-8EFD-4D7B-B904-AB3852EBA609}"/>
    <cellStyle name="Normal 7 6 3 2 2" xfId="1953" xr:uid="{CB1C9836-9D25-4067-83B4-EC63A8A20C46}"/>
    <cellStyle name="Normal 7 6 3 2 3" xfId="3674" xr:uid="{8C1D9D96-4AC7-4EBE-8ACF-61B5B589EEE6}"/>
    <cellStyle name="Normal 7 6 3 2 4" xfId="3675" xr:uid="{FFD954CE-EFEB-4003-91AB-FA3E0C73321F}"/>
    <cellStyle name="Normal 7 6 3 3" xfId="1954" xr:uid="{2AE81F58-9DAE-4C64-97D2-C723760D5F2E}"/>
    <cellStyle name="Normal 7 6 3 4" xfId="3676" xr:uid="{0950CDCC-B30B-4D64-916A-2098FB45BEED}"/>
    <cellStyle name="Normal 7 6 3 5" xfId="3677" xr:uid="{7D7BDB41-BCDA-43E5-93F7-36A61D5548D4}"/>
    <cellStyle name="Normal 7 6 4" xfId="1955" xr:uid="{04008D7D-D240-41A7-BB6D-78C21F59E6C5}"/>
    <cellStyle name="Normal 7 6 4 2" xfId="1956" xr:uid="{97C3262B-EA3D-4506-A691-69414AFD27AB}"/>
    <cellStyle name="Normal 7 6 4 3" xfId="3678" xr:uid="{0C3A375C-BF1E-4F8E-B977-8AA80611C171}"/>
    <cellStyle name="Normal 7 6 4 4" xfId="3679" xr:uid="{72C2DE3F-FC7C-400E-979D-323EF04B36FD}"/>
    <cellStyle name="Normal 7 6 5" xfId="1957" xr:uid="{9619AC46-5030-4542-8D89-239CB0715E94}"/>
    <cellStyle name="Normal 7 6 5 2" xfId="3680" xr:uid="{743DFAC6-A682-400D-A6F6-51A2D486DD75}"/>
    <cellStyle name="Normal 7 6 5 3" xfId="3681" xr:uid="{F201C990-3532-4DB7-9DCE-9F651F54F381}"/>
    <cellStyle name="Normal 7 6 5 4" xfId="3682" xr:uid="{A4DB13FA-2121-4221-BF3E-189AB52E20B1}"/>
    <cellStyle name="Normal 7 6 6" xfId="3683" xr:uid="{96A49682-3D16-4BAD-BE42-7C4871F3AD72}"/>
    <cellStyle name="Normal 7 6 7" xfId="3684" xr:uid="{67607FFE-EEBB-4EE4-8D49-4F4D0B37B547}"/>
    <cellStyle name="Normal 7 6 8" xfId="3685" xr:uid="{903CA0F2-719F-47D2-BDBA-8384ED82E70F}"/>
    <cellStyle name="Normal 7 7" xfId="371" xr:uid="{E1D00822-C789-40FB-B96C-E700EC57E670}"/>
    <cellStyle name="Normal 7 7 2" xfId="747" xr:uid="{D61B30D8-B6C2-407C-B000-FF1ABC69F2CD}"/>
    <cellStyle name="Normal 7 7 2 2" xfId="748" xr:uid="{5C7845EA-AFF7-461A-8308-1DAFA8149118}"/>
    <cellStyle name="Normal 7 7 2 2 2" xfId="1958" xr:uid="{3CBC8FD0-81A5-4A5E-8470-E28694ACB1DD}"/>
    <cellStyle name="Normal 7 7 2 2 3" xfId="3686" xr:uid="{BE0BA62C-96A9-4F5D-B754-7D4C3EE82F98}"/>
    <cellStyle name="Normal 7 7 2 2 4" xfId="3687" xr:uid="{3C2FCA6D-CABA-48CF-A6BF-9825B7528B21}"/>
    <cellStyle name="Normal 7 7 2 3" xfId="1959" xr:uid="{37830C57-0644-4C69-A665-7E8F56B9C0FE}"/>
    <cellStyle name="Normal 7 7 2 4" xfId="3688" xr:uid="{4E3180C3-FCAE-4EAC-9079-67936A147CB2}"/>
    <cellStyle name="Normal 7 7 2 5" xfId="3689" xr:uid="{F26A5FC4-0868-48DD-B734-AC0657E80A3E}"/>
    <cellStyle name="Normal 7 7 3" xfId="749" xr:uid="{3C68EDA1-114A-4B6D-A114-057DCD12F5F0}"/>
    <cellStyle name="Normal 7 7 3 2" xfId="1960" xr:uid="{A54DADD2-628F-4FBE-8827-DECFD4445819}"/>
    <cellStyle name="Normal 7 7 3 3" xfId="3690" xr:uid="{B2CC2223-1DE9-4B48-98FC-34E969667F14}"/>
    <cellStyle name="Normal 7 7 3 4" xfId="3691" xr:uid="{1F6C8185-84AD-4411-B2C4-42C529FE6CE2}"/>
    <cellStyle name="Normal 7 7 4" xfId="1961" xr:uid="{F5984A78-E9A1-4DEB-A201-CA69BD98A99A}"/>
    <cellStyle name="Normal 7 7 4 2" xfId="3692" xr:uid="{8B9EA022-07DC-4A27-A957-FC91A65D251E}"/>
    <cellStyle name="Normal 7 7 4 3" xfId="3693" xr:uid="{82F5C76F-2C7C-4DA3-8356-C4891A890D7B}"/>
    <cellStyle name="Normal 7 7 4 4" xfId="3694" xr:uid="{82C13AA6-93AD-417A-8437-C4759B16CECD}"/>
    <cellStyle name="Normal 7 7 5" xfId="3695" xr:uid="{5A6D83E9-7572-48BD-9752-135EF2FCC4DE}"/>
    <cellStyle name="Normal 7 7 6" xfId="3696" xr:uid="{103DDF44-5489-4A88-96A4-C7A3A54E5BD0}"/>
    <cellStyle name="Normal 7 7 7" xfId="3697" xr:uid="{90C48577-3907-4A03-B1B3-82278629A7D2}"/>
    <cellStyle name="Normal 7 8" xfId="372" xr:uid="{840428C8-FEC4-4E15-8309-105D15E8F021}"/>
    <cellStyle name="Normal 7 8 2" xfId="750" xr:uid="{748A3707-CABE-4393-8FDF-5CD749FAB893}"/>
    <cellStyle name="Normal 7 8 2 2" xfId="1962" xr:uid="{7A006D21-AA70-4B40-8E03-523F88D9B655}"/>
    <cellStyle name="Normal 7 8 2 3" xfId="3698" xr:uid="{1F24D459-88BF-4A04-9581-3278563EB1AF}"/>
    <cellStyle name="Normal 7 8 2 4" xfId="3699" xr:uid="{20DD2299-E51D-4192-9FAE-4A703445A5FF}"/>
    <cellStyle name="Normal 7 8 3" xfId="1963" xr:uid="{CD5B29C9-25D7-4AF9-86AC-48281157E57D}"/>
    <cellStyle name="Normal 7 8 3 2" xfId="3700" xr:uid="{97235B1D-A7E7-42EC-8C85-3C3899D7FE10}"/>
    <cellStyle name="Normal 7 8 3 3" xfId="3701" xr:uid="{A79947AB-E7EE-4990-BCB5-87DE0EA1CA70}"/>
    <cellStyle name="Normal 7 8 3 4" xfId="3702" xr:uid="{36797435-F262-4840-952E-867CE8C00A7B}"/>
    <cellStyle name="Normal 7 8 4" xfId="3703" xr:uid="{A2EA272C-DE6E-4595-8327-33B06436DA66}"/>
    <cellStyle name="Normal 7 8 5" xfId="3704" xr:uid="{4508C51D-1164-41E1-8590-0F5238F023DD}"/>
    <cellStyle name="Normal 7 8 6" xfId="3705" xr:uid="{8172012D-611F-44A7-BDCF-8A6A7B18E111}"/>
    <cellStyle name="Normal 7 9" xfId="373" xr:uid="{3CE3EC3A-E140-4938-A1D9-97D3B2236E06}"/>
    <cellStyle name="Normal 7 9 2" xfId="1964" xr:uid="{B10AFA91-12B5-4AD0-AB42-62D5A19ACBBE}"/>
    <cellStyle name="Normal 7 9 2 2" xfId="3706" xr:uid="{B461F213-E5F1-4828-B1E6-EA1F826F7640}"/>
    <cellStyle name="Normal 7 9 2 2 2" xfId="4408" xr:uid="{BED6E6C0-FB14-49D5-88A5-5E89DA6A6C36}"/>
    <cellStyle name="Normal 7 9 2 2 3" xfId="4687" xr:uid="{F3087ADB-BC44-48C8-B1F9-F8CDD5897567}"/>
    <cellStyle name="Normal 7 9 2 3" xfId="3707" xr:uid="{31EBD571-0224-4112-8988-722E54E15241}"/>
    <cellStyle name="Normal 7 9 2 4" xfId="3708" xr:uid="{3F01C677-5444-4D23-9EDC-46766378A204}"/>
    <cellStyle name="Normal 7 9 3" xfId="3709" xr:uid="{6DE4459E-59E7-4936-A6A7-598DEB64C943}"/>
    <cellStyle name="Normal 7 9 3 2" xfId="5362" xr:uid="{D045AF87-719D-41DE-A896-A275FF50342D}"/>
    <cellStyle name="Normal 7 9 4" xfId="3710" xr:uid="{3C95F447-ABFD-4A0F-8087-81C7EA3CE5E3}"/>
    <cellStyle name="Normal 7 9 4 2" xfId="4578" xr:uid="{273C2A0B-A60B-4F7F-8EB5-EB4F8A864C94}"/>
    <cellStyle name="Normal 7 9 4 3" xfId="4688" xr:uid="{5EE0B6C1-9AB5-488E-9B59-20EDD2869958}"/>
    <cellStyle name="Normal 7 9 4 4" xfId="4607" xr:uid="{36BFE47E-B99E-4615-BDA6-CCB97FFFF271}"/>
    <cellStyle name="Normal 7 9 5" xfId="3711" xr:uid="{A9FF256C-B8D4-4C32-93CE-576D2CBBFAB9}"/>
    <cellStyle name="Normal 8" xfId="67" xr:uid="{7822B6C1-1ECB-4B1C-8366-EB1BE258F4C8}"/>
    <cellStyle name="Normal 8 10" xfId="1965" xr:uid="{CBB45D83-6A2E-42DA-8426-2F9ABF03D94F}"/>
    <cellStyle name="Normal 8 10 2" xfId="3712" xr:uid="{205883D4-1C99-4B49-AFD6-E62F352D0AE1}"/>
    <cellStyle name="Normal 8 10 3" xfId="3713" xr:uid="{72080E19-54FD-45E2-9439-4D0511BD7CC1}"/>
    <cellStyle name="Normal 8 10 4" xfId="3714" xr:uid="{E045A4FF-43DD-4599-8F1E-B1F4BD549125}"/>
    <cellStyle name="Normal 8 11" xfId="3715" xr:uid="{E9B58E62-C637-4D71-AE20-3010F91B88D1}"/>
    <cellStyle name="Normal 8 11 2" xfId="3716" xr:uid="{32BC9E03-9C59-4081-9DCE-1DACE7585D3F}"/>
    <cellStyle name="Normal 8 11 3" xfId="3717" xr:uid="{73F2E3FF-66E9-436F-AC80-5BCC141E9171}"/>
    <cellStyle name="Normal 8 11 4" xfId="3718" xr:uid="{C63FC53C-BF7E-4926-B216-6C57162FA82A}"/>
    <cellStyle name="Normal 8 12" xfId="3719" xr:uid="{AA04F8AB-55A2-449B-BDE5-349C7E108807}"/>
    <cellStyle name="Normal 8 12 2" xfId="3720" xr:uid="{28A8874C-F3E7-4C9B-8236-86585FC4DE6E}"/>
    <cellStyle name="Normal 8 13" xfId="3721" xr:uid="{35607098-9769-4A44-924B-84DDACAF0EB9}"/>
    <cellStyle name="Normal 8 14" xfId="3722" xr:uid="{E0BD5F59-8A26-4373-8230-62A6FB2DF646}"/>
    <cellStyle name="Normal 8 15" xfId="3723" xr:uid="{0588E589-BEC0-45F1-84A5-3F59CE9344AD}"/>
    <cellStyle name="Normal 8 2" xfId="150" xr:uid="{1EB5E2B9-6646-4E6E-AC84-AE416BB3B379}"/>
    <cellStyle name="Normal 8 2 10" xfId="3724" xr:uid="{D5D0E033-DB73-4C03-B0FA-D65158C831D4}"/>
    <cellStyle name="Normal 8 2 11" xfId="3725" xr:uid="{87FF70E5-3E42-4922-9445-24301939F891}"/>
    <cellStyle name="Normal 8 2 2" xfId="151" xr:uid="{402A44A6-02A3-4BAC-8DF3-F6265C35938B}"/>
    <cellStyle name="Normal 8 2 2 2" xfId="152" xr:uid="{075DEA42-E0D0-4298-8F6E-78F43C8920D0}"/>
    <cellStyle name="Normal 8 2 2 2 2" xfId="374" xr:uid="{7F203B7E-D0C8-4095-8842-C6154425E1BD}"/>
    <cellStyle name="Normal 8 2 2 2 2 2" xfId="751" xr:uid="{A6A28152-2C7C-42EF-9657-8F47DB9512BB}"/>
    <cellStyle name="Normal 8 2 2 2 2 2 2" xfId="752" xr:uid="{1B203728-66CD-49F3-A7D4-AFC081DD9CE6}"/>
    <cellStyle name="Normal 8 2 2 2 2 2 2 2" xfId="1966" xr:uid="{FF49B93C-759C-44C4-BDEC-C7BB2060C4E7}"/>
    <cellStyle name="Normal 8 2 2 2 2 2 2 2 2" xfId="1967" xr:uid="{8C12736D-19B2-4A58-B2C0-E6D239FD873C}"/>
    <cellStyle name="Normal 8 2 2 2 2 2 2 3" xfId="1968" xr:uid="{3E1FE78C-A9CE-4494-86D0-5B96E0FC897F}"/>
    <cellStyle name="Normal 8 2 2 2 2 2 3" xfId="1969" xr:uid="{CF03050E-623C-4823-BC46-27EA9FDBB98E}"/>
    <cellStyle name="Normal 8 2 2 2 2 2 3 2" xfId="1970" xr:uid="{735EBE11-D873-43E5-8AE8-1DB4DEC990CD}"/>
    <cellStyle name="Normal 8 2 2 2 2 2 4" xfId="1971" xr:uid="{D5B9775D-9267-4213-AD45-6FC378709B78}"/>
    <cellStyle name="Normal 8 2 2 2 2 3" xfId="753" xr:uid="{B394F0EA-0EC5-401B-92CF-BB2973EAD37A}"/>
    <cellStyle name="Normal 8 2 2 2 2 3 2" xfId="1972" xr:uid="{CB1F2B4B-414D-484A-B6F7-B26C2CFCB0CE}"/>
    <cellStyle name="Normal 8 2 2 2 2 3 2 2" xfId="1973" xr:uid="{63598129-5A2D-495A-8177-51ABC04FB478}"/>
    <cellStyle name="Normal 8 2 2 2 2 3 3" xfId="1974" xr:uid="{DEFD016C-8AAB-42FC-936C-DE7E4E408C5D}"/>
    <cellStyle name="Normal 8 2 2 2 2 3 4" xfId="3726" xr:uid="{BCF00BE7-0B9B-44E8-AD12-E9245C880C77}"/>
    <cellStyle name="Normal 8 2 2 2 2 4" xfId="1975" xr:uid="{F972FBE5-D05E-4957-9832-07F39949CB16}"/>
    <cellStyle name="Normal 8 2 2 2 2 4 2" xfId="1976" xr:uid="{D760B958-52A3-4ADD-BDA4-CB6C69964D1A}"/>
    <cellStyle name="Normal 8 2 2 2 2 5" xfId="1977" xr:uid="{299B3D3B-EB98-4015-B9E5-AEAA4D9115AD}"/>
    <cellStyle name="Normal 8 2 2 2 2 6" xfId="3727" xr:uid="{41373C16-3B77-4506-96A0-CAC1F7CE0673}"/>
    <cellStyle name="Normal 8 2 2 2 3" xfId="375" xr:uid="{E3B73D80-5E33-46A8-BA62-BBCEA2EA5EA2}"/>
    <cellStyle name="Normal 8 2 2 2 3 2" xfId="754" xr:uid="{CFEFC89F-EAF1-49A5-B18C-5545000C200D}"/>
    <cellStyle name="Normal 8 2 2 2 3 2 2" xfId="755" xr:uid="{F44B468C-4C4E-4705-AC55-9BF3701F79F3}"/>
    <cellStyle name="Normal 8 2 2 2 3 2 2 2" xfId="1978" xr:uid="{EE33DB12-8688-4A94-83EC-636F25ABA9B8}"/>
    <cellStyle name="Normal 8 2 2 2 3 2 2 2 2" xfId="1979" xr:uid="{BA5D37DC-3D12-42DE-83CD-A23C0B098A37}"/>
    <cellStyle name="Normal 8 2 2 2 3 2 2 3" xfId="1980" xr:uid="{5097399F-7D7A-48FA-9070-E1BC612ED030}"/>
    <cellStyle name="Normal 8 2 2 2 3 2 3" xfId="1981" xr:uid="{0A8811DC-D883-4BDE-9C19-265938173CA4}"/>
    <cellStyle name="Normal 8 2 2 2 3 2 3 2" xfId="1982" xr:uid="{30A4E1E4-6321-46A5-B205-9E3B26ED68FF}"/>
    <cellStyle name="Normal 8 2 2 2 3 2 4" xfId="1983" xr:uid="{573A8F2E-337B-48FE-A804-858FFEB6CED7}"/>
    <cellStyle name="Normal 8 2 2 2 3 3" xfId="756" xr:uid="{A011ADF4-A52D-4192-A0E1-38030490875C}"/>
    <cellStyle name="Normal 8 2 2 2 3 3 2" xfId="1984" xr:uid="{F03AD69E-3F2B-4DC5-857E-E39873AD5DF8}"/>
    <cellStyle name="Normal 8 2 2 2 3 3 2 2" xfId="1985" xr:uid="{EA51EE16-1D97-4CF5-ADBD-81E4C539618C}"/>
    <cellStyle name="Normal 8 2 2 2 3 3 3" xfId="1986" xr:uid="{EFF070B5-4354-436B-ABFE-0B319297E314}"/>
    <cellStyle name="Normal 8 2 2 2 3 4" xfId="1987" xr:uid="{9D954E42-02F8-47DC-A34E-42C007C607FE}"/>
    <cellStyle name="Normal 8 2 2 2 3 4 2" xfId="1988" xr:uid="{76A669D8-C2F8-471E-904E-2526727615C0}"/>
    <cellStyle name="Normal 8 2 2 2 3 5" xfId="1989" xr:uid="{A58B266A-5751-44DE-B720-43E487A8E06F}"/>
    <cellStyle name="Normal 8 2 2 2 4" xfId="757" xr:uid="{28B59060-0C39-4463-975A-CE2E3188D39F}"/>
    <cellStyle name="Normal 8 2 2 2 4 2" xfId="758" xr:uid="{2F741A2C-421E-415E-8233-EA1CD4F8F92E}"/>
    <cellStyle name="Normal 8 2 2 2 4 2 2" xfId="1990" xr:uid="{09C8F8B9-D849-4D33-8B69-D03727C2FC9A}"/>
    <cellStyle name="Normal 8 2 2 2 4 2 2 2" xfId="1991" xr:uid="{B7414786-FE69-4483-BB06-49FFA0BAFD49}"/>
    <cellStyle name="Normal 8 2 2 2 4 2 3" xfId="1992" xr:uid="{DD60E000-23A5-4B91-9C8F-01F2AC1131CE}"/>
    <cellStyle name="Normal 8 2 2 2 4 3" xfId="1993" xr:uid="{7F35E346-23DB-4D56-8BBA-8A2696CFB8F3}"/>
    <cellStyle name="Normal 8 2 2 2 4 3 2" xfId="1994" xr:uid="{9EADCF81-F575-410E-AE15-43A5C89771B4}"/>
    <cellStyle name="Normal 8 2 2 2 4 4" xfId="1995" xr:uid="{C961D568-0FE3-4201-AD2B-11C3393403AB}"/>
    <cellStyle name="Normal 8 2 2 2 5" xfId="759" xr:uid="{42A4235E-156B-49E9-B8F3-49B39465FE41}"/>
    <cellStyle name="Normal 8 2 2 2 5 2" xfId="1996" xr:uid="{9ECA9C15-9A00-4866-8CBD-871333D9F690}"/>
    <cellStyle name="Normal 8 2 2 2 5 2 2" xfId="1997" xr:uid="{509E731D-C345-4EDD-A3A7-F3B334BAF47B}"/>
    <cellStyle name="Normal 8 2 2 2 5 3" xfId="1998" xr:uid="{E587EC3E-9467-4DD6-8912-0FF886AABB4C}"/>
    <cellStyle name="Normal 8 2 2 2 5 4" xfId="3728" xr:uid="{F97F9638-B878-479C-94D0-44A464469AB3}"/>
    <cellStyle name="Normal 8 2 2 2 6" xfId="1999" xr:uid="{5F5E054E-B35F-43D2-8A94-3335070E6309}"/>
    <cellStyle name="Normal 8 2 2 2 6 2" xfId="2000" xr:uid="{1F8FA920-7B97-4841-8060-CBEB7D53C46D}"/>
    <cellStyle name="Normal 8 2 2 2 7" xfId="2001" xr:uid="{7D034C47-5D70-4D11-BCF8-34A29D932626}"/>
    <cellStyle name="Normal 8 2 2 2 8" xfId="3729" xr:uid="{A6216939-7BCF-453A-9CBA-2ACD5F949733}"/>
    <cellStyle name="Normal 8 2 2 3" xfId="376" xr:uid="{070FCADD-41E2-40A6-BD81-109136E38315}"/>
    <cellStyle name="Normal 8 2 2 3 2" xfId="760" xr:uid="{B0F25370-13EC-47E4-BA78-1DC1442E5958}"/>
    <cellStyle name="Normal 8 2 2 3 2 2" xfId="761" xr:uid="{6C0EF9AE-A99D-4C82-BAD8-5FDBD90C65F1}"/>
    <cellStyle name="Normal 8 2 2 3 2 2 2" xfId="2002" xr:uid="{7C8E83A6-5F0A-4E5C-8074-52A1B6B8FAFB}"/>
    <cellStyle name="Normal 8 2 2 3 2 2 2 2" xfId="2003" xr:uid="{3CF813C1-982F-40A1-ABB3-F7884247BFA3}"/>
    <cellStyle name="Normal 8 2 2 3 2 2 3" xfId="2004" xr:uid="{B05D2948-866B-4380-996A-F77BD357861D}"/>
    <cellStyle name="Normal 8 2 2 3 2 3" xfId="2005" xr:uid="{F9D30AEB-5174-4724-968F-8C62EC32FBF1}"/>
    <cellStyle name="Normal 8 2 2 3 2 3 2" xfId="2006" xr:uid="{E33A3EF9-3790-4FC2-9731-9CD407457AB0}"/>
    <cellStyle name="Normal 8 2 2 3 2 4" xfId="2007" xr:uid="{1F5C718E-7A67-4769-B793-EA31877D36BD}"/>
    <cellStyle name="Normal 8 2 2 3 3" xfId="762" xr:uid="{44052F77-B599-435F-9DB1-711BCE6286AD}"/>
    <cellStyle name="Normal 8 2 2 3 3 2" xfId="2008" xr:uid="{D5E2D1A2-358B-4082-B9B5-047689970E84}"/>
    <cellStyle name="Normal 8 2 2 3 3 2 2" xfId="2009" xr:uid="{16E2B7F8-B542-4700-976F-7DF445323F11}"/>
    <cellStyle name="Normal 8 2 2 3 3 3" xfId="2010" xr:uid="{D3A86994-145E-4196-BFD8-58B04B41D8B4}"/>
    <cellStyle name="Normal 8 2 2 3 3 4" xfId="3730" xr:uid="{223B2331-0DF5-4D53-9FCA-9DCCCA7D7270}"/>
    <cellStyle name="Normal 8 2 2 3 4" xfId="2011" xr:uid="{6BC8CAB9-455D-4CD1-9323-85F45582DF80}"/>
    <cellStyle name="Normal 8 2 2 3 4 2" xfId="2012" xr:uid="{8B120031-CFDC-4748-A1F8-EE5C51BD9727}"/>
    <cellStyle name="Normal 8 2 2 3 5" xfId="2013" xr:uid="{648346F6-9E88-42E4-8DAA-A9DA87F9ECD1}"/>
    <cellStyle name="Normal 8 2 2 3 6" xfId="3731" xr:uid="{5FC1ED11-A96F-4A9C-BBF5-87BF809BAE07}"/>
    <cellStyle name="Normal 8 2 2 4" xfId="377" xr:uid="{8DE9AC1B-8E42-487E-A4D2-7ADF593D5705}"/>
    <cellStyle name="Normal 8 2 2 4 2" xfId="763" xr:uid="{0E2F373B-B845-41FA-84EF-40C7C469E088}"/>
    <cellStyle name="Normal 8 2 2 4 2 2" xfId="764" xr:uid="{93F91ABF-2DAC-49D9-85E2-A1385D244F2E}"/>
    <cellStyle name="Normal 8 2 2 4 2 2 2" xfId="2014" xr:uid="{2DAFF99C-7C1B-4F25-97F7-DF9931A91906}"/>
    <cellStyle name="Normal 8 2 2 4 2 2 2 2" xfId="2015" xr:uid="{50E83F87-AB36-425D-A937-44F26D088CC5}"/>
    <cellStyle name="Normal 8 2 2 4 2 2 3" xfId="2016" xr:uid="{B69F624C-25A6-488F-B597-75DB56316056}"/>
    <cellStyle name="Normal 8 2 2 4 2 3" xfId="2017" xr:uid="{B490C0F0-A607-4F2C-A349-E89DE17A89F9}"/>
    <cellStyle name="Normal 8 2 2 4 2 3 2" xfId="2018" xr:uid="{6D3C1A64-47E7-4444-8803-9145D3F56425}"/>
    <cellStyle name="Normal 8 2 2 4 2 4" xfId="2019" xr:uid="{E8061D78-D462-45E8-B14D-9FE14D9CB900}"/>
    <cellStyle name="Normal 8 2 2 4 3" xfId="765" xr:uid="{FC1A3E4B-F698-43FD-A9FC-AAA2A504C891}"/>
    <cellStyle name="Normal 8 2 2 4 3 2" xfId="2020" xr:uid="{5A98CBCF-350A-44E9-95C4-C9A5464E17BF}"/>
    <cellStyle name="Normal 8 2 2 4 3 2 2" xfId="2021" xr:uid="{ED033950-25A7-4D77-B981-D4B08A31E319}"/>
    <cellStyle name="Normal 8 2 2 4 3 3" xfId="2022" xr:uid="{4218089B-07C6-4897-9B77-1C03CB644A15}"/>
    <cellStyle name="Normal 8 2 2 4 4" xfId="2023" xr:uid="{7215C8C5-098B-4010-AB4C-0E04602CC5D6}"/>
    <cellStyle name="Normal 8 2 2 4 4 2" xfId="2024" xr:uid="{A6A1BB83-7E69-4FBF-ACF3-0CD43160CC3C}"/>
    <cellStyle name="Normal 8 2 2 4 5" xfId="2025" xr:uid="{7074CCC9-AEA4-4541-A0DF-F0BBF97338B4}"/>
    <cellStyle name="Normal 8 2 2 5" xfId="378" xr:uid="{9C11B7B7-C7BC-4866-A9C2-3A219E799941}"/>
    <cellStyle name="Normal 8 2 2 5 2" xfId="766" xr:uid="{08D4446C-A8DE-4915-9DED-E72B25934A0E}"/>
    <cellStyle name="Normal 8 2 2 5 2 2" xfId="2026" xr:uid="{48DBBE9B-1601-4B02-B3E9-D86AF6D75D48}"/>
    <cellStyle name="Normal 8 2 2 5 2 2 2" xfId="2027" xr:uid="{EE6E6FEE-79B3-4A4E-9EA0-69AF24A22B54}"/>
    <cellStyle name="Normal 8 2 2 5 2 3" xfId="2028" xr:uid="{0AD581BC-3B9E-4979-AB4C-45C12CCA7617}"/>
    <cellStyle name="Normal 8 2 2 5 3" xfId="2029" xr:uid="{6F6ED943-22E0-4B60-8815-E9FAA514A02E}"/>
    <cellStyle name="Normal 8 2 2 5 3 2" xfId="2030" xr:uid="{33425A83-C59A-4644-8E40-AC5E437A277B}"/>
    <cellStyle name="Normal 8 2 2 5 4" xfId="2031" xr:uid="{830A3B2A-D608-4A19-AA52-E4331BC7F630}"/>
    <cellStyle name="Normal 8 2 2 6" xfId="767" xr:uid="{AFAFB4FF-ABBF-4F40-90AE-B582C1823181}"/>
    <cellStyle name="Normal 8 2 2 6 2" xfId="2032" xr:uid="{3D0F7E48-8654-440E-B5A0-2C4E32AD9D99}"/>
    <cellStyle name="Normal 8 2 2 6 2 2" xfId="2033" xr:uid="{C3564180-B19D-4D8A-ABC0-A355F82BB75D}"/>
    <cellStyle name="Normal 8 2 2 6 3" xfId="2034" xr:uid="{7B91735A-E381-4D36-A077-447C1D538E9F}"/>
    <cellStyle name="Normal 8 2 2 6 4" xfId="3732" xr:uid="{E253DC9F-1D04-457D-AF7B-2806704F82B9}"/>
    <cellStyle name="Normal 8 2 2 7" xfId="2035" xr:uid="{11A4EC50-3CBC-4C94-8DD0-08A32B36567E}"/>
    <cellStyle name="Normal 8 2 2 7 2" xfId="2036" xr:uid="{8D7A8837-D752-4936-A471-83948E0FABC4}"/>
    <cellStyle name="Normal 8 2 2 8" xfId="2037" xr:uid="{7C05EC6F-6095-48CE-A976-BBF9CB176666}"/>
    <cellStyle name="Normal 8 2 2 9" xfId="3733" xr:uid="{F635368E-1411-4CAF-AD43-694F093B90B8}"/>
    <cellStyle name="Normal 8 2 3" xfId="153" xr:uid="{E6C29174-5F0F-455E-BF3B-7F23F18F7BCD}"/>
    <cellStyle name="Normal 8 2 3 2" xfId="154" xr:uid="{FD9E43E1-BFF5-405F-8DD8-951A5D232CE3}"/>
    <cellStyle name="Normal 8 2 3 2 2" xfId="768" xr:uid="{EF2DD95A-9C9C-4E2B-9084-6C9466784B48}"/>
    <cellStyle name="Normal 8 2 3 2 2 2" xfId="769" xr:uid="{8C3A72E0-EC61-4AC1-B549-B514568D6FD3}"/>
    <cellStyle name="Normal 8 2 3 2 2 2 2" xfId="2038" xr:uid="{FE9BD135-2B7B-4461-A78E-AB1A669F414D}"/>
    <cellStyle name="Normal 8 2 3 2 2 2 2 2" xfId="2039" xr:uid="{BDC95E14-F27A-4001-AB1C-B62BF0366832}"/>
    <cellStyle name="Normal 8 2 3 2 2 2 3" xfId="2040" xr:uid="{FA026664-8ED6-4D7B-8D97-AD558985ED33}"/>
    <cellStyle name="Normal 8 2 3 2 2 3" xfId="2041" xr:uid="{0732B715-59D3-4989-B3CB-E2A00E13C434}"/>
    <cellStyle name="Normal 8 2 3 2 2 3 2" xfId="2042" xr:uid="{09A14C2B-7E18-4583-B4EB-652218B8BFE9}"/>
    <cellStyle name="Normal 8 2 3 2 2 4" xfId="2043" xr:uid="{CA6D8C88-858A-48B8-A7B1-244891BA892E}"/>
    <cellStyle name="Normal 8 2 3 2 3" xfId="770" xr:uid="{DAF5E300-A13A-44CB-ACE3-EAEB84946942}"/>
    <cellStyle name="Normal 8 2 3 2 3 2" xfId="2044" xr:uid="{91DC78A0-2F0F-4922-934B-BA69595068DE}"/>
    <cellStyle name="Normal 8 2 3 2 3 2 2" xfId="2045" xr:uid="{8023C85B-E368-48F4-9119-72DA5FF3DBC1}"/>
    <cellStyle name="Normal 8 2 3 2 3 3" xfId="2046" xr:uid="{A5129A56-86E8-4D49-AD58-6C7D65C60C0A}"/>
    <cellStyle name="Normal 8 2 3 2 3 4" xfId="3734" xr:uid="{C8410B34-F222-487B-AB12-5C62617F3324}"/>
    <cellStyle name="Normal 8 2 3 2 4" xfId="2047" xr:uid="{6996B666-DD2C-473C-AD4C-729C32B422FD}"/>
    <cellStyle name="Normal 8 2 3 2 4 2" xfId="2048" xr:uid="{98CFB298-5408-44FE-8A36-7FD5EA933EA3}"/>
    <cellStyle name="Normal 8 2 3 2 5" xfId="2049" xr:uid="{8CB80F37-D7E6-4276-8521-20CF5C2F64D4}"/>
    <cellStyle name="Normal 8 2 3 2 6" xfId="3735" xr:uid="{D3D3C879-CCC2-4626-BCF0-A7F4AA3F9644}"/>
    <cellStyle name="Normal 8 2 3 3" xfId="379" xr:uid="{C3127011-81DE-4383-98E1-81D9EF53252E}"/>
    <cellStyle name="Normal 8 2 3 3 2" xfId="771" xr:uid="{FD185311-588C-4991-AFEC-CA3DECEF257F}"/>
    <cellStyle name="Normal 8 2 3 3 2 2" xfId="772" xr:uid="{BD07FDAF-29AA-4A4B-B5AD-C79AA759659C}"/>
    <cellStyle name="Normal 8 2 3 3 2 2 2" xfId="2050" xr:uid="{E41F795D-B531-4925-8DFD-6D825586C1B7}"/>
    <cellStyle name="Normal 8 2 3 3 2 2 2 2" xfId="2051" xr:uid="{37763664-1F1E-4C83-A703-6C78FB4C892C}"/>
    <cellStyle name="Normal 8 2 3 3 2 2 3" xfId="2052" xr:uid="{0EAC119D-7F23-49C9-AC39-A2829FD0E5ED}"/>
    <cellStyle name="Normal 8 2 3 3 2 3" xfId="2053" xr:uid="{E0311400-D505-4941-A882-F5B52ED141B7}"/>
    <cellStyle name="Normal 8 2 3 3 2 3 2" xfId="2054" xr:uid="{65E3A6EF-5D19-4AAE-ACEB-71BEFD4A4DCC}"/>
    <cellStyle name="Normal 8 2 3 3 2 4" xfId="2055" xr:uid="{DFA52E8F-7392-491C-9F9E-9F90704DFB96}"/>
    <cellStyle name="Normal 8 2 3 3 3" xfId="773" xr:uid="{24D7084B-9E7A-4717-BE9E-04576212EB4B}"/>
    <cellStyle name="Normal 8 2 3 3 3 2" xfId="2056" xr:uid="{5708C504-0E02-4499-BB83-D1E288CA9F69}"/>
    <cellStyle name="Normal 8 2 3 3 3 2 2" xfId="2057" xr:uid="{9138F702-EB19-4550-9643-AECE555BF0DB}"/>
    <cellStyle name="Normal 8 2 3 3 3 3" xfId="2058" xr:uid="{B81EB633-523A-4D43-A3A5-FBDF2AC4A403}"/>
    <cellStyle name="Normal 8 2 3 3 4" xfId="2059" xr:uid="{7053394A-4EE6-4A1C-8C19-0027E27BCAAA}"/>
    <cellStyle name="Normal 8 2 3 3 4 2" xfId="2060" xr:uid="{E5AF97C1-1501-4AD7-A612-C51A7E8F1C2B}"/>
    <cellStyle name="Normal 8 2 3 3 5" xfId="2061" xr:uid="{F9D1E095-1B76-4871-8A74-B8077581C1E7}"/>
    <cellStyle name="Normal 8 2 3 4" xfId="380" xr:uid="{2B70E671-56C8-48FF-A6DF-8999A3AEE638}"/>
    <cellStyle name="Normal 8 2 3 4 2" xfId="774" xr:uid="{FE1B6E1B-9B32-4E82-9F63-FB0E854EDDA1}"/>
    <cellStyle name="Normal 8 2 3 4 2 2" xfId="2062" xr:uid="{A385BB3A-EC42-4C85-8687-43CCAE18910D}"/>
    <cellStyle name="Normal 8 2 3 4 2 2 2" xfId="2063" xr:uid="{5D601F46-32FA-4506-BB79-4B476979A106}"/>
    <cellStyle name="Normal 8 2 3 4 2 3" xfId="2064" xr:uid="{CB8F6DD3-A5CC-4102-A46E-3022D46EF899}"/>
    <cellStyle name="Normal 8 2 3 4 3" xfId="2065" xr:uid="{BAC5E66D-0D1F-4D72-8F43-1916B0566316}"/>
    <cellStyle name="Normal 8 2 3 4 3 2" xfId="2066" xr:uid="{86885EBB-FD6C-4DD5-9665-DFB5A03EA628}"/>
    <cellStyle name="Normal 8 2 3 4 4" xfId="2067" xr:uid="{93FA3529-7524-488C-9109-55AB5588903E}"/>
    <cellStyle name="Normal 8 2 3 5" xfId="775" xr:uid="{975681C5-2767-4036-9044-7D323817F208}"/>
    <cellStyle name="Normal 8 2 3 5 2" xfId="2068" xr:uid="{EA702DDC-F0BE-424F-8A77-B385233BD3B7}"/>
    <cellStyle name="Normal 8 2 3 5 2 2" xfId="2069" xr:uid="{F18989B7-16D6-4526-BC4F-9F91009A24EB}"/>
    <cellStyle name="Normal 8 2 3 5 3" xfId="2070" xr:uid="{6655AB48-524F-4679-BD65-18D3BDCB7FA3}"/>
    <cellStyle name="Normal 8 2 3 5 4" xfId="3736" xr:uid="{BBBAED15-D209-4A24-980B-0AB09A0EA735}"/>
    <cellStyle name="Normal 8 2 3 6" xfId="2071" xr:uid="{E3E18E25-EBEC-4CEE-979B-A719C6608900}"/>
    <cellStyle name="Normal 8 2 3 6 2" xfId="2072" xr:uid="{6A3F9817-1F57-42B1-A9CC-0372873A2237}"/>
    <cellStyle name="Normal 8 2 3 7" xfId="2073" xr:uid="{679D57B3-A3D2-430E-98CD-7473301FB5FE}"/>
    <cellStyle name="Normal 8 2 3 8" xfId="3737" xr:uid="{7AB674E5-B356-43CC-8C80-062075BE9189}"/>
    <cellStyle name="Normal 8 2 4" xfId="155" xr:uid="{F6574319-1227-44F4-9363-3C3ED03B8864}"/>
    <cellStyle name="Normal 8 2 4 2" xfId="449" xr:uid="{5CAC1093-8351-4E27-BF65-59FE49DF36CF}"/>
    <cellStyle name="Normal 8 2 4 2 2" xfId="776" xr:uid="{7B45ACEC-F469-4567-948C-CF9625A2337F}"/>
    <cellStyle name="Normal 8 2 4 2 2 2" xfId="2074" xr:uid="{C35BE835-3F85-42DB-AC51-91F881BE0638}"/>
    <cellStyle name="Normal 8 2 4 2 2 2 2" xfId="2075" xr:uid="{45E9683D-B747-4776-8623-B51AE2574996}"/>
    <cellStyle name="Normal 8 2 4 2 2 3" xfId="2076" xr:uid="{AAAF5BB0-6474-4385-A458-E293C726EC50}"/>
    <cellStyle name="Normal 8 2 4 2 2 4" xfId="3738" xr:uid="{71398838-99B4-4649-BB72-F9BE917ABC87}"/>
    <cellStyle name="Normal 8 2 4 2 3" xfId="2077" xr:uid="{CA91A3CE-AAD6-4178-A717-255036B8D1F4}"/>
    <cellStyle name="Normal 8 2 4 2 3 2" xfId="2078" xr:uid="{838322B2-3613-4CF4-99BC-04BF13A61F4C}"/>
    <cellStyle name="Normal 8 2 4 2 4" xfId="2079" xr:uid="{AD93FAB2-E097-4DCE-991E-464A9C1BDAF5}"/>
    <cellStyle name="Normal 8 2 4 2 5" xfId="3739" xr:uid="{2E5946BC-290C-4858-B600-30AEF936AC48}"/>
    <cellStyle name="Normal 8 2 4 3" xfId="777" xr:uid="{72744C3E-1039-4B1F-8E77-BC8C513C6084}"/>
    <cellStyle name="Normal 8 2 4 3 2" xfId="2080" xr:uid="{4E9AA6F5-1358-48F3-ADEC-4423813F28A8}"/>
    <cellStyle name="Normal 8 2 4 3 2 2" xfId="2081" xr:uid="{696D0D44-0212-4515-961D-4C8AE4DB4F61}"/>
    <cellStyle name="Normal 8 2 4 3 3" xfId="2082" xr:uid="{87B2147C-8AA3-4253-B827-64CF854F1BA9}"/>
    <cellStyle name="Normal 8 2 4 3 4" xfId="3740" xr:uid="{B16B7392-B3CE-42C9-8BCE-EBE9CEB4F7C8}"/>
    <cellStyle name="Normal 8 2 4 4" xfId="2083" xr:uid="{3808A816-327C-43EF-B989-A3E60FECAC16}"/>
    <cellStyle name="Normal 8 2 4 4 2" xfId="2084" xr:uid="{4E59C408-02C7-4D3C-875C-CCFF173CD2BA}"/>
    <cellStyle name="Normal 8 2 4 4 3" xfId="3741" xr:uid="{93E84FF6-7BB4-4511-848A-9D83D1085D86}"/>
    <cellStyle name="Normal 8 2 4 4 4" xfId="3742" xr:uid="{FB2CFB36-75BE-44E5-91D7-D419DEF5377A}"/>
    <cellStyle name="Normal 8 2 4 5" xfId="2085" xr:uid="{B6BC337C-CAE5-4D1F-9AEF-5E71601F2C84}"/>
    <cellStyle name="Normal 8 2 4 6" xfId="3743" xr:uid="{D1F7C305-C653-4152-A1A8-7EDB2361239E}"/>
    <cellStyle name="Normal 8 2 4 7" xfId="3744" xr:uid="{90816446-5DC6-4A8D-8188-6B4914A47855}"/>
    <cellStyle name="Normal 8 2 5" xfId="381" xr:uid="{32ECEBF3-0253-4C45-9615-B9AF2ACC15A7}"/>
    <cellStyle name="Normal 8 2 5 2" xfId="778" xr:uid="{F3219D12-4128-4C41-9637-A61A7640AA77}"/>
    <cellStyle name="Normal 8 2 5 2 2" xfId="779" xr:uid="{56B18600-FB12-44AE-A630-3EB31EBE5823}"/>
    <cellStyle name="Normal 8 2 5 2 2 2" xfId="2086" xr:uid="{A27C5E7D-0896-432D-A770-8DB507EC9351}"/>
    <cellStyle name="Normal 8 2 5 2 2 2 2" xfId="2087" xr:uid="{3FABEBE7-AB99-4FCB-AA27-2B9E4814C6B1}"/>
    <cellStyle name="Normal 8 2 5 2 2 3" xfId="2088" xr:uid="{2303F311-299C-4C1A-9DAF-C949C86767EA}"/>
    <cellStyle name="Normal 8 2 5 2 3" xfId="2089" xr:uid="{47F81000-2CF9-4D00-B90E-3F89DD29BACE}"/>
    <cellStyle name="Normal 8 2 5 2 3 2" xfId="2090" xr:uid="{3C3B597C-5641-45DD-AE3D-C643EC6133D0}"/>
    <cellStyle name="Normal 8 2 5 2 4" xfId="2091" xr:uid="{E5E7D5A3-7EF8-48FD-B9CE-DAD79873807F}"/>
    <cellStyle name="Normal 8 2 5 3" xfId="780" xr:uid="{85D905B0-F544-432A-B19A-A52B41BB1940}"/>
    <cellStyle name="Normal 8 2 5 3 2" xfId="2092" xr:uid="{300D0534-14A8-4E29-8167-0E733CEC46E1}"/>
    <cellStyle name="Normal 8 2 5 3 2 2" xfId="2093" xr:uid="{45DD6152-3663-45B5-BCF8-EBA0FDC9A83C}"/>
    <cellStyle name="Normal 8 2 5 3 3" xfId="2094" xr:uid="{2D3EFBEE-A639-41E7-BB2D-CE95AC5068F6}"/>
    <cellStyle name="Normal 8 2 5 3 4" xfId="3745" xr:uid="{D09FB0C8-D048-44C7-BB05-F422EBC7B22E}"/>
    <cellStyle name="Normal 8 2 5 4" xfId="2095" xr:uid="{139A331E-3DAD-43D4-A02D-B507FD23985D}"/>
    <cellStyle name="Normal 8 2 5 4 2" xfId="2096" xr:uid="{CF659AC8-3AA5-4E82-B2F1-0C7BBED3A493}"/>
    <cellStyle name="Normal 8 2 5 5" xfId="2097" xr:uid="{E9E18FD2-051E-4888-8060-4102996E7EEF}"/>
    <cellStyle name="Normal 8 2 5 6" xfId="3746" xr:uid="{FF7E16F5-968F-4185-A415-F5F32BAA464E}"/>
    <cellStyle name="Normal 8 2 6" xfId="382" xr:uid="{67B3670C-EE54-48C3-B5C1-7FA47E8FB61F}"/>
    <cellStyle name="Normal 8 2 6 2" xfId="781" xr:uid="{A9AB8E30-E0F4-41A6-8D67-6C3C431CE759}"/>
    <cellStyle name="Normal 8 2 6 2 2" xfId="2098" xr:uid="{FB6E20C3-EE86-4602-B265-98C15086D31B}"/>
    <cellStyle name="Normal 8 2 6 2 2 2" xfId="2099" xr:uid="{5C56DC4F-62AD-4F83-AD7D-2ACE199575EF}"/>
    <cellStyle name="Normal 8 2 6 2 3" xfId="2100" xr:uid="{279C4B31-5BE3-4BFD-A6B4-46CDE4D88C96}"/>
    <cellStyle name="Normal 8 2 6 2 4" xfId="3747" xr:uid="{CED43F29-E0B1-4B4E-978A-769611139A50}"/>
    <cellStyle name="Normal 8 2 6 3" xfId="2101" xr:uid="{09AC22C5-77CA-4214-A73D-08D6640B2FFB}"/>
    <cellStyle name="Normal 8 2 6 3 2" xfId="2102" xr:uid="{DA9BF311-0309-4AEA-B97D-8B8827A7ED7E}"/>
    <cellStyle name="Normal 8 2 6 4" xfId="2103" xr:uid="{0DF2D193-895D-4462-B7F5-D7788E9DF8A7}"/>
    <cellStyle name="Normal 8 2 6 5" xfId="3748" xr:uid="{E7FDFEF8-6CC8-4A19-AC44-746FC8897A75}"/>
    <cellStyle name="Normal 8 2 7" xfId="782" xr:uid="{05D25743-9021-4079-938F-CE34245BED51}"/>
    <cellStyle name="Normal 8 2 7 2" xfId="2104" xr:uid="{B6349FEF-CF83-4E4D-8B71-0304A8F98B87}"/>
    <cellStyle name="Normal 8 2 7 2 2" xfId="2105" xr:uid="{146B6F92-2564-4AB8-AE10-49C2958F6BF8}"/>
    <cellStyle name="Normal 8 2 7 3" xfId="2106" xr:uid="{EFD2B269-9A96-46C5-95D1-97C67F2CA6AD}"/>
    <cellStyle name="Normal 8 2 7 4" xfId="3749" xr:uid="{222380D2-D134-4941-AF5D-EAE19B733357}"/>
    <cellStyle name="Normal 8 2 8" xfId="2107" xr:uid="{CC1F9976-644B-4AB8-96A0-3B7662BF1C23}"/>
    <cellStyle name="Normal 8 2 8 2" xfId="2108" xr:uid="{C23A7865-17C6-4FE4-8FF5-FCBF9347F3C6}"/>
    <cellStyle name="Normal 8 2 8 3" xfId="3750" xr:uid="{3C60F6C6-C7A4-4C0C-A23E-5B5497538BE1}"/>
    <cellStyle name="Normal 8 2 8 4" xfId="3751" xr:uid="{730D2DE6-824D-49A6-ADB5-2859B43088FE}"/>
    <cellStyle name="Normal 8 2 9" xfId="2109" xr:uid="{D6B744D5-4B7D-4213-8A94-C52DC846024E}"/>
    <cellStyle name="Normal 8 3" xfId="156" xr:uid="{AF6B2287-A7FA-465F-949C-2B5F17DE5947}"/>
    <cellStyle name="Normal 8 3 10" xfId="3752" xr:uid="{D8DFAF86-F197-48F5-9B8B-BDA9F3B672FE}"/>
    <cellStyle name="Normal 8 3 11" xfId="3753" xr:uid="{DDCFB5EB-64E8-439C-856D-04B07DEDCBB1}"/>
    <cellStyle name="Normal 8 3 2" xfId="157" xr:uid="{556AF87C-716D-4226-9B79-89A4D0660CDE}"/>
    <cellStyle name="Normal 8 3 2 2" xfId="158" xr:uid="{52DE0E6C-91F8-4AC4-9ED6-90CA847F214E}"/>
    <cellStyle name="Normal 8 3 2 2 2" xfId="383" xr:uid="{5900EF40-0FC5-4210-BEAB-F9567D9502C8}"/>
    <cellStyle name="Normal 8 3 2 2 2 2" xfId="783" xr:uid="{63A116E8-3E0B-4D89-B65C-61E8D468A14C}"/>
    <cellStyle name="Normal 8 3 2 2 2 2 2" xfId="2110" xr:uid="{3B42B812-3275-4F90-8F7D-93F8C3B3B2DD}"/>
    <cellStyle name="Normal 8 3 2 2 2 2 2 2" xfId="2111" xr:uid="{4B234918-A598-49E4-A787-67DBC58EFAF6}"/>
    <cellStyle name="Normal 8 3 2 2 2 2 3" xfId="2112" xr:uid="{85301BA5-DA8F-4161-BBB6-92EA87DFC8AA}"/>
    <cellStyle name="Normal 8 3 2 2 2 2 4" xfId="3754" xr:uid="{9C7EECD4-3E68-4F49-8D20-F52F4BEA7E7F}"/>
    <cellStyle name="Normal 8 3 2 2 2 3" xfId="2113" xr:uid="{4F530063-9CBD-4191-8DBE-27C46965CA1C}"/>
    <cellStyle name="Normal 8 3 2 2 2 3 2" xfId="2114" xr:uid="{2C63BFF0-078D-4458-B0C4-69FB2CC92223}"/>
    <cellStyle name="Normal 8 3 2 2 2 3 3" xfId="3755" xr:uid="{0009617B-ADFD-431A-A3D2-EB5AFDA32468}"/>
    <cellStyle name="Normal 8 3 2 2 2 3 4" xfId="3756" xr:uid="{4C5E2F79-B21F-4F0E-9700-755F5285EECC}"/>
    <cellStyle name="Normal 8 3 2 2 2 4" xfId="2115" xr:uid="{BB8BE85E-EE0F-4BF7-9436-9B89026BCCC9}"/>
    <cellStyle name="Normal 8 3 2 2 2 5" xfId="3757" xr:uid="{66513CC0-DEE5-4CEF-861E-0C9F6633A982}"/>
    <cellStyle name="Normal 8 3 2 2 2 6" xfId="3758" xr:uid="{660E36A3-409E-4469-973D-7C1C91CD3E31}"/>
    <cellStyle name="Normal 8 3 2 2 3" xfId="784" xr:uid="{1E1A6C43-3924-456A-B626-2CD96FF4D265}"/>
    <cellStyle name="Normal 8 3 2 2 3 2" xfId="2116" xr:uid="{70628C12-9B74-4F94-BF42-5D9AF8EEBD88}"/>
    <cellStyle name="Normal 8 3 2 2 3 2 2" xfId="2117" xr:uid="{54E807F6-D4AA-4D3B-B9C7-005DEA0BEF5C}"/>
    <cellStyle name="Normal 8 3 2 2 3 2 3" xfId="3759" xr:uid="{C279C5D0-CF66-46DC-8A1C-48525D3BFB67}"/>
    <cellStyle name="Normal 8 3 2 2 3 2 4" xfId="3760" xr:uid="{F050E8D1-D9E8-412D-B9BC-121935211BEC}"/>
    <cellStyle name="Normal 8 3 2 2 3 3" xfId="2118" xr:uid="{79B6B817-B461-44B2-829A-6A598C10C5A9}"/>
    <cellStyle name="Normal 8 3 2 2 3 4" xfId="3761" xr:uid="{3766BE6A-0AAB-49F0-A3DE-583D9B9A7201}"/>
    <cellStyle name="Normal 8 3 2 2 3 5" xfId="3762" xr:uid="{7969704D-DA4C-4126-A097-1CB20AA7C272}"/>
    <cellStyle name="Normal 8 3 2 2 4" xfId="2119" xr:uid="{8B9B24D7-A0F5-467F-AB81-6B82A8637262}"/>
    <cellStyle name="Normal 8 3 2 2 4 2" xfId="2120" xr:uid="{4B189C0D-1BB4-4755-9808-16CC6978B2AA}"/>
    <cellStyle name="Normal 8 3 2 2 4 3" xfId="3763" xr:uid="{7AA1AAEE-61B7-42E2-BF60-86E5BFCE7A16}"/>
    <cellStyle name="Normal 8 3 2 2 4 4" xfId="3764" xr:uid="{FEA650F8-3CFD-4CFE-A8AE-000836E63F90}"/>
    <cellStyle name="Normal 8 3 2 2 5" xfId="2121" xr:uid="{ECD9E3AD-08E2-4301-8D95-55DE21681E85}"/>
    <cellStyle name="Normal 8 3 2 2 5 2" xfId="3765" xr:uid="{532F18DC-3408-4B01-9129-0B4F62D9D140}"/>
    <cellStyle name="Normal 8 3 2 2 5 3" xfId="3766" xr:uid="{8FC528C9-A10E-42FD-8C26-E92CE9297F21}"/>
    <cellStyle name="Normal 8 3 2 2 5 4" xfId="3767" xr:uid="{DFFCB6AC-5B1D-4A35-839A-7087162CC36A}"/>
    <cellStyle name="Normal 8 3 2 2 6" xfId="3768" xr:uid="{E149B29F-8BDC-4376-B299-F221ABD773C2}"/>
    <cellStyle name="Normal 8 3 2 2 7" xfId="3769" xr:uid="{37183CE2-F6A3-416B-85D8-123D9BE87D07}"/>
    <cellStyle name="Normal 8 3 2 2 8" xfId="3770" xr:uid="{F7E83B0A-AAEA-405B-9B11-BE72FB1AFA17}"/>
    <cellStyle name="Normal 8 3 2 3" xfId="384" xr:uid="{9AF06DFF-28BC-4869-BC34-126825B5B742}"/>
    <cellStyle name="Normal 8 3 2 3 2" xfId="785" xr:uid="{B4ACCB76-12D7-490B-96AD-F6C282136094}"/>
    <cellStyle name="Normal 8 3 2 3 2 2" xfId="786" xr:uid="{2E190C84-422D-42B0-8E6A-FFB4B7B5BCA4}"/>
    <cellStyle name="Normal 8 3 2 3 2 2 2" xfId="2122" xr:uid="{1CBE8BEA-30FF-4DDA-8860-CCEDEB04044D}"/>
    <cellStyle name="Normal 8 3 2 3 2 2 2 2" xfId="2123" xr:uid="{54FD9E96-E655-429F-ABED-3D124802CE65}"/>
    <cellStyle name="Normal 8 3 2 3 2 2 3" xfId="2124" xr:uid="{F027EE75-8C74-4B68-AFBC-48BC6E0DEC69}"/>
    <cellStyle name="Normal 8 3 2 3 2 3" xfId="2125" xr:uid="{47AB2D42-D56F-44DE-8D98-398294BBF7E0}"/>
    <cellStyle name="Normal 8 3 2 3 2 3 2" xfId="2126" xr:uid="{EDFA9796-D4FA-4663-B04E-35409157B16F}"/>
    <cellStyle name="Normal 8 3 2 3 2 4" xfId="2127" xr:uid="{2D92664F-1B6D-434B-BD9D-E1A6B033BD49}"/>
    <cellStyle name="Normal 8 3 2 3 3" xfId="787" xr:uid="{5A6AB6C7-8468-478D-B38E-3996CFE8B566}"/>
    <cellStyle name="Normal 8 3 2 3 3 2" xfId="2128" xr:uid="{FA880C70-6FB1-4B6B-88E3-9F72BB2122A4}"/>
    <cellStyle name="Normal 8 3 2 3 3 2 2" xfId="2129" xr:uid="{A6306D60-634F-4895-BB34-9F63D2F9F48D}"/>
    <cellStyle name="Normal 8 3 2 3 3 3" xfId="2130" xr:uid="{80BD7A14-C141-4507-9D38-A8FFA6742559}"/>
    <cellStyle name="Normal 8 3 2 3 3 4" xfId="3771" xr:uid="{31583BC8-8781-44E0-85BC-125FB7B5B6A3}"/>
    <cellStyle name="Normal 8 3 2 3 4" xfId="2131" xr:uid="{80B05737-09B4-478B-B791-C8782C1BD99B}"/>
    <cellStyle name="Normal 8 3 2 3 4 2" xfId="2132" xr:uid="{C4A819CC-37F5-4F8A-B9A6-FED41E292400}"/>
    <cellStyle name="Normal 8 3 2 3 5" xfId="2133" xr:uid="{E54A13E8-0A3A-4CDF-84C7-8F09815CFE89}"/>
    <cellStyle name="Normal 8 3 2 3 6" xfId="3772" xr:uid="{7FA2769B-412E-4BD3-BCC4-4A9DFBE7BCDA}"/>
    <cellStyle name="Normal 8 3 2 4" xfId="385" xr:uid="{EFCD752D-2F8A-4AD4-B9BC-031F827C063A}"/>
    <cellStyle name="Normal 8 3 2 4 2" xfId="788" xr:uid="{9F55932A-3B22-44C2-8B53-5FE242891CDB}"/>
    <cellStyle name="Normal 8 3 2 4 2 2" xfId="2134" xr:uid="{05CE251D-B85B-44FC-BFE9-13A1820533FA}"/>
    <cellStyle name="Normal 8 3 2 4 2 2 2" xfId="2135" xr:uid="{44E3B305-8276-431F-A9BE-93BA47187613}"/>
    <cellStyle name="Normal 8 3 2 4 2 3" xfId="2136" xr:uid="{7A8C5BF4-00DE-4161-9CAF-1DAC93417EDA}"/>
    <cellStyle name="Normal 8 3 2 4 2 4" xfId="3773" xr:uid="{8FB71451-BC3E-4E78-B89F-859EAB669D3B}"/>
    <cellStyle name="Normal 8 3 2 4 3" xfId="2137" xr:uid="{D3FE90F9-8655-42DB-ABAD-D24315CA0D87}"/>
    <cellStyle name="Normal 8 3 2 4 3 2" xfId="2138" xr:uid="{344AFDE9-AB7A-4758-BDE3-7E0EF1A48EF6}"/>
    <cellStyle name="Normal 8 3 2 4 4" xfId="2139" xr:uid="{4D18B548-1E12-4D6A-9E82-C7DA0DC414D1}"/>
    <cellStyle name="Normal 8 3 2 4 5" xfId="3774" xr:uid="{52DFA556-0855-4BC5-A489-2BA2FDFAA8DD}"/>
    <cellStyle name="Normal 8 3 2 5" xfId="386" xr:uid="{4C8F7948-ABAC-4982-BFD1-0880624BEF28}"/>
    <cellStyle name="Normal 8 3 2 5 2" xfId="2140" xr:uid="{A5C2DC9A-EAF6-47DA-8F1F-F9B0D2E931F0}"/>
    <cellStyle name="Normal 8 3 2 5 2 2" xfId="2141" xr:uid="{5193AF9F-65D4-4C09-9E92-DB8A274E0698}"/>
    <cellStyle name="Normal 8 3 2 5 3" xfId="2142" xr:uid="{E4454B7D-C940-4CCF-9EE5-BA7902E88058}"/>
    <cellStyle name="Normal 8 3 2 5 4" xfId="3775" xr:uid="{C9D4FB3B-A36B-4CCF-9D78-F6803B248BF3}"/>
    <cellStyle name="Normal 8 3 2 6" xfId="2143" xr:uid="{4DF58D26-50EA-4382-B68C-EDC8DD18535E}"/>
    <cellStyle name="Normal 8 3 2 6 2" xfId="2144" xr:uid="{B5B037D3-58BB-4218-8E7A-406342CD7169}"/>
    <cellStyle name="Normal 8 3 2 6 3" xfId="3776" xr:uid="{583B086B-EAB5-495A-AE92-60626C8042A0}"/>
    <cellStyle name="Normal 8 3 2 6 4" xfId="3777" xr:uid="{42817089-02CC-4A03-9CD8-6188415DF47E}"/>
    <cellStyle name="Normal 8 3 2 7" xfId="2145" xr:uid="{83514D69-2835-4BC7-BC87-2679E61A970E}"/>
    <cellStyle name="Normal 8 3 2 8" xfId="3778" xr:uid="{38D78136-BE89-4116-99E1-3BE827020434}"/>
    <cellStyle name="Normal 8 3 2 9" xfId="3779" xr:uid="{75923D6C-E5A9-478A-BFDE-E0FE4755886E}"/>
    <cellStyle name="Normal 8 3 3" xfId="159" xr:uid="{4A6D0BD5-B6D5-462C-93E7-008137ABFC41}"/>
    <cellStyle name="Normal 8 3 3 2" xfId="160" xr:uid="{7B834E73-D051-4E67-BF0D-4626F6668740}"/>
    <cellStyle name="Normal 8 3 3 2 2" xfId="789" xr:uid="{7DCA5C30-9E10-4267-9FC5-025ED4221D0E}"/>
    <cellStyle name="Normal 8 3 3 2 2 2" xfId="2146" xr:uid="{DDDBF899-96F8-4A46-B171-9B16884E3C5A}"/>
    <cellStyle name="Normal 8 3 3 2 2 2 2" xfId="2147" xr:uid="{A5905BA7-2168-4429-831C-3C1694FAD0B2}"/>
    <cellStyle name="Normal 8 3 3 2 2 2 2 2" xfId="4492" xr:uid="{EAFB7D31-7F30-4427-BE02-7A2C5168685B}"/>
    <cellStyle name="Normal 8 3 3 2 2 2 3" xfId="4493" xr:uid="{548C5BBF-06BD-4185-8C10-E68CCDFE94C2}"/>
    <cellStyle name="Normal 8 3 3 2 2 3" xfId="2148" xr:uid="{B4064073-0D71-4280-8908-CDC0216495D2}"/>
    <cellStyle name="Normal 8 3 3 2 2 3 2" xfId="4494" xr:uid="{4439A390-B6FD-4F22-B996-10F86FDFA125}"/>
    <cellStyle name="Normal 8 3 3 2 2 4" xfId="3780" xr:uid="{8313321F-8E43-44C2-B095-790B55F3DE66}"/>
    <cellStyle name="Normal 8 3 3 2 3" xfId="2149" xr:uid="{68580172-9679-4912-916A-C4457B794099}"/>
    <cellStyle name="Normal 8 3 3 2 3 2" xfId="2150" xr:uid="{32CBE1CD-01A7-445C-814C-31AAD19F4ADB}"/>
    <cellStyle name="Normal 8 3 3 2 3 2 2" xfId="4495" xr:uid="{A7B8F886-1B0C-4C5C-82BD-071F1E130332}"/>
    <cellStyle name="Normal 8 3 3 2 3 3" xfId="3781" xr:uid="{003724E3-C3A9-4F9C-8698-7787AF74F3FA}"/>
    <cellStyle name="Normal 8 3 3 2 3 4" xfId="3782" xr:uid="{ECB7C1A6-F3B2-4400-9E1D-50A7FB321E34}"/>
    <cellStyle name="Normal 8 3 3 2 4" xfId="2151" xr:uid="{3DFBDC64-A061-403F-9FC7-4442D3B1349F}"/>
    <cellStyle name="Normal 8 3 3 2 4 2" xfId="4496" xr:uid="{EA6550F5-A15F-4FAF-8266-ED387C856FFB}"/>
    <cellStyle name="Normal 8 3 3 2 5" xfId="3783" xr:uid="{CEC0A8F7-9D15-46C6-916B-5544EF2DC7CA}"/>
    <cellStyle name="Normal 8 3 3 2 6" xfId="3784" xr:uid="{008ECBEB-0804-405C-A49A-7B16EBA765F2}"/>
    <cellStyle name="Normal 8 3 3 3" xfId="387" xr:uid="{332B1F6C-EB46-45C1-B332-0021ECF6662D}"/>
    <cellStyle name="Normal 8 3 3 3 2" xfId="2152" xr:uid="{9FEE5B3C-2ACA-4FA3-956A-4A0318FFB11C}"/>
    <cellStyle name="Normal 8 3 3 3 2 2" xfId="2153" xr:uid="{BA2D0E63-9005-499A-96B2-EFA63899DEC7}"/>
    <cellStyle name="Normal 8 3 3 3 2 2 2" xfId="4497" xr:uid="{856B67E4-26CF-4ED6-A9BA-70522BD03872}"/>
    <cellStyle name="Normal 8 3 3 3 2 3" xfId="3785" xr:uid="{14D7286E-AD0C-4460-BC0C-D91AAC5D396B}"/>
    <cellStyle name="Normal 8 3 3 3 2 4" xfId="3786" xr:uid="{0F4EF253-7B6F-42D8-89DC-09EA1F186499}"/>
    <cellStyle name="Normal 8 3 3 3 3" xfId="2154" xr:uid="{785C7FCF-BC49-454F-B293-454606CDEC21}"/>
    <cellStyle name="Normal 8 3 3 3 3 2" xfId="4498" xr:uid="{6D976BCF-597A-4B9D-A1FB-859F4703C4B2}"/>
    <cellStyle name="Normal 8 3 3 3 4" xfId="3787" xr:uid="{301E8DB2-266A-42C3-BCF0-1E2F51BA2727}"/>
    <cellStyle name="Normal 8 3 3 3 5" xfId="3788" xr:uid="{780E510E-37D4-456E-8824-F3523115F256}"/>
    <cellStyle name="Normal 8 3 3 4" xfId="2155" xr:uid="{CD16DF9F-5366-4896-ACF9-18530365C7BE}"/>
    <cellStyle name="Normal 8 3 3 4 2" xfId="2156" xr:uid="{097B61D8-2F71-434B-AEB0-8B6CA9A054AF}"/>
    <cellStyle name="Normal 8 3 3 4 2 2" xfId="4499" xr:uid="{3069B19C-CABD-419E-8FDF-96359161DC3E}"/>
    <cellStyle name="Normal 8 3 3 4 3" xfId="3789" xr:uid="{EDD9C85D-3C65-4E07-BD32-F45D22635734}"/>
    <cellStyle name="Normal 8 3 3 4 4" xfId="3790" xr:uid="{5103A9F6-AFEC-479B-8ACF-01A887BB69DB}"/>
    <cellStyle name="Normal 8 3 3 5" xfId="2157" xr:uid="{ED0BF853-36B1-4284-A8D4-6C2AB19202D7}"/>
    <cellStyle name="Normal 8 3 3 5 2" xfId="3791" xr:uid="{5768B54E-8501-4E4B-B478-7F052A8C0BE5}"/>
    <cellStyle name="Normal 8 3 3 5 3" xfId="3792" xr:uid="{20089BD6-B78D-4641-8303-193872C9A6CD}"/>
    <cellStyle name="Normal 8 3 3 5 4" xfId="3793" xr:uid="{BD9905CE-6B29-4FFD-AC56-725D768B750D}"/>
    <cellStyle name="Normal 8 3 3 6" xfId="3794" xr:uid="{30A38459-E834-417B-AB1D-7CDE74BDCF0B}"/>
    <cellStyle name="Normal 8 3 3 7" xfId="3795" xr:uid="{CCD34005-8BD5-4857-8FB3-66DE05F4A809}"/>
    <cellStyle name="Normal 8 3 3 8" xfId="3796" xr:uid="{8AE613E8-249A-4EC8-977F-E1232EAF3EDE}"/>
    <cellStyle name="Normal 8 3 4" xfId="161" xr:uid="{56E148F4-72FA-438E-885B-F345CF3C6A9E}"/>
    <cellStyle name="Normal 8 3 4 2" xfId="790" xr:uid="{944F4003-A673-4B8B-AF65-35D3982861EE}"/>
    <cellStyle name="Normal 8 3 4 2 2" xfId="791" xr:uid="{824906E1-0A64-4D18-8183-37F9C43B7AF3}"/>
    <cellStyle name="Normal 8 3 4 2 2 2" xfId="2158" xr:uid="{C0987DE9-AC02-4785-9DB8-A30E29195C39}"/>
    <cellStyle name="Normal 8 3 4 2 2 2 2" xfId="2159" xr:uid="{E5F9E903-494A-4625-A043-64911FB53A5C}"/>
    <cellStyle name="Normal 8 3 4 2 2 3" xfId="2160" xr:uid="{65AED961-C84D-42D1-8871-71141FDDC2D3}"/>
    <cellStyle name="Normal 8 3 4 2 2 4" xfId="3797" xr:uid="{A148B1B8-23C4-4D58-A34A-9E6D48738BD2}"/>
    <cellStyle name="Normal 8 3 4 2 3" xfId="2161" xr:uid="{83691826-D5EB-4E08-AFA4-581C8F0D8620}"/>
    <cellStyle name="Normal 8 3 4 2 3 2" xfId="2162" xr:uid="{915EF726-AA93-4714-8910-587C1311EC5A}"/>
    <cellStyle name="Normal 8 3 4 2 4" xfId="2163" xr:uid="{71DBBCDE-F6A3-45BC-9E2D-87B72F400D18}"/>
    <cellStyle name="Normal 8 3 4 2 5" xfId="3798" xr:uid="{4B45F42A-AB52-4566-959A-A125A3531A22}"/>
    <cellStyle name="Normal 8 3 4 3" xfId="792" xr:uid="{15467263-D68A-4A05-83CD-85CE33D7FB14}"/>
    <cellStyle name="Normal 8 3 4 3 2" xfId="2164" xr:uid="{B33A1A96-5DE4-494E-AA68-7168DC214617}"/>
    <cellStyle name="Normal 8 3 4 3 2 2" xfId="2165" xr:uid="{4C9113AC-1B28-4890-9027-74BB1DF57C21}"/>
    <cellStyle name="Normal 8 3 4 3 3" xfId="2166" xr:uid="{7C5ED6D8-F38A-4F0E-B10E-C6A08E0F49C0}"/>
    <cellStyle name="Normal 8 3 4 3 4" xfId="3799" xr:uid="{155A4884-9B5F-44A0-B206-0A1E79952774}"/>
    <cellStyle name="Normal 8 3 4 4" xfId="2167" xr:uid="{6C8D728C-3FA7-4B0B-832F-F7D2460BC0A8}"/>
    <cellStyle name="Normal 8 3 4 4 2" xfId="2168" xr:uid="{D1107789-0B96-4192-BBF3-C33D7A256C46}"/>
    <cellStyle name="Normal 8 3 4 4 3" xfId="3800" xr:uid="{183454BD-D73B-4958-9C65-71991F4F823C}"/>
    <cellStyle name="Normal 8 3 4 4 4" xfId="3801" xr:uid="{CA24AE5D-D003-4673-BAB3-283584836343}"/>
    <cellStyle name="Normal 8 3 4 5" xfId="2169" xr:uid="{1B0DFC8B-A4E6-4BE6-87D3-96976F9AABFD}"/>
    <cellStyle name="Normal 8 3 4 6" xfId="3802" xr:uid="{F9CF5769-8D83-4485-BD91-A27DDF09EDEC}"/>
    <cellStyle name="Normal 8 3 4 7" xfId="3803" xr:uid="{69A7F3EB-E8A8-44E0-8524-6ECB43B6EF6E}"/>
    <cellStyle name="Normal 8 3 5" xfId="388" xr:uid="{72F35166-BA54-4F71-83FB-1F540AA72709}"/>
    <cellStyle name="Normal 8 3 5 2" xfId="793" xr:uid="{F2703085-B2A5-45D2-848E-FCEB29C47481}"/>
    <cellStyle name="Normal 8 3 5 2 2" xfId="2170" xr:uid="{79ED12F5-DECE-43DB-83CB-D946242F9F39}"/>
    <cellStyle name="Normal 8 3 5 2 2 2" xfId="2171" xr:uid="{69ECCC27-229E-4181-B542-042AA956AE8C}"/>
    <cellStyle name="Normal 8 3 5 2 3" xfId="2172" xr:uid="{0ABA3683-15B1-4557-9A2D-0BD4CBAAFC89}"/>
    <cellStyle name="Normal 8 3 5 2 4" xfId="3804" xr:uid="{B752F0C8-0A0C-4DA5-93A2-BA26EE02455A}"/>
    <cellStyle name="Normal 8 3 5 3" xfId="2173" xr:uid="{51600F5F-8A1C-4309-B811-0DDE93CE9883}"/>
    <cellStyle name="Normal 8 3 5 3 2" xfId="2174" xr:uid="{DB43361A-B771-4BD9-8199-C9CBDC99ED12}"/>
    <cellStyle name="Normal 8 3 5 3 3" xfId="3805" xr:uid="{0852E3C9-8B04-421A-9C68-9C2BB55AD76D}"/>
    <cellStyle name="Normal 8 3 5 3 4" xfId="3806" xr:uid="{BC4B7611-2865-4C4C-85D2-3E40BE41C94E}"/>
    <cellStyle name="Normal 8 3 5 4" xfId="2175" xr:uid="{26F7B44F-8749-45B9-81A1-D8CDCEF3380F}"/>
    <cellStyle name="Normal 8 3 5 5" xfId="3807" xr:uid="{9373D1B7-0DE2-42D6-B910-8F73821D730F}"/>
    <cellStyle name="Normal 8 3 5 6" xfId="3808" xr:uid="{82039BE2-BF62-43C8-8BD8-33B63A79F838}"/>
    <cellStyle name="Normal 8 3 6" xfId="389" xr:uid="{A48A4B58-0F53-41AC-BA79-760DB2026483}"/>
    <cellStyle name="Normal 8 3 6 2" xfId="2176" xr:uid="{43643950-130C-47B3-9273-D55A9F94460E}"/>
    <cellStyle name="Normal 8 3 6 2 2" xfId="2177" xr:uid="{ACC0221E-5046-4CF0-BCE6-A738771D88E3}"/>
    <cellStyle name="Normal 8 3 6 2 3" xfId="3809" xr:uid="{76CF447C-82F7-4E7E-BAEC-61E9F063842F}"/>
    <cellStyle name="Normal 8 3 6 2 4" xfId="3810" xr:uid="{2BB6D630-3C1D-4C1E-BF58-E60DD5783626}"/>
    <cellStyle name="Normal 8 3 6 3" xfId="2178" xr:uid="{4D5387E2-A57C-408B-8DC9-2FFEBA312B49}"/>
    <cellStyle name="Normal 8 3 6 4" xfId="3811" xr:uid="{EDA7E420-1BEC-4620-9233-B775DD84A463}"/>
    <cellStyle name="Normal 8 3 6 5" xfId="3812" xr:uid="{06A04691-4B46-4A59-AD10-090E7536B663}"/>
    <cellStyle name="Normal 8 3 7" xfId="2179" xr:uid="{278407AB-78D0-4CB9-A144-E5B2D205B2C5}"/>
    <cellStyle name="Normal 8 3 7 2" xfId="2180" xr:uid="{5633B3FF-F054-4F98-AD7F-DCDDDFBDC740}"/>
    <cellStyle name="Normal 8 3 7 3" xfId="3813" xr:uid="{5BD859FB-16A4-4AFD-BE7F-90209BD409B5}"/>
    <cellStyle name="Normal 8 3 7 4" xfId="3814" xr:uid="{F0612A51-1664-4C49-8EE8-A8C6264D1F82}"/>
    <cellStyle name="Normal 8 3 8" xfId="2181" xr:uid="{36DDEDB5-64B1-4357-B33A-1287D3B6E74B}"/>
    <cellStyle name="Normal 8 3 8 2" xfId="3815" xr:uid="{A5303807-663D-4E3C-AE72-625E6901A54B}"/>
    <cellStyle name="Normal 8 3 8 3" xfId="3816" xr:uid="{947ABF03-6584-40B0-9BB8-A2819B234BE6}"/>
    <cellStyle name="Normal 8 3 8 4" xfId="3817" xr:uid="{668AE263-E58A-4245-BC8F-432F691978F7}"/>
    <cellStyle name="Normal 8 3 9" xfId="3818" xr:uid="{6A137107-C1C6-4FB3-9567-E4904E5C21CA}"/>
    <cellStyle name="Normal 8 4" xfId="162" xr:uid="{23FD99D1-9568-40E7-9164-11B65810367F}"/>
    <cellStyle name="Normal 8 4 10" xfId="3819" xr:uid="{3F94FC01-B26B-4D9F-B294-3F783D6523F9}"/>
    <cellStyle name="Normal 8 4 11" xfId="3820" xr:uid="{1F3835C2-887D-406C-8A83-2725882F5402}"/>
    <cellStyle name="Normal 8 4 2" xfId="163" xr:uid="{A09C62C4-53AA-474E-A2F4-0F30B2C20B51}"/>
    <cellStyle name="Normal 8 4 2 2" xfId="390" xr:uid="{C5985A50-955D-4E92-B032-2ACF433ADB08}"/>
    <cellStyle name="Normal 8 4 2 2 2" xfId="794" xr:uid="{06CCB2FC-B260-454A-97B1-FCBC374837FF}"/>
    <cellStyle name="Normal 8 4 2 2 2 2" xfId="795" xr:uid="{47BE820F-C4AB-4A0F-AA1C-DAF02782EE8C}"/>
    <cellStyle name="Normal 8 4 2 2 2 2 2" xfId="2182" xr:uid="{32B46885-C4EE-4CAC-9672-0E9D01E79067}"/>
    <cellStyle name="Normal 8 4 2 2 2 2 3" xfId="3821" xr:uid="{9D5FF965-5EA9-437F-B7DB-AC8E6778D3A4}"/>
    <cellStyle name="Normal 8 4 2 2 2 2 4" xfId="3822" xr:uid="{75DF206E-77FA-400A-A2CB-2CC7B775D661}"/>
    <cellStyle name="Normal 8 4 2 2 2 3" xfId="2183" xr:uid="{E8F5029B-48F1-48C1-818A-495AEE2B5BA3}"/>
    <cellStyle name="Normal 8 4 2 2 2 3 2" xfId="3823" xr:uid="{9A3F5C4C-BB38-43D3-A367-A7FDCD91F3F0}"/>
    <cellStyle name="Normal 8 4 2 2 2 3 3" xfId="3824" xr:uid="{5C4805FA-478E-4678-A657-DBA4AAE0C741}"/>
    <cellStyle name="Normal 8 4 2 2 2 3 4" xfId="3825" xr:uid="{F2EC38F6-FBB6-4D34-94C4-D4D574E8E87C}"/>
    <cellStyle name="Normal 8 4 2 2 2 4" xfId="3826" xr:uid="{C28BFBB0-F53A-4692-823E-F2EC6F0CA86F}"/>
    <cellStyle name="Normal 8 4 2 2 2 5" xfId="3827" xr:uid="{DE38BBE0-AD94-4A8F-A845-5F1908FED0F4}"/>
    <cellStyle name="Normal 8 4 2 2 2 6" xfId="3828" xr:uid="{54C37730-104E-496B-A141-67A8AB6AFAE3}"/>
    <cellStyle name="Normal 8 4 2 2 3" xfId="796" xr:uid="{0D093A36-082F-4170-8B38-E7AE726676FE}"/>
    <cellStyle name="Normal 8 4 2 2 3 2" xfId="2184" xr:uid="{6608839F-0563-49E2-8E49-3BE9257576A7}"/>
    <cellStyle name="Normal 8 4 2 2 3 2 2" xfId="3829" xr:uid="{CDF2421B-A457-49E7-BCD1-C213B981BF58}"/>
    <cellStyle name="Normal 8 4 2 2 3 2 3" xfId="3830" xr:uid="{B681A364-C7E1-4F35-BFF6-ED1B9841DAD3}"/>
    <cellStyle name="Normal 8 4 2 2 3 2 4" xfId="3831" xr:uid="{A2783346-705F-4FB7-9313-F77D22C5742A}"/>
    <cellStyle name="Normal 8 4 2 2 3 3" xfId="3832" xr:uid="{E5A39421-656D-45A4-B613-35B124B6F1C6}"/>
    <cellStyle name="Normal 8 4 2 2 3 4" xfId="3833" xr:uid="{A303D364-F4F5-4F44-A649-72B3865AF2D5}"/>
    <cellStyle name="Normal 8 4 2 2 3 5" xfId="3834" xr:uid="{2CBE4115-ED35-43B1-990E-DD52EFA365A1}"/>
    <cellStyle name="Normal 8 4 2 2 4" xfId="2185" xr:uid="{8AEBC528-5F31-4B8F-8385-0852E73FD13C}"/>
    <cellStyle name="Normal 8 4 2 2 4 2" xfId="3835" xr:uid="{6B283D44-B5FF-4D88-8B1B-438E0E6F9891}"/>
    <cellStyle name="Normal 8 4 2 2 4 3" xfId="3836" xr:uid="{2D275C3A-5709-49AB-A1E2-CBDF8720DF82}"/>
    <cellStyle name="Normal 8 4 2 2 4 4" xfId="3837" xr:uid="{7E983459-9C40-43B2-AA2F-7DADEBCA8FAE}"/>
    <cellStyle name="Normal 8 4 2 2 5" xfId="3838" xr:uid="{CBC1B02A-E07B-40DD-AC21-20C6C8BFD6B8}"/>
    <cellStyle name="Normal 8 4 2 2 5 2" xfId="3839" xr:uid="{3A144BD6-F0EC-4561-ABC4-59DCDABBA47E}"/>
    <cellStyle name="Normal 8 4 2 2 5 3" xfId="3840" xr:uid="{B8CDD4AF-6EAE-48D3-A6DF-271CE6D76319}"/>
    <cellStyle name="Normal 8 4 2 2 5 4" xfId="3841" xr:uid="{6169A9F7-6D56-48A4-B5DD-0F2A38DCA9A1}"/>
    <cellStyle name="Normal 8 4 2 2 6" xfId="3842" xr:uid="{C5D9D149-C1F2-438B-B4B5-4E0A2861BBA8}"/>
    <cellStyle name="Normal 8 4 2 2 7" xfId="3843" xr:uid="{E5A12614-3586-4822-BA7A-2E9C586EBDDD}"/>
    <cellStyle name="Normal 8 4 2 2 8" xfId="3844" xr:uid="{1BFEA0DB-1AD9-427A-8364-8EBDB99FD6A0}"/>
    <cellStyle name="Normal 8 4 2 3" xfId="797" xr:uid="{EBFA664B-BD58-4D34-8739-C3A1D63BADAD}"/>
    <cellStyle name="Normal 8 4 2 3 2" xfId="798" xr:uid="{B11865EC-ECBF-49DC-AED1-49BB0A503615}"/>
    <cellStyle name="Normal 8 4 2 3 2 2" xfId="799" xr:uid="{9A754B29-B4BC-49EA-B6F8-19CDE93DE01D}"/>
    <cellStyle name="Normal 8 4 2 3 2 3" xfId="3845" xr:uid="{BA1470AA-6B7D-42C9-82FC-994D25493C1C}"/>
    <cellStyle name="Normal 8 4 2 3 2 4" xfId="3846" xr:uid="{FF2FC9CF-8B17-423E-9684-CBE3E82ACD24}"/>
    <cellStyle name="Normal 8 4 2 3 3" xfId="800" xr:uid="{BE99D956-C08B-462E-9030-91656202BB1D}"/>
    <cellStyle name="Normal 8 4 2 3 3 2" xfId="3847" xr:uid="{B49908DA-43BC-4FBF-9388-97FF5B332E04}"/>
    <cellStyle name="Normal 8 4 2 3 3 3" xfId="3848" xr:uid="{5DA4B485-9439-4AB4-B2F3-847DC2FF946E}"/>
    <cellStyle name="Normal 8 4 2 3 3 4" xfId="3849" xr:uid="{F39BD8AA-6DDD-46BF-8FE3-3B285282A9D7}"/>
    <cellStyle name="Normal 8 4 2 3 4" xfId="3850" xr:uid="{CE4ACF02-095A-4F10-BAAA-6540E1481B22}"/>
    <cellStyle name="Normal 8 4 2 3 5" xfId="3851" xr:uid="{FCB83623-8C76-4396-AFC7-7BF1612285D1}"/>
    <cellStyle name="Normal 8 4 2 3 6" xfId="3852" xr:uid="{D48B94A7-E234-42C8-A2B9-300F519E9A39}"/>
    <cellStyle name="Normal 8 4 2 4" xfId="801" xr:uid="{FB02E4C1-4784-49D0-BF4E-23B471056A08}"/>
    <cellStyle name="Normal 8 4 2 4 2" xfId="802" xr:uid="{7847A274-F3A7-440C-8632-5F496F33B2F4}"/>
    <cellStyle name="Normal 8 4 2 4 2 2" xfId="3853" xr:uid="{CFE1927B-63FA-4BE4-8ECD-37BFED4A62F6}"/>
    <cellStyle name="Normal 8 4 2 4 2 3" xfId="3854" xr:uid="{179092EA-0B12-474D-8A79-661122A55317}"/>
    <cellStyle name="Normal 8 4 2 4 2 4" xfId="3855" xr:uid="{40224647-62AF-4832-91FC-AD65F2A270D8}"/>
    <cellStyle name="Normal 8 4 2 4 3" xfId="3856" xr:uid="{CFEF0144-6D70-4098-84DA-8B0D16736146}"/>
    <cellStyle name="Normal 8 4 2 4 4" xfId="3857" xr:uid="{156C7118-876D-4F4A-B150-90A7F7D44FF1}"/>
    <cellStyle name="Normal 8 4 2 4 5" xfId="3858" xr:uid="{8FEACB36-0EBB-4201-9197-7329C4144D62}"/>
    <cellStyle name="Normal 8 4 2 5" xfId="803" xr:uid="{F75D6AAC-0235-45F4-92DF-1AD6BD6B87EE}"/>
    <cellStyle name="Normal 8 4 2 5 2" xfId="3859" xr:uid="{BF304D0B-6C74-4B5B-B726-DE473EB14933}"/>
    <cellStyle name="Normal 8 4 2 5 3" xfId="3860" xr:uid="{3EFF88B0-1D24-4135-8603-1DABAC209164}"/>
    <cellStyle name="Normal 8 4 2 5 4" xfId="3861" xr:uid="{347E674C-690B-4639-AD2D-B35E72174407}"/>
    <cellStyle name="Normal 8 4 2 6" xfId="3862" xr:uid="{D4BFBE2F-8144-4A27-9339-FF6D8B5E69B6}"/>
    <cellStyle name="Normal 8 4 2 6 2" xfId="3863" xr:uid="{8D3CE3F8-68BB-4273-B86B-A92E37D8BF58}"/>
    <cellStyle name="Normal 8 4 2 6 3" xfId="3864" xr:uid="{FD36FD5E-4AA2-42BC-85B6-97C710BE35C9}"/>
    <cellStyle name="Normal 8 4 2 6 4" xfId="3865" xr:uid="{1583F04A-7ACF-467B-92EA-D2D8025E56D4}"/>
    <cellStyle name="Normal 8 4 2 7" xfId="3866" xr:uid="{09F6A931-6F01-472C-9175-59784E0D81CA}"/>
    <cellStyle name="Normal 8 4 2 8" xfId="3867" xr:uid="{00B1B6E1-4A0C-4A40-8A97-8BD2E56D5018}"/>
    <cellStyle name="Normal 8 4 2 9" xfId="3868" xr:uid="{397246F6-7EDA-4C6E-9CD3-62102E48BC99}"/>
    <cellStyle name="Normal 8 4 3" xfId="391" xr:uid="{F5E71750-F2C9-46FC-9A9B-E7E54F4D67E0}"/>
    <cellStyle name="Normal 8 4 3 2" xfId="804" xr:uid="{5781EE8B-5839-446D-BE79-30A264A38BAD}"/>
    <cellStyle name="Normal 8 4 3 2 2" xfId="805" xr:uid="{95C87101-15F1-4CE7-AAFC-CC386E89D780}"/>
    <cellStyle name="Normal 8 4 3 2 2 2" xfId="2186" xr:uid="{461F09D3-FBB1-4219-A96D-3921F06057A3}"/>
    <cellStyle name="Normal 8 4 3 2 2 2 2" xfId="2187" xr:uid="{3FF7544C-CA83-4D07-BF07-DDCBBFF308B2}"/>
    <cellStyle name="Normal 8 4 3 2 2 3" xfId="2188" xr:uid="{0FA8D2ED-6CF2-4ED1-94DE-F6B33951B68D}"/>
    <cellStyle name="Normal 8 4 3 2 2 4" xfId="3869" xr:uid="{18B437BA-26E3-4116-BCC0-F2811C67A7A6}"/>
    <cellStyle name="Normal 8 4 3 2 3" xfId="2189" xr:uid="{104CCE59-54E5-4A75-AD3D-0B4F76B44FD7}"/>
    <cellStyle name="Normal 8 4 3 2 3 2" xfId="2190" xr:uid="{73C3563D-CCA4-4F9F-BF50-AE5BF179179A}"/>
    <cellStyle name="Normal 8 4 3 2 3 3" xfId="3870" xr:uid="{7B35CA78-29D2-49F1-91A0-B9BFF1B349C1}"/>
    <cellStyle name="Normal 8 4 3 2 3 4" xfId="3871" xr:uid="{2439D958-3608-4E71-9AA2-B30A76F48958}"/>
    <cellStyle name="Normal 8 4 3 2 4" xfId="2191" xr:uid="{3C3226E6-D9B6-44D1-A953-969836609CB0}"/>
    <cellStyle name="Normal 8 4 3 2 5" xfId="3872" xr:uid="{B867146C-42EE-478F-B8D7-757A27D9E041}"/>
    <cellStyle name="Normal 8 4 3 2 6" xfId="3873" xr:uid="{3E59C254-F324-4B6A-B477-79680E341190}"/>
    <cellStyle name="Normal 8 4 3 3" xfId="806" xr:uid="{331A4383-E2A7-4901-8546-33670F0EBDAD}"/>
    <cellStyle name="Normal 8 4 3 3 2" xfId="2192" xr:uid="{1BDBA0CF-57BD-4974-B860-F910AF7C2478}"/>
    <cellStyle name="Normal 8 4 3 3 2 2" xfId="2193" xr:uid="{50DC8ECF-8376-472D-BBCC-1F405EBF9C9E}"/>
    <cellStyle name="Normal 8 4 3 3 2 3" xfId="3874" xr:uid="{3E64191F-694D-413B-9965-E259D333D70E}"/>
    <cellStyle name="Normal 8 4 3 3 2 4" xfId="3875" xr:uid="{54CEDC19-1C77-4494-9FB3-72483F2A15C1}"/>
    <cellStyle name="Normal 8 4 3 3 3" xfId="2194" xr:uid="{D7232240-D6DC-419E-8451-BDDA6CBC4E12}"/>
    <cellStyle name="Normal 8 4 3 3 4" xfId="3876" xr:uid="{525B0C08-631B-4859-AE5E-E00CA4C6DD7C}"/>
    <cellStyle name="Normal 8 4 3 3 5" xfId="3877" xr:uid="{E6E57AD9-5A15-4AFE-8AA1-77C6CCD655FA}"/>
    <cellStyle name="Normal 8 4 3 4" xfId="2195" xr:uid="{86D28D21-A1CF-4710-BAC2-16182DB507B5}"/>
    <cellStyle name="Normal 8 4 3 4 2" xfId="2196" xr:uid="{29896922-976A-4A50-8F3F-3E577F05073B}"/>
    <cellStyle name="Normal 8 4 3 4 3" xfId="3878" xr:uid="{3A61F433-0F36-46C3-AC74-3325D979646A}"/>
    <cellStyle name="Normal 8 4 3 4 4" xfId="3879" xr:uid="{C7284B38-94A3-4D3A-801D-6D4DC4A22330}"/>
    <cellStyle name="Normal 8 4 3 5" xfId="2197" xr:uid="{33FC88D7-AC27-4509-9F07-6E032C5B8FA4}"/>
    <cellStyle name="Normal 8 4 3 5 2" xfId="3880" xr:uid="{B0FA9CC6-584D-49F9-9D3C-3F284FD7EA18}"/>
    <cellStyle name="Normal 8 4 3 5 3" xfId="3881" xr:uid="{75DD91FF-6C4F-45BE-ACD9-E3F2FA76D307}"/>
    <cellStyle name="Normal 8 4 3 5 4" xfId="3882" xr:uid="{13B06432-3C90-4AFF-AB25-4052C989BCC4}"/>
    <cellStyle name="Normal 8 4 3 6" xfId="3883" xr:uid="{128763AB-CD53-4AD2-A7AF-0214FDBCB969}"/>
    <cellStyle name="Normal 8 4 3 7" xfId="3884" xr:uid="{ED0D17DD-0DD1-4DE4-965A-66F0D0F675D5}"/>
    <cellStyle name="Normal 8 4 3 8" xfId="3885" xr:uid="{62EC7C67-0824-4184-A1D0-FF43A8FC99FB}"/>
    <cellStyle name="Normal 8 4 4" xfId="392" xr:uid="{79C75C7A-7827-4510-BFF1-425050CDB1E7}"/>
    <cellStyle name="Normal 8 4 4 2" xfId="807" xr:uid="{56F8C1E9-D0AD-4C31-886C-7BA1AF9065A7}"/>
    <cellStyle name="Normal 8 4 4 2 2" xfId="808" xr:uid="{D78FCAEB-75A1-4978-9A9C-D50DE53AF453}"/>
    <cellStyle name="Normal 8 4 4 2 2 2" xfId="2198" xr:uid="{2ECD4AAC-524F-4D52-A192-C04CFA095118}"/>
    <cellStyle name="Normal 8 4 4 2 2 3" xfId="3886" xr:uid="{32B9C011-9E21-45DE-BE48-88F814837D64}"/>
    <cellStyle name="Normal 8 4 4 2 2 4" xfId="3887" xr:uid="{BF4E7303-56F5-43D7-93A3-B207ED91FE28}"/>
    <cellStyle name="Normal 8 4 4 2 3" xfId="2199" xr:uid="{04A2574C-B330-49E7-8AA0-AABB3022C398}"/>
    <cellStyle name="Normal 8 4 4 2 4" xfId="3888" xr:uid="{5FD5B798-6394-4314-AB63-F6B84A03BA2D}"/>
    <cellStyle name="Normal 8 4 4 2 5" xfId="3889" xr:uid="{3D1A5FE6-2F7B-45DC-80CC-54E085DE34AC}"/>
    <cellStyle name="Normal 8 4 4 3" xfId="809" xr:uid="{C3042AFD-9D46-41E3-A93C-893951A92F5A}"/>
    <cellStyle name="Normal 8 4 4 3 2" xfId="2200" xr:uid="{2BC65AD7-78F1-4C33-854F-36617754920F}"/>
    <cellStyle name="Normal 8 4 4 3 3" xfId="3890" xr:uid="{44F28C38-5589-46E1-8A21-A9475D61CA40}"/>
    <cellStyle name="Normal 8 4 4 3 4" xfId="3891" xr:uid="{CCC1A639-F934-43A9-A1D5-1C004AB6C618}"/>
    <cellStyle name="Normal 8 4 4 4" xfId="2201" xr:uid="{ABB9F578-A320-4B7F-B0AA-5F10E88AEA55}"/>
    <cellStyle name="Normal 8 4 4 4 2" xfId="3892" xr:uid="{D817C214-EBE6-4059-BB8A-78B4D4CEED4C}"/>
    <cellStyle name="Normal 8 4 4 4 3" xfId="3893" xr:uid="{C6C6CDF4-D76E-4396-B6D7-F7108EECF815}"/>
    <cellStyle name="Normal 8 4 4 4 4" xfId="3894" xr:uid="{893240B0-D687-45EF-A4DB-70C039B35D51}"/>
    <cellStyle name="Normal 8 4 4 5" xfId="3895" xr:uid="{4FA4EC98-3FD0-430F-86A2-31C8DF02195B}"/>
    <cellStyle name="Normal 8 4 4 6" xfId="3896" xr:uid="{23CCDEB2-84F6-415A-B4BC-5F2EF180AA1B}"/>
    <cellStyle name="Normal 8 4 4 7" xfId="3897" xr:uid="{FDFEC454-773D-4873-A1EF-99B2F991AB07}"/>
    <cellStyle name="Normal 8 4 5" xfId="393" xr:uid="{4C43A424-A991-4CDA-B2AC-CE8309BC1ABC}"/>
    <cellStyle name="Normal 8 4 5 2" xfId="810" xr:uid="{4102F9BC-EA90-481C-A9CD-6F00A01300CA}"/>
    <cellStyle name="Normal 8 4 5 2 2" xfId="2202" xr:uid="{3EE50896-010E-4C07-A2D5-42F8257C449B}"/>
    <cellStyle name="Normal 8 4 5 2 3" xfId="3898" xr:uid="{CC312B52-DBFC-436F-B182-C3172F374FA4}"/>
    <cellStyle name="Normal 8 4 5 2 4" xfId="3899" xr:uid="{2AA153B6-09D5-4823-ACB9-50275F4A121F}"/>
    <cellStyle name="Normal 8 4 5 3" xfId="2203" xr:uid="{DC229067-064E-493E-A7B7-9EFE49C2ACB6}"/>
    <cellStyle name="Normal 8 4 5 3 2" xfId="3900" xr:uid="{14A5B68F-D15C-4D75-810E-C025A2F160DA}"/>
    <cellStyle name="Normal 8 4 5 3 3" xfId="3901" xr:uid="{1B703D57-DEBA-466F-862A-E97EDCA27C8A}"/>
    <cellStyle name="Normal 8 4 5 3 4" xfId="3902" xr:uid="{C49E9B7A-7A05-467C-A62B-3B575A3479FC}"/>
    <cellStyle name="Normal 8 4 5 4" xfId="3903" xr:uid="{262B9A8E-0137-4491-B045-E188DE463FDC}"/>
    <cellStyle name="Normal 8 4 5 5" xfId="3904" xr:uid="{EFEE052E-9C4E-4DF1-9785-B140E14CF455}"/>
    <cellStyle name="Normal 8 4 5 6" xfId="3905" xr:uid="{D2130399-7B50-4554-9202-6CDE9052B491}"/>
    <cellStyle name="Normal 8 4 6" xfId="811" xr:uid="{634485EC-6389-4AA2-A100-50BF894B2D12}"/>
    <cellStyle name="Normal 8 4 6 2" xfId="2204" xr:uid="{438BD46B-DE8C-4181-AC99-4BFC6B388049}"/>
    <cellStyle name="Normal 8 4 6 2 2" xfId="3906" xr:uid="{499EE4F0-014A-4EA0-AE12-186BCBBBC8FC}"/>
    <cellStyle name="Normal 8 4 6 2 3" xfId="3907" xr:uid="{60E5AB32-D1CF-4734-9AC4-7512A43D1FD3}"/>
    <cellStyle name="Normal 8 4 6 2 4" xfId="3908" xr:uid="{F28526E2-C29A-4CB0-99FF-5901C85C8CF9}"/>
    <cellStyle name="Normal 8 4 6 3" xfId="3909" xr:uid="{6F355C17-B2A0-4ADF-A82F-C00F2C0206B0}"/>
    <cellStyle name="Normal 8 4 6 4" xfId="3910" xr:uid="{5271DB6F-CD88-462A-B614-E0AC340BDEB6}"/>
    <cellStyle name="Normal 8 4 6 5" xfId="3911" xr:uid="{84C69E60-0432-4FF7-B4AA-5D196B336B75}"/>
    <cellStyle name="Normal 8 4 7" xfId="2205" xr:uid="{39F14A35-6EA4-4922-8836-A219C04B71FB}"/>
    <cellStyle name="Normal 8 4 7 2" xfId="3912" xr:uid="{83B87E5F-E98E-4D96-98CD-E88118E3154B}"/>
    <cellStyle name="Normal 8 4 7 3" xfId="3913" xr:uid="{94678496-F082-4E56-AB1E-11383F0EA50F}"/>
    <cellStyle name="Normal 8 4 7 4" xfId="3914" xr:uid="{4A9EB4B9-F716-476B-BB12-E9B47855318B}"/>
    <cellStyle name="Normal 8 4 8" xfId="3915" xr:uid="{368C1EC3-0519-4D5B-BDDB-9FF1536FCFE9}"/>
    <cellStyle name="Normal 8 4 8 2" xfId="3916" xr:uid="{DB0D25C3-47EC-49AF-AEFF-914FE16CFE7A}"/>
    <cellStyle name="Normal 8 4 8 3" xfId="3917" xr:uid="{7C84BF7E-1D7D-4DD3-ABA2-A06D41EA3A89}"/>
    <cellStyle name="Normal 8 4 8 4" xfId="3918" xr:uid="{D2763C04-A6C3-43BD-B3FF-A12F91E6CF35}"/>
    <cellStyle name="Normal 8 4 9" xfId="3919" xr:uid="{587F032B-3348-47BC-B97D-22C5E9F9A3D6}"/>
    <cellStyle name="Normal 8 5" xfId="164" xr:uid="{DABDA815-EE99-4685-B7DD-4658F6C56213}"/>
    <cellStyle name="Normal 8 5 2" xfId="165" xr:uid="{62ED408F-BBEE-4495-A0A8-6E87F615DA64}"/>
    <cellStyle name="Normal 8 5 2 2" xfId="394" xr:uid="{C17E949A-CB28-49D7-83F2-BA1560BF8485}"/>
    <cellStyle name="Normal 8 5 2 2 2" xfId="812" xr:uid="{ED74FF09-378B-49AD-9DEB-C410710B6256}"/>
    <cellStyle name="Normal 8 5 2 2 2 2" xfId="2206" xr:uid="{05725658-FF7E-4F0A-A3E9-1E1EA929EF53}"/>
    <cellStyle name="Normal 8 5 2 2 2 3" xfId="3920" xr:uid="{D5F29CD4-29C4-4A0B-92EE-86367F5ACFB9}"/>
    <cellStyle name="Normal 8 5 2 2 2 4" xfId="3921" xr:uid="{67DD0FD7-78C8-498B-8421-B0795D9FD8FA}"/>
    <cellStyle name="Normal 8 5 2 2 3" xfId="2207" xr:uid="{B4919922-EFFC-4E04-9F43-02EE60C9D942}"/>
    <cellStyle name="Normal 8 5 2 2 3 2" xfId="3922" xr:uid="{A6216D95-6106-4DBA-8DC7-4F1AA2C69B8F}"/>
    <cellStyle name="Normal 8 5 2 2 3 3" xfId="3923" xr:uid="{0B05914B-5C77-43FC-8C7F-20D74470CAC8}"/>
    <cellStyle name="Normal 8 5 2 2 3 4" xfId="3924" xr:uid="{D695D9CF-3E3F-4B02-805F-4A1869C77214}"/>
    <cellStyle name="Normal 8 5 2 2 4" xfId="3925" xr:uid="{D13A5DDB-1FDA-4871-A388-5B4A85EA094E}"/>
    <cellStyle name="Normal 8 5 2 2 5" xfId="3926" xr:uid="{E8DDBF63-33FE-4049-B2A6-34A8EF2EF4FD}"/>
    <cellStyle name="Normal 8 5 2 2 6" xfId="3927" xr:uid="{82568785-1D5C-4C1B-8FC6-6F2D1FD7341B}"/>
    <cellStyle name="Normal 8 5 2 3" xfId="813" xr:uid="{7B394E1C-B9A9-4893-90EE-1F77D2C6C671}"/>
    <cellStyle name="Normal 8 5 2 3 2" xfId="2208" xr:uid="{791C78AC-7DF1-40A7-A5E3-20F4DBBF0149}"/>
    <cellStyle name="Normal 8 5 2 3 2 2" xfId="3928" xr:uid="{AE9396B1-48BC-42C8-BF30-900219CFF1D3}"/>
    <cellStyle name="Normal 8 5 2 3 2 3" xfId="3929" xr:uid="{B038E66A-9F35-41F0-825C-3EBE8FD90D64}"/>
    <cellStyle name="Normal 8 5 2 3 2 4" xfId="3930" xr:uid="{306C72EC-ECCF-44DA-B85C-F843B5B15C0F}"/>
    <cellStyle name="Normal 8 5 2 3 3" xfId="3931" xr:uid="{A27E92C3-B2CD-477A-ABB8-3EA83557F645}"/>
    <cellStyle name="Normal 8 5 2 3 4" xfId="3932" xr:uid="{67B0C859-B55C-4055-A1FF-014E07FA813B}"/>
    <cellStyle name="Normal 8 5 2 3 5" xfId="3933" xr:uid="{D76DCB21-043F-45BB-A809-55195C9E49F8}"/>
    <cellStyle name="Normal 8 5 2 4" xfId="2209" xr:uid="{CAA66F76-74F7-4467-ADDC-6F05A52148B9}"/>
    <cellStyle name="Normal 8 5 2 4 2" xfId="3934" xr:uid="{1395BF74-013E-4247-AC95-080A28FB2B10}"/>
    <cellStyle name="Normal 8 5 2 4 3" xfId="3935" xr:uid="{5F4E0BB4-8290-4FF3-8131-CE55962353EA}"/>
    <cellStyle name="Normal 8 5 2 4 4" xfId="3936" xr:uid="{16EF41AB-6BEF-4E4F-8732-E864E2B86DA7}"/>
    <cellStyle name="Normal 8 5 2 5" xfId="3937" xr:uid="{A60629A1-7F2A-411D-82CC-007B1E4B6F72}"/>
    <cellStyle name="Normal 8 5 2 5 2" xfId="3938" xr:uid="{2118B518-44D6-4DA0-AAFD-3D6DA63AF183}"/>
    <cellStyle name="Normal 8 5 2 5 3" xfId="3939" xr:uid="{383039A6-C3B2-4269-9A69-FE946AE2F7D9}"/>
    <cellStyle name="Normal 8 5 2 5 4" xfId="3940" xr:uid="{1ECA0EE0-ED32-42BF-A48B-2F14B922B4EC}"/>
    <cellStyle name="Normal 8 5 2 6" xfId="3941" xr:uid="{89C3D5A5-213B-4DB8-854D-41DCF758BD8F}"/>
    <cellStyle name="Normal 8 5 2 7" xfId="3942" xr:uid="{42C85715-3B58-48E1-B230-63825A067703}"/>
    <cellStyle name="Normal 8 5 2 8" xfId="3943" xr:uid="{CE5BF8C9-BDFA-4350-A98C-8D6BA4766F3E}"/>
    <cellStyle name="Normal 8 5 3" xfId="395" xr:uid="{02F0CF75-1D79-4B93-AD00-DE5C1AA53292}"/>
    <cellStyle name="Normal 8 5 3 2" xfId="814" xr:uid="{308EAD3F-7E6D-4257-B200-C5DEA63C4DDB}"/>
    <cellStyle name="Normal 8 5 3 2 2" xfId="815" xr:uid="{79F6B1E6-72B2-402A-AD85-6F801C167D81}"/>
    <cellStyle name="Normal 8 5 3 2 3" xfId="3944" xr:uid="{3DA6484B-1B0F-41B5-ACC9-0FAE0BC7D6DD}"/>
    <cellStyle name="Normal 8 5 3 2 4" xfId="3945" xr:uid="{5A2C48B8-393F-4156-B770-CF78EF142239}"/>
    <cellStyle name="Normal 8 5 3 3" xfId="816" xr:uid="{1BEB7C2E-5B76-41A3-8799-7EE65D7A1D3C}"/>
    <cellStyle name="Normal 8 5 3 3 2" xfId="3946" xr:uid="{AFAED386-2C1C-4996-8C72-8D018A472967}"/>
    <cellStyle name="Normal 8 5 3 3 3" xfId="3947" xr:uid="{F8062EA8-F99E-475F-8F7D-525A3CA3EB55}"/>
    <cellStyle name="Normal 8 5 3 3 4" xfId="3948" xr:uid="{E4570525-CB23-414B-BB8B-327C7581D0DA}"/>
    <cellStyle name="Normal 8 5 3 4" xfId="3949" xr:uid="{73DB4575-1D24-446F-86BA-2AA6C23F2F3B}"/>
    <cellStyle name="Normal 8 5 3 5" xfId="3950" xr:uid="{E6206428-FD27-423F-8A6B-A8F84D45D595}"/>
    <cellStyle name="Normal 8 5 3 6" xfId="3951" xr:uid="{0D3F2608-9D49-4AB1-955C-096941740568}"/>
    <cellStyle name="Normal 8 5 4" xfId="396" xr:uid="{C6143597-FA44-4DA3-BBA9-5117DDB96591}"/>
    <cellStyle name="Normal 8 5 4 2" xfId="817" xr:uid="{5B4EBFAA-98BA-46F3-AE97-487DDCF7F061}"/>
    <cellStyle name="Normal 8 5 4 2 2" xfId="3952" xr:uid="{B62A768A-F91F-4FED-AF60-41FFEB7FB215}"/>
    <cellStyle name="Normal 8 5 4 2 3" xfId="3953" xr:uid="{37CF1797-35B0-4BD3-A753-4F85D2149637}"/>
    <cellStyle name="Normal 8 5 4 2 4" xfId="3954" xr:uid="{60E9AB7E-3DEF-46E1-AD60-C6CB7F4AA92F}"/>
    <cellStyle name="Normal 8 5 4 3" xfId="3955" xr:uid="{1E2FC811-1DE0-4A8A-A6D3-229DF98051EC}"/>
    <cellStyle name="Normal 8 5 4 4" xfId="3956" xr:uid="{24262590-E270-43B6-BD2D-B42A9C13FBFD}"/>
    <cellStyle name="Normal 8 5 4 5" xfId="3957" xr:uid="{BC12818D-6086-4186-94DE-5887C54F889A}"/>
    <cellStyle name="Normal 8 5 5" xfId="818" xr:uid="{B3D25BC8-2BDC-4861-807D-DE7E93E49AA0}"/>
    <cellStyle name="Normal 8 5 5 2" xfId="3958" xr:uid="{35B95873-01F6-467A-BB08-DA10255CC702}"/>
    <cellStyle name="Normal 8 5 5 3" xfId="3959" xr:uid="{E129ED89-018A-4465-8599-C1C40CAA6050}"/>
    <cellStyle name="Normal 8 5 5 4" xfId="3960" xr:uid="{34AFE327-80DD-4270-9F38-ED80FD11730B}"/>
    <cellStyle name="Normal 8 5 6" xfId="3961" xr:uid="{A42CDB1E-3497-4934-BDD9-94B68D3B13B1}"/>
    <cellStyle name="Normal 8 5 6 2" xfId="3962" xr:uid="{FEBFD900-F739-45D2-AC2B-8849774DB9BF}"/>
    <cellStyle name="Normal 8 5 6 3" xfId="3963" xr:uid="{80368988-A608-4668-A61F-3F950938BDA7}"/>
    <cellStyle name="Normal 8 5 6 4" xfId="3964" xr:uid="{FEDFA719-2431-43DB-A2B4-93CB454BE467}"/>
    <cellStyle name="Normal 8 5 7" xfId="3965" xr:uid="{60F52C58-A43B-43CC-896A-099004F9A957}"/>
    <cellStyle name="Normal 8 5 8" xfId="3966" xr:uid="{B19AED8E-E312-42EB-B738-9D67584A9627}"/>
    <cellStyle name="Normal 8 5 9" xfId="3967" xr:uid="{B9B8E6CF-EF4D-4DC5-9EE4-144C606FC56A}"/>
    <cellStyle name="Normal 8 6" xfId="166" xr:uid="{05B896EC-F87E-4E06-BF7A-16A745735987}"/>
    <cellStyle name="Normal 8 6 2" xfId="397" xr:uid="{DFF0E8B9-7C5B-4614-9FB5-5EAEC7057860}"/>
    <cellStyle name="Normal 8 6 2 2" xfId="819" xr:uid="{FF6F6466-9B47-4842-89C5-6F0795F90794}"/>
    <cellStyle name="Normal 8 6 2 2 2" xfId="2210" xr:uid="{0BA2CF9F-5021-434C-861C-8496AFC326A4}"/>
    <cellStyle name="Normal 8 6 2 2 2 2" xfId="2211" xr:uid="{287EB7FB-7101-4805-9CF5-D2E01D87430D}"/>
    <cellStyle name="Normal 8 6 2 2 3" xfId="2212" xr:uid="{7CE64251-7322-4ACA-ACAB-208736054DF6}"/>
    <cellStyle name="Normal 8 6 2 2 4" xfId="3968" xr:uid="{24988670-D9A9-465A-8BEC-AD1009562308}"/>
    <cellStyle name="Normal 8 6 2 3" xfId="2213" xr:uid="{8C392ABA-872B-41FA-87CB-3D8AD6416845}"/>
    <cellStyle name="Normal 8 6 2 3 2" xfId="2214" xr:uid="{EE8FD127-14CD-46F1-B04F-00140738393A}"/>
    <cellStyle name="Normal 8 6 2 3 3" xfId="3969" xr:uid="{C1D27085-4556-44CA-9618-A6655B13C37D}"/>
    <cellStyle name="Normal 8 6 2 3 4" xfId="3970" xr:uid="{FD8886C5-F7FB-4F5C-8517-AF44BF005A9E}"/>
    <cellStyle name="Normal 8 6 2 4" xfId="2215" xr:uid="{C84503C1-FD0D-4276-B420-E3D121CAD4B8}"/>
    <cellStyle name="Normal 8 6 2 5" xfId="3971" xr:uid="{2F4C8B7D-7850-4173-ABFF-53A96E1007A0}"/>
    <cellStyle name="Normal 8 6 2 6" xfId="3972" xr:uid="{A244A457-9D47-4713-BC84-A54087CD9F70}"/>
    <cellStyle name="Normal 8 6 3" xfId="820" xr:uid="{D5F3210E-1497-4B3D-811C-CEFD232E3CA6}"/>
    <cellStyle name="Normal 8 6 3 2" xfId="2216" xr:uid="{540A1A3F-A896-4D64-B7F9-40F768670B40}"/>
    <cellStyle name="Normal 8 6 3 2 2" xfId="2217" xr:uid="{3B4E0391-AC03-444D-9BDE-E4A59461AF01}"/>
    <cellStyle name="Normal 8 6 3 2 3" xfId="3973" xr:uid="{B7D232D2-A79A-4B96-8440-DAA765E7A236}"/>
    <cellStyle name="Normal 8 6 3 2 4" xfId="3974" xr:uid="{CE7F58E2-70F7-4866-9B2F-54E8EB3D9DE1}"/>
    <cellStyle name="Normal 8 6 3 3" xfId="2218" xr:uid="{5B60F0A6-F397-4B5C-B998-92992E02B7BA}"/>
    <cellStyle name="Normal 8 6 3 4" xfId="3975" xr:uid="{BBAFD2AD-0E05-4F5F-B1F0-8A5F486C22A5}"/>
    <cellStyle name="Normal 8 6 3 5" xfId="3976" xr:uid="{3C11355F-1256-42CF-9C8D-17B830A88F6D}"/>
    <cellStyle name="Normal 8 6 4" xfId="2219" xr:uid="{6ACF205F-2054-4C22-99DF-D9615D3F83C0}"/>
    <cellStyle name="Normal 8 6 4 2" xfId="2220" xr:uid="{B460AA9A-FA56-45AD-BC1C-F3F26F15279C}"/>
    <cellStyle name="Normal 8 6 4 3" xfId="3977" xr:uid="{419A1A13-E653-45E1-85C8-851AD4D1698E}"/>
    <cellStyle name="Normal 8 6 4 4" xfId="3978" xr:uid="{5051FAE3-AA2C-4509-A4AE-930A592EBEAF}"/>
    <cellStyle name="Normal 8 6 5" xfId="2221" xr:uid="{98B78DF1-14EC-4C3F-95BD-C94AF9E7D809}"/>
    <cellStyle name="Normal 8 6 5 2" xfId="3979" xr:uid="{2CFFA6D3-430B-45A7-9573-7B6593F6BA16}"/>
    <cellStyle name="Normal 8 6 5 3" xfId="3980" xr:uid="{16832FDE-C353-4B63-A505-7F80CA67CDFA}"/>
    <cellStyle name="Normal 8 6 5 4" xfId="3981" xr:uid="{89B385B3-F481-4FA2-BA12-7DF7E1A8D208}"/>
    <cellStyle name="Normal 8 6 6" xfId="3982" xr:uid="{F2DA7231-1C91-4279-BE07-BAFEE8059D72}"/>
    <cellStyle name="Normal 8 6 7" xfId="3983" xr:uid="{53D9A4AA-54CF-46E5-AF26-D2DD0DB51A9D}"/>
    <cellStyle name="Normal 8 6 8" xfId="3984" xr:uid="{D43BDEA0-6EDD-440B-AB4B-31FEDC3AE678}"/>
    <cellStyle name="Normal 8 7" xfId="398" xr:uid="{5928F4F7-84FF-4F91-94A8-86C6FC1627DE}"/>
    <cellStyle name="Normal 8 7 2" xfId="821" xr:uid="{D00145B3-1F5F-48E3-A54D-0BBAEB93A1AB}"/>
    <cellStyle name="Normal 8 7 2 2" xfId="822" xr:uid="{25A88097-A342-41A3-9BC7-789C381124DE}"/>
    <cellStyle name="Normal 8 7 2 2 2" xfId="2222" xr:uid="{9673B56D-73B5-48B0-AB31-BC9ED56905FE}"/>
    <cellStyle name="Normal 8 7 2 2 3" xfId="3985" xr:uid="{77E5B0B1-21F0-416C-98B7-54207C2873C1}"/>
    <cellStyle name="Normal 8 7 2 2 4" xfId="3986" xr:uid="{D5E0E16C-99B7-4A3F-8A33-94158B1DC630}"/>
    <cellStyle name="Normal 8 7 2 3" xfId="2223" xr:uid="{B455D614-6B53-42C0-91E8-BC003ED0AF8F}"/>
    <cellStyle name="Normal 8 7 2 4" xfId="3987" xr:uid="{1CACF746-4FAF-48B9-8B95-0F211447F09F}"/>
    <cellStyle name="Normal 8 7 2 5" xfId="3988" xr:uid="{E2C25222-16D2-4FA3-B726-FE73CE1D6A13}"/>
    <cellStyle name="Normal 8 7 3" xfId="823" xr:uid="{52D45ABD-EC8A-4086-8997-26D8D8A8A597}"/>
    <cellStyle name="Normal 8 7 3 2" xfId="2224" xr:uid="{4928900B-A291-4DEC-9706-2A070D19A21B}"/>
    <cellStyle name="Normal 8 7 3 3" xfId="3989" xr:uid="{A471D5F8-6D6A-40F0-8AB6-81A271FE2A51}"/>
    <cellStyle name="Normal 8 7 3 4" xfId="3990" xr:uid="{ECB6D7C8-2114-47BD-8690-13D1729C2244}"/>
    <cellStyle name="Normal 8 7 4" xfId="2225" xr:uid="{5DEA349B-7163-4372-B228-3BEFF13A6995}"/>
    <cellStyle name="Normal 8 7 4 2" xfId="3991" xr:uid="{509B1573-C33B-4B23-B70E-84739289EBA5}"/>
    <cellStyle name="Normal 8 7 4 3" xfId="3992" xr:uid="{347F0561-6D07-4D1A-98FE-A964FE1E7E48}"/>
    <cellStyle name="Normal 8 7 4 4" xfId="3993" xr:uid="{5907805A-A6B7-4414-998A-E621FE29228B}"/>
    <cellStyle name="Normal 8 7 5" xfId="3994" xr:uid="{92F1A106-D854-4873-A566-F158336BA2AB}"/>
    <cellStyle name="Normal 8 7 6" xfId="3995" xr:uid="{D10DD41A-DEB2-4048-A46E-A9381043285E}"/>
    <cellStyle name="Normal 8 7 7" xfId="3996" xr:uid="{76AE72E4-FC88-440F-ABC0-D342A2296007}"/>
    <cellStyle name="Normal 8 8" xfId="399" xr:uid="{0AD44669-C1C7-4B25-A053-8C1A73220349}"/>
    <cellStyle name="Normal 8 8 2" xfId="824" xr:uid="{CF8F55C6-8953-4185-8F01-5B5480B30802}"/>
    <cellStyle name="Normal 8 8 2 2" xfId="2226" xr:uid="{0CD3A7A2-ACAE-46BA-B45F-88C3D4ACC44D}"/>
    <cellStyle name="Normal 8 8 2 3" xfId="3997" xr:uid="{40F644EE-101A-47C7-A8A6-32AB902C1122}"/>
    <cellStyle name="Normal 8 8 2 4" xfId="3998" xr:uid="{0FC8BB9C-D60F-4F8A-B626-782296814003}"/>
    <cellStyle name="Normal 8 8 3" xfId="2227" xr:uid="{2ACB9E37-25BB-4548-BD6A-C93D3C27CCB0}"/>
    <cellStyle name="Normal 8 8 3 2" xfId="3999" xr:uid="{54437DF6-A928-4791-8E6C-FEBB56125A04}"/>
    <cellStyle name="Normal 8 8 3 3" xfId="4000" xr:uid="{D2CF1A73-655F-4F10-8973-B01B628E23AF}"/>
    <cellStyle name="Normal 8 8 3 4" xfId="4001" xr:uid="{AF0CC4CF-1FA3-4FC3-AA87-3073BC2AE339}"/>
    <cellStyle name="Normal 8 8 4" xfId="4002" xr:uid="{51E948B9-0133-4936-A89E-7966B7F718D3}"/>
    <cellStyle name="Normal 8 8 5" xfId="4003" xr:uid="{466C22DF-C0D1-48EF-BF6B-98BD0AE0E838}"/>
    <cellStyle name="Normal 8 8 6" xfId="4004" xr:uid="{E90C5C0E-6F2C-4994-AD96-5B61D5D1B567}"/>
    <cellStyle name="Normal 8 9" xfId="400" xr:uid="{EF6C6C76-827A-4D9C-A9E8-CF4EF0261208}"/>
    <cellStyle name="Normal 8 9 2" xfId="2228" xr:uid="{49D1181D-BC2F-4F7B-B3ED-B2950FB96561}"/>
    <cellStyle name="Normal 8 9 2 2" xfId="4005" xr:uid="{31370F00-8485-418F-A9BE-B2132075D45F}"/>
    <cellStyle name="Normal 8 9 2 2 2" xfId="4410" xr:uid="{A58AF5D0-9A61-4427-B878-7F6F179BA9BA}"/>
    <cellStyle name="Normal 8 9 2 2 3" xfId="4689" xr:uid="{3873C426-D372-4C93-8189-3BF9A1C2604C}"/>
    <cellStyle name="Normal 8 9 2 3" xfId="4006" xr:uid="{6311EEB6-85BB-41A0-961A-86F8442A3F68}"/>
    <cellStyle name="Normal 8 9 2 4" xfId="4007" xr:uid="{6C477D30-ED57-445C-B36D-525D382CA4D8}"/>
    <cellStyle name="Normal 8 9 3" xfId="4008" xr:uid="{0AA45582-8201-4AF8-B3E6-2DBD9814B093}"/>
    <cellStyle name="Normal 8 9 3 2" xfId="5363" xr:uid="{B609AAA9-E8A1-454E-9C6F-230DA21F961B}"/>
    <cellStyle name="Normal 8 9 4" xfId="4009" xr:uid="{F2C3AF6D-EBBB-43BC-B040-AC09416AE7A2}"/>
    <cellStyle name="Normal 8 9 4 2" xfId="4580" xr:uid="{AF9426F4-839B-4CC2-9611-386E13313DD9}"/>
    <cellStyle name="Normal 8 9 4 3" xfId="4690" xr:uid="{A04DC09C-5744-48EE-A142-9E8415960195}"/>
    <cellStyle name="Normal 8 9 4 4" xfId="4609" xr:uid="{40CABB44-436B-4D33-9B5C-0FC310C885F5}"/>
    <cellStyle name="Normal 8 9 5" xfId="4010" xr:uid="{1DDF77DF-6A0C-4385-9D3C-893F346AA24B}"/>
    <cellStyle name="Normal 9" xfId="68" xr:uid="{370AF4E2-12BC-4B1D-BB6E-E0E417B41961}"/>
    <cellStyle name="Normal 9 10" xfId="401" xr:uid="{07A3F8C5-0760-4AF9-877A-BC4AD0BB3CFC}"/>
    <cellStyle name="Normal 9 10 2" xfId="2229" xr:uid="{8EFD889C-8445-40AB-859A-B7F0816220CC}"/>
    <cellStyle name="Normal 9 10 2 2" xfId="4011" xr:uid="{64C5BA1C-065C-4E45-91F2-C6CBE445A971}"/>
    <cellStyle name="Normal 9 10 2 3" xfId="4012" xr:uid="{3B59A55E-27C6-42F6-9025-57F579581847}"/>
    <cellStyle name="Normal 9 10 2 4" xfId="4013" xr:uid="{00FA4C7E-FE05-42B7-BC5A-B68E6A6C79B2}"/>
    <cellStyle name="Normal 9 10 3" xfId="4014" xr:uid="{B7DD7A4D-F1BD-42D3-A165-A461E7541C78}"/>
    <cellStyle name="Normal 9 10 4" xfId="4015" xr:uid="{1A4565C4-7978-45DA-99BC-E71FE4B40110}"/>
    <cellStyle name="Normal 9 10 5" xfId="4016" xr:uid="{6E18C020-C586-4DD7-9638-05017BEE2799}"/>
    <cellStyle name="Normal 9 11" xfId="2230" xr:uid="{20C6CABB-40C3-4468-ADCB-6F687FEBEC16}"/>
    <cellStyle name="Normal 9 11 2" xfId="4017" xr:uid="{6844DE9A-CEB6-4B7D-87E4-D2091901E39A}"/>
    <cellStyle name="Normal 9 11 3" xfId="4018" xr:uid="{44884B0E-5F71-4A82-9DD5-FAB87D98B8D5}"/>
    <cellStyle name="Normal 9 11 4" xfId="4019" xr:uid="{49F397DA-2DD9-4832-9F9E-220A315B4925}"/>
    <cellStyle name="Normal 9 12" xfId="4020" xr:uid="{D549A233-4D10-4AD1-86B0-FA4EF557937C}"/>
    <cellStyle name="Normal 9 12 2" xfId="4021" xr:uid="{30BCF66A-AF43-4959-9243-BC5B4E069DA3}"/>
    <cellStyle name="Normal 9 12 3" xfId="4022" xr:uid="{47838E31-4707-49F0-B4CD-7EEC38A0D771}"/>
    <cellStyle name="Normal 9 12 4" xfId="4023" xr:uid="{3480D111-1094-44A8-8AF7-A34E54010AB5}"/>
    <cellStyle name="Normal 9 13" xfId="4024" xr:uid="{AF57C5EC-A814-4645-9146-9A23FDBF9A61}"/>
    <cellStyle name="Normal 9 13 2" xfId="4025" xr:uid="{D801980B-63CE-4FDC-8465-2521EDB0A89E}"/>
    <cellStyle name="Normal 9 14" xfId="4026" xr:uid="{868BE97D-83E8-4291-B61D-3E41E06455F2}"/>
    <cellStyle name="Normal 9 15" xfId="4027" xr:uid="{89B8E072-CFF1-4D74-9616-DF1A66C99AF7}"/>
    <cellStyle name="Normal 9 16" xfId="4028" xr:uid="{EB984941-908C-4119-94F0-E90FC5AE4DFB}"/>
    <cellStyle name="Normal 9 2" xfId="69" xr:uid="{C3DB7886-7BE0-46D0-AC57-F7F9C04A356F}"/>
    <cellStyle name="Normal 9 2 2" xfId="402" xr:uid="{79838D26-719D-417B-8BC0-A32EFCF7C826}"/>
    <cellStyle name="Normal 9 2 2 2" xfId="4672" xr:uid="{2D3F3580-97FF-492C-9311-CBEA75FC9A19}"/>
    <cellStyle name="Normal 9 2 3" xfId="4561" xr:uid="{59B19F5D-96C5-44B3-8D29-91B42531CBDB}"/>
    <cellStyle name="Normal 9 3" xfId="167" xr:uid="{470FC4C9-F2A3-471D-8FAC-773400B6D975}"/>
    <cellStyle name="Normal 9 3 10" xfId="4029" xr:uid="{EE313F62-1F9F-4283-B1FF-30D7D9B15215}"/>
    <cellStyle name="Normal 9 3 11" xfId="4030" xr:uid="{F414872C-DCC2-4705-A581-31F2FF022D8D}"/>
    <cellStyle name="Normal 9 3 2" xfId="168" xr:uid="{DF22F4E1-2955-4CA4-86E1-9669CB03BB0F}"/>
    <cellStyle name="Normal 9 3 2 2" xfId="169" xr:uid="{0F6FAB56-E38E-4B0B-B0FA-963526218BC5}"/>
    <cellStyle name="Normal 9 3 2 2 2" xfId="403" xr:uid="{03384928-3978-4BA3-BD0E-7E672B6AA6D9}"/>
    <cellStyle name="Normal 9 3 2 2 2 2" xfId="825" xr:uid="{22E4D3AA-03B7-4594-A07D-76F47BD866BB}"/>
    <cellStyle name="Normal 9 3 2 2 2 2 2" xfId="826" xr:uid="{54DF726B-ED12-4620-B23C-09C9189E4B8A}"/>
    <cellStyle name="Normal 9 3 2 2 2 2 2 2" xfId="2231" xr:uid="{501E828D-AA08-43E8-9774-BF327451445D}"/>
    <cellStyle name="Normal 9 3 2 2 2 2 2 2 2" xfId="2232" xr:uid="{527E6026-187D-4C01-B33F-21101494B9BA}"/>
    <cellStyle name="Normal 9 3 2 2 2 2 2 3" xfId="2233" xr:uid="{2A957BD7-5835-4F04-AA10-1E535CFF25EF}"/>
    <cellStyle name="Normal 9 3 2 2 2 2 3" xfId="2234" xr:uid="{9CE54D11-C419-45FE-9BBA-7425DD95B907}"/>
    <cellStyle name="Normal 9 3 2 2 2 2 3 2" xfId="2235" xr:uid="{C69C300B-4288-4D62-ACE6-DC64A282CD50}"/>
    <cellStyle name="Normal 9 3 2 2 2 2 4" xfId="2236" xr:uid="{92E36DA2-3629-42F4-A828-0FF33CDA892E}"/>
    <cellStyle name="Normal 9 3 2 2 2 3" xfId="827" xr:uid="{486E970B-5328-4DA1-A417-A87C1A3D8FA8}"/>
    <cellStyle name="Normal 9 3 2 2 2 3 2" xfId="2237" xr:uid="{1E454AAB-5772-4610-81C3-FB036996E699}"/>
    <cellStyle name="Normal 9 3 2 2 2 3 2 2" xfId="2238" xr:uid="{E843EDE9-DB90-47E6-8549-3B841D7FB55E}"/>
    <cellStyle name="Normal 9 3 2 2 2 3 3" xfId="2239" xr:uid="{2D7515FC-322F-4D89-A0DA-1FF996CBECD3}"/>
    <cellStyle name="Normal 9 3 2 2 2 3 4" xfId="4031" xr:uid="{98E2D9C9-0A36-49F7-A211-6E3FB6B6463B}"/>
    <cellStyle name="Normal 9 3 2 2 2 4" xfId="2240" xr:uid="{418ECE1F-05FB-4E56-89A6-2540CF813976}"/>
    <cellStyle name="Normal 9 3 2 2 2 4 2" xfId="2241" xr:uid="{578E9C62-3B8A-486B-AA31-406213E9A43C}"/>
    <cellStyle name="Normal 9 3 2 2 2 5" xfId="2242" xr:uid="{C68D889D-597D-4EA8-8BAD-20C84B1F5F47}"/>
    <cellStyle name="Normal 9 3 2 2 2 6" xfId="4032" xr:uid="{C1DF1834-ADEB-46CE-9207-A0240A3B8FB1}"/>
    <cellStyle name="Normal 9 3 2 2 3" xfId="404" xr:uid="{32CBC5F2-B0B0-4174-9B55-9781AF383DE8}"/>
    <cellStyle name="Normal 9 3 2 2 3 2" xfId="828" xr:uid="{85620498-9212-4498-B941-FCCD27DB9856}"/>
    <cellStyle name="Normal 9 3 2 2 3 2 2" xfId="829" xr:uid="{F1D0995C-B728-427B-8037-9BAECCC9A546}"/>
    <cellStyle name="Normal 9 3 2 2 3 2 2 2" xfId="2243" xr:uid="{E123B778-5567-44AB-8BD1-ED609EEB5095}"/>
    <cellStyle name="Normal 9 3 2 2 3 2 2 2 2" xfId="2244" xr:uid="{F743B3E6-859C-46F5-935C-76310B258994}"/>
    <cellStyle name="Normal 9 3 2 2 3 2 2 3" xfId="2245" xr:uid="{C27C6624-55F0-408A-A061-A8E62545160A}"/>
    <cellStyle name="Normal 9 3 2 2 3 2 3" xfId="2246" xr:uid="{5E32DCB3-11F4-4FD2-9E67-82B13F734BF2}"/>
    <cellStyle name="Normal 9 3 2 2 3 2 3 2" xfId="2247" xr:uid="{C86C11A0-22FB-4418-B3EE-CCBBC4C29EA7}"/>
    <cellStyle name="Normal 9 3 2 2 3 2 4" xfId="2248" xr:uid="{8C395FB9-4D7E-4207-AAD8-2583507EFAA2}"/>
    <cellStyle name="Normal 9 3 2 2 3 3" xfId="830" xr:uid="{F4935A83-A1DD-4790-8B2C-15C178B69525}"/>
    <cellStyle name="Normal 9 3 2 2 3 3 2" xfId="2249" xr:uid="{E3A3C52A-1BBA-4F52-B8D9-03DAF85A89F4}"/>
    <cellStyle name="Normal 9 3 2 2 3 3 2 2" xfId="2250" xr:uid="{BC3A6C09-64AB-4E12-B403-3EDA8B71817F}"/>
    <cellStyle name="Normal 9 3 2 2 3 3 3" xfId="2251" xr:uid="{52371B99-C31F-4C0C-BBA5-A6CAEE897B22}"/>
    <cellStyle name="Normal 9 3 2 2 3 4" xfId="2252" xr:uid="{0B8F54E9-A7B2-4CDD-A57B-A13DDF697933}"/>
    <cellStyle name="Normal 9 3 2 2 3 4 2" xfId="2253" xr:uid="{8B785B34-A881-46B4-AEA8-A060C3270B03}"/>
    <cellStyle name="Normal 9 3 2 2 3 5" xfId="2254" xr:uid="{3FCC2468-25C4-4D66-85A1-9C141521EED8}"/>
    <cellStyle name="Normal 9 3 2 2 4" xfId="831" xr:uid="{D821C35C-F595-443D-9976-ED8481DA8483}"/>
    <cellStyle name="Normal 9 3 2 2 4 2" xfId="832" xr:uid="{CF920721-A978-4E6E-917D-2BB42027998F}"/>
    <cellStyle name="Normal 9 3 2 2 4 2 2" xfId="2255" xr:uid="{A10D9E45-38E4-486C-8187-FC29FBCC1CCE}"/>
    <cellStyle name="Normal 9 3 2 2 4 2 2 2" xfId="2256" xr:uid="{9E207D28-5EC5-4AE0-84F5-525C995D88BC}"/>
    <cellStyle name="Normal 9 3 2 2 4 2 3" xfId="2257" xr:uid="{CC324A4B-AC3B-499E-B4CC-25002C18F49C}"/>
    <cellStyle name="Normal 9 3 2 2 4 3" xfId="2258" xr:uid="{1547B1D4-FE08-44FF-B1FA-EFF96ABDE388}"/>
    <cellStyle name="Normal 9 3 2 2 4 3 2" xfId="2259" xr:uid="{574F5F43-654C-424C-B1BC-78A0342041A4}"/>
    <cellStyle name="Normal 9 3 2 2 4 4" xfId="2260" xr:uid="{6D520D3D-543B-491E-B041-3A3BCF171CCA}"/>
    <cellStyle name="Normal 9 3 2 2 5" xfId="833" xr:uid="{D5C620F7-2F1C-4CD9-911B-821A4914A5BC}"/>
    <cellStyle name="Normal 9 3 2 2 5 2" xfId="2261" xr:uid="{17B9D2D6-25E8-451F-9583-AB6464A448BD}"/>
    <cellStyle name="Normal 9 3 2 2 5 2 2" xfId="2262" xr:uid="{8D1B1ED7-066F-43BF-A6FC-7A77E23C17E3}"/>
    <cellStyle name="Normal 9 3 2 2 5 3" xfId="2263" xr:uid="{29AC0DE4-57E2-47FB-9A93-8381B9FEEA22}"/>
    <cellStyle name="Normal 9 3 2 2 5 4" xfId="4033" xr:uid="{CB0016FA-270C-4250-8ECD-2B9DB7C2C8F2}"/>
    <cellStyle name="Normal 9 3 2 2 6" xfId="2264" xr:uid="{5F8075A6-BC5C-4DD1-A722-007852B8B7AD}"/>
    <cellStyle name="Normal 9 3 2 2 6 2" xfId="2265" xr:uid="{66104384-49FE-412D-862C-F86D744369C0}"/>
    <cellStyle name="Normal 9 3 2 2 7" xfId="2266" xr:uid="{83235F90-12A2-4117-A838-9DB986EED624}"/>
    <cellStyle name="Normal 9 3 2 2 8" xfId="4034" xr:uid="{FE370EF6-FDA4-4EE4-92F6-7D3077F5F1CE}"/>
    <cellStyle name="Normal 9 3 2 3" xfId="405" xr:uid="{8A1748A2-F5B6-45C8-BF88-AD95AC1A7533}"/>
    <cellStyle name="Normal 9 3 2 3 2" xfId="834" xr:uid="{B220E753-9FE8-478C-A891-7C26B5E70CB8}"/>
    <cellStyle name="Normal 9 3 2 3 2 2" xfId="835" xr:uid="{F5204F09-5210-4686-8711-E8B1BAFB3DB4}"/>
    <cellStyle name="Normal 9 3 2 3 2 2 2" xfId="2267" xr:uid="{6517B207-5C2A-4A62-ACD2-B1DBA72062EF}"/>
    <cellStyle name="Normal 9 3 2 3 2 2 2 2" xfId="2268" xr:uid="{DD9C1233-3BDF-4A69-AF81-BC5EA775654B}"/>
    <cellStyle name="Normal 9 3 2 3 2 2 3" xfId="2269" xr:uid="{50F04154-0139-4032-B49E-3ECC4776FDC2}"/>
    <cellStyle name="Normal 9 3 2 3 2 3" xfId="2270" xr:uid="{42BE8152-B6CA-425D-B0F1-17D71F6EB99B}"/>
    <cellStyle name="Normal 9 3 2 3 2 3 2" xfId="2271" xr:uid="{F3122A15-D3C3-4F8E-BA6F-99FC6C42C196}"/>
    <cellStyle name="Normal 9 3 2 3 2 4" xfId="2272" xr:uid="{8926365D-70CB-4FE5-958E-118389C4684D}"/>
    <cellStyle name="Normal 9 3 2 3 3" xfId="836" xr:uid="{869B8B32-2F4D-4ABD-B045-8DA236119C27}"/>
    <cellStyle name="Normal 9 3 2 3 3 2" xfId="2273" xr:uid="{0DFDB41E-E2AE-412C-A16D-F549C6847025}"/>
    <cellStyle name="Normal 9 3 2 3 3 2 2" xfId="2274" xr:uid="{F169257F-BD35-4E87-9FF5-084880A0C295}"/>
    <cellStyle name="Normal 9 3 2 3 3 3" xfId="2275" xr:uid="{C6F4B68A-D600-49FE-A4BE-301C1FD8A046}"/>
    <cellStyle name="Normal 9 3 2 3 3 4" xfId="4035" xr:uid="{6A0C7BCA-5AA0-4CCB-94F5-7019A4134DEA}"/>
    <cellStyle name="Normal 9 3 2 3 4" xfId="2276" xr:uid="{1556E47F-7A6A-4D2E-BE7E-04EF2F12FB52}"/>
    <cellStyle name="Normal 9 3 2 3 4 2" xfId="2277" xr:uid="{39DFB9F9-AF47-4475-94A4-0CFB37D3DB79}"/>
    <cellStyle name="Normal 9 3 2 3 5" xfId="2278" xr:uid="{BD6A870E-E253-4089-A570-41B5D3B4C6AC}"/>
    <cellStyle name="Normal 9 3 2 3 6" xfId="4036" xr:uid="{B9767C75-B085-490E-8240-0D6EC660CE6F}"/>
    <cellStyle name="Normal 9 3 2 4" xfId="406" xr:uid="{2F39DEE6-B5D3-46B3-8DFE-AA624C2A9C84}"/>
    <cellStyle name="Normal 9 3 2 4 2" xfId="837" xr:uid="{1DA2D74A-92FC-4100-AFEE-03A33C207CE8}"/>
    <cellStyle name="Normal 9 3 2 4 2 2" xfId="838" xr:uid="{BE435867-FC1D-4D58-A330-CD1733F9B55A}"/>
    <cellStyle name="Normal 9 3 2 4 2 2 2" xfId="2279" xr:uid="{1B3EC1FE-C56C-458D-81E9-505FE8349B12}"/>
    <cellStyle name="Normal 9 3 2 4 2 2 2 2" xfId="2280" xr:uid="{8CB532E9-7C5B-437F-9F73-F957AF01A9F4}"/>
    <cellStyle name="Normal 9 3 2 4 2 2 3" xfId="2281" xr:uid="{2F26BA33-36D5-42DF-8A9A-07FAF952B0C8}"/>
    <cellStyle name="Normal 9 3 2 4 2 3" xfId="2282" xr:uid="{E1239015-84C5-4617-B6D2-759FC3BE22E2}"/>
    <cellStyle name="Normal 9 3 2 4 2 3 2" xfId="2283" xr:uid="{80D0CC19-83AE-4A24-A95B-403DC6A5F389}"/>
    <cellStyle name="Normal 9 3 2 4 2 4" xfId="2284" xr:uid="{8513CF6F-D90F-4BEB-852C-30B29C0B2286}"/>
    <cellStyle name="Normal 9 3 2 4 3" xfId="839" xr:uid="{24210346-D873-40CE-A5CB-2A5B73986383}"/>
    <cellStyle name="Normal 9 3 2 4 3 2" xfId="2285" xr:uid="{3E2C5959-AECC-4CD9-8B59-0650EDE327A4}"/>
    <cellStyle name="Normal 9 3 2 4 3 2 2" xfId="2286" xr:uid="{7356A156-9675-47D5-9557-C67C79990DEE}"/>
    <cellStyle name="Normal 9 3 2 4 3 3" xfId="2287" xr:uid="{123F5891-772C-4FC1-8CD3-828663278F56}"/>
    <cellStyle name="Normal 9 3 2 4 4" xfId="2288" xr:uid="{DAC8B5F7-C413-4872-B73A-17DD3F0C0602}"/>
    <cellStyle name="Normal 9 3 2 4 4 2" xfId="2289" xr:uid="{71CCCD97-1B56-4F35-B67E-48B408057878}"/>
    <cellStyle name="Normal 9 3 2 4 5" xfId="2290" xr:uid="{D1B68896-15FA-4F71-B564-1F33B79224BD}"/>
    <cellStyle name="Normal 9 3 2 5" xfId="407" xr:uid="{A2FDA192-DAB9-4B04-AA45-84C7CEECF35B}"/>
    <cellStyle name="Normal 9 3 2 5 2" xfId="840" xr:uid="{F5312384-EBAC-48F9-BE6A-075B64E1BDDB}"/>
    <cellStyle name="Normal 9 3 2 5 2 2" xfId="2291" xr:uid="{D682DD9A-0462-4C45-BE45-AA7C5D14103D}"/>
    <cellStyle name="Normal 9 3 2 5 2 2 2" xfId="2292" xr:uid="{99BD5D23-2DDB-4338-9BF5-D1DC8A74FE95}"/>
    <cellStyle name="Normal 9 3 2 5 2 3" xfId="2293" xr:uid="{4F7B0DD4-8120-4DE2-8753-06E62C0FCFAB}"/>
    <cellStyle name="Normal 9 3 2 5 3" xfId="2294" xr:uid="{62D49287-0129-4CB6-BED7-50469D36B76D}"/>
    <cellStyle name="Normal 9 3 2 5 3 2" xfId="2295" xr:uid="{0308E5CD-F381-4927-8A91-C583713B0B21}"/>
    <cellStyle name="Normal 9 3 2 5 4" xfId="2296" xr:uid="{D21F46BA-7E90-4A93-AEC2-95618F94DF55}"/>
    <cellStyle name="Normal 9 3 2 6" xfId="841" xr:uid="{06962F4F-0DD7-4667-981A-B25CDCC85039}"/>
    <cellStyle name="Normal 9 3 2 6 2" xfId="2297" xr:uid="{4A4C4695-8329-4F4A-8A32-FA952AF951B3}"/>
    <cellStyle name="Normal 9 3 2 6 2 2" xfId="2298" xr:uid="{AA162BB7-E0F0-43EE-BDA8-79BCCB4BDE78}"/>
    <cellStyle name="Normal 9 3 2 6 3" xfId="2299" xr:uid="{17C24FC7-50BA-4D74-9F5C-5822BE1B1FE1}"/>
    <cellStyle name="Normal 9 3 2 6 4" xfId="4037" xr:uid="{87889205-A442-44DB-ADA9-EEC643ECB37D}"/>
    <cellStyle name="Normal 9 3 2 7" xfId="2300" xr:uid="{0C0D092C-B819-4D0A-86C8-F9D8B08E033B}"/>
    <cellStyle name="Normal 9 3 2 7 2" xfId="2301" xr:uid="{5961A1E5-5E90-45BC-AE44-335F4A2A6568}"/>
    <cellStyle name="Normal 9 3 2 8" xfId="2302" xr:uid="{BB8AB370-9A61-4628-9A12-D496F8174AC0}"/>
    <cellStyle name="Normal 9 3 2 9" xfId="4038" xr:uid="{B996A987-B6DA-4C8F-8604-1490DFB883EF}"/>
    <cellStyle name="Normal 9 3 3" xfId="170" xr:uid="{D9C2AC4D-9DE0-4201-9CA1-6020BA1C2E6C}"/>
    <cellStyle name="Normal 9 3 3 2" xfId="171" xr:uid="{41602ECA-398C-4A77-9AEB-A9F6AAD21991}"/>
    <cellStyle name="Normal 9 3 3 2 2" xfId="842" xr:uid="{F998D964-DD4E-4065-80D9-F8CD1FE95C5F}"/>
    <cellStyle name="Normal 9 3 3 2 2 2" xfId="843" xr:uid="{EFA8DF6A-04D7-4CAB-8DBF-73EF0AF66875}"/>
    <cellStyle name="Normal 9 3 3 2 2 2 2" xfId="2303" xr:uid="{85B74C23-9F4D-473E-B535-0BD149F43CAC}"/>
    <cellStyle name="Normal 9 3 3 2 2 2 2 2" xfId="2304" xr:uid="{0824AF71-6F76-4FA6-AE04-2DBD0C96CC7B}"/>
    <cellStyle name="Normal 9 3 3 2 2 2 3" xfId="2305" xr:uid="{2FB4A36A-8A30-4D6B-A72F-7EA722D71C47}"/>
    <cellStyle name="Normal 9 3 3 2 2 3" xfId="2306" xr:uid="{DC4C2710-6D84-47D3-BB04-7395D53AA85E}"/>
    <cellStyle name="Normal 9 3 3 2 2 3 2" xfId="2307" xr:uid="{737F8389-A6D2-4A14-A8DB-6DC92BB42747}"/>
    <cellStyle name="Normal 9 3 3 2 2 4" xfId="2308" xr:uid="{2FAAB0BD-4971-4FD9-B497-788F9E182FD0}"/>
    <cellStyle name="Normal 9 3 3 2 3" xfId="844" xr:uid="{C462EA07-C903-4DDB-970D-6683A5BFBC5A}"/>
    <cellStyle name="Normal 9 3 3 2 3 2" xfId="2309" xr:uid="{18E5DD17-F6EA-4F9D-92F6-6ADB04BECC1C}"/>
    <cellStyle name="Normal 9 3 3 2 3 2 2" xfId="2310" xr:uid="{8E80B6D3-2D21-4804-AF30-0F03108B6937}"/>
    <cellStyle name="Normal 9 3 3 2 3 3" xfId="2311" xr:uid="{12018579-924E-4CEE-A962-583A7AABC2DB}"/>
    <cellStyle name="Normal 9 3 3 2 3 4" xfId="4039" xr:uid="{274E70A0-2417-4C8B-AF5B-A97AB2A4EEB9}"/>
    <cellStyle name="Normal 9 3 3 2 4" xfId="2312" xr:uid="{92518F69-7F88-488E-8783-6CD2297B372A}"/>
    <cellStyle name="Normal 9 3 3 2 4 2" xfId="2313" xr:uid="{7D79B5A4-3BD5-468B-BAFA-48BBE47D6890}"/>
    <cellStyle name="Normal 9 3 3 2 5" xfId="2314" xr:uid="{E63DA3FC-A332-412B-BCF1-38801AB281EE}"/>
    <cellStyle name="Normal 9 3 3 2 6" xfId="4040" xr:uid="{1D17487B-854E-4D85-91C9-3092DC30BC02}"/>
    <cellStyle name="Normal 9 3 3 3" xfId="408" xr:uid="{EFCB6521-5556-4485-A2B7-10158E8E35A9}"/>
    <cellStyle name="Normal 9 3 3 3 2" xfId="845" xr:uid="{ACE2B3E1-4927-4EAB-B797-F9CC0458B3B3}"/>
    <cellStyle name="Normal 9 3 3 3 2 2" xfId="846" xr:uid="{36767AEC-2267-40B3-BD70-29FE0E563E6D}"/>
    <cellStyle name="Normal 9 3 3 3 2 2 2" xfId="2315" xr:uid="{5ECC8958-114D-43D3-B19C-B493078F1D8E}"/>
    <cellStyle name="Normal 9 3 3 3 2 2 2 2" xfId="2316" xr:uid="{A4041BB9-3562-42B6-B86C-3E56071B15FB}"/>
    <cellStyle name="Normal 9 3 3 3 2 2 2 2 2" xfId="4765" xr:uid="{CE8BBBFD-086B-43FA-83DE-9C1CE4CCC73B}"/>
    <cellStyle name="Normal 9 3 3 3 2 2 3" xfId="2317" xr:uid="{7413EAFF-4B9F-4283-A4F3-4FC69D5D5629}"/>
    <cellStyle name="Normal 9 3 3 3 2 2 3 2" xfId="4766" xr:uid="{615BD9A7-5E19-4E66-A8E3-938982E18709}"/>
    <cellStyle name="Normal 9 3 3 3 2 3" xfId="2318" xr:uid="{D0A0B4EA-78DB-4B8D-9B52-CB5678F7916E}"/>
    <cellStyle name="Normal 9 3 3 3 2 3 2" xfId="2319" xr:uid="{08439A44-D165-4A64-B9E6-994DB0CA58B8}"/>
    <cellStyle name="Normal 9 3 3 3 2 3 2 2" xfId="4768" xr:uid="{919AC386-119A-4808-B7E3-5F6B321FA98A}"/>
    <cellStyle name="Normal 9 3 3 3 2 3 3" xfId="4767" xr:uid="{509D0812-1541-4768-BF5B-261A21863559}"/>
    <cellStyle name="Normal 9 3 3 3 2 4" xfId="2320" xr:uid="{54AD412E-F7A9-45D4-9678-311348ED8B5B}"/>
    <cellStyle name="Normal 9 3 3 3 2 4 2" xfId="4769" xr:uid="{2F610255-2643-4F67-A279-BAC24E9840F0}"/>
    <cellStyle name="Normal 9 3 3 3 3" xfId="847" xr:uid="{FEDBE2D0-813A-4E3A-81BD-795F93CAC52E}"/>
    <cellStyle name="Normal 9 3 3 3 3 2" xfId="2321" xr:uid="{96C0E7A3-78F5-4A41-B699-D0FC283755F7}"/>
    <cellStyle name="Normal 9 3 3 3 3 2 2" xfId="2322" xr:uid="{922FC9EA-5026-4CC2-A141-AB4653FCFC10}"/>
    <cellStyle name="Normal 9 3 3 3 3 2 2 2" xfId="4772" xr:uid="{379BF9EE-87BF-4F72-8D35-80262AAD05B8}"/>
    <cellStyle name="Normal 9 3 3 3 3 2 3" xfId="4771" xr:uid="{4036F2E6-E149-4DD2-BA57-573CA5F2EBE4}"/>
    <cellStyle name="Normal 9 3 3 3 3 3" xfId="2323" xr:uid="{1D9B365E-868F-44CC-AB6D-54686FB0BBEF}"/>
    <cellStyle name="Normal 9 3 3 3 3 3 2" xfId="4773" xr:uid="{9A1E7481-0F9D-454A-B034-0460777B9CCF}"/>
    <cellStyle name="Normal 9 3 3 3 3 4" xfId="4770" xr:uid="{6A5E2D63-BC7A-426E-9E6B-44915927D2C6}"/>
    <cellStyle name="Normal 9 3 3 3 4" xfId="2324" xr:uid="{7720CFF8-17A8-49F8-AF64-32EA73F16A63}"/>
    <cellStyle name="Normal 9 3 3 3 4 2" xfId="2325" xr:uid="{23D06F9C-6C99-4F3D-A8A4-EB0EF50756D6}"/>
    <cellStyle name="Normal 9 3 3 3 4 2 2" xfId="4775" xr:uid="{46932E79-6F15-41EB-B89A-2DA9B0CE7F32}"/>
    <cellStyle name="Normal 9 3 3 3 4 3" xfId="4774" xr:uid="{80F30F3B-BD57-45D1-A58E-C8D015839802}"/>
    <cellStyle name="Normal 9 3 3 3 5" xfId="2326" xr:uid="{7D6B2E74-F44D-4FDF-ADC0-D156C033B8CA}"/>
    <cellStyle name="Normal 9 3 3 3 5 2" xfId="4776" xr:uid="{D8094740-CC92-44F4-B8AF-8897606E2974}"/>
    <cellStyle name="Normal 9 3 3 4" xfId="409" xr:uid="{B484E293-564A-40AA-A271-9117C6A67672}"/>
    <cellStyle name="Normal 9 3 3 4 2" xfId="848" xr:uid="{E2183296-A20B-44AE-9DCE-D0D3B91BED3C}"/>
    <cellStyle name="Normal 9 3 3 4 2 2" xfId="2327" xr:uid="{4EFB740B-9DA0-4C29-80FF-4A92050E6384}"/>
    <cellStyle name="Normal 9 3 3 4 2 2 2" xfId="2328" xr:uid="{915D05A7-432E-4953-BCC3-95C386493895}"/>
    <cellStyle name="Normal 9 3 3 4 2 2 2 2" xfId="4780" xr:uid="{F2AE3311-D02D-4B42-9717-E308FECC9899}"/>
    <cellStyle name="Normal 9 3 3 4 2 2 3" xfId="4779" xr:uid="{9391620A-BBD7-4799-BF9C-9070C04F7BD7}"/>
    <cellStyle name="Normal 9 3 3 4 2 3" xfId="2329" xr:uid="{7848E6A8-F287-4D7D-8556-A2F21F88D129}"/>
    <cellStyle name="Normal 9 3 3 4 2 3 2" xfId="4781" xr:uid="{3EC55240-A3BD-485F-8BE0-613848968D9B}"/>
    <cellStyle name="Normal 9 3 3 4 2 4" xfId="4778" xr:uid="{29305D6D-1EC1-47EE-843D-EAE1314A5550}"/>
    <cellStyle name="Normal 9 3 3 4 3" xfId="2330" xr:uid="{A28F6413-DFB6-436F-B18C-1E5FDC0D7EB7}"/>
    <cellStyle name="Normal 9 3 3 4 3 2" xfId="2331" xr:uid="{88AB07E7-7621-4DD7-A61E-E9DF5A0FED01}"/>
    <cellStyle name="Normal 9 3 3 4 3 2 2" xfId="4783" xr:uid="{F47CE794-CBD3-4077-9D0D-A3597671D579}"/>
    <cellStyle name="Normal 9 3 3 4 3 3" xfId="4782" xr:uid="{F43782ED-9E7A-4AA5-BC97-4AA80C8B7CD1}"/>
    <cellStyle name="Normal 9 3 3 4 4" xfId="2332" xr:uid="{235F01C3-3874-4B98-9292-8CA2413F56DE}"/>
    <cellStyle name="Normal 9 3 3 4 4 2" xfId="4784" xr:uid="{8018AB2A-5281-43D2-B289-1AAF6BE94B1E}"/>
    <cellStyle name="Normal 9 3 3 4 5" xfId="4777" xr:uid="{28296796-B1A8-4CEE-992E-67E2FF8C9A42}"/>
    <cellStyle name="Normal 9 3 3 5" xfId="849" xr:uid="{755A1550-216C-48FD-B0D1-AB4A612F081E}"/>
    <cellStyle name="Normal 9 3 3 5 2" xfId="2333" xr:uid="{14A930FB-229F-4E21-82B2-8938FF8906D4}"/>
    <cellStyle name="Normal 9 3 3 5 2 2" xfId="2334" xr:uid="{BF5FE2B1-4488-47DF-9A6A-71D02C58F36D}"/>
    <cellStyle name="Normal 9 3 3 5 2 2 2" xfId="4787" xr:uid="{7B987E34-8DF5-49FE-A9BA-C48FAF1A6666}"/>
    <cellStyle name="Normal 9 3 3 5 2 3" xfId="4786" xr:uid="{769B203D-0420-476F-8051-28C603044A53}"/>
    <cellStyle name="Normal 9 3 3 5 3" xfId="2335" xr:uid="{F202D695-600D-42CF-BEB0-4880B433B1CB}"/>
    <cellStyle name="Normal 9 3 3 5 3 2" xfId="4788" xr:uid="{102ADEBD-D138-411E-BC3F-7CDA7F127793}"/>
    <cellStyle name="Normal 9 3 3 5 4" xfId="4041" xr:uid="{D93232AC-097E-4322-B76E-614D5BE92EC9}"/>
    <cellStyle name="Normal 9 3 3 5 4 2" xfId="4789" xr:uid="{537F99A2-DB77-4A51-8FD6-5CA56D86A90D}"/>
    <cellStyle name="Normal 9 3 3 5 5" xfId="4785" xr:uid="{ED6FC109-6F01-4238-8EA8-D7473480B10A}"/>
    <cellStyle name="Normal 9 3 3 6" xfId="2336" xr:uid="{C38A3C6B-441F-4B6B-BCEF-9C586F3E0370}"/>
    <cellStyle name="Normal 9 3 3 6 2" xfId="2337" xr:uid="{093D7582-C370-4061-AE96-37DD5E150F60}"/>
    <cellStyle name="Normal 9 3 3 6 2 2" xfId="4791" xr:uid="{29743040-7967-407B-ABCC-2E30A18FB4C5}"/>
    <cellStyle name="Normal 9 3 3 6 3" xfId="4790" xr:uid="{785A9181-AEA9-4E5E-B5BC-9EA05E763C19}"/>
    <cellStyle name="Normal 9 3 3 7" xfId="2338" xr:uid="{9BF953C0-5BCE-4DD9-A054-75D34A80641F}"/>
    <cellStyle name="Normal 9 3 3 7 2" xfId="4792" xr:uid="{E1DC1C3A-01BE-4FD1-9FD3-3AB14DCA8EFC}"/>
    <cellStyle name="Normal 9 3 3 8" xfId="4042" xr:uid="{8D2AC3D6-CEDE-4A8C-9F69-A6FA4E3C3BED}"/>
    <cellStyle name="Normal 9 3 3 8 2" xfId="4793" xr:uid="{219D97AF-6D31-48F2-9432-F6444C631598}"/>
    <cellStyle name="Normal 9 3 4" xfId="172" xr:uid="{059A1FFF-4148-4A3F-9452-65474C8695B9}"/>
    <cellStyle name="Normal 9 3 4 2" xfId="450" xr:uid="{267DCD29-DC5C-4B57-8C1B-FFC0F3CBE1E8}"/>
    <cellStyle name="Normal 9 3 4 2 2" xfId="850" xr:uid="{BD0B7BE1-E42D-4BFE-8EA9-7B19488A2704}"/>
    <cellStyle name="Normal 9 3 4 2 2 2" xfId="2339" xr:uid="{242D5FB7-3A0A-4F67-880A-9CE891E13996}"/>
    <cellStyle name="Normal 9 3 4 2 2 2 2" xfId="2340" xr:uid="{2320D5C4-1980-4B28-9BA6-D39F557D8006}"/>
    <cellStyle name="Normal 9 3 4 2 2 2 2 2" xfId="4798" xr:uid="{8846C3CD-796E-4BFC-BC0B-34409111CD93}"/>
    <cellStyle name="Normal 9 3 4 2 2 2 3" xfId="4797" xr:uid="{54CA5932-9A7E-480F-997B-018DC23D2133}"/>
    <cellStyle name="Normal 9 3 4 2 2 3" xfId="2341" xr:uid="{DD10B068-6580-46FE-A98B-B853E99E9A6D}"/>
    <cellStyle name="Normal 9 3 4 2 2 3 2" xfId="4799" xr:uid="{10826DE7-15BD-4207-95F1-8B3569273358}"/>
    <cellStyle name="Normal 9 3 4 2 2 4" xfId="4043" xr:uid="{95BF2D49-A95F-43E3-A238-9D5AFD7D2C5F}"/>
    <cellStyle name="Normal 9 3 4 2 2 4 2" xfId="4800" xr:uid="{34ED8AD5-31C2-418A-BC27-32B3890C4117}"/>
    <cellStyle name="Normal 9 3 4 2 2 5" xfId="4796" xr:uid="{33B10E77-C03A-42AE-8D48-55C8E5DC911D}"/>
    <cellStyle name="Normal 9 3 4 2 3" xfId="2342" xr:uid="{2F75E9B7-897E-4965-8829-D8C77F65644E}"/>
    <cellStyle name="Normal 9 3 4 2 3 2" xfId="2343" xr:uid="{8CB923B0-CD90-4F2A-A741-5B4753608396}"/>
    <cellStyle name="Normal 9 3 4 2 3 2 2" xfId="4802" xr:uid="{622DC57A-405E-49DA-A33A-30F371191FE5}"/>
    <cellStyle name="Normal 9 3 4 2 3 3" xfId="4801" xr:uid="{3664429F-2AE3-4434-831F-C0AFE102F46B}"/>
    <cellStyle name="Normal 9 3 4 2 4" xfId="2344" xr:uid="{D2D57EE0-8E9B-4D79-864D-F34739675D27}"/>
    <cellStyle name="Normal 9 3 4 2 4 2" xfId="4803" xr:uid="{0993EA10-368A-4BFC-9015-F8A701335167}"/>
    <cellStyle name="Normal 9 3 4 2 5" xfId="4044" xr:uid="{2825D3D7-07D9-4E32-BEB7-072D1292D533}"/>
    <cellStyle name="Normal 9 3 4 2 5 2" xfId="4804" xr:uid="{4622D0A6-F6C9-482F-95C0-1B5F2BC91702}"/>
    <cellStyle name="Normal 9 3 4 2 6" xfId="4795" xr:uid="{33385650-231E-4C64-B45E-2F9606F1B069}"/>
    <cellStyle name="Normal 9 3 4 3" xfId="851" xr:uid="{BCE92815-3404-4655-BAF7-B460E418DAB3}"/>
    <cellStyle name="Normal 9 3 4 3 2" xfId="2345" xr:uid="{3FD93E2A-3D75-4C2A-AD2F-0EBF0E557E02}"/>
    <cellStyle name="Normal 9 3 4 3 2 2" xfId="2346" xr:uid="{C2C9A30C-40FF-4941-8890-161586A58637}"/>
    <cellStyle name="Normal 9 3 4 3 2 2 2" xfId="4807" xr:uid="{DE275732-BFF5-451E-847D-7F9804F50458}"/>
    <cellStyle name="Normal 9 3 4 3 2 3" xfId="4806" xr:uid="{C361F486-3A3F-4BFC-9144-8114C52DB7B4}"/>
    <cellStyle name="Normal 9 3 4 3 3" xfId="2347" xr:uid="{9CBFBEE5-5767-4B6E-BD25-D846DC8A41F1}"/>
    <cellStyle name="Normal 9 3 4 3 3 2" xfId="4808" xr:uid="{B3C1D350-FE44-47B6-8909-0C2851F0CB7C}"/>
    <cellStyle name="Normal 9 3 4 3 4" xfId="4045" xr:uid="{8E823D76-F266-48D6-8F2B-DA3108B23368}"/>
    <cellStyle name="Normal 9 3 4 3 4 2" xfId="4809" xr:uid="{C44C673F-7056-4A36-958E-986B33E3740B}"/>
    <cellStyle name="Normal 9 3 4 3 5" xfId="4805" xr:uid="{F69F5F80-C716-4E9E-B910-4E9560E72C85}"/>
    <cellStyle name="Normal 9 3 4 4" xfId="2348" xr:uid="{01940A26-7EB4-4A53-A0A4-E99548D1EF19}"/>
    <cellStyle name="Normal 9 3 4 4 2" xfId="2349" xr:uid="{A67AD18B-5E5A-4DC4-A827-74FB8891EDF5}"/>
    <cellStyle name="Normal 9 3 4 4 2 2" xfId="4811" xr:uid="{AF19B173-479C-4429-98E2-5A16997464BA}"/>
    <cellStyle name="Normal 9 3 4 4 3" xfId="4046" xr:uid="{970C2237-1EDA-48B2-8A0A-52A4297AA845}"/>
    <cellStyle name="Normal 9 3 4 4 3 2" xfId="4812" xr:uid="{0F90E070-8FE2-4402-8C30-60A653AF9646}"/>
    <cellStyle name="Normal 9 3 4 4 4" xfId="4047" xr:uid="{3F403D9E-DEA2-4522-A6B9-16CB13CBB5D7}"/>
    <cellStyle name="Normal 9 3 4 4 4 2" xfId="4813" xr:uid="{43352BD8-7F41-4FD6-8920-B57475F267D7}"/>
    <cellStyle name="Normal 9 3 4 4 5" xfId="4810" xr:uid="{E662F90A-F631-43D1-B7B9-C3F968576C1C}"/>
    <cellStyle name="Normal 9 3 4 5" xfId="2350" xr:uid="{4C45841C-53DB-49EE-A0FE-9E23EF8E327B}"/>
    <cellStyle name="Normal 9 3 4 5 2" xfId="4814" xr:uid="{0F25CE4D-3AA9-4B6B-BFA6-886DC273B04E}"/>
    <cellStyle name="Normal 9 3 4 6" xfId="4048" xr:uid="{41941755-06C9-4776-8A54-C0236CEFCE19}"/>
    <cellStyle name="Normal 9 3 4 6 2" xfId="4815" xr:uid="{0C201C27-27D7-493D-B6B2-B842B1322713}"/>
    <cellStyle name="Normal 9 3 4 7" xfId="4049" xr:uid="{E9863B45-D794-4BE5-8BB9-16BB460746CA}"/>
    <cellStyle name="Normal 9 3 4 7 2" xfId="4816" xr:uid="{4B88EE88-B375-4747-AFF9-9672711FC8C8}"/>
    <cellStyle name="Normal 9 3 4 8" xfId="4794" xr:uid="{1E2E98AC-2A59-451F-9557-37BB851D4C20}"/>
    <cellStyle name="Normal 9 3 5" xfId="410" xr:uid="{35E77CB6-ABC8-4CA6-AB53-62C778AF71EE}"/>
    <cellStyle name="Normal 9 3 5 2" xfId="852" xr:uid="{1BB22999-A7D0-448A-8FD1-A5FC461690B7}"/>
    <cellStyle name="Normal 9 3 5 2 2" xfId="853" xr:uid="{F7192EB3-F0B8-4A7D-8D55-96F2FBC27E39}"/>
    <cellStyle name="Normal 9 3 5 2 2 2" xfId="2351" xr:uid="{998A0693-B513-45D6-B2F9-BDCAB9CDD3E4}"/>
    <cellStyle name="Normal 9 3 5 2 2 2 2" xfId="2352" xr:uid="{E3A81511-2735-46EF-8CC0-4851184D46E0}"/>
    <cellStyle name="Normal 9 3 5 2 2 2 2 2" xfId="4821" xr:uid="{D085DC8C-46B5-40A7-B38C-C76AC26CEC99}"/>
    <cellStyle name="Normal 9 3 5 2 2 2 3" xfId="4820" xr:uid="{90036791-28B1-4D9C-A59F-56AD20832186}"/>
    <cellStyle name="Normal 9 3 5 2 2 3" xfId="2353" xr:uid="{83E84904-857E-4C71-82DC-61CC5F6B723F}"/>
    <cellStyle name="Normal 9 3 5 2 2 3 2" xfId="4822" xr:uid="{3B16B12E-1972-484B-B04E-03E5087A7E01}"/>
    <cellStyle name="Normal 9 3 5 2 2 4" xfId="4819" xr:uid="{C90793CD-5BBA-49CF-9010-AA6C25267D96}"/>
    <cellStyle name="Normal 9 3 5 2 3" xfId="2354" xr:uid="{0E65F6CE-6365-45A2-BACD-6B3D61896519}"/>
    <cellStyle name="Normal 9 3 5 2 3 2" xfId="2355" xr:uid="{72498287-AE01-4077-ACD2-46A86400CC57}"/>
    <cellStyle name="Normal 9 3 5 2 3 2 2" xfId="4824" xr:uid="{0301D2F7-F2D4-4E70-9F37-70966DA15F72}"/>
    <cellStyle name="Normal 9 3 5 2 3 3" xfId="4823" xr:uid="{14CE9BC7-CB08-4E7B-971D-220BA71CCF1E}"/>
    <cellStyle name="Normal 9 3 5 2 4" xfId="2356" xr:uid="{0BEEFE24-E9AD-4C6C-949A-A16B9A8F63A4}"/>
    <cellStyle name="Normal 9 3 5 2 4 2" xfId="4825" xr:uid="{4ADB90D5-0608-4055-A864-BC8B430E5DCE}"/>
    <cellStyle name="Normal 9 3 5 2 5" xfId="4818" xr:uid="{3586CFB3-BB89-4039-9D8A-E6A5F78DF007}"/>
    <cellStyle name="Normal 9 3 5 3" xfId="854" xr:uid="{940AB216-DEF1-444A-986A-0D0BE6D477A7}"/>
    <cellStyle name="Normal 9 3 5 3 2" xfId="2357" xr:uid="{5A1B0AAF-5F3C-480D-941A-AB2FA7782BE3}"/>
    <cellStyle name="Normal 9 3 5 3 2 2" xfId="2358" xr:uid="{302FDFC3-7E90-4178-B305-44661B7A0393}"/>
    <cellStyle name="Normal 9 3 5 3 2 2 2" xfId="4828" xr:uid="{C8D3406F-5257-4210-8ADD-EF79ECD3B1C3}"/>
    <cellStyle name="Normal 9 3 5 3 2 3" xfId="4827" xr:uid="{9CAB17AF-A5B7-4B65-AB68-7EE1D75EF0BD}"/>
    <cellStyle name="Normal 9 3 5 3 3" xfId="2359" xr:uid="{2ECBE039-F0CA-47A7-8BF4-03E5E8499F26}"/>
    <cellStyle name="Normal 9 3 5 3 3 2" xfId="4829" xr:uid="{0EB3A4B5-5081-4894-AB2E-106640D9C160}"/>
    <cellStyle name="Normal 9 3 5 3 4" xfId="4050" xr:uid="{A2D7A39E-6FB4-45B3-BD92-7FF1B5E52743}"/>
    <cellStyle name="Normal 9 3 5 3 4 2" xfId="4830" xr:uid="{A29F365A-F6D3-4E31-B84C-F2BF46597F3F}"/>
    <cellStyle name="Normal 9 3 5 3 5" xfId="4826" xr:uid="{01C1FC99-915C-4266-AF47-E5009D539B21}"/>
    <cellStyle name="Normal 9 3 5 4" xfId="2360" xr:uid="{6E71B5DB-18DB-4F9E-B13B-D6F5588CDEF0}"/>
    <cellStyle name="Normal 9 3 5 4 2" xfId="2361" xr:uid="{D25F59B6-FCF8-48D2-A510-CCFB98F1A175}"/>
    <cellStyle name="Normal 9 3 5 4 2 2" xfId="4832" xr:uid="{855D154E-5261-42DE-BED5-A1943C7E3E56}"/>
    <cellStyle name="Normal 9 3 5 4 3" xfId="4831" xr:uid="{1E40D665-BE8F-4AC5-86E2-4EFB99E5BC5C}"/>
    <cellStyle name="Normal 9 3 5 5" xfId="2362" xr:uid="{ABE06703-463D-4A1C-AFB0-36358A5DB879}"/>
    <cellStyle name="Normal 9 3 5 5 2" xfId="4833" xr:uid="{965B88A8-6A69-4A2A-90A2-931E1ECF3837}"/>
    <cellStyle name="Normal 9 3 5 6" xfId="4051" xr:uid="{E0BD5BA0-7D02-4B09-B912-913AAFD257C2}"/>
    <cellStyle name="Normal 9 3 5 6 2" xfId="4834" xr:uid="{ECB8986B-0471-40AF-820C-71810BC8BEF8}"/>
    <cellStyle name="Normal 9 3 5 7" xfId="4817" xr:uid="{7BBA5040-6898-4CD6-8BF0-C6266A408E60}"/>
    <cellStyle name="Normal 9 3 6" xfId="411" xr:uid="{F3022565-A2FC-4C34-8A84-D0F905142EF2}"/>
    <cellStyle name="Normal 9 3 6 2" xfId="855" xr:uid="{D586CC98-1386-4FDB-9F32-E868356C39AF}"/>
    <cellStyle name="Normal 9 3 6 2 2" xfId="2363" xr:uid="{633DC7B9-DD85-497E-BE8D-6601C085E06F}"/>
    <cellStyle name="Normal 9 3 6 2 2 2" xfId="2364" xr:uid="{90868EC4-3B96-4EE6-B5DF-BC3A1AEAF606}"/>
    <cellStyle name="Normal 9 3 6 2 2 2 2" xfId="4838" xr:uid="{4EF4042B-7208-4DB1-A5D4-8109A08C41F6}"/>
    <cellStyle name="Normal 9 3 6 2 2 3" xfId="4837" xr:uid="{6F406F6A-6EBC-4520-97E7-FC7A2C0125E2}"/>
    <cellStyle name="Normal 9 3 6 2 3" xfId="2365" xr:uid="{52DE8F57-5C6F-4183-8CAC-18363D803573}"/>
    <cellStyle name="Normal 9 3 6 2 3 2" xfId="4839" xr:uid="{E7230A57-6A85-46F7-8C4D-E1DC6E33ACF1}"/>
    <cellStyle name="Normal 9 3 6 2 4" xfId="4052" xr:uid="{B63F0DAE-B38F-492F-B17D-6FB162E3878C}"/>
    <cellStyle name="Normal 9 3 6 2 4 2" xfId="4840" xr:uid="{55F74E67-DE71-4827-9161-6A51DF16E6ED}"/>
    <cellStyle name="Normal 9 3 6 2 5" xfId="4836" xr:uid="{B1C46B69-9171-4223-A1FC-375140E11F0F}"/>
    <cellStyle name="Normal 9 3 6 3" xfId="2366" xr:uid="{56E66AA6-D402-4E53-8842-29F06FADD1F4}"/>
    <cellStyle name="Normal 9 3 6 3 2" xfId="2367" xr:uid="{09441214-830C-416C-9D07-C7ED8C7AD250}"/>
    <cellStyle name="Normal 9 3 6 3 2 2" xfId="4842" xr:uid="{EB58BDBF-357B-492C-B353-2304133324C6}"/>
    <cellStyle name="Normal 9 3 6 3 3" xfId="4841" xr:uid="{B79BB34C-CF27-4616-9BFD-26EF052CC914}"/>
    <cellStyle name="Normal 9 3 6 4" xfId="2368" xr:uid="{73CBEA41-A275-4FE2-B6EB-9F8BB6DC38A2}"/>
    <cellStyle name="Normal 9 3 6 4 2" xfId="4843" xr:uid="{D6C67FD8-3DCA-48CC-9195-05043BEF2D95}"/>
    <cellStyle name="Normal 9 3 6 5" xfId="4053" xr:uid="{52071F96-2D02-44EB-9A3D-7D16B72F5833}"/>
    <cellStyle name="Normal 9 3 6 5 2" xfId="4844" xr:uid="{53328A61-5EFE-4899-B2AF-8927220C95B2}"/>
    <cellStyle name="Normal 9 3 6 6" xfId="4835" xr:uid="{1668790A-3396-486D-AA79-9AFB7B1D98D3}"/>
    <cellStyle name="Normal 9 3 7" xfId="856" xr:uid="{C712B564-48EF-401B-8438-456D1FC191E0}"/>
    <cellStyle name="Normal 9 3 7 2" xfId="2369" xr:uid="{66D6D145-2B96-475E-9B4D-E57CF95C7FAA}"/>
    <cellStyle name="Normal 9 3 7 2 2" xfId="2370" xr:uid="{FBC179B1-B690-424F-9E8E-18381945DD11}"/>
    <cellStyle name="Normal 9 3 7 2 2 2" xfId="4847" xr:uid="{8A7DC674-8B4B-41FE-AB7F-42F4466F19E3}"/>
    <cellStyle name="Normal 9 3 7 2 3" xfId="4846" xr:uid="{D5C3C0AA-755D-4EE2-AD88-080AF317F75C}"/>
    <cellStyle name="Normal 9 3 7 3" xfId="2371" xr:uid="{3E2855F1-B757-4512-916D-D047529E87F3}"/>
    <cellStyle name="Normal 9 3 7 3 2" xfId="4848" xr:uid="{68C2682B-9357-485B-8900-43A56B6B3F68}"/>
    <cellStyle name="Normal 9 3 7 4" xfId="4054" xr:uid="{7F1B7E23-CC59-4AE7-8907-1EAF77A6CAC3}"/>
    <cellStyle name="Normal 9 3 7 4 2" xfId="4849" xr:uid="{3E5FE149-6E43-4046-8B3D-6B8DCFA6E0F1}"/>
    <cellStyle name="Normal 9 3 7 5" xfId="4845" xr:uid="{FC9AC735-34EB-4933-9679-24768E30E8A0}"/>
    <cellStyle name="Normal 9 3 8" xfId="2372" xr:uid="{1C6B6B4D-845A-43A9-BD1B-4E0D46B2DAC0}"/>
    <cellStyle name="Normal 9 3 8 2" xfId="2373" xr:uid="{B4FBE8C1-43A4-4CA1-83E8-C7F6F4646E06}"/>
    <cellStyle name="Normal 9 3 8 2 2" xfId="4851" xr:uid="{1D610EE5-8826-4180-9B22-5EF9BE5486A7}"/>
    <cellStyle name="Normal 9 3 8 3" xfId="4055" xr:uid="{28BE6385-927A-4116-B0D1-A8A7C3BE718B}"/>
    <cellStyle name="Normal 9 3 8 3 2" xfId="4852" xr:uid="{D7FCC2E9-2285-4157-A07F-3863C23CAB47}"/>
    <cellStyle name="Normal 9 3 8 4" xfId="4056" xr:uid="{954BC5B6-688A-401E-95E8-5D3703B22C8A}"/>
    <cellStyle name="Normal 9 3 8 4 2" xfId="4853" xr:uid="{714E6875-D335-402D-A22B-B67866079FFB}"/>
    <cellStyle name="Normal 9 3 8 5" xfId="4850" xr:uid="{B1B45376-44E3-49F8-BFA3-E24EAB274C68}"/>
    <cellStyle name="Normal 9 3 9" xfId="2374" xr:uid="{2516DE59-1B1B-4837-A041-B3C9545B4248}"/>
    <cellStyle name="Normal 9 3 9 2" xfId="4854" xr:uid="{8C568368-071B-4C29-8994-63F33BDDBD35}"/>
    <cellStyle name="Normal 9 4" xfId="173" xr:uid="{2577B6A5-BEA3-40B0-9CC1-B419C6B7E068}"/>
    <cellStyle name="Normal 9 4 10" xfId="4057" xr:uid="{AF11CF7E-FB2E-4A8B-B55A-F963A32EFCD7}"/>
    <cellStyle name="Normal 9 4 10 2" xfId="4856" xr:uid="{356DA588-A805-41F5-9A2B-BEE8F74A9169}"/>
    <cellStyle name="Normal 9 4 11" xfId="4058" xr:uid="{E3BC78BB-7139-4901-91B2-B2D862EFD0D9}"/>
    <cellStyle name="Normal 9 4 11 2" xfId="4857" xr:uid="{AF1CA30E-491D-4239-951B-1F55BE54BE3D}"/>
    <cellStyle name="Normal 9 4 12" xfId="4855" xr:uid="{EB96F046-83C1-4B12-822E-87ECE05B30A6}"/>
    <cellStyle name="Normal 9 4 2" xfId="174" xr:uid="{EACF3D72-10CD-481D-BAC1-D9621DEB5E21}"/>
    <cellStyle name="Normal 9 4 2 10" xfId="4858" xr:uid="{C890D651-AD3C-41B7-8269-09E4892FB3CE}"/>
    <cellStyle name="Normal 9 4 2 2" xfId="175" xr:uid="{4D340276-5886-4195-A9CD-7D5D16C7B18B}"/>
    <cellStyle name="Normal 9 4 2 2 2" xfId="412" xr:uid="{8769ACED-2488-40FB-A049-0D6977F75EB0}"/>
    <cellStyle name="Normal 9 4 2 2 2 2" xfId="857" xr:uid="{01ADAF81-9998-4473-9189-17FD2E2DEA1A}"/>
    <cellStyle name="Normal 9 4 2 2 2 2 2" xfId="2375" xr:uid="{009744FA-EF3C-4822-93B4-D8540DD7C0D0}"/>
    <cellStyle name="Normal 9 4 2 2 2 2 2 2" xfId="2376" xr:uid="{95332989-4606-4276-B43E-DAAEDFC315C7}"/>
    <cellStyle name="Normal 9 4 2 2 2 2 2 2 2" xfId="4863" xr:uid="{17B192B1-CEA6-4A92-AA13-EC50FB5851FD}"/>
    <cellStyle name="Normal 9 4 2 2 2 2 2 3" xfId="4862" xr:uid="{F721FDD7-EBEA-440D-BA72-CA62FA1F169B}"/>
    <cellStyle name="Normal 9 4 2 2 2 2 3" xfId="2377" xr:uid="{D16C9B85-1B51-484E-98A9-30D573E45479}"/>
    <cellStyle name="Normal 9 4 2 2 2 2 3 2" xfId="4864" xr:uid="{AFEC2298-452E-4A37-B2DB-D34A015E58F3}"/>
    <cellStyle name="Normal 9 4 2 2 2 2 4" xfId="4059" xr:uid="{05A6C171-4D58-428B-9ACE-62FF9ABB4BD7}"/>
    <cellStyle name="Normal 9 4 2 2 2 2 4 2" xfId="4865" xr:uid="{69A5227A-82E2-4EBB-9FAB-D6AA3419C6C4}"/>
    <cellStyle name="Normal 9 4 2 2 2 2 5" xfId="4861" xr:uid="{2BA81E51-1832-4CD6-B3D8-3555CA44D370}"/>
    <cellStyle name="Normal 9 4 2 2 2 3" xfId="2378" xr:uid="{DB74E331-BDD7-40A6-90CE-3F8F95F0A47D}"/>
    <cellStyle name="Normal 9 4 2 2 2 3 2" xfId="2379" xr:uid="{EF525F66-E3EA-4D7F-942C-EB39BF7CA510}"/>
    <cellStyle name="Normal 9 4 2 2 2 3 2 2" xfId="4867" xr:uid="{4DCCD063-E108-48EB-A15C-CAB8A90C7866}"/>
    <cellStyle name="Normal 9 4 2 2 2 3 3" xfId="4060" xr:uid="{2E105274-E3D3-493D-84E5-463D73ED2F81}"/>
    <cellStyle name="Normal 9 4 2 2 2 3 3 2" xfId="4868" xr:uid="{32852325-3C28-428A-A63E-FD3DCCD13367}"/>
    <cellStyle name="Normal 9 4 2 2 2 3 4" xfId="4061" xr:uid="{2D3B6090-7BB4-4553-8EA4-A83A99BA26E9}"/>
    <cellStyle name="Normal 9 4 2 2 2 3 4 2" xfId="4869" xr:uid="{B6391257-597A-44CB-AE72-595483064F8E}"/>
    <cellStyle name="Normal 9 4 2 2 2 3 5" xfId="4866" xr:uid="{600D6626-BF06-4FF5-A63C-330FC4F04710}"/>
    <cellStyle name="Normal 9 4 2 2 2 4" xfId="2380" xr:uid="{9E7F8139-6058-40B4-86EC-3CFEE685BC5F}"/>
    <cellStyle name="Normal 9 4 2 2 2 4 2" xfId="4870" xr:uid="{2BB146F2-038D-493B-891D-BE8137F9638C}"/>
    <cellStyle name="Normal 9 4 2 2 2 5" xfId="4062" xr:uid="{DE96FF0B-48C5-4F4F-96B7-07172D547A49}"/>
    <cellStyle name="Normal 9 4 2 2 2 5 2" xfId="4871" xr:uid="{A4C6FC6E-5CE9-42B7-8E7B-E84A71F611CB}"/>
    <cellStyle name="Normal 9 4 2 2 2 6" xfId="4063" xr:uid="{58F68837-B7B6-499A-A168-D2336CC560AE}"/>
    <cellStyle name="Normal 9 4 2 2 2 6 2" xfId="4872" xr:uid="{69E6F289-13DE-480E-8B94-B643C2EBAA99}"/>
    <cellStyle name="Normal 9 4 2 2 2 7" xfId="4860" xr:uid="{89B09F04-1855-4BA8-92D7-5689CE7E0A3B}"/>
    <cellStyle name="Normal 9 4 2 2 3" xfId="858" xr:uid="{ED728647-FC4B-4223-844B-6D1E6D4FC51C}"/>
    <cellStyle name="Normal 9 4 2 2 3 2" xfId="2381" xr:uid="{239F3DF6-3055-47A0-A8C9-F6FC8A5F68E5}"/>
    <cellStyle name="Normal 9 4 2 2 3 2 2" xfId="2382" xr:uid="{A58CD08E-EF3B-4AA3-A367-F8126B3DFB74}"/>
    <cellStyle name="Normal 9 4 2 2 3 2 2 2" xfId="4875" xr:uid="{A329F2C5-96F4-48D0-97BE-397FC66CFDDB}"/>
    <cellStyle name="Normal 9 4 2 2 3 2 3" xfId="4064" xr:uid="{3C471820-643A-4652-8274-D8BF9D05BA6E}"/>
    <cellStyle name="Normal 9 4 2 2 3 2 3 2" xfId="4876" xr:uid="{BAA66A1C-BD12-47EA-9AD9-6BD35F3BE0CD}"/>
    <cellStyle name="Normal 9 4 2 2 3 2 4" xfId="4065" xr:uid="{C6FAB675-6864-4D84-8B25-6CD596BAFF40}"/>
    <cellStyle name="Normal 9 4 2 2 3 2 4 2" xfId="4877" xr:uid="{8F3EC68C-904B-47EF-8709-B6402ACF9882}"/>
    <cellStyle name="Normal 9 4 2 2 3 2 5" xfId="4874" xr:uid="{FBFC32AF-F075-4942-81F9-DF0AC86F6761}"/>
    <cellStyle name="Normal 9 4 2 2 3 3" xfId="2383" xr:uid="{0E86C60D-25B4-400E-BC9C-6D6C79386FAA}"/>
    <cellStyle name="Normal 9 4 2 2 3 3 2" xfId="4878" xr:uid="{945B56C0-471D-4D90-81EE-9AC029D4CE9C}"/>
    <cellStyle name="Normal 9 4 2 2 3 4" xfId="4066" xr:uid="{CEC945AB-6D2D-4006-B45B-D5F7B6014FB4}"/>
    <cellStyle name="Normal 9 4 2 2 3 4 2" xfId="4879" xr:uid="{840D8A7E-1885-4F4A-8926-20BC7DC54DDB}"/>
    <cellStyle name="Normal 9 4 2 2 3 5" xfId="4067" xr:uid="{7A5DB720-51E0-41BF-8DA5-7FE1AC4CD2B3}"/>
    <cellStyle name="Normal 9 4 2 2 3 5 2" xfId="4880" xr:uid="{3D1C8D75-AA9D-43A2-A746-B73329097101}"/>
    <cellStyle name="Normal 9 4 2 2 3 6" xfId="4873" xr:uid="{75E69AD0-982D-476D-A017-8114B3B9DBEF}"/>
    <cellStyle name="Normal 9 4 2 2 4" xfId="2384" xr:uid="{73A1E948-EC57-4BB5-A2E6-E7B35A26115D}"/>
    <cellStyle name="Normal 9 4 2 2 4 2" xfId="2385" xr:uid="{2ACE6C01-0FCE-4107-87A8-89222383C61A}"/>
    <cellStyle name="Normal 9 4 2 2 4 2 2" xfId="4882" xr:uid="{58C2A2A4-D969-4455-9E76-113F84D6B047}"/>
    <cellStyle name="Normal 9 4 2 2 4 3" xfId="4068" xr:uid="{C59456AC-BC1A-4D27-ACE1-E564527BA0C0}"/>
    <cellStyle name="Normal 9 4 2 2 4 3 2" xfId="4883" xr:uid="{41859CAA-6AFE-4682-BE88-1E1C3ECC31E3}"/>
    <cellStyle name="Normal 9 4 2 2 4 4" xfId="4069" xr:uid="{1A73F80B-39B4-42A2-80FE-C47EF621E763}"/>
    <cellStyle name="Normal 9 4 2 2 4 4 2" xfId="4884" xr:uid="{598FD259-7CEF-4069-94D9-687FCDC07109}"/>
    <cellStyle name="Normal 9 4 2 2 4 5" xfId="4881" xr:uid="{705EF9AF-0B1F-4464-AAF8-CE1CC11DF4C0}"/>
    <cellStyle name="Normal 9 4 2 2 5" xfId="2386" xr:uid="{FB268C21-2EA3-4E96-A4C9-DF46E9669CC3}"/>
    <cellStyle name="Normal 9 4 2 2 5 2" xfId="4070" xr:uid="{12841B5E-3DA7-4C95-A690-A1FBAF900786}"/>
    <cellStyle name="Normal 9 4 2 2 5 2 2" xfId="4886" xr:uid="{19BF5F8D-FB2A-43F3-8859-D0D43AE3FF5B}"/>
    <cellStyle name="Normal 9 4 2 2 5 3" xfId="4071" xr:uid="{3E8CE750-7BBD-4158-8747-C82119DF5B05}"/>
    <cellStyle name="Normal 9 4 2 2 5 3 2" xfId="4887" xr:uid="{055D21B7-BCF7-482A-8417-255B5C5FD08B}"/>
    <cellStyle name="Normal 9 4 2 2 5 4" xfId="4072" xr:uid="{85337AEF-125D-4B0C-BDED-19A510BBB144}"/>
    <cellStyle name="Normal 9 4 2 2 5 4 2" xfId="4888" xr:uid="{94F44E7E-8D3F-40EC-8280-C011B775A053}"/>
    <cellStyle name="Normal 9 4 2 2 5 5" xfId="4885" xr:uid="{A24241C1-0777-48CE-B9DC-1A23B5B41725}"/>
    <cellStyle name="Normal 9 4 2 2 6" xfId="4073" xr:uid="{F89D3050-EBF1-4339-830E-A68F4C20F1E2}"/>
    <cellStyle name="Normal 9 4 2 2 6 2" xfId="4889" xr:uid="{C98CD0C5-2599-41BE-9341-16918D4375A7}"/>
    <cellStyle name="Normal 9 4 2 2 7" xfId="4074" xr:uid="{C37ACA73-D17D-4E7D-881C-9C1A9745CEC7}"/>
    <cellStyle name="Normal 9 4 2 2 7 2" xfId="4890" xr:uid="{5BF70FE6-319E-4E18-8913-FE8FB711B5AE}"/>
    <cellStyle name="Normal 9 4 2 2 8" xfId="4075" xr:uid="{D080C70F-F5A4-4E35-9125-D1DE4376EF16}"/>
    <cellStyle name="Normal 9 4 2 2 8 2" xfId="4891" xr:uid="{E1160342-3BF5-47FB-A681-EF7E4F3B2329}"/>
    <cellStyle name="Normal 9 4 2 2 9" xfId="4859" xr:uid="{B27400C4-76EF-43F4-806A-F7CE914D5AB0}"/>
    <cellStyle name="Normal 9 4 2 3" xfId="413" xr:uid="{6DF83D23-6CB0-4BCF-9851-862A18297978}"/>
    <cellStyle name="Normal 9 4 2 3 2" xfId="859" xr:uid="{FF22DE09-7C7F-4BD8-9E5E-B84709FB9B32}"/>
    <cellStyle name="Normal 9 4 2 3 2 2" xfId="860" xr:uid="{32164571-0390-42A9-B7A0-A573C233749B}"/>
    <cellStyle name="Normal 9 4 2 3 2 2 2" xfId="2387" xr:uid="{D279DCC5-DF91-499F-8BC3-91D0C26C0BFB}"/>
    <cellStyle name="Normal 9 4 2 3 2 2 2 2" xfId="2388" xr:uid="{6B4A6EBD-6A5D-4F18-B252-39E3180D2186}"/>
    <cellStyle name="Normal 9 4 2 3 2 2 2 2 2" xfId="4896" xr:uid="{0ED47918-0BA1-409E-AA79-B49A68C6AF39}"/>
    <cellStyle name="Normal 9 4 2 3 2 2 2 3" xfId="4895" xr:uid="{252C4AFC-B1BF-4A56-A4DA-604C3D01822B}"/>
    <cellStyle name="Normal 9 4 2 3 2 2 3" xfId="2389" xr:uid="{C6ACAF69-1225-4624-B4FE-850757C3AD8A}"/>
    <cellStyle name="Normal 9 4 2 3 2 2 3 2" xfId="4897" xr:uid="{E8D3BFED-CD30-4557-ABBE-30F0D9FF6185}"/>
    <cellStyle name="Normal 9 4 2 3 2 2 4" xfId="4894" xr:uid="{D97FEA71-9775-4157-A250-27CCBB6BC5D3}"/>
    <cellStyle name="Normal 9 4 2 3 2 3" xfId="2390" xr:uid="{FB7D4E8C-564B-4A6D-84DE-D4FF64B5314E}"/>
    <cellStyle name="Normal 9 4 2 3 2 3 2" xfId="2391" xr:uid="{8B1DFB23-26FD-4BA1-BE55-6D916EBAB293}"/>
    <cellStyle name="Normal 9 4 2 3 2 3 2 2" xfId="4899" xr:uid="{1615B438-05F1-471B-B9DD-0580E97BBF54}"/>
    <cellStyle name="Normal 9 4 2 3 2 3 3" xfId="4898" xr:uid="{148006E3-CC44-4F56-AFFB-487463B73423}"/>
    <cellStyle name="Normal 9 4 2 3 2 4" xfId="2392" xr:uid="{4B19D9D6-4F07-410E-998B-A5C4DB60C6B4}"/>
    <cellStyle name="Normal 9 4 2 3 2 4 2" xfId="4900" xr:uid="{EA86E93F-F4C8-48A5-8F4D-F42A0AA58224}"/>
    <cellStyle name="Normal 9 4 2 3 2 5" xfId="4893" xr:uid="{B6D945CA-F1AC-49FB-8FBB-10FB4F061058}"/>
    <cellStyle name="Normal 9 4 2 3 3" xfId="861" xr:uid="{4CDF389A-6073-4D94-8ACF-733170D61065}"/>
    <cellStyle name="Normal 9 4 2 3 3 2" xfId="2393" xr:uid="{4117169A-CB2C-42F0-A2A6-79BC3D51B613}"/>
    <cellStyle name="Normal 9 4 2 3 3 2 2" xfId="2394" xr:uid="{00821BB2-3EC3-4FC7-AF5A-BB65C20C65E4}"/>
    <cellStyle name="Normal 9 4 2 3 3 2 2 2" xfId="4903" xr:uid="{43ABA571-13F6-4B73-812B-3E89DC60A259}"/>
    <cellStyle name="Normal 9 4 2 3 3 2 3" xfId="4902" xr:uid="{FB4B9959-8DD2-4766-A5BA-0F440D245AF6}"/>
    <cellStyle name="Normal 9 4 2 3 3 3" xfId="2395" xr:uid="{880468CC-3F9D-416D-B737-521311FBCECF}"/>
    <cellStyle name="Normal 9 4 2 3 3 3 2" xfId="4904" xr:uid="{CD6B5187-D011-4CF4-A9CF-3D2AB16F63F1}"/>
    <cellStyle name="Normal 9 4 2 3 3 4" xfId="4076" xr:uid="{88A84462-A138-44BC-A54A-35E0EFA1CBBE}"/>
    <cellStyle name="Normal 9 4 2 3 3 4 2" xfId="4905" xr:uid="{5D51A017-0340-4819-85E4-08160DB83F25}"/>
    <cellStyle name="Normal 9 4 2 3 3 5" xfId="4901" xr:uid="{01133AF3-1A89-4E7D-BF69-585C535DB88C}"/>
    <cellStyle name="Normal 9 4 2 3 4" xfId="2396" xr:uid="{CB7A5721-5651-4765-B902-AEA684D7A03C}"/>
    <cellStyle name="Normal 9 4 2 3 4 2" xfId="2397" xr:uid="{052E30F9-80F7-474D-B10A-077B6C326B90}"/>
    <cellStyle name="Normal 9 4 2 3 4 2 2" xfId="4907" xr:uid="{EB2A06CD-0CBE-4433-BF27-AE46F9A6AC88}"/>
    <cellStyle name="Normal 9 4 2 3 4 3" xfId="4906" xr:uid="{4AFC5E84-0649-46A8-9ECF-D8670D2B379F}"/>
    <cellStyle name="Normal 9 4 2 3 5" xfId="2398" xr:uid="{E5B47D35-F8F7-4964-A573-395872708264}"/>
    <cellStyle name="Normal 9 4 2 3 5 2" xfId="4908" xr:uid="{E8E93643-B58E-44D3-8EF9-77588706E0D2}"/>
    <cellStyle name="Normal 9 4 2 3 6" xfId="4077" xr:uid="{C223383A-6231-4B20-B6C9-EA2614EE7560}"/>
    <cellStyle name="Normal 9 4 2 3 6 2" xfId="4909" xr:uid="{4336A734-0097-4D1E-B51B-E74318C41B17}"/>
    <cellStyle name="Normal 9 4 2 3 7" xfId="4892" xr:uid="{E627085D-B750-4F73-90CE-428AE7C8D2D2}"/>
    <cellStyle name="Normal 9 4 2 4" xfId="414" xr:uid="{37153CDE-8137-4CEF-A7B5-ED35D1F0544B}"/>
    <cellStyle name="Normal 9 4 2 4 2" xfId="862" xr:uid="{9E14731E-A82E-445F-B6B9-6230869F9CBB}"/>
    <cellStyle name="Normal 9 4 2 4 2 2" xfId="2399" xr:uid="{647C04D9-904F-49AB-A02B-0A2C0B48B9CD}"/>
    <cellStyle name="Normal 9 4 2 4 2 2 2" xfId="2400" xr:uid="{F3303D8D-66E2-4B72-B811-CAEC5F7D1D02}"/>
    <cellStyle name="Normal 9 4 2 4 2 2 2 2" xfId="4913" xr:uid="{4A0D4EE7-A352-4A98-8F3C-C534DD1DAE4B}"/>
    <cellStyle name="Normal 9 4 2 4 2 2 3" xfId="4912" xr:uid="{AFCB94BC-8890-4B47-8051-97D7D835A1C5}"/>
    <cellStyle name="Normal 9 4 2 4 2 3" xfId="2401" xr:uid="{29299326-B675-4FFA-B261-49EDC6F67BE2}"/>
    <cellStyle name="Normal 9 4 2 4 2 3 2" xfId="4914" xr:uid="{27AC2564-834D-46BA-9BC6-CCE7729FA4D0}"/>
    <cellStyle name="Normal 9 4 2 4 2 4" xfId="4078" xr:uid="{4A583A90-A112-4B1A-8195-500857B82950}"/>
    <cellStyle name="Normal 9 4 2 4 2 4 2" xfId="4915" xr:uid="{BFDA65D4-8A56-4E06-A2DE-7540D4025575}"/>
    <cellStyle name="Normal 9 4 2 4 2 5" xfId="4911" xr:uid="{C2797909-C584-4F83-89D7-1A0C4A950542}"/>
    <cellStyle name="Normal 9 4 2 4 3" xfId="2402" xr:uid="{41C12C56-594A-4FD8-8B07-A29F3C73C059}"/>
    <cellStyle name="Normal 9 4 2 4 3 2" xfId="2403" xr:uid="{224370BD-8193-4556-8322-276EC7BC8E69}"/>
    <cellStyle name="Normal 9 4 2 4 3 2 2" xfId="4917" xr:uid="{941C6139-95BC-4526-991A-CB0AA5712743}"/>
    <cellStyle name="Normal 9 4 2 4 3 3" xfId="4916" xr:uid="{A8A6779D-8233-4022-B09D-8419658378A4}"/>
    <cellStyle name="Normal 9 4 2 4 4" xfId="2404" xr:uid="{A6B11A93-609E-44B0-8296-38E6A4E7D227}"/>
    <cellStyle name="Normal 9 4 2 4 4 2" xfId="4918" xr:uid="{084E3AA1-099C-4D23-A001-355FBCD97A6C}"/>
    <cellStyle name="Normal 9 4 2 4 5" xfId="4079" xr:uid="{E076FFC3-B623-4A65-B14C-8168885AD82B}"/>
    <cellStyle name="Normal 9 4 2 4 5 2" xfId="4919" xr:uid="{C63DC895-765E-47FD-88DF-D05AF4B22BDF}"/>
    <cellStyle name="Normal 9 4 2 4 6" xfId="4910" xr:uid="{737C723A-FE0A-4D7E-9F1C-89F68D3D220A}"/>
    <cellStyle name="Normal 9 4 2 5" xfId="415" xr:uid="{2B3C0419-7F70-41C9-9A76-9C33CD2CED7F}"/>
    <cellStyle name="Normal 9 4 2 5 2" xfId="2405" xr:uid="{DC7BA863-A5BA-4856-932C-0F204E35F5E0}"/>
    <cellStyle name="Normal 9 4 2 5 2 2" xfId="2406" xr:uid="{4E506C57-16CE-498D-BDCF-2F07700D2909}"/>
    <cellStyle name="Normal 9 4 2 5 2 2 2" xfId="4922" xr:uid="{477523A7-6FFA-4B56-9C5C-30461E89ED88}"/>
    <cellStyle name="Normal 9 4 2 5 2 3" xfId="4921" xr:uid="{AE367698-738E-431F-87FC-23F683606A63}"/>
    <cellStyle name="Normal 9 4 2 5 3" xfId="2407" xr:uid="{F4DD1A6F-9F63-4A85-87BB-4385A9C1548F}"/>
    <cellStyle name="Normal 9 4 2 5 3 2" xfId="4923" xr:uid="{75DC82A8-5984-4491-AF71-C6F77C118041}"/>
    <cellStyle name="Normal 9 4 2 5 4" xfId="4080" xr:uid="{FE1AB6EB-FFA0-473D-911F-FD81C9822DE8}"/>
    <cellStyle name="Normal 9 4 2 5 4 2" xfId="4924" xr:uid="{23224719-0DFA-4640-B54A-BC1A1D85F8CE}"/>
    <cellStyle name="Normal 9 4 2 5 5" xfId="4920" xr:uid="{98464B96-559D-46D7-9D02-AE629A82D6B0}"/>
    <cellStyle name="Normal 9 4 2 6" xfId="2408" xr:uid="{C100124D-137D-4093-A41E-50C9A5C8C28E}"/>
    <cellStyle name="Normal 9 4 2 6 2" xfId="2409" xr:uid="{810BB926-E5FB-424F-B9F0-5B36C4CEBC94}"/>
    <cellStyle name="Normal 9 4 2 6 2 2" xfId="4926" xr:uid="{96ACA2FE-466B-4982-8073-6B2DA2A2578E}"/>
    <cellStyle name="Normal 9 4 2 6 3" xfId="4081" xr:uid="{4004B4C0-2B98-4307-9B87-3C011E975F56}"/>
    <cellStyle name="Normal 9 4 2 6 3 2" xfId="4927" xr:uid="{C85A9B25-8AC0-4619-AE7F-9A33B2944485}"/>
    <cellStyle name="Normal 9 4 2 6 4" xfId="4082" xr:uid="{C1360D66-0944-4ED5-95B2-D3594E69BE0E}"/>
    <cellStyle name="Normal 9 4 2 6 4 2" xfId="4928" xr:uid="{23F35062-DF22-4349-99F6-27B4321C78B2}"/>
    <cellStyle name="Normal 9 4 2 6 5" xfId="4925" xr:uid="{19B72F1C-F98B-4ED0-AF40-13553CC3F387}"/>
    <cellStyle name="Normal 9 4 2 7" xfId="2410" xr:uid="{8243CFE7-58C3-4CA9-BDE2-0B9FC2DCA356}"/>
    <cellStyle name="Normal 9 4 2 7 2" xfId="4929" xr:uid="{9107C2C9-75BB-4214-937C-60D8133141A7}"/>
    <cellStyle name="Normal 9 4 2 8" xfId="4083" xr:uid="{45B00E98-32CA-41F2-9F94-7674422085B8}"/>
    <cellStyle name="Normal 9 4 2 8 2" xfId="4930" xr:uid="{241591A3-6A47-4AFD-9959-502562D5B8BD}"/>
    <cellStyle name="Normal 9 4 2 9" xfId="4084" xr:uid="{5FA1CACC-DB76-48D7-AB27-BDAF0921E891}"/>
    <cellStyle name="Normal 9 4 2 9 2" xfId="4931" xr:uid="{4541C054-0E1D-4494-A733-5B2F880ECCC8}"/>
    <cellStyle name="Normal 9 4 3" xfId="176" xr:uid="{5C42885C-B5B5-47CC-A6E9-2D62D2FEED13}"/>
    <cellStyle name="Normal 9 4 3 2" xfId="177" xr:uid="{2D203389-D118-4BCE-903E-B9AB5040F878}"/>
    <cellStyle name="Normal 9 4 3 2 2" xfId="863" xr:uid="{4DCCBF0B-EBF9-418A-8075-EA638213B18E}"/>
    <cellStyle name="Normal 9 4 3 2 2 2" xfId="2411" xr:uid="{220F74D8-19F5-4386-A023-68869F58ED5A}"/>
    <cellStyle name="Normal 9 4 3 2 2 2 2" xfId="2412" xr:uid="{BFC6A5C3-0A9E-4C6E-8560-00DAE64F3BD4}"/>
    <cellStyle name="Normal 9 4 3 2 2 2 2 2" xfId="4500" xr:uid="{1AFE23BA-0A4A-486F-97D0-8D8B4A59AC08}"/>
    <cellStyle name="Normal 9 4 3 2 2 2 2 2 2" xfId="5307" xr:uid="{2A8E4B51-7CA2-4E98-AC07-EEC28EBF8122}"/>
    <cellStyle name="Normal 9 4 3 2 2 2 2 2 3" xfId="4936" xr:uid="{AC4F7549-333A-4B3E-9DB5-4AEFC399A685}"/>
    <cellStyle name="Normal 9 4 3 2 2 2 3" xfId="4501" xr:uid="{41F3D55C-E8B5-42DC-BB98-E92645A224FB}"/>
    <cellStyle name="Normal 9 4 3 2 2 2 3 2" xfId="5308" xr:uid="{606B29F7-0DBB-4CDA-8F50-640D200FD4A5}"/>
    <cellStyle name="Normal 9 4 3 2 2 2 3 3" xfId="4935" xr:uid="{D06B3CD0-5451-4FB9-B5A3-EFA01FB98497}"/>
    <cellStyle name="Normal 9 4 3 2 2 3" xfId="2413" xr:uid="{3D89F102-CEFC-4CD6-804B-2C76797962E6}"/>
    <cellStyle name="Normal 9 4 3 2 2 3 2" xfId="4502" xr:uid="{78626C42-7A14-4A8F-B4A2-9EE6B6DF6E90}"/>
    <cellStyle name="Normal 9 4 3 2 2 3 2 2" xfId="5309" xr:uid="{51099701-E98D-441B-9C39-D62906F2F729}"/>
    <cellStyle name="Normal 9 4 3 2 2 3 2 3" xfId="4937" xr:uid="{ECBCD523-DAE3-4055-A34C-17B600631CC1}"/>
    <cellStyle name="Normal 9 4 3 2 2 4" xfId="4085" xr:uid="{1FD75E82-9574-4E64-944E-64E596143993}"/>
    <cellStyle name="Normal 9 4 3 2 2 4 2" xfId="4938" xr:uid="{E37EDF5D-7382-45AC-A0BC-D85E8A86FFF7}"/>
    <cellStyle name="Normal 9 4 3 2 2 5" xfId="4934" xr:uid="{D372ABB2-6923-4497-96D0-71BFA9F8ACA8}"/>
    <cellStyle name="Normal 9 4 3 2 3" xfId="2414" xr:uid="{1AB61B1B-F60F-4EF0-9A44-D461D8ECEF39}"/>
    <cellStyle name="Normal 9 4 3 2 3 2" xfId="2415" xr:uid="{AA7C5443-FA79-4D83-967E-C773934B1F89}"/>
    <cellStyle name="Normal 9 4 3 2 3 2 2" xfId="4503" xr:uid="{1E038180-2A08-4681-9BCC-41F3DD697DFC}"/>
    <cellStyle name="Normal 9 4 3 2 3 2 2 2" xfId="5310" xr:uid="{5794953E-80E4-4E49-9F03-B33414F41644}"/>
    <cellStyle name="Normal 9 4 3 2 3 2 2 3" xfId="4940" xr:uid="{5D5B5383-28B5-4D67-8B8D-B30A54B950DD}"/>
    <cellStyle name="Normal 9 4 3 2 3 3" xfId="4086" xr:uid="{4F2EA602-69DE-4E93-B767-BA8CB38E8035}"/>
    <cellStyle name="Normal 9 4 3 2 3 3 2" xfId="4941" xr:uid="{A50179C3-3C5F-4647-A179-DFB1BDA1272A}"/>
    <cellStyle name="Normal 9 4 3 2 3 4" xfId="4087" xr:uid="{291CD1DD-581F-4A4C-8C2A-E38E04552CF4}"/>
    <cellStyle name="Normal 9 4 3 2 3 4 2" xfId="4942" xr:uid="{E546066E-FE90-4506-BC97-FB4A74E5FABD}"/>
    <cellStyle name="Normal 9 4 3 2 3 5" xfId="4939" xr:uid="{A1973AE1-D5F3-4C54-8EF4-9FC65742798D}"/>
    <cellStyle name="Normal 9 4 3 2 4" xfId="2416" xr:uid="{C8EE573F-6634-45C8-941F-B7940DE35F68}"/>
    <cellStyle name="Normal 9 4 3 2 4 2" xfId="4504" xr:uid="{563E5917-CA54-4B90-A535-D3AF63CEBE80}"/>
    <cellStyle name="Normal 9 4 3 2 4 2 2" xfId="5311" xr:uid="{FAFF7671-9068-4B8D-AC4C-078520BD7713}"/>
    <cellStyle name="Normal 9 4 3 2 4 2 3" xfId="4943" xr:uid="{2B4D07A0-CE18-469B-9030-2975CDE6A1E5}"/>
    <cellStyle name="Normal 9 4 3 2 5" xfId="4088" xr:uid="{BCC42CCA-47CF-4F9F-B29D-9D572B066184}"/>
    <cellStyle name="Normal 9 4 3 2 5 2" xfId="4944" xr:uid="{43631F44-5F61-4828-BE4F-F375506F7ACC}"/>
    <cellStyle name="Normal 9 4 3 2 6" xfId="4089" xr:uid="{89561865-B89E-4C1E-972F-F835F8225873}"/>
    <cellStyle name="Normal 9 4 3 2 6 2" xfId="4945" xr:uid="{8407577B-3499-49A7-9911-BD578AFB7AD8}"/>
    <cellStyle name="Normal 9 4 3 2 7" xfId="4933" xr:uid="{23595141-5D6A-42C7-8E14-8233A9F5CC00}"/>
    <cellStyle name="Normal 9 4 3 3" xfId="416" xr:uid="{2BFB0DA8-1342-454C-8C61-CECFCB44C5E6}"/>
    <cellStyle name="Normal 9 4 3 3 2" xfId="2417" xr:uid="{C9108504-00C5-436E-B5A3-75B609848EE6}"/>
    <cellStyle name="Normal 9 4 3 3 2 2" xfId="2418" xr:uid="{813B03AE-F18B-4571-A951-A1E120486589}"/>
    <cellStyle name="Normal 9 4 3 3 2 2 2" xfId="4505" xr:uid="{90B61523-E671-4C3F-80B7-FBB84DD822C6}"/>
    <cellStyle name="Normal 9 4 3 3 2 2 2 2" xfId="5312" xr:uid="{694BCDEC-82E7-469F-ADD2-E6558DBAB939}"/>
    <cellStyle name="Normal 9 4 3 3 2 2 2 3" xfId="4948" xr:uid="{409717FE-BE36-431E-B85D-2966203221DE}"/>
    <cellStyle name="Normal 9 4 3 3 2 3" xfId="4090" xr:uid="{E3734C9D-1657-4EF8-BB63-81AD7CAC4470}"/>
    <cellStyle name="Normal 9 4 3 3 2 3 2" xfId="4949" xr:uid="{332D5844-5B79-4541-8E57-35F5036521EA}"/>
    <cellStyle name="Normal 9 4 3 3 2 4" xfId="4091" xr:uid="{DEE008BB-2E1C-4767-BA4A-B20E2193E1C8}"/>
    <cellStyle name="Normal 9 4 3 3 2 4 2" xfId="4950" xr:uid="{03F567D7-C430-457D-9ACE-B3E5DEF1D882}"/>
    <cellStyle name="Normal 9 4 3 3 2 5" xfId="4947" xr:uid="{13A1DE3A-5E17-4090-B39B-C181B4DF5848}"/>
    <cellStyle name="Normal 9 4 3 3 3" xfId="2419" xr:uid="{94B674C9-BC5C-49E6-9631-03418EEEE15B}"/>
    <cellStyle name="Normal 9 4 3 3 3 2" xfId="4506" xr:uid="{56076B81-80DA-4880-BDF0-D19F872995EC}"/>
    <cellStyle name="Normal 9 4 3 3 3 2 2" xfId="5313" xr:uid="{78002FBF-A03D-49A0-BBED-4E65517933C5}"/>
    <cellStyle name="Normal 9 4 3 3 3 2 3" xfId="4951" xr:uid="{E766E687-12B8-4D78-871C-F32B5B1DE941}"/>
    <cellStyle name="Normal 9 4 3 3 4" xfId="4092" xr:uid="{81F6ABAA-BDAD-4740-A375-B285B0F57188}"/>
    <cellStyle name="Normal 9 4 3 3 4 2" xfId="4952" xr:uid="{7DD10C06-55DA-4622-89DC-98BF0CA04A79}"/>
    <cellStyle name="Normal 9 4 3 3 5" xfId="4093" xr:uid="{CFFFEA3E-7532-495D-A093-71B40B468D2C}"/>
    <cellStyle name="Normal 9 4 3 3 5 2" xfId="4953" xr:uid="{8B1739FC-0918-4EEF-9F39-887D16F0B980}"/>
    <cellStyle name="Normal 9 4 3 3 6" xfId="4946" xr:uid="{7B253E98-518E-4956-B74E-7A7F88DFC490}"/>
    <cellStyle name="Normal 9 4 3 4" xfId="2420" xr:uid="{B191B63B-498D-4BD0-998A-D065B02CD85C}"/>
    <cellStyle name="Normal 9 4 3 4 2" xfId="2421" xr:uid="{EEC2B938-8D32-4CB8-A8C8-4EB8C5B618E0}"/>
    <cellStyle name="Normal 9 4 3 4 2 2" xfId="4507" xr:uid="{2B024687-7639-4F16-B09F-76392900DE31}"/>
    <cellStyle name="Normal 9 4 3 4 2 2 2" xfId="5314" xr:uid="{A5ADA556-CF06-4FB4-9908-BFA34359BBD0}"/>
    <cellStyle name="Normal 9 4 3 4 2 2 3" xfId="4955" xr:uid="{D938994A-2DA9-4562-B9C4-0F567DAEE142}"/>
    <cellStyle name="Normal 9 4 3 4 3" xfId="4094" xr:uid="{97D99E5C-8C26-4D48-828B-F419287AF766}"/>
    <cellStyle name="Normal 9 4 3 4 3 2" xfId="4956" xr:uid="{74C49D5B-A76A-4A17-A728-6F223C9818D5}"/>
    <cellStyle name="Normal 9 4 3 4 4" xfId="4095" xr:uid="{0ADB0C22-72A1-4EF3-B258-927811C402F2}"/>
    <cellStyle name="Normal 9 4 3 4 4 2" xfId="4957" xr:uid="{C2C9454D-A400-4019-9114-8D8009FD8D71}"/>
    <cellStyle name="Normal 9 4 3 4 5" xfId="4954" xr:uid="{24EA6929-261F-463A-81DD-67C8B6D74D66}"/>
    <cellStyle name="Normal 9 4 3 5" xfId="2422" xr:uid="{229A8CC2-5340-432F-A40F-25473E21643B}"/>
    <cellStyle name="Normal 9 4 3 5 2" xfId="4096" xr:uid="{D24F7594-2306-4221-B0F8-32A41829EA4E}"/>
    <cellStyle name="Normal 9 4 3 5 2 2" xfId="4959" xr:uid="{FC679A4F-6D21-4659-85A2-72D89C13E120}"/>
    <cellStyle name="Normal 9 4 3 5 3" xfId="4097" xr:uid="{D905A58A-7426-4B8A-A10E-CE204CEC9E42}"/>
    <cellStyle name="Normal 9 4 3 5 3 2" xfId="4960" xr:uid="{6DA7182E-65DD-4F98-AC42-8E02E1A881B3}"/>
    <cellStyle name="Normal 9 4 3 5 4" xfId="4098" xr:uid="{8C78F4DD-89BB-4A1B-8A6F-C816C89554DF}"/>
    <cellStyle name="Normal 9 4 3 5 4 2" xfId="4961" xr:uid="{9742E19B-C082-4504-9649-D629AFEBD641}"/>
    <cellStyle name="Normal 9 4 3 5 5" xfId="4958" xr:uid="{5F4E137A-922F-4705-906D-0E927DA719E9}"/>
    <cellStyle name="Normal 9 4 3 6" xfId="4099" xr:uid="{34C0A003-3763-4A04-9677-4B3C65123A10}"/>
    <cellStyle name="Normal 9 4 3 6 2" xfId="4962" xr:uid="{DD97C6FA-EE69-44E5-95F6-5E1F4B5A5A01}"/>
    <cellStyle name="Normal 9 4 3 7" xfId="4100" xr:uid="{8625BFC9-DB46-40D7-8743-81826DC1D528}"/>
    <cellStyle name="Normal 9 4 3 7 2" xfId="4963" xr:uid="{664527CE-AF9D-4495-AFE6-DCF9670B66CB}"/>
    <cellStyle name="Normal 9 4 3 8" xfId="4101" xr:uid="{9FE7B324-CB7B-4E79-8788-67019C3BBBCE}"/>
    <cellStyle name="Normal 9 4 3 8 2" xfId="4964" xr:uid="{9D5B2284-62A3-4556-A659-C2B22EE092C3}"/>
    <cellStyle name="Normal 9 4 3 9" xfId="4932" xr:uid="{5B12822E-2539-4818-BF40-EBCCD82D17DE}"/>
    <cellStyle name="Normal 9 4 4" xfId="178" xr:uid="{2CE035D3-8EBB-4D32-A899-9D76C1B0D9BA}"/>
    <cellStyle name="Normal 9 4 4 2" xfId="864" xr:uid="{4C498CA2-2DD0-4A94-95F2-C9B0A19E72B3}"/>
    <cellStyle name="Normal 9 4 4 2 2" xfId="865" xr:uid="{BFEF6A50-917C-40D0-8DBA-B5AD2FC5F49C}"/>
    <cellStyle name="Normal 9 4 4 2 2 2" xfId="2423" xr:uid="{1CD1E909-2D0D-4A8D-B17C-113B451D35C1}"/>
    <cellStyle name="Normal 9 4 4 2 2 2 2" xfId="2424" xr:uid="{0928ACA9-2EAD-46EC-9C08-C8B00574A88F}"/>
    <cellStyle name="Normal 9 4 4 2 2 2 2 2" xfId="4969" xr:uid="{734BEAFF-39EF-4FDF-81CD-663C59D4A6E0}"/>
    <cellStyle name="Normal 9 4 4 2 2 2 3" xfId="4968" xr:uid="{D51BF25D-E554-4CC9-9E91-E8A5597577C0}"/>
    <cellStyle name="Normal 9 4 4 2 2 3" xfId="2425" xr:uid="{588F913C-6724-4C40-A8DF-F482F866BE12}"/>
    <cellStyle name="Normal 9 4 4 2 2 3 2" xfId="4970" xr:uid="{799F137D-E6E9-4D8F-92A3-2B090E2651C7}"/>
    <cellStyle name="Normal 9 4 4 2 2 4" xfId="4102" xr:uid="{13734B5E-F43C-4E87-A562-7C19A678AC1F}"/>
    <cellStyle name="Normal 9 4 4 2 2 4 2" xfId="4971" xr:uid="{C6E60CF1-D36D-45F2-9BA5-330321A90728}"/>
    <cellStyle name="Normal 9 4 4 2 2 5" xfId="4967" xr:uid="{CFBC2A2F-CF22-498A-A684-E87C2146F1FF}"/>
    <cellStyle name="Normal 9 4 4 2 3" xfId="2426" xr:uid="{9C7D7723-E64B-4B14-9D7F-152103C5C237}"/>
    <cellStyle name="Normal 9 4 4 2 3 2" xfId="2427" xr:uid="{F4038692-5EFF-4C39-9703-9D9F646EE04F}"/>
    <cellStyle name="Normal 9 4 4 2 3 2 2" xfId="4973" xr:uid="{346A144F-161B-437E-B516-4F572CE736FD}"/>
    <cellStyle name="Normal 9 4 4 2 3 3" xfId="4972" xr:uid="{64215885-2F4F-4829-84FC-55FAEC2FB70B}"/>
    <cellStyle name="Normal 9 4 4 2 4" xfId="2428" xr:uid="{2BBB7135-96DD-42EA-9589-D5B8BAEB3715}"/>
    <cellStyle name="Normal 9 4 4 2 4 2" xfId="4974" xr:uid="{94688E26-21A3-4412-B097-06CD79C125C0}"/>
    <cellStyle name="Normal 9 4 4 2 5" xfId="4103" xr:uid="{151CFF57-60F2-4C83-B7EB-B895D999E70C}"/>
    <cellStyle name="Normal 9 4 4 2 5 2" xfId="4975" xr:uid="{01EE89DD-5B3B-4748-A8CD-19F529CE0B21}"/>
    <cellStyle name="Normal 9 4 4 2 6" xfId="4966" xr:uid="{FE413703-EDF4-4DB3-9239-92B9B9159D50}"/>
    <cellStyle name="Normal 9 4 4 3" xfId="866" xr:uid="{E681AE62-4286-4735-8044-E74D81B3B719}"/>
    <cellStyle name="Normal 9 4 4 3 2" xfId="2429" xr:uid="{3DD41C0D-C950-4ECA-91A0-18C5216F8145}"/>
    <cellStyle name="Normal 9 4 4 3 2 2" xfId="2430" xr:uid="{A207D1D9-3ECE-4D6E-8F4D-0EEDD3A6A051}"/>
    <cellStyle name="Normal 9 4 4 3 2 2 2" xfId="4978" xr:uid="{E02B12DF-8DA1-467F-A09E-EEBE6DE5C4F5}"/>
    <cellStyle name="Normal 9 4 4 3 2 3" xfId="4977" xr:uid="{44C4CBB8-FB41-4967-B6CE-ACD5B00BBC54}"/>
    <cellStyle name="Normal 9 4 4 3 3" xfId="2431" xr:uid="{49EC1DE1-F8C9-4702-B9ED-C3FC160E63E5}"/>
    <cellStyle name="Normal 9 4 4 3 3 2" xfId="4979" xr:uid="{3A597D46-FE8E-4488-B041-E254B65BC2E5}"/>
    <cellStyle name="Normal 9 4 4 3 4" xfId="4104" xr:uid="{6DD603CC-C20A-443A-9AE7-E67A19A678E7}"/>
    <cellStyle name="Normal 9 4 4 3 4 2" xfId="4980" xr:uid="{6DBADDB8-C448-4E80-AC9D-7DF18138B5E5}"/>
    <cellStyle name="Normal 9 4 4 3 5" xfId="4976" xr:uid="{E224C223-7B49-4108-8B72-0E20A7E24083}"/>
    <cellStyle name="Normal 9 4 4 4" xfId="2432" xr:uid="{2783FBC1-A00B-44FD-8CA9-CE9CF661F3DA}"/>
    <cellStyle name="Normal 9 4 4 4 2" xfId="2433" xr:uid="{D4D5BECE-73EA-43BC-828B-2E4983A02C57}"/>
    <cellStyle name="Normal 9 4 4 4 2 2" xfId="4982" xr:uid="{304A1516-48C3-4DC0-B111-CA5EF0FF05B0}"/>
    <cellStyle name="Normal 9 4 4 4 3" xfId="4105" xr:uid="{93A7A682-C6BE-4715-9189-B3C4CBAB97CC}"/>
    <cellStyle name="Normal 9 4 4 4 3 2" xfId="4983" xr:uid="{37A9E33A-A638-49DA-87F2-39BE63E08C8E}"/>
    <cellStyle name="Normal 9 4 4 4 4" xfId="4106" xr:uid="{A73785C0-59E2-4E5D-A17A-A3EBD5763E53}"/>
    <cellStyle name="Normal 9 4 4 4 4 2" xfId="4984" xr:uid="{60C66D23-3A9C-41BA-816E-E830B6425BBE}"/>
    <cellStyle name="Normal 9 4 4 4 5" xfId="4981" xr:uid="{19FEBF0C-28A4-4DD8-9E9F-1F297655E82F}"/>
    <cellStyle name="Normal 9 4 4 5" xfId="2434" xr:uid="{F5F0ACD4-EB22-4BEE-8ED1-F91A5FC16F18}"/>
    <cellStyle name="Normal 9 4 4 5 2" xfId="4985" xr:uid="{009C7EF0-1C32-46E0-9FA6-018D7C8D01E0}"/>
    <cellStyle name="Normal 9 4 4 6" xfId="4107" xr:uid="{EB2A125D-55EB-41A8-AF55-01BFEEC5D8A3}"/>
    <cellStyle name="Normal 9 4 4 6 2" xfId="4986" xr:uid="{98DE3BD3-7B16-419A-9F41-2EA401D1C3D5}"/>
    <cellStyle name="Normal 9 4 4 7" xfId="4108" xr:uid="{7C3445B4-4665-44A7-9E0C-76EB1AF18502}"/>
    <cellStyle name="Normal 9 4 4 7 2" xfId="4987" xr:uid="{083E1925-EE04-43A9-9E44-36D65E99376F}"/>
    <cellStyle name="Normal 9 4 4 8" xfId="4965" xr:uid="{BF68DB60-CF5C-42DE-B3F8-32B7D6C01A4E}"/>
    <cellStyle name="Normal 9 4 5" xfId="417" xr:uid="{099F2AAD-7F40-4B4B-9C83-272749E2C440}"/>
    <cellStyle name="Normal 9 4 5 2" xfId="867" xr:uid="{633C4A09-1156-407D-814C-4CB4BF6CE766}"/>
    <cellStyle name="Normal 9 4 5 2 2" xfId="2435" xr:uid="{1F42B001-6BAA-434C-8AB6-A322A6CBA6FF}"/>
    <cellStyle name="Normal 9 4 5 2 2 2" xfId="2436" xr:uid="{D41A2A43-885A-462B-BC86-E803DF908C11}"/>
    <cellStyle name="Normal 9 4 5 2 2 2 2" xfId="4991" xr:uid="{9BF6249A-79BC-4CFA-8E7B-FEB064D447CA}"/>
    <cellStyle name="Normal 9 4 5 2 2 3" xfId="4990" xr:uid="{8525ADCB-99F0-4DCC-87C2-F83811D4B0EF}"/>
    <cellStyle name="Normal 9 4 5 2 3" xfId="2437" xr:uid="{B02D0BE5-BEFF-4889-9587-BEC4A731BD4B}"/>
    <cellStyle name="Normal 9 4 5 2 3 2" xfId="4992" xr:uid="{3E53E09C-67DB-48E6-A434-E92BFEE4DB17}"/>
    <cellStyle name="Normal 9 4 5 2 4" xfId="4109" xr:uid="{CEA726F8-AB50-4241-90E2-8892DB441F80}"/>
    <cellStyle name="Normal 9 4 5 2 4 2" xfId="4993" xr:uid="{F887F9EE-B629-41FE-8FED-7614442E8617}"/>
    <cellStyle name="Normal 9 4 5 2 5" xfId="4989" xr:uid="{B156CD68-5C8B-4102-8E8B-B445356BE31B}"/>
    <cellStyle name="Normal 9 4 5 3" xfId="2438" xr:uid="{4F942FB0-C3F9-46EB-A6C6-99C52A88B9C5}"/>
    <cellStyle name="Normal 9 4 5 3 2" xfId="2439" xr:uid="{831CE999-3C23-4799-BE75-668F3FF39179}"/>
    <cellStyle name="Normal 9 4 5 3 2 2" xfId="4995" xr:uid="{0872423E-33F6-4D5B-A9C2-AEFCB3B25B64}"/>
    <cellStyle name="Normal 9 4 5 3 3" xfId="4110" xr:uid="{6BD0880F-C8CB-42C3-9895-ADA67AA500BA}"/>
    <cellStyle name="Normal 9 4 5 3 3 2" xfId="4996" xr:uid="{B80FE1F4-BF99-4129-90B6-58BFE1E21FA2}"/>
    <cellStyle name="Normal 9 4 5 3 4" xfId="4111" xr:uid="{BA199EB8-E111-4D8D-8444-4B923E7072E0}"/>
    <cellStyle name="Normal 9 4 5 3 4 2" xfId="4997" xr:uid="{A81C2AB7-A487-48F6-BD49-04DE5A8A42E1}"/>
    <cellStyle name="Normal 9 4 5 3 5" xfId="4994" xr:uid="{7A38C7F9-126D-4389-88CF-E90C6659C34E}"/>
    <cellStyle name="Normal 9 4 5 4" xfId="2440" xr:uid="{F5711C4D-107B-4193-97B0-1807583EEE64}"/>
    <cellStyle name="Normal 9 4 5 4 2" xfId="4998" xr:uid="{4D24952E-8E28-4DC0-A038-8C55781AC6E4}"/>
    <cellStyle name="Normal 9 4 5 5" xfId="4112" xr:uid="{F8133B2C-8EC1-4B3A-85D7-C8BBBD8533BD}"/>
    <cellStyle name="Normal 9 4 5 5 2" xfId="4999" xr:uid="{5939EC81-FC37-46EA-9FEB-6FAFD63ED249}"/>
    <cellStyle name="Normal 9 4 5 6" xfId="4113" xr:uid="{1A81820E-00EF-4715-9055-063B7F09D64C}"/>
    <cellStyle name="Normal 9 4 5 6 2" xfId="5000" xr:uid="{ABCE9712-F77B-42B5-8A3D-D761C9F17C17}"/>
    <cellStyle name="Normal 9 4 5 7" xfId="4988" xr:uid="{B15272E4-904F-4338-B8D7-B0050F8C6FED}"/>
    <cellStyle name="Normal 9 4 6" xfId="418" xr:uid="{32FC09E0-21C6-4A46-AC03-A15B5536E381}"/>
    <cellStyle name="Normal 9 4 6 2" xfId="2441" xr:uid="{4612714F-C3AB-4525-9050-5E3EDA3C1A85}"/>
    <cellStyle name="Normal 9 4 6 2 2" xfId="2442" xr:uid="{3AAC5629-F70A-4866-9F16-40AD55B7637B}"/>
    <cellStyle name="Normal 9 4 6 2 2 2" xfId="5003" xr:uid="{CE2CB1EE-7610-486F-813A-CFC906125B9D}"/>
    <cellStyle name="Normal 9 4 6 2 3" xfId="4114" xr:uid="{C1AFF994-5779-4FEA-82A2-C3C884C6545E}"/>
    <cellStyle name="Normal 9 4 6 2 3 2" xfId="5004" xr:uid="{0D6A7B4E-05AC-4DE2-97ED-F852C4373390}"/>
    <cellStyle name="Normal 9 4 6 2 4" xfId="4115" xr:uid="{03B61A0D-41C5-4B27-9389-ABB89194F72A}"/>
    <cellStyle name="Normal 9 4 6 2 4 2" xfId="5005" xr:uid="{DE906836-6FC1-42D6-993B-065FBE4ABA97}"/>
    <cellStyle name="Normal 9 4 6 2 5" xfId="5002" xr:uid="{45EE727C-DA27-4983-A1A4-74EA3C4E0CA3}"/>
    <cellStyle name="Normal 9 4 6 3" xfId="2443" xr:uid="{89A28C1F-FB9B-4486-9972-B9685C32F488}"/>
    <cellStyle name="Normal 9 4 6 3 2" xfId="5006" xr:uid="{A5D05B05-0770-4038-AB7D-40BAE0A3B477}"/>
    <cellStyle name="Normal 9 4 6 4" xfId="4116" xr:uid="{6439D2D1-943D-4902-BA98-17180BE032E9}"/>
    <cellStyle name="Normal 9 4 6 4 2" xfId="5007" xr:uid="{72F2A2C5-C05D-48A1-A240-C9CB3E14399E}"/>
    <cellStyle name="Normal 9 4 6 5" xfId="4117" xr:uid="{57F8E000-1EB6-49F1-A069-F2696EDD0E4A}"/>
    <cellStyle name="Normal 9 4 6 5 2" xfId="5008" xr:uid="{7FD63E0B-41E9-461F-BCD0-84DA4AE3DE0E}"/>
    <cellStyle name="Normal 9 4 6 6" xfId="5001" xr:uid="{E0485441-706A-407F-B02E-B39896189B98}"/>
    <cellStyle name="Normal 9 4 7" xfId="2444" xr:uid="{88114753-4217-4FF9-BE04-6E05CA7C3C04}"/>
    <cellStyle name="Normal 9 4 7 2" xfId="2445" xr:uid="{DCFC1F79-6B5A-44D1-A45D-0E4ACA418DC3}"/>
    <cellStyle name="Normal 9 4 7 2 2" xfId="5010" xr:uid="{62419645-1C2F-4146-AB82-B26ABD4024D5}"/>
    <cellStyle name="Normal 9 4 7 3" xfId="4118" xr:uid="{E8C65F68-494E-4474-9D2B-A94F5020C101}"/>
    <cellStyle name="Normal 9 4 7 3 2" xfId="5011" xr:uid="{D7FD8A61-57A4-4FF0-A033-0BFE26E6C36F}"/>
    <cellStyle name="Normal 9 4 7 4" xfId="4119" xr:uid="{6B72F115-BFAF-4126-B4B7-264645ACFFE3}"/>
    <cellStyle name="Normal 9 4 7 4 2" xfId="5012" xr:uid="{B3447264-215F-465C-B317-4E9E1DFABCAF}"/>
    <cellStyle name="Normal 9 4 7 5" xfId="5009" xr:uid="{CE1E4E3E-2B19-49D1-83AA-FBB17485A972}"/>
    <cellStyle name="Normal 9 4 8" xfId="2446" xr:uid="{77359CD7-46FE-4F84-9791-7F348E852886}"/>
    <cellStyle name="Normal 9 4 8 2" xfId="4120" xr:uid="{639E2863-340B-44C8-89C7-D836C35189BB}"/>
    <cellStyle name="Normal 9 4 8 2 2" xfId="5014" xr:uid="{DE7A9858-70D5-4BC4-B001-D00D9E2A5EAC}"/>
    <cellStyle name="Normal 9 4 8 3" xfId="4121" xr:uid="{D5DCBE73-48AB-448B-BFB2-475537EA2EE1}"/>
    <cellStyle name="Normal 9 4 8 3 2" xfId="5015" xr:uid="{E03DB79C-995B-43D2-9FCF-763B6A36A114}"/>
    <cellStyle name="Normal 9 4 8 4" xfId="4122" xr:uid="{3EB17C7D-B183-4774-AD22-2FACE1110166}"/>
    <cellStyle name="Normal 9 4 8 4 2" xfId="5016" xr:uid="{90196251-EE66-436E-9155-278AADB7E572}"/>
    <cellStyle name="Normal 9 4 8 5" xfId="5013" xr:uid="{E7BB513A-B61A-4752-911B-AC21B78AB9B2}"/>
    <cellStyle name="Normal 9 4 9" xfId="4123" xr:uid="{97382F77-5349-4FC6-9EEA-EFCEDEFA5336}"/>
    <cellStyle name="Normal 9 4 9 2" xfId="5017" xr:uid="{4450DE1C-7057-4255-82AD-DDB52DF3C3F3}"/>
    <cellStyle name="Normal 9 5" xfId="179" xr:uid="{EF0BD816-FCEB-453A-8362-BE8590754A8A}"/>
    <cellStyle name="Normal 9 5 10" xfId="4124" xr:uid="{055678D3-2BA5-4EBA-89CB-F82764F8DC02}"/>
    <cellStyle name="Normal 9 5 10 2" xfId="5019" xr:uid="{86D4129F-35BC-461B-925D-9FD9DE5FC9D1}"/>
    <cellStyle name="Normal 9 5 11" xfId="4125" xr:uid="{9DC245A1-3BB6-468A-B67F-6466829E852D}"/>
    <cellStyle name="Normal 9 5 11 2" xfId="5020" xr:uid="{0DD71C05-858E-459A-ADF8-37171C2E4419}"/>
    <cellStyle name="Normal 9 5 12" xfId="5018" xr:uid="{FC85A206-C272-48AE-8637-51B9189232EE}"/>
    <cellStyle name="Normal 9 5 2" xfId="180" xr:uid="{81B9F82D-527C-486F-B735-03A99C9613B4}"/>
    <cellStyle name="Normal 9 5 2 10" xfId="5021" xr:uid="{522D430A-CA06-402F-AC2E-77E2DDE15E6E}"/>
    <cellStyle name="Normal 9 5 2 2" xfId="419" xr:uid="{C14A0261-1B96-4C66-8C40-1EBE716488A2}"/>
    <cellStyle name="Normal 9 5 2 2 2" xfId="868" xr:uid="{7AE80F0B-6EA5-4B2A-B8CC-162B582F42C4}"/>
    <cellStyle name="Normal 9 5 2 2 2 2" xfId="869" xr:uid="{2832F933-28C2-465E-B863-FB610C21FCF1}"/>
    <cellStyle name="Normal 9 5 2 2 2 2 2" xfId="2447" xr:uid="{914AC68A-EB99-4707-8D56-E64559302AF6}"/>
    <cellStyle name="Normal 9 5 2 2 2 2 2 2" xfId="5025" xr:uid="{A7F6D5EB-B249-4655-B17B-431736B897DF}"/>
    <cellStyle name="Normal 9 5 2 2 2 2 3" xfId="4126" xr:uid="{B7D3664D-7426-434F-BA58-D2335857D0E2}"/>
    <cellStyle name="Normal 9 5 2 2 2 2 3 2" xfId="5026" xr:uid="{8CBDB692-AC63-42C6-9139-5CB597B374B0}"/>
    <cellStyle name="Normal 9 5 2 2 2 2 4" xfId="4127" xr:uid="{44B0925F-3AF8-49F0-9698-EB79D057EC85}"/>
    <cellStyle name="Normal 9 5 2 2 2 2 4 2" xfId="5027" xr:uid="{979E6035-D768-4D62-B179-58979AEECAC2}"/>
    <cellStyle name="Normal 9 5 2 2 2 2 5" xfId="5024" xr:uid="{357A071F-58BF-4AC9-8CD7-927619613A46}"/>
    <cellStyle name="Normal 9 5 2 2 2 3" xfId="2448" xr:uid="{976BDEE9-946C-4A17-BA7C-866F48AF55D6}"/>
    <cellStyle name="Normal 9 5 2 2 2 3 2" xfId="4128" xr:uid="{113EA206-490F-40BB-949B-CFFAA2C053B2}"/>
    <cellStyle name="Normal 9 5 2 2 2 3 2 2" xfId="5029" xr:uid="{4B44B7B4-0756-46AB-ACE3-8B5254BAB10E}"/>
    <cellStyle name="Normal 9 5 2 2 2 3 3" xfId="4129" xr:uid="{1B851E62-1CBF-4975-A44C-BBDDBBE59438}"/>
    <cellStyle name="Normal 9 5 2 2 2 3 3 2" xfId="5030" xr:uid="{0070E0B3-7626-47CF-9C89-9A5DC08AB7DA}"/>
    <cellStyle name="Normal 9 5 2 2 2 3 4" xfId="4130" xr:uid="{A479E055-0E7D-4B8D-8B76-6AD65E18FB9C}"/>
    <cellStyle name="Normal 9 5 2 2 2 3 4 2" xfId="5031" xr:uid="{031441D8-9F8B-4E98-BC64-8EDED9A2B0C5}"/>
    <cellStyle name="Normal 9 5 2 2 2 3 5" xfId="5028" xr:uid="{318B344D-8AAD-42CC-B905-B2AE1848C780}"/>
    <cellStyle name="Normal 9 5 2 2 2 4" xfId="4131" xr:uid="{D8831A84-6074-4B65-8655-F4D3169EBC54}"/>
    <cellStyle name="Normal 9 5 2 2 2 4 2" xfId="5032" xr:uid="{7A3A49F6-5D2A-412B-9090-562CCAC71A6A}"/>
    <cellStyle name="Normal 9 5 2 2 2 5" xfId="4132" xr:uid="{778A26C9-CF91-417D-AA12-8F73B62BFC12}"/>
    <cellStyle name="Normal 9 5 2 2 2 5 2" xfId="5033" xr:uid="{B39AAD2A-A84F-48D8-B8D8-E05E93B675AE}"/>
    <cellStyle name="Normal 9 5 2 2 2 6" xfId="4133" xr:uid="{9B07C5F8-BC5C-4C09-A508-030AC04D84F3}"/>
    <cellStyle name="Normal 9 5 2 2 2 6 2" xfId="5034" xr:uid="{1C74824C-2E2B-4DB6-B36F-105870F3CEF6}"/>
    <cellStyle name="Normal 9 5 2 2 2 7" xfId="5023" xr:uid="{17A578A5-8AFD-4D34-8D18-219F759ACC03}"/>
    <cellStyle name="Normal 9 5 2 2 3" xfId="870" xr:uid="{25BEA995-3402-4247-BE74-000056B71E65}"/>
    <cellStyle name="Normal 9 5 2 2 3 2" xfId="2449" xr:uid="{FBF6AD44-218A-42AF-8ABB-BE98DDF292BD}"/>
    <cellStyle name="Normal 9 5 2 2 3 2 2" xfId="4134" xr:uid="{9CC398DC-5E3C-4EF0-AF9B-D19E706754D2}"/>
    <cellStyle name="Normal 9 5 2 2 3 2 2 2" xfId="5037" xr:uid="{7A57FEF5-A8AD-4210-9183-6AA622C0E347}"/>
    <cellStyle name="Normal 9 5 2 2 3 2 3" xfId="4135" xr:uid="{AB031517-11D6-4216-934F-76C6BCC3A18A}"/>
    <cellStyle name="Normal 9 5 2 2 3 2 3 2" xfId="5038" xr:uid="{ADCDC417-3B60-471F-9420-D625A86984C1}"/>
    <cellStyle name="Normal 9 5 2 2 3 2 4" xfId="4136" xr:uid="{D78D534F-D41F-4EEB-B69D-4CEE7A28C882}"/>
    <cellStyle name="Normal 9 5 2 2 3 2 4 2" xfId="5039" xr:uid="{E3167446-37B3-4D09-873F-9772B4FFB856}"/>
    <cellStyle name="Normal 9 5 2 2 3 2 5" xfId="5036" xr:uid="{FC386C55-6E46-4F54-B1B1-6B2D7966CE8E}"/>
    <cellStyle name="Normal 9 5 2 2 3 3" xfId="4137" xr:uid="{3627CCBF-1CA9-482F-838E-D4388A2326DB}"/>
    <cellStyle name="Normal 9 5 2 2 3 3 2" xfId="5040" xr:uid="{BA61C7BC-BF90-4E34-974F-F061CD582B8F}"/>
    <cellStyle name="Normal 9 5 2 2 3 4" xfId="4138" xr:uid="{F929E134-1B04-4A94-ABE6-43AFE953A32E}"/>
    <cellStyle name="Normal 9 5 2 2 3 4 2" xfId="5041" xr:uid="{554EE9EF-0518-47B6-B55A-3216DEC1BB0A}"/>
    <cellStyle name="Normal 9 5 2 2 3 5" xfId="4139" xr:uid="{9DEFBFD9-FA2B-425F-9BAA-A75A1906996D}"/>
    <cellStyle name="Normal 9 5 2 2 3 5 2" xfId="5042" xr:uid="{AE473F82-1165-41AB-9EF9-1D4E0500D3D4}"/>
    <cellStyle name="Normal 9 5 2 2 3 6" xfId="5035" xr:uid="{65E3C7C2-ECCF-42B5-9D6B-0901942C417B}"/>
    <cellStyle name="Normal 9 5 2 2 4" xfId="2450" xr:uid="{FFB4C48B-2EE7-441C-9B21-0470ECB3F3F9}"/>
    <cellStyle name="Normal 9 5 2 2 4 2" xfId="4140" xr:uid="{2D6C444A-39AB-46E9-9E00-3C5B253E15A3}"/>
    <cellStyle name="Normal 9 5 2 2 4 2 2" xfId="5044" xr:uid="{3E70583E-5B31-4137-B4A8-EB9AA0F2EA6A}"/>
    <cellStyle name="Normal 9 5 2 2 4 3" xfId="4141" xr:uid="{8F4B3081-54B0-4393-86C7-2C676F1ACF02}"/>
    <cellStyle name="Normal 9 5 2 2 4 3 2" xfId="5045" xr:uid="{FC001F2F-C12C-4B96-B84E-5A4D244E3473}"/>
    <cellStyle name="Normal 9 5 2 2 4 4" xfId="4142" xr:uid="{DD1EDE69-404C-449E-AC3D-09EAFB01BC81}"/>
    <cellStyle name="Normal 9 5 2 2 4 4 2" xfId="5046" xr:uid="{637972F5-4D65-4CF4-ACAE-53DF3DB77BF7}"/>
    <cellStyle name="Normal 9 5 2 2 4 5" xfId="5043" xr:uid="{7945764A-97F0-46A3-97A1-057918DBDF5C}"/>
    <cellStyle name="Normal 9 5 2 2 5" xfId="4143" xr:uid="{07E03A3E-38C9-443D-B09E-C60B3709C747}"/>
    <cellStyle name="Normal 9 5 2 2 5 2" xfId="4144" xr:uid="{CC205A6B-AC88-416A-8B4D-E6622E0FBD37}"/>
    <cellStyle name="Normal 9 5 2 2 5 2 2" xfId="5048" xr:uid="{0D5CC2B8-CB7B-4940-B24B-230424F26584}"/>
    <cellStyle name="Normal 9 5 2 2 5 3" xfId="4145" xr:uid="{DA03448C-21AF-4098-86F5-DE0E594FC962}"/>
    <cellStyle name="Normal 9 5 2 2 5 3 2" xfId="5049" xr:uid="{845CB136-7074-4451-B6F9-FBF5CE198B04}"/>
    <cellStyle name="Normal 9 5 2 2 5 4" xfId="4146" xr:uid="{E9A1A752-9234-4C93-A071-2F3F65A71B17}"/>
    <cellStyle name="Normal 9 5 2 2 5 4 2" xfId="5050" xr:uid="{345CEE57-562E-4912-A362-AAA44837DC1A}"/>
    <cellStyle name="Normal 9 5 2 2 5 5" xfId="5047" xr:uid="{9F67E6A4-FB0B-4C93-9E68-562B57A7C287}"/>
    <cellStyle name="Normal 9 5 2 2 6" xfId="4147" xr:uid="{A6959125-DA1A-4972-95FE-3329678B2528}"/>
    <cellStyle name="Normal 9 5 2 2 6 2" xfId="5051" xr:uid="{E942F007-75C2-4A2F-BD9C-5300D685239E}"/>
    <cellStyle name="Normal 9 5 2 2 7" xfId="4148" xr:uid="{186CFECD-CBB3-4C35-8789-826C9B5D1EA9}"/>
    <cellStyle name="Normal 9 5 2 2 7 2" xfId="5052" xr:uid="{3059F54F-3F3B-41BE-8E42-C33C7F2E2609}"/>
    <cellStyle name="Normal 9 5 2 2 8" xfId="4149" xr:uid="{B2B35AB7-FF73-4341-AF16-158F221D1BC7}"/>
    <cellStyle name="Normal 9 5 2 2 8 2" xfId="5053" xr:uid="{43FA7076-66C4-46FB-828E-AADF17494137}"/>
    <cellStyle name="Normal 9 5 2 2 9" xfId="5022" xr:uid="{55649CA7-21B4-41C5-AA48-618042360105}"/>
    <cellStyle name="Normal 9 5 2 3" xfId="871" xr:uid="{7DF79BC9-DC83-477A-B62F-88AEEC936C2A}"/>
    <cellStyle name="Normal 9 5 2 3 2" xfId="872" xr:uid="{28F41FEA-FCCC-453D-A296-B9002E81E72D}"/>
    <cellStyle name="Normal 9 5 2 3 2 2" xfId="873" xr:uid="{3798759C-D971-4533-A112-67AB328350F5}"/>
    <cellStyle name="Normal 9 5 2 3 2 2 2" xfId="5056" xr:uid="{4995938A-8243-4C60-9996-48BEC2AB160F}"/>
    <cellStyle name="Normal 9 5 2 3 2 3" xfId="4150" xr:uid="{2295700B-5E9E-4F86-A69A-4A49A035D5E1}"/>
    <cellStyle name="Normal 9 5 2 3 2 3 2" xfId="5057" xr:uid="{12365E71-35B5-46D9-8CDC-188FCFE8E019}"/>
    <cellStyle name="Normal 9 5 2 3 2 4" xfId="4151" xr:uid="{B652FF5D-4790-4067-B983-84B59960AD0F}"/>
    <cellStyle name="Normal 9 5 2 3 2 4 2" xfId="5058" xr:uid="{6E186B44-B59B-4A88-A7D7-5ADECF93E919}"/>
    <cellStyle name="Normal 9 5 2 3 2 5" xfId="5055" xr:uid="{4CE5C9AA-8BF3-425B-ADEF-5D025402C8B3}"/>
    <cellStyle name="Normal 9 5 2 3 3" xfId="874" xr:uid="{2150595F-5F80-4432-9744-3DC8DADFD387}"/>
    <cellStyle name="Normal 9 5 2 3 3 2" xfId="4152" xr:uid="{5325B794-6827-4815-893D-850311CF8B0D}"/>
    <cellStyle name="Normal 9 5 2 3 3 2 2" xfId="5060" xr:uid="{1020E4DD-1447-4E3C-8D2A-6BDB024C695D}"/>
    <cellStyle name="Normal 9 5 2 3 3 3" xfId="4153" xr:uid="{89B64A00-6735-4B47-9800-568388C57E63}"/>
    <cellStyle name="Normal 9 5 2 3 3 3 2" xfId="5061" xr:uid="{6C58E597-1F79-4F1F-A90E-FEB486BFBE18}"/>
    <cellStyle name="Normal 9 5 2 3 3 4" xfId="4154" xr:uid="{4CDE312B-912E-4CDE-B9B8-9D6020662707}"/>
    <cellStyle name="Normal 9 5 2 3 3 4 2" xfId="5062" xr:uid="{2D426975-979D-4A48-81A8-CAFF6536E9CD}"/>
    <cellStyle name="Normal 9 5 2 3 3 5" xfId="5059" xr:uid="{4ED2E7AE-29C1-43C3-A068-56A18045F0C5}"/>
    <cellStyle name="Normal 9 5 2 3 4" xfId="4155" xr:uid="{AD42E334-AD4E-4F98-B939-292B17C2CB07}"/>
    <cellStyle name="Normal 9 5 2 3 4 2" xfId="5063" xr:uid="{E35EE8AA-DFA5-49C0-94C7-66E6EB850176}"/>
    <cellStyle name="Normal 9 5 2 3 5" xfId="4156" xr:uid="{922BD86F-6918-49B1-964C-CE480055C8B8}"/>
    <cellStyle name="Normal 9 5 2 3 5 2" xfId="5064" xr:uid="{F3E45239-60FF-49B0-9F70-DBF7258A5E2F}"/>
    <cellStyle name="Normal 9 5 2 3 6" xfId="4157" xr:uid="{3852E9BC-39E6-412C-B4F6-54F314254F77}"/>
    <cellStyle name="Normal 9 5 2 3 6 2" xfId="5065" xr:uid="{1B08ECE4-EF40-404F-8721-7C245E3B3D0F}"/>
    <cellStyle name="Normal 9 5 2 3 7" xfId="5054" xr:uid="{A177A347-1BD9-4C6D-94DC-4D48D0327AF9}"/>
    <cellStyle name="Normal 9 5 2 4" xfId="875" xr:uid="{6D996250-ED98-4ABB-8081-9F5D97C6B3D5}"/>
    <cellStyle name="Normal 9 5 2 4 2" xfId="876" xr:uid="{D28A3735-D60D-46EF-827A-9832CEFA070F}"/>
    <cellStyle name="Normal 9 5 2 4 2 2" xfId="4158" xr:uid="{BB1D1878-8AE1-4FDB-8E0F-4421F6AE12A0}"/>
    <cellStyle name="Normal 9 5 2 4 2 2 2" xfId="5068" xr:uid="{0D54856D-D6C1-4892-946F-4EB78CD22D5B}"/>
    <cellStyle name="Normal 9 5 2 4 2 3" xfId="4159" xr:uid="{B4365490-8458-4620-A8CA-505624817E84}"/>
    <cellStyle name="Normal 9 5 2 4 2 3 2" xfId="5069" xr:uid="{AA755634-417A-4A12-AF3B-5DF516D5ED36}"/>
    <cellStyle name="Normal 9 5 2 4 2 4" xfId="4160" xr:uid="{43B7CC7B-CEB3-4213-9A20-4F27BB98EBA7}"/>
    <cellStyle name="Normal 9 5 2 4 2 4 2" xfId="5070" xr:uid="{ACD424E9-BD47-4712-8AA8-9214F0DCE917}"/>
    <cellStyle name="Normal 9 5 2 4 2 5" xfId="5067" xr:uid="{75DC1007-D724-4BF2-AC2D-5C9ABED30AF5}"/>
    <cellStyle name="Normal 9 5 2 4 3" xfId="4161" xr:uid="{DC563928-7CAE-4DDA-B492-E88355CC8F81}"/>
    <cellStyle name="Normal 9 5 2 4 3 2" xfId="5071" xr:uid="{5FDF050C-EE8A-4DAB-A5C1-AAB5C740EABE}"/>
    <cellStyle name="Normal 9 5 2 4 4" xfId="4162" xr:uid="{95F9E7F4-D060-4356-B70A-FE76FC0FD9DC}"/>
    <cellStyle name="Normal 9 5 2 4 4 2" xfId="5072" xr:uid="{D915204A-1393-4B48-8243-EA62A368B46A}"/>
    <cellStyle name="Normal 9 5 2 4 5" xfId="4163" xr:uid="{68E1F5D7-5A7D-43C8-A04F-7AE6B806C405}"/>
    <cellStyle name="Normal 9 5 2 4 5 2" xfId="5073" xr:uid="{7047D96C-857A-4E8A-9627-CD1CFEC27E13}"/>
    <cellStyle name="Normal 9 5 2 4 6" xfId="5066" xr:uid="{C61B0AC2-1BA0-4FC5-951D-A5CD1F769618}"/>
    <cellStyle name="Normal 9 5 2 5" xfId="877" xr:uid="{A050CC51-9CC1-48D5-9342-62411A9D9AC5}"/>
    <cellStyle name="Normal 9 5 2 5 2" xfId="4164" xr:uid="{733E175A-217B-45DA-8E02-EC60D9A1C38B}"/>
    <cellStyle name="Normal 9 5 2 5 2 2" xfId="5075" xr:uid="{973296CD-B627-4962-973A-50FA2D5602CB}"/>
    <cellStyle name="Normal 9 5 2 5 3" xfId="4165" xr:uid="{68F2582A-C2F8-40F1-9251-4B030A42AD98}"/>
    <cellStyle name="Normal 9 5 2 5 3 2" xfId="5076" xr:uid="{563280B8-2978-4B01-BF75-7B0B5182848F}"/>
    <cellStyle name="Normal 9 5 2 5 4" xfId="4166" xr:uid="{514BC8E1-7EF9-42A1-AB37-01F88831B587}"/>
    <cellStyle name="Normal 9 5 2 5 4 2" xfId="5077" xr:uid="{C7ADD748-9B49-4828-9F52-7D11C0CD62B1}"/>
    <cellStyle name="Normal 9 5 2 5 5" xfId="5074" xr:uid="{9CF03B56-091B-4628-9D3E-1EB5A4B51A1B}"/>
    <cellStyle name="Normal 9 5 2 6" xfId="4167" xr:uid="{42B63C39-047D-4450-8CAC-9A0E031B716C}"/>
    <cellStyle name="Normal 9 5 2 6 2" xfId="4168" xr:uid="{F5C4D05A-2793-4CA6-91E9-FA86968D0831}"/>
    <cellStyle name="Normal 9 5 2 6 2 2" xfId="5079" xr:uid="{01A527E6-14DB-447B-A281-57F8DD5AB12B}"/>
    <cellStyle name="Normal 9 5 2 6 3" xfId="4169" xr:uid="{53F3EE58-3AAD-4D75-A2E6-738C41B9E17F}"/>
    <cellStyle name="Normal 9 5 2 6 3 2" xfId="5080" xr:uid="{BE961002-1E18-41B1-A411-CCE0BFCCF277}"/>
    <cellStyle name="Normal 9 5 2 6 4" xfId="4170" xr:uid="{215BA397-F0E1-4415-8D0E-06078DE4A219}"/>
    <cellStyle name="Normal 9 5 2 6 4 2" xfId="5081" xr:uid="{F28C19A4-22E6-4AE2-B901-858A579531B5}"/>
    <cellStyle name="Normal 9 5 2 6 5" xfId="5078" xr:uid="{D848D843-8418-439C-B32E-63073BCEB560}"/>
    <cellStyle name="Normal 9 5 2 7" xfId="4171" xr:uid="{1DF584B2-1D1C-4964-A31F-D580B7F1A375}"/>
    <cellStyle name="Normal 9 5 2 7 2" xfId="5082" xr:uid="{02CC6EF2-0347-4EDD-A8A0-5DACEA7FFE81}"/>
    <cellStyle name="Normal 9 5 2 8" xfId="4172" xr:uid="{48698DCA-7525-4CA9-92ED-8318CDC474F3}"/>
    <cellStyle name="Normal 9 5 2 8 2" xfId="5083" xr:uid="{87ABAB53-CCCB-4F7C-9ACC-7961B2EF03B7}"/>
    <cellStyle name="Normal 9 5 2 9" xfId="4173" xr:uid="{EDD74B12-5F93-4A52-848B-0E2DBCF7ABB8}"/>
    <cellStyle name="Normal 9 5 2 9 2" xfId="5084" xr:uid="{9FD6164F-57B6-4C29-94ED-DC65ED239767}"/>
    <cellStyle name="Normal 9 5 3" xfId="420" xr:uid="{6C965740-8219-4DF2-AE97-96110044F68D}"/>
    <cellStyle name="Normal 9 5 3 2" xfId="878" xr:uid="{B5F2DD22-2D92-415D-8B98-83FD37F7CD1B}"/>
    <cellStyle name="Normal 9 5 3 2 2" xfId="879" xr:uid="{874F2E10-0313-4DE5-863F-CFEC097C4ECF}"/>
    <cellStyle name="Normal 9 5 3 2 2 2" xfId="2451" xr:uid="{57E61E3F-1CAE-47C4-9DF1-F29F3F286614}"/>
    <cellStyle name="Normal 9 5 3 2 2 2 2" xfId="2452" xr:uid="{CC682026-5710-4CE9-90E8-27C65150CBCB}"/>
    <cellStyle name="Normal 9 5 3 2 2 2 2 2" xfId="5089" xr:uid="{12F286F2-8500-4354-B6A2-A586D798E562}"/>
    <cellStyle name="Normal 9 5 3 2 2 2 3" xfId="5088" xr:uid="{9030E594-CA77-490E-A9EF-A9F40209CC8D}"/>
    <cellStyle name="Normal 9 5 3 2 2 3" xfId="2453" xr:uid="{615282BC-4CFC-4927-8E29-A60437E7DA80}"/>
    <cellStyle name="Normal 9 5 3 2 2 3 2" xfId="5090" xr:uid="{3A3CC9F0-FFAA-45E7-B099-7DD0E4571505}"/>
    <cellStyle name="Normal 9 5 3 2 2 4" xfId="4174" xr:uid="{B5C62EE3-E7A0-487E-AF3B-696F6779934E}"/>
    <cellStyle name="Normal 9 5 3 2 2 4 2" xfId="5091" xr:uid="{43D806C0-6451-4241-BD98-6792427119AF}"/>
    <cellStyle name="Normal 9 5 3 2 2 5" xfId="5087" xr:uid="{03CDA3CD-C13B-4E47-990C-49604DB8783B}"/>
    <cellStyle name="Normal 9 5 3 2 3" xfId="2454" xr:uid="{95926737-1C9F-4634-BC3A-CF6DE17F5C0B}"/>
    <cellStyle name="Normal 9 5 3 2 3 2" xfId="2455" xr:uid="{52BC8B64-3412-4E8D-A530-373D5635F07D}"/>
    <cellStyle name="Normal 9 5 3 2 3 2 2" xfId="5093" xr:uid="{A233B341-E2EB-490B-B032-A9E46500A585}"/>
    <cellStyle name="Normal 9 5 3 2 3 3" xfId="4175" xr:uid="{2F7DE17F-2A21-4F13-88C3-AD9721112C4C}"/>
    <cellStyle name="Normal 9 5 3 2 3 3 2" xfId="5094" xr:uid="{7231CD2C-5DAF-48C8-8795-E0566D66C057}"/>
    <cellStyle name="Normal 9 5 3 2 3 4" xfId="4176" xr:uid="{210B2A86-D439-4A3F-B58C-BD42E5DDC55D}"/>
    <cellStyle name="Normal 9 5 3 2 3 4 2" xfId="5095" xr:uid="{93CE9CFB-4728-4882-B8F5-7E12F5A77995}"/>
    <cellStyle name="Normal 9 5 3 2 3 5" xfId="5092" xr:uid="{FE62CD66-7AFD-499B-AA72-06F4FDBE4A8D}"/>
    <cellStyle name="Normal 9 5 3 2 4" xfId="2456" xr:uid="{D66D0E0E-9D9A-4DDB-9415-BC5A5825C9FD}"/>
    <cellStyle name="Normal 9 5 3 2 4 2" xfId="5096" xr:uid="{32BD4E22-0B9A-4C46-BC36-73A667770A58}"/>
    <cellStyle name="Normal 9 5 3 2 5" xfId="4177" xr:uid="{7C2EAB00-65E3-4DF4-B37D-F980BFBDFF4A}"/>
    <cellStyle name="Normal 9 5 3 2 5 2" xfId="5097" xr:uid="{B0240FC8-2B40-455F-84CB-EA712C1E63A6}"/>
    <cellStyle name="Normal 9 5 3 2 6" xfId="4178" xr:uid="{2A870B21-53AA-4615-9513-6425D749AF5C}"/>
    <cellStyle name="Normal 9 5 3 2 6 2" xfId="5098" xr:uid="{04E4934C-2ABF-447E-AD51-73D57602B247}"/>
    <cellStyle name="Normal 9 5 3 2 7" xfId="5086" xr:uid="{B58EA8F9-0BD8-46FC-A8D4-731500742136}"/>
    <cellStyle name="Normal 9 5 3 3" xfId="880" xr:uid="{FA7C6C13-CDEF-4EDE-BB43-0A3B959CE9DA}"/>
    <cellStyle name="Normal 9 5 3 3 2" xfId="2457" xr:uid="{7FC73379-A059-4561-B7FC-BE5D7F292CB7}"/>
    <cellStyle name="Normal 9 5 3 3 2 2" xfId="2458" xr:uid="{780DA8E0-1615-4316-8FD4-CAAF71A38F28}"/>
    <cellStyle name="Normal 9 5 3 3 2 2 2" xfId="5101" xr:uid="{720116BF-39E8-4F05-92CC-A8F2D283768C}"/>
    <cellStyle name="Normal 9 5 3 3 2 3" xfId="4179" xr:uid="{0D9BB735-22A8-480F-ADA7-5D172B1E80DD}"/>
    <cellStyle name="Normal 9 5 3 3 2 3 2" xfId="5102" xr:uid="{B7B3D191-17D8-422C-B669-D26CE60D9DDE}"/>
    <cellStyle name="Normal 9 5 3 3 2 4" xfId="4180" xr:uid="{48A686E2-6160-4B6C-A9E5-03010F53DA51}"/>
    <cellStyle name="Normal 9 5 3 3 2 4 2" xfId="5103" xr:uid="{826E2AE3-AE81-42FE-83EC-ABC17120DF9C}"/>
    <cellStyle name="Normal 9 5 3 3 2 5" xfId="5100" xr:uid="{B28AC9BB-BCFD-49B8-9AB0-B698DE4EB969}"/>
    <cellStyle name="Normal 9 5 3 3 3" xfId="2459" xr:uid="{24B111A3-A4ED-4D31-AF92-8CF84E8CDC2E}"/>
    <cellStyle name="Normal 9 5 3 3 3 2" xfId="5104" xr:uid="{91B33B8D-B31F-46D5-9E65-37C60F5E78A2}"/>
    <cellStyle name="Normal 9 5 3 3 4" xfId="4181" xr:uid="{4505E7C5-C591-490F-A625-5A144FA6702E}"/>
    <cellStyle name="Normal 9 5 3 3 4 2" xfId="5105" xr:uid="{F84C0267-60AC-4D03-9CE6-06FE45E61ED4}"/>
    <cellStyle name="Normal 9 5 3 3 5" xfId="4182" xr:uid="{E94C6AFD-4936-4F6F-83A2-F98489345FB5}"/>
    <cellStyle name="Normal 9 5 3 3 5 2" xfId="5106" xr:uid="{531BF489-EAB6-4E94-B414-F94168FC270A}"/>
    <cellStyle name="Normal 9 5 3 3 6" xfId="5099" xr:uid="{86D1E6CF-6206-43F2-AB96-960661E38E46}"/>
    <cellStyle name="Normal 9 5 3 4" xfId="2460" xr:uid="{83345183-0A0A-4C92-8E26-644486F75754}"/>
    <cellStyle name="Normal 9 5 3 4 2" xfId="2461" xr:uid="{504F2A33-F3E5-4CC1-9A85-FAD70850C56C}"/>
    <cellStyle name="Normal 9 5 3 4 2 2" xfId="5108" xr:uid="{67D379BA-7829-4A36-A983-5B6E34C680C4}"/>
    <cellStyle name="Normal 9 5 3 4 3" xfId="4183" xr:uid="{2604667C-9EE2-434A-917A-5168EDDA4A59}"/>
    <cellStyle name="Normal 9 5 3 4 3 2" xfId="5109" xr:uid="{BE359B2C-7A2F-4A10-807E-52E607F41356}"/>
    <cellStyle name="Normal 9 5 3 4 4" xfId="4184" xr:uid="{5F2CA7CE-432B-4818-B075-02BCABD1E6BD}"/>
    <cellStyle name="Normal 9 5 3 4 4 2" xfId="5110" xr:uid="{12DAD431-041D-4579-8D5C-59DE671259B0}"/>
    <cellStyle name="Normal 9 5 3 4 5" xfId="5107" xr:uid="{9B58B247-BEE8-4EC6-9618-DC7C230FDE18}"/>
    <cellStyle name="Normal 9 5 3 5" xfId="2462" xr:uid="{4F7AAD13-59AB-49B6-96F7-2055423761FF}"/>
    <cellStyle name="Normal 9 5 3 5 2" xfId="4185" xr:uid="{DFA8BADE-880B-4141-BCFE-6116F31FC2B2}"/>
    <cellStyle name="Normal 9 5 3 5 2 2" xfId="5112" xr:uid="{FCDFE1B1-EB7C-48D2-90AD-A518D8AF840C}"/>
    <cellStyle name="Normal 9 5 3 5 3" xfId="4186" xr:uid="{3271E4E5-80E0-490C-A523-CB9C3E8073B5}"/>
    <cellStyle name="Normal 9 5 3 5 3 2" xfId="5113" xr:uid="{7E1BEB28-BF2E-45B9-9103-320E092ABB2C}"/>
    <cellStyle name="Normal 9 5 3 5 4" xfId="4187" xr:uid="{201C337B-9B26-4214-9E5D-A07A25222D14}"/>
    <cellStyle name="Normal 9 5 3 5 4 2" xfId="5114" xr:uid="{DB2B38F4-925E-4CCB-B3BF-EEE7EC132C9C}"/>
    <cellStyle name="Normal 9 5 3 5 5" xfId="5111" xr:uid="{E367BCA7-9071-48AF-951B-9F6225C63F2C}"/>
    <cellStyle name="Normal 9 5 3 6" xfId="4188" xr:uid="{5A3C34AA-1585-4CB5-B529-49891EBABBF5}"/>
    <cellStyle name="Normal 9 5 3 6 2" xfId="5115" xr:uid="{CDEB7510-2142-4769-9507-653B562AB4C9}"/>
    <cellStyle name="Normal 9 5 3 7" xfId="4189" xr:uid="{D6CC25B4-AAD1-4595-B4C2-009A1D4FEAFE}"/>
    <cellStyle name="Normal 9 5 3 7 2" xfId="5116" xr:uid="{38CC32B2-CA75-42B9-9E7F-692D65B9EB12}"/>
    <cellStyle name="Normal 9 5 3 8" xfId="4190" xr:uid="{AC7C9F69-AC75-4B40-BFA9-1FC8B6C938DF}"/>
    <cellStyle name="Normal 9 5 3 8 2" xfId="5117" xr:uid="{AADEEA94-3FF6-4E03-AD51-F7DE786730FB}"/>
    <cellStyle name="Normal 9 5 3 9" xfId="5085" xr:uid="{13E309BF-1CBF-4F54-92BD-29CB17BA4A05}"/>
    <cellStyle name="Normal 9 5 4" xfId="421" xr:uid="{60FB1CF4-08A2-4C10-86D5-C2C8CC2BA70F}"/>
    <cellStyle name="Normal 9 5 4 2" xfId="881" xr:uid="{DA45E051-989D-40B4-810B-FCA656D6CB65}"/>
    <cellStyle name="Normal 9 5 4 2 2" xfId="882" xr:uid="{5A4647BA-F2D5-4F3C-825B-519561CBC24C}"/>
    <cellStyle name="Normal 9 5 4 2 2 2" xfId="2463" xr:uid="{60FC3FE2-9CF0-4C14-A1C2-FFCE9EA80FE7}"/>
    <cellStyle name="Normal 9 5 4 2 2 2 2" xfId="5121" xr:uid="{9D223A82-4BCF-4134-AD81-08EA1FD499CA}"/>
    <cellStyle name="Normal 9 5 4 2 2 3" xfId="4191" xr:uid="{DD1F5627-D26C-4C22-ADDD-42B6ECD5B404}"/>
    <cellStyle name="Normal 9 5 4 2 2 3 2" xfId="5122" xr:uid="{95976DDD-B5B8-48DD-A449-580CA69EED9A}"/>
    <cellStyle name="Normal 9 5 4 2 2 4" xfId="4192" xr:uid="{A432A404-7F54-4148-87CD-C3EFB46ECFD9}"/>
    <cellStyle name="Normal 9 5 4 2 2 4 2" xfId="5123" xr:uid="{5458362E-8EA1-4E1A-9724-0EF56BC48165}"/>
    <cellStyle name="Normal 9 5 4 2 2 5" xfId="5120" xr:uid="{9426AF29-652E-428E-AD41-0FF4DA1816A4}"/>
    <cellStyle name="Normal 9 5 4 2 3" xfId="2464" xr:uid="{A833479E-7DB8-426E-BA1A-11247CF21443}"/>
    <cellStyle name="Normal 9 5 4 2 3 2" xfId="5124" xr:uid="{72F2B573-230A-4DBE-9547-7FCB46E1D457}"/>
    <cellStyle name="Normal 9 5 4 2 4" xfId="4193" xr:uid="{A7532765-66B6-452F-ABEB-2004F7049792}"/>
    <cellStyle name="Normal 9 5 4 2 4 2" xfId="5125" xr:uid="{908547C1-F060-4EB0-A949-C43C80748BEC}"/>
    <cellStyle name="Normal 9 5 4 2 5" xfId="4194" xr:uid="{D5EFBA41-A2B9-495A-9AFF-BA17863C4D19}"/>
    <cellStyle name="Normal 9 5 4 2 5 2" xfId="5126" xr:uid="{437E1156-5F42-4BD4-AB35-5EB0A9E6B7B7}"/>
    <cellStyle name="Normal 9 5 4 2 6" xfId="5119" xr:uid="{1A7EA4E2-C05F-4887-BABA-301688D671D5}"/>
    <cellStyle name="Normal 9 5 4 3" xfId="883" xr:uid="{3BB88918-4644-4313-A1F5-EA6C9478160B}"/>
    <cellStyle name="Normal 9 5 4 3 2" xfId="2465" xr:uid="{09447994-EF02-4E58-91D9-93324D82ACE0}"/>
    <cellStyle name="Normal 9 5 4 3 2 2" xfId="5128" xr:uid="{7CB66828-7517-4C5A-8C36-FDC74486765D}"/>
    <cellStyle name="Normal 9 5 4 3 3" xfId="4195" xr:uid="{E9BF5DA8-8903-445D-9CD0-F79D5FB56D7F}"/>
    <cellStyle name="Normal 9 5 4 3 3 2" xfId="5129" xr:uid="{EEEEBE9A-F044-4F5A-88CB-738FFBD32FA7}"/>
    <cellStyle name="Normal 9 5 4 3 4" xfId="4196" xr:uid="{091AF286-73C1-47F1-A1A6-3C4E81FF7300}"/>
    <cellStyle name="Normal 9 5 4 3 4 2" xfId="5130" xr:uid="{68AE8D58-A4CB-4384-9453-9DB41F3D5B39}"/>
    <cellStyle name="Normal 9 5 4 3 5" xfId="5127" xr:uid="{DDA92C76-F948-47C2-980B-515BF6999D69}"/>
    <cellStyle name="Normal 9 5 4 4" xfId="2466" xr:uid="{1B487ECE-8E5C-45B9-BC98-ADC61504BAF1}"/>
    <cellStyle name="Normal 9 5 4 4 2" xfId="4197" xr:uid="{454ED9D6-3095-40C3-9873-B80EC5F9D125}"/>
    <cellStyle name="Normal 9 5 4 4 2 2" xfId="5132" xr:uid="{30958915-7682-4380-B4A5-28FCC828AE4A}"/>
    <cellStyle name="Normal 9 5 4 4 3" xfId="4198" xr:uid="{903D7D56-D805-432A-933E-39A042F12F21}"/>
    <cellStyle name="Normal 9 5 4 4 3 2" xfId="5133" xr:uid="{958974AA-0D3C-400A-B7B4-278B805F9CF3}"/>
    <cellStyle name="Normal 9 5 4 4 4" xfId="4199" xr:uid="{5C6228C7-A71B-4C7A-A105-D8C7E812EA42}"/>
    <cellStyle name="Normal 9 5 4 4 4 2" xfId="5134" xr:uid="{9EC9C0B4-7857-495C-BB09-40A7D0A87DF7}"/>
    <cellStyle name="Normal 9 5 4 4 5" xfId="5131" xr:uid="{A9C30FED-5491-4532-BE96-64DFFE0A248B}"/>
    <cellStyle name="Normal 9 5 4 5" xfId="4200" xr:uid="{C8022474-8B6F-4DBD-9A71-CB8377383BA8}"/>
    <cellStyle name="Normal 9 5 4 5 2" xfId="5135" xr:uid="{07270759-8B37-4608-87B7-BDDC73B24D78}"/>
    <cellStyle name="Normal 9 5 4 6" xfId="4201" xr:uid="{ED9D121F-4FD8-4F49-B6A3-F9B3591E3211}"/>
    <cellStyle name="Normal 9 5 4 6 2" xfId="5136" xr:uid="{D69F93ED-81F7-471C-B06A-0EEA39B617DE}"/>
    <cellStyle name="Normal 9 5 4 7" xfId="4202" xr:uid="{33DF20F3-B1A1-41AF-80D5-9C7461C7B30B}"/>
    <cellStyle name="Normal 9 5 4 7 2" xfId="5137" xr:uid="{B40DED85-4421-484D-A546-D898181D1C42}"/>
    <cellStyle name="Normal 9 5 4 8" xfId="5118" xr:uid="{61AF9106-EFD7-4562-A311-2D66F65CDF47}"/>
    <cellStyle name="Normal 9 5 5" xfId="422" xr:uid="{789056F4-3638-417A-929D-637EC0C82DAD}"/>
    <cellStyle name="Normal 9 5 5 2" xfId="884" xr:uid="{5027DF9C-D81C-43E9-9B3E-95D2322679E7}"/>
    <cellStyle name="Normal 9 5 5 2 2" xfId="2467" xr:uid="{9F1798B1-B819-4CEC-B291-7A3E32E82124}"/>
    <cellStyle name="Normal 9 5 5 2 2 2" xfId="5140" xr:uid="{579D9087-5BCF-4369-A9DD-783B2D74D811}"/>
    <cellStyle name="Normal 9 5 5 2 3" xfId="4203" xr:uid="{9AC39183-78B5-4BBE-AAA9-5DBE7EDE0963}"/>
    <cellStyle name="Normal 9 5 5 2 3 2" xfId="5141" xr:uid="{F39BA54F-6074-453E-814D-8369E072A9F0}"/>
    <cellStyle name="Normal 9 5 5 2 4" xfId="4204" xr:uid="{AF494954-CA42-4FA6-BE6A-C22C6B0C0328}"/>
    <cellStyle name="Normal 9 5 5 2 4 2" xfId="5142" xr:uid="{BDF87E4A-7BF8-472C-92C8-1A77E5F9F738}"/>
    <cellStyle name="Normal 9 5 5 2 5" xfId="5139" xr:uid="{4C544886-54C5-4DD3-9F7A-728DCD071EE8}"/>
    <cellStyle name="Normal 9 5 5 3" xfId="2468" xr:uid="{12AC6586-4712-4074-B192-FACF5F917617}"/>
    <cellStyle name="Normal 9 5 5 3 2" xfId="4205" xr:uid="{15020B6F-8618-43DD-B7FB-571EE6497A5C}"/>
    <cellStyle name="Normal 9 5 5 3 2 2" xfId="5144" xr:uid="{BFC7FCB4-ED66-40A1-B049-81F3A0AB2D5D}"/>
    <cellStyle name="Normal 9 5 5 3 3" xfId="4206" xr:uid="{BBC1225F-28D3-4975-8A9B-BA4403C39AE1}"/>
    <cellStyle name="Normal 9 5 5 3 3 2" xfId="5145" xr:uid="{F11CEC45-A643-4855-9DF1-E4722D8263C5}"/>
    <cellStyle name="Normal 9 5 5 3 4" xfId="4207" xr:uid="{3F18485E-ACD0-4EC2-AA53-0B1D15C69E35}"/>
    <cellStyle name="Normal 9 5 5 3 4 2" xfId="5146" xr:uid="{4863510A-6BF0-413C-B1EB-E0E5DE8FD5AE}"/>
    <cellStyle name="Normal 9 5 5 3 5" xfId="5143" xr:uid="{C09DA9C7-F79A-451F-89FC-D4160C49AE2E}"/>
    <cellStyle name="Normal 9 5 5 4" xfId="4208" xr:uid="{1359626A-86F9-47E4-87F9-1A4B49BEA4A4}"/>
    <cellStyle name="Normal 9 5 5 4 2" xfId="5147" xr:uid="{67C11683-22C8-4495-A86C-FDD46AD3320F}"/>
    <cellStyle name="Normal 9 5 5 5" xfId="4209" xr:uid="{7B9FC7CB-D301-485F-A3CD-2CC59259BCCF}"/>
    <cellStyle name="Normal 9 5 5 5 2" xfId="5148" xr:uid="{38C5AB27-B7D8-44EF-8309-8C237F68434B}"/>
    <cellStyle name="Normal 9 5 5 6" xfId="4210" xr:uid="{043F069B-A991-4286-9D98-5915780CCCF7}"/>
    <cellStyle name="Normal 9 5 5 6 2" xfId="5149" xr:uid="{F0C69E7D-A08A-4294-8E32-2A6A72BD7F74}"/>
    <cellStyle name="Normal 9 5 5 7" xfId="5138" xr:uid="{E6C4A7A5-B5B7-4B12-BF8E-22449792BAA1}"/>
    <cellStyle name="Normal 9 5 6" xfId="885" xr:uid="{21AEC66D-8E76-49E8-8837-453F8F12DCE3}"/>
    <cellStyle name="Normal 9 5 6 2" xfId="2469" xr:uid="{481AC2FE-BCA0-4F48-896A-55208E7A64C1}"/>
    <cellStyle name="Normal 9 5 6 2 2" xfId="4211" xr:uid="{6FE0436D-58E9-4AB4-B1A1-7BE41E14C906}"/>
    <cellStyle name="Normal 9 5 6 2 2 2" xfId="5152" xr:uid="{2E00403E-5220-44D6-B234-994CD85AE4E5}"/>
    <cellStyle name="Normal 9 5 6 2 3" xfId="4212" xr:uid="{F45692CB-86FC-4205-8CCC-4398582AA4B3}"/>
    <cellStyle name="Normal 9 5 6 2 3 2" xfId="5153" xr:uid="{89074B6F-5756-4A48-B43C-E725CD9CBECE}"/>
    <cellStyle name="Normal 9 5 6 2 4" xfId="4213" xr:uid="{A27C3272-9234-4544-9B02-B3854C06522F}"/>
    <cellStyle name="Normal 9 5 6 2 4 2" xfId="5154" xr:uid="{4497ABAF-C019-4A2E-A013-06797EAD3006}"/>
    <cellStyle name="Normal 9 5 6 2 5" xfId="5151" xr:uid="{8FC33753-5056-4B29-B2BD-B49EA86F2A7F}"/>
    <cellStyle name="Normal 9 5 6 3" xfId="4214" xr:uid="{F0293BB0-ED11-4346-9DC5-B3C834A57691}"/>
    <cellStyle name="Normal 9 5 6 3 2" xfId="5155" xr:uid="{51864D30-E266-4CCA-89B1-C99DD4883E84}"/>
    <cellStyle name="Normal 9 5 6 4" xfId="4215" xr:uid="{5B7915F8-C8E9-4D59-B882-3F245E6D9998}"/>
    <cellStyle name="Normal 9 5 6 4 2" xfId="5156" xr:uid="{F151310F-1B14-484B-B82A-D3D132CA78B2}"/>
    <cellStyle name="Normal 9 5 6 5" xfId="4216" xr:uid="{E87261DA-F0F4-4A11-B8D6-A59AC60DA4C1}"/>
    <cellStyle name="Normal 9 5 6 5 2" xfId="5157" xr:uid="{8447B48E-12CD-407B-B0A0-C1F650607084}"/>
    <cellStyle name="Normal 9 5 6 6" xfId="5150" xr:uid="{32E00759-26A4-4A9F-B706-ACB640C1478A}"/>
    <cellStyle name="Normal 9 5 7" xfId="2470" xr:uid="{088A0F46-ECDC-414D-A28A-091617B003BF}"/>
    <cellStyle name="Normal 9 5 7 2" xfId="4217" xr:uid="{137BB22E-6F2A-43BF-B63F-0427133DE8C7}"/>
    <cellStyle name="Normal 9 5 7 2 2" xfId="5159" xr:uid="{2CC70A13-602E-4236-A368-29B725CDACB9}"/>
    <cellStyle name="Normal 9 5 7 3" xfId="4218" xr:uid="{C600DCED-C8CF-495D-9A8C-D8B48D5691DD}"/>
    <cellStyle name="Normal 9 5 7 3 2" xfId="5160" xr:uid="{9ED6DCBB-7B63-486B-8319-D82B44E2D13E}"/>
    <cellStyle name="Normal 9 5 7 4" xfId="4219" xr:uid="{A8801FDD-A78C-4EC5-8DE6-2770979745C3}"/>
    <cellStyle name="Normal 9 5 7 4 2" xfId="5161" xr:uid="{499C1340-81A0-42C9-8A52-61CAD4DD89D2}"/>
    <cellStyle name="Normal 9 5 7 5" xfId="5158" xr:uid="{70D9367E-D4EF-4909-853F-556C995288D2}"/>
    <cellStyle name="Normal 9 5 8" xfId="4220" xr:uid="{9B025605-8AE9-40E2-B1C8-FC95D2E6C9D9}"/>
    <cellStyle name="Normal 9 5 8 2" xfId="4221" xr:uid="{57FF9616-8824-497A-85C5-C64EEAA8F781}"/>
    <cellStyle name="Normal 9 5 8 2 2" xfId="5163" xr:uid="{0459677C-0DB5-4EAC-B504-115676B941BF}"/>
    <cellStyle name="Normal 9 5 8 3" xfId="4222" xr:uid="{4B7C093E-3AFE-46C5-834D-9216098D4ECD}"/>
    <cellStyle name="Normal 9 5 8 3 2" xfId="5164" xr:uid="{1B3EDF32-133C-4A28-840D-0E3990D7D895}"/>
    <cellStyle name="Normal 9 5 8 4" xfId="4223" xr:uid="{5E029D39-6E6F-4255-AB07-F6C5A49A7ECD}"/>
    <cellStyle name="Normal 9 5 8 4 2" xfId="5165" xr:uid="{D3D82BC9-DB22-4CD2-9A47-830ABE31ABDB}"/>
    <cellStyle name="Normal 9 5 8 5" xfId="5162" xr:uid="{E9D49D8B-4D29-4EE3-BC2E-42490F7A850E}"/>
    <cellStyle name="Normal 9 5 9" xfId="4224" xr:uid="{ED94CB92-30E0-465B-8831-E8B2837E4570}"/>
    <cellStyle name="Normal 9 5 9 2" xfId="5166" xr:uid="{0EFEB69E-55C8-48F1-AB7B-8A5B144A86F4}"/>
    <cellStyle name="Normal 9 6" xfId="181" xr:uid="{90736E92-3F37-498D-9673-1D8A58ED33D4}"/>
    <cellStyle name="Normal 9 6 10" xfId="5167" xr:uid="{A63F2044-2292-4D4A-9CDF-199E190FF16C}"/>
    <cellStyle name="Normal 9 6 2" xfId="182" xr:uid="{9BCAE2C0-23BF-4B6D-A5E0-8B3B03971142}"/>
    <cellStyle name="Normal 9 6 2 2" xfId="423" xr:uid="{6F370931-B901-4824-89A8-BF395FAA216C}"/>
    <cellStyle name="Normal 9 6 2 2 2" xfId="886" xr:uid="{44928311-D99A-4B91-9E9F-21B59E5AA674}"/>
    <cellStyle name="Normal 9 6 2 2 2 2" xfId="2471" xr:uid="{9878F323-2740-48B7-A4DD-B180811053F7}"/>
    <cellStyle name="Normal 9 6 2 2 2 2 2" xfId="5171" xr:uid="{757C15B4-E02F-4AD1-B8AD-FB5BF8A79070}"/>
    <cellStyle name="Normal 9 6 2 2 2 3" xfId="4225" xr:uid="{16701695-3F02-4385-92E4-5656773D2EF8}"/>
    <cellStyle name="Normal 9 6 2 2 2 3 2" xfId="5172" xr:uid="{831DC4BB-FD92-49E8-B6FE-999B72E2E5C2}"/>
    <cellStyle name="Normal 9 6 2 2 2 4" xfId="4226" xr:uid="{526D4C27-3C67-4B7E-93D5-9EF884DE9E3F}"/>
    <cellStyle name="Normal 9 6 2 2 2 4 2" xfId="5173" xr:uid="{2454DB0D-7964-4AD6-AC36-38DC16DF108D}"/>
    <cellStyle name="Normal 9 6 2 2 2 5" xfId="5170" xr:uid="{59643757-B563-4709-ACEF-6C944CC5D8FC}"/>
    <cellStyle name="Normal 9 6 2 2 3" xfId="2472" xr:uid="{BCBA232F-1AAA-46DE-A191-B70CB0E8AC4E}"/>
    <cellStyle name="Normal 9 6 2 2 3 2" xfId="4227" xr:uid="{6C206A05-FE41-4E07-A79F-1140D90BEB38}"/>
    <cellStyle name="Normal 9 6 2 2 3 2 2" xfId="5175" xr:uid="{AC9905FA-587B-45C3-83AD-315DF3D2CAB8}"/>
    <cellStyle name="Normal 9 6 2 2 3 3" xfId="4228" xr:uid="{AEA32955-7BC8-4842-A4E3-66B862294146}"/>
    <cellStyle name="Normal 9 6 2 2 3 3 2" xfId="5176" xr:uid="{00285EFB-7DCD-4B74-8578-BE841869ED92}"/>
    <cellStyle name="Normal 9 6 2 2 3 4" xfId="4229" xr:uid="{0978EACA-C4E7-49D5-92DA-5183B47C27C1}"/>
    <cellStyle name="Normal 9 6 2 2 3 4 2" xfId="5177" xr:uid="{B07358B7-974E-41FF-B9DA-78DA43728B22}"/>
    <cellStyle name="Normal 9 6 2 2 3 5" xfId="5174" xr:uid="{65C550D9-AE94-40CD-903B-33864D99D116}"/>
    <cellStyle name="Normal 9 6 2 2 4" xfId="4230" xr:uid="{5D2AF21E-FFA4-413C-8AF8-EF7E5C7E2AE8}"/>
    <cellStyle name="Normal 9 6 2 2 4 2" xfId="5178" xr:uid="{9CFF0DB0-76D4-433F-8866-F54FF1E7D46D}"/>
    <cellStyle name="Normal 9 6 2 2 5" xfId="4231" xr:uid="{5D9C2F1F-B144-42A1-B76A-99B6B74B8395}"/>
    <cellStyle name="Normal 9 6 2 2 5 2" xfId="5179" xr:uid="{FEA67A1C-591B-4423-B457-146512EA33C8}"/>
    <cellStyle name="Normal 9 6 2 2 6" xfId="4232" xr:uid="{B7DF90B2-0AA8-417F-BB26-9E0E6D501D7F}"/>
    <cellStyle name="Normal 9 6 2 2 6 2" xfId="5180" xr:uid="{E031BBD6-4659-477A-9C9C-9DDC414A06DC}"/>
    <cellStyle name="Normal 9 6 2 2 7" xfId="5169" xr:uid="{153370B4-22D5-4DF3-AD4A-453ABC8125E6}"/>
    <cellStyle name="Normal 9 6 2 3" xfId="887" xr:uid="{BB29BAA1-A05D-4537-9489-4BD359D663C3}"/>
    <cellStyle name="Normal 9 6 2 3 2" xfId="2473" xr:uid="{21F5E794-9BC7-4AC1-A6E9-4938D0B2BE60}"/>
    <cellStyle name="Normal 9 6 2 3 2 2" xfId="4233" xr:uid="{6019E020-E37A-4D83-AD6D-BEC1233BC92D}"/>
    <cellStyle name="Normal 9 6 2 3 2 2 2" xfId="5183" xr:uid="{EBD398A3-FF92-4F6F-B886-F40533E9A96A}"/>
    <cellStyle name="Normal 9 6 2 3 2 3" xfId="4234" xr:uid="{597623D0-F739-4D51-B8C1-2740FC341563}"/>
    <cellStyle name="Normal 9 6 2 3 2 3 2" xfId="5184" xr:uid="{6009CA03-358D-4E13-9A33-4742A2431617}"/>
    <cellStyle name="Normal 9 6 2 3 2 4" xfId="4235" xr:uid="{1F723491-CAC0-4BC0-B88A-99A0B11A3269}"/>
    <cellStyle name="Normal 9 6 2 3 2 4 2" xfId="5185" xr:uid="{EB29ABE9-346E-4549-9869-A3A3D869B624}"/>
    <cellStyle name="Normal 9 6 2 3 2 5" xfId="5182" xr:uid="{71A03925-7C6E-433B-8D5F-65C39BF59D8D}"/>
    <cellStyle name="Normal 9 6 2 3 3" xfId="4236" xr:uid="{7E538561-A77B-468E-8265-0F80368015A7}"/>
    <cellStyle name="Normal 9 6 2 3 3 2" xfId="5186" xr:uid="{1C55224D-6AA1-47BC-8F7E-1A5F474E8E20}"/>
    <cellStyle name="Normal 9 6 2 3 4" xfId="4237" xr:uid="{B4E72807-10D2-43ED-AF1E-7B89044A3069}"/>
    <cellStyle name="Normal 9 6 2 3 4 2" xfId="5187" xr:uid="{BA2F5DEB-1410-4D90-A062-279A4DD3F3B1}"/>
    <cellStyle name="Normal 9 6 2 3 5" xfId="4238" xr:uid="{8612CA79-D48F-485B-86D8-1536168EC419}"/>
    <cellStyle name="Normal 9 6 2 3 5 2" xfId="5188" xr:uid="{F38EB8DD-2780-43E6-9ACD-5776041640FD}"/>
    <cellStyle name="Normal 9 6 2 3 6" xfId="5181" xr:uid="{62D5CE8F-6336-4D4F-B781-22B538630088}"/>
    <cellStyle name="Normal 9 6 2 4" xfId="2474" xr:uid="{141E6297-9A97-49EA-A7E5-C347C737C7C3}"/>
    <cellStyle name="Normal 9 6 2 4 2" xfId="4239" xr:uid="{2288D805-D627-46CD-A25F-259452D984AD}"/>
    <cellStyle name="Normal 9 6 2 4 2 2" xfId="5190" xr:uid="{5D4BFABB-EBE9-43E5-B9BA-8EA8CC6D7638}"/>
    <cellStyle name="Normal 9 6 2 4 3" xfId="4240" xr:uid="{749C46D1-7A3D-4E77-B32F-E4414CC8C775}"/>
    <cellStyle name="Normal 9 6 2 4 3 2" xfId="5191" xr:uid="{2EDAC776-FEA6-4D35-AB37-7DBEDF868560}"/>
    <cellStyle name="Normal 9 6 2 4 4" xfId="4241" xr:uid="{F5B1CA8A-E279-4C32-94F8-2CBD08E55F94}"/>
    <cellStyle name="Normal 9 6 2 4 4 2" xfId="5192" xr:uid="{1E6B12B2-CA8F-4F54-BE05-88C57B5ABF78}"/>
    <cellStyle name="Normal 9 6 2 4 5" xfId="5189" xr:uid="{BDBC063E-0C51-4F95-A7D8-118DB00AB655}"/>
    <cellStyle name="Normal 9 6 2 5" xfId="4242" xr:uid="{C578FA89-543B-4FAC-B19F-521C4768A585}"/>
    <cellStyle name="Normal 9 6 2 5 2" xfId="4243" xr:uid="{510FC424-4BD8-4B65-85F7-8289C927C016}"/>
    <cellStyle name="Normal 9 6 2 5 2 2" xfId="5194" xr:uid="{4734CE47-21C6-466D-81C8-90C99DE52F93}"/>
    <cellStyle name="Normal 9 6 2 5 3" xfId="4244" xr:uid="{E9879A2F-7733-42AE-8F46-99F09BAB023A}"/>
    <cellStyle name="Normal 9 6 2 5 3 2" xfId="5195" xr:uid="{3293498C-8DF2-4335-B604-7F785A97D498}"/>
    <cellStyle name="Normal 9 6 2 5 4" xfId="4245" xr:uid="{00489CED-63CA-4F34-840E-E68E8B377056}"/>
    <cellStyle name="Normal 9 6 2 5 4 2" xfId="5196" xr:uid="{CFD4A1E8-5D03-4C3F-BC60-C72665AE6682}"/>
    <cellStyle name="Normal 9 6 2 5 5" xfId="5193" xr:uid="{AD5952D3-6F62-4AB7-9782-89268D9BFFB2}"/>
    <cellStyle name="Normal 9 6 2 6" xfId="4246" xr:uid="{08B1EAC0-2C62-4DF9-9F60-6611726C7027}"/>
    <cellStyle name="Normal 9 6 2 6 2" xfId="5197" xr:uid="{D24A9E62-1E6C-4114-960A-A9A1268DC850}"/>
    <cellStyle name="Normal 9 6 2 7" xfId="4247" xr:uid="{C99B4942-8B00-4917-88E8-A34DFBA4B007}"/>
    <cellStyle name="Normal 9 6 2 7 2" xfId="5198" xr:uid="{2BA14D92-66DC-41E3-B95E-62AEB1278620}"/>
    <cellStyle name="Normal 9 6 2 8" xfId="4248" xr:uid="{2D771946-6916-449F-AD20-BBAF608EAB8E}"/>
    <cellStyle name="Normal 9 6 2 8 2" xfId="5199" xr:uid="{8F2DB806-4E06-40AF-9D77-DDE74D474BED}"/>
    <cellStyle name="Normal 9 6 2 9" xfId="5168" xr:uid="{C703D7F2-6A7F-4FB4-A9CA-F1F893684261}"/>
    <cellStyle name="Normal 9 6 3" xfId="424" xr:uid="{231B2014-A479-488D-9EB1-5B4D96EC5AF7}"/>
    <cellStyle name="Normal 9 6 3 2" xfId="888" xr:uid="{C49D4250-0B03-43DC-B93D-2529B692BDF9}"/>
    <cellStyle name="Normal 9 6 3 2 2" xfId="889" xr:uid="{F2961EB8-E8C3-425B-B5A2-5312A313864F}"/>
    <cellStyle name="Normal 9 6 3 2 2 2" xfId="5202" xr:uid="{6FA6F80D-79D4-4D09-997E-EECB81E28E82}"/>
    <cellStyle name="Normal 9 6 3 2 3" xfId="4249" xr:uid="{F2EA66E4-1A35-4AE3-B67D-FA9DD3800D96}"/>
    <cellStyle name="Normal 9 6 3 2 3 2" xfId="5203" xr:uid="{DFF2C190-E6C8-459D-B793-BA6385E7AFA9}"/>
    <cellStyle name="Normal 9 6 3 2 4" xfId="4250" xr:uid="{84EDE7D4-D310-4007-A967-E2C2732FA5F9}"/>
    <cellStyle name="Normal 9 6 3 2 4 2" xfId="5204" xr:uid="{65EB1E37-DA41-434F-9E4D-F6F68C021F33}"/>
    <cellStyle name="Normal 9 6 3 2 5" xfId="5201" xr:uid="{BFAA9097-64D0-47C5-8402-38B15DF72064}"/>
    <cellStyle name="Normal 9 6 3 3" xfId="890" xr:uid="{975CFD57-F9E1-4128-AE94-D2C877A0166C}"/>
    <cellStyle name="Normal 9 6 3 3 2" xfId="4251" xr:uid="{6902AE83-CA3A-4337-9BFD-27EBF0F48DD4}"/>
    <cellStyle name="Normal 9 6 3 3 2 2" xfId="5206" xr:uid="{1C2177B8-F5A2-43CB-A37B-D2768978F7D9}"/>
    <cellStyle name="Normal 9 6 3 3 3" xfId="4252" xr:uid="{22BBE5FE-D476-4C4C-83D2-4A55B477B61E}"/>
    <cellStyle name="Normal 9 6 3 3 3 2" xfId="5207" xr:uid="{A094EC07-1E49-4B0A-B22F-E505B0EAF034}"/>
    <cellStyle name="Normal 9 6 3 3 4" xfId="4253" xr:uid="{7D5E750F-B5AA-4DC1-AB60-B5A5236F54B0}"/>
    <cellStyle name="Normal 9 6 3 3 4 2" xfId="5208" xr:uid="{BCA162CE-EC6E-4486-ABB9-8A5981A7D228}"/>
    <cellStyle name="Normal 9 6 3 3 5" xfId="5205" xr:uid="{4387B086-BAB6-428A-A0C2-39B25D6465E6}"/>
    <cellStyle name="Normal 9 6 3 4" xfId="4254" xr:uid="{7A4B44F0-050E-4935-BD8D-8BABC217D3DA}"/>
    <cellStyle name="Normal 9 6 3 4 2" xfId="5209" xr:uid="{D4531158-9CAA-4776-A910-EE2C153AE85B}"/>
    <cellStyle name="Normal 9 6 3 5" xfId="4255" xr:uid="{92B57E42-C0E5-492F-BF2D-2D70E3132D4B}"/>
    <cellStyle name="Normal 9 6 3 5 2" xfId="5210" xr:uid="{27DCFDA4-96EF-418B-AC64-C5715D05193C}"/>
    <cellStyle name="Normal 9 6 3 6" xfId="4256" xr:uid="{BCE844FA-E5B1-4F08-A004-8615AA430D55}"/>
    <cellStyle name="Normal 9 6 3 6 2" xfId="5211" xr:uid="{27D21315-C3B2-4AA0-B44D-56BE12EEFB75}"/>
    <cellStyle name="Normal 9 6 3 7" xfId="5200" xr:uid="{9818BECC-3B6F-4B47-91CD-A9F82E39142C}"/>
    <cellStyle name="Normal 9 6 4" xfId="425" xr:uid="{FA8AF357-0CAB-4CB2-8519-AA74247A2D29}"/>
    <cellStyle name="Normal 9 6 4 2" xfId="891" xr:uid="{9E62A595-FE0A-48C7-B911-5813E9578757}"/>
    <cellStyle name="Normal 9 6 4 2 2" xfId="4257" xr:uid="{496C1260-572E-44FB-9225-8DD4AB1ACBCE}"/>
    <cellStyle name="Normal 9 6 4 2 2 2" xfId="5214" xr:uid="{0FB71DEC-640B-477A-B3C6-15399AE99038}"/>
    <cellStyle name="Normal 9 6 4 2 3" xfId="4258" xr:uid="{DC9AC5F1-ECC7-4E1D-8BAD-7E61660C4B92}"/>
    <cellStyle name="Normal 9 6 4 2 3 2" xfId="5215" xr:uid="{38C481AA-16EA-4CFA-828C-5DB548B07918}"/>
    <cellStyle name="Normal 9 6 4 2 4" xfId="4259" xr:uid="{DCBC71EE-16A7-46FA-86C0-27529856C671}"/>
    <cellStyle name="Normal 9 6 4 2 4 2" xfId="5216" xr:uid="{1A704FBD-E672-4400-9743-4C28B791C237}"/>
    <cellStyle name="Normal 9 6 4 2 5" xfId="5213" xr:uid="{501A55AC-668E-4330-B1DD-F44658073B22}"/>
    <cellStyle name="Normal 9 6 4 3" xfId="4260" xr:uid="{8B76CB1A-5BCA-4D18-923D-9AD94AF62F2F}"/>
    <cellStyle name="Normal 9 6 4 3 2" xfId="5217" xr:uid="{704E639C-056E-4F60-9CF8-901050B812BE}"/>
    <cellStyle name="Normal 9 6 4 4" xfId="4261" xr:uid="{BB7E2BE9-23F8-49A2-9223-0FF7D8E150CB}"/>
    <cellStyle name="Normal 9 6 4 4 2" xfId="5218" xr:uid="{2F43BEA0-7C88-46CA-921A-AF799F1F1290}"/>
    <cellStyle name="Normal 9 6 4 5" xfId="4262" xr:uid="{27D651AC-5B17-44DD-A96E-CFB0242BBF5A}"/>
    <cellStyle name="Normal 9 6 4 5 2" xfId="5219" xr:uid="{E75EF73A-0BD9-4750-B136-0BEAD72851F6}"/>
    <cellStyle name="Normal 9 6 4 6" xfId="5212" xr:uid="{72F7E1B8-6A44-41C2-9059-2956ED5C0F14}"/>
    <cellStyle name="Normal 9 6 5" xfId="892" xr:uid="{2A067009-2C2D-4A23-B83D-597E1AB67289}"/>
    <cellStyle name="Normal 9 6 5 2" xfId="4263" xr:uid="{3A056EF7-C8C7-47E0-9D03-9401DE69BD3D}"/>
    <cellStyle name="Normal 9 6 5 2 2" xfId="5221" xr:uid="{24FA3C52-6F13-439F-BD08-12E09B38ABBA}"/>
    <cellStyle name="Normal 9 6 5 3" xfId="4264" xr:uid="{EFB9ACC1-E780-4360-8B39-53F535327232}"/>
    <cellStyle name="Normal 9 6 5 3 2" xfId="5222" xr:uid="{A2191A8B-6326-47B7-BE93-9AC255A2483A}"/>
    <cellStyle name="Normal 9 6 5 4" xfId="4265" xr:uid="{5A735DD2-076B-4EA8-AABB-F27BAC2576D2}"/>
    <cellStyle name="Normal 9 6 5 4 2" xfId="5223" xr:uid="{7B6283E4-A97F-4C91-821D-262034786C2B}"/>
    <cellStyle name="Normal 9 6 5 5" xfId="5220" xr:uid="{A348F4F3-C213-4F78-AC99-B8587EBD9D6A}"/>
    <cellStyle name="Normal 9 6 6" xfId="4266" xr:uid="{675B74A3-95FE-4271-817D-61DE0D9050ED}"/>
    <cellStyle name="Normal 9 6 6 2" xfId="4267" xr:uid="{37549AA4-4B09-4194-B8A2-75F391B2CBB7}"/>
    <cellStyle name="Normal 9 6 6 2 2" xfId="5225" xr:uid="{3A65E0CB-F590-4DFB-AE8B-E6DB66622D85}"/>
    <cellStyle name="Normal 9 6 6 3" xfId="4268" xr:uid="{4D153D0F-A30D-477B-A6AC-42581E0A1804}"/>
    <cellStyle name="Normal 9 6 6 3 2" xfId="5226" xr:uid="{831D1D37-5C19-4603-83C7-6BEB17920A6B}"/>
    <cellStyle name="Normal 9 6 6 4" xfId="4269" xr:uid="{AF68B403-8077-4F74-8337-9B06C77C6073}"/>
    <cellStyle name="Normal 9 6 6 4 2" xfId="5227" xr:uid="{7D8D7C22-D735-4276-8795-2B9935BD0F10}"/>
    <cellStyle name="Normal 9 6 6 5" xfId="5224" xr:uid="{F4376FBE-D84C-4650-828B-CF12DA5B290A}"/>
    <cellStyle name="Normal 9 6 7" xfId="4270" xr:uid="{30DF9C5F-7AFF-4AF9-B2F8-F6E7A0074D49}"/>
    <cellStyle name="Normal 9 6 7 2" xfId="5228" xr:uid="{AF38F77A-AAB2-4B86-9427-11D4432F4E3C}"/>
    <cellStyle name="Normal 9 6 8" xfId="4271" xr:uid="{87F04F46-33B2-439C-973A-76010B508F53}"/>
    <cellStyle name="Normal 9 6 8 2" xfId="5229" xr:uid="{5828CD10-8E1C-4FAF-BEEA-E6E0156441E7}"/>
    <cellStyle name="Normal 9 6 9" xfId="4272" xr:uid="{075B0252-5A22-42D7-B30B-7383380C28B3}"/>
    <cellStyle name="Normal 9 6 9 2" xfId="5230" xr:uid="{251C71B9-B6F8-47D2-B603-BD2CBAACDA31}"/>
    <cellStyle name="Normal 9 7" xfId="183" xr:uid="{3C6729A4-1249-45A0-B426-D1F42700C3AD}"/>
    <cellStyle name="Normal 9 7 2" xfId="426" xr:uid="{05255BD5-26BA-4A3B-A23F-06CAB1B4CBED}"/>
    <cellStyle name="Normal 9 7 2 2" xfId="893" xr:uid="{FDB73051-AE5E-4377-8F41-0EB4E55D7D92}"/>
    <cellStyle name="Normal 9 7 2 2 2" xfId="2475" xr:uid="{075DF627-6914-44A5-A9C8-FFF558355513}"/>
    <cellStyle name="Normal 9 7 2 2 2 2" xfId="2476" xr:uid="{473AD9F1-5375-426D-8E1E-61811C76C8E8}"/>
    <cellStyle name="Normal 9 7 2 2 2 2 2" xfId="5235" xr:uid="{FA791FFB-ABC2-45EF-B7B5-81C060A8C21A}"/>
    <cellStyle name="Normal 9 7 2 2 2 3" xfId="5234" xr:uid="{84750068-D589-45C3-92AF-4DDF2B863DF5}"/>
    <cellStyle name="Normal 9 7 2 2 3" xfId="2477" xr:uid="{3F66DBAB-2106-4D55-9C2B-1695947E680A}"/>
    <cellStyle name="Normal 9 7 2 2 3 2" xfId="5236" xr:uid="{3C6A4BFF-0C8F-4CD1-AACB-77EF863AF921}"/>
    <cellStyle name="Normal 9 7 2 2 4" xfId="4273" xr:uid="{9CA8D434-8604-4A38-BE7B-13BC20EBF12F}"/>
    <cellStyle name="Normal 9 7 2 2 4 2" xfId="5237" xr:uid="{4D0998A3-A4EE-4CFF-902D-342BE0C3383E}"/>
    <cellStyle name="Normal 9 7 2 2 5" xfId="5233" xr:uid="{D495049B-7088-4551-9185-0E346B5C4620}"/>
    <cellStyle name="Normal 9 7 2 3" xfId="2478" xr:uid="{FF1AD35A-1F27-476B-8FE0-8731B0992302}"/>
    <cellStyle name="Normal 9 7 2 3 2" xfId="2479" xr:uid="{BFC5FF31-5472-4F7C-99DD-09B703B0B81C}"/>
    <cellStyle name="Normal 9 7 2 3 2 2" xfId="5239" xr:uid="{AF7D274E-D6A9-43A1-93CC-7B356983320F}"/>
    <cellStyle name="Normal 9 7 2 3 3" xfId="4274" xr:uid="{D6CE44CE-4E94-4CE4-A702-484F9DDC1EA9}"/>
    <cellStyle name="Normal 9 7 2 3 3 2" xfId="5240" xr:uid="{E89A8631-41E6-44EB-A294-827C69404A4D}"/>
    <cellStyle name="Normal 9 7 2 3 4" xfId="4275" xr:uid="{822D1484-F78D-499E-BEBB-2AA6E798D5C6}"/>
    <cellStyle name="Normal 9 7 2 3 4 2" xfId="5241" xr:uid="{9E94CF1B-5178-4D26-978E-5DA5E2326AC9}"/>
    <cellStyle name="Normal 9 7 2 3 5" xfId="5238" xr:uid="{D434DEBF-27C9-48A9-A682-9718CA665384}"/>
    <cellStyle name="Normal 9 7 2 4" xfId="2480" xr:uid="{E2BBCE23-B589-47DC-AD52-07DE44CFF274}"/>
    <cellStyle name="Normal 9 7 2 4 2" xfId="5242" xr:uid="{1606A93C-25F2-4E61-94AE-44AEE756237A}"/>
    <cellStyle name="Normal 9 7 2 5" xfId="4276" xr:uid="{DFEFA437-2C56-40B8-A6C8-AF4CDD7A99FA}"/>
    <cellStyle name="Normal 9 7 2 5 2" xfId="5243" xr:uid="{431A4177-1095-4664-BB8B-EA3067BAF023}"/>
    <cellStyle name="Normal 9 7 2 6" xfId="4277" xr:uid="{A4607BF2-D15E-4469-9041-87F519564768}"/>
    <cellStyle name="Normal 9 7 2 6 2" xfId="5244" xr:uid="{B9722B3A-6457-432F-BDAD-17BA7B2DFEC5}"/>
    <cellStyle name="Normal 9 7 2 7" xfId="5232" xr:uid="{CF53605F-149D-4B12-B710-64D5ACDE1F17}"/>
    <cellStyle name="Normal 9 7 3" xfId="894" xr:uid="{45A2B736-4E30-49C1-BC31-9752A7CFC8A3}"/>
    <cellStyle name="Normal 9 7 3 2" xfId="2481" xr:uid="{4A4E2A5D-9F4A-48DF-AA19-194EC0E44D23}"/>
    <cellStyle name="Normal 9 7 3 2 2" xfId="2482" xr:uid="{E24C486B-88C4-4614-ACDE-EE70A8A918A6}"/>
    <cellStyle name="Normal 9 7 3 2 2 2" xfId="5247" xr:uid="{3728C54B-B32C-48AD-8D4D-7DC7CFAAB11D}"/>
    <cellStyle name="Normal 9 7 3 2 3" xfId="4278" xr:uid="{6A71B4FB-A47B-4B4E-A6B9-4E8A304FF621}"/>
    <cellStyle name="Normal 9 7 3 2 3 2" xfId="5248" xr:uid="{7BA35435-E0EB-4374-ACCE-2C3BCCC31B6F}"/>
    <cellStyle name="Normal 9 7 3 2 4" xfId="4279" xr:uid="{6823D356-D540-4962-98B2-2DF1491B5330}"/>
    <cellStyle name="Normal 9 7 3 2 4 2" xfId="5249" xr:uid="{DFF3362D-2A99-4252-AEBB-E3CF091026D6}"/>
    <cellStyle name="Normal 9 7 3 2 5" xfId="5246" xr:uid="{2CA439A9-7A23-481D-9CB4-9549E68EBA95}"/>
    <cellStyle name="Normal 9 7 3 3" xfId="2483" xr:uid="{FBC7A46F-ED9D-4B33-B92E-FDF5ACBE04E6}"/>
    <cellStyle name="Normal 9 7 3 3 2" xfId="5250" xr:uid="{EFDDC9D4-E430-48BE-8B3E-C7922C1159ED}"/>
    <cellStyle name="Normal 9 7 3 4" xfId="4280" xr:uid="{396ADFB7-C47F-4213-A49D-17020FDD5A6F}"/>
    <cellStyle name="Normal 9 7 3 4 2" xfId="5251" xr:uid="{622752D8-AA67-4E0C-8EAE-A9E304CE60FF}"/>
    <cellStyle name="Normal 9 7 3 5" xfId="4281" xr:uid="{08887654-B4B3-4E5C-A33B-6A79E58FB09A}"/>
    <cellStyle name="Normal 9 7 3 5 2" xfId="5252" xr:uid="{38D16944-3441-41CF-B95D-8B96E9A6226E}"/>
    <cellStyle name="Normal 9 7 3 6" xfId="5245" xr:uid="{B0BE0F8F-93D9-49CF-A00D-388065E58569}"/>
    <cellStyle name="Normal 9 7 4" xfId="2484" xr:uid="{92A86C9C-FC71-4734-BA4D-65A5F86D194A}"/>
    <cellStyle name="Normal 9 7 4 2" xfId="2485" xr:uid="{640C5746-06F7-4CE7-BB30-E8E42BACA5F5}"/>
    <cellStyle name="Normal 9 7 4 2 2" xfId="5254" xr:uid="{6E8ECD4F-0EBF-42F0-BA12-3DD9D11147DF}"/>
    <cellStyle name="Normal 9 7 4 3" xfId="4282" xr:uid="{27C4A69E-056A-426B-ABB9-887E20CD43B1}"/>
    <cellStyle name="Normal 9 7 4 3 2" xfId="5255" xr:uid="{3AB6FCC9-E044-44EC-AAA5-F18B21D9C4B5}"/>
    <cellStyle name="Normal 9 7 4 4" xfId="4283" xr:uid="{1386BDF5-BD64-4DA4-8811-BD0B218D48C0}"/>
    <cellStyle name="Normal 9 7 4 4 2" xfId="5256" xr:uid="{F9192F45-C613-4458-BDDC-5E38B40106BA}"/>
    <cellStyle name="Normal 9 7 4 5" xfId="5253" xr:uid="{E81E85A1-8DE6-43F9-B428-8577B8A77B4F}"/>
    <cellStyle name="Normal 9 7 5" xfId="2486" xr:uid="{E6688881-38F9-4D7C-B4F5-BA36E02B5923}"/>
    <cellStyle name="Normal 9 7 5 2" xfId="4284" xr:uid="{710125CF-0D70-49EB-90DE-809147F9B6E7}"/>
    <cellStyle name="Normal 9 7 5 2 2" xfId="5258" xr:uid="{33B19ED7-C331-4AE0-ADC9-8321D528F4D4}"/>
    <cellStyle name="Normal 9 7 5 3" xfId="4285" xr:uid="{AEADD22E-C2E3-4260-ADB1-AA9639C73BDC}"/>
    <cellStyle name="Normal 9 7 5 3 2" xfId="5259" xr:uid="{9DAF5195-BFCB-438A-9868-CF1E3595FC72}"/>
    <cellStyle name="Normal 9 7 5 4" xfId="4286" xr:uid="{0F4E8C61-30F2-4278-9149-842B9A7B8B8B}"/>
    <cellStyle name="Normal 9 7 5 4 2" xfId="5260" xr:uid="{CD12813D-D989-4CD5-BB39-C5251960C2FA}"/>
    <cellStyle name="Normal 9 7 5 5" xfId="5257" xr:uid="{41C8470A-D617-45E1-87D5-84593C0444E4}"/>
    <cellStyle name="Normal 9 7 6" xfId="4287" xr:uid="{7508C634-E8E9-438B-8B6D-A1D1BFB441D3}"/>
    <cellStyle name="Normal 9 7 6 2" xfId="5261" xr:uid="{0A406F66-CD45-462F-A77B-BE4AD276DC2B}"/>
    <cellStyle name="Normal 9 7 7" xfId="4288" xr:uid="{F6EA8438-9645-4F35-BB85-38D62C2493FE}"/>
    <cellStyle name="Normal 9 7 7 2" xfId="5262" xr:uid="{E4D8EDA1-202A-4591-BF95-6204963FA989}"/>
    <cellStyle name="Normal 9 7 8" xfId="4289" xr:uid="{0E246124-6191-4CCE-B5EE-565ECAEBCFEA}"/>
    <cellStyle name="Normal 9 7 8 2" xfId="5263" xr:uid="{E13C84B6-C0F9-4557-8139-0BC9F61A3118}"/>
    <cellStyle name="Normal 9 7 9" xfId="5231" xr:uid="{56B4DD8B-F87D-415B-9CEA-67DF091F7C36}"/>
    <cellStyle name="Normal 9 8" xfId="427" xr:uid="{8BA1FF2D-7E1C-4FB3-BD3E-E3E97EA969E3}"/>
    <cellStyle name="Normal 9 8 2" xfId="895" xr:uid="{82B0B879-96E9-4FF1-BBAB-F15EAA8B373C}"/>
    <cellStyle name="Normal 9 8 2 2" xfId="896" xr:uid="{449B12EE-2D68-4510-92C5-8F4C3925F50E}"/>
    <cellStyle name="Normal 9 8 2 2 2" xfId="2487" xr:uid="{D4BE224C-3F2F-4740-8B64-1558DECC5949}"/>
    <cellStyle name="Normal 9 8 2 2 2 2" xfId="5267" xr:uid="{0F2258DF-1B46-48F2-9D4D-CB0A822CF6D7}"/>
    <cellStyle name="Normal 9 8 2 2 3" xfId="4290" xr:uid="{F36FD277-61ED-4DC6-B691-9AB71B37D3A0}"/>
    <cellStyle name="Normal 9 8 2 2 3 2" xfId="5268" xr:uid="{CCBAF6DE-F2EA-4E6A-B731-93D63BDE5286}"/>
    <cellStyle name="Normal 9 8 2 2 4" xfId="4291" xr:uid="{EBC128DC-9552-48EE-8135-8E6E6F1AE6EB}"/>
    <cellStyle name="Normal 9 8 2 2 4 2" xfId="5269" xr:uid="{8CFF8EB4-F603-4B9D-9AEA-F5CF33B82447}"/>
    <cellStyle name="Normal 9 8 2 2 5" xfId="5266" xr:uid="{AEBF8A3E-7B29-4C91-BAE4-5347AB267015}"/>
    <cellStyle name="Normal 9 8 2 3" xfId="2488" xr:uid="{8DC4476F-1338-46D2-ADFB-78E4FF0797AE}"/>
    <cellStyle name="Normal 9 8 2 3 2" xfId="5270" xr:uid="{014528D9-74D9-4F5B-B571-FBA3ED1F361A}"/>
    <cellStyle name="Normal 9 8 2 4" xfId="4292" xr:uid="{AE2291D3-DBAB-470B-9AEF-7EC25FD97ACA}"/>
    <cellStyle name="Normal 9 8 2 4 2" xfId="5271" xr:uid="{0EF0A489-3E03-4D7C-A178-FC20B1476419}"/>
    <cellStyle name="Normal 9 8 2 5" xfId="4293" xr:uid="{D130961C-BD86-45A3-A351-5A1BFD2E0A16}"/>
    <cellStyle name="Normal 9 8 2 5 2" xfId="5272" xr:uid="{631C1D04-8D09-4A42-A791-DD7596CD32FD}"/>
    <cellStyle name="Normal 9 8 2 6" xfId="5265" xr:uid="{04FFBF46-F08D-4FD8-956A-91A6F7DA685D}"/>
    <cellStyle name="Normal 9 8 3" xfId="897" xr:uid="{84A6E82B-F4E7-4BC7-9A6B-C636FB227C92}"/>
    <cellStyle name="Normal 9 8 3 2" xfId="2489" xr:uid="{17741C10-FFDB-49C8-98A8-2357BE56C402}"/>
    <cellStyle name="Normal 9 8 3 2 2" xfId="5274" xr:uid="{2DE4366B-23AC-4FA6-9748-A148BA4528ED}"/>
    <cellStyle name="Normal 9 8 3 3" xfId="4294" xr:uid="{3020D55E-4FAF-4D4C-A32C-85F08CD25179}"/>
    <cellStyle name="Normal 9 8 3 3 2" xfId="5275" xr:uid="{5F68B05D-8E0F-46E7-984B-F78C41E806C1}"/>
    <cellStyle name="Normal 9 8 3 4" xfId="4295" xr:uid="{4473873A-14B6-4E87-B7F0-9B0DFC901E5A}"/>
    <cellStyle name="Normal 9 8 3 4 2" xfId="5276" xr:uid="{8F369616-25AA-4F5B-9ED8-238E6016C73C}"/>
    <cellStyle name="Normal 9 8 3 5" xfId="5273" xr:uid="{020742F0-88D1-4421-83C3-AA0E01D41199}"/>
    <cellStyle name="Normal 9 8 4" xfId="2490" xr:uid="{214E4381-B865-4211-B664-CD2A6937E6D9}"/>
    <cellStyle name="Normal 9 8 4 2" xfId="4296" xr:uid="{A775323E-9AEC-42E8-AF7F-9EFA0140C57A}"/>
    <cellStyle name="Normal 9 8 4 2 2" xfId="5278" xr:uid="{7A00B0D2-B215-4058-92CE-7D0D294C9E40}"/>
    <cellStyle name="Normal 9 8 4 3" xfId="4297" xr:uid="{FE969CF8-EDE5-4D8A-8E58-FDCDFAA097AB}"/>
    <cellStyle name="Normal 9 8 4 3 2" xfId="5279" xr:uid="{4004ABB6-EA29-4DB6-A033-6ED555806BFD}"/>
    <cellStyle name="Normal 9 8 4 4" xfId="4298" xr:uid="{C8054053-33EC-4D7E-BF25-719492DBF6EA}"/>
    <cellStyle name="Normal 9 8 4 4 2" xfId="5280" xr:uid="{9797DD41-ED5D-44B7-B874-1E61C247DD70}"/>
    <cellStyle name="Normal 9 8 4 5" xfId="5277" xr:uid="{C31E64E8-5CD7-4337-94D8-62522A766D98}"/>
    <cellStyle name="Normal 9 8 5" xfId="4299" xr:uid="{2012402B-04E3-4DA9-9D34-B23C6E1AEB6F}"/>
    <cellStyle name="Normal 9 8 5 2" xfId="5281" xr:uid="{019A4175-0448-4086-BDAA-B43C39E0F070}"/>
    <cellStyle name="Normal 9 8 6" xfId="4300" xr:uid="{79C1069D-95D8-49D1-827D-0D01FD84516D}"/>
    <cellStyle name="Normal 9 8 6 2" xfId="5282" xr:uid="{2D5D9572-65AD-4785-A9CC-0D81012FD37A}"/>
    <cellStyle name="Normal 9 8 7" xfId="4301" xr:uid="{45324CFD-29DE-4A69-9B70-8F8D1BFFEE30}"/>
    <cellStyle name="Normal 9 8 7 2" xfId="5283" xr:uid="{E58D43DE-7007-4A00-9CAC-F1EA973E4958}"/>
    <cellStyle name="Normal 9 8 8" xfId="5264" xr:uid="{A284C33E-68C1-4490-953D-260E582BEC4B}"/>
    <cellStyle name="Normal 9 9" xfId="428" xr:uid="{37923C08-B6F5-49EC-85F9-BC604CD38C9C}"/>
    <cellStyle name="Normal 9 9 2" xfId="898" xr:uid="{6C74395D-EA61-499D-A44E-C525C75D9452}"/>
    <cellStyle name="Normal 9 9 2 2" xfId="2491" xr:uid="{1BDD35E8-3859-4237-BCE8-46A5C2F61999}"/>
    <cellStyle name="Normal 9 9 2 2 2" xfId="5286" xr:uid="{363DD1E6-50AB-4EC5-9A2E-D429A4B5342D}"/>
    <cellStyle name="Normal 9 9 2 3" xfId="4302" xr:uid="{D50664CC-9BF8-4928-8A55-75340B4D9FBB}"/>
    <cellStyle name="Normal 9 9 2 3 2" xfId="5287" xr:uid="{E936F161-1AC4-4C61-A2F6-A8CC5CB38130}"/>
    <cellStyle name="Normal 9 9 2 4" xfId="4303" xr:uid="{5C55E342-1CBE-4C5A-A7CB-E38DA10CC599}"/>
    <cellStyle name="Normal 9 9 2 4 2" xfId="5288" xr:uid="{4F09C4E7-2F30-4FC3-9750-A72F770FEF99}"/>
    <cellStyle name="Normal 9 9 2 5" xfId="5285" xr:uid="{05B2F548-AE90-4490-A04A-D357775D0FEC}"/>
    <cellStyle name="Normal 9 9 3" xfId="2492" xr:uid="{C38E4A6C-743E-4E42-9D96-56349940B1B1}"/>
    <cellStyle name="Normal 9 9 3 2" xfId="4304" xr:uid="{4DD8CBF0-03A8-4F81-A8E4-3D611205FFB1}"/>
    <cellStyle name="Normal 9 9 3 2 2" xfId="5290" xr:uid="{30533A38-C40F-43C3-8CB4-C3982EA8ACD2}"/>
    <cellStyle name="Normal 9 9 3 3" xfId="4305" xr:uid="{9A0A0571-C120-4328-B656-3CDCCE6FE52F}"/>
    <cellStyle name="Normal 9 9 3 3 2" xfId="5291" xr:uid="{ACDF82AC-DC39-4B75-BEDF-214766172266}"/>
    <cellStyle name="Normal 9 9 3 4" xfId="4306" xr:uid="{FB603E6B-93BB-4918-9B63-A32C2A4514B5}"/>
    <cellStyle name="Normal 9 9 3 4 2" xfId="5292" xr:uid="{56629927-DCBC-4499-9CD5-068DA00EF6BB}"/>
    <cellStyle name="Normal 9 9 3 5" xfId="5289" xr:uid="{0BDBF71E-339C-4F8B-B33D-6897FDC2E67A}"/>
    <cellStyle name="Normal 9 9 4" xfId="4307" xr:uid="{92795B8B-B3D2-4BB4-8B30-25137C56F998}"/>
    <cellStyle name="Normal 9 9 4 2" xfId="5293" xr:uid="{7374DEE8-1190-4E04-A46E-2082444663DE}"/>
    <cellStyle name="Normal 9 9 5" xfId="4308" xr:uid="{3D7248A3-BAC2-4318-B497-0100B344F70A}"/>
    <cellStyle name="Normal 9 9 5 2" xfId="5294" xr:uid="{8B41A9FE-7993-4E6B-A1AD-C426BBF1A741}"/>
    <cellStyle name="Normal 9 9 6" xfId="4309" xr:uid="{1C5AA00A-00C2-46E8-84E0-7D708EF2B00C}"/>
    <cellStyle name="Normal 9 9 6 2" xfId="5295" xr:uid="{2387A04E-FE51-46FD-9A53-CAFC9C981EF1}"/>
    <cellStyle name="Normal 9 9 7" xfId="5284" xr:uid="{210054CF-0D65-454D-9F85-9476810E5993}"/>
    <cellStyle name="Percent 2" xfId="70" xr:uid="{C03CBA1D-48D3-4DA5-9E4B-07F1E385E7EE}"/>
    <cellStyle name="Percent 2 2" xfId="5296" xr:uid="{05FE420A-7957-4807-8627-32DD55400C60}"/>
    <cellStyle name="Гиперссылка 2" xfId="4" xr:uid="{49BAA0F8-B3D3-41B5-87DD-435502328B29}"/>
    <cellStyle name="Гиперссылка 2 2" xfId="5297" xr:uid="{4DBCBB10-273E-48E6-9910-225C87F88C44}"/>
    <cellStyle name="Обычный 2" xfId="1" xr:uid="{A3CD5D5E-4502-4158-8112-08CDD679ACF5}"/>
    <cellStyle name="Обычный 2 2" xfId="5" xr:uid="{D19F253E-EE9B-4476-9D91-2EE3A6D7A3DC}"/>
    <cellStyle name="Обычный 2 2 2" xfId="5299" xr:uid="{3F4B08C4-6F97-49FD-B0BF-B4D50BFE9868}"/>
    <cellStyle name="Обычный 2 3" xfId="5298" xr:uid="{83D0565E-F880-4282-974C-2EB6E388915F}"/>
    <cellStyle name="常规_Sheet1_1" xfId="4411" xr:uid="{26BD06E4-1E4D-403B-9C2E-7C6EA6A23C82}"/>
  </cellStyles>
  <dxfs count="8">
    <dxf>
      <font>
        <color theme="0"/>
      </font>
    </dxf>
    <dxf>
      <font>
        <condense val="0"/>
        <extend val="0"/>
        <color indexed="8"/>
      </font>
      <fill>
        <patternFill>
          <bgColor indexed="10"/>
        </patternFill>
      </fill>
    </dxf>
    <dxf>
      <font>
        <color theme="0"/>
      </font>
      <fill>
        <patternFill>
          <bgColor theme="0"/>
        </patternFill>
      </fill>
    </dxf>
    <dxf>
      <font>
        <color theme="0"/>
      </font>
    </dxf>
    <dxf>
      <font>
        <color theme="0"/>
      </font>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AA9035A0-73EE-42D1-B675-C13C4C8F4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71793"/>
          <a:ext cx="2671982" cy="7964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8B345-5D00-450A-B7F2-8B9B24323D53}">
  <sheetPr>
    <tabColor rgb="FF00B050"/>
  </sheetPr>
  <dimension ref="A1:WVT1348"/>
  <sheetViews>
    <sheetView tabSelected="1" topLeftCell="A248" zoomScaleNormal="100" workbookViewId="0">
      <selection activeCell="H1012" sqref="H1012"/>
    </sheetView>
  </sheetViews>
  <sheetFormatPr defaultColWidth="9.140625" defaultRowHeight="12.75"/>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826.42000000000064</v>
      </c>
      <c r="O2" s="21" t="s">
        <v>265</v>
      </c>
    </row>
    <row r="3" spans="1:15" s="21" customFormat="1" ht="15" customHeight="1" thickBot="1">
      <c r="A3" s="22" t="s">
        <v>156</v>
      </c>
      <c r="G3" s="28">
        <f>'Shipping Customer'!K14</f>
        <v>45237</v>
      </c>
      <c r="H3" s="29"/>
      <c r="N3" s="21">
        <v>826.42000000000064</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USD</v>
      </c>
    </row>
    <row r="10" spans="1:15" s="21" customFormat="1" ht="13.5" thickBot="1">
      <c r="A10" s="36" t="str">
        <f>'Copy paste to Here'!G10</f>
        <v>Piercing4u Izabela Jaworowska</v>
      </c>
      <c r="B10" s="37"/>
      <c r="C10" s="37"/>
      <c r="D10" s="37"/>
      <c r="F10" s="38" t="str">
        <f>'Copy paste to Here'!B10</f>
        <v>Piercing4u Izabela Jaworowska</v>
      </c>
      <c r="G10" s="39"/>
      <c r="H10" s="40"/>
      <c r="K10" s="107" t="s">
        <v>282</v>
      </c>
      <c r="L10" s="35" t="s">
        <v>282</v>
      </c>
      <c r="M10" s="21">
        <v>1</v>
      </c>
    </row>
    <row r="11" spans="1:15" s="21" customFormat="1" ht="15.75" thickBot="1">
      <c r="A11" s="41" t="str">
        <f>'Copy paste to Here'!G11</f>
        <v>Izabela Jaworowska</v>
      </c>
      <c r="B11" s="42"/>
      <c r="C11" s="42"/>
      <c r="D11" s="42"/>
      <c r="F11" s="43" t="str">
        <f>'Copy paste to Here'!B11</f>
        <v>Izabela Jaworowska</v>
      </c>
      <c r="G11" s="44"/>
      <c r="H11" s="45"/>
      <c r="K11" s="105" t="s">
        <v>163</v>
      </c>
      <c r="L11" s="46" t="s">
        <v>164</v>
      </c>
      <c r="M11" s="21">
        <f>VLOOKUP(G3,[1]Sheet1!$A$9:$I$7290,2,FALSE)</f>
        <v>35.4</v>
      </c>
    </row>
    <row r="12" spans="1:15" s="21" customFormat="1" ht="15.75" thickBot="1">
      <c r="A12" s="41" t="str">
        <f>'Copy paste to Here'!G12</f>
        <v>Herdera 21/13</v>
      </c>
      <c r="B12" s="42"/>
      <c r="C12" s="42"/>
      <c r="D12" s="42"/>
      <c r="E12" s="89"/>
      <c r="F12" s="43" t="str">
        <f>'Copy paste to Here'!B12</f>
        <v>Herdera 21/13</v>
      </c>
      <c r="G12" s="44"/>
      <c r="H12" s="45"/>
      <c r="K12" s="105" t="s">
        <v>165</v>
      </c>
      <c r="L12" s="46" t="s">
        <v>138</v>
      </c>
      <c r="M12" s="21">
        <f>VLOOKUP(G3,[1]Sheet1!$A$9:$I$7290,3,FALSE)</f>
        <v>37.72</v>
      </c>
    </row>
    <row r="13" spans="1:15" s="21" customFormat="1" ht="15.75" thickBot="1">
      <c r="A13" s="41" t="str">
        <f>'Copy paste to Here'!G13</f>
        <v>10-691 Olsztyn</v>
      </c>
      <c r="B13" s="42"/>
      <c r="C13" s="42"/>
      <c r="D13" s="42"/>
      <c r="E13" s="123" t="s">
        <v>164</v>
      </c>
      <c r="F13" s="43" t="str">
        <f>'Copy paste to Here'!B13</f>
        <v>10-691 Olsztyn</v>
      </c>
      <c r="G13" s="44"/>
      <c r="H13" s="45"/>
      <c r="K13" s="105" t="s">
        <v>166</v>
      </c>
      <c r="L13" s="46" t="s">
        <v>167</v>
      </c>
      <c r="M13" s="125">
        <f>VLOOKUP(G3,[1]Sheet1!$A$9:$I$7290,4,FALSE)</f>
        <v>43.45</v>
      </c>
    </row>
    <row r="14" spans="1:15" s="21" customFormat="1" ht="15.75" thickBot="1">
      <c r="A14" s="41" t="str">
        <f>'Copy paste to Here'!G14</f>
        <v>Poland</v>
      </c>
      <c r="B14" s="42"/>
      <c r="C14" s="42"/>
      <c r="D14" s="42"/>
      <c r="E14" s="176">
        <f>VLOOKUP(J9,$L$10:$M$17,2,FALSE)</f>
        <v>35.4</v>
      </c>
      <c r="F14" s="43" t="str">
        <f>'Copy paste to Here'!B14</f>
        <v>Poland</v>
      </c>
      <c r="G14" s="44"/>
      <c r="H14" s="45"/>
      <c r="K14" s="105" t="s">
        <v>168</v>
      </c>
      <c r="L14" s="46" t="s">
        <v>169</v>
      </c>
      <c r="M14" s="21">
        <f>VLOOKUP(G3,[1]Sheet1!$A$9:$I$7290,5,FALSE)</f>
        <v>22.54</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25.64</v>
      </c>
    </row>
    <row r="16" spans="1:15" s="21" customFormat="1" ht="13.7" customHeight="1" thickBot="1">
      <c r="A16" s="52"/>
      <c r="K16" s="106" t="s">
        <v>172</v>
      </c>
      <c r="L16" s="51" t="s">
        <v>173</v>
      </c>
      <c r="M16" s="21">
        <f>VLOOKUP(G3,[1]Sheet1!$A$9:$I$7290,7,FALSE)</f>
        <v>20.79</v>
      </c>
    </row>
    <row r="17" spans="1:13" s="21" customFormat="1" ht="13.5" thickBot="1">
      <c r="A17" s="53" t="s">
        <v>174</v>
      </c>
      <c r="B17" s="54" t="s">
        <v>175</v>
      </c>
      <c r="C17" s="54" t="s">
        <v>290</v>
      </c>
      <c r="D17" s="55" t="s">
        <v>204</v>
      </c>
      <c r="E17" s="55" t="s">
        <v>267</v>
      </c>
      <c r="F17" s="55" t="str">
        <f>CONCATENATE("Amount ",,J9)</f>
        <v>Amount USD</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Flexible acrylic tongue barbell, 14g (1.6mm) with 6mm solid colored acrylic balls - length 5/8'' (16mm) &amp; Color: Light blue  &amp;  </v>
      </c>
      <c r="B18" s="57" t="str">
        <f>'Copy paste to Here'!C22</f>
        <v>ABBSA</v>
      </c>
      <c r="C18" s="57" t="s">
        <v>730</v>
      </c>
      <c r="D18" s="58">
        <f>'Shipping Customer'!B22</f>
        <v>5</v>
      </c>
      <c r="E18" s="59">
        <f>Remaining!I22*$N$1</f>
        <v>1.0650148738144811E-2</v>
      </c>
      <c r="F18" s="59">
        <f>D18*E18</f>
        <v>5.3250743690724051E-2</v>
      </c>
      <c r="G18" s="60">
        <f>E18*$E$14</f>
        <v>0.37701526533032631</v>
      </c>
      <c r="H18" s="61">
        <f>D18*G18</f>
        <v>1.8850763266516315</v>
      </c>
    </row>
    <row r="19" spans="1:13" s="62" customFormat="1" ht="24">
      <c r="A19" s="124" t="str">
        <f>IF((LEN('Copy paste to Here'!G23))&gt;5,((CONCATENATE('Copy paste to Here'!G23," &amp; ",'Copy paste to Here'!D23,"  &amp;  ",'Copy paste to Here'!E23))),"Empty Cell")</f>
        <v xml:space="preserve">Flexible acrylic tongue barbell, 14g (1.6mm) with 6mm solid colored acrylic balls - length 5/8'' (16mm) &amp; Color: Pink  &amp;  </v>
      </c>
      <c r="B19" s="57" t="str">
        <f>'Copy paste to Here'!C23</f>
        <v>ABBSA</v>
      </c>
      <c r="C19" s="57" t="s">
        <v>730</v>
      </c>
      <c r="D19" s="58">
        <f>'Shipping Customer'!B23</f>
        <v>5</v>
      </c>
      <c r="E19" s="59">
        <f>Remaining!I23*$N$1</f>
        <v>1.0650148738144811E-2</v>
      </c>
      <c r="F19" s="59">
        <f t="shared" ref="F19:F82" si="0">D19*E19</f>
        <v>5.3250743690724051E-2</v>
      </c>
      <c r="G19" s="60">
        <f t="shared" ref="G19:G82" si="1">E19*$E$14</f>
        <v>0.37701526533032631</v>
      </c>
      <c r="H19" s="63">
        <f t="shared" ref="H19:H82" si="2">D19*G19</f>
        <v>1.8850763266516315</v>
      </c>
    </row>
    <row r="20" spans="1:13" s="62" customFormat="1" ht="25.5">
      <c r="A20" s="56" t="str">
        <f>IF((LEN('Copy paste to Here'!G24))&gt;5,((CONCATENATE('Copy paste to Here'!G24," &amp; ",'Copy paste to Here'!D24,"  &amp;  ",'Copy paste to Here'!E24))),"Empty Cell")</f>
        <v xml:space="preserve">Acrylic eyebrow banana, 16g (1.2mm) with two 3mm cones - length 5/16'' (8mm) &amp; Color: Black  &amp;  </v>
      </c>
      <c r="B20" s="57" t="str">
        <f>'Copy paste to Here'!C24</f>
        <v>ABNEVCN</v>
      </c>
      <c r="C20" s="57" t="s">
        <v>732</v>
      </c>
      <c r="D20" s="58">
        <f>'Shipping Customer'!B24</f>
        <v>5</v>
      </c>
      <c r="E20" s="59">
        <f>Remaining!I24*$N$1</f>
        <v>1.0650148738144811E-2</v>
      </c>
      <c r="F20" s="59">
        <f t="shared" si="0"/>
        <v>5.3250743690724051E-2</v>
      </c>
      <c r="G20" s="60">
        <f t="shared" si="1"/>
        <v>0.37701526533032631</v>
      </c>
      <c r="H20" s="63">
        <f t="shared" si="2"/>
        <v>1.8850763266516315</v>
      </c>
    </row>
    <row r="21" spans="1:13" s="62" customFormat="1" ht="24">
      <c r="A21" s="56" t="str">
        <f>IF((LEN('Copy paste to Here'!G25))&gt;5,((CONCATENATE('Copy paste to Here'!G25," &amp; ",'Copy paste to Here'!D25,"  &amp;  ",'Copy paste to Here'!E25))),"Empty Cell")</f>
        <v>Flexible acrylic circular barbell, 16g (1.2mm) with two 3mm UV balls &amp; Length: 8mm  &amp;  Color: Black</v>
      </c>
      <c r="B21" s="57" t="str">
        <f>'Copy paste to Here'!C25</f>
        <v>ACBEVB</v>
      </c>
      <c r="C21" s="57" t="s">
        <v>733</v>
      </c>
      <c r="D21" s="58">
        <f>'Shipping Customer'!B25</f>
        <v>10</v>
      </c>
      <c r="E21" s="59">
        <f>Remaining!I25*$N$1</f>
        <v>1.3156066088296531E-2</v>
      </c>
      <c r="F21" s="59">
        <f t="shared" si="0"/>
        <v>0.13156066088296531</v>
      </c>
      <c r="G21" s="60">
        <f t="shared" si="1"/>
        <v>0.46572473952569715</v>
      </c>
      <c r="H21" s="63">
        <f t="shared" si="2"/>
        <v>4.657247395256972</v>
      </c>
    </row>
    <row r="22" spans="1:13" s="62" customFormat="1" ht="24">
      <c r="A22" s="56" t="str">
        <f>IF((LEN('Copy paste to Here'!G26))&gt;5,((CONCATENATE('Copy paste to Here'!G26," &amp; ",'Copy paste to Here'!D26,"  &amp;  ",'Copy paste to Here'!E26))),"Empty Cell")</f>
        <v>Flexible acrylic circular barbell, 16g (1.2mm) with two 3mm UV balls &amp; Length: 8mm  &amp;  Color: Light pink</v>
      </c>
      <c r="B22" s="57" t="str">
        <f>'Copy paste to Here'!C26</f>
        <v>ACBEVB</v>
      </c>
      <c r="C22" s="57" t="s">
        <v>733</v>
      </c>
      <c r="D22" s="58">
        <f>'Shipping Customer'!B26</f>
        <v>5</v>
      </c>
      <c r="E22" s="59">
        <f>Remaining!I26*$N$1</f>
        <v>1.3156066088296531E-2</v>
      </c>
      <c r="F22" s="59">
        <f t="shared" si="0"/>
        <v>6.5780330441482654E-2</v>
      </c>
      <c r="G22" s="60">
        <f t="shared" si="1"/>
        <v>0.46572473952569715</v>
      </c>
      <c r="H22" s="63">
        <f t="shared" si="2"/>
        <v>2.328623697628486</v>
      </c>
    </row>
    <row r="23" spans="1:13" s="62" customFormat="1" ht="24">
      <c r="A23" s="56" t="str">
        <f>IF((LEN('Copy paste to Here'!G27))&gt;5,((CONCATENATE('Copy paste to Here'!G27," &amp; ",'Copy paste to Here'!D27,"  &amp;  ",'Copy paste to Here'!E27))),"Empty Cell")</f>
        <v>Flexible acrylic circular barbell, 16g (1.2mm) with two 3mm UV balls &amp; Length: 10mm  &amp;  Color: Black</v>
      </c>
      <c r="B23" s="57" t="str">
        <f>'Copy paste to Here'!C27</f>
        <v>ACBEVB</v>
      </c>
      <c r="C23" s="57" t="s">
        <v>733</v>
      </c>
      <c r="D23" s="58">
        <f>'Shipping Customer'!B27</f>
        <v>10</v>
      </c>
      <c r="E23" s="59">
        <f>Remaining!I27*$N$1</f>
        <v>1.3156066088296531E-2</v>
      </c>
      <c r="F23" s="59">
        <f t="shared" si="0"/>
        <v>0.13156066088296531</v>
      </c>
      <c r="G23" s="60">
        <f t="shared" si="1"/>
        <v>0.46572473952569715</v>
      </c>
      <c r="H23" s="63">
        <f t="shared" si="2"/>
        <v>4.657247395256972</v>
      </c>
    </row>
    <row r="24" spans="1:13" s="62" customFormat="1" ht="24">
      <c r="A24" s="56" t="str">
        <f>IF((LEN('Copy paste to Here'!G28))&gt;5,((CONCATENATE('Copy paste to Here'!G28," &amp; ",'Copy paste to Here'!D28,"  &amp;  ",'Copy paste to Here'!E28))),"Empty Cell")</f>
        <v>Acrylic flesh tunnel with external screw-fit &amp; Gauge: 2mm  &amp;  Color: Black</v>
      </c>
      <c r="B24" s="57" t="str">
        <f>'Copy paste to Here'!C28</f>
        <v>ACFP</v>
      </c>
      <c r="C24" s="57" t="s">
        <v>869</v>
      </c>
      <c r="D24" s="58">
        <f>'Shipping Customer'!B28</f>
        <v>2</v>
      </c>
      <c r="E24" s="59">
        <f>Remaining!I28*$N$1</f>
        <v>3.0697487539358571E-2</v>
      </c>
      <c r="F24" s="59">
        <f t="shared" si="0"/>
        <v>6.1394975078717141E-2</v>
      </c>
      <c r="G24" s="60">
        <f t="shared" si="1"/>
        <v>1.0866910588932934</v>
      </c>
      <c r="H24" s="63">
        <f t="shared" si="2"/>
        <v>2.1733821177865869</v>
      </c>
    </row>
    <row r="25" spans="1:13" s="62" customFormat="1" ht="24">
      <c r="A25" s="56" t="str">
        <f>IF((LEN('Copy paste to Here'!G29))&gt;5,((CONCATENATE('Copy paste to Here'!G29," &amp; ",'Copy paste to Here'!D29,"  &amp;  ",'Copy paste to Here'!E29))),"Empty Cell")</f>
        <v>Acrylic flesh tunnel with external screw-fit &amp; Gauge: 10mm  &amp;  Color: Black</v>
      </c>
      <c r="B25" s="57" t="str">
        <f>'Copy paste to Here'!C29</f>
        <v>ACFP</v>
      </c>
      <c r="C25" s="57" t="s">
        <v>870</v>
      </c>
      <c r="D25" s="58">
        <f>'Shipping Customer'!B29</f>
        <v>2</v>
      </c>
      <c r="E25" s="59">
        <f>Remaining!I29*$N$1</f>
        <v>4.9491867665496472E-2</v>
      </c>
      <c r="F25" s="59">
        <f t="shared" si="0"/>
        <v>9.8983735330992945E-2</v>
      </c>
      <c r="G25" s="60">
        <f t="shared" si="1"/>
        <v>1.752012115358575</v>
      </c>
      <c r="H25" s="63">
        <f t="shared" si="2"/>
        <v>3.5040242307171501</v>
      </c>
    </row>
    <row r="26" spans="1:13" s="62" customFormat="1" ht="24">
      <c r="A26" s="56" t="str">
        <f>IF((LEN('Copy paste to Here'!G30))&gt;5,((CONCATENATE('Copy paste to Here'!G30," &amp; ",'Copy paste to Here'!D30,"  &amp;  ",'Copy paste to Here'!E30))),"Empty Cell")</f>
        <v>Double flared acrylic flesh tunnel with internal screw-fit &amp; Gauge: 4mm  &amp;  Color: Black</v>
      </c>
      <c r="B26" s="57" t="str">
        <f>'Copy paste to Here'!C30</f>
        <v>AHP</v>
      </c>
      <c r="C26" s="57" t="s">
        <v>871</v>
      </c>
      <c r="D26" s="58">
        <f>'Shipping Customer'!B30</f>
        <v>2</v>
      </c>
      <c r="E26" s="59">
        <f>Remaining!I30*$N$1</f>
        <v>4.0721156939965454E-2</v>
      </c>
      <c r="F26" s="59">
        <f t="shared" si="0"/>
        <v>8.1442313879930908E-2</v>
      </c>
      <c r="G26" s="60">
        <f t="shared" si="1"/>
        <v>1.441528955674777</v>
      </c>
      <c r="H26" s="63">
        <f t="shared" si="2"/>
        <v>2.883057911349554</v>
      </c>
    </row>
    <row r="27" spans="1:13" s="62" customFormat="1" ht="24">
      <c r="A27" s="56" t="str">
        <f>IF((LEN('Copy paste to Here'!G31))&gt;5,((CONCATENATE('Copy paste to Here'!G31," &amp; ",'Copy paste to Here'!D31,"  &amp;  ",'Copy paste to Here'!E31))),"Empty Cell")</f>
        <v>Double flared acrylic flesh tunnel with internal screw-fit &amp; Gauge: 4mm  &amp;  Color: White</v>
      </c>
      <c r="B27" s="57" t="str">
        <f>'Copy paste to Here'!C31</f>
        <v>AHP</v>
      </c>
      <c r="C27" s="57" t="s">
        <v>871</v>
      </c>
      <c r="D27" s="58">
        <f>'Shipping Customer'!B31</f>
        <v>2</v>
      </c>
      <c r="E27" s="59">
        <f>Remaining!I31*$N$1</f>
        <v>4.0721156939965454E-2</v>
      </c>
      <c r="F27" s="59">
        <f t="shared" si="0"/>
        <v>8.1442313879930908E-2</v>
      </c>
      <c r="G27" s="60">
        <f t="shared" si="1"/>
        <v>1.441528955674777</v>
      </c>
      <c r="H27" s="63">
        <f t="shared" si="2"/>
        <v>2.883057911349554</v>
      </c>
    </row>
    <row r="28" spans="1:13" s="62" customFormat="1" ht="24">
      <c r="A28" s="56" t="str">
        <f>IF((LEN('Copy paste to Here'!G32))&gt;5,((CONCATENATE('Copy paste to Here'!G32," &amp; ",'Copy paste to Here'!D32,"  &amp;  ",'Copy paste to Here'!E32))),"Empty Cell")</f>
        <v>Double flared acrylic flesh tunnel with internal screw-fit &amp; Gauge: 5mm  &amp;  Color: Black</v>
      </c>
      <c r="B28" s="57" t="str">
        <f>'Copy paste to Here'!C32</f>
        <v>AHP</v>
      </c>
      <c r="C28" s="57" t="s">
        <v>872</v>
      </c>
      <c r="D28" s="58">
        <f>'Shipping Customer'!B32</f>
        <v>2</v>
      </c>
      <c r="E28" s="59">
        <f>Remaining!I32*$N$1</f>
        <v>4.0721156939965454E-2</v>
      </c>
      <c r="F28" s="59">
        <f t="shared" si="0"/>
        <v>8.1442313879930908E-2</v>
      </c>
      <c r="G28" s="60">
        <f t="shared" si="1"/>
        <v>1.441528955674777</v>
      </c>
      <c r="H28" s="63">
        <f t="shared" si="2"/>
        <v>2.883057911349554</v>
      </c>
    </row>
    <row r="29" spans="1:13" s="62" customFormat="1" ht="24">
      <c r="A29" s="56" t="str">
        <f>IF((LEN('Copy paste to Here'!G33))&gt;5,((CONCATENATE('Copy paste to Here'!G33," &amp; ",'Copy paste to Here'!D33,"  &amp;  ",'Copy paste to Here'!E33))),"Empty Cell")</f>
        <v>Double flared acrylic flesh tunnel with internal screw-fit &amp; Gauge: 8mm  &amp;  Color: Black</v>
      </c>
      <c r="B29" s="57" t="str">
        <f>'Copy paste to Here'!C33</f>
        <v>AHP</v>
      </c>
      <c r="C29" s="57" t="s">
        <v>873</v>
      </c>
      <c r="D29" s="58">
        <f>'Shipping Customer'!B33</f>
        <v>4</v>
      </c>
      <c r="E29" s="59">
        <f>Remaining!I33*$N$1</f>
        <v>4.5732991640268894E-2</v>
      </c>
      <c r="F29" s="59">
        <f t="shared" si="0"/>
        <v>0.18293196656107558</v>
      </c>
      <c r="G29" s="60">
        <f t="shared" si="1"/>
        <v>1.6189479040655188</v>
      </c>
      <c r="H29" s="63">
        <f t="shared" si="2"/>
        <v>6.4757916162620752</v>
      </c>
    </row>
    <row r="30" spans="1:13" s="62" customFormat="1" ht="24">
      <c r="A30" s="56" t="str">
        <f>IF((LEN('Copy paste to Here'!G34))&gt;5,((CONCATENATE('Copy paste to Here'!G34," &amp; ",'Copy paste to Here'!D34,"  &amp;  ",'Copy paste to Here'!E34))),"Empty Cell")</f>
        <v>Double flared acrylic flesh tunnel with internal screw-fit &amp; Gauge: 16mm  &amp;  Color: Black</v>
      </c>
      <c r="B30" s="57" t="str">
        <f>'Copy paste to Here'!C34</f>
        <v>AHP</v>
      </c>
      <c r="C30" s="57" t="s">
        <v>874</v>
      </c>
      <c r="D30" s="58">
        <f>'Shipping Customer'!B34</f>
        <v>2</v>
      </c>
      <c r="E30" s="59">
        <f>Remaining!I34*$N$1</f>
        <v>6.765976845409645E-2</v>
      </c>
      <c r="F30" s="59">
        <f t="shared" si="0"/>
        <v>0.1353195369081929</v>
      </c>
      <c r="G30" s="60">
        <f t="shared" si="1"/>
        <v>2.3951558032750144</v>
      </c>
      <c r="H30" s="63">
        <f t="shared" si="2"/>
        <v>4.7903116065500289</v>
      </c>
    </row>
    <row r="31" spans="1:13" s="62" customFormat="1" ht="24">
      <c r="A31" s="56" t="str">
        <f>IF((LEN('Copy paste to Here'!G35))&gt;5,((CONCATENATE('Copy paste to Here'!G35," &amp; ",'Copy paste to Here'!D35,"  &amp;  ",'Copy paste to Here'!E35))),"Empty Cell")</f>
        <v>Double flared acrylic flesh tunnel with internal screw-fit &amp; Gauge: 16mm  &amp;  Color: Clear</v>
      </c>
      <c r="B31" s="57" t="str">
        <f>'Copy paste to Here'!C35</f>
        <v>AHP</v>
      </c>
      <c r="C31" s="57" t="s">
        <v>874</v>
      </c>
      <c r="D31" s="58">
        <f>'Shipping Customer'!B35</f>
        <v>2</v>
      </c>
      <c r="E31" s="59">
        <f>Remaining!I35*$N$1</f>
        <v>6.765976845409645E-2</v>
      </c>
      <c r="F31" s="59">
        <f t="shared" si="0"/>
        <v>0.1353195369081929</v>
      </c>
      <c r="G31" s="60">
        <f t="shared" si="1"/>
        <v>2.3951558032750144</v>
      </c>
      <c r="H31" s="63">
        <f t="shared" si="2"/>
        <v>4.7903116065500289</v>
      </c>
    </row>
    <row r="32" spans="1:13" s="62" customFormat="1" ht="24">
      <c r="A32" s="56" t="str">
        <f>IF((LEN('Copy paste to Here'!G36))&gt;5,((CONCATENATE('Copy paste to Here'!G36," &amp; ",'Copy paste to Here'!D36,"  &amp;  ",'Copy paste to Here'!E36))),"Empty Cell")</f>
        <v>Double flared acrylic flesh tunnel with internal screw-fit &amp; Gauge: 16mm  &amp;  Color: Pink</v>
      </c>
      <c r="B32" s="57" t="str">
        <f>'Copy paste to Here'!C36</f>
        <v>AHP</v>
      </c>
      <c r="C32" s="57" t="s">
        <v>874</v>
      </c>
      <c r="D32" s="58">
        <f>'Shipping Customer'!B36</f>
        <v>2</v>
      </c>
      <c r="E32" s="59">
        <f>Remaining!I36*$N$1</f>
        <v>6.765976845409645E-2</v>
      </c>
      <c r="F32" s="59">
        <f t="shared" si="0"/>
        <v>0.1353195369081929</v>
      </c>
      <c r="G32" s="60">
        <f t="shared" si="1"/>
        <v>2.3951558032750144</v>
      </c>
      <c r="H32" s="63">
        <f t="shared" si="2"/>
        <v>4.7903116065500289</v>
      </c>
    </row>
    <row r="33" spans="1:8" s="62" customFormat="1" ht="24">
      <c r="A33" s="56" t="str">
        <f>IF((LEN('Copy paste to Here'!G37))&gt;5,((CONCATENATE('Copy paste to Here'!G37," &amp; ",'Copy paste to Here'!D37,"  &amp;  ",'Copy paste to Here'!E37))),"Empty Cell")</f>
        <v>Flexible acrylic labret, 16g (1.2mm) with 3mm UV ball &amp; Length: 6mm  &amp;  Color: Black</v>
      </c>
      <c r="B33" s="57" t="str">
        <f>'Copy paste to Here'!C37</f>
        <v>ALBEVB</v>
      </c>
      <c r="C33" s="57" t="s">
        <v>741</v>
      </c>
      <c r="D33" s="58">
        <f>'Shipping Customer'!B37</f>
        <v>5</v>
      </c>
      <c r="E33" s="59">
        <f>Remaining!I37*$N$1</f>
        <v>8.7707107255310217E-3</v>
      </c>
      <c r="F33" s="59">
        <f t="shared" si="0"/>
        <v>4.3853553627655112E-2</v>
      </c>
      <c r="G33" s="60">
        <f t="shared" si="1"/>
        <v>0.31048315968379814</v>
      </c>
      <c r="H33" s="63">
        <f t="shared" si="2"/>
        <v>1.5524157984189908</v>
      </c>
    </row>
    <row r="34" spans="1:8" s="62" customFormat="1" ht="24">
      <c r="A34" s="56" t="str">
        <f>IF((LEN('Copy paste to Here'!G38))&gt;5,((CONCATENATE('Copy paste to Here'!G38," &amp; ",'Copy paste to Here'!D38,"  &amp;  ",'Copy paste to Here'!E38))),"Empty Cell")</f>
        <v>Flexible acrylic labret, 16g (1.2mm) with 3mm UV ball &amp; Length: 8mm  &amp;  Color: Black/White ball</v>
      </c>
      <c r="B34" s="57" t="str">
        <f>'Copy paste to Here'!C38</f>
        <v>ALBEVB</v>
      </c>
      <c r="C34" s="57" t="s">
        <v>741</v>
      </c>
      <c r="D34" s="58">
        <f>'Shipping Customer'!B38</f>
        <v>10</v>
      </c>
      <c r="E34" s="59">
        <f>Remaining!I38*$N$1</f>
        <v>8.7707107255310217E-3</v>
      </c>
      <c r="F34" s="59">
        <f t="shared" si="0"/>
        <v>8.7707107255310224E-2</v>
      </c>
      <c r="G34" s="60">
        <f t="shared" si="1"/>
        <v>0.31048315968379814</v>
      </c>
      <c r="H34" s="63">
        <f t="shared" si="2"/>
        <v>3.1048315968379816</v>
      </c>
    </row>
    <row r="35" spans="1:8" s="62" customFormat="1" ht="24">
      <c r="A35" s="56" t="str">
        <f>IF((LEN('Copy paste to Here'!G39))&gt;5,((CONCATENATE('Copy paste to Here'!G39," &amp; ",'Copy paste to Here'!D39,"  &amp;  ",'Copy paste to Here'!E39))),"Empty Cell")</f>
        <v>Flexible acrylic labret, 16g (1.2mm) with 3mm UV ball &amp; Length: 8mm  &amp;  Color: Black</v>
      </c>
      <c r="B35" s="57" t="str">
        <f>'Copy paste to Here'!C39</f>
        <v>ALBEVB</v>
      </c>
      <c r="C35" s="57" t="s">
        <v>741</v>
      </c>
      <c r="D35" s="58">
        <f>'Shipping Customer'!B39</f>
        <v>5</v>
      </c>
      <c r="E35" s="59">
        <f>Remaining!I39*$N$1</f>
        <v>8.7707107255310217E-3</v>
      </c>
      <c r="F35" s="59">
        <f t="shared" si="0"/>
        <v>4.3853553627655112E-2</v>
      </c>
      <c r="G35" s="60">
        <f t="shared" si="1"/>
        <v>0.31048315968379814</v>
      </c>
      <c r="H35" s="63">
        <f t="shared" si="2"/>
        <v>1.5524157984189908</v>
      </c>
    </row>
    <row r="36" spans="1:8" s="62" customFormat="1" ht="24">
      <c r="A36" s="56" t="str">
        <f>IF((LEN('Copy paste to Here'!G40))&gt;5,((CONCATENATE('Copy paste to Here'!G40," &amp; ",'Copy paste to Here'!D40,"  &amp;  ",'Copy paste to Here'!E40))),"Empty Cell")</f>
        <v>Flexible acrylic labret, 16g (1.2mm) with 3mm UV ball &amp; Length: 8mm  &amp;  Color: Clear</v>
      </c>
      <c r="B36" s="57" t="str">
        <f>'Copy paste to Here'!C40</f>
        <v>ALBEVB</v>
      </c>
      <c r="C36" s="57" t="s">
        <v>741</v>
      </c>
      <c r="D36" s="58">
        <f>'Shipping Customer'!B40</f>
        <v>5</v>
      </c>
      <c r="E36" s="59">
        <f>Remaining!I40*$N$1</f>
        <v>8.7707107255310217E-3</v>
      </c>
      <c r="F36" s="59">
        <f t="shared" si="0"/>
        <v>4.3853553627655112E-2</v>
      </c>
      <c r="G36" s="60">
        <f t="shared" si="1"/>
        <v>0.31048315968379814</v>
      </c>
      <c r="H36" s="63">
        <f t="shared" si="2"/>
        <v>1.5524157984189908</v>
      </c>
    </row>
    <row r="37" spans="1:8" s="62" customFormat="1" ht="24">
      <c r="A37" s="56" t="str">
        <f>IF((LEN('Copy paste to Here'!G41))&gt;5,((CONCATENATE('Copy paste to Here'!G41," &amp; ",'Copy paste to Here'!D41,"  &amp;  ",'Copy paste to Here'!E41))),"Empty Cell")</f>
        <v xml:space="preserve">316L steel tongue barbell, 14g (1.6mm) with 6mm acrylic beach balls - length 5/8'' (16mm) &amp; Color: Black  &amp;  </v>
      </c>
      <c r="B37" s="57" t="str">
        <f>'Copy paste to Here'!C41</f>
        <v>BBBE</v>
      </c>
      <c r="C37" s="57" t="s">
        <v>744</v>
      </c>
      <c r="D37" s="58">
        <f>'Shipping Customer'!B41</f>
        <v>10</v>
      </c>
      <c r="E37" s="59">
        <f>Remaining!I41*$N$1</f>
        <v>1.127662807568274E-2</v>
      </c>
      <c r="F37" s="59">
        <f t="shared" si="0"/>
        <v>0.1127662807568274</v>
      </c>
      <c r="G37" s="60">
        <f t="shared" si="1"/>
        <v>0.39919263387916898</v>
      </c>
      <c r="H37" s="63">
        <f t="shared" si="2"/>
        <v>3.9919263387916897</v>
      </c>
    </row>
    <row r="38" spans="1:8" s="62" customFormat="1" ht="24">
      <c r="A38" s="56" t="str">
        <f>IF((LEN('Copy paste to Here'!G42))&gt;5,((CONCATENATE('Copy paste to Here'!G42," &amp; ",'Copy paste to Here'!D42,"  &amp;  ",'Copy paste to Here'!E42))),"Empty Cell")</f>
        <v xml:space="preserve">316L steel tongue barbell, 14g (1.6mm) with 6mm acrylic beach balls - length 5/8'' (16mm) &amp; Color: White  &amp;  </v>
      </c>
      <c r="B38" s="57" t="str">
        <f>'Copy paste to Here'!C42</f>
        <v>BBBE</v>
      </c>
      <c r="C38" s="57" t="s">
        <v>744</v>
      </c>
      <c r="D38" s="58">
        <f>'Shipping Customer'!B42</f>
        <v>5</v>
      </c>
      <c r="E38" s="59">
        <f>Remaining!I42*$N$1</f>
        <v>1.127662807568274E-2</v>
      </c>
      <c r="F38" s="59">
        <f t="shared" si="0"/>
        <v>5.6383140378413701E-2</v>
      </c>
      <c r="G38" s="60">
        <f t="shared" si="1"/>
        <v>0.39919263387916898</v>
      </c>
      <c r="H38" s="63">
        <f t="shared" si="2"/>
        <v>1.9959631693958448</v>
      </c>
    </row>
    <row r="39" spans="1:8" s="62" customFormat="1" ht="24">
      <c r="A39" s="56" t="str">
        <f>IF((LEN('Copy paste to Here'!G43))&gt;5,((CONCATENATE('Copy paste to Here'!G43," &amp; ",'Copy paste to Here'!D43,"  &amp;  ",'Copy paste to Here'!E43))),"Empty Cell")</f>
        <v xml:space="preserve">316L steel tongue barbell, 14g (1.6mm) with 6mm acrylic beach balls - length 5/8'' (16mm) &amp; Color: Blue  &amp;  </v>
      </c>
      <c r="B39" s="57" t="str">
        <f>'Copy paste to Here'!C43</f>
        <v>BBBE</v>
      </c>
      <c r="C39" s="57" t="s">
        <v>744</v>
      </c>
      <c r="D39" s="58">
        <f>'Shipping Customer'!B43</f>
        <v>5</v>
      </c>
      <c r="E39" s="59">
        <f>Remaining!I43*$N$1</f>
        <v>1.127662807568274E-2</v>
      </c>
      <c r="F39" s="59">
        <f t="shared" si="0"/>
        <v>5.6383140378413701E-2</v>
      </c>
      <c r="G39" s="60">
        <f t="shared" si="1"/>
        <v>0.39919263387916898</v>
      </c>
      <c r="H39" s="63">
        <f t="shared" si="2"/>
        <v>1.9959631693958448</v>
      </c>
    </row>
    <row r="40" spans="1:8" s="62" customFormat="1" ht="24">
      <c r="A40" s="56" t="str">
        <f>IF((LEN('Copy paste to Here'!G44))&gt;5,((CONCATENATE('Copy paste to Here'!G44," &amp; ",'Copy paste to Here'!D44,"  &amp;  ",'Copy paste to Here'!E44))),"Empty Cell")</f>
        <v xml:space="preserve">316L steel tongue barbell, 14g (1.6mm) with 6mm acrylic beach balls - length 5/8'' (16mm) &amp; Color: Light blue  &amp;  </v>
      </c>
      <c r="B40" s="57" t="str">
        <f>'Copy paste to Here'!C44</f>
        <v>BBBE</v>
      </c>
      <c r="C40" s="57" t="s">
        <v>744</v>
      </c>
      <c r="D40" s="58">
        <f>'Shipping Customer'!B44</f>
        <v>5</v>
      </c>
      <c r="E40" s="59">
        <f>Remaining!I44*$N$1</f>
        <v>1.127662807568274E-2</v>
      </c>
      <c r="F40" s="59">
        <f t="shared" si="0"/>
        <v>5.6383140378413701E-2</v>
      </c>
      <c r="G40" s="60">
        <f t="shared" si="1"/>
        <v>0.39919263387916898</v>
      </c>
      <c r="H40" s="63">
        <f t="shared" si="2"/>
        <v>1.9959631693958448</v>
      </c>
    </row>
    <row r="41" spans="1:8" s="62" customFormat="1" ht="24">
      <c r="A41" s="56" t="str">
        <f>IF((LEN('Copy paste to Here'!G45))&gt;5,((CONCATENATE('Copy paste to Here'!G45," &amp; ",'Copy paste to Here'!D45,"  &amp;  ",'Copy paste to Here'!E45))),"Empty Cell")</f>
        <v xml:space="preserve">316L steel tongue barbell, 14g (1.6mm) with 6mm acrylic beach balls - length 5/8'' (16mm) &amp; Color: Green  &amp;  </v>
      </c>
      <c r="B41" s="57" t="str">
        <f>'Copy paste to Here'!C45</f>
        <v>BBBE</v>
      </c>
      <c r="C41" s="57" t="s">
        <v>744</v>
      </c>
      <c r="D41" s="58">
        <f>'Shipping Customer'!B45</f>
        <v>5</v>
      </c>
      <c r="E41" s="59">
        <f>Remaining!I45*$N$1</f>
        <v>1.127662807568274E-2</v>
      </c>
      <c r="F41" s="59">
        <f t="shared" si="0"/>
        <v>5.6383140378413701E-2</v>
      </c>
      <c r="G41" s="60">
        <f t="shared" si="1"/>
        <v>0.39919263387916898</v>
      </c>
      <c r="H41" s="63">
        <f t="shared" si="2"/>
        <v>1.9959631693958448</v>
      </c>
    </row>
    <row r="42" spans="1:8" s="62" customFormat="1" ht="24">
      <c r="A42" s="56" t="str">
        <f>IF((LEN('Copy paste to Here'!G46))&gt;5,((CONCATENATE('Copy paste to Here'!G46," &amp; ",'Copy paste to Here'!D46,"  &amp;  ",'Copy paste to Here'!E46))),"Empty Cell")</f>
        <v xml:space="preserve">316L steel tongue barbell, 14g (1.6mm) with 6mm acrylic beach balls - length 5/8'' (16mm) &amp; Color: Orange  &amp;  </v>
      </c>
      <c r="B42" s="57" t="str">
        <f>'Copy paste to Here'!C46</f>
        <v>BBBE</v>
      </c>
      <c r="C42" s="57" t="s">
        <v>744</v>
      </c>
      <c r="D42" s="58">
        <f>'Shipping Customer'!B46</f>
        <v>5</v>
      </c>
      <c r="E42" s="59">
        <f>Remaining!I46*$N$1</f>
        <v>1.127662807568274E-2</v>
      </c>
      <c r="F42" s="59">
        <f t="shared" si="0"/>
        <v>5.6383140378413701E-2</v>
      </c>
      <c r="G42" s="60">
        <f t="shared" si="1"/>
        <v>0.39919263387916898</v>
      </c>
      <c r="H42" s="63">
        <f t="shared" si="2"/>
        <v>1.9959631693958448</v>
      </c>
    </row>
    <row r="43" spans="1:8" s="62" customFormat="1" ht="24">
      <c r="A43" s="56" t="str">
        <f>IF((LEN('Copy paste to Here'!G47))&gt;5,((CONCATENATE('Copy paste to Here'!G47," &amp; ",'Copy paste to Here'!D47,"  &amp;  ",'Copy paste to Here'!E47))),"Empty Cell")</f>
        <v xml:space="preserve">316L steel tongue barbell, 14g (1.6mm) with 6mm acrylic beach balls - length 5/8'' (16mm) &amp; Color: Pink  &amp;  </v>
      </c>
      <c r="B43" s="57" t="str">
        <f>'Copy paste to Here'!C47</f>
        <v>BBBE</v>
      </c>
      <c r="C43" s="57" t="s">
        <v>744</v>
      </c>
      <c r="D43" s="58">
        <f>'Shipping Customer'!B47</f>
        <v>5</v>
      </c>
      <c r="E43" s="59">
        <f>Remaining!I47*$N$1</f>
        <v>1.127662807568274E-2</v>
      </c>
      <c r="F43" s="59">
        <f t="shared" si="0"/>
        <v>5.6383140378413701E-2</v>
      </c>
      <c r="G43" s="60">
        <f t="shared" si="1"/>
        <v>0.39919263387916898</v>
      </c>
      <c r="H43" s="63">
        <f t="shared" si="2"/>
        <v>1.9959631693958448</v>
      </c>
    </row>
    <row r="44" spans="1:8" s="62" customFormat="1" ht="24">
      <c r="A44" s="56" t="str">
        <f>IF((LEN('Copy paste to Here'!G48))&gt;5,((CONCATENATE('Copy paste to Here'!G48," &amp; ",'Copy paste to Here'!D48,"  &amp;  ",'Copy paste to Here'!E48))),"Empty Cell")</f>
        <v xml:space="preserve">316L steel tongue barbell, 14g (1.6mm) with 6mm acrylic beach balls - length 5/8'' (16mm) &amp; Color: Purple  &amp;  </v>
      </c>
      <c r="B44" s="57" t="str">
        <f>'Copy paste to Here'!C48</f>
        <v>BBBE</v>
      </c>
      <c r="C44" s="57" t="s">
        <v>744</v>
      </c>
      <c r="D44" s="58">
        <f>'Shipping Customer'!B48</f>
        <v>5</v>
      </c>
      <c r="E44" s="59">
        <f>Remaining!I48*$N$1</f>
        <v>1.127662807568274E-2</v>
      </c>
      <c r="F44" s="59">
        <f t="shared" si="0"/>
        <v>5.6383140378413701E-2</v>
      </c>
      <c r="G44" s="60">
        <f t="shared" si="1"/>
        <v>0.39919263387916898</v>
      </c>
      <c r="H44" s="63">
        <f t="shared" si="2"/>
        <v>1.9959631693958448</v>
      </c>
    </row>
    <row r="45" spans="1:8" s="62" customFormat="1" ht="24">
      <c r="A45" s="56" t="str">
        <f>IF((LEN('Copy paste to Here'!G49))&gt;5,((CONCATENATE('Copy paste to Here'!G49," &amp; ",'Copy paste to Here'!D49,"  &amp;  ",'Copy paste to Here'!E49))),"Empty Cell")</f>
        <v xml:space="preserve">316L steel tongue barbell, 14g (1.6mm) with 6mm acrylic beach balls - length 5/8'' (16mm) &amp; Color: Red  &amp;  </v>
      </c>
      <c r="B45" s="57" t="str">
        <f>'Copy paste to Here'!C49</f>
        <v>BBBE</v>
      </c>
      <c r="C45" s="57" t="s">
        <v>744</v>
      </c>
      <c r="D45" s="58">
        <f>'Shipping Customer'!B49</f>
        <v>5</v>
      </c>
      <c r="E45" s="59">
        <f>Remaining!I49*$N$1</f>
        <v>1.127662807568274E-2</v>
      </c>
      <c r="F45" s="59">
        <f t="shared" si="0"/>
        <v>5.6383140378413701E-2</v>
      </c>
      <c r="G45" s="60">
        <f t="shared" si="1"/>
        <v>0.39919263387916898</v>
      </c>
      <c r="H45" s="63">
        <f t="shared" si="2"/>
        <v>1.9959631693958448</v>
      </c>
    </row>
    <row r="46" spans="1:8" s="62" customFormat="1" ht="24">
      <c r="A46" s="56" t="str">
        <f>IF((LEN('Copy paste to Here'!G50))&gt;5,((CONCATENATE('Copy paste to Here'!G50," &amp; ",'Copy paste to Here'!D50,"  &amp;  ",'Copy paste to Here'!E50))),"Empty Cell")</f>
        <v xml:space="preserve">316L steel tongue barbell, 14g (1.6mm) with 6mm acrylic beach balls - length 5/8'' (16mm) &amp; Color: Yellow  &amp;  </v>
      </c>
      <c r="B46" s="57" t="str">
        <f>'Copy paste to Here'!C50</f>
        <v>BBBE</v>
      </c>
      <c r="C46" s="57" t="s">
        <v>744</v>
      </c>
      <c r="D46" s="58">
        <f>'Shipping Customer'!B50</f>
        <v>5</v>
      </c>
      <c r="E46" s="59">
        <f>Remaining!I50*$N$1</f>
        <v>1.127662807568274E-2</v>
      </c>
      <c r="F46" s="59">
        <f t="shared" si="0"/>
        <v>5.6383140378413701E-2</v>
      </c>
      <c r="G46" s="60">
        <f t="shared" si="1"/>
        <v>0.39919263387916898</v>
      </c>
      <c r="H46" s="63">
        <f t="shared" si="2"/>
        <v>1.9959631693958448</v>
      </c>
    </row>
    <row r="47" spans="1:8" s="62" customFormat="1" ht="36">
      <c r="A47" s="56" t="str">
        <f>IF((LEN('Copy paste to Here'!G51))&gt;5,((CONCATENATE('Copy paste to Here'!G51," &amp; ",'Copy paste to Here'!D51,"  &amp;  ",'Copy paste to Here'!E51))),"Empty Cell")</f>
        <v>316L steel tongue barbell, 14g (1.6mm) with a 6mm bezel set jewel ball on the top and a lower 6mm plain steel ball &amp; Length: 16mm  &amp;  Crystal Color: Clear</v>
      </c>
      <c r="B47" s="57" t="str">
        <f>'Copy paste to Here'!C51</f>
        <v>BBC</v>
      </c>
      <c r="C47" s="57" t="s">
        <v>750</v>
      </c>
      <c r="D47" s="58">
        <f>'Shipping Customer'!B51</f>
        <v>5</v>
      </c>
      <c r="E47" s="59">
        <f>Remaining!I51*$N$1</f>
        <v>2.8818049526744782E-2</v>
      </c>
      <c r="F47" s="59">
        <f t="shared" si="0"/>
        <v>0.14409024763372391</v>
      </c>
      <c r="G47" s="60">
        <f t="shared" si="1"/>
        <v>1.0201589532467652</v>
      </c>
      <c r="H47" s="63">
        <f t="shared" si="2"/>
        <v>5.1007947662338262</v>
      </c>
    </row>
    <row r="48" spans="1:8" s="62" customFormat="1" ht="36">
      <c r="A48" s="56" t="str">
        <f>IF((LEN('Copy paste to Here'!G52))&gt;5,((CONCATENATE('Copy paste to Here'!G52," &amp; ",'Copy paste to Here'!D52,"  &amp;  ",'Copy paste to Here'!E52))),"Empty Cell")</f>
        <v>316L steel tongue barbell, 14g (1.6mm) with a 6mm bezel set jewel ball on the top and a lower 6mm plain steel ball &amp; Length: 16mm  &amp;  Crystal Color: AB</v>
      </c>
      <c r="B48" s="57" t="str">
        <f>'Copy paste to Here'!C52</f>
        <v>BBC</v>
      </c>
      <c r="C48" s="57" t="s">
        <v>750</v>
      </c>
      <c r="D48" s="58">
        <f>'Shipping Customer'!B52</f>
        <v>8</v>
      </c>
      <c r="E48" s="59">
        <f>Remaining!I52*$N$1</f>
        <v>2.8818049526744782E-2</v>
      </c>
      <c r="F48" s="59">
        <f t="shared" si="0"/>
        <v>0.23054439621395825</v>
      </c>
      <c r="G48" s="60">
        <f t="shared" si="1"/>
        <v>1.0201589532467652</v>
      </c>
      <c r="H48" s="63">
        <f t="shared" si="2"/>
        <v>8.1612716259741216</v>
      </c>
    </row>
    <row r="49" spans="1:8" s="62" customFormat="1" ht="36">
      <c r="A49" s="56" t="str">
        <f>IF((LEN('Copy paste to Here'!G53))&gt;5,((CONCATENATE('Copy paste to Here'!G53," &amp; ",'Copy paste to Here'!D53,"  &amp;  ",'Copy paste to Here'!E53))),"Empty Cell")</f>
        <v>316L steel tongue barbell, 14g (1.6mm) with a 6mm bezel set jewel ball on the top and a lower 6mm plain steel ball &amp; Length: 16mm  &amp;  Crystal Color: Sapphire</v>
      </c>
      <c r="B49" s="57" t="str">
        <f>'Copy paste to Here'!C53</f>
        <v>BBC</v>
      </c>
      <c r="C49" s="57" t="s">
        <v>750</v>
      </c>
      <c r="D49" s="58">
        <f>'Shipping Customer'!B53</f>
        <v>5</v>
      </c>
      <c r="E49" s="59">
        <f>Remaining!I53*$N$1</f>
        <v>2.8818049526744782E-2</v>
      </c>
      <c r="F49" s="59">
        <f t="shared" si="0"/>
        <v>0.14409024763372391</v>
      </c>
      <c r="G49" s="60">
        <f t="shared" si="1"/>
        <v>1.0201589532467652</v>
      </c>
      <c r="H49" s="63">
        <f t="shared" si="2"/>
        <v>5.1007947662338262</v>
      </c>
    </row>
    <row r="50" spans="1:8" s="62" customFormat="1" ht="36">
      <c r="A50" s="56" t="str">
        <f>IF((LEN('Copy paste to Here'!G54))&gt;5,((CONCATENATE('Copy paste to Here'!G54," &amp; ",'Copy paste to Here'!D54,"  &amp;  ",'Copy paste to Here'!E54))),"Empty Cell")</f>
        <v>316L steel tongue barbell, 14g (1.6mm) with a 6mm bezel set jewel ball on the top and a lower 6mm plain steel ball &amp; Length: 16mm  &amp;  Crystal Color: Light Amethyst</v>
      </c>
      <c r="B50" s="57" t="str">
        <f>'Copy paste to Here'!C54</f>
        <v>BBC</v>
      </c>
      <c r="C50" s="57" t="s">
        <v>750</v>
      </c>
      <c r="D50" s="58">
        <f>'Shipping Customer'!B54</f>
        <v>5</v>
      </c>
      <c r="E50" s="59">
        <f>Remaining!I54*$N$1</f>
        <v>2.8818049526744782E-2</v>
      </c>
      <c r="F50" s="59">
        <f t="shared" si="0"/>
        <v>0.14409024763372391</v>
      </c>
      <c r="G50" s="60">
        <f t="shared" si="1"/>
        <v>1.0201589532467652</v>
      </c>
      <c r="H50" s="63">
        <f t="shared" si="2"/>
        <v>5.1007947662338262</v>
      </c>
    </row>
    <row r="51" spans="1:8" s="62" customFormat="1" ht="36">
      <c r="A51" s="56" t="str">
        <f>IF((LEN('Copy paste to Here'!G55))&gt;5,((CONCATENATE('Copy paste to Here'!G55," &amp; ",'Copy paste to Here'!D55,"  &amp;  ",'Copy paste to Here'!E55))),"Empty Cell")</f>
        <v>316L steel tongue barbell, 14g (1.6mm) with a 6mm bezel set jewel ball on the top and a lower 6mm plain steel ball &amp; Length: 16mm  &amp;  Crystal Color: Amethyst</v>
      </c>
      <c r="B51" s="57" t="str">
        <f>'Copy paste to Here'!C55</f>
        <v>BBC</v>
      </c>
      <c r="C51" s="57" t="s">
        <v>750</v>
      </c>
      <c r="D51" s="58">
        <f>'Shipping Customer'!B55</f>
        <v>5</v>
      </c>
      <c r="E51" s="59">
        <f>Remaining!I55*$N$1</f>
        <v>2.8818049526744782E-2</v>
      </c>
      <c r="F51" s="59">
        <f t="shared" si="0"/>
        <v>0.14409024763372391</v>
      </c>
      <c r="G51" s="60">
        <f t="shared" si="1"/>
        <v>1.0201589532467652</v>
      </c>
      <c r="H51" s="63">
        <f t="shared" si="2"/>
        <v>5.1007947662338262</v>
      </c>
    </row>
    <row r="52" spans="1:8" s="62" customFormat="1" ht="36">
      <c r="A52" s="56" t="str">
        <f>IF((LEN('Copy paste to Here'!G56))&gt;5,((CONCATENATE('Copy paste to Here'!G56," &amp; ",'Copy paste to Here'!D56,"  &amp;  ",'Copy paste to Here'!E56))),"Empty Cell")</f>
        <v>316L steel tongue barbell, 14g (1.6mm) with a 6mm bezel set jewel ball on the top and a lower 6mm plain steel ball &amp; Length: 16mm  &amp;  Crystal Color: Jet</v>
      </c>
      <c r="B52" s="57" t="str">
        <f>'Copy paste to Here'!C56</f>
        <v>BBC</v>
      </c>
      <c r="C52" s="57" t="s">
        <v>750</v>
      </c>
      <c r="D52" s="58">
        <f>'Shipping Customer'!B56</f>
        <v>5</v>
      </c>
      <c r="E52" s="59">
        <f>Remaining!I56*$N$1</f>
        <v>2.8818049526744782E-2</v>
      </c>
      <c r="F52" s="59">
        <f t="shared" si="0"/>
        <v>0.14409024763372391</v>
      </c>
      <c r="G52" s="60">
        <f t="shared" si="1"/>
        <v>1.0201589532467652</v>
      </c>
      <c r="H52" s="63">
        <f t="shared" si="2"/>
        <v>5.1007947662338262</v>
      </c>
    </row>
    <row r="53" spans="1:8" s="62" customFormat="1" ht="36">
      <c r="A53" s="56" t="str">
        <f>IF((LEN('Copy paste to Here'!G57))&gt;5,((CONCATENATE('Copy paste to Here'!G57," &amp; ",'Copy paste to Here'!D57,"  &amp;  ",'Copy paste to Here'!E57))),"Empty Cell")</f>
        <v>316L steel tongue barbell, 14g (1.6mm) with a 6mm bezel set jewel ball on the top and a lower 6mm plain steel ball &amp; Length: 16mm  &amp;  Crystal Color: Topaz</v>
      </c>
      <c r="B53" s="57" t="str">
        <f>'Copy paste to Here'!C57</f>
        <v>BBC</v>
      </c>
      <c r="C53" s="57" t="s">
        <v>750</v>
      </c>
      <c r="D53" s="58">
        <f>'Shipping Customer'!B57</f>
        <v>5</v>
      </c>
      <c r="E53" s="59">
        <f>Remaining!I57*$N$1</f>
        <v>2.8818049526744782E-2</v>
      </c>
      <c r="F53" s="59">
        <f t="shared" si="0"/>
        <v>0.14409024763372391</v>
      </c>
      <c r="G53" s="60">
        <f t="shared" si="1"/>
        <v>1.0201589532467652</v>
      </c>
      <c r="H53" s="63">
        <f t="shared" si="2"/>
        <v>5.1007947662338262</v>
      </c>
    </row>
    <row r="54" spans="1:8" s="62" customFormat="1" ht="24">
      <c r="A54" s="56" t="str">
        <f>IF((LEN('Copy paste to Here'!G58))&gt;5,((CONCATENATE('Copy paste to Here'!G58," &amp; ",'Copy paste to Here'!D58,"  &amp;  ",'Copy paste to Here'!E58))),"Empty Cell")</f>
        <v>Anodized 316L steel industrial barbell, 16g (1.2mm) with two 4mm balls &amp; Length: 32mm  &amp;  Color: Black</v>
      </c>
      <c r="B54" s="57" t="str">
        <f>'Copy paste to Here'!C58</f>
        <v>BBEITB</v>
      </c>
      <c r="C54" s="57" t="s">
        <v>752</v>
      </c>
      <c r="D54" s="58">
        <f>'Shipping Customer'!B58</f>
        <v>3</v>
      </c>
      <c r="E54" s="59">
        <f>Remaining!I58*$N$1</f>
        <v>4.6359470977806821E-2</v>
      </c>
      <c r="F54" s="59">
        <f t="shared" si="0"/>
        <v>0.13907841293342046</v>
      </c>
      <c r="G54" s="60">
        <f t="shared" si="1"/>
        <v>1.6411252726143615</v>
      </c>
      <c r="H54" s="63">
        <f t="shared" si="2"/>
        <v>4.923375817843084</v>
      </c>
    </row>
    <row r="55" spans="1:8" s="62" customFormat="1" ht="24">
      <c r="A55" s="56" t="str">
        <f>IF((LEN('Copy paste to Here'!G59))&gt;5,((CONCATENATE('Copy paste to Here'!G59," &amp; ",'Copy paste to Here'!D59,"  &amp;  ",'Copy paste to Here'!E59))),"Empty Cell")</f>
        <v>Anodized 316L steel industrial barbell, 16g (1.2mm) with two 4mm balls &amp; Length: 32mm  &amp;  Color: Gold</v>
      </c>
      <c r="B55" s="57" t="str">
        <f>'Copy paste to Here'!C59</f>
        <v>BBEITB</v>
      </c>
      <c r="C55" s="57" t="s">
        <v>752</v>
      </c>
      <c r="D55" s="58">
        <f>'Shipping Customer'!B59</f>
        <v>3</v>
      </c>
      <c r="E55" s="59">
        <f>Remaining!I59*$N$1</f>
        <v>4.6359470977806821E-2</v>
      </c>
      <c r="F55" s="59">
        <f t="shared" si="0"/>
        <v>0.13907841293342046</v>
      </c>
      <c r="G55" s="60">
        <f t="shared" si="1"/>
        <v>1.6411252726143615</v>
      </c>
      <c r="H55" s="63">
        <f t="shared" si="2"/>
        <v>4.923375817843084</v>
      </c>
    </row>
    <row r="56" spans="1:8" s="62" customFormat="1" ht="24">
      <c r="A56" s="56" t="str">
        <f>IF((LEN('Copy paste to Here'!G60))&gt;5,((CONCATENATE('Copy paste to Here'!G60," &amp; ",'Copy paste to Here'!D60,"  &amp;  ",'Copy paste to Here'!E60))),"Empty Cell")</f>
        <v>Anodized 316L steel industrial barbell, 16g (1.2mm) with two 4mm balls &amp; Length: 35mm  &amp;  Color: Black</v>
      </c>
      <c r="B56" s="57" t="str">
        <f>'Copy paste to Here'!C60</f>
        <v>BBEITB</v>
      </c>
      <c r="C56" s="57" t="s">
        <v>752</v>
      </c>
      <c r="D56" s="58">
        <f>'Shipping Customer'!B60</f>
        <v>3</v>
      </c>
      <c r="E56" s="59">
        <f>Remaining!I60*$N$1</f>
        <v>4.6359470977806821E-2</v>
      </c>
      <c r="F56" s="59">
        <f t="shared" si="0"/>
        <v>0.13907841293342046</v>
      </c>
      <c r="G56" s="60">
        <f t="shared" si="1"/>
        <v>1.6411252726143615</v>
      </c>
      <c r="H56" s="63">
        <f t="shared" si="2"/>
        <v>4.923375817843084</v>
      </c>
    </row>
    <row r="57" spans="1:8" s="62" customFormat="1" ht="24">
      <c r="A57" s="56" t="str">
        <f>IF((LEN('Copy paste to Here'!G61))&gt;5,((CONCATENATE('Copy paste to Here'!G61," &amp; ",'Copy paste to Here'!D61,"  &amp;  ",'Copy paste to Here'!E61))),"Empty Cell")</f>
        <v>Anodized 316L steel industrial barbell, 16g (1.2mm) with two 4mm balls &amp; Length: 35mm  &amp;  Color: Gold</v>
      </c>
      <c r="B57" s="57" t="str">
        <f>'Copy paste to Here'!C61</f>
        <v>BBEITB</v>
      </c>
      <c r="C57" s="57" t="s">
        <v>752</v>
      </c>
      <c r="D57" s="58">
        <f>'Shipping Customer'!B61</f>
        <v>3</v>
      </c>
      <c r="E57" s="59">
        <f>Remaining!I61*$N$1</f>
        <v>4.6359470977806821E-2</v>
      </c>
      <c r="F57" s="59">
        <f t="shared" si="0"/>
        <v>0.13907841293342046</v>
      </c>
      <c r="G57" s="60">
        <f t="shared" si="1"/>
        <v>1.6411252726143615</v>
      </c>
      <c r="H57" s="63">
        <f t="shared" si="2"/>
        <v>4.923375817843084</v>
      </c>
    </row>
    <row r="58" spans="1:8" s="62" customFormat="1" ht="24">
      <c r="A58" s="56" t="str">
        <f>IF((LEN('Copy paste to Here'!G62))&gt;5,((CONCATENATE('Copy paste to Here'!G62," &amp; ",'Copy paste to Here'!D62,"  &amp;  ",'Copy paste to Here'!E62))),"Empty Cell")</f>
        <v>Anodized 316L steel industrial barbell, 16g (1.2mm) with two 4mm balls &amp; Length: 38mm  &amp;  Color: Black</v>
      </c>
      <c r="B58" s="57" t="str">
        <f>'Copy paste to Here'!C62</f>
        <v>BBEITB</v>
      </c>
      <c r="C58" s="57" t="s">
        <v>752</v>
      </c>
      <c r="D58" s="58">
        <f>'Shipping Customer'!B62</f>
        <v>3</v>
      </c>
      <c r="E58" s="59">
        <f>Remaining!I62*$N$1</f>
        <v>4.6359470977806821E-2</v>
      </c>
      <c r="F58" s="59">
        <f t="shared" si="0"/>
        <v>0.13907841293342046</v>
      </c>
      <c r="G58" s="60">
        <f t="shared" si="1"/>
        <v>1.6411252726143615</v>
      </c>
      <c r="H58" s="63">
        <f t="shared" si="2"/>
        <v>4.923375817843084</v>
      </c>
    </row>
    <row r="59" spans="1:8" s="62" customFormat="1" ht="24">
      <c r="A59" s="56" t="str">
        <f>IF((LEN('Copy paste to Here'!G63))&gt;5,((CONCATENATE('Copy paste to Here'!G63," &amp; ",'Copy paste to Here'!D63,"  &amp;  ",'Copy paste to Here'!E63))),"Empty Cell")</f>
        <v>Anodized 316L steel industrial barbell, 16g (1.2mm) with two 4mm balls &amp; Length: 38mm  &amp;  Color: Gold</v>
      </c>
      <c r="B59" s="57" t="str">
        <f>'Copy paste to Here'!C63</f>
        <v>BBEITB</v>
      </c>
      <c r="C59" s="57" t="s">
        <v>752</v>
      </c>
      <c r="D59" s="58">
        <f>'Shipping Customer'!B63</f>
        <v>3</v>
      </c>
      <c r="E59" s="59">
        <f>Remaining!I63*$N$1</f>
        <v>4.6359470977806821E-2</v>
      </c>
      <c r="F59" s="59">
        <f t="shared" si="0"/>
        <v>0.13907841293342046</v>
      </c>
      <c r="G59" s="60">
        <f t="shared" si="1"/>
        <v>1.6411252726143615</v>
      </c>
      <c r="H59" s="63">
        <f t="shared" si="2"/>
        <v>4.923375817843084</v>
      </c>
    </row>
    <row r="60" spans="1:8" s="62" customFormat="1" ht="36">
      <c r="A60" s="56" t="str">
        <f>IF((LEN('Copy paste to Here'!G64))&gt;5,((CONCATENATE('Copy paste to Here'!G64," &amp; ",'Copy paste to Here'!D64,"  &amp;  ",'Copy paste to Here'!E64))),"Empty Cell")</f>
        <v>Surgical steel tragus piercing barbell, 16g (1.2mm) with 3mm to 5mm bezel set crystal top and 3mm plain steel lower ball &amp; Length: 6mm with 3mm top part  &amp;  Crystal Color: Jet</v>
      </c>
      <c r="B60" s="57" t="str">
        <f>'Copy paste to Here'!C64</f>
        <v>BBER62</v>
      </c>
      <c r="C60" s="57" t="s">
        <v>875</v>
      </c>
      <c r="D60" s="58">
        <f>'Shipping Customer'!B64</f>
        <v>3</v>
      </c>
      <c r="E60" s="59">
        <f>Remaining!I64*$N$1</f>
        <v>5.5756661040875774E-2</v>
      </c>
      <c r="F60" s="59">
        <f t="shared" si="0"/>
        <v>0.16726998312262731</v>
      </c>
      <c r="G60" s="60">
        <f t="shared" si="1"/>
        <v>1.9737858008470024</v>
      </c>
      <c r="H60" s="63">
        <f t="shared" si="2"/>
        <v>5.9213574025410072</v>
      </c>
    </row>
    <row r="61" spans="1:8" s="62" customFormat="1" ht="36">
      <c r="A61" s="56" t="str">
        <f>IF((LEN('Copy paste to Here'!G65))&gt;5,((CONCATENATE('Copy paste to Here'!G65," &amp; ",'Copy paste to Here'!D65,"  &amp;  ",'Copy paste to Here'!E65))),"Empty Cell")</f>
        <v>Surgical steel tragus piercing barbell, 16g (1.2mm) with 3mm to 5mm bezel set crystal top and 3mm plain steel lower ball &amp; Length: 6mm with 3mm top part  &amp;  Crystal Color: Light Siam</v>
      </c>
      <c r="B61" s="57" t="str">
        <f>'Copy paste to Here'!C65</f>
        <v>BBER62</v>
      </c>
      <c r="C61" s="57" t="s">
        <v>875</v>
      </c>
      <c r="D61" s="58">
        <f>'Shipping Customer'!B65</f>
        <v>3</v>
      </c>
      <c r="E61" s="59">
        <f>Remaining!I65*$N$1</f>
        <v>5.5756661040875774E-2</v>
      </c>
      <c r="F61" s="59">
        <f t="shared" si="0"/>
        <v>0.16726998312262731</v>
      </c>
      <c r="G61" s="60">
        <f t="shared" si="1"/>
        <v>1.9737858008470024</v>
      </c>
      <c r="H61" s="63">
        <f t="shared" si="2"/>
        <v>5.9213574025410072</v>
      </c>
    </row>
    <row r="62" spans="1:8" s="62" customFormat="1" ht="36">
      <c r="A62" s="56" t="str">
        <f>IF((LEN('Copy paste to Here'!G66))&gt;5,((CONCATENATE('Copy paste to Here'!G66," &amp; ",'Copy paste to Here'!D66,"  &amp;  ",'Copy paste to Here'!E66))),"Empty Cell")</f>
        <v>Surgical steel tragus piercing barbell, 16g (1.2mm) with 3mm to 5mm bezel set crystal top and 3mm plain steel lower ball &amp; Length: 6mm with 4mm top part  &amp;  Crystal Color: Jet</v>
      </c>
      <c r="B62" s="57" t="str">
        <f>'Copy paste to Here'!C66</f>
        <v>BBER62</v>
      </c>
      <c r="C62" s="57" t="s">
        <v>876</v>
      </c>
      <c r="D62" s="58">
        <f>'Shipping Customer'!B66</f>
        <v>3</v>
      </c>
      <c r="E62" s="59">
        <f>Remaining!I66*$N$1</f>
        <v>5.8889057728565418E-2</v>
      </c>
      <c r="F62" s="59">
        <f t="shared" si="0"/>
        <v>0.17666717318569625</v>
      </c>
      <c r="G62" s="60">
        <f t="shared" si="1"/>
        <v>2.0846726435912157</v>
      </c>
      <c r="H62" s="63">
        <f t="shared" si="2"/>
        <v>6.2540179307736476</v>
      </c>
    </row>
    <row r="63" spans="1:8" s="62" customFormat="1" ht="36">
      <c r="A63" s="56" t="str">
        <f>IF((LEN('Copy paste to Here'!G67))&gt;5,((CONCATENATE('Copy paste to Here'!G67," &amp; ",'Copy paste to Here'!D67,"  &amp;  ",'Copy paste to Here'!E67))),"Empty Cell")</f>
        <v>Surgical steel tragus piercing barbell, 16g (1.2mm) with 3mm to 5mm bezel set crystal top and 3mm plain steel lower ball &amp; Length: 6mm with 4mm top part  &amp;  Crystal Color: Light Siam</v>
      </c>
      <c r="B63" s="57" t="str">
        <f>'Copy paste to Here'!C67</f>
        <v>BBER62</v>
      </c>
      <c r="C63" s="57" t="s">
        <v>876</v>
      </c>
      <c r="D63" s="58">
        <f>'Shipping Customer'!B67</f>
        <v>3</v>
      </c>
      <c r="E63" s="59">
        <f>Remaining!I67*$N$1</f>
        <v>5.8889057728565418E-2</v>
      </c>
      <c r="F63" s="59">
        <f t="shared" si="0"/>
        <v>0.17666717318569625</v>
      </c>
      <c r="G63" s="60">
        <f t="shared" si="1"/>
        <v>2.0846726435912157</v>
      </c>
      <c r="H63" s="63">
        <f t="shared" si="2"/>
        <v>6.2540179307736476</v>
      </c>
    </row>
    <row r="64" spans="1:8" s="62" customFormat="1" ht="36">
      <c r="A64" s="56" t="str">
        <f>IF((LEN('Copy paste to Here'!G68))&gt;5,((CONCATENATE('Copy paste to Here'!G68," &amp; ",'Copy paste to Here'!D68,"  &amp;  ",'Copy paste to Here'!E68))),"Empty Cell")</f>
        <v>Surgical steel tragus piercing barbell, 16g (1.2mm) with 3mm to 5mm bezel set crystal top and 3mm plain steel lower ball &amp; Length: 6mm with 5mm top part  &amp;  Crystal Color: Jet</v>
      </c>
      <c r="B64" s="57" t="str">
        <f>'Copy paste to Here'!C68</f>
        <v>BBER62</v>
      </c>
      <c r="C64" s="57" t="s">
        <v>877</v>
      </c>
      <c r="D64" s="58">
        <f>'Shipping Customer'!B68</f>
        <v>3</v>
      </c>
      <c r="E64" s="59">
        <f>Remaining!I68*$N$1</f>
        <v>6.2021454416255076E-2</v>
      </c>
      <c r="F64" s="59">
        <f t="shared" si="0"/>
        <v>0.18606436324876524</v>
      </c>
      <c r="G64" s="60">
        <f t="shared" si="1"/>
        <v>2.1955594863354295</v>
      </c>
      <c r="H64" s="63">
        <f t="shared" si="2"/>
        <v>6.5866784590062881</v>
      </c>
    </row>
    <row r="65" spans="1:8" s="62" customFormat="1" ht="36">
      <c r="A65" s="56" t="str">
        <f>IF((LEN('Copy paste to Here'!G69))&gt;5,((CONCATENATE('Copy paste to Here'!G69," &amp; ",'Copy paste to Here'!D69,"  &amp;  ",'Copy paste to Here'!E69))),"Empty Cell")</f>
        <v>Surgical steel tragus piercing barbell, 16g (1.2mm) with 3mm to 5mm bezel set crystal top and 3mm plain steel lower ball &amp; Length: 6mm with 5mm top part  &amp;  Crystal Color: Light Siam</v>
      </c>
      <c r="B65" s="57" t="str">
        <f>'Copy paste to Here'!C69</f>
        <v>BBER62</v>
      </c>
      <c r="C65" s="57" t="s">
        <v>877</v>
      </c>
      <c r="D65" s="58">
        <f>'Shipping Customer'!B69</f>
        <v>3</v>
      </c>
      <c r="E65" s="59">
        <f>Remaining!I69*$N$1</f>
        <v>6.2021454416255076E-2</v>
      </c>
      <c r="F65" s="59">
        <f t="shared" si="0"/>
        <v>0.18606436324876524</v>
      </c>
      <c r="G65" s="60">
        <f t="shared" si="1"/>
        <v>2.1955594863354295</v>
      </c>
      <c r="H65" s="63">
        <f t="shared" si="2"/>
        <v>6.5866784590062881</v>
      </c>
    </row>
    <row r="66" spans="1:8" s="62" customFormat="1" ht="24">
      <c r="A66" s="56" t="str">
        <f>IF((LEN('Copy paste to Here'!G70))&gt;5,((CONCATENATE('Copy paste to Here'!G70," &amp; ",'Copy paste to Here'!D70,"  &amp;  ",'Copy paste to Here'!E70))),"Empty Cell")</f>
        <v>Anodized surgical steel eyebrow or helix barbell, 16g (1.2mm) with two 3mm balls &amp; Length: 6mm  &amp;  Color: Rose-gold</v>
      </c>
      <c r="B66" s="57" t="str">
        <f>'Copy paste to Here'!C70</f>
        <v>BBETB</v>
      </c>
      <c r="C66" s="57" t="s">
        <v>757</v>
      </c>
      <c r="D66" s="58">
        <f>'Shipping Customer'!B70</f>
        <v>2</v>
      </c>
      <c r="E66" s="59">
        <f>Remaining!I70*$N$1</f>
        <v>3.6962280914737869E-2</v>
      </c>
      <c r="F66" s="59">
        <f t="shared" si="0"/>
        <v>7.3924561829475738E-2</v>
      </c>
      <c r="G66" s="60">
        <f t="shared" si="1"/>
        <v>1.3084647443817206</v>
      </c>
      <c r="H66" s="63">
        <f t="shared" si="2"/>
        <v>2.6169294887634411</v>
      </c>
    </row>
    <row r="67" spans="1:8" s="62" customFormat="1" ht="24">
      <c r="A67" s="56" t="str">
        <f>IF((LEN('Copy paste to Here'!G71))&gt;5,((CONCATENATE('Copy paste to Here'!G71," &amp; ",'Copy paste to Here'!D71,"  &amp;  ",'Copy paste to Here'!E71))),"Empty Cell")</f>
        <v>Anodized surgical steel eyebrow or helix barbell, 16g (1.2mm) with two 3mm balls &amp; Length: 8mm  &amp;  Color: Rainbow</v>
      </c>
      <c r="B67" s="57" t="str">
        <f>'Copy paste to Here'!C71</f>
        <v>BBETB</v>
      </c>
      <c r="C67" s="57" t="s">
        <v>757</v>
      </c>
      <c r="D67" s="58">
        <f>'Shipping Customer'!B71</f>
        <v>3</v>
      </c>
      <c r="E67" s="59">
        <f>Remaining!I71*$N$1</f>
        <v>3.6962280914737869E-2</v>
      </c>
      <c r="F67" s="59">
        <f t="shared" si="0"/>
        <v>0.11088684274421361</v>
      </c>
      <c r="G67" s="60">
        <f t="shared" si="1"/>
        <v>1.3084647443817206</v>
      </c>
      <c r="H67" s="63">
        <f t="shared" si="2"/>
        <v>3.9253942331451617</v>
      </c>
    </row>
    <row r="68" spans="1:8" s="62" customFormat="1" ht="24">
      <c r="A68" s="56" t="str">
        <f>IF((LEN('Copy paste to Here'!G72))&gt;5,((CONCATENATE('Copy paste to Here'!G72," &amp; ",'Copy paste to Here'!D72,"  &amp;  ",'Copy paste to Here'!E72))),"Empty Cell")</f>
        <v>Anodized surgical steel eyebrow or helix barbell, 16g (1.2mm) with two 3mm balls &amp; Length: 8mm  &amp;  Color: Rose-gold</v>
      </c>
      <c r="B68" s="57" t="str">
        <f>'Copy paste to Here'!C72</f>
        <v>BBETB</v>
      </c>
      <c r="C68" s="57" t="s">
        <v>757</v>
      </c>
      <c r="D68" s="58">
        <f>'Shipping Customer'!B72</f>
        <v>2</v>
      </c>
      <c r="E68" s="59">
        <f>Remaining!I72*$N$1</f>
        <v>3.6962280914737869E-2</v>
      </c>
      <c r="F68" s="59">
        <f t="shared" si="0"/>
        <v>7.3924561829475738E-2</v>
      </c>
      <c r="G68" s="60">
        <f t="shared" si="1"/>
        <v>1.3084647443817206</v>
      </c>
      <c r="H68" s="63">
        <f t="shared" si="2"/>
        <v>2.6169294887634411</v>
      </c>
    </row>
    <row r="69" spans="1:8" s="62" customFormat="1" ht="24">
      <c r="A69" s="56" t="str">
        <f>IF((LEN('Copy paste to Here'!G73))&gt;5,((CONCATENATE('Copy paste to Here'!G73," &amp; ",'Copy paste to Here'!D73,"  &amp;  ",'Copy paste to Here'!E73))),"Empty Cell")</f>
        <v>Anodized surgical steel eyebrow or helix barbell, 16g (1.2mm) with two 3mm balls &amp; Length: 10mm  &amp;  Color: Rose-gold</v>
      </c>
      <c r="B69" s="57" t="str">
        <f>'Copy paste to Here'!C73</f>
        <v>BBETB</v>
      </c>
      <c r="C69" s="57" t="s">
        <v>757</v>
      </c>
      <c r="D69" s="58">
        <f>'Shipping Customer'!B73</f>
        <v>2</v>
      </c>
      <c r="E69" s="59">
        <f>Remaining!I73*$N$1</f>
        <v>3.6962280914737869E-2</v>
      </c>
      <c r="F69" s="59">
        <f t="shared" si="0"/>
        <v>7.3924561829475738E-2</v>
      </c>
      <c r="G69" s="60">
        <f t="shared" si="1"/>
        <v>1.3084647443817206</v>
      </c>
      <c r="H69" s="63">
        <f t="shared" si="2"/>
        <v>2.6169294887634411</v>
      </c>
    </row>
    <row r="70" spans="1:8" s="62" customFormat="1" ht="24">
      <c r="A70" s="56" t="str">
        <f>IF((LEN('Copy paste to Here'!G74))&gt;5,((CONCATENATE('Copy paste to Here'!G74," &amp; ",'Copy paste to Here'!D74,"  &amp;  ",'Copy paste to Here'!E74))),"Empty Cell")</f>
        <v xml:space="preserve">316L Surgical steel tongue barbell, 14g (1.6mm) with 6mm glow in the dark balls - length 5/8'' (16mm) &amp; Color: Clear  &amp;  </v>
      </c>
      <c r="B70" s="57" t="str">
        <f>'Copy paste to Here'!C74</f>
        <v>BBGL</v>
      </c>
      <c r="C70" s="57" t="s">
        <v>760</v>
      </c>
      <c r="D70" s="58">
        <f>'Shipping Customer'!B74</f>
        <v>5</v>
      </c>
      <c r="E70" s="59">
        <f>Remaining!I74*$N$1</f>
        <v>1.0650148738144811E-2</v>
      </c>
      <c r="F70" s="59">
        <f t="shared" si="0"/>
        <v>5.3250743690724051E-2</v>
      </c>
      <c r="G70" s="60">
        <f t="shared" si="1"/>
        <v>0.37701526533032631</v>
      </c>
      <c r="H70" s="63">
        <f t="shared" si="2"/>
        <v>1.8850763266516315</v>
      </c>
    </row>
    <row r="71" spans="1:8" s="62" customFormat="1" ht="24">
      <c r="A71" s="56" t="str">
        <f>IF((LEN('Copy paste to Here'!G75))&gt;5,((CONCATENATE('Copy paste to Here'!G75," &amp; ",'Copy paste to Here'!D75,"  &amp;  ",'Copy paste to Here'!E75))),"Empty Cell")</f>
        <v xml:space="preserve">316L Surgical steel tongue barbell, 14g (1.6mm) with 6mm glow in the dark balls - length 5/8'' (16mm) &amp; Color: Light blue  &amp;  </v>
      </c>
      <c r="B71" s="57" t="str">
        <f>'Copy paste to Here'!C75</f>
        <v>BBGL</v>
      </c>
      <c r="C71" s="57" t="s">
        <v>760</v>
      </c>
      <c r="D71" s="58">
        <f>'Shipping Customer'!B75</f>
        <v>5</v>
      </c>
      <c r="E71" s="59">
        <f>Remaining!I75*$N$1</f>
        <v>1.0650148738144811E-2</v>
      </c>
      <c r="F71" s="59">
        <f t="shared" si="0"/>
        <v>5.3250743690724051E-2</v>
      </c>
      <c r="G71" s="60">
        <f t="shared" si="1"/>
        <v>0.37701526533032631</v>
      </c>
      <c r="H71" s="63">
        <f t="shared" si="2"/>
        <v>1.8850763266516315</v>
      </c>
    </row>
    <row r="72" spans="1:8" s="62" customFormat="1" ht="24">
      <c r="A72" s="56" t="str">
        <f>IF((LEN('Copy paste to Here'!G76))&gt;5,((CONCATENATE('Copy paste to Here'!G76," &amp; ",'Copy paste to Here'!D76,"  &amp;  ",'Copy paste to Here'!E76))),"Empty Cell")</f>
        <v xml:space="preserve">316L Surgical steel tongue barbell, 14g (1.6mm) with 6mm glow in the dark balls - length 5/8'' (16mm) &amp; Color: Green  &amp;  </v>
      </c>
      <c r="B72" s="57" t="str">
        <f>'Copy paste to Here'!C76</f>
        <v>BBGL</v>
      </c>
      <c r="C72" s="57" t="s">
        <v>760</v>
      </c>
      <c r="D72" s="58">
        <f>'Shipping Customer'!B76</f>
        <v>5</v>
      </c>
      <c r="E72" s="59">
        <f>Remaining!I76*$N$1</f>
        <v>1.0650148738144811E-2</v>
      </c>
      <c r="F72" s="59">
        <f t="shared" si="0"/>
        <v>5.3250743690724051E-2</v>
      </c>
      <c r="G72" s="60">
        <f t="shared" si="1"/>
        <v>0.37701526533032631</v>
      </c>
      <c r="H72" s="63">
        <f t="shared" si="2"/>
        <v>1.8850763266516315</v>
      </c>
    </row>
    <row r="73" spans="1:8" s="62" customFormat="1" ht="24">
      <c r="A73" s="56" t="str">
        <f>IF((LEN('Copy paste to Here'!G77))&gt;5,((CONCATENATE('Copy paste to Here'!G77," &amp; ",'Copy paste to Here'!D77,"  &amp;  ",'Copy paste to Here'!E77))),"Empty Cell")</f>
        <v xml:space="preserve">316L Surgical steel tongue barbell, 14g (1.6mm) with 6mm glow in the dark balls - length 5/8'' (16mm) &amp; Color: Pink  &amp;  </v>
      </c>
      <c r="B73" s="57" t="str">
        <f>'Copy paste to Here'!C77</f>
        <v>BBGL</v>
      </c>
      <c r="C73" s="57" t="s">
        <v>760</v>
      </c>
      <c r="D73" s="58">
        <f>'Shipping Customer'!B77</f>
        <v>5</v>
      </c>
      <c r="E73" s="59">
        <f>Remaining!I77*$N$1</f>
        <v>1.0650148738144811E-2</v>
      </c>
      <c r="F73" s="59">
        <f t="shared" si="0"/>
        <v>5.3250743690724051E-2</v>
      </c>
      <c r="G73" s="60">
        <f t="shared" si="1"/>
        <v>0.37701526533032631</v>
      </c>
      <c r="H73" s="63">
        <f t="shared" si="2"/>
        <v>1.8850763266516315</v>
      </c>
    </row>
    <row r="74" spans="1:8" s="62" customFormat="1" ht="24">
      <c r="A74" s="56" t="str">
        <f>IF((LEN('Copy paste to Here'!G78))&gt;5,((CONCATENATE('Copy paste to Here'!G78," &amp; ",'Copy paste to Here'!D78,"  &amp;  ",'Copy paste to Here'!E78))),"Empty Cell")</f>
        <v xml:space="preserve">316L Surgical steel tongue barbell, 14g (1.6mm) with 6mm glow in the dark balls - length 5/8'' (16mm) &amp; Color: Purple  &amp;  </v>
      </c>
      <c r="B74" s="57" t="str">
        <f>'Copy paste to Here'!C78</f>
        <v>BBGL</v>
      </c>
      <c r="C74" s="57" t="s">
        <v>760</v>
      </c>
      <c r="D74" s="58">
        <f>'Shipping Customer'!B78</f>
        <v>5</v>
      </c>
      <c r="E74" s="59">
        <f>Remaining!I78*$N$1</f>
        <v>1.0650148738144811E-2</v>
      </c>
      <c r="F74" s="59">
        <f t="shared" si="0"/>
        <v>5.3250743690724051E-2</v>
      </c>
      <c r="G74" s="60">
        <f t="shared" si="1"/>
        <v>0.37701526533032631</v>
      </c>
      <c r="H74" s="63">
        <f t="shared" si="2"/>
        <v>1.8850763266516315</v>
      </c>
    </row>
    <row r="75" spans="1:8" s="62" customFormat="1" ht="24">
      <c r="A75" s="56" t="str">
        <f>IF((LEN('Copy paste to Here'!G79))&gt;5,((CONCATENATE('Copy paste to Here'!G79," &amp; ",'Copy paste to Here'!D79,"  &amp;  ",'Copy paste to Here'!E79))),"Empty Cell")</f>
        <v xml:space="preserve">Surgical steel tongue barbell 14g (1.6mm) with 5mm glow in the dark balls - length 5/8'' (16mm) &amp; Color: Clear  &amp;  </v>
      </c>
      <c r="B75" s="57" t="str">
        <f>'Copy paste to Here'!C79</f>
        <v>BBGL5</v>
      </c>
      <c r="C75" s="57" t="s">
        <v>761</v>
      </c>
      <c r="D75" s="58">
        <f>'Shipping Customer'!B79</f>
        <v>5</v>
      </c>
      <c r="E75" s="59">
        <f>Remaining!I79*$N$1</f>
        <v>1.0650148738144811E-2</v>
      </c>
      <c r="F75" s="59">
        <f t="shared" si="0"/>
        <v>5.3250743690724051E-2</v>
      </c>
      <c r="G75" s="60">
        <f t="shared" si="1"/>
        <v>0.37701526533032631</v>
      </c>
      <c r="H75" s="63">
        <f t="shared" si="2"/>
        <v>1.8850763266516315</v>
      </c>
    </row>
    <row r="76" spans="1:8" s="62" customFormat="1" ht="24">
      <c r="A76" s="56" t="str">
        <f>IF((LEN('Copy paste to Here'!G80))&gt;5,((CONCATENATE('Copy paste to Here'!G80," &amp; ",'Copy paste to Here'!D80,"  &amp;  ",'Copy paste to Here'!E80))),"Empty Cell")</f>
        <v xml:space="preserve">Surgical steel tongue barbell 14g (1.6mm) with 5mm glow in the dark balls - length 5/8'' (16mm) &amp; Color: Green  &amp;  </v>
      </c>
      <c r="B76" s="57" t="str">
        <f>'Copy paste to Here'!C80</f>
        <v>BBGL5</v>
      </c>
      <c r="C76" s="57" t="s">
        <v>761</v>
      </c>
      <c r="D76" s="58">
        <f>'Shipping Customer'!B80</f>
        <v>5</v>
      </c>
      <c r="E76" s="59">
        <f>Remaining!I80*$N$1</f>
        <v>1.0650148738144811E-2</v>
      </c>
      <c r="F76" s="59">
        <f t="shared" si="0"/>
        <v>5.3250743690724051E-2</v>
      </c>
      <c r="G76" s="60">
        <f t="shared" si="1"/>
        <v>0.37701526533032631</v>
      </c>
      <c r="H76" s="63">
        <f t="shared" si="2"/>
        <v>1.8850763266516315</v>
      </c>
    </row>
    <row r="77" spans="1:8" s="62" customFormat="1" ht="24">
      <c r="A77" s="56" t="str">
        <f>IF((LEN('Copy paste to Here'!G81))&gt;5,((CONCATENATE('Copy paste to Here'!G81," &amp; ",'Copy paste to Here'!D81,"  &amp;  ",'Copy paste to Here'!E81))),"Empty Cell")</f>
        <v xml:space="preserve">Surgical steel tongue barbell 14g (1.6mm) with 5mm glow in the dark balls - length 5/8'' (16mm) &amp; Color: Pink  &amp;  </v>
      </c>
      <c r="B77" s="57" t="str">
        <f>'Copy paste to Here'!C81</f>
        <v>BBGL5</v>
      </c>
      <c r="C77" s="57" t="s">
        <v>761</v>
      </c>
      <c r="D77" s="58">
        <f>'Shipping Customer'!B81</f>
        <v>5</v>
      </c>
      <c r="E77" s="59">
        <f>Remaining!I81*$N$1</f>
        <v>1.0650148738144811E-2</v>
      </c>
      <c r="F77" s="59">
        <f t="shared" si="0"/>
        <v>5.3250743690724051E-2</v>
      </c>
      <c r="G77" s="60">
        <f t="shared" si="1"/>
        <v>0.37701526533032631</v>
      </c>
      <c r="H77" s="63">
        <f t="shared" si="2"/>
        <v>1.8850763266516315</v>
      </c>
    </row>
    <row r="78" spans="1:8" s="62" customFormat="1" ht="24">
      <c r="A78" s="56" t="str">
        <f>IF((LEN('Copy paste to Here'!G82))&gt;5,((CONCATENATE('Copy paste to Here'!G82," &amp; ",'Copy paste to Here'!D82,"  &amp;  ",'Copy paste to Here'!E82))),"Empty Cell")</f>
        <v>Premium PVD plated surgical steel industrial Barbell, 14g (1.6mm) with two 5mm balls &amp; Length: 35mm  &amp;  Color: Purple</v>
      </c>
      <c r="B78" s="57" t="str">
        <f>'Copy paste to Here'!C82</f>
        <v>BBITB</v>
      </c>
      <c r="C78" s="57" t="s">
        <v>762</v>
      </c>
      <c r="D78" s="58">
        <f>'Shipping Customer'!B82</f>
        <v>2</v>
      </c>
      <c r="E78" s="59">
        <f>Remaining!I82*$N$1</f>
        <v>4.6359470977806821E-2</v>
      </c>
      <c r="F78" s="59">
        <f t="shared" si="0"/>
        <v>9.2718941955613643E-2</v>
      </c>
      <c r="G78" s="60">
        <f t="shared" si="1"/>
        <v>1.6411252726143615</v>
      </c>
      <c r="H78" s="63">
        <f t="shared" si="2"/>
        <v>3.2822505452287229</v>
      </c>
    </row>
    <row r="79" spans="1:8" s="62" customFormat="1" ht="24">
      <c r="A79" s="56" t="str">
        <f>IF((LEN('Copy paste to Here'!G83))&gt;5,((CONCATENATE('Copy paste to Here'!G83," &amp; ",'Copy paste to Here'!D83,"  &amp;  ",'Copy paste to Here'!E83))),"Empty Cell")</f>
        <v>Premium PVD plated surgical steel industrial Barbell, 14g (1.6mm) with two 5mm balls &amp; Length: 40mm  &amp;  Color: Black</v>
      </c>
      <c r="B79" s="57" t="str">
        <f>'Copy paste to Here'!C83</f>
        <v>BBITB</v>
      </c>
      <c r="C79" s="57" t="s">
        <v>762</v>
      </c>
      <c r="D79" s="58">
        <f>'Shipping Customer'!B83</f>
        <v>2</v>
      </c>
      <c r="E79" s="59">
        <f>Remaining!I83*$N$1</f>
        <v>4.6359470977806821E-2</v>
      </c>
      <c r="F79" s="59">
        <f t="shared" si="0"/>
        <v>9.2718941955613643E-2</v>
      </c>
      <c r="G79" s="60">
        <f t="shared" si="1"/>
        <v>1.6411252726143615</v>
      </c>
      <c r="H79" s="63">
        <f t="shared" si="2"/>
        <v>3.2822505452287229</v>
      </c>
    </row>
    <row r="80" spans="1:8" s="62" customFormat="1" ht="24">
      <c r="A80" s="56" t="str">
        <f>IF((LEN('Copy paste to Here'!G84))&gt;5,((CONCATENATE('Copy paste to Here'!G84," &amp; ",'Copy paste to Here'!D84,"  &amp;  ",'Copy paste to Here'!E84))),"Empty Cell")</f>
        <v>Premium PVD plated surgical steel industrial Barbell, 14g (1.6mm) with two 5mm balls &amp; Length: 40mm  &amp;  Color: Gold</v>
      </c>
      <c r="B80" s="57" t="str">
        <f>'Copy paste to Here'!C84</f>
        <v>BBITB</v>
      </c>
      <c r="C80" s="57" t="s">
        <v>762</v>
      </c>
      <c r="D80" s="58">
        <f>'Shipping Customer'!B84</f>
        <v>2</v>
      </c>
      <c r="E80" s="59">
        <f>Remaining!I84*$N$1</f>
        <v>4.6359470977806821E-2</v>
      </c>
      <c r="F80" s="59">
        <f t="shared" si="0"/>
        <v>9.2718941955613643E-2</v>
      </c>
      <c r="G80" s="60">
        <f t="shared" si="1"/>
        <v>1.6411252726143615</v>
      </c>
      <c r="H80" s="63">
        <f t="shared" si="2"/>
        <v>3.2822505452287229</v>
      </c>
    </row>
    <row r="81" spans="1:8" s="62" customFormat="1" ht="24">
      <c r="A81" s="56" t="str">
        <f>IF((LEN('Copy paste to Here'!G85))&gt;5,((CONCATENATE('Copy paste to Here'!G85," &amp; ",'Copy paste to Here'!D85,"  &amp;  ",'Copy paste to Here'!E85))),"Empty Cell")</f>
        <v>Premium PVD plated surgical steel industrial Barbell, 14g (1.6mm) with two 5mm balls &amp; Length: 42mm  &amp;  Color: Black</v>
      </c>
      <c r="B81" s="57" t="str">
        <f>'Copy paste to Here'!C85</f>
        <v>BBITB</v>
      </c>
      <c r="C81" s="57" t="s">
        <v>762</v>
      </c>
      <c r="D81" s="58">
        <f>'Shipping Customer'!B85</f>
        <v>3</v>
      </c>
      <c r="E81" s="59">
        <f>Remaining!I85*$N$1</f>
        <v>4.6359470977806821E-2</v>
      </c>
      <c r="F81" s="59">
        <f t="shared" si="0"/>
        <v>0.13907841293342046</v>
      </c>
      <c r="G81" s="60">
        <f t="shared" si="1"/>
        <v>1.6411252726143615</v>
      </c>
      <c r="H81" s="63">
        <f t="shared" si="2"/>
        <v>4.923375817843084</v>
      </c>
    </row>
    <row r="82" spans="1:8" s="62" customFormat="1" ht="24">
      <c r="A82" s="56" t="str">
        <f>IF((LEN('Copy paste to Here'!G86))&gt;5,((CONCATENATE('Copy paste to Here'!G86," &amp; ",'Copy paste to Here'!D86,"  &amp;  ",'Copy paste to Here'!E86))),"Empty Cell")</f>
        <v>Premium PVD plated surgical steel industrial Barbell, 14g (1.6mm) with two 5mm balls &amp; Length: 42mm  &amp;  Color: Gold</v>
      </c>
      <c r="B82" s="57" t="str">
        <f>'Copy paste to Here'!C86</f>
        <v>BBITB</v>
      </c>
      <c r="C82" s="57" t="s">
        <v>762</v>
      </c>
      <c r="D82" s="58">
        <f>'Shipping Customer'!B86</f>
        <v>3</v>
      </c>
      <c r="E82" s="59">
        <f>Remaining!I86*$N$1</f>
        <v>4.6359470977806821E-2</v>
      </c>
      <c r="F82" s="59">
        <f t="shared" si="0"/>
        <v>0.13907841293342046</v>
      </c>
      <c r="G82" s="60">
        <f t="shared" si="1"/>
        <v>1.6411252726143615</v>
      </c>
      <c r="H82" s="63">
        <f t="shared" si="2"/>
        <v>4.923375817843084</v>
      </c>
    </row>
    <row r="83" spans="1:8" s="62" customFormat="1" ht="24">
      <c r="A83" s="56" t="str">
        <f>IF((LEN('Copy paste to Here'!G87))&gt;5,((CONCATENATE('Copy paste to Here'!G87," &amp; ",'Copy paste to Here'!D87,"  &amp;  ",'Copy paste to Here'!E87))),"Empty Cell")</f>
        <v>Anodized surgical steel tongue barbell, 14g (1.6mm) with 6mm balls &amp; Length: 14mm  &amp;  Color: Rainbow</v>
      </c>
      <c r="B83" s="57" t="str">
        <f>'Copy paste to Here'!C87</f>
        <v>BBT</v>
      </c>
      <c r="C83" s="57" t="s">
        <v>765</v>
      </c>
      <c r="D83" s="58">
        <f>'Shipping Customer'!B87</f>
        <v>5</v>
      </c>
      <c r="E83" s="59">
        <f>Remaining!I87*$N$1</f>
        <v>4.3227074290117171E-2</v>
      </c>
      <c r="F83" s="59">
        <f t="shared" ref="F83:F146" si="3">D83*E83</f>
        <v>0.21613537145058587</v>
      </c>
      <c r="G83" s="60">
        <f t="shared" ref="G83:G146" si="4">E83*$E$14</f>
        <v>1.5302384298701477</v>
      </c>
      <c r="H83" s="63">
        <f t="shared" ref="H83:H146" si="5">D83*G83</f>
        <v>7.651192149350738</v>
      </c>
    </row>
    <row r="84" spans="1:8" s="62" customFormat="1" ht="24">
      <c r="A84" s="56" t="str">
        <f>IF((LEN('Copy paste to Here'!G88))&gt;5,((CONCATENATE('Copy paste to Here'!G88," &amp; ",'Copy paste to Here'!D88,"  &amp;  ",'Copy paste to Here'!E88))),"Empty Cell")</f>
        <v>Anodized surgical steel tongue barbell, 14g (1.6mm) with 6mm balls &amp; Length: 14mm  &amp;  Color: Rose-gold</v>
      </c>
      <c r="B84" s="57" t="str">
        <f>'Copy paste to Here'!C88</f>
        <v>BBT</v>
      </c>
      <c r="C84" s="57" t="s">
        <v>765</v>
      </c>
      <c r="D84" s="58">
        <f>'Shipping Customer'!B88</f>
        <v>5</v>
      </c>
      <c r="E84" s="59">
        <f>Remaining!I88*$N$1</f>
        <v>4.3227074290117171E-2</v>
      </c>
      <c r="F84" s="59">
        <f t="shared" si="3"/>
        <v>0.21613537145058587</v>
      </c>
      <c r="G84" s="60">
        <f t="shared" si="4"/>
        <v>1.5302384298701477</v>
      </c>
      <c r="H84" s="63">
        <f t="shared" si="5"/>
        <v>7.651192149350738</v>
      </c>
    </row>
    <row r="85" spans="1:8" s="62" customFormat="1" ht="24">
      <c r="A85" s="56" t="str">
        <f>IF((LEN('Copy paste to Here'!G89))&gt;5,((CONCATENATE('Copy paste to Here'!G89," &amp; ",'Copy paste to Here'!D89,"  &amp;  ",'Copy paste to Here'!E89))),"Empty Cell")</f>
        <v>Anodized surgical steel tongue barbell, 14g (1.6mm) with 6mm balls &amp; Length: 16mm  &amp;  Color: Rainbow</v>
      </c>
      <c r="B85" s="57" t="str">
        <f>'Copy paste to Here'!C89</f>
        <v>BBT</v>
      </c>
      <c r="C85" s="57" t="s">
        <v>765</v>
      </c>
      <c r="D85" s="58">
        <f>'Shipping Customer'!B89</f>
        <v>5</v>
      </c>
      <c r="E85" s="59">
        <f>Remaining!I89*$N$1</f>
        <v>4.3227074290117171E-2</v>
      </c>
      <c r="F85" s="59">
        <f t="shared" si="3"/>
        <v>0.21613537145058587</v>
      </c>
      <c r="G85" s="60">
        <f t="shared" si="4"/>
        <v>1.5302384298701477</v>
      </c>
      <c r="H85" s="63">
        <f t="shared" si="5"/>
        <v>7.651192149350738</v>
      </c>
    </row>
    <row r="86" spans="1:8" s="62" customFormat="1" ht="24">
      <c r="A86" s="56" t="str">
        <f>IF((LEN('Copy paste to Here'!G90))&gt;5,((CONCATENATE('Copy paste to Here'!G90," &amp; ",'Copy paste to Here'!D90,"  &amp;  ",'Copy paste to Here'!E90))),"Empty Cell")</f>
        <v>Anodized surgical steel nipple or tongue barbell, 14g (1.6mm) with two 5mm balls &amp; Length: 12mm  &amp;  Color: Black</v>
      </c>
      <c r="B86" s="57" t="str">
        <f>'Copy paste to Here'!C90</f>
        <v>BBTB5</v>
      </c>
      <c r="C86" s="57" t="s">
        <v>767</v>
      </c>
      <c r="D86" s="58">
        <f>'Shipping Customer'!B90</f>
        <v>3</v>
      </c>
      <c r="E86" s="59">
        <f>Remaining!I90*$N$1</f>
        <v>4.3853553627655098E-2</v>
      </c>
      <c r="F86" s="59">
        <f t="shared" si="3"/>
        <v>0.13156066088296531</v>
      </c>
      <c r="G86" s="60">
        <f t="shared" si="4"/>
        <v>1.5524157984189904</v>
      </c>
      <c r="H86" s="63">
        <f t="shared" si="5"/>
        <v>4.6572473952569711</v>
      </c>
    </row>
    <row r="87" spans="1:8" s="62" customFormat="1" ht="24">
      <c r="A87" s="56" t="str">
        <f>IF((LEN('Copy paste to Here'!G91))&gt;5,((CONCATENATE('Copy paste to Here'!G91," &amp; ",'Copy paste to Here'!D91,"  &amp;  ",'Copy paste to Here'!E91))),"Empty Cell")</f>
        <v>Anodized surgical steel nipple or tongue barbell, 14g (1.6mm) with two 5mm balls &amp; Length: 12mm  &amp;  Color: Gold</v>
      </c>
      <c r="B87" s="57" t="str">
        <f>'Copy paste to Here'!C91</f>
        <v>BBTB5</v>
      </c>
      <c r="C87" s="57" t="s">
        <v>767</v>
      </c>
      <c r="D87" s="58">
        <f>'Shipping Customer'!B91</f>
        <v>3</v>
      </c>
      <c r="E87" s="59">
        <f>Remaining!I91*$N$1</f>
        <v>4.3853553627655098E-2</v>
      </c>
      <c r="F87" s="59">
        <f t="shared" si="3"/>
        <v>0.13156066088296531</v>
      </c>
      <c r="G87" s="60">
        <f t="shared" si="4"/>
        <v>1.5524157984189904</v>
      </c>
      <c r="H87" s="63">
        <f t="shared" si="5"/>
        <v>4.6572473952569711</v>
      </c>
    </row>
    <row r="88" spans="1:8" s="62" customFormat="1" ht="24">
      <c r="A88" s="56" t="str">
        <f>IF((LEN('Copy paste to Here'!G92))&gt;5,((CONCATENATE('Copy paste to Here'!G92," &amp; ",'Copy paste to Here'!D92,"  &amp;  ",'Copy paste to Here'!E92))),"Empty Cell")</f>
        <v>Anodized surgical steel nipple or tongue barbell, 14g (1.6mm) with two 5mm balls &amp; Length: 14mm  &amp;  Color: Black</v>
      </c>
      <c r="B88" s="57" t="str">
        <f>'Copy paste to Here'!C92</f>
        <v>BBTB5</v>
      </c>
      <c r="C88" s="57" t="s">
        <v>767</v>
      </c>
      <c r="D88" s="58">
        <f>'Shipping Customer'!B92</f>
        <v>3</v>
      </c>
      <c r="E88" s="59">
        <f>Remaining!I92*$N$1</f>
        <v>4.3227074290117171E-2</v>
      </c>
      <c r="F88" s="59">
        <f t="shared" si="3"/>
        <v>0.1296812228703515</v>
      </c>
      <c r="G88" s="60">
        <f t="shared" si="4"/>
        <v>1.5302384298701477</v>
      </c>
      <c r="H88" s="63">
        <f t="shared" si="5"/>
        <v>4.5907152896104435</v>
      </c>
    </row>
    <row r="89" spans="1:8" s="62" customFormat="1" ht="24">
      <c r="A89" s="56" t="str">
        <f>IF((LEN('Copy paste to Here'!G93))&gt;5,((CONCATENATE('Copy paste to Here'!G93," &amp; ",'Copy paste to Here'!D93,"  &amp;  ",'Copy paste to Here'!E93))),"Empty Cell")</f>
        <v>Anodized surgical steel nipple or tongue barbell, 14g (1.6mm) with two 5mm balls &amp; Length: 14mm  &amp;  Color: Gold</v>
      </c>
      <c r="B89" s="57" t="str">
        <f>'Copy paste to Here'!C93</f>
        <v>BBTB5</v>
      </c>
      <c r="C89" s="57" t="s">
        <v>767</v>
      </c>
      <c r="D89" s="58">
        <f>'Shipping Customer'!B93</f>
        <v>3</v>
      </c>
      <c r="E89" s="59">
        <f>Remaining!I93*$N$1</f>
        <v>4.3227074290117171E-2</v>
      </c>
      <c r="F89" s="59">
        <f t="shared" si="3"/>
        <v>0.1296812228703515</v>
      </c>
      <c r="G89" s="60">
        <f t="shared" si="4"/>
        <v>1.5302384298701477</v>
      </c>
      <c r="H89" s="63">
        <f t="shared" si="5"/>
        <v>4.5907152896104435</v>
      </c>
    </row>
    <row r="90" spans="1:8" s="62" customFormat="1" ht="24">
      <c r="A90" s="56" t="str">
        <f>IF((LEN('Copy paste to Here'!G94))&gt;5,((CONCATENATE('Copy paste to Here'!G94," &amp; ",'Copy paste to Here'!D94,"  &amp;  ",'Copy paste to Here'!E94))),"Empty Cell")</f>
        <v>Anodized surgical steel nipple or tongue barbell, 14g (1.6mm) with two 5mm balls &amp; Length: 16mm  &amp;  Color: Gold</v>
      </c>
      <c r="B90" s="57" t="str">
        <f>'Copy paste to Here'!C94</f>
        <v>BBTB5</v>
      </c>
      <c r="C90" s="57" t="s">
        <v>767</v>
      </c>
      <c r="D90" s="58">
        <f>'Shipping Customer'!B94</f>
        <v>3</v>
      </c>
      <c r="E90" s="59">
        <f>Remaining!I94*$N$1</f>
        <v>4.3227074290117171E-2</v>
      </c>
      <c r="F90" s="59">
        <f t="shared" si="3"/>
        <v>0.1296812228703515</v>
      </c>
      <c r="G90" s="60">
        <f t="shared" si="4"/>
        <v>1.5302384298701477</v>
      </c>
      <c r="H90" s="63">
        <f t="shared" si="5"/>
        <v>4.5907152896104435</v>
      </c>
    </row>
    <row r="91" spans="1:8" s="62" customFormat="1" ht="24">
      <c r="A91" s="56" t="str">
        <f>IF((LEN('Copy paste to Here'!G95))&gt;5,((CONCATENATE('Copy paste to Here'!G95," &amp; ",'Copy paste to Here'!D95,"  &amp;  ",'Copy paste to Here'!E95))),"Empty Cell")</f>
        <v>Anodized surgical steel nipple or tongue barbell, 14g (1.6mm) with two 5mm balls &amp; Length: 19mm  &amp;  Color: Gold</v>
      </c>
      <c r="B91" s="57" t="str">
        <f>'Copy paste to Here'!C95</f>
        <v>BBTB5</v>
      </c>
      <c r="C91" s="57" t="s">
        <v>767</v>
      </c>
      <c r="D91" s="58">
        <f>'Shipping Customer'!B95</f>
        <v>3</v>
      </c>
      <c r="E91" s="59">
        <f>Remaining!I95*$N$1</f>
        <v>4.3227074290117171E-2</v>
      </c>
      <c r="F91" s="59">
        <f t="shared" si="3"/>
        <v>0.1296812228703515</v>
      </c>
      <c r="G91" s="60">
        <f t="shared" si="4"/>
        <v>1.5302384298701477</v>
      </c>
      <c r="H91" s="63">
        <f t="shared" si="5"/>
        <v>4.5907152896104435</v>
      </c>
    </row>
    <row r="92" spans="1:8" s="62" customFormat="1" ht="24">
      <c r="A92" s="56" t="str">
        <f>IF((LEN('Copy paste to Here'!G96))&gt;5,((CONCATENATE('Copy paste to Here'!G96," &amp; ",'Copy paste to Here'!D96,"  &amp;  ",'Copy paste to Here'!E96))),"Empty Cell")</f>
        <v>Black PVD plated surgical steel ball closure ring, 18g (1mm) with 3mm ball &amp; Length: 6mm  &amp;  Color: Gold</v>
      </c>
      <c r="B92" s="57" t="str">
        <f>'Copy paste to Here'!C96</f>
        <v>BCRT18</v>
      </c>
      <c r="C92" s="57" t="s">
        <v>769</v>
      </c>
      <c r="D92" s="58">
        <f>'Shipping Customer'!B96</f>
        <v>3</v>
      </c>
      <c r="E92" s="59">
        <f>Remaining!I96*$N$1</f>
        <v>3.6962280914737869E-2</v>
      </c>
      <c r="F92" s="59">
        <f t="shared" si="3"/>
        <v>0.11088684274421361</v>
      </c>
      <c r="G92" s="60">
        <f t="shared" si="4"/>
        <v>1.3084647443817206</v>
      </c>
      <c r="H92" s="63">
        <f t="shared" si="5"/>
        <v>3.9253942331451617</v>
      </c>
    </row>
    <row r="93" spans="1:8" s="62" customFormat="1" ht="24">
      <c r="A93" s="56" t="str">
        <f>IF((LEN('Copy paste to Here'!G97))&gt;5,((CONCATENATE('Copy paste to Here'!G97," &amp; ",'Copy paste to Here'!D97,"  &amp;  ",'Copy paste to Here'!E97))),"Empty Cell")</f>
        <v xml:space="preserve">Bulk body jewelry: 100 pcs. assortment of surgical steel labrets,16g (1.2mm) with 3mm ball &amp; Length: 8mm  &amp;  </v>
      </c>
      <c r="B93" s="57" t="str">
        <f>'Copy paste to Here'!C97</f>
        <v>BLK03A</v>
      </c>
      <c r="C93" s="57" t="s">
        <v>771</v>
      </c>
      <c r="D93" s="58">
        <f>'Shipping Customer'!B97</f>
        <v>1</v>
      </c>
      <c r="E93" s="59">
        <f>Remaining!I97*$N$1</f>
        <v>1.002366940060688</v>
      </c>
      <c r="F93" s="59">
        <f t="shared" si="3"/>
        <v>1.002366940060688</v>
      </c>
      <c r="G93" s="60">
        <f t="shared" si="4"/>
        <v>35.483789678148355</v>
      </c>
      <c r="H93" s="63">
        <f t="shared" si="5"/>
        <v>35.483789678148355</v>
      </c>
    </row>
    <row r="94" spans="1:8" s="62" customFormat="1" ht="24">
      <c r="A94" s="56" t="str">
        <f>IF((LEN('Copy paste to Here'!G98))&gt;5,((CONCATENATE('Copy paste to Here'!G98," &amp; ",'Copy paste to Here'!D98,"  &amp;  ",'Copy paste to Here'!E98))),"Empty Cell")</f>
        <v xml:space="preserve">Bulk body jewelry: 100 pcs. of surgical steel belly bananas, 14g (1.6mm) with 5 &amp; 8mm balls &amp; Length: Assorted 8mm &amp; 10mm  &amp;  </v>
      </c>
      <c r="B94" s="57" t="str">
        <f>'Copy paste to Here'!C98</f>
        <v>BLK196</v>
      </c>
      <c r="C94" s="57" t="s">
        <v>773</v>
      </c>
      <c r="D94" s="58">
        <f>'Shipping Customer'!B98</f>
        <v>1</v>
      </c>
      <c r="E94" s="59">
        <f>Remaining!I98*$N$1</f>
        <v>1.4715999638765975</v>
      </c>
      <c r="F94" s="59">
        <f t="shared" si="3"/>
        <v>1.4715999638765975</v>
      </c>
      <c r="G94" s="60">
        <f t="shared" si="4"/>
        <v>52.094638721231547</v>
      </c>
      <c r="H94" s="63">
        <f t="shared" si="5"/>
        <v>52.094638721231547</v>
      </c>
    </row>
    <row r="95" spans="1:8" s="62" customFormat="1" ht="36">
      <c r="A95" s="56" t="str">
        <f>IF((LEN('Copy paste to Here'!G99))&gt;5,((CONCATENATE('Copy paste to Here'!G99," &amp; ",'Copy paste to Here'!D99,"  &amp;  ",'Copy paste to Here'!E99))),"Empty Cell")</f>
        <v xml:space="preserve">Bulk body jewelry: 100 pcs. of surgical steel belly bananas, 14g (1.6mm) with 5 &amp; 8mm balls &amp; Length: Assorted 12mm &amp; 14mm  &amp;  </v>
      </c>
      <c r="B95" s="57" t="str">
        <f>'Copy paste to Here'!C99</f>
        <v>BLK196</v>
      </c>
      <c r="C95" s="57" t="s">
        <v>773</v>
      </c>
      <c r="D95" s="58">
        <f>'Shipping Customer'!B99</f>
        <v>1</v>
      </c>
      <c r="E95" s="59">
        <f>Remaining!I99*$N$1</f>
        <v>1.4715999638765975</v>
      </c>
      <c r="F95" s="59">
        <f t="shared" si="3"/>
        <v>1.4715999638765975</v>
      </c>
      <c r="G95" s="60">
        <f t="shared" si="4"/>
        <v>52.094638721231547</v>
      </c>
      <c r="H95" s="63">
        <f t="shared" si="5"/>
        <v>52.094638721231547</v>
      </c>
    </row>
    <row r="96" spans="1:8" s="62" customFormat="1" ht="36">
      <c r="A96" s="56" t="str">
        <f>IF((LEN('Copy paste to Here'!G100))&gt;5,((CONCATENATE('Copy paste to Here'!G100," &amp; ",'Copy paste to Here'!D100,"  &amp;  ",'Copy paste to Here'!E100))),"Empty Cell")</f>
        <v>316L steel belly banana, 14g (1.6m) with a 8mm and a 5mm bezel set jewel ball using original Czech Preciosa crystals. &amp; Length: 8mm  &amp;  Crystal Color: Clear</v>
      </c>
      <c r="B96" s="57" t="str">
        <f>'Copy paste to Here'!C100</f>
        <v>BN2CG</v>
      </c>
      <c r="C96" s="57" t="s">
        <v>668</v>
      </c>
      <c r="D96" s="58">
        <f>'Shipping Customer'!B100</f>
        <v>5</v>
      </c>
      <c r="E96" s="59">
        <f>Remaining!I100*$N$1</f>
        <v>5.3877223028261985E-2</v>
      </c>
      <c r="F96" s="59">
        <f t="shared" si="3"/>
        <v>0.26938611514130995</v>
      </c>
      <c r="G96" s="60">
        <f t="shared" si="4"/>
        <v>1.9072536952004742</v>
      </c>
      <c r="H96" s="63">
        <f t="shared" si="5"/>
        <v>9.5362684760023715</v>
      </c>
    </row>
    <row r="97" spans="1:8" s="62" customFormat="1" ht="36">
      <c r="A97" s="56" t="str">
        <f>IF((LEN('Copy paste to Here'!G101))&gt;5,((CONCATENATE('Copy paste to Here'!G101," &amp; ",'Copy paste to Here'!D101,"  &amp;  ",'Copy paste to Here'!E101))),"Empty Cell")</f>
        <v>316L steel belly banana, 14g (1.6m) with a 8mm and a 5mm bezel set jewel ball using original Czech Preciosa crystals. &amp; Length: 10mm  &amp;  Crystal Color: Rose</v>
      </c>
      <c r="B97" s="57" t="str">
        <f>'Copy paste to Here'!C101</f>
        <v>BN2CG</v>
      </c>
      <c r="C97" s="57" t="s">
        <v>668</v>
      </c>
      <c r="D97" s="58">
        <f>'Shipping Customer'!B101</f>
        <v>5</v>
      </c>
      <c r="E97" s="59">
        <f>Remaining!I101*$N$1</f>
        <v>5.3877223028261985E-2</v>
      </c>
      <c r="F97" s="59">
        <f t="shared" si="3"/>
        <v>0.26938611514130995</v>
      </c>
      <c r="G97" s="60">
        <f t="shared" si="4"/>
        <v>1.9072536952004742</v>
      </c>
      <c r="H97" s="63">
        <f t="shared" si="5"/>
        <v>9.5362684760023715</v>
      </c>
    </row>
    <row r="98" spans="1:8" s="62" customFormat="1" ht="36">
      <c r="A98" s="56" t="str">
        <f>IF((LEN('Copy paste to Here'!G102))&gt;5,((CONCATENATE('Copy paste to Here'!G102," &amp; ",'Copy paste to Here'!D102,"  &amp;  ",'Copy paste to Here'!E102))),"Empty Cell")</f>
        <v>316L steel belly banana, 14g (1.6m) with a 8mm and a 5mm bezel set jewel ball using original Czech Preciosa crystals. &amp; Length: 10mm  &amp;  Crystal Color: Light Sapphire</v>
      </c>
      <c r="B98" s="57" t="str">
        <f>'Copy paste to Here'!C102</f>
        <v>BN2CG</v>
      </c>
      <c r="C98" s="57" t="s">
        <v>668</v>
      </c>
      <c r="D98" s="58">
        <f>'Shipping Customer'!B102</f>
        <v>5</v>
      </c>
      <c r="E98" s="59">
        <f>Remaining!I102*$N$1</f>
        <v>5.3877223028261985E-2</v>
      </c>
      <c r="F98" s="59">
        <f t="shared" si="3"/>
        <v>0.26938611514130995</v>
      </c>
      <c r="G98" s="60">
        <f t="shared" si="4"/>
        <v>1.9072536952004742</v>
      </c>
      <c r="H98" s="63">
        <f t="shared" si="5"/>
        <v>9.5362684760023715</v>
      </c>
    </row>
    <row r="99" spans="1:8" s="62" customFormat="1" ht="36">
      <c r="A99" s="56" t="str">
        <f>IF((LEN('Copy paste to Here'!G103))&gt;5,((CONCATENATE('Copy paste to Here'!G103," &amp; ",'Copy paste to Here'!D103,"  &amp;  ",'Copy paste to Here'!E103))),"Empty Cell")</f>
        <v>316L steel belly banana, 14g (1.6m) with a 8mm and a 5mm bezel set jewel ball using original Czech Preciosa crystals. &amp; Length: 10mm  &amp;  Crystal Color: Sapphire</v>
      </c>
      <c r="B99" s="57" t="str">
        <f>'Copy paste to Here'!C103</f>
        <v>BN2CG</v>
      </c>
      <c r="C99" s="57" t="s">
        <v>668</v>
      </c>
      <c r="D99" s="58">
        <f>'Shipping Customer'!B103</f>
        <v>5</v>
      </c>
      <c r="E99" s="59">
        <f>Remaining!I103*$N$1</f>
        <v>5.3877223028261985E-2</v>
      </c>
      <c r="F99" s="59">
        <f t="shared" si="3"/>
        <v>0.26938611514130995</v>
      </c>
      <c r="G99" s="60">
        <f t="shared" si="4"/>
        <v>1.9072536952004742</v>
      </c>
      <c r="H99" s="63">
        <f t="shared" si="5"/>
        <v>9.5362684760023715</v>
      </c>
    </row>
    <row r="100" spans="1:8" s="62" customFormat="1" ht="36">
      <c r="A100" s="56" t="str">
        <f>IF((LEN('Copy paste to Here'!G104))&gt;5,((CONCATENATE('Copy paste to Here'!G104," &amp; ",'Copy paste to Here'!D104,"  &amp;  ",'Copy paste to Here'!E104))),"Empty Cell")</f>
        <v>316L steel belly banana, 14g (1.6m) with a 8mm and a 5mm bezel set jewel ball using original Czech Preciosa crystals. &amp; Length: 10mm  &amp;  Crystal Color: Blue Zircon</v>
      </c>
      <c r="B100" s="57" t="str">
        <f>'Copy paste to Here'!C104</f>
        <v>BN2CG</v>
      </c>
      <c r="C100" s="57" t="s">
        <v>668</v>
      </c>
      <c r="D100" s="58">
        <f>'Shipping Customer'!B104</f>
        <v>5</v>
      </c>
      <c r="E100" s="59">
        <f>Remaining!I104*$N$1</f>
        <v>5.3877223028261985E-2</v>
      </c>
      <c r="F100" s="59">
        <f t="shared" si="3"/>
        <v>0.26938611514130995</v>
      </c>
      <c r="G100" s="60">
        <f t="shared" si="4"/>
        <v>1.9072536952004742</v>
      </c>
      <c r="H100" s="63">
        <f t="shared" si="5"/>
        <v>9.5362684760023715</v>
      </c>
    </row>
    <row r="101" spans="1:8" s="62" customFormat="1" ht="36">
      <c r="A101" s="56" t="str">
        <f>IF((LEN('Copy paste to Here'!G105))&gt;5,((CONCATENATE('Copy paste to Here'!G105," &amp; ",'Copy paste to Here'!D105,"  &amp;  ",'Copy paste to Here'!E105))),"Empty Cell")</f>
        <v>316L steel belly banana, 14g (1.6m) with a 8mm and a 5mm bezel set jewel ball using original Czech Preciosa crystals. &amp; Length: 10mm  &amp;  Crystal Color: Light Amethyst</v>
      </c>
      <c r="B101" s="57" t="str">
        <f>'Copy paste to Here'!C105</f>
        <v>BN2CG</v>
      </c>
      <c r="C101" s="57" t="s">
        <v>668</v>
      </c>
      <c r="D101" s="58">
        <f>'Shipping Customer'!B105</f>
        <v>3</v>
      </c>
      <c r="E101" s="59">
        <f>Remaining!I105*$N$1</f>
        <v>5.3877223028261985E-2</v>
      </c>
      <c r="F101" s="59">
        <f t="shared" si="3"/>
        <v>0.16163166908478596</v>
      </c>
      <c r="G101" s="60">
        <f t="shared" si="4"/>
        <v>1.9072536952004742</v>
      </c>
      <c r="H101" s="63">
        <f t="shared" si="5"/>
        <v>5.7217610856014227</v>
      </c>
    </row>
    <row r="102" spans="1:8" s="62" customFormat="1" ht="36">
      <c r="A102" s="56" t="str">
        <f>IF((LEN('Copy paste to Here'!G106))&gt;5,((CONCATENATE('Copy paste to Here'!G106," &amp; ",'Copy paste to Here'!D106,"  &amp;  ",'Copy paste to Here'!E106))),"Empty Cell")</f>
        <v>316L steel belly banana, 14g (1.6m) with a 8mm and a 5mm bezel set jewel ball using original Czech Preciosa crystals. &amp; Length: 12mm  &amp;  Crystal Color: Clear</v>
      </c>
      <c r="B102" s="57" t="str">
        <f>'Copy paste to Here'!C106</f>
        <v>BN2CG</v>
      </c>
      <c r="C102" s="57" t="s">
        <v>668</v>
      </c>
      <c r="D102" s="58">
        <f>'Shipping Customer'!B106</f>
        <v>10</v>
      </c>
      <c r="E102" s="59">
        <f>Remaining!I106*$N$1</f>
        <v>5.3877223028261985E-2</v>
      </c>
      <c r="F102" s="59">
        <f t="shared" si="3"/>
        <v>0.53877223028261989</v>
      </c>
      <c r="G102" s="60">
        <f t="shared" si="4"/>
        <v>1.9072536952004742</v>
      </c>
      <c r="H102" s="63">
        <f t="shared" si="5"/>
        <v>19.072536952004743</v>
      </c>
    </row>
    <row r="103" spans="1:8" s="62" customFormat="1" ht="36">
      <c r="A103" s="56" t="str">
        <f>IF((LEN('Copy paste to Here'!G107))&gt;5,((CONCATENATE('Copy paste to Here'!G107," &amp; ",'Copy paste to Here'!D107,"  &amp;  ",'Copy paste to Here'!E107))),"Empty Cell")</f>
        <v>316L steel belly banana, 14g (1.6m) with a 8mm and a 5mm bezel set jewel ball using original Czech Preciosa crystals. &amp; Length: 12mm  &amp;  Crystal Color: AB</v>
      </c>
      <c r="B103" s="57" t="str">
        <f>'Copy paste to Here'!C107</f>
        <v>BN2CG</v>
      </c>
      <c r="C103" s="57" t="s">
        <v>668</v>
      </c>
      <c r="D103" s="58">
        <f>'Shipping Customer'!B107</f>
        <v>10</v>
      </c>
      <c r="E103" s="59">
        <f>Remaining!I107*$N$1</f>
        <v>5.3877223028261985E-2</v>
      </c>
      <c r="F103" s="59">
        <f t="shared" si="3"/>
        <v>0.53877223028261989</v>
      </c>
      <c r="G103" s="60">
        <f t="shared" si="4"/>
        <v>1.9072536952004742</v>
      </c>
      <c r="H103" s="63">
        <f t="shared" si="5"/>
        <v>19.072536952004743</v>
      </c>
    </row>
    <row r="104" spans="1:8" s="62" customFormat="1" ht="36">
      <c r="A104" s="56" t="str">
        <f>IF((LEN('Copy paste to Here'!G108))&gt;5,((CONCATENATE('Copy paste to Here'!G108," &amp; ",'Copy paste to Here'!D108,"  &amp;  ",'Copy paste to Here'!E108))),"Empty Cell")</f>
        <v>316L steel belly banana, 14g (1.6m) with a 8mm and a 5mm bezel set jewel ball using original Czech Preciosa crystals. &amp; Length: 12mm  &amp;  Crystal Color: Sapphire</v>
      </c>
      <c r="B104" s="57" t="str">
        <f>'Copy paste to Here'!C108</f>
        <v>BN2CG</v>
      </c>
      <c r="C104" s="57" t="s">
        <v>668</v>
      </c>
      <c r="D104" s="58">
        <f>'Shipping Customer'!B108</f>
        <v>2</v>
      </c>
      <c r="E104" s="59">
        <f>Remaining!I108*$N$1</f>
        <v>5.3877223028261985E-2</v>
      </c>
      <c r="F104" s="59">
        <f t="shared" si="3"/>
        <v>0.10775444605652397</v>
      </c>
      <c r="G104" s="60">
        <f t="shared" si="4"/>
        <v>1.9072536952004742</v>
      </c>
      <c r="H104" s="63">
        <f t="shared" si="5"/>
        <v>3.8145073904009483</v>
      </c>
    </row>
    <row r="105" spans="1:8" s="62" customFormat="1" ht="36">
      <c r="A105" s="56" t="str">
        <f>IF((LEN('Copy paste to Here'!G109))&gt;5,((CONCATENATE('Copy paste to Here'!G109," &amp; ",'Copy paste to Here'!D109,"  &amp;  ",'Copy paste to Here'!E109))),"Empty Cell")</f>
        <v>316L steel belly banana, 14g (1.6m) with a 8mm and a 5mm bezel set jewel ball using original Czech Preciosa crystals. &amp; Length: 12mm  &amp;  Crystal Color: Blue Zircon</v>
      </c>
      <c r="B105" s="57" t="str">
        <f>'Copy paste to Here'!C109</f>
        <v>BN2CG</v>
      </c>
      <c r="C105" s="57" t="s">
        <v>668</v>
      </c>
      <c r="D105" s="58">
        <f>'Shipping Customer'!B109</f>
        <v>2</v>
      </c>
      <c r="E105" s="59">
        <f>Remaining!I109*$N$1</f>
        <v>5.3877223028261985E-2</v>
      </c>
      <c r="F105" s="59">
        <f t="shared" si="3"/>
        <v>0.10775444605652397</v>
      </c>
      <c r="G105" s="60">
        <f t="shared" si="4"/>
        <v>1.9072536952004742</v>
      </c>
      <c r="H105" s="63">
        <f t="shared" si="5"/>
        <v>3.8145073904009483</v>
      </c>
    </row>
    <row r="106" spans="1:8" s="62" customFormat="1" ht="36">
      <c r="A106" s="56" t="str">
        <f>IF((LEN('Copy paste to Here'!G110))&gt;5,((CONCATENATE('Copy paste to Here'!G110," &amp; ",'Copy paste to Here'!D110,"  &amp;  ",'Copy paste to Here'!E110))),"Empty Cell")</f>
        <v>316L steel belly banana, 14g (1.6m) with a 8mm and a 5mm bezel set jewel ball using original Czech Preciosa crystals. &amp; Length: 12mm  &amp;  Crystal Color: Fuchsia</v>
      </c>
      <c r="B106" s="57" t="str">
        <f>'Copy paste to Here'!C110</f>
        <v>BN2CG</v>
      </c>
      <c r="C106" s="57" t="s">
        <v>668</v>
      </c>
      <c r="D106" s="58">
        <f>'Shipping Customer'!B110</f>
        <v>2</v>
      </c>
      <c r="E106" s="59">
        <f>Remaining!I110*$N$1</f>
        <v>5.3877223028261985E-2</v>
      </c>
      <c r="F106" s="59">
        <f t="shared" si="3"/>
        <v>0.10775444605652397</v>
      </c>
      <c r="G106" s="60">
        <f t="shared" si="4"/>
        <v>1.9072536952004742</v>
      </c>
      <c r="H106" s="63">
        <f t="shared" si="5"/>
        <v>3.8145073904009483</v>
      </c>
    </row>
    <row r="107" spans="1:8" s="62" customFormat="1" ht="36">
      <c r="A107" s="56" t="str">
        <f>IF((LEN('Copy paste to Here'!G111))&gt;5,((CONCATENATE('Copy paste to Here'!G111," &amp; ",'Copy paste to Here'!D111,"  &amp;  ",'Copy paste to Here'!E111))),"Empty Cell")</f>
        <v>316L steel belly banana, 14g (1.6m) with a 8mm and a 5mm bezel set jewel ball using original Czech Preciosa crystals. &amp; Length: 12mm  &amp;  Crystal Color: Light Siam</v>
      </c>
      <c r="B107" s="57" t="str">
        <f>'Copy paste to Here'!C111</f>
        <v>BN2CG</v>
      </c>
      <c r="C107" s="57" t="s">
        <v>668</v>
      </c>
      <c r="D107" s="58">
        <f>'Shipping Customer'!B111</f>
        <v>2</v>
      </c>
      <c r="E107" s="59">
        <f>Remaining!I111*$N$1</f>
        <v>5.3877223028261985E-2</v>
      </c>
      <c r="F107" s="59">
        <f t="shared" si="3"/>
        <v>0.10775444605652397</v>
      </c>
      <c r="G107" s="60">
        <f t="shared" si="4"/>
        <v>1.9072536952004742</v>
      </c>
      <c r="H107" s="63">
        <f t="shared" si="5"/>
        <v>3.8145073904009483</v>
      </c>
    </row>
    <row r="108" spans="1:8" s="62" customFormat="1" ht="36">
      <c r="A108" s="56" t="str">
        <f>IF((LEN('Copy paste to Here'!G112))&gt;5,((CONCATENATE('Copy paste to Here'!G112," &amp; ",'Copy paste to Here'!D112,"  &amp;  ",'Copy paste to Here'!E112))),"Empty Cell")</f>
        <v>316L steel belly banana, 14g (1.6m) with a 8mm and a 5mm bezel set jewel ball using original Czech Preciosa crystals. &amp; Length: 12mm  &amp;  Crystal Color: Emerald</v>
      </c>
      <c r="B108" s="57" t="str">
        <f>'Copy paste to Here'!C112</f>
        <v>BN2CG</v>
      </c>
      <c r="C108" s="57" t="s">
        <v>668</v>
      </c>
      <c r="D108" s="58">
        <f>'Shipping Customer'!B112</f>
        <v>2</v>
      </c>
      <c r="E108" s="59">
        <f>Remaining!I112*$N$1</f>
        <v>5.3877223028261985E-2</v>
      </c>
      <c r="F108" s="59">
        <f t="shared" si="3"/>
        <v>0.10775444605652397</v>
      </c>
      <c r="G108" s="60">
        <f t="shared" si="4"/>
        <v>1.9072536952004742</v>
      </c>
      <c r="H108" s="63">
        <f t="shared" si="5"/>
        <v>3.8145073904009483</v>
      </c>
    </row>
    <row r="109" spans="1:8" s="62" customFormat="1" ht="24">
      <c r="A109" s="56" t="str">
        <f>IF((LEN('Copy paste to Here'!G113))&gt;5,((CONCATENATE('Copy paste to Here'!G113," &amp; ",'Copy paste to Here'!D113,"  &amp;  ",'Copy paste to Here'!E113))),"Empty Cell")</f>
        <v>Premium PVD plated surgical steel eyebrow banana, 16g (1.2mm) with two 3mm balls &amp; Length: 6mm  &amp;  Color: Black</v>
      </c>
      <c r="B109" s="57" t="str">
        <f>'Copy paste to Here'!C113</f>
        <v>BNETB</v>
      </c>
      <c r="C109" s="57" t="s">
        <v>778</v>
      </c>
      <c r="D109" s="58">
        <f>'Shipping Customer'!B113</f>
        <v>5</v>
      </c>
      <c r="E109" s="59">
        <f>Remaining!I113*$N$1</f>
        <v>3.6962280914737869E-2</v>
      </c>
      <c r="F109" s="59">
        <f t="shared" si="3"/>
        <v>0.18481140457368933</v>
      </c>
      <c r="G109" s="60">
        <f t="shared" si="4"/>
        <v>1.3084647443817206</v>
      </c>
      <c r="H109" s="63">
        <f t="shared" si="5"/>
        <v>6.5423237219086028</v>
      </c>
    </row>
    <row r="110" spans="1:8" s="62" customFormat="1" ht="24">
      <c r="A110" s="56" t="str">
        <f>IF((LEN('Copy paste to Here'!G114))&gt;5,((CONCATENATE('Copy paste to Here'!G114," &amp; ",'Copy paste to Here'!D114,"  &amp;  ",'Copy paste to Here'!E114))),"Empty Cell")</f>
        <v>Premium PVD plated surgical steel eyebrow banana, 16g (1.2mm) with two 3mm balls &amp; Length: 8mm  &amp;  Color: Black</v>
      </c>
      <c r="B110" s="57" t="str">
        <f>'Copy paste to Here'!C114</f>
        <v>BNETB</v>
      </c>
      <c r="C110" s="57" t="s">
        <v>778</v>
      </c>
      <c r="D110" s="58">
        <f>'Shipping Customer'!B114</f>
        <v>10</v>
      </c>
      <c r="E110" s="59">
        <f>Remaining!I114*$N$1</f>
        <v>3.6962280914737869E-2</v>
      </c>
      <c r="F110" s="59">
        <f t="shared" si="3"/>
        <v>0.36962280914737866</v>
      </c>
      <c r="G110" s="60">
        <f t="shared" si="4"/>
        <v>1.3084647443817206</v>
      </c>
      <c r="H110" s="63">
        <f t="shared" si="5"/>
        <v>13.084647443817206</v>
      </c>
    </row>
    <row r="111" spans="1:8" s="62" customFormat="1" ht="24">
      <c r="A111" s="56" t="str">
        <f>IF((LEN('Copy paste to Here'!G115))&gt;5,((CONCATENATE('Copy paste to Here'!G115," &amp; ",'Copy paste to Here'!D115,"  &amp;  ",'Copy paste to Here'!E115))),"Empty Cell")</f>
        <v>Premium PVD plated surgical steel eyebrow banana, 16g (1.2mm) with two 3mm balls &amp; Length: 8mm  &amp;  Color: Gold</v>
      </c>
      <c r="B111" s="57" t="str">
        <f>'Copy paste to Here'!C115</f>
        <v>BNETB</v>
      </c>
      <c r="C111" s="57" t="s">
        <v>778</v>
      </c>
      <c r="D111" s="58">
        <f>'Shipping Customer'!B115</f>
        <v>10</v>
      </c>
      <c r="E111" s="59">
        <f>Remaining!I115*$N$1</f>
        <v>3.6962280914737869E-2</v>
      </c>
      <c r="F111" s="59">
        <f t="shared" si="3"/>
        <v>0.36962280914737866</v>
      </c>
      <c r="G111" s="60">
        <f t="shared" si="4"/>
        <v>1.3084647443817206</v>
      </c>
      <c r="H111" s="63">
        <f t="shared" si="5"/>
        <v>13.084647443817206</v>
      </c>
    </row>
    <row r="112" spans="1:8" s="62" customFormat="1" ht="24">
      <c r="A112" s="56" t="str">
        <f>IF((LEN('Copy paste to Here'!G116))&gt;5,((CONCATENATE('Copy paste to Here'!G116," &amp; ",'Copy paste to Here'!D116,"  &amp;  ",'Copy paste to Here'!E116))),"Empty Cell")</f>
        <v>Premium PVD plated surgical steel eyebrow banana, 16g (1.2mm) with two 3mm balls &amp; Length: 10mm  &amp;  Color: Black</v>
      </c>
      <c r="B112" s="57" t="str">
        <f>'Copy paste to Here'!C116</f>
        <v>BNETB</v>
      </c>
      <c r="C112" s="57" t="s">
        <v>778</v>
      </c>
      <c r="D112" s="58">
        <f>'Shipping Customer'!B116</f>
        <v>5</v>
      </c>
      <c r="E112" s="59">
        <f>Remaining!I116*$N$1</f>
        <v>3.6962280914737869E-2</v>
      </c>
      <c r="F112" s="59">
        <f t="shared" si="3"/>
        <v>0.18481140457368933</v>
      </c>
      <c r="G112" s="60">
        <f t="shared" si="4"/>
        <v>1.3084647443817206</v>
      </c>
      <c r="H112" s="63">
        <f t="shared" si="5"/>
        <v>6.5423237219086028</v>
      </c>
    </row>
    <row r="113" spans="1:8" s="62" customFormat="1" ht="24">
      <c r="A113" s="56" t="str">
        <f>IF((LEN('Copy paste to Here'!G117))&gt;5,((CONCATENATE('Copy paste to Here'!G117," &amp; ",'Copy paste to Here'!D117,"  &amp;  ",'Copy paste to Here'!E117))),"Empty Cell")</f>
        <v>Premium PVD plated surgical steel eyebrow banana, 16g (1.2mm) with two 3mm balls &amp; Length: 10mm  &amp;  Color: Gold</v>
      </c>
      <c r="B113" s="57" t="str">
        <f>'Copy paste to Here'!C117</f>
        <v>BNETB</v>
      </c>
      <c r="C113" s="57" t="s">
        <v>778</v>
      </c>
      <c r="D113" s="58">
        <f>'Shipping Customer'!B117</f>
        <v>5</v>
      </c>
      <c r="E113" s="59">
        <f>Remaining!I117*$N$1</f>
        <v>3.6962280914737869E-2</v>
      </c>
      <c r="F113" s="59">
        <f t="shared" si="3"/>
        <v>0.18481140457368933</v>
      </c>
      <c r="G113" s="60">
        <f t="shared" si="4"/>
        <v>1.3084647443817206</v>
      </c>
      <c r="H113" s="63">
        <f t="shared" si="5"/>
        <v>6.5423237219086028</v>
      </c>
    </row>
    <row r="114" spans="1:8" s="62" customFormat="1" ht="24">
      <c r="A114" s="56" t="str">
        <f>IF((LEN('Copy paste to Here'!G118))&gt;5,((CONCATENATE('Copy paste to Here'!G118," &amp; ",'Copy paste to Here'!D118,"  &amp;  ",'Copy paste to Here'!E118))),"Empty Cell")</f>
        <v xml:space="preserve">Surgical steel belly bananas, 14g (1.6mm) with 5 &amp; 8mm solid acrylic color balls - length 3/8'' (10mm) &amp; Color: Black  &amp;  </v>
      </c>
      <c r="B114" s="57" t="str">
        <f>'Copy paste to Here'!C118</f>
        <v>BNSA</v>
      </c>
      <c r="C114" s="57" t="s">
        <v>780</v>
      </c>
      <c r="D114" s="58">
        <f>'Shipping Customer'!B118</f>
        <v>2</v>
      </c>
      <c r="E114" s="59">
        <f>Remaining!I118*$N$1</f>
        <v>1.127662807568274E-2</v>
      </c>
      <c r="F114" s="59">
        <f t="shared" si="3"/>
        <v>2.255325615136548E-2</v>
      </c>
      <c r="G114" s="60">
        <f t="shared" si="4"/>
        <v>0.39919263387916898</v>
      </c>
      <c r="H114" s="63">
        <f t="shared" si="5"/>
        <v>0.79838526775833796</v>
      </c>
    </row>
    <row r="115" spans="1:8" s="62" customFormat="1" ht="24">
      <c r="A115" s="56" t="str">
        <f>IF((LEN('Copy paste to Here'!G119))&gt;5,((CONCATENATE('Copy paste to Here'!G119," &amp; ",'Copy paste to Here'!D119,"  &amp;  ",'Copy paste to Here'!E119))),"Empty Cell")</f>
        <v xml:space="preserve">Surgical steel belly bananas, 14g (1.6mm) with 5 &amp; 8mm solid acrylic color balls - length 3/8'' (10mm) &amp; Color: White  &amp;  </v>
      </c>
      <c r="B115" s="57" t="str">
        <f>'Copy paste to Here'!C119</f>
        <v>BNSA</v>
      </c>
      <c r="C115" s="57" t="s">
        <v>780</v>
      </c>
      <c r="D115" s="58">
        <f>'Shipping Customer'!B119</f>
        <v>2</v>
      </c>
      <c r="E115" s="59">
        <f>Remaining!I119*$N$1</f>
        <v>1.127662807568274E-2</v>
      </c>
      <c r="F115" s="59">
        <f t="shared" si="3"/>
        <v>2.255325615136548E-2</v>
      </c>
      <c r="G115" s="60">
        <f t="shared" si="4"/>
        <v>0.39919263387916898</v>
      </c>
      <c r="H115" s="63">
        <f t="shared" si="5"/>
        <v>0.79838526775833796</v>
      </c>
    </row>
    <row r="116" spans="1:8" s="62" customFormat="1" ht="24">
      <c r="A116" s="56" t="str">
        <f>IF((LEN('Copy paste to Here'!G120))&gt;5,((CONCATENATE('Copy paste to Here'!G120," &amp; ",'Copy paste to Here'!D120,"  &amp;  ",'Copy paste to Here'!E120))),"Empty Cell")</f>
        <v xml:space="preserve">Surgical steel belly bananas, 14g (1.6mm) with 5 &amp; 8mm solid acrylic color balls - length 3/8'' (10mm) &amp; Color: Blue  &amp;  </v>
      </c>
      <c r="B116" s="57" t="str">
        <f>'Copy paste to Here'!C120</f>
        <v>BNSA</v>
      </c>
      <c r="C116" s="57" t="s">
        <v>780</v>
      </c>
      <c r="D116" s="58">
        <f>'Shipping Customer'!B120</f>
        <v>2</v>
      </c>
      <c r="E116" s="59">
        <f>Remaining!I120*$N$1</f>
        <v>1.127662807568274E-2</v>
      </c>
      <c r="F116" s="59">
        <f t="shared" si="3"/>
        <v>2.255325615136548E-2</v>
      </c>
      <c r="G116" s="60">
        <f t="shared" si="4"/>
        <v>0.39919263387916898</v>
      </c>
      <c r="H116" s="63">
        <f t="shared" si="5"/>
        <v>0.79838526775833796</v>
      </c>
    </row>
    <row r="117" spans="1:8" s="62" customFormat="1" ht="24">
      <c r="A117" s="56" t="str">
        <f>IF((LEN('Copy paste to Here'!G121))&gt;5,((CONCATENATE('Copy paste to Here'!G121," &amp; ",'Copy paste to Here'!D121,"  &amp;  ",'Copy paste to Here'!E121))),"Empty Cell")</f>
        <v xml:space="preserve">Surgical steel belly bananas, 14g (1.6mm) with 5 &amp; 8mm solid acrylic color balls - length 3/8'' (10mm) &amp; Color: Light blue  &amp;  </v>
      </c>
      <c r="B117" s="57" t="str">
        <f>'Copy paste to Here'!C121</f>
        <v>BNSA</v>
      </c>
      <c r="C117" s="57" t="s">
        <v>780</v>
      </c>
      <c r="D117" s="58">
        <f>'Shipping Customer'!B121</f>
        <v>2</v>
      </c>
      <c r="E117" s="59">
        <f>Remaining!I121*$N$1</f>
        <v>1.127662807568274E-2</v>
      </c>
      <c r="F117" s="59">
        <f t="shared" si="3"/>
        <v>2.255325615136548E-2</v>
      </c>
      <c r="G117" s="60">
        <f t="shared" si="4"/>
        <v>0.39919263387916898</v>
      </c>
      <c r="H117" s="63">
        <f t="shared" si="5"/>
        <v>0.79838526775833796</v>
      </c>
    </row>
    <row r="118" spans="1:8" s="62" customFormat="1" ht="24">
      <c r="A118" s="56" t="str">
        <f>IF((LEN('Copy paste to Here'!G122))&gt;5,((CONCATENATE('Copy paste to Here'!G122," &amp; ",'Copy paste to Here'!D122,"  &amp;  ",'Copy paste to Here'!E122))),"Empty Cell")</f>
        <v xml:space="preserve">Surgical steel belly bananas, 14g (1.6mm) with 5 &amp; 8mm solid acrylic color balls - length 3/8'' (10mm) &amp; Color: Green  &amp;  </v>
      </c>
      <c r="B118" s="57" t="str">
        <f>'Copy paste to Here'!C122</f>
        <v>BNSA</v>
      </c>
      <c r="C118" s="57" t="s">
        <v>780</v>
      </c>
      <c r="D118" s="58">
        <f>'Shipping Customer'!B122</f>
        <v>2</v>
      </c>
      <c r="E118" s="59">
        <f>Remaining!I122*$N$1</f>
        <v>1.127662807568274E-2</v>
      </c>
      <c r="F118" s="59">
        <f t="shared" si="3"/>
        <v>2.255325615136548E-2</v>
      </c>
      <c r="G118" s="60">
        <f t="shared" si="4"/>
        <v>0.39919263387916898</v>
      </c>
      <c r="H118" s="63">
        <f t="shared" si="5"/>
        <v>0.79838526775833796</v>
      </c>
    </row>
    <row r="119" spans="1:8" s="62" customFormat="1" ht="24">
      <c r="A119" s="56" t="str">
        <f>IF((LEN('Copy paste to Here'!G123))&gt;5,((CONCATENATE('Copy paste to Here'!G123," &amp; ",'Copy paste to Here'!D123,"  &amp;  ",'Copy paste to Here'!E123))),"Empty Cell")</f>
        <v xml:space="preserve">Surgical steel belly bananas, 14g (1.6mm) with 5 &amp; 8mm solid acrylic color balls - length 3/8'' (10mm) &amp; Color: Pink  &amp;  </v>
      </c>
      <c r="B119" s="57" t="str">
        <f>'Copy paste to Here'!C123</f>
        <v>BNSA</v>
      </c>
      <c r="C119" s="57" t="s">
        <v>780</v>
      </c>
      <c r="D119" s="58">
        <f>'Shipping Customer'!B123</f>
        <v>2</v>
      </c>
      <c r="E119" s="59">
        <f>Remaining!I123*$N$1</f>
        <v>1.127662807568274E-2</v>
      </c>
      <c r="F119" s="59">
        <f t="shared" si="3"/>
        <v>2.255325615136548E-2</v>
      </c>
      <c r="G119" s="60">
        <f t="shared" si="4"/>
        <v>0.39919263387916898</v>
      </c>
      <c r="H119" s="63">
        <f t="shared" si="5"/>
        <v>0.79838526775833796</v>
      </c>
    </row>
    <row r="120" spans="1:8" s="62" customFormat="1" ht="24">
      <c r="A120" s="56" t="str">
        <f>IF((LEN('Copy paste to Here'!G124))&gt;5,((CONCATENATE('Copy paste to Here'!G124," &amp; ",'Copy paste to Here'!D124,"  &amp;  ",'Copy paste to Here'!E124))),"Empty Cell")</f>
        <v xml:space="preserve">Surgical steel belly bananas, 14g (1.6mm) with 5 &amp; 8mm solid acrylic color balls - length 3/8'' (10mm) &amp; Color: Purple  &amp;  </v>
      </c>
      <c r="B120" s="57" t="str">
        <f>'Copy paste to Here'!C124</f>
        <v>BNSA</v>
      </c>
      <c r="C120" s="57" t="s">
        <v>780</v>
      </c>
      <c r="D120" s="58">
        <f>'Shipping Customer'!B124</f>
        <v>2</v>
      </c>
      <c r="E120" s="59">
        <f>Remaining!I124*$N$1</f>
        <v>1.127662807568274E-2</v>
      </c>
      <c r="F120" s="59">
        <f t="shared" si="3"/>
        <v>2.255325615136548E-2</v>
      </c>
      <c r="G120" s="60">
        <f t="shared" si="4"/>
        <v>0.39919263387916898</v>
      </c>
      <c r="H120" s="63">
        <f t="shared" si="5"/>
        <v>0.79838526775833796</v>
      </c>
    </row>
    <row r="121" spans="1:8" s="62" customFormat="1" ht="24">
      <c r="A121" s="56" t="str">
        <f>IF((LEN('Copy paste to Here'!G125))&gt;5,((CONCATENATE('Copy paste to Here'!G125," &amp; ",'Copy paste to Here'!D125,"  &amp;  ",'Copy paste to Here'!E125))),"Empty Cell")</f>
        <v xml:space="preserve">Surgical steel belly bananas, 14g (1.6mm) with 5 &amp; 8mm solid acrylic color balls - length 3/8'' (10mm) &amp; Color: Red  &amp;  </v>
      </c>
      <c r="B121" s="57" t="str">
        <f>'Copy paste to Here'!C125</f>
        <v>BNSA</v>
      </c>
      <c r="C121" s="57" t="s">
        <v>780</v>
      </c>
      <c r="D121" s="58">
        <f>'Shipping Customer'!B125</f>
        <v>2</v>
      </c>
      <c r="E121" s="59">
        <f>Remaining!I125*$N$1</f>
        <v>1.127662807568274E-2</v>
      </c>
      <c r="F121" s="59">
        <f t="shared" si="3"/>
        <v>2.255325615136548E-2</v>
      </c>
      <c r="G121" s="60">
        <f t="shared" si="4"/>
        <v>0.39919263387916898</v>
      </c>
      <c r="H121" s="63">
        <f t="shared" si="5"/>
        <v>0.79838526775833796</v>
      </c>
    </row>
    <row r="122" spans="1:8" s="62" customFormat="1" ht="24">
      <c r="A122" s="56" t="str">
        <f>IF((LEN('Copy paste to Here'!G126))&gt;5,((CONCATENATE('Copy paste to Here'!G126," &amp; ",'Copy paste to Here'!D126,"  &amp;  ",'Copy paste to Here'!E126))),"Empty Cell")</f>
        <v xml:space="preserve">Surgical steel belly bananas, 14g (1.6mm) with 5 &amp; 8mm solid acrylic color balls - length 3/8'' (10mm) &amp; Color: Yellow  &amp;  </v>
      </c>
      <c r="B122" s="57" t="str">
        <f>'Copy paste to Here'!C126</f>
        <v>BNSA</v>
      </c>
      <c r="C122" s="57" t="s">
        <v>780</v>
      </c>
      <c r="D122" s="58">
        <f>'Shipping Customer'!B126</f>
        <v>2</v>
      </c>
      <c r="E122" s="59">
        <f>Remaining!I126*$N$1</f>
        <v>1.127662807568274E-2</v>
      </c>
      <c r="F122" s="59">
        <f t="shared" si="3"/>
        <v>2.255325615136548E-2</v>
      </c>
      <c r="G122" s="60">
        <f t="shared" si="4"/>
        <v>0.39919263387916898</v>
      </c>
      <c r="H122" s="63">
        <f t="shared" si="5"/>
        <v>0.79838526775833796</v>
      </c>
    </row>
    <row r="123" spans="1:8" s="62" customFormat="1" ht="36">
      <c r="A123" s="56" t="str">
        <f>IF((LEN('Copy paste to Here'!G127))&gt;5,((CONCATENATE('Copy paste to Here'!G127," &amp; ",'Copy paste to Here'!D127,"  &amp;  ",'Copy paste to Here'!E127))),"Empty Cell")</f>
        <v xml:space="preserve">PVD plated surgical steel belly banana, 14g (1.6mm) with 5 &amp; 8mm bezel set jewel balls - length 3/8'' (10mm) &amp; Color: Gold Anodized w/ Clear crystal  &amp;  </v>
      </c>
      <c r="B123" s="57" t="str">
        <f>'Copy paste to Here'!C127</f>
        <v>BNT2CG</v>
      </c>
      <c r="C123" s="57" t="s">
        <v>781</v>
      </c>
      <c r="D123" s="58">
        <f>'Shipping Customer'!B127</f>
        <v>3</v>
      </c>
      <c r="E123" s="59">
        <f>Remaining!I127*$N$1</f>
        <v>8.0815834542392981E-2</v>
      </c>
      <c r="F123" s="59">
        <f t="shared" si="3"/>
        <v>0.24244750362717893</v>
      </c>
      <c r="G123" s="60">
        <f t="shared" si="4"/>
        <v>2.8608805428007114</v>
      </c>
      <c r="H123" s="63">
        <f t="shared" si="5"/>
        <v>8.5826416284021345</v>
      </c>
    </row>
    <row r="124" spans="1:8" s="62" customFormat="1" ht="24">
      <c r="A124" s="56" t="str">
        <f>IF((LEN('Copy paste to Here'!G128))&gt;5,((CONCATENATE('Copy paste to Here'!G128," &amp; ",'Copy paste to Here'!D128,"  &amp;  ",'Copy paste to Here'!E128))),"Empty Cell")</f>
        <v>Anodized 316L steel belly banana, 14g (1.6mm) with 5 &amp; 8mm balls &amp; Length: 8mm  &amp;  Color: Gold</v>
      </c>
      <c r="B124" s="57" t="str">
        <f>'Copy paste to Here'!C128</f>
        <v>BNTG</v>
      </c>
      <c r="C124" s="57" t="s">
        <v>783</v>
      </c>
      <c r="D124" s="58">
        <f>'Shipping Customer'!B128</f>
        <v>3</v>
      </c>
      <c r="E124" s="59">
        <f>Remaining!I128*$N$1</f>
        <v>4.7612429652882683E-2</v>
      </c>
      <c r="F124" s="59">
        <f t="shared" si="3"/>
        <v>0.14283728895864806</v>
      </c>
      <c r="G124" s="60">
        <f t="shared" si="4"/>
        <v>1.6854800097120468</v>
      </c>
      <c r="H124" s="63">
        <f t="shared" si="5"/>
        <v>5.0564400291361409</v>
      </c>
    </row>
    <row r="125" spans="1:8" s="62" customFormat="1" ht="24">
      <c r="A125" s="56" t="str">
        <f>IF((LEN('Copy paste to Here'!G129))&gt;5,((CONCATENATE('Copy paste to Here'!G129," &amp; ",'Copy paste to Here'!D129,"  &amp;  ",'Copy paste to Here'!E129))),"Empty Cell")</f>
        <v>Anodized 316L steel belly banana, 14g (1.6mm) with 5 &amp; 8mm balls &amp; Length: 10mm  &amp;  Color: Black</v>
      </c>
      <c r="B125" s="57" t="str">
        <f>'Copy paste to Here'!C129</f>
        <v>BNTG</v>
      </c>
      <c r="C125" s="57" t="s">
        <v>783</v>
      </c>
      <c r="D125" s="58">
        <f>'Shipping Customer'!B129</f>
        <v>5</v>
      </c>
      <c r="E125" s="59">
        <f>Remaining!I129*$N$1</f>
        <v>4.7612429652882683E-2</v>
      </c>
      <c r="F125" s="59">
        <f t="shared" si="3"/>
        <v>0.23806214826441341</v>
      </c>
      <c r="G125" s="60">
        <f t="shared" si="4"/>
        <v>1.6854800097120468</v>
      </c>
      <c r="H125" s="63">
        <f t="shared" si="5"/>
        <v>8.4274000485602336</v>
      </c>
    </row>
    <row r="126" spans="1:8" s="62" customFormat="1" ht="24">
      <c r="A126" s="56" t="str">
        <f>IF((LEN('Copy paste to Here'!G130))&gt;5,((CONCATENATE('Copy paste to Here'!G130," &amp; ",'Copy paste to Here'!D130,"  &amp;  ",'Copy paste to Here'!E130))),"Empty Cell")</f>
        <v>Anodized 316L steel belly banana, 14g (1.6mm) with 5 &amp; 8mm balls &amp; Length: 10mm  &amp;  Color: Rainbow</v>
      </c>
      <c r="B126" s="57" t="str">
        <f>'Copy paste to Here'!C130</f>
        <v>BNTG</v>
      </c>
      <c r="C126" s="57" t="s">
        <v>783</v>
      </c>
      <c r="D126" s="58">
        <f>'Shipping Customer'!B130</f>
        <v>5</v>
      </c>
      <c r="E126" s="59">
        <f>Remaining!I130*$N$1</f>
        <v>4.7612429652882683E-2</v>
      </c>
      <c r="F126" s="59">
        <f t="shared" si="3"/>
        <v>0.23806214826441341</v>
      </c>
      <c r="G126" s="60">
        <f t="shared" si="4"/>
        <v>1.6854800097120468</v>
      </c>
      <c r="H126" s="63">
        <f t="shared" si="5"/>
        <v>8.4274000485602336</v>
      </c>
    </row>
    <row r="127" spans="1:8" s="62" customFormat="1" ht="24">
      <c r="A127" s="56" t="str">
        <f>IF((LEN('Copy paste to Here'!G131))&gt;5,((CONCATENATE('Copy paste to Here'!G131," &amp; ",'Copy paste to Here'!D131,"  &amp;  ",'Copy paste to Here'!E131))),"Empty Cell")</f>
        <v>Anodized 316L steel belly banana, 14g (1.6mm) with 5 &amp; 8mm balls &amp; Length: 10mm  &amp;  Color: Gold</v>
      </c>
      <c r="B127" s="57" t="str">
        <f>'Copy paste to Here'!C131</f>
        <v>BNTG</v>
      </c>
      <c r="C127" s="57" t="s">
        <v>783</v>
      </c>
      <c r="D127" s="58">
        <f>'Shipping Customer'!B131</f>
        <v>3</v>
      </c>
      <c r="E127" s="59">
        <f>Remaining!I131*$N$1</f>
        <v>4.7612429652882683E-2</v>
      </c>
      <c r="F127" s="59">
        <f t="shared" si="3"/>
        <v>0.14283728895864806</v>
      </c>
      <c r="G127" s="60">
        <f t="shared" si="4"/>
        <v>1.6854800097120468</v>
      </c>
      <c r="H127" s="63">
        <f t="shared" si="5"/>
        <v>5.0564400291361409</v>
      </c>
    </row>
    <row r="128" spans="1:8" s="62" customFormat="1" ht="24">
      <c r="A128" s="56" t="str">
        <f>IF((LEN('Copy paste to Here'!G132))&gt;5,((CONCATENATE('Copy paste to Here'!G132," &amp; ",'Copy paste to Here'!D132,"  &amp;  ",'Copy paste to Here'!E132))),"Empty Cell")</f>
        <v>Anodized 316L steel belly banana, 14g (1.6mm) with 5 &amp; 8mm balls &amp; Length: 10mm  &amp;  Color: Rose-gold</v>
      </c>
      <c r="B128" s="57" t="str">
        <f>'Copy paste to Here'!C132</f>
        <v>BNTG</v>
      </c>
      <c r="C128" s="57" t="s">
        <v>783</v>
      </c>
      <c r="D128" s="58">
        <f>'Shipping Customer'!B132</f>
        <v>3</v>
      </c>
      <c r="E128" s="59">
        <f>Remaining!I132*$N$1</f>
        <v>4.7612429652882683E-2</v>
      </c>
      <c r="F128" s="59">
        <f t="shared" si="3"/>
        <v>0.14283728895864806</v>
      </c>
      <c r="G128" s="60">
        <f t="shared" si="4"/>
        <v>1.6854800097120468</v>
      </c>
      <c r="H128" s="63">
        <f t="shared" si="5"/>
        <v>5.0564400291361409</v>
      </c>
    </row>
    <row r="129" spans="1:8" s="62" customFormat="1" ht="24">
      <c r="A129" s="56" t="str">
        <f>IF((LEN('Copy paste to Here'!G133))&gt;5,((CONCATENATE('Copy paste to Here'!G133," &amp; ",'Copy paste to Here'!D133,"  &amp;  ",'Copy paste to Here'!E133))),"Empty Cell")</f>
        <v>Anodized 316L steel belly banana, 14g (1.6mm) with 5 &amp; 8mm balls &amp; Length: 12mm  &amp;  Color: Gold</v>
      </c>
      <c r="B129" s="57" t="str">
        <f>'Copy paste to Here'!C133</f>
        <v>BNTG</v>
      </c>
      <c r="C129" s="57" t="s">
        <v>783</v>
      </c>
      <c r="D129" s="58">
        <f>'Shipping Customer'!B133</f>
        <v>3</v>
      </c>
      <c r="E129" s="59">
        <f>Remaining!I133*$N$1</f>
        <v>4.7612429652882683E-2</v>
      </c>
      <c r="F129" s="59">
        <f t="shared" si="3"/>
        <v>0.14283728895864806</v>
      </c>
      <c r="G129" s="60">
        <f t="shared" si="4"/>
        <v>1.6854800097120468</v>
      </c>
      <c r="H129" s="63">
        <f t="shared" si="5"/>
        <v>5.0564400291361409</v>
      </c>
    </row>
    <row r="130" spans="1:8" s="62" customFormat="1" ht="24">
      <c r="A130" s="56" t="str">
        <f>IF((LEN('Copy paste to Here'!G134))&gt;5,((CONCATENATE('Copy paste to Here'!G134," &amp; ",'Copy paste to Here'!D134,"  &amp;  ",'Copy paste to Here'!E134))),"Empty Cell")</f>
        <v>Anodized 316L steel belly banana, 14g (1.6mm) with 5 &amp; 8mm balls &amp; Length: 12mm  &amp;  Color: Rose-gold</v>
      </c>
      <c r="B130" s="57" t="str">
        <f>'Copy paste to Here'!C134</f>
        <v>BNTG</v>
      </c>
      <c r="C130" s="57" t="s">
        <v>783</v>
      </c>
      <c r="D130" s="58">
        <f>'Shipping Customer'!B134</f>
        <v>3</v>
      </c>
      <c r="E130" s="59">
        <f>Remaining!I134*$N$1</f>
        <v>4.7612429652882683E-2</v>
      </c>
      <c r="F130" s="59">
        <f t="shared" si="3"/>
        <v>0.14283728895864806</v>
      </c>
      <c r="G130" s="60">
        <f t="shared" si="4"/>
        <v>1.6854800097120468</v>
      </c>
      <c r="H130" s="63">
        <f t="shared" si="5"/>
        <v>5.0564400291361409</v>
      </c>
    </row>
    <row r="131" spans="1:8" s="62" customFormat="1" ht="24">
      <c r="A131" s="56" t="str">
        <f>IF((LEN('Copy paste to Here'!G135))&gt;5,((CONCATENATE('Copy paste to Here'!G135," &amp; ",'Copy paste to Here'!D135,"  &amp;  ",'Copy paste to Here'!E135))),"Empty Cell")</f>
        <v xml:space="preserve">Rose gold PVD plated 316L steel belly banana, 14g (1.6mm) with 5mm &amp; 6mm balls &amp; Length: 8mm  &amp;  </v>
      </c>
      <c r="B131" s="57" t="str">
        <f>'Copy paste to Here'!C135</f>
        <v>BNTTS</v>
      </c>
      <c r="C131" s="57" t="s">
        <v>785</v>
      </c>
      <c r="D131" s="58">
        <f>'Shipping Customer'!B135</f>
        <v>3</v>
      </c>
      <c r="E131" s="59">
        <f>Remaining!I135*$N$1</f>
        <v>4.3227074290117171E-2</v>
      </c>
      <c r="F131" s="59">
        <f t="shared" si="3"/>
        <v>0.1296812228703515</v>
      </c>
      <c r="G131" s="60">
        <f t="shared" si="4"/>
        <v>1.5302384298701477</v>
      </c>
      <c r="H131" s="63">
        <f t="shared" si="5"/>
        <v>4.5907152896104435</v>
      </c>
    </row>
    <row r="132" spans="1:8" s="62" customFormat="1" ht="24">
      <c r="A132" s="56" t="str">
        <f>IF((LEN('Copy paste to Here'!G136))&gt;5,((CONCATENATE('Copy paste to Here'!G136," &amp; ",'Copy paste to Here'!D136,"  &amp;  ",'Copy paste to Here'!E136))),"Empty Cell")</f>
        <v xml:space="preserve">Rose gold PVD plated 316L steel belly banana, 14g (1.6mm) with 5mm &amp; 6mm balls &amp; Length: 10mm  &amp;  </v>
      </c>
      <c r="B132" s="57" t="str">
        <f>'Copy paste to Here'!C136</f>
        <v>BNTTS</v>
      </c>
      <c r="C132" s="57" t="s">
        <v>785</v>
      </c>
      <c r="D132" s="58">
        <f>'Shipping Customer'!B136</f>
        <v>3</v>
      </c>
      <c r="E132" s="59">
        <f>Remaining!I136*$N$1</f>
        <v>4.3227074290117171E-2</v>
      </c>
      <c r="F132" s="59">
        <f t="shared" si="3"/>
        <v>0.1296812228703515</v>
      </c>
      <c r="G132" s="60">
        <f t="shared" si="4"/>
        <v>1.5302384298701477</v>
      </c>
      <c r="H132" s="63">
        <f t="shared" si="5"/>
        <v>4.5907152896104435</v>
      </c>
    </row>
    <row r="133" spans="1:8" s="62" customFormat="1" ht="24">
      <c r="A133" s="56" t="str">
        <f>IF((LEN('Copy paste to Here'!G137))&gt;5,((CONCATENATE('Copy paste to Here'!G137," &amp; ",'Copy paste to Here'!D137,"  &amp;  ",'Copy paste to Here'!E137))),"Empty Cell")</f>
        <v>Premium PVD plated surgical steel circular barbell, 16g (1.2mm) with two 3mm balls &amp; Length: 8mm  &amp;  Color: Rainbow</v>
      </c>
      <c r="B133" s="57" t="str">
        <f>'Copy paste to Here'!C137</f>
        <v>CBETB</v>
      </c>
      <c r="C133" s="57" t="s">
        <v>714</v>
      </c>
      <c r="D133" s="58">
        <f>'Shipping Customer'!B137</f>
        <v>3</v>
      </c>
      <c r="E133" s="59">
        <f>Remaining!I137*$N$1</f>
        <v>3.6962280914737869E-2</v>
      </c>
      <c r="F133" s="59">
        <f t="shared" si="3"/>
        <v>0.11088684274421361</v>
      </c>
      <c r="G133" s="60">
        <f t="shared" si="4"/>
        <v>1.3084647443817206</v>
      </c>
      <c r="H133" s="63">
        <f t="shared" si="5"/>
        <v>3.9253942331451617</v>
      </c>
    </row>
    <row r="134" spans="1:8" s="62" customFormat="1" ht="24">
      <c r="A134" s="56" t="str">
        <f>IF((LEN('Copy paste to Here'!G138))&gt;5,((CONCATENATE('Copy paste to Here'!G138," &amp; ",'Copy paste to Here'!D138,"  &amp;  ",'Copy paste to Here'!E138))),"Empty Cell")</f>
        <v>Premium PVD plated surgical steel circular barbell, 16g (1.2mm) with two 3mm balls &amp; Length: 8mm  &amp;  Color: Light blue</v>
      </c>
      <c r="B134" s="57" t="str">
        <f>'Copy paste to Here'!C138</f>
        <v>CBETB</v>
      </c>
      <c r="C134" s="57" t="s">
        <v>714</v>
      </c>
      <c r="D134" s="58">
        <f>'Shipping Customer'!B138</f>
        <v>2</v>
      </c>
      <c r="E134" s="59">
        <f>Remaining!I138*$N$1</f>
        <v>3.6962280914737869E-2</v>
      </c>
      <c r="F134" s="59">
        <f t="shared" si="3"/>
        <v>7.3924561829475738E-2</v>
      </c>
      <c r="G134" s="60">
        <f t="shared" si="4"/>
        <v>1.3084647443817206</v>
      </c>
      <c r="H134" s="63">
        <f t="shared" si="5"/>
        <v>2.6169294887634411</v>
      </c>
    </row>
    <row r="135" spans="1:8" s="62" customFormat="1" ht="24">
      <c r="A135" s="56" t="str">
        <f>IF((LEN('Copy paste to Here'!G139))&gt;5,((CONCATENATE('Copy paste to Here'!G139," &amp; ",'Copy paste to Here'!D139,"  &amp;  ",'Copy paste to Here'!E139))),"Empty Cell")</f>
        <v>Premium PVD plated surgical steel circular barbell, 16g (1.2mm) with two 3mm balls &amp; Length: 10mm  &amp;  Color: Gold</v>
      </c>
      <c r="B135" s="57" t="str">
        <f>'Copy paste to Here'!C139</f>
        <v>CBETB</v>
      </c>
      <c r="C135" s="57" t="s">
        <v>714</v>
      </c>
      <c r="D135" s="58">
        <f>'Shipping Customer'!B139</f>
        <v>5</v>
      </c>
      <c r="E135" s="59">
        <f>Remaining!I139*$N$1</f>
        <v>3.6962280914737869E-2</v>
      </c>
      <c r="F135" s="59">
        <f t="shared" si="3"/>
        <v>0.18481140457368933</v>
      </c>
      <c r="G135" s="60">
        <f t="shared" si="4"/>
        <v>1.3084647443817206</v>
      </c>
      <c r="H135" s="63">
        <f t="shared" si="5"/>
        <v>6.5423237219086028</v>
      </c>
    </row>
    <row r="136" spans="1:8" s="62" customFormat="1" ht="24">
      <c r="A136" s="56" t="str">
        <f>IF((LEN('Copy paste to Here'!G140))&gt;5,((CONCATENATE('Copy paste to Here'!G140," &amp; ",'Copy paste to Here'!D140,"  &amp;  ",'Copy paste to Here'!E140))),"Empty Cell")</f>
        <v>Premium PVD plated surgical steel circular barbell, 16g (1.2mm) with two 3mm balls &amp; Length: 12mm  &amp;  Color: Black</v>
      </c>
      <c r="B136" s="57" t="str">
        <f>'Copy paste to Here'!C140</f>
        <v>CBETB</v>
      </c>
      <c r="C136" s="57" t="s">
        <v>714</v>
      </c>
      <c r="D136" s="58">
        <f>'Shipping Customer'!B140</f>
        <v>3</v>
      </c>
      <c r="E136" s="59">
        <f>Remaining!I140*$N$1</f>
        <v>3.6962280914737869E-2</v>
      </c>
      <c r="F136" s="59">
        <f t="shared" si="3"/>
        <v>0.11088684274421361</v>
      </c>
      <c r="G136" s="60">
        <f t="shared" si="4"/>
        <v>1.3084647443817206</v>
      </c>
      <c r="H136" s="63">
        <f t="shared" si="5"/>
        <v>3.9253942331451617</v>
      </c>
    </row>
    <row r="137" spans="1:8" s="62" customFormat="1" ht="24">
      <c r="A137" s="56" t="str">
        <f>IF((LEN('Copy paste to Here'!G141))&gt;5,((CONCATENATE('Copy paste to Here'!G141," &amp; ",'Copy paste to Here'!D141,"  &amp;  ",'Copy paste to Here'!E141))),"Empty Cell")</f>
        <v>Premium PVD plated surgical steel circular barbell, 16g (1.2mm) with two 3mm cones &amp; Length: 6mm  &amp;  Color: Black</v>
      </c>
      <c r="B137" s="57" t="str">
        <f>'Copy paste to Here'!C141</f>
        <v>CBETCN</v>
      </c>
      <c r="C137" s="57" t="s">
        <v>787</v>
      </c>
      <c r="D137" s="58">
        <f>'Shipping Customer'!B141</f>
        <v>5</v>
      </c>
      <c r="E137" s="59">
        <f>Remaining!I141*$N$1</f>
        <v>3.6962280914737869E-2</v>
      </c>
      <c r="F137" s="59">
        <f t="shared" si="3"/>
        <v>0.18481140457368933</v>
      </c>
      <c r="G137" s="60">
        <f t="shared" si="4"/>
        <v>1.3084647443817206</v>
      </c>
      <c r="H137" s="63">
        <f t="shared" si="5"/>
        <v>6.5423237219086028</v>
      </c>
    </row>
    <row r="138" spans="1:8" s="62" customFormat="1" ht="24">
      <c r="A138" s="56" t="str">
        <f>IF((LEN('Copy paste to Here'!G142))&gt;5,((CONCATENATE('Copy paste to Here'!G142," &amp; ",'Copy paste to Here'!D142,"  &amp;  ",'Copy paste to Here'!E142))),"Empty Cell")</f>
        <v>Premium PVD plated surgical steel circular barbell, 16g (1.2mm) with two 3mm cones &amp; Length: 6mm  &amp;  Color: Gold</v>
      </c>
      <c r="B138" s="57" t="str">
        <f>'Copy paste to Here'!C142</f>
        <v>CBETCN</v>
      </c>
      <c r="C138" s="57" t="s">
        <v>787</v>
      </c>
      <c r="D138" s="58">
        <f>'Shipping Customer'!B142</f>
        <v>5</v>
      </c>
      <c r="E138" s="59">
        <f>Remaining!I142*$N$1</f>
        <v>3.6962280914737869E-2</v>
      </c>
      <c r="F138" s="59">
        <f t="shared" si="3"/>
        <v>0.18481140457368933</v>
      </c>
      <c r="G138" s="60">
        <f t="shared" si="4"/>
        <v>1.3084647443817206</v>
      </c>
      <c r="H138" s="63">
        <f t="shared" si="5"/>
        <v>6.5423237219086028</v>
      </c>
    </row>
    <row r="139" spans="1:8" s="62" customFormat="1" ht="24">
      <c r="A139" s="56" t="str">
        <f>IF((LEN('Copy paste to Here'!G143))&gt;5,((CONCATENATE('Copy paste to Here'!G143," &amp; ",'Copy paste to Here'!D143,"  &amp;  ",'Copy paste to Here'!E143))),"Empty Cell")</f>
        <v>Premium PVD plated surgical steel circular barbell, 16g (1.2mm) with two 3mm cones &amp; Length: 8mm  &amp;  Color: Black</v>
      </c>
      <c r="B139" s="57" t="str">
        <f>'Copy paste to Here'!C143</f>
        <v>CBETCN</v>
      </c>
      <c r="C139" s="57" t="s">
        <v>787</v>
      </c>
      <c r="D139" s="58">
        <f>'Shipping Customer'!B143</f>
        <v>5</v>
      </c>
      <c r="E139" s="59">
        <f>Remaining!I143*$N$1</f>
        <v>3.6962280914737869E-2</v>
      </c>
      <c r="F139" s="59">
        <f t="shared" si="3"/>
        <v>0.18481140457368933</v>
      </c>
      <c r="G139" s="60">
        <f t="shared" si="4"/>
        <v>1.3084647443817206</v>
      </c>
      <c r="H139" s="63">
        <f t="shared" si="5"/>
        <v>6.5423237219086028</v>
      </c>
    </row>
    <row r="140" spans="1:8" s="62" customFormat="1" ht="24">
      <c r="A140" s="56" t="str">
        <f>IF((LEN('Copy paste to Here'!G144))&gt;5,((CONCATENATE('Copy paste to Here'!G144," &amp; ",'Copy paste to Here'!D144,"  &amp;  ",'Copy paste to Here'!E144))),"Empty Cell")</f>
        <v>Premium PVD plated surgical steel circular barbell, 16g (1.2mm) with two 3mm cones &amp; Length: 8mm  &amp;  Color: Rainbow</v>
      </c>
      <c r="B140" s="57" t="str">
        <f>'Copy paste to Here'!C144</f>
        <v>CBETCN</v>
      </c>
      <c r="C140" s="57" t="s">
        <v>787</v>
      </c>
      <c r="D140" s="58">
        <f>'Shipping Customer'!B144</f>
        <v>5</v>
      </c>
      <c r="E140" s="59">
        <f>Remaining!I144*$N$1</f>
        <v>3.6962280914737869E-2</v>
      </c>
      <c r="F140" s="59">
        <f t="shared" si="3"/>
        <v>0.18481140457368933</v>
      </c>
      <c r="G140" s="60">
        <f t="shared" si="4"/>
        <v>1.3084647443817206</v>
      </c>
      <c r="H140" s="63">
        <f t="shared" si="5"/>
        <v>6.5423237219086028</v>
      </c>
    </row>
    <row r="141" spans="1:8" s="62" customFormat="1" ht="24">
      <c r="A141" s="56" t="str">
        <f>IF((LEN('Copy paste to Here'!G145))&gt;5,((CONCATENATE('Copy paste to Here'!G145," &amp; ",'Copy paste to Here'!D145,"  &amp;  ",'Copy paste to Here'!E145))),"Empty Cell")</f>
        <v>Premium PVD plated surgical steel circular barbell, 16g (1.2mm) with two 3mm cones &amp; Length: 8mm  &amp;  Color: Gold</v>
      </c>
      <c r="B141" s="57" t="str">
        <f>'Copy paste to Here'!C145</f>
        <v>CBETCN</v>
      </c>
      <c r="C141" s="57" t="s">
        <v>787</v>
      </c>
      <c r="D141" s="58">
        <f>'Shipping Customer'!B145</f>
        <v>5</v>
      </c>
      <c r="E141" s="59">
        <f>Remaining!I145*$N$1</f>
        <v>3.6962280914737869E-2</v>
      </c>
      <c r="F141" s="59">
        <f t="shared" si="3"/>
        <v>0.18481140457368933</v>
      </c>
      <c r="G141" s="60">
        <f t="shared" si="4"/>
        <v>1.3084647443817206</v>
      </c>
      <c r="H141" s="63">
        <f t="shared" si="5"/>
        <v>6.5423237219086028</v>
      </c>
    </row>
    <row r="142" spans="1:8" s="62" customFormat="1" ht="24">
      <c r="A142" s="56" t="str">
        <f>IF((LEN('Copy paste to Here'!G146))&gt;5,((CONCATENATE('Copy paste to Here'!G146," &amp; ",'Copy paste to Here'!D146,"  &amp;  ",'Copy paste to Here'!E146))),"Empty Cell")</f>
        <v>Premium PVD plated surgical steel circular barbell, 16g (1.2mm) with two 3mm cones &amp; Length: 10mm  &amp;  Color: Black</v>
      </c>
      <c r="B142" s="57" t="str">
        <f>'Copy paste to Here'!C146</f>
        <v>CBETCN</v>
      </c>
      <c r="C142" s="57" t="s">
        <v>787</v>
      </c>
      <c r="D142" s="58">
        <f>'Shipping Customer'!B146</f>
        <v>5</v>
      </c>
      <c r="E142" s="59">
        <f>Remaining!I146*$N$1</f>
        <v>3.6962280914737869E-2</v>
      </c>
      <c r="F142" s="59">
        <f t="shared" si="3"/>
        <v>0.18481140457368933</v>
      </c>
      <c r="G142" s="60">
        <f t="shared" si="4"/>
        <v>1.3084647443817206</v>
      </c>
      <c r="H142" s="63">
        <f t="shared" si="5"/>
        <v>6.5423237219086028</v>
      </c>
    </row>
    <row r="143" spans="1:8" s="62" customFormat="1" ht="24">
      <c r="A143" s="56" t="str">
        <f>IF((LEN('Copy paste to Here'!G147))&gt;5,((CONCATENATE('Copy paste to Here'!G147," &amp; ",'Copy paste to Here'!D147,"  &amp;  ",'Copy paste to Here'!E147))),"Empty Cell")</f>
        <v>Premium PVD plated surgical steel circular barbell, 16g (1.2mm) with two 3mm cones &amp; Length: 10mm  &amp;  Color: Rainbow</v>
      </c>
      <c r="B143" s="57" t="str">
        <f>'Copy paste to Here'!C147</f>
        <v>CBETCN</v>
      </c>
      <c r="C143" s="57" t="s">
        <v>787</v>
      </c>
      <c r="D143" s="58">
        <f>'Shipping Customer'!B147</f>
        <v>5</v>
      </c>
      <c r="E143" s="59">
        <f>Remaining!I147*$N$1</f>
        <v>3.6962280914737869E-2</v>
      </c>
      <c r="F143" s="59">
        <f t="shared" si="3"/>
        <v>0.18481140457368933</v>
      </c>
      <c r="G143" s="60">
        <f t="shared" si="4"/>
        <v>1.3084647443817206</v>
      </c>
      <c r="H143" s="63">
        <f t="shared" si="5"/>
        <v>6.5423237219086028</v>
      </c>
    </row>
    <row r="144" spans="1:8" s="62" customFormat="1" ht="24">
      <c r="A144" s="56" t="str">
        <f>IF((LEN('Copy paste to Here'!G148))&gt;5,((CONCATENATE('Copy paste to Here'!G148," &amp; ",'Copy paste to Here'!D148,"  &amp;  ",'Copy paste to Here'!E148))),"Empty Cell")</f>
        <v>Premium PVD plated surgical steel circular barbell, 16g (1.2mm) with two 3mm cones &amp; Length: 10mm  &amp;  Color: Gold</v>
      </c>
      <c r="B144" s="57" t="str">
        <f>'Copy paste to Here'!C148</f>
        <v>CBETCN</v>
      </c>
      <c r="C144" s="57" t="s">
        <v>787</v>
      </c>
      <c r="D144" s="58">
        <f>'Shipping Customer'!B148</f>
        <v>5</v>
      </c>
      <c r="E144" s="59">
        <f>Remaining!I148*$N$1</f>
        <v>3.6962280914737869E-2</v>
      </c>
      <c r="F144" s="59">
        <f t="shared" si="3"/>
        <v>0.18481140457368933</v>
      </c>
      <c r="G144" s="60">
        <f t="shared" si="4"/>
        <v>1.3084647443817206</v>
      </c>
      <c r="H144" s="63">
        <f t="shared" si="5"/>
        <v>6.5423237219086028</v>
      </c>
    </row>
    <row r="145" spans="1:8" s="62" customFormat="1" ht="24">
      <c r="A145" s="56" t="str">
        <f>IF((LEN('Copy paste to Here'!G149))&gt;5,((CONCATENATE('Copy paste to Here'!G149," &amp; ",'Copy paste to Here'!D149,"  &amp;  ",'Copy paste to Here'!E149))),"Empty Cell")</f>
        <v>Premium PVD plated surgical steel circular barbell, 16g (1.2mm) with two 3mm cones &amp; Length: 12mm  &amp;  Color: Black</v>
      </c>
      <c r="B145" s="57" t="str">
        <f>'Copy paste to Here'!C149</f>
        <v>CBETCN</v>
      </c>
      <c r="C145" s="57" t="s">
        <v>787</v>
      </c>
      <c r="D145" s="58">
        <f>'Shipping Customer'!B149</f>
        <v>5</v>
      </c>
      <c r="E145" s="59">
        <f>Remaining!I149*$N$1</f>
        <v>3.6962280914737869E-2</v>
      </c>
      <c r="F145" s="59">
        <f t="shared" si="3"/>
        <v>0.18481140457368933</v>
      </c>
      <c r="G145" s="60">
        <f t="shared" si="4"/>
        <v>1.3084647443817206</v>
      </c>
      <c r="H145" s="63">
        <f t="shared" si="5"/>
        <v>6.5423237219086028</v>
      </c>
    </row>
    <row r="146" spans="1:8" s="62" customFormat="1" ht="24">
      <c r="A146" s="56" t="str">
        <f>IF((LEN('Copy paste to Here'!G150))&gt;5,((CONCATENATE('Copy paste to Here'!G150," &amp; ",'Copy paste to Here'!D150,"  &amp;  ",'Copy paste to Here'!E150))),"Empty Cell")</f>
        <v>Premium PVD plated surgical steel circular barbell, 16g (1.2mm) with two 3mm cones &amp; Length: 12mm  &amp;  Color: Gold</v>
      </c>
      <c r="B146" s="57" t="str">
        <f>'Copy paste to Here'!C150</f>
        <v>CBETCN</v>
      </c>
      <c r="C146" s="57" t="s">
        <v>787</v>
      </c>
      <c r="D146" s="58">
        <f>'Shipping Customer'!B150</f>
        <v>5</v>
      </c>
      <c r="E146" s="59">
        <f>Remaining!I150*$N$1</f>
        <v>3.6962280914737869E-2</v>
      </c>
      <c r="F146" s="59">
        <f t="shared" si="3"/>
        <v>0.18481140457368933</v>
      </c>
      <c r="G146" s="60">
        <f t="shared" si="4"/>
        <v>1.3084647443817206</v>
      </c>
      <c r="H146" s="63">
        <f t="shared" si="5"/>
        <v>6.5423237219086028</v>
      </c>
    </row>
    <row r="147" spans="1:8" s="62" customFormat="1" ht="36">
      <c r="A147" s="56" t="str">
        <f>IF((LEN('Copy paste to Here'!G151))&gt;5,((CONCATENATE('Copy paste to Here'!G151," &amp; ",'Copy paste to Here'!D151,"  &amp;  ",'Copy paste to Here'!E151))),"Empty Cell")</f>
        <v>Eo gas sterilized single use piercing clamp: Rounded top Forceps &amp; Packing Option: Sold in Box of 10 pcs. with Acha Logo  &amp;  Color: Black</v>
      </c>
      <c r="B147" s="57" t="str">
        <f>'Copy paste to Here'!C151</f>
        <v>CLAMPA</v>
      </c>
      <c r="C147" s="57" t="s">
        <v>878</v>
      </c>
      <c r="D147" s="58">
        <f>'Shipping Customer'!B151</f>
        <v>1</v>
      </c>
      <c r="E147" s="59">
        <f>Remaining!I151*$N$1</f>
        <v>0.73924561829475743</v>
      </c>
      <c r="F147" s="59">
        <f t="shared" ref="F147:F210" si="6">D147*E147</f>
        <v>0.73924561829475743</v>
      </c>
      <c r="G147" s="60">
        <f t="shared" ref="G147:G210" si="7">E147*$E$14</f>
        <v>26.169294887634411</v>
      </c>
      <c r="H147" s="63">
        <f t="shared" ref="H147:H210" si="8">D147*G147</f>
        <v>26.169294887634411</v>
      </c>
    </row>
    <row r="148" spans="1:8" s="62" customFormat="1" ht="36">
      <c r="A148" s="56" t="str">
        <f>IF((LEN('Copy paste to Here'!G152))&gt;5,((CONCATENATE('Copy paste to Here'!G152," &amp; ",'Copy paste to Here'!D152,"  &amp;  ",'Copy paste to Here'!E152))),"Empty Cell")</f>
        <v>Eo gas sterilized single use piercing clamp: Rounded top Forceps &amp; Packing Option: Sold in Box of 10 pcs. with Acha Logo  &amp;  Color: Pink</v>
      </c>
      <c r="B148" s="57" t="str">
        <f>'Copy paste to Here'!C152</f>
        <v>CLAMPA</v>
      </c>
      <c r="C148" s="57" t="s">
        <v>878</v>
      </c>
      <c r="D148" s="58">
        <f>'Shipping Customer'!B152</f>
        <v>1</v>
      </c>
      <c r="E148" s="59">
        <f>Remaining!I152*$N$1</f>
        <v>0.73924561829475743</v>
      </c>
      <c r="F148" s="59">
        <f t="shared" si="6"/>
        <v>0.73924561829475743</v>
      </c>
      <c r="G148" s="60">
        <f t="shared" si="7"/>
        <v>26.169294887634411</v>
      </c>
      <c r="H148" s="63">
        <f t="shared" si="8"/>
        <v>26.169294887634411</v>
      </c>
    </row>
    <row r="149" spans="1:8" s="62" customFormat="1" ht="36">
      <c r="A149" s="56" t="str">
        <f>IF((LEN('Copy paste to Here'!G153))&gt;5,((CONCATENATE('Copy paste to Here'!G153," &amp; ",'Copy paste to Here'!D153,"  &amp;  ",'Copy paste to Here'!E153))),"Empty Cell")</f>
        <v>Eo gas sterilized single use piercing clamp: Rounded slotted top forceps &amp; Packing Option: Sold in Box of 10 pcs. with Acha Logo  &amp;  Color: Black</v>
      </c>
      <c r="B149" s="57" t="str">
        <f>'Copy paste to Here'!C153</f>
        <v>CLAMPB</v>
      </c>
      <c r="C149" s="57" t="s">
        <v>879</v>
      </c>
      <c r="D149" s="58">
        <f>'Shipping Customer'!B153</f>
        <v>1</v>
      </c>
      <c r="E149" s="59">
        <f>Remaining!I153*$N$1</f>
        <v>0.73924561829475743</v>
      </c>
      <c r="F149" s="59">
        <f t="shared" si="6"/>
        <v>0.73924561829475743</v>
      </c>
      <c r="G149" s="60">
        <f t="shared" si="7"/>
        <v>26.169294887634411</v>
      </c>
      <c r="H149" s="63">
        <f t="shared" si="8"/>
        <v>26.169294887634411</v>
      </c>
    </row>
    <row r="150" spans="1:8" s="62" customFormat="1" ht="36">
      <c r="A150" s="56" t="str">
        <f>IF((LEN('Copy paste to Here'!G154))&gt;5,((CONCATENATE('Copy paste to Here'!G154," &amp; ",'Copy paste to Here'!D154,"  &amp;  ",'Copy paste to Here'!E154))),"Empty Cell")</f>
        <v>Eo gas sterilized single use piercing clamp: Rounded slotted top forceps &amp; Packing Option: Sold in Box of 10 pcs. without Acha Logo  &amp;  Color: Pink</v>
      </c>
      <c r="B150" s="57" t="str">
        <f>'Copy paste to Here'!C154</f>
        <v>CLAMPB</v>
      </c>
      <c r="C150" s="57" t="s">
        <v>880</v>
      </c>
      <c r="D150" s="58">
        <f>'Shipping Customer'!B154</f>
        <v>1</v>
      </c>
      <c r="E150" s="59">
        <f>Remaining!I154*$N$1</f>
        <v>0.75177520504551598</v>
      </c>
      <c r="F150" s="59">
        <f t="shared" si="6"/>
        <v>0.75177520504551598</v>
      </c>
      <c r="G150" s="60">
        <f t="shared" si="7"/>
        <v>26.612842258611266</v>
      </c>
      <c r="H150" s="63">
        <f t="shared" si="8"/>
        <v>26.612842258611266</v>
      </c>
    </row>
    <row r="151" spans="1:8" s="62" customFormat="1" ht="36">
      <c r="A151" s="56" t="str">
        <f>IF((LEN('Copy paste to Here'!G155))&gt;5,((CONCATENATE('Copy paste to Here'!G155," &amp; ",'Copy paste to Here'!D155,"  &amp;  ",'Copy paste to Here'!E155))),"Empty Cell")</f>
        <v>Eo gas sterilized single use piercing clamp: Closed Pennington clamp (triangle shaped) &amp; Packing Option: Sold in Box of 10 pcs. with Acha Logo  &amp;  Color: Pink</v>
      </c>
      <c r="B151" s="57" t="str">
        <f>'Copy paste to Here'!C155</f>
        <v>CLAMPC</v>
      </c>
      <c r="C151" s="57" t="s">
        <v>881</v>
      </c>
      <c r="D151" s="58">
        <f>'Shipping Customer'!B155</f>
        <v>1</v>
      </c>
      <c r="E151" s="59">
        <f>Remaining!I155*$N$1</f>
        <v>0.73924561829475743</v>
      </c>
      <c r="F151" s="59">
        <f t="shared" si="6"/>
        <v>0.73924561829475743</v>
      </c>
      <c r="G151" s="60">
        <f t="shared" si="7"/>
        <v>26.169294887634411</v>
      </c>
      <c r="H151" s="63">
        <f t="shared" si="8"/>
        <v>26.169294887634411</v>
      </c>
    </row>
    <row r="152" spans="1:8" s="62" customFormat="1" ht="36">
      <c r="A152" s="56" t="str">
        <f>IF((LEN('Copy paste to Here'!G156))&gt;5,((CONCATENATE('Copy paste to Here'!G156," &amp; ",'Copy paste to Here'!D156,"  &amp;  ",'Copy paste to Here'!E156))),"Empty Cell")</f>
        <v>Eo gas sterilized single use piercing clamp: Slotted Pennington clamp (triangle shaped) &amp; Packing Option: Sold in Box of 10 pcs. with Acha Logo  &amp;  Color: Black</v>
      </c>
      <c r="B152" s="57" t="str">
        <f>'Copy paste to Here'!C156</f>
        <v>CLAMPD</v>
      </c>
      <c r="C152" s="57" t="s">
        <v>882</v>
      </c>
      <c r="D152" s="58">
        <f>'Shipping Customer'!B156</f>
        <v>1</v>
      </c>
      <c r="E152" s="59">
        <f>Remaining!I156*$N$1</f>
        <v>0.73924561829475743</v>
      </c>
      <c r="F152" s="59">
        <f t="shared" si="6"/>
        <v>0.73924561829475743</v>
      </c>
      <c r="G152" s="60">
        <f t="shared" si="7"/>
        <v>26.169294887634411</v>
      </c>
      <c r="H152" s="63">
        <f t="shared" si="8"/>
        <v>26.169294887634411</v>
      </c>
    </row>
    <row r="153" spans="1:8" s="62" customFormat="1" ht="36">
      <c r="A153" s="56" t="str">
        <f>IF((LEN('Copy paste to Here'!G157))&gt;5,((CONCATENATE('Copy paste to Here'!G157," &amp; ",'Copy paste to Here'!D157,"  &amp;  ",'Copy paste to Here'!E157))),"Empty Cell")</f>
        <v>Eo gas sterilized single use piercing clamp: Slotted Pennington clamp (triangle shaped) &amp; Packing Option: Sold in Box of 10 pcs. with Acha Logo  &amp;  Color: Pink</v>
      </c>
      <c r="B153" s="57" t="str">
        <f>'Copy paste to Here'!C157</f>
        <v>CLAMPD</v>
      </c>
      <c r="C153" s="57" t="s">
        <v>882</v>
      </c>
      <c r="D153" s="58">
        <f>'Shipping Customer'!B157</f>
        <v>1</v>
      </c>
      <c r="E153" s="59">
        <f>Remaining!I157*$N$1</f>
        <v>0.73924561829475743</v>
      </c>
      <c r="F153" s="59">
        <f t="shared" si="6"/>
        <v>0.73924561829475743</v>
      </c>
      <c r="G153" s="60">
        <f t="shared" si="7"/>
        <v>26.169294887634411</v>
      </c>
      <c r="H153" s="63">
        <f t="shared" si="8"/>
        <v>26.169294887634411</v>
      </c>
    </row>
    <row r="154" spans="1:8" s="62" customFormat="1" ht="36">
      <c r="A154" s="56" t="str">
        <f>IF((LEN('Copy paste to Here'!G158))&gt;5,((CONCATENATE('Copy paste to Here'!G158," &amp; ",'Copy paste to Here'!D158,"  &amp;  ",'Copy paste to Here'!E158))),"Empty Cell")</f>
        <v>Eo gas sterilized single use piercing clamp: Universal shape Piercing clamp &amp; Packing Option: Sold in Box of 10 pcs. with Acha Logo  &amp;  Color: Black</v>
      </c>
      <c r="B154" s="57" t="str">
        <f>'Copy paste to Here'!C158</f>
        <v>CLAMPE</v>
      </c>
      <c r="C154" s="57" t="s">
        <v>883</v>
      </c>
      <c r="D154" s="58">
        <f>'Shipping Customer'!B158</f>
        <v>2</v>
      </c>
      <c r="E154" s="59">
        <f>Remaining!I158*$N$1</f>
        <v>0.73924561829475743</v>
      </c>
      <c r="F154" s="59">
        <f t="shared" si="6"/>
        <v>1.4784912365895149</v>
      </c>
      <c r="G154" s="60">
        <f t="shared" si="7"/>
        <v>26.169294887634411</v>
      </c>
      <c r="H154" s="63">
        <f t="shared" si="8"/>
        <v>52.338589775268822</v>
      </c>
    </row>
    <row r="155" spans="1:8" s="62" customFormat="1" ht="36">
      <c r="A155" s="56" t="str">
        <f>IF((LEN('Copy paste to Here'!G159))&gt;5,((CONCATENATE('Copy paste to Here'!G159," &amp; ",'Copy paste to Here'!D159,"  &amp;  ",'Copy paste to Here'!E159))),"Empty Cell")</f>
        <v>Eo gas sterilized single use piercing clamp: Universal shape Piercing clamp &amp; Packing Option: Sold in Box of 10 pcs. without Acha Logo  &amp;  Color: Pink</v>
      </c>
      <c r="B155" s="57" t="str">
        <f>'Copy paste to Here'!C159</f>
        <v>CLAMPE</v>
      </c>
      <c r="C155" s="57" t="s">
        <v>884</v>
      </c>
      <c r="D155" s="58">
        <f>'Shipping Customer'!B159</f>
        <v>2</v>
      </c>
      <c r="E155" s="59">
        <f>Remaining!I159*$N$1</f>
        <v>0.75177520504551598</v>
      </c>
      <c r="F155" s="59">
        <f t="shared" si="6"/>
        <v>1.503550410091032</v>
      </c>
      <c r="G155" s="60">
        <f t="shared" si="7"/>
        <v>26.612842258611266</v>
      </c>
      <c r="H155" s="63">
        <f t="shared" si="8"/>
        <v>53.225684517222533</v>
      </c>
    </row>
    <row r="156" spans="1:8" s="62" customFormat="1" ht="36">
      <c r="A156" s="56" t="str">
        <f>IF((LEN('Copy paste to Here'!G160))&gt;5,((CONCATENATE('Copy paste to Here'!G160," &amp; ",'Copy paste to Here'!D160,"  &amp;  ",'Copy paste to Here'!E160))),"Empty Cell")</f>
        <v>316L steel triple tragus piercing barbell, 16g (1.2mm) with 3mm lower ball and 2.5mm to 5mm upper bezel set jewel ball &amp; Length: 6mm with 4mm top part  &amp;  Crystal Color: Clear</v>
      </c>
      <c r="B156" s="57" t="str">
        <f>'Copy paste to Here'!C160</f>
        <v>HEXDC</v>
      </c>
      <c r="C156" s="57" t="s">
        <v>885</v>
      </c>
      <c r="D156" s="58">
        <f>'Shipping Customer'!B160</f>
        <v>5</v>
      </c>
      <c r="E156" s="59">
        <f>Remaining!I160*$N$1</f>
        <v>2.1926776813827549E-2</v>
      </c>
      <c r="F156" s="59">
        <f t="shared" si="6"/>
        <v>0.10963388406913774</v>
      </c>
      <c r="G156" s="60">
        <f t="shared" si="7"/>
        <v>0.77620789920949518</v>
      </c>
      <c r="H156" s="63">
        <f t="shared" si="8"/>
        <v>3.8810394960474759</v>
      </c>
    </row>
    <row r="157" spans="1:8" s="62" customFormat="1" ht="36">
      <c r="A157" s="56" t="str">
        <f>IF((LEN('Copy paste to Here'!G161))&gt;5,((CONCATENATE('Copy paste to Here'!G161," &amp; ",'Copy paste to Here'!D161,"  &amp;  ",'Copy paste to Here'!E161))),"Empty Cell")</f>
        <v>316L steel triple tragus piercing barbell, 16g (1.2mm) with 3mm lower ball and 2.5mm to 5mm upper bezel set jewel ball &amp; Length: 6mm with 4mm top part  &amp;  Crystal Color: AB</v>
      </c>
      <c r="B157" s="57" t="str">
        <f>'Copy paste to Here'!C161</f>
        <v>HEXDC</v>
      </c>
      <c r="C157" s="57" t="s">
        <v>885</v>
      </c>
      <c r="D157" s="58">
        <f>'Shipping Customer'!B161</f>
        <v>10</v>
      </c>
      <c r="E157" s="59">
        <f>Remaining!I161*$N$1</f>
        <v>2.1926776813827549E-2</v>
      </c>
      <c r="F157" s="59">
        <f t="shared" si="6"/>
        <v>0.21926776813827548</v>
      </c>
      <c r="G157" s="60">
        <f t="shared" si="7"/>
        <v>0.77620789920949518</v>
      </c>
      <c r="H157" s="63">
        <f t="shared" si="8"/>
        <v>7.7620789920949518</v>
      </c>
    </row>
    <row r="158" spans="1:8" s="62" customFormat="1" ht="36">
      <c r="A158" s="56" t="str">
        <f>IF((LEN('Copy paste to Here'!G162))&gt;5,((CONCATENATE('Copy paste to Here'!G162," &amp; ",'Copy paste to Here'!D162,"  &amp;  ",'Copy paste to Here'!E162))),"Empty Cell")</f>
        <v>316L steel triple tragus piercing barbell, 16g (1.2mm) with 3mm lower ball and 2.5mm to 5mm upper bezel set jewel ball &amp; Length: 6mm with 4mm top part  &amp;  Crystal Color: Rose</v>
      </c>
      <c r="B158" s="57" t="str">
        <f>'Copy paste to Here'!C162</f>
        <v>HEXDC</v>
      </c>
      <c r="C158" s="57" t="s">
        <v>885</v>
      </c>
      <c r="D158" s="58">
        <f>'Shipping Customer'!B162</f>
        <v>6</v>
      </c>
      <c r="E158" s="59">
        <f>Remaining!I162*$N$1</f>
        <v>2.1926776813827549E-2</v>
      </c>
      <c r="F158" s="59">
        <f t="shared" si="6"/>
        <v>0.13156066088296531</v>
      </c>
      <c r="G158" s="60">
        <f t="shared" si="7"/>
        <v>0.77620789920949518</v>
      </c>
      <c r="H158" s="63">
        <f t="shared" si="8"/>
        <v>4.6572473952569711</v>
      </c>
    </row>
    <row r="159" spans="1:8" s="62" customFormat="1" ht="36">
      <c r="A159" s="56" t="str">
        <f>IF((LEN('Copy paste to Here'!G163))&gt;5,((CONCATENATE('Copy paste to Here'!G163," &amp; ",'Copy paste to Here'!D163,"  &amp;  ",'Copy paste to Here'!E163))),"Empty Cell")</f>
        <v>316L steel triple tragus piercing barbell, 16g (1.2mm) with 3mm lower ball and 2.5mm to 5mm upper bezel set jewel ball &amp; Length: 6mm with 4mm top part  &amp;  Crystal Color: Sapphire</v>
      </c>
      <c r="B159" s="57" t="str">
        <f>'Copy paste to Here'!C163</f>
        <v>HEXDC</v>
      </c>
      <c r="C159" s="57" t="s">
        <v>885</v>
      </c>
      <c r="D159" s="58">
        <f>'Shipping Customer'!B163</f>
        <v>6</v>
      </c>
      <c r="E159" s="59">
        <f>Remaining!I163*$N$1</f>
        <v>2.1926776813827549E-2</v>
      </c>
      <c r="F159" s="59">
        <f t="shared" si="6"/>
        <v>0.13156066088296531</v>
      </c>
      <c r="G159" s="60">
        <f t="shared" si="7"/>
        <v>0.77620789920949518</v>
      </c>
      <c r="H159" s="63">
        <f t="shared" si="8"/>
        <v>4.6572473952569711</v>
      </c>
    </row>
    <row r="160" spans="1:8" s="62" customFormat="1" ht="36">
      <c r="A160" s="56" t="str">
        <f>IF((LEN('Copy paste to Here'!G164))&gt;5,((CONCATENATE('Copy paste to Here'!G164," &amp; ",'Copy paste to Here'!D164,"  &amp;  ",'Copy paste to Here'!E164))),"Empty Cell")</f>
        <v>316L steel triple tragus piercing barbell, 16g (1.2mm) with 3mm lower ball and 2.5mm to 5mm upper bezel set jewel ball &amp; Length: 6mm with 4mm top part  &amp;  Crystal Color: Jet</v>
      </c>
      <c r="B160" s="57" t="str">
        <f>'Copy paste to Here'!C164</f>
        <v>HEXDC</v>
      </c>
      <c r="C160" s="57" t="s">
        <v>885</v>
      </c>
      <c r="D160" s="58">
        <f>'Shipping Customer'!B164</f>
        <v>6</v>
      </c>
      <c r="E160" s="59">
        <f>Remaining!I164*$N$1</f>
        <v>2.1926776813827549E-2</v>
      </c>
      <c r="F160" s="59">
        <f t="shared" si="6"/>
        <v>0.13156066088296531</v>
      </c>
      <c r="G160" s="60">
        <f t="shared" si="7"/>
        <v>0.77620789920949518</v>
      </c>
      <c r="H160" s="63">
        <f t="shared" si="8"/>
        <v>4.6572473952569711</v>
      </c>
    </row>
    <row r="161" spans="1:8" s="62" customFormat="1" ht="36">
      <c r="A161" s="56" t="str">
        <f>IF((LEN('Copy paste to Here'!G165))&gt;5,((CONCATENATE('Copy paste to Here'!G165," &amp; ",'Copy paste to Here'!D165,"  &amp;  ",'Copy paste to Here'!E165))),"Empty Cell")</f>
        <v>316L steel triple tragus piercing barbell, 16g (1.2mm) with 3mm lower ball and 2.5mm to 5mm upper bezel set jewel ball &amp; Length: 6mm with 4mm top part  &amp;  Crystal Color: Fuchsia</v>
      </c>
      <c r="B161" s="57" t="str">
        <f>'Copy paste to Here'!C165</f>
        <v>HEXDC</v>
      </c>
      <c r="C161" s="57" t="s">
        <v>885</v>
      </c>
      <c r="D161" s="58">
        <f>'Shipping Customer'!B165</f>
        <v>6</v>
      </c>
      <c r="E161" s="59">
        <f>Remaining!I165*$N$1</f>
        <v>2.1926776813827549E-2</v>
      </c>
      <c r="F161" s="59">
        <f t="shared" si="6"/>
        <v>0.13156066088296531</v>
      </c>
      <c r="G161" s="60">
        <f t="shared" si="7"/>
        <v>0.77620789920949518</v>
      </c>
      <c r="H161" s="63">
        <f t="shared" si="8"/>
        <v>4.6572473952569711</v>
      </c>
    </row>
    <row r="162" spans="1:8" s="62" customFormat="1" ht="36">
      <c r="A162" s="56" t="str">
        <f>IF((LEN('Copy paste to Here'!G166))&gt;5,((CONCATENATE('Copy paste to Here'!G166," &amp; ",'Copy paste to Here'!D166,"  &amp;  ",'Copy paste to Here'!E166))),"Empty Cell")</f>
        <v xml:space="preserve">316L steel 4mm dermal anchor top part with bezel set flat crystal for 1.6mm (14g) posts with 1.2mm internal threading &amp; Crystal Color: Clear  &amp;  </v>
      </c>
      <c r="B162" s="57" t="str">
        <f>'Copy paste to Here'!C166</f>
        <v>IJF4</v>
      </c>
      <c r="C162" s="57" t="s">
        <v>803</v>
      </c>
      <c r="D162" s="58">
        <f>'Shipping Customer'!B166</f>
        <v>2</v>
      </c>
      <c r="E162" s="59">
        <f>Remaining!I166*$N$1</f>
        <v>3.3829884227048225E-2</v>
      </c>
      <c r="F162" s="59">
        <f t="shared" si="6"/>
        <v>6.765976845409645E-2</v>
      </c>
      <c r="G162" s="60">
        <f t="shared" si="7"/>
        <v>1.1975779016375072</v>
      </c>
      <c r="H162" s="63">
        <f t="shared" si="8"/>
        <v>2.3951558032750144</v>
      </c>
    </row>
    <row r="163" spans="1:8" s="62" customFormat="1" ht="36">
      <c r="A163" s="56" t="str">
        <f>IF((LEN('Copy paste to Here'!G167))&gt;5,((CONCATENATE('Copy paste to Here'!G167," &amp; ",'Copy paste to Here'!D167,"  &amp;  ",'Copy paste to Here'!E167))),"Empty Cell")</f>
        <v xml:space="preserve">316L steel 4mm dermal anchor top part with bezel set flat crystal for 1.6mm (14g) posts with 1.2mm internal threading &amp; Crystal Color: AB  &amp;  </v>
      </c>
      <c r="B163" s="57" t="str">
        <f>'Copy paste to Here'!C167</f>
        <v>IJF4</v>
      </c>
      <c r="C163" s="57" t="s">
        <v>803</v>
      </c>
      <c r="D163" s="58">
        <f>'Shipping Customer'!B167</f>
        <v>2</v>
      </c>
      <c r="E163" s="59">
        <f>Remaining!I167*$N$1</f>
        <v>3.3829884227048225E-2</v>
      </c>
      <c r="F163" s="59">
        <f t="shared" si="6"/>
        <v>6.765976845409645E-2</v>
      </c>
      <c r="G163" s="60">
        <f t="shared" si="7"/>
        <v>1.1975779016375072</v>
      </c>
      <c r="H163" s="63">
        <f t="shared" si="8"/>
        <v>2.3951558032750144</v>
      </c>
    </row>
    <row r="164" spans="1:8" s="62" customFormat="1" ht="24">
      <c r="A164" s="56" t="str">
        <f>IF((LEN('Copy paste to Here'!G168))&gt;5,((CONCATENATE('Copy paste to Here'!G168," &amp; ",'Copy paste to Here'!D168,"  &amp;  ",'Copy paste to Here'!E168))),"Empty Cell")</f>
        <v xml:space="preserve">High polished surgical steel fake plug with rubber O-Rings &amp; Size: 6mm  &amp;  </v>
      </c>
      <c r="B164" s="57" t="str">
        <f>'Copy paste to Here'!C168</f>
        <v>IPR</v>
      </c>
      <c r="C164" s="57" t="s">
        <v>886</v>
      </c>
      <c r="D164" s="58">
        <f>'Shipping Customer'!B168</f>
        <v>5</v>
      </c>
      <c r="E164" s="59">
        <f>Remaining!I168*$N$1</f>
        <v>2.4432694163979272E-2</v>
      </c>
      <c r="F164" s="59">
        <f t="shared" si="6"/>
        <v>0.12216347081989637</v>
      </c>
      <c r="G164" s="60">
        <f t="shared" si="7"/>
        <v>0.86491737340486619</v>
      </c>
      <c r="H164" s="63">
        <f t="shared" si="8"/>
        <v>4.3245868670243306</v>
      </c>
    </row>
    <row r="165" spans="1:8" s="62" customFormat="1" ht="24">
      <c r="A165" s="56" t="str">
        <f>IF((LEN('Copy paste to Here'!G169))&gt;5,((CONCATENATE('Copy paste to Here'!G169," &amp; ",'Copy paste to Here'!D169,"  &amp;  ",'Copy paste to Here'!E169))),"Empty Cell")</f>
        <v xml:space="preserve">High polished surgical steel fake plug with rubber O-Rings &amp; Size: 8mm  &amp;  </v>
      </c>
      <c r="B165" s="57" t="str">
        <f>'Copy paste to Here'!C169</f>
        <v>IPR</v>
      </c>
      <c r="C165" s="57" t="s">
        <v>887</v>
      </c>
      <c r="D165" s="58">
        <f>'Shipping Customer'!B169</f>
        <v>5</v>
      </c>
      <c r="E165" s="59">
        <f>Remaining!I169*$N$1</f>
        <v>2.756509085166892E-2</v>
      </c>
      <c r="F165" s="59">
        <f t="shared" si="6"/>
        <v>0.13782545425834461</v>
      </c>
      <c r="G165" s="60">
        <f t="shared" si="7"/>
        <v>0.97580421614907975</v>
      </c>
      <c r="H165" s="63">
        <f t="shared" si="8"/>
        <v>4.8790210807453986</v>
      </c>
    </row>
    <row r="166" spans="1:8" s="62" customFormat="1" ht="24">
      <c r="A166" s="56" t="str">
        <f>IF((LEN('Copy paste to Here'!G170))&gt;5,((CONCATENATE('Copy paste to Here'!G170," &amp; ",'Copy paste to Here'!D170,"  &amp;  ",'Copy paste to Here'!E170))),"Empty Cell")</f>
        <v xml:space="preserve">High polished surgical steel fake plug with rubber O-Rings &amp; Size: 10mm  &amp;  </v>
      </c>
      <c r="B166" s="57" t="str">
        <f>'Copy paste to Here'!C170</f>
        <v>IPR</v>
      </c>
      <c r="C166" s="57" t="s">
        <v>888</v>
      </c>
      <c r="D166" s="58">
        <f>'Shipping Customer'!B170</f>
        <v>5</v>
      </c>
      <c r="E166" s="59">
        <f>Remaining!I170*$N$1</f>
        <v>3.3829884227048225E-2</v>
      </c>
      <c r="F166" s="59">
        <f t="shared" si="6"/>
        <v>0.16914942113524112</v>
      </c>
      <c r="G166" s="60">
        <f t="shared" si="7"/>
        <v>1.1975779016375072</v>
      </c>
      <c r="H166" s="63">
        <f t="shared" si="8"/>
        <v>5.9878895081875356</v>
      </c>
    </row>
    <row r="167" spans="1:8" s="62" customFormat="1" ht="24">
      <c r="A167" s="56" t="str">
        <f>IF((LEN('Copy paste to Here'!G171))&gt;5,((CONCATENATE('Copy paste to Here'!G171," &amp; ",'Copy paste to Here'!D171,"  &amp;  ",'Copy paste to Here'!E171))),"Empty Cell")</f>
        <v xml:space="preserve">High polished surgical steel fake plug with rubber O-Rings &amp; Size: 12mm  &amp;  </v>
      </c>
      <c r="B167" s="57" t="str">
        <f>'Copy paste to Here'!C171</f>
        <v>IPR</v>
      </c>
      <c r="C167" s="57" t="s">
        <v>889</v>
      </c>
      <c r="D167" s="58">
        <f>'Shipping Customer'!B171</f>
        <v>3</v>
      </c>
      <c r="E167" s="59">
        <f>Remaining!I171*$N$1</f>
        <v>4.009467760242752E-2</v>
      </c>
      <c r="F167" s="59">
        <f t="shared" si="6"/>
        <v>0.12028403280728256</v>
      </c>
      <c r="G167" s="60">
        <f t="shared" si="7"/>
        <v>1.4193515871259341</v>
      </c>
      <c r="H167" s="63">
        <f t="shared" si="8"/>
        <v>4.2580547613778021</v>
      </c>
    </row>
    <row r="168" spans="1:8" s="62" customFormat="1" ht="24">
      <c r="A168" s="56" t="str">
        <f>IF((LEN('Copy paste to Here'!G172))&gt;5,((CONCATENATE('Copy paste to Here'!G172," &amp; ",'Copy paste to Here'!D172,"  &amp;  ",'Copy paste to Here'!E172))),"Empty Cell")</f>
        <v xml:space="preserve">High polished surgical steel fake plug without rubber O-Rings &amp; Size: 6mm  &amp;  </v>
      </c>
      <c r="B168" s="57" t="str">
        <f>'Copy paste to Here'!C172</f>
        <v>IPRD</v>
      </c>
      <c r="C168" s="57" t="s">
        <v>890</v>
      </c>
      <c r="D168" s="58">
        <f>'Shipping Customer'!B172</f>
        <v>5</v>
      </c>
      <c r="E168" s="59">
        <f>Remaining!I172*$N$1</f>
        <v>2.4432694163979272E-2</v>
      </c>
      <c r="F168" s="59">
        <f t="shared" si="6"/>
        <v>0.12216347081989637</v>
      </c>
      <c r="G168" s="60">
        <f t="shared" si="7"/>
        <v>0.86491737340486619</v>
      </c>
      <c r="H168" s="63">
        <f t="shared" si="8"/>
        <v>4.3245868670243306</v>
      </c>
    </row>
    <row r="169" spans="1:8" s="62" customFormat="1" ht="24">
      <c r="A169" s="56" t="str">
        <f>IF((LEN('Copy paste to Here'!G173))&gt;5,((CONCATENATE('Copy paste to Here'!G173," &amp; ",'Copy paste to Here'!D173,"  &amp;  ",'Copy paste to Here'!E173))),"Empty Cell")</f>
        <v xml:space="preserve">High polished surgical steel fake plug without rubber O-Rings &amp; Size: 8mm  &amp;  </v>
      </c>
      <c r="B169" s="57" t="str">
        <f>'Copy paste to Here'!C173</f>
        <v>IPRD</v>
      </c>
      <c r="C169" s="57" t="s">
        <v>891</v>
      </c>
      <c r="D169" s="58">
        <f>'Shipping Customer'!B173</f>
        <v>5</v>
      </c>
      <c r="E169" s="59">
        <f>Remaining!I173*$N$1</f>
        <v>2.756509085166892E-2</v>
      </c>
      <c r="F169" s="59">
        <f t="shared" si="6"/>
        <v>0.13782545425834461</v>
      </c>
      <c r="G169" s="60">
        <f t="shared" si="7"/>
        <v>0.97580421614907975</v>
      </c>
      <c r="H169" s="63">
        <f t="shared" si="8"/>
        <v>4.8790210807453986</v>
      </c>
    </row>
    <row r="170" spans="1:8" s="62" customFormat="1" ht="48">
      <c r="A170" s="56" t="str">
        <f>IF((LEN('Copy paste to Here'!G174))&gt;5,((CONCATENATE('Copy paste to Here'!G174," &amp; ",'Copy paste to Here'!D174,"  &amp;  ",'Copy paste to Here'!E174))),"Empty Cell")</f>
        <v xml:space="preserve">Surgical steel fake plug with, 16g 1.2mm post and with one cross screw top on one side and a screw threading tip on the other side (both ends are with 16g threading and can be unscrewed) &amp; Length: 6mm  &amp;  </v>
      </c>
      <c r="B170" s="57" t="str">
        <f>'Copy paste to Here'!C174</f>
        <v>IPSCREW</v>
      </c>
      <c r="C170" s="57" t="s">
        <v>807</v>
      </c>
      <c r="D170" s="58">
        <f>'Shipping Customer'!B174</f>
        <v>3</v>
      </c>
      <c r="E170" s="59">
        <f>Remaining!I174*$N$1</f>
        <v>6.8286247791634377E-2</v>
      </c>
      <c r="F170" s="59">
        <f t="shared" si="6"/>
        <v>0.20485874337490312</v>
      </c>
      <c r="G170" s="60">
        <f t="shared" si="7"/>
        <v>2.4173331718238567</v>
      </c>
      <c r="H170" s="63">
        <f t="shared" si="8"/>
        <v>7.25199951547157</v>
      </c>
    </row>
    <row r="171" spans="1:8" s="62" customFormat="1" ht="24">
      <c r="A171" s="56" t="str">
        <f>IF((LEN('Copy paste to Here'!G175))&gt;5,((CONCATENATE('Copy paste to Here'!G175," &amp; ",'Copy paste to Here'!D175,"  &amp;  ",'Copy paste to Here'!E175))),"Empty Cell")</f>
        <v>Anodized surgical steel fake plug in black and gold without O-Rings &amp; Size: 6mm  &amp;  Color: Black</v>
      </c>
      <c r="B171" s="57" t="str">
        <f>'Copy paste to Here'!C175</f>
        <v>IPTRD</v>
      </c>
      <c r="C171" s="57" t="s">
        <v>892</v>
      </c>
      <c r="D171" s="58">
        <f>'Shipping Customer'!B175</f>
        <v>5</v>
      </c>
      <c r="E171" s="59">
        <f>Remaining!I175*$N$1</f>
        <v>4.009467760242752E-2</v>
      </c>
      <c r="F171" s="59">
        <f t="shared" si="6"/>
        <v>0.2004733880121376</v>
      </c>
      <c r="G171" s="60">
        <f t="shared" si="7"/>
        <v>1.4193515871259341</v>
      </c>
      <c r="H171" s="63">
        <f t="shared" si="8"/>
        <v>7.0967579356296708</v>
      </c>
    </row>
    <row r="172" spans="1:8" s="62" customFormat="1" ht="24">
      <c r="A172" s="56" t="str">
        <f>IF((LEN('Copy paste to Here'!G176))&gt;5,((CONCATENATE('Copy paste to Here'!G176," &amp; ",'Copy paste to Here'!D176,"  &amp;  ",'Copy paste to Here'!E176))),"Empty Cell")</f>
        <v>Anodized surgical steel fake plug in black and gold without O-Rings &amp; Size: 6mm  &amp;  Color: Gold</v>
      </c>
      <c r="B172" s="57" t="str">
        <f>'Copy paste to Here'!C176</f>
        <v>IPTRD</v>
      </c>
      <c r="C172" s="57" t="s">
        <v>892</v>
      </c>
      <c r="D172" s="58">
        <f>'Shipping Customer'!B176</f>
        <v>5</v>
      </c>
      <c r="E172" s="59">
        <f>Remaining!I176*$N$1</f>
        <v>4.009467760242752E-2</v>
      </c>
      <c r="F172" s="59">
        <f t="shared" si="6"/>
        <v>0.2004733880121376</v>
      </c>
      <c r="G172" s="60">
        <f t="shared" si="7"/>
        <v>1.4193515871259341</v>
      </c>
      <c r="H172" s="63">
        <f t="shared" si="8"/>
        <v>7.0967579356296708</v>
      </c>
    </row>
    <row r="173" spans="1:8" s="62" customFormat="1" ht="24">
      <c r="A173" s="56" t="str">
        <f>IF((LEN('Copy paste to Here'!G177))&gt;5,((CONCATENATE('Copy paste to Here'!G177," &amp; ",'Copy paste to Here'!D177,"  &amp;  ",'Copy paste to Here'!E177))),"Empty Cell")</f>
        <v>Anodized surgical steel fake plug in black and gold without O-Rings &amp; Size: 8mm  &amp;  Color: Black</v>
      </c>
      <c r="B173" s="57" t="str">
        <f>'Copy paste to Here'!C177</f>
        <v>IPTRD</v>
      </c>
      <c r="C173" s="57" t="s">
        <v>893</v>
      </c>
      <c r="D173" s="58">
        <f>'Shipping Customer'!B177</f>
        <v>5</v>
      </c>
      <c r="E173" s="59">
        <f>Remaining!I177*$N$1</f>
        <v>4.3227074290117171E-2</v>
      </c>
      <c r="F173" s="59">
        <f t="shared" si="6"/>
        <v>0.21613537145058587</v>
      </c>
      <c r="G173" s="60">
        <f t="shared" si="7"/>
        <v>1.5302384298701477</v>
      </c>
      <c r="H173" s="63">
        <f t="shared" si="8"/>
        <v>7.651192149350738</v>
      </c>
    </row>
    <row r="174" spans="1:8" s="62" customFormat="1" ht="24">
      <c r="A174" s="56" t="str">
        <f>IF((LEN('Copy paste to Here'!G178))&gt;5,((CONCATENATE('Copy paste to Here'!G178," &amp; ",'Copy paste to Here'!D178,"  &amp;  ",'Copy paste to Here'!E178))),"Empty Cell")</f>
        <v>Anodized surgical steel fake plug in black and gold without O-Rings &amp; Size: 8mm  &amp;  Color: Gold</v>
      </c>
      <c r="B174" s="57" t="str">
        <f>'Copy paste to Here'!C178</f>
        <v>IPTRD</v>
      </c>
      <c r="C174" s="57" t="s">
        <v>893</v>
      </c>
      <c r="D174" s="58">
        <f>'Shipping Customer'!B178</f>
        <v>5</v>
      </c>
      <c r="E174" s="59">
        <f>Remaining!I178*$N$1</f>
        <v>4.3227074290117171E-2</v>
      </c>
      <c r="F174" s="59">
        <f t="shared" si="6"/>
        <v>0.21613537145058587</v>
      </c>
      <c r="G174" s="60">
        <f t="shared" si="7"/>
        <v>1.5302384298701477</v>
      </c>
      <c r="H174" s="63">
        <f t="shared" si="8"/>
        <v>7.651192149350738</v>
      </c>
    </row>
    <row r="175" spans="1:8" s="62" customFormat="1" ht="24">
      <c r="A175" s="56" t="str">
        <f>IF((LEN('Copy paste to Here'!G179))&gt;5,((CONCATENATE('Copy paste to Here'!G179," &amp; ",'Copy paste to Here'!D179,"  &amp;  ",'Copy paste to Here'!E179))),"Empty Cell")</f>
        <v>Anodized surgical steel fake plug in black and gold without O-Rings &amp; Size: 10mm  &amp;  Color: Black</v>
      </c>
      <c r="B175" s="57" t="str">
        <f>'Copy paste to Here'!C179</f>
        <v>IPTRD</v>
      </c>
      <c r="C175" s="57" t="s">
        <v>894</v>
      </c>
      <c r="D175" s="58">
        <f>'Shipping Customer'!B179</f>
        <v>5</v>
      </c>
      <c r="E175" s="59">
        <f>Remaining!I179*$N$1</f>
        <v>4.6359470977806821E-2</v>
      </c>
      <c r="F175" s="59">
        <f t="shared" si="6"/>
        <v>0.23179735488903411</v>
      </c>
      <c r="G175" s="60">
        <f t="shared" si="7"/>
        <v>1.6411252726143615</v>
      </c>
      <c r="H175" s="63">
        <f t="shared" si="8"/>
        <v>8.2056263630718078</v>
      </c>
    </row>
    <row r="176" spans="1:8" s="62" customFormat="1">
      <c r="A176" s="56" t="str">
        <f>IF((LEN('Copy paste to Here'!G180))&gt;5,((CONCATENATE('Copy paste to Here'!G180," &amp; ",'Copy paste to Here'!D180,"  &amp;  ",'Copy paste to Here'!E180))),"Empty Cell")</f>
        <v>Acrylic fake plug with rubber O-rings &amp; Size: 8mm  &amp;  Color: Black</v>
      </c>
      <c r="B176" s="57" t="str">
        <f>'Copy paste to Here'!C180</f>
        <v>IPVR</v>
      </c>
      <c r="C176" s="57" t="s">
        <v>811</v>
      </c>
      <c r="D176" s="58">
        <f>'Shipping Customer'!B180</f>
        <v>6</v>
      </c>
      <c r="E176" s="59">
        <f>Remaining!I180*$N$1</f>
        <v>2.1300297476289622E-2</v>
      </c>
      <c r="F176" s="59">
        <f t="shared" si="6"/>
        <v>0.12780178485773774</v>
      </c>
      <c r="G176" s="60">
        <f t="shared" si="7"/>
        <v>0.75403053066065262</v>
      </c>
      <c r="H176" s="63">
        <f t="shared" si="8"/>
        <v>4.5241831839639159</v>
      </c>
    </row>
    <row r="177" spans="1:8" s="62" customFormat="1" ht="24">
      <c r="A177" s="56" t="str">
        <f>IF((LEN('Copy paste to Here'!G181))&gt;5,((CONCATENATE('Copy paste to Here'!G181," &amp; ",'Copy paste to Here'!D181,"  &amp;  ",'Copy paste to Here'!E181))),"Empty Cell")</f>
        <v>Acrylic fake plug with rubber O-rings &amp; Size: 10mm  &amp;  Color: Black</v>
      </c>
      <c r="B177" s="57" t="str">
        <f>'Copy paste to Here'!C181</f>
        <v>IPVR</v>
      </c>
      <c r="C177" s="57" t="s">
        <v>811</v>
      </c>
      <c r="D177" s="58">
        <f>'Shipping Customer'!B181</f>
        <v>6</v>
      </c>
      <c r="E177" s="59">
        <f>Remaining!I181*$N$1</f>
        <v>2.1300297476289622E-2</v>
      </c>
      <c r="F177" s="59">
        <f t="shared" si="6"/>
        <v>0.12780178485773774</v>
      </c>
      <c r="G177" s="60">
        <f t="shared" si="7"/>
        <v>0.75403053066065262</v>
      </c>
      <c r="H177" s="63">
        <f t="shared" si="8"/>
        <v>4.5241831839639159</v>
      </c>
    </row>
    <row r="178" spans="1:8" s="62" customFormat="1" ht="24">
      <c r="A178" s="56" t="str">
        <f>IF((LEN('Copy paste to Here'!G182))&gt;5,((CONCATENATE('Copy paste to Here'!G182," &amp; ",'Copy paste to Here'!D182,"  &amp;  ",'Copy paste to Here'!E182))),"Empty Cell")</f>
        <v>Acrylic fake plug with rubber O-rings &amp; Size: 10mm  &amp;  Color: White</v>
      </c>
      <c r="B178" s="57" t="str">
        <f>'Copy paste to Here'!C182</f>
        <v>IPVR</v>
      </c>
      <c r="C178" s="57" t="s">
        <v>811</v>
      </c>
      <c r="D178" s="58">
        <f>'Shipping Customer'!B182</f>
        <v>5</v>
      </c>
      <c r="E178" s="59">
        <f>Remaining!I182*$N$1</f>
        <v>2.1300297476289622E-2</v>
      </c>
      <c r="F178" s="59">
        <f t="shared" si="6"/>
        <v>0.1065014873814481</v>
      </c>
      <c r="G178" s="60">
        <f t="shared" si="7"/>
        <v>0.75403053066065262</v>
      </c>
      <c r="H178" s="63">
        <f t="shared" si="8"/>
        <v>3.770152653303263</v>
      </c>
    </row>
    <row r="179" spans="1:8" s="62" customFormat="1" ht="24">
      <c r="A179" s="56" t="str">
        <f>IF((LEN('Copy paste to Here'!G183))&gt;5,((CONCATENATE('Copy paste to Here'!G183," &amp; ",'Copy paste to Here'!D183,"  &amp;  ",'Copy paste to Here'!E183))),"Empty Cell")</f>
        <v>Acrylic fake plug with rubber O-rings &amp; Size: 12mm  &amp;  Color: Black</v>
      </c>
      <c r="B179" s="57" t="str">
        <f>'Copy paste to Here'!C183</f>
        <v>IPVR</v>
      </c>
      <c r="C179" s="57" t="s">
        <v>811</v>
      </c>
      <c r="D179" s="58">
        <f>'Shipping Customer'!B183</f>
        <v>6</v>
      </c>
      <c r="E179" s="59">
        <f>Remaining!I183*$N$1</f>
        <v>2.1300297476289622E-2</v>
      </c>
      <c r="F179" s="59">
        <f t="shared" si="6"/>
        <v>0.12780178485773774</v>
      </c>
      <c r="G179" s="60">
        <f t="shared" si="7"/>
        <v>0.75403053066065262</v>
      </c>
      <c r="H179" s="63">
        <f t="shared" si="8"/>
        <v>4.5241831839639159</v>
      </c>
    </row>
    <row r="180" spans="1:8" s="62" customFormat="1" ht="24">
      <c r="A180" s="56" t="str">
        <f>IF((LEN('Copy paste to Here'!G184))&gt;5,((CONCATENATE('Copy paste to Here'!G184," &amp; ",'Copy paste to Here'!D184,"  &amp;  ",'Copy paste to Here'!E184))),"Empty Cell")</f>
        <v>Acrylic fake plug with rubber O-rings &amp; Size: 12mm  &amp;  Color: White</v>
      </c>
      <c r="B180" s="57" t="str">
        <f>'Copy paste to Here'!C184</f>
        <v>IPVR</v>
      </c>
      <c r="C180" s="57" t="s">
        <v>811</v>
      </c>
      <c r="D180" s="58">
        <f>'Shipping Customer'!B184</f>
        <v>5</v>
      </c>
      <c r="E180" s="59">
        <f>Remaining!I184*$N$1</f>
        <v>2.1300297476289622E-2</v>
      </c>
      <c r="F180" s="59">
        <f t="shared" si="6"/>
        <v>0.1065014873814481</v>
      </c>
      <c r="G180" s="60">
        <f t="shared" si="7"/>
        <v>0.75403053066065262</v>
      </c>
      <c r="H180" s="63">
        <f t="shared" si="8"/>
        <v>3.770152653303263</v>
      </c>
    </row>
    <row r="181" spans="1:8" s="62" customFormat="1" ht="60">
      <c r="A181" s="56" t="str">
        <f>IF((LEN('Copy paste to Here'!G185))&gt;5,((CONCATENATE('Copy paste to Here'!G185," &amp; ",'Copy paste to Here'!D185,"  &amp;  ",'Copy paste to Here'!E185))),"Empty Cell")</f>
        <v xml:space="preserve">4mm bezel set clear crystal flat head shaped anodized surgical steel dermal anchor top part for internally threaded, 16g (1.2mm) dermal anchor base plate with a height of 2mm - 2.5mm (this item does only fit our dermal anchors and surface bars) &amp; Color: Gold  &amp;  </v>
      </c>
      <c r="B181" s="57" t="str">
        <f>'Copy paste to Here'!C185</f>
        <v>ITJF4</v>
      </c>
      <c r="C181" s="57" t="s">
        <v>813</v>
      </c>
      <c r="D181" s="58">
        <f>'Shipping Customer'!B185</f>
        <v>2</v>
      </c>
      <c r="E181" s="59">
        <f>Remaining!I185*$N$1</f>
        <v>4.9491867665496472E-2</v>
      </c>
      <c r="F181" s="59">
        <f t="shared" si="6"/>
        <v>9.8983735330992945E-2</v>
      </c>
      <c r="G181" s="60">
        <f t="shared" si="7"/>
        <v>1.752012115358575</v>
      </c>
      <c r="H181" s="63">
        <f t="shared" si="8"/>
        <v>3.5040242307171501</v>
      </c>
    </row>
    <row r="182" spans="1:8" s="62" customFormat="1" ht="60">
      <c r="A182" s="56" t="str">
        <f>IF((LEN('Copy paste to Here'!G186))&gt;5,((CONCATENATE('Copy paste to Here'!G186," &amp; ",'Copy paste to Here'!D186,"  &amp;  ",'Copy paste to Here'!E186))),"Empty Cell")</f>
        <v xml:space="preserve">5mm bezel set clear crystal flat head shaped anodized surgical steel dermal anchor top part for internally threaded, 16g (1.2mm) dermal anchor base plate with a height of 2mm - 2.5mm (this item does only fit our dermal anchors and surface bars) &amp; Color: Gold  &amp;  </v>
      </c>
      <c r="B182" s="57" t="str">
        <f>'Copy paste to Here'!C186</f>
        <v>ITJF5</v>
      </c>
      <c r="C182" s="57" t="s">
        <v>815</v>
      </c>
      <c r="D182" s="58">
        <f>'Shipping Customer'!B186</f>
        <v>2</v>
      </c>
      <c r="E182" s="59">
        <f>Remaining!I186*$N$1</f>
        <v>4.9491867665496472E-2</v>
      </c>
      <c r="F182" s="59">
        <f t="shared" si="6"/>
        <v>9.8983735330992945E-2</v>
      </c>
      <c r="G182" s="60">
        <f t="shared" si="7"/>
        <v>1.752012115358575</v>
      </c>
      <c r="H182" s="63">
        <f t="shared" si="8"/>
        <v>3.5040242307171501</v>
      </c>
    </row>
    <row r="183" spans="1:8" s="62" customFormat="1" ht="24">
      <c r="A183" s="56" t="str">
        <f>IF((LEN('Copy paste to Here'!G187))&gt;5,((CONCATENATE('Copy paste to Here'!G187," &amp; ",'Copy paste to Here'!D187,"  &amp;  ",'Copy paste to Here'!E187))),"Empty Cell")</f>
        <v>316L steel labret, 16g (1.2mm) with a 3mm bezel set jewel ball &amp; Length: 8mm  &amp;  Crystal Color: Clear</v>
      </c>
      <c r="B183" s="57" t="str">
        <f>'Copy paste to Here'!C187</f>
        <v>LBC3</v>
      </c>
      <c r="C183" s="57" t="s">
        <v>817</v>
      </c>
      <c r="D183" s="58">
        <f>'Shipping Customer'!B187</f>
        <v>5</v>
      </c>
      <c r="E183" s="59">
        <f>Remaining!I187*$N$1</f>
        <v>2.4432694163979272E-2</v>
      </c>
      <c r="F183" s="59">
        <f t="shared" si="6"/>
        <v>0.12216347081989637</v>
      </c>
      <c r="G183" s="60">
        <f t="shared" si="7"/>
        <v>0.86491737340486619</v>
      </c>
      <c r="H183" s="63">
        <f t="shared" si="8"/>
        <v>4.3245868670243306</v>
      </c>
    </row>
    <row r="184" spans="1:8" s="62" customFormat="1" ht="24">
      <c r="A184" s="56" t="str">
        <f>IF((LEN('Copy paste to Here'!G188))&gt;5,((CONCATENATE('Copy paste to Here'!G188," &amp; ",'Copy paste to Here'!D188,"  &amp;  ",'Copy paste to Here'!E188))),"Empty Cell")</f>
        <v>316L steel labret, 16g (1.2mm) with a 3mm bezel set jewel ball &amp; Length: 8mm  &amp;  Crystal Color: AB</v>
      </c>
      <c r="B184" s="57" t="str">
        <f>'Copy paste to Here'!C188</f>
        <v>LBC3</v>
      </c>
      <c r="C184" s="57" t="s">
        <v>817</v>
      </c>
      <c r="D184" s="58">
        <f>'Shipping Customer'!B188</f>
        <v>5</v>
      </c>
      <c r="E184" s="59">
        <f>Remaining!I188*$N$1</f>
        <v>2.4432694163979272E-2</v>
      </c>
      <c r="F184" s="59">
        <f t="shared" si="6"/>
        <v>0.12216347081989637</v>
      </c>
      <c r="G184" s="60">
        <f t="shared" si="7"/>
        <v>0.86491737340486619</v>
      </c>
      <c r="H184" s="63">
        <f t="shared" si="8"/>
        <v>4.3245868670243306</v>
      </c>
    </row>
    <row r="185" spans="1:8" s="62" customFormat="1" ht="24">
      <c r="A185" s="56" t="str">
        <f>IF((LEN('Copy paste to Here'!G189))&gt;5,((CONCATENATE('Copy paste to Here'!G189," &amp; ",'Copy paste to Here'!D189,"  &amp;  ",'Copy paste to Here'!E189))),"Empty Cell")</f>
        <v>316L steel labret, 16g (1.2mm) with a 3mm bezel set jewel ball &amp; Length: 8mm  &amp;  Crystal Color: Rose</v>
      </c>
      <c r="B185" s="57" t="str">
        <f>'Copy paste to Here'!C189</f>
        <v>LBC3</v>
      </c>
      <c r="C185" s="57" t="s">
        <v>817</v>
      </c>
      <c r="D185" s="58">
        <f>'Shipping Customer'!B189</f>
        <v>5</v>
      </c>
      <c r="E185" s="59">
        <f>Remaining!I189*$N$1</f>
        <v>2.4432694163979272E-2</v>
      </c>
      <c r="F185" s="59">
        <f t="shared" si="6"/>
        <v>0.12216347081989637</v>
      </c>
      <c r="G185" s="60">
        <f t="shared" si="7"/>
        <v>0.86491737340486619</v>
      </c>
      <c r="H185" s="63">
        <f t="shared" si="8"/>
        <v>4.3245868670243306</v>
      </c>
    </row>
    <row r="186" spans="1:8" s="62" customFormat="1" ht="24">
      <c r="A186" s="56" t="str">
        <f>IF((LEN('Copy paste to Here'!G190))&gt;5,((CONCATENATE('Copy paste to Here'!G190," &amp; ",'Copy paste to Here'!D190,"  &amp;  ",'Copy paste to Here'!E190))),"Empty Cell")</f>
        <v>316L steel labret, 16g (1.2mm) with a 3mm bezel set jewel ball &amp; Length: 8mm  &amp;  Crystal Color: Sapphire</v>
      </c>
      <c r="B186" s="57" t="str">
        <f>'Copy paste to Here'!C190</f>
        <v>LBC3</v>
      </c>
      <c r="C186" s="57" t="s">
        <v>817</v>
      </c>
      <c r="D186" s="58">
        <f>'Shipping Customer'!B190</f>
        <v>5</v>
      </c>
      <c r="E186" s="59">
        <f>Remaining!I190*$N$1</f>
        <v>2.4432694163979272E-2</v>
      </c>
      <c r="F186" s="59">
        <f t="shared" si="6"/>
        <v>0.12216347081989637</v>
      </c>
      <c r="G186" s="60">
        <f t="shared" si="7"/>
        <v>0.86491737340486619</v>
      </c>
      <c r="H186" s="63">
        <f t="shared" si="8"/>
        <v>4.3245868670243306</v>
      </c>
    </row>
    <row r="187" spans="1:8" s="62" customFormat="1" ht="24">
      <c r="A187" s="56" t="str">
        <f>IF((LEN('Copy paste to Here'!G191))&gt;5,((CONCATENATE('Copy paste to Here'!G191," &amp; ",'Copy paste to Here'!D191,"  &amp;  ",'Copy paste to Here'!E191))),"Empty Cell")</f>
        <v>316L steel labret, 16g (1.2mm) with a 3mm bezel set jewel ball &amp; Length: 8mm  &amp;  Crystal Color: Blue Zircon</v>
      </c>
      <c r="B187" s="57" t="str">
        <f>'Copy paste to Here'!C191</f>
        <v>LBC3</v>
      </c>
      <c r="C187" s="57" t="s">
        <v>817</v>
      </c>
      <c r="D187" s="58">
        <f>'Shipping Customer'!B191</f>
        <v>5</v>
      </c>
      <c r="E187" s="59">
        <f>Remaining!I191*$N$1</f>
        <v>2.4432694163979272E-2</v>
      </c>
      <c r="F187" s="59">
        <f t="shared" si="6"/>
        <v>0.12216347081989637</v>
      </c>
      <c r="G187" s="60">
        <f t="shared" si="7"/>
        <v>0.86491737340486619</v>
      </c>
      <c r="H187" s="63">
        <f t="shared" si="8"/>
        <v>4.3245868670243306</v>
      </c>
    </row>
    <row r="188" spans="1:8" s="62" customFormat="1" ht="24">
      <c r="A188" s="56" t="str">
        <f>IF((LEN('Copy paste to Here'!G192))&gt;5,((CONCATENATE('Copy paste to Here'!G192," &amp; ",'Copy paste to Here'!D192,"  &amp;  ",'Copy paste to Here'!E192))),"Empty Cell")</f>
        <v>316L steel labret, 16g (1.2mm) with a 3mm bezel set jewel ball &amp; Length: 8mm  &amp;  Crystal Color: Jet</v>
      </c>
      <c r="B188" s="57" t="str">
        <f>'Copy paste to Here'!C192</f>
        <v>LBC3</v>
      </c>
      <c r="C188" s="57" t="s">
        <v>817</v>
      </c>
      <c r="D188" s="58">
        <f>'Shipping Customer'!B192</f>
        <v>5</v>
      </c>
      <c r="E188" s="59">
        <f>Remaining!I192*$N$1</f>
        <v>2.4432694163979272E-2</v>
      </c>
      <c r="F188" s="59">
        <f t="shared" si="6"/>
        <v>0.12216347081989637</v>
      </c>
      <c r="G188" s="60">
        <f t="shared" si="7"/>
        <v>0.86491737340486619</v>
      </c>
      <c r="H188" s="63">
        <f t="shared" si="8"/>
        <v>4.3245868670243306</v>
      </c>
    </row>
    <row r="189" spans="1:8" s="62" customFormat="1" ht="24">
      <c r="A189" s="56" t="str">
        <f>IF((LEN('Copy paste to Here'!G193))&gt;5,((CONCATENATE('Copy paste to Here'!G193," &amp; ",'Copy paste to Here'!D193,"  &amp;  ",'Copy paste to Here'!E193))),"Empty Cell")</f>
        <v>316L steel labret, 16g (1.2mm) with a 3mm bezel set jewel ball &amp; Length: 8mm  &amp;  Crystal Color: Light Siam</v>
      </c>
      <c r="B189" s="57" t="str">
        <f>'Copy paste to Here'!C193</f>
        <v>LBC3</v>
      </c>
      <c r="C189" s="57" t="s">
        <v>817</v>
      </c>
      <c r="D189" s="58">
        <f>'Shipping Customer'!B193</f>
        <v>5</v>
      </c>
      <c r="E189" s="59">
        <f>Remaining!I193*$N$1</f>
        <v>2.4432694163979272E-2</v>
      </c>
      <c r="F189" s="59">
        <f t="shared" si="6"/>
        <v>0.12216347081989637</v>
      </c>
      <c r="G189" s="60">
        <f t="shared" si="7"/>
        <v>0.86491737340486619</v>
      </c>
      <c r="H189" s="63">
        <f t="shared" si="8"/>
        <v>4.3245868670243306</v>
      </c>
    </row>
    <row r="190" spans="1:8" s="62" customFormat="1" ht="24">
      <c r="A190" s="56" t="str">
        <f>IF((LEN('Copy paste to Here'!G194))&gt;5,((CONCATENATE('Copy paste to Here'!G194," &amp; ",'Copy paste to Here'!D194,"  &amp;  ",'Copy paste to Here'!E194))),"Empty Cell")</f>
        <v>316L steel labret, 16g (1.2mm) with a 3mm bezel set jewel ball &amp; Length: 8mm  &amp;  Crystal Color: Topaz</v>
      </c>
      <c r="B190" s="57" t="str">
        <f>'Copy paste to Here'!C194</f>
        <v>LBC3</v>
      </c>
      <c r="C190" s="57" t="s">
        <v>817</v>
      </c>
      <c r="D190" s="58">
        <f>'Shipping Customer'!B194</f>
        <v>5</v>
      </c>
      <c r="E190" s="59">
        <f>Remaining!I194*$N$1</f>
        <v>2.4432694163979272E-2</v>
      </c>
      <c r="F190" s="59">
        <f t="shared" si="6"/>
        <v>0.12216347081989637</v>
      </c>
      <c r="G190" s="60">
        <f t="shared" si="7"/>
        <v>0.86491737340486619</v>
      </c>
      <c r="H190" s="63">
        <f t="shared" si="8"/>
        <v>4.3245868670243306</v>
      </c>
    </row>
    <row r="191" spans="1:8" s="62" customFormat="1" ht="24">
      <c r="A191" s="56" t="str">
        <f>IF((LEN('Copy paste to Here'!G195))&gt;5,((CONCATENATE('Copy paste to Here'!G195," &amp; ",'Copy paste to Here'!D195,"  &amp;  ",'Copy paste to Here'!E195))),"Empty Cell")</f>
        <v>Premium PVD plated surgical steel labret, 16g (1.2mm) with a 3mm ball &amp; Length: 6mm  &amp;  Color: Black</v>
      </c>
      <c r="B191" s="57" t="str">
        <f>'Copy paste to Here'!C195</f>
        <v>LBTB3</v>
      </c>
      <c r="C191" s="57" t="s">
        <v>819</v>
      </c>
      <c r="D191" s="58">
        <f>'Shipping Customer'!B195</f>
        <v>5</v>
      </c>
      <c r="E191" s="59">
        <f>Remaining!I195*$N$1</f>
        <v>3.6962280914737869E-2</v>
      </c>
      <c r="F191" s="59">
        <f t="shared" si="6"/>
        <v>0.18481140457368933</v>
      </c>
      <c r="G191" s="60">
        <f t="shared" si="7"/>
        <v>1.3084647443817206</v>
      </c>
      <c r="H191" s="63">
        <f t="shared" si="8"/>
        <v>6.5423237219086028</v>
      </c>
    </row>
    <row r="192" spans="1:8" s="62" customFormat="1" ht="24">
      <c r="A192" s="56" t="str">
        <f>IF((LEN('Copy paste to Here'!G196))&gt;5,((CONCATENATE('Copy paste to Here'!G196," &amp; ",'Copy paste to Here'!D196,"  &amp;  ",'Copy paste to Here'!E196))),"Empty Cell")</f>
        <v>Premium PVD plated surgical steel labret, 16g (1.2mm) with a 3mm ball &amp; Length: 6mm  &amp;  Color: Gold</v>
      </c>
      <c r="B192" s="57" t="str">
        <f>'Copy paste to Here'!C196</f>
        <v>LBTB3</v>
      </c>
      <c r="C192" s="57" t="s">
        <v>819</v>
      </c>
      <c r="D192" s="58">
        <f>'Shipping Customer'!B196</f>
        <v>15</v>
      </c>
      <c r="E192" s="59">
        <f>Remaining!I196*$N$1</f>
        <v>3.6962280914737869E-2</v>
      </c>
      <c r="F192" s="59">
        <f t="shared" si="6"/>
        <v>0.55443421372106805</v>
      </c>
      <c r="G192" s="60">
        <f t="shared" si="7"/>
        <v>1.3084647443817206</v>
      </c>
      <c r="H192" s="63">
        <f t="shared" si="8"/>
        <v>19.626971165725809</v>
      </c>
    </row>
    <row r="193" spans="1:8" s="62" customFormat="1" ht="24">
      <c r="A193" s="56" t="str">
        <f>IF((LEN('Copy paste to Here'!G197))&gt;5,((CONCATENATE('Copy paste to Here'!G197," &amp; ",'Copy paste to Here'!D197,"  &amp;  ",'Copy paste to Here'!E197))),"Empty Cell")</f>
        <v>Premium PVD plated surgical steel labret, 16g (1.2mm) with a 3mm ball &amp; Length: 6mm  &amp;  Color: Rose-gold</v>
      </c>
      <c r="B193" s="57" t="str">
        <f>'Copy paste to Here'!C197</f>
        <v>LBTB3</v>
      </c>
      <c r="C193" s="57" t="s">
        <v>819</v>
      </c>
      <c r="D193" s="58">
        <f>'Shipping Customer'!B197</f>
        <v>5</v>
      </c>
      <c r="E193" s="59">
        <f>Remaining!I197*$N$1</f>
        <v>3.6962280914737869E-2</v>
      </c>
      <c r="F193" s="59">
        <f t="shared" si="6"/>
        <v>0.18481140457368933</v>
      </c>
      <c r="G193" s="60">
        <f t="shared" si="7"/>
        <v>1.3084647443817206</v>
      </c>
      <c r="H193" s="63">
        <f t="shared" si="8"/>
        <v>6.5423237219086028</v>
      </c>
    </row>
    <row r="194" spans="1:8" s="62" customFormat="1" ht="24">
      <c r="A194" s="56" t="str">
        <f>IF((LEN('Copy paste to Here'!G198))&gt;5,((CONCATENATE('Copy paste to Here'!G198," &amp; ",'Copy paste to Here'!D198,"  &amp;  ",'Copy paste to Here'!E198))),"Empty Cell")</f>
        <v>Premium PVD plated surgical steel labret, 16g (1.2mm) with a 3mm ball &amp; Length: 7mm  &amp;  Color: Gold</v>
      </c>
      <c r="B194" s="57" t="str">
        <f>'Copy paste to Here'!C198</f>
        <v>LBTB3</v>
      </c>
      <c r="C194" s="57" t="s">
        <v>819</v>
      </c>
      <c r="D194" s="58">
        <f>'Shipping Customer'!B198</f>
        <v>10</v>
      </c>
      <c r="E194" s="59">
        <f>Remaining!I198*$N$1</f>
        <v>3.6962280914737869E-2</v>
      </c>
      <c r="F194" s="59">
        <f t="shared" si="6"/>
        <v>0.36962280914737866</v>
      </c>
      <c r="G194" s="60">
        <f t="shared" si="7"/>
        <v>1.3084647443817206</v>
      </c>
      <c r="H194" s="63">
        <f t="shared" si="8"/>
        <v>13.084647443817206</v>
      </c>
    </row>
    <row r="195" spans="1:8" s="62" customFormat="1" ht="24">
      <c r="A195" s="56" t="str">
        <f>IF((LEN('Copy paste to Here'!G199))&gt;5,((CONCATENATE('Copy paste to Here'!G199," &amp; ",'Copy paste to Here'!D199,"  &amp;  ",'Copy paste to Here'!E199))),"Empty Cell")</f>
        <v>Premium PVD plated surgical steel labret, 16g (1.2mm) with a 3mm ball &amp; Length: 8mm  &amp;  Color: Black</v>
      </c>
      <c r="B195" s="57" t="str">
        <f>'Copy paste to Here'!C199</f>
        <v>LBTB3</v>
      </c>
      <c r="C195" s="57" t="s">
        <v>819</v>
      </c>
      <c r="D195" s="58">
        <f>'Shipping Customer'!B199</f>
        <v>5</v>
      </c>
      <c r="E195" s="59">
        <f>Remaining!I199*$N$1</f>
        <v>3.6962280914737869E-2</v>
      </c>
      <c r="F195" s="59">
        <f t="shared" si="6"/>
        <v>0.18481140457368933</v>
      </c>
      <c r="G195" s="60">
        <f t="shared" si="7"/>
        <v>1.3084647443817206</v>
      </c>
      <c r="H195" s="63">
        <f t="shared" si="8"/>
        <v>6.5423237219086028</v>
      </c>
    </row>
    <row r="196" spans="1:8" s="62" customFormat="1" ht="24">
      <c r="A196" s="56" t="str">
        <f>IF((LEN('Copy paste to Here'!G200))&gt;5,((CONCATENATE('Copy paste to Here'!G200," &amp; ",'Copy paste to Here'!D200,"  &amp;  ",'Copy paste to Here'!E200))),"Empty Cell")</f>
        <v>Premium PVD plated surgical steel labret, 16g (1.2mm) with a 3mm ball &amp; Length: 8mm  &amp;  Color: Rainbow</v>
      </c>
      <c r="B196" s="57" t="str">
        <f>'Copy paste to Here'!C200</f>
        <v>LBTB3</v>
      </c>
      <c r="C196" s="57" t="s">
        <v>819</v>
      </c>
      <c r="D196" s="58">
        <f>'Shipping Customer'!B200</f>
        <v>5</v>
      </c>
      <c r="E196" s="59">
        <f>Remaining!I200*$N$1</f>
        <v>3.6962280914737869E-2</v>
      </c>
      <c r="F196" s="59">
        <f t="shared" si="6"/>
        <v>0.18481140457368933</v>
      </c>
      <c r="G196" s="60">
        <f t="shared" si="7"/>
        <v>1.3084647443817206</v>
      </c>
      <c r="H196" s="63">
        <f t="shared" si="8"/>
        <v>6.5423237219086028</v>
      </c>
    </row>
    <row r="197" spans="1:8" s="62" customFormat="1" ht="24">
      <c r="A197" s="56" t="str">
        <f>IF((LEN('Copy paste to Here'!G201))&gt;5,((CONCATENATE('Copy paste to Here'!G201," &amp; ",'Copy paste to Here'!D201,"  &amp;  ",'Copy paste to Here'!E201))),"Empty Cell")</f>
        <v>Premium PVD plated surgical steel labret, 16g (1.2mm) with a 3mm ball &amp; Length: 8mm  &amp;  Color: Rose-gold</v>
      </c>
      <c r="B197" s="57" t="str">
        <f>'Copy paste to Here'!C201</f>
        <v>LBTB3</v>
      </c>
      <c r="C197" s="57" t="s">
        <v>819</v>
      </c>
      <c r="D197" s="58">
        <f>'Shipping Customer'!B201</f>
        <v>5</v>
      </c>
      <c r="E197" s="59">
        <f>Remaining!I201*$N$1</f>
        <v>3.6962280914737869E-2</v>
      </c>
      <c r="F197" s="59">
        <f t="shared" si="6"/>
        <v>0.18481140457368933</v>
      </c>
      <c r="G197" s="60">
        <f t="shared" si="7"/>
        <v>1.3084647443817206</v>
      </c>
      <c r="H197" s="63">
        <f t="shared" si="8"/>
        <v>6.5423237219086028</v>
      </c>
    </row>
    <row r="198" spans="1:8" s="62" customFormat="1" ht="24">
      <c r="A198" s="56" t="str">
        <f>IF((LEN('Copy paste to Here'!G202))&gt;5,((CONCATENATE('Copy paste to Here'!G202," &amp; ",'Copy paste to Here'!D202,"  &amp;  ",'Copy paste to Here'!E202))),"Empty Cell")</f>
        <v>Premium PVD plated surgical steel labret, 16g (1.2mm) with a 3mm ball &amp; Length: 10mm  &amp;  Color: Black</v>
      </c>
      <c r="B198" s="57" t="str">
        <f>'Copy paste to Here'!C202</f>
        <v>LBTB3</v>
      </c>
      <c r="C198" s="57" t="s">
        <v>819</v>
      </c>
      <c r="D198" s="58">
        <f>'Shipping Customer'!B202</f>
        <v>5</v>
      </c>
      <c r="E198" s="59">
        <f>Remaining!I202*$N$1</f>
        <v>3.6962280914737869E-2</v>
      </c>
      <c r="F198" s="59">
        <f t="shared" si="6"/>
        <v>0.18481140457368933</v>
      </c>
      <c r="G198" s="60">
        <f t="shared" si="7"/>
        <v>1.3084647443817206</v>
      </c>
      <c r="H198" s="63">
        <f t="shared" si="8"/>
        <v>6.5423237219086028</v>
      </c>
    </row>
    <row r="199" spans="1:8" s="62" customFormat="1" ht="24">
      <c r="A199" s="56" t="str">
        <f>IF((LEN('Copy paste to Here'!G203))&gt;5,((CONCATENATE('Copy paste to Here'!G203," &amp; ",'Copy paste to Here'!D203,"  &amp;  ",'Copy paste to Here'!E203))),"Empty Cell")</f>
        <v>Premium PVD plated surgical steel labret, 16g (1.2mm) with a 3mm ball &amp; Length: 10mm  &amp;  Color: Rainbow</v>
      </c>
      <c r="B199" s="57" t="str">
        <f>'Copy paste to Here'!C203</f>
        <v>LBTB3</v>
      </c>
      <c r="C199" s="57" t="s">
        <v>819</v>
      </c>
      <c r="D199" s="58">
        <f>'Shipping Customer'!B203</f>
        <v>5</v>
      </c>
      <c r="E199" s="59">
        <f>Remaining!I203*$N$1</f>
        <v>3.6962280914737869E-2</v>
      </c>
      <c r="F199" s="59">
        <f t="shared" si="6"/>
        <v>0.18481140457368933</v>
      </c>
      <c r="G199" s="60">
        <f t="shared" si="7"/>
        <v>1.3084647443817206</v>
      </c>
      <c r="H199" s="63">
        <f t="shared" si="8"/>
        <v>6.5423237219086028</v>
      </c>
    </row>
    <row r="200" spans="1:8" s="62" customFormat="1" ht="24">
      <c r="A200" s="56" t="str">
        <f>IF((LEN('Copy paste to Here'!G204))&gt;5,((CONCATENATE('Copy paste to Here'!G204," &amp; ",'Copy paste to Here'!D204,"  &amp;  ",'Copy paste to Here'!E204))),"Empty Cell")</f>
        <v>Premium PVD plated surgical steel labret, 16g (1.2mm) with a 3mm ball &amp; Length: 10mm  &amp;  Color: Gold</v>
      </c>
      <c r="B200" s="57" t="str">
        <f>'Copy paste to Here'!C204</f>
        <v>LBTB3</v>
      </c>
      <c r="C200" s="57" t="s">
        <v>819</v>
      </c>
      <c r="D200" s="58">
        <f>'Shipping Customer'!B204</f>
        <v>5</v>
      </c>
      <c r="E200" s="59">
        <f>Remaining!I204*$N$1</f>
        <v>3.6962280914737869E-2</v>
      </c>
      <c r="F200" s="59">
        <f t="shared" si="6"/>
        <v>0.18481140457368933</v>
      </c>
      <c r="G200" s="60">
        <f t="shared" si="7"/>
        <v>1.3084647443817206</v>
      </c>
      <c r="H200" s="63">
        <f t="shared" si="8"/>
        <v>6.5423237219086028</v>
      </c>
    </row>
    <row r="201" spans="1:8" s="62" customFormat="1" ht="24">
      <c r="A201" s="56" t="str">
        <f>IF((LEN('Copy paste to Here'!G205))&gt;5,((CONCATENATE('Copy paste to Here'!G205," &amp; ",'Copy paste to Here'!D205,"  &amp;  ",'Copy paste to Here'!E205))),"Empty Cell")</f>
        <v>Premium PVD plated surgical steel labret, 16g (1.2mm) with a 3mm ball &amp; Length: 10mm  &amp;  Color: Rose-gold</v>
      </c>
      <c r="B201" s="57" t="str">
        <f>'Copy paste to Here'!C205</f>
        <v>LBTB3</v>
      </c>
      <c r="C201" s="57" t="s">
        <v>819</v>
      </c>
      <c r="D201" s="58">
        <f>'Shipping Customer'!B205</f>
        <v>5</v>
      </c>
      <c r="E201" s="59">
        <f>Remaining!I205*$N$1</f>
        <v>3.6962280914737869E-2</v>
      </c>
      <c r="F201" s="59">
        <f t="shared" si="6"/>
        <v>0.18481140457368933</v>
      </c>
      <c r="G201" s="60">
        <f t="shared" si="7"/>
        <v>1.3084647443817206</v>
      </c>
      <c r="H201" s="63">
        <f t="shared" si="8"/>
        <v>6.5423237219086028</v>
      </c>
    </row>
    <row r="202" spans="1:8" s="62" customFormat="1" ht="24">
      <c r="A202" s="56" t="str">
        <f>IF((LEN('Copy paste to Here'!G206))&gt;5,((CONCATENATE('Copy paste to Here'!G206," &amp; ",'Copy paste to Here'!D206,"  &amp;  ",'Copy paste to Here'!E206))),"Empty Cell")</f>
        <v>Premium PVD plated surgical steel labret, 16g (1.2mm) with a 3mm ball &amp; Length: 12mm  &amp;  Color: Gold</v>
      </c>
      <c r="B202" s="57" t="str">
        <f>'Copy paste to Here'!C206</f>
        <v>LBTB3</v>
      </c>
      <c r="C202" s="57" t="s">
        <v>819</v>
      </c>
      <c r="D202" s="58">
        <f>'Shipping Customer'!B206</f>
        <v>5</v>
      </c>
      <c r="E202" s="59">
        <f>Remaining!I206*$N$1</f>
        <v>3.6962280914737869E-2</v>
      </c>
      <c r="F202" s="59">
        <f t="shared" si="6"/>
        <v>0.18481140457368933</v>
      </c>
      <c r="G202" s="60">
        <f t="shared" si="7"/>
        <v>1.3084647443817206</v>
      </c>
      <c r="H202" s="63">
        <f t="shared" si="8"/>
        <v>6.5423237219086028</v>
      </c>
    </row>
    <row r="203" spans="1:8" s="62" customFormat="1" ht="24">
      <c r="A203" s="56" t="str">
        <f>IF((LEN('Copy paste to Here'!G207))&gt;5,((CONCATENATE('Copy paste to Here'!G207," &amp; ",'Copy paste to Here'!D207,"  &amp;  ",'Copy paste to Here'!E207))),"Empty Cell")</f>
        <v xml:space="preserve">High polished surgical steel nose screw, 0.8mm (20g) with 2mm ball shaped top &amp;   &amp;  </v>
      </c>
      <c r="B203" s="57" t="str">
        <f>'Copy paste to Here'!C207</f>
        <v>NSB</v>
      </c>
      <c r="C203" s="57" t="s">
        <v>121</v>
      </c>
      <c r="D203" s="58">
        <f>'Shipping Customer'!B207</f>
        <v>10</v>
      </c>
      <c r="E203" s="59">
        <f>Remaining!I207*$N$1</f>
        <v>1.1903107413220671E-2</v>
      </c>
      <c r="F203" s="59">
        <f t="shared" si="6"/>
        <v>0.1190310741322067</v>
      </c>
      <c r="G203" s="60">
        <f t="shared" si="7"/>
        <v>0.4213700024280117</v>
      </c>
      <c r="H203" s="63">
        <f t="shared" si="8"/>
        <v>4.2137000242801168</v>
      </c>
    </row>
    <row r="204" spans="1:8" s="62" customFormat="1" ht="24">
      <c r="A204" s="56" t="str">
        <f>IF((LEN('Copy paste to Here'!G208))&gt;5,((CONCATENATE('Copy paste to Here'!G208," &amp; ",'Copy paste to Here'!D208,"  &amp;  ",'Copy paste to Here'!E208))),"Empty Cell")</f>
        <v xml:space="preserve">Surgical steel nose screw, 20g (0.8mm) with 2mm half ball shaped round crystal top &amp; Crystal Color: Clear  &amp;  </v>
      </c>
      <c r="B204" s="57" t="str">
        <f>'Copy paste to Here'!C208</f>
        <v>NSC</v>
      </c>
      <c r="C204" s="57" t="s">
        <v>130</v>
      </c>
      <c r="D204" s="58">
        <f>'Shipping Customer'!B208</f>
        <v>5</v>
      </c>
      <c r="E204" s="59">
        <f>Remaining!I208*$N$1</f>
        <v>1.503550410091032E-2</v>
      </c>
      <c r="F204" s="59">
        <f t="shared" si="6"/>
        <v>7.5177520504551593E-2</v>
      </c>
      <c r="G204" s="60">
        <f t="shared" si="7"/>
        <v>0.53225684517222527</v>
      </c>
      <c r="H204" s="63">
        <f t="shared" si="8"/>
        <v>2.6612842258611265</v>
      </c>
    </row>
    <row r="205" spans="1:8" s="62" customFormat="1" ht="24">
      <c r="A205" s="56" t="str">
        <f>IF((LEN('Copy paste to Here'!G209))&gt;5,((CONCATENATE('Copy paste to Here'!G209," &amp; ",'Copy paste to Here'!D209,"  &amp;  ",'Copy paste to Here'!E209))),"Empty Cell")</f>
        <v xml:space="preserve">Surgical steel nose screw, 20g (0.8mm) with 2mm half ball shaped round crystal top &amp; Crystal Color: AB  &amp;  </v>
      </c>
      <c r="B205" s="57" t="str">
        <f>'Copy paste to Here'!C209</f>
        <v>NSC</v>
      </c>
      <c r="C205" s="57" t="s">
        <v>130</v>
      </c>
      <c r="D205" s="58">
        <f>'Shipping Customer'!B209</f>
        <v>5</v>
      </c>
      <c r="E205" s="59">
        <f>Remaining!I209*$N$1</f>
        <v>1.503550410091032E-2</v>
      </c>
      <c r="F205" s="59">
        <f t="shared" si="6"/>
        <v>7.5177520504551593E-2</v>
      </c>
      <c r="G205" s="60">
        <f t="shared" si="7"/>
        <v>0.53225684517222527</v>
      </c>
      <c r="H205" s="63">
        <f t="shared" si="8"/>
        <v>2.6612842258611265</v>
      </c>
    </row>
    <row r="206" spans="1:8" s="62" customFormat="1" ht="24">
      <c r="A206" s="56" t="str">
        <f>IF((LEN('Copy paste to Here'!G210))&gt;5,((CONCATENATE('Copy paste to Here'!G210," &amp; ",'Copy paste to Here'!D210,"  &amp;  ",'Copy paste to Here'!E210))),"Empty Cell")</f>
        <v xml:space="preserve">Anodized surgical steel nose screw, 20g (0.8mm) with 2mm ball top &amp; Color: Black  &amp;  </v>
      </c>
      <c r="B206" s="57" t="str">
        <f>'Copy paste to Here'!C210</f>
        <v>NSTB</v>
      </c>
      <c r="C206" s="57" t="s">
        <v>631</v>
      </c>
      <c r="D206" s="58">
        <f>'Shipping Customer'!B210</f>
        <v>5</v>
      </c>
      <c r="E206" s="59">
        <f>Remaining!I210*$N$1</f>
        <v>2.4432694163979272E-2</v>
      </c>
      <c r="F206" s="59">
        <f t="shared" si="6"/>
        <v>0.12216347081989637</v>
      </c>
      <c r="G206" s="60">
        <f t="shared" si="7"/>
        <v>0.86491737340486619</v>
      </c>
      <c r="H206" s="63">
        <f t="shared" si="8"/>
        <v>4.3245868670243306</v>
      </c>
    </row>
    <row r="207" spans="1:8" s="62" customFormat="1" ht="24">
      <c r="A207" s="56" t="str">
        <f>IF((LEN('Copy paste to Here'!G211))&gt;5,((CONCATENATE('Copy paste to Here'!G211," &amp; ",'Copy paste to Here'!D211,"  &amp;  ",'Copy paste to Here'!E211))),"Empty Cell")</f>
        <v xml:space="preserve">Anodized surgical steel nose screw, 20g (0.8mm) with 2mm ball top &amp; Color: Gold  &amp;  </v>
      </c>
      <c r="B207" s="57" t="str">
        <f>'Copy paste to Here'!C211</f>
        <v>NSTB</v>
      </c>
      <c r="C207" s="57" t="s">
        <v>631</v>
      </c>
      <c r="D207" s="58">
        <f>'Shipping Customer'!B211</f>
        <v>10</v>
      </c>
      <c r="E207" s="59">
        <f>Remaining!I211*$N$1</f>
        <v>2.4432694163979272E-2</v>
      </c>
      <c r="F207" s="59">
        <f t="shared" si="6"/>
        <v>0.24432694163979274</v>
      </c>
      <c r="G207" s="60">
        <f t="shared" si="7"/>
        <v>0.86491737340486619</v>
      </c>
      <c r="H207" s="63">
        <f t="shared" si="8"/>
        <v>8.6491737340486612</v>
      </c>
    </row>
    <row r="208" spans="1:8" s="62" customFormat="1" ht="36">
      <c r="A208" s="56" t="str">
        <f>IF((LEN('Copy paste to Here'!G212))&gt;5,((CONCATENATE('Copy paste to Here'!G212," &amp; ",'Copy paste to Here'!D212,"  &amp;  ",'Copy paste to Here'!E212))),"Empty Cell")</f>
        <v xml:space="preserve">Fake helix or tragus stud: 5mm surgical steel magnetic fake helix stud (sold per piece) &amp; Packing Option: Extra-Thin package to save shipping cost  &amp;  </v>
      </c>
      <c r="B208" s="57" t="str">
        <f>'Copy paste to Here'!C212</f>
        <v>PMGEB5</v>
      </c>
      <c r="C208" s="57" t="s">
        <v>824</v>
      </c>
      <c r="D208" s="58">
        <f>'Shipping Customer'!B212</f>
        <v>5</v>
      </c>
      <c r="E208" s="59">
        <f>Remaining!I212*$N$1</f>
        <v>6.2021454416255076E-2</v>
      </c>
      <c r="F208" s="59">
        <f t="shared" si="6"/>
        <v>0.31010727208127536</v>
      </c>
      <c r="G208" s="60">
        <f t="shared" si="7"/>
        <v>2.1955594863354295</v>
      </c>
      <c r="H208" s="63">
        <f t="shared" si="8"/>
        <v>10.977797431677148</v>
      </c>
    </row>
    <row r="209" spans="1:8" s="62" customFormat="1" ht="24">
      <c r="A209" s="56" t="str">
        <f>IF((LEN('Copy paste to Here'!G213))&gt;5,((CONCATENATE('Copy paste to Here'!G213," &amp; ",'Copy paste to Here'!D213,"  &amp;  ",'Copy paste to Here'!E213))),"Empty Cell")</f>
        <v xml:space="preserve">High polished surgical steel hinged segment ring, 16g (1.2mm) &amp; Length: 8mm  &amp;  </v>
      </c>
      <c r="B209" s="57" t="str">
        <f>'Copy paste to Here'!C213</f>
        <v>SEGH16</v>
      </c>
      <c r="C209" s="57" t="s">
        <v>70</v>
      </c>
      <c r="D209" s="58">
        <f>'Shipping Customer'!B213</f>
        <v>8</v>
      </c>
      <c r="E209" s="59">
        <f>Remaining!I213*$N$1</f>
        <v>9.9610214668530886E-2</v>
      </c>
      <c r="F209" s="59">
        <f t="shared" si="6"/>
        <v>0.79688171734824709</v>
      </c>
      <c r="G209" s="60">
        <f t="shared" si="7"/>
        <v>3.5262015992659932</v>
      </c>
      <c r="H209" s="63">
        <f t="shared" si="8"/>
        <v>28.209612794127946</v>
      </c>
    </row>
    <row r="210" spans="1:8" s="62" customFormat="1" ht="24">
      <c r="A210" s="56" t="str">
        <f>IF((LEN('Copy paste to Here'!G214))&gt;5,((CONCATENATE('Copy paste to Here'!G214," &amp; ",'Copy paste to Here'!D214,"  &amp;  ",'Copy paste to Here'!E214))),"Empty Cell")</f>
        <v xml:space="preserve">High polished surgical steel hinged segment ring, 16g (1.2mm) &amp; Length: 10mm  &amp;  </v>
      </c>
      <c r="B210" s="57" t="str">
        <f>'Copy paste to Here'!C214</f>
        <v>SEGH16</v>
      </c>
      <c r="C210" s="57" t="s">
        <v>70</v>
      </c>
      <c r="D210" s="58">
        <f>'Shipping Customer'!B214</f>
        <v>8</v>
      </c>
      <c r="E210" s="59">
        <f>Remaining!I214*$N$1</f>
        <v>9.9610214668530886E-2</v>
      </c>
      <c r="F210" s="59">
        <f t="shared" si="6"/>
        <v>0.79688171734824709</v>
      </c>
      <c r="G210" s="60">
        <f t="shared" si="7"/>
        <v>3.5262015992659932</v>
      </c>
      <c r="H210" s="63">
        <f t="shared" si="8"/>
        <v>28.209612794127946</v>
      </c>
    </row>
    <row r="211" spans="1:8" s="62" customFormat="1" ht="24">
      <c r="A211" s="56" t="str">
        <f>IF((LEN('Copy paste to Here'!G215))&gt;5,((CONCATENATE('Copy paste to Here'!G215," &amp; ",'Copy paste to Here'!D215,"  &amp;  ",'Copy paste to Here'!E215))),"Empty Cell")</f>
        <v>Premium PVD plated surgical steel eyebrow spiral, 16g (1.2mm) with two 3mm balls &amp; Length: 8mm  &amp;  Color: Black</v>
      </c>
      <c r="B211" s="57" t="str">
        <f>'Copy paste to Here'!C215</f>
        <v>SPETB</v>
      </c>
      <c r="C211" s="57" t="s">
        <v>606</v>
      </c>
      <c r="D211" s="58">
        <f>'Shipping Customer'!B215</f>
        <v>2</v>
      </c>
      <c r="E211" s="59">
        <f>Remaining!I215*$N$1</f>
        <v>4.3227074290117171E-2</v>
      </c>
      <c r="F211" s="59">
        <f t="shared" ref="F211:F274" si="9">D211*E211</f>
        <v>8.6454148580234341E-2</v>
      </c>
      <c r="G211" s="60">
        <f t="shared" ref="G211:G274" si="10">E211*$E$14</f>
        <v>1.5302384298701477</v>
      </c>
      <c r="H211" s="63">
        <f t="shared" ref="H211:H274" si="11">D211*G211</f>
        <v>3.0604768597402954</v>
      </c>
    </row>
    <row r="212" spans="1:8" s="62" customFormat="1" ht="24">
      <c r="A212" s="56" t="str">
        <f>IF((LEN('Copy paste to Here'!G216))&gt;5,((CONCATENATE('Copy paste to Here'!G216," &amp; ",'Copy paste to Here'!D216,"  &amp;  ",'Copy paste to Here'!E216))),"Empty Cell")</f>
        <v>Premium PVD plated surgical steel eyebrow spiral, 16g (1.2mm) with two 3mm balls &amp; Length: 8mm  &amp;  Color: Rainbow</v>
      </c>
      <c r="B212" s="57" t="str">
        <f>'Copy paste to Here'!C216</f>
        <v>SPETB</v>
      </c>
      <c r="C212" s="57" t="s">
        <v>606</v>
      </c>
      <c r="D212" s="58">
        <f>'Shipping Customer'!B216</f>
        <v>2</v>
      </c>
      <c r="E212" s="59">
        <f>Remaining!I216*$N$1</f>
        <v>4.3227074290117171E-2</v>
      </c>
      <c r="F212" s="59">
        <f t="shared" si="9"/>
        <v>8.6454148580234341E-2</v>
      </c>
      <c r="G212" s="60">
        <f t="shared" si="10"/>
        <v>1.5302384298701477</v>
      </c>
      <c r="H212" s="63">
        <f t="shared" si="11"/>
        <v>3.0604768597402954</v>
      </c>
    </row>
    <row r="213" spans="1:8" s="62" customFormat="1" ht="24">
      <c r="A213" s="56" t="str">
        <f>IF((LEN('Copy paste to Here'!G217))&gt;5,((CONCATENATE('Copy paste to Here'!G217," &amp; ",'Copy paste to Here'!D217,"  &amp;  ",'Copy paste to Here'!E217))),"Empty Cell")</f>
        <v>Premium PVD plated surgical steel eyebrow spiral, 16g (1.2mm) with two 3mm balls &amp; Length: 8mm  &amp;  Color: Gold</v>
      </c>
      <c r="B213" s="57" t="str">
        <f>'Copy paste to Here'!C217</f>
        <v>SPETB</v>
      </c>
      <c r="C213" s="57" t="s">
        <v>606</v>
      </c>
      <c r="D213" s="58">
        <f>'Shipping Customer'!B217</f>
        <v>2</v>
      </c>
      <c r="E213" s="59">
        <f>Remaining!I217*$N$1</f>
        <v>4.3227074290117171E-2</v>
      </c>
      <c r="F213" s="59">
        <f t="shared" si="9"/>
        <v>8.6454148580234341E-2</v>
      </c>
      <c r="G213" s="60">
        <f t="shared" si="10"/>
        <v>1.5302384298701477</v>
      </c>
      <c r="H213" s="63">
        <f t="shared" si="11"/>
        <v>3.0604768597402954</v>
      </c>
    </row>
    <row r="214" spans="1:8" s="62" customFormat="1" ht="24">
      <c r="A214" s="56" t="str">
        <f>IF((LEN('Copy paste to Here'!G218))&gt;5,((CONCATENATE('Copy paste to Here'!G218," &amp; ",'Copy paste to Here'!D218,"  &amp;  ",'Copy paste to Here'!E218))),"Empty Cell")</f>
        <v>Premium PVD plated surgical steel eyebrow spiral, 16g (1.2mm) with two 3mm balls &amp; Length: 10mm  &amp;  Color: Black</v>
      </c>
      <c r="B214" s="57" t="str">
        <f>'Copy paste to Here'!C218</f>
        <v>SPETB</v>
      </c>
      <c r="C214" s="57" t="s">
        <v>606</v>
      </c>
      <c r="D214" s="58">
        <f>'Shipping Customer'!B218</f>
        <v>2</v>
      </c>
      <c r="E214" s="59">
        <f>Remaining!I218*$N$1</f>
        <v>4.3227074290117171E-2</v>
      </c>
      <c r="F214" s="59">
        <f t="shared" si="9"/>
        <v>8.6454148580234341E-2</v>
      </c>
      <c r="G214" s="60">
        <f t="shared" si="10"/>
        <v>1.5302384298701477</v>
      </c>
      <c r="H214" s="63">
        <f t="shared" si="11"/>
        <v>3.0604768597402954</v>
      </c>
    </row>
    <row r="215" spans="1:8" s="62" customFormat="1" ht="24">
      <c r="A215" s="56" t="str">
        <f>IF((LEN('Copy paste to Here'!G219))&gt;5,((CONCATENATE('Copy paste to Here'!G219," &amp; ",'Copy paste to Here'!D219,"  &amp;  ",'Copy paste to Here'!E219))),"Empty Cell")</f>
        <v>Premium PVD plated surgical steel eyebrow spiral, 16g (1.2mm) with two 3mm balls &amp; Length: 10mm  &amp;  Color: Rainbow</v>
      </c>
      <c r="B215" s="57" t="str">
        <f>'Copy paste to Here'!C219</f>
        <v>SPETB</v>
      </c>
      <c r="C215" s="57" t="s">
        <v>606</v>
      </c>
      <c r="D215" s="58">
        <f>'Shipping Customer'!B219</f>
        <v>2</v>
      </c>
      <c r="E215" s="59">
        <f>Remaining!I219*$N$1</f>
        <v>4.3227074290117171E-2</v>
      </c>
      <c r="F215" s="59">
        <f t="shared" si="9"/>
        <v>8.6454148580234341E-2</v>
      </c>
      <c r="G215" s="60">
        <f t="shared" si="10"/>
        <v>1.5302384298701477</v>
      </c>
      <c r="H215" s="63">
        <f t="shared" si="11"/>
        <v>3.0604768597402954</v>
      </c>
    </row>
    <row r="216" spans="1:8" s="62" customFormat="1" ht="24">
      <c r="A216" s="56" t="str">
        <f>IF((LEN('Copy paste to Here'!G220))&gt;5,((CONCATENATE('Copy paste to Here'!G220," &amp; ",'Copy paste to Here'!D220,"  &amp;  ",'Copy paste to Here'!E220))),"Empty Cell")</f>
        <v>Premium PVD plated surgical steel eyebrow spiral, 16g (1.2mm) with two 3mm balls &amp; Length: 10mm  &amp;  Color: Gold</v>
      </c>
      <c r="B216" s="57" t="str">
        <f>'Copy paste to Here'!C220</f>
        <v>SPETB</v>
      </c>
      <c r="C216" s="57" t="s">
        <v>606</v>
      </c>
      <c r="D216" s="58">
        <f>'Shipping Customer'!B220</f>
        <v>2</v>
      </c>
      <c r="E216" s="59">
        <f>Remaining!I220*$N$1</f>
        <v>4.3227074290117171E-2</v>
      </c>
      <c r="F216" s="59">
        <f t="shared" si="9"/>
        <v>8.6454148580234341E-2</v>
      </c>
      <c r="G216" s="60">
        <f t="shared" si="10"/>
        <v>1.5302384298701477</v>
      </c>
      <c r="H216" s="63">
        <f t="shared" si="11"/>
        <v>3.0604768597402954</v>
      </c>
    </row>
    <row r="217" spans="1:8" s="62" customFormat="1" ht="24">
      <c r="A217" s="56" t="str">
        <f>IF((LEN('Copy paste to Here'!G221))&gt;5,((CONCATENATE('Copy paste to Here'!G221," &amp; ",'Copy paste to Here'!D221,"  &amp;  ",'Copy paste to Here'!E221))),"Empty Cell")</f>
        <v xml:space="preserve">High polished surgical steel single flesh tunnel with rubber O-ring &amp; Gauge: 1.6mm  &amp;  </v>
      </c>
      <c r="B217" s="57" t="str">
        <f>'Copy paste to Here'!C221</f>
        <v>SPG</v>
      </c>
      <c r="C217" s="57" t="s">
        <v>895</v>
      </c>
      <c r="D217" s="58">
        <f>'Shipping Customer'!B221</f>
        <v>5</v>
      </c>
      <c r="E217" s="59">
        <f>Remaining!I221*$N$1</f>
        <v>2.4432694163979272E-2</v>
      </c>
      <c r="F217" s="59">
        <f t="shared" si="9"/>
        <v>0.12216347081989637</v>
      </c>
      <c r="G217" s="60">
        <f t="shared" si="10"/>
        <v>0.86491737340486619</v>
      </c>
      <c r="H217" s="63">
        <f t="shared" si="11"/>
        <v>4.3245868670243306</v>
      </c>
    </row>
    <row r="218" spans="1:8" s="62" customFormat="1" ht="24">
      <c r="A218" s="56" t="str">
        <f>IF((LEN('Copy paste to Here'!G222))&gt;5,((CONCATENATE('Copy paste to Here'!G222," &amp; ",'Copy paste to Here'!D222,"  &amp;  ",'Copy paste to Here'!E222))),"Empty Cell")</f>
        <v xml:space="preserve">High polished surgical steel single flesh tunnel with rubber O-ring &amp; Gauge: 2mm  &amp;  </v>
      </c>
      <c r="B218" s="57" t="str">
        <f>'Copy paste to Here'!C222</f>
        <v>SPG</v>
      </c>
      <c r="C218" s="57" t="s">
        <v>896</v>
      </c>
      <c r="D218" s="58">
        <f>'Shipping Customer'!B222</f>
        <v>5</v>
      </c>
      <c r="E218" s="59">
        <f>Remaining!I222*$N$1</f>
        <v>2.5685652839055131E-2</v>
      </c>
      <c r="F218" s="59">
        <f t="shared" si="9"/>
        <v>0.12842826419527564</v>
      </c>
      <c r="G218" s="60">
        <f t="shared" si="10"/>
        <v>0.90927211050255163</v>
      </c>
      <c r="H218" s="63">
        <f t="shared" si="11"/>
        <v>4.5463605525127582</v>
      </c>
    </row>
    <row r="219" spans="1:8" s="62" customFormat="1" ht="25.5">
      <c r="A219" s="56" t="str">
        <f>IF((LEN('Copy paste to Here'!G223))&gt;5,((CONCATENATE('Copy paste to Here'!G223," &amp; ",'Copy paste to Here'!D223,"  &amp;  ",'Copy paste to Here'!E223))),"Empty Cell")</f>
        <v>Acrylic taper with double rubber O-rings &amp; Gauge: 12mm  &amp;  Color: Black</v>
      </c>
      <c r="B219" s="57" t="str">
        <f>'Copy paste to Here'!C223</f>
        <v>TPUVK</v>
      </c>
      <c r="C219" s="57" t="s">
        <v>897</v>
      </c>
      <c r="D219" s="58">
        <f>'Shipping Customer'!B223</f>
        <v>4</v>
      </c>
      <c r="E219" s="59">
        <f>Remaining!I223*$N$1</f>
        <v>4.3227074290117171E-2</v>
      </c>
      <c r="F219" s="59">
        <f t="shared" si="9"/>
        <v>0.17290829716046868</v>
      </c>
      <c r="G219" s="60">
        <f t="shared" si="10"/>
        <v>1.5302384298701477</v>
      </c>
      <c r="H219" s="63">
        <f t="shared" si="11"/>
        <v>6.1209537194805907</v>
      </c>
    </row>
    <row r="220" spans="1:8" s="62" customFormat="1" ht="60">
      <c r="A220" s="56" t="str">
        <f>IF((LEN('Copy paste to Here'!G224))&gt;5,((CONCATENATE('Copy paste to Here'!G224," &amp; ",'Copy paste to Here'!D224,"  &amp;  ",'Copy paste to Here'!E224))),"Empty Cell")</f>
        <v xml:space="preserve">High polished titanium G23 base part for dermal anchor, 14g (1.6mm) with surface piercing with three circular holes in the base plate and with a 16g (1.2mm) internal threading connector (this product only fits our dermal anchor top parts) &amp; Height: 2.5mm  &amp;  </v>
      </c>
      <c r="B220" s="57" t="str">
        <f>'Copy paste to Here'!C224</f>
        <v>TSA2</v>
      </c>
      <c r="C220" s="57" t="s">
        <v>834</v>
      </c>
      <c r="D220" s="58">
        <f>'Shipping Customer'!B224</f>
        <v>3</v>
      </c>
      <c r="E220" s="59">
        <f>Remaining!I224*$N$1</f>
        <v>0.15599335504694459</v>
      </c>
      <c r="F220" s="59">
        <f t="shared" si="9"/>
        <v>0.46798006514083379</v>
      </c>
      <c r="G220" s="60">
        <f t="shared" si="10"/>
        <v>5.5221647686618383</v>
      </c>
      <c r="H220" s="63">
        <f t="shared" si="11"/>
        <v>16.566494305985515</v>
      </c>
    </row>
    <row r="221" spans="1:8" s="62" customFormat="1" ht="24">
      <c r="A221" s="56" t="str">
        <f>IF((LEN('Copy paste to Here'!G225))&gt;5,((CONCATENATE('Copy paste to Here'!G225," &amp; ",'Copy paste to Here'!D225,"  &amp;  ",'Copy paste to Here'!E225))),"Empty Cell")</f>
        <v xml:space="preserve">Bulk body jewelry: 20 pcs. of Titanium G23 labret, 16g (1.2mm) with 3mm balls &amp; Length: 8mm  &amp;  </v>
      </c>
      <c r="B221" s="57" t="str">
        <f>'Copy paste to Here'!C225</f>
        <v>UBLK03</v>
      </c>
      <c r="C221" s="57" t="s">
        <v>721</v>
      </c>
      <c r="D221" s="58">
        <f>'Shipping Customer'!B225</f>
        <v>2</v>
      </c>
      <c r="E221" s="59">
        <f>Remaining!I225*$N$1</f>
        <v>1.03</v>
      </c>
      <c r="F221" s="59">
        <f t="shared" si="9"/>
        <v>2.06</v>
      </c>
      <c r="G221" s="60">
        <f t="shared" si="10"/>
        <v>36.461999999999996</v>
      </c>
      <c r="H221" s="63">
        <f t="shared" si="11"/>
        <v>72.923999999999992</v>
      </c>
    </row>
    <row r="222" spans="1:8" s="62" customFormat="1" ht="24">
      <c r="A222" s="56" t="str">
        <f>IF((LEN('Copy paste to Here'!G226))&gt;5,((CONCATENATE('Copy paste to Here'!G226," &amp; ",'Copy paste to Here'!D226,"  &amp;  ",'Copy paste to Here'!E226))),"Empty Cell")</f>
        <v>Titanium G23 belly banana, 14g (1.6mm) with 8mm &amp; 5mm bezel set jewel ball &amp; Length: 12mm  &amp;  Crystal Color: Clear</v>
      </c>
      <c r="B222" s="57" t="str">
        <f>'Copy paste to Here'!C226</f>
        <v>UBN2CG</v>
      </c>
      <c r="C222" s="57" t="s">
        <v>837</v>
      </c>
      <c r="D222" s="58">
        <f>'Shipping Customer'!B226</f>
        <v>10</v>
      </c>
      <c r="E222" s="59">
        <f>Remaining!I226*$N$1</f>
        <v>0.14033137160849635</v>
      </c>
      <c r="F222" s="59">
        <f t="shared" si="9"/>
        <v>1.4033137160849636</v>
      </c>
      <c r="G222" s="60">
        <f t="shared" si="10"/>
        <v>4.9677305549407702</v>
      </c>
      <c r="H222" s="63">
        <f t="shared" si="11"/>
        <v>49.677305549407706</v>
      </c>
    </row>
    <row r="223" spans="1:8" s="62" customFormat="1" ht="24">
      <c r="A223" s="56" t="str">
        <f>IF((LEN('Copy paste to Here'!G227))&gt;5,((CONCATENATE('Copy paste to Here'!G227," &amp; ",'Copy paste to Here'!D227,"  &amp;  ",'Copy paste to Here'!E227))),"Empty Cell")</f>
        <v>Titanium G23 belly banana, 14g (1.6mm) with 8mm &amp; 5mm bezel set jewel ball &amp; Length: 12mm  &amp;  Crystal Color: AB</v>
      </c>
      <c r="B223" s="57" t="str">
        <f>'Copy paste to Here'!C227</f>
        <v>UBN2CG</v>
      </c>
      <c r="C223" s="57" t="s">
        <v>837</v>
      </c>
      <c r="D223" s="58">
        <f>'Shipping Customer'!B227</f>
        <v>10</v>
      </c>
      <c r="E223" s="59">
        <f>Remaining!I227*$N$1</f>
        <v>0.14033137160849635</v>
      </c>
      <c r="F223" s="59">
        <f t="shared" si="9"/>
        <v>1.4033137160849636</v>
      </c>
      <c r="G223" s="60">
        <f t="shared" si="10"/>
        <v>4.9677305549407702</v>
      </c>
      <c r="H223" s="63">
        <f t="shared" si="11"/>
        <v>49.677305549407706</v>
      </c>
    </row>
    <row r="224" spans="1:8" s="62" customFormat="1" ht="24">
      <c r="A224" s="56" t="str">
        <f>IF((LEN('Copy paste to Here'!G228))&gt;5,((CONCATENATE('Copy paste to Here'!G228," &amp; ",'Copy paste to Here'!D228,"  &amp;  ",'Copy paste to Here'!E228))),"Empty Cell")</f>
        <v>Pack of 10 pcs. of Flexible acrylic labret with external threading, 16g (1.2mm) &amp; Length: 10mm  &amp;  Color: Black</v>
      </c>
      <c r="B224" s="57" t="str">
        <f>'Copy paste to Here'!C228</f>
        <v>XALB16G</v>
      </c>
      <c r="C224" s="57" t="s">
        <v>838</v>
      </c>
      <c r="D224" s="58">
        <f>'Shipping Customer'!B228</f>
        <v>1</v>
      </c>
      <c r="E224" s="59">
        <f>Remaining!I228*$N$1</f>
        <v>4.8865388327958545E-2</v>
      </c>
      <c r="F224" s="59">
        <f t="shared" si="9"/>
        <v>4.8865388327958545E-2</v>
      </c>
      <c r="G224" s="60">
        <f t="shared" si="10"/>
        <v>1.7298347468097324</v>
      </c>
      <c r="H224" s="63">
        <f t="shared" si="11"/>
        <v>1.7298347468097324</v>
      </c>
    </row>
    <row r="225" spans="1:8" s="62" customFormat="1" ht="24">
      <c r="A225" s="56" t="str">
        <f>IF((LEN('Copy paste to Here'!G229))&gt;5,((CONCATENATE('Copy paste to Here'!G229," &amp; ",'Copy paste to Here'!D229,"  &amp;  ",'Copy paste to Here'!E229))),"Empty Cell")</f>
        <v>Pack of 10 pcs. of Flexible acrylic labret with external threading, 16g (1.2mm) &amp; Length: 10mm  &amp;  Color: White</v>
      </c>
      <c r="B225" s="57" t="str">
        <f>'Copy paste to Here'!C229</f>
        <v>XALB16G</v>
      </c>
      <c r="C225" s="57" t="s">
        <v>838</v>
      </c>
      <c r="D225" s="58">
        <f>'Shipping Customer'!B229</f>
        <v>1</v>
      </c>
      <c r="E225" s="59">
        <f>Remaining!I229*$N$1</f>
        <v>4.8865388327958545E-2</v>
      </c>
      <c r="F225" s="59">
        <f t="shared" si="9"/>
        <v>4.8865388327958545E-2</v>
      </c>
      <c r="G225" s="60">
        <f t="shared" si="10"/>
        <v>1.7298347468097324</v>
      </c>
      <c r="H225" s="63">
        <f t="shared" si="11"/>
        <v>1.7298347468097324</v>
      </c>
    </row>
    <row r="226" spans="1:8" s="62" customFormat="1" ht="24">
      <c r="A226" s="56" t="str">
        <f>IF((LEN('Copy paste to Here'!G230))&gt;5,((CONCATENATE('Copy paste to Here'!G230," &amp; ",'Copy paste to Here'!D230,"  &amp;  ",'Copy paste to Here'!E230))),"Empty Cell")</f>
        <v>Pack of 10 pcs. of Flexible acrylic labret with external threading, 16g (1.2mm) &amp; Length: 10mm  &amp;  Color: Clear</v>
      </c>
      <c r="B226" s="57" t="str">
        <f>'Copy paste to Here'!C230</f>
        <v>XALB16G</v>
      </c>
      <c r="C226" s="57" t="s">
        <v>838</v>
      </c>
      <c r="D226" s="58">
        <f>'Shipping Customer'!B230</f>
        <v>1</v>
      </c>
      <c r="E226" s="59">
        <f>Remaining!I230*$N$1</f>
        <v>4.8865388327958545E-2</v>
      </c>
      <c r="F226" s="59">
        <f t="shared" si="9"/>
        <v>4.8865388327958545E-2</v>
      </c>
      <c r="G226" s="60">
        <f t="shared" si="10"/>
        <v>1.7298347468097324</v>
      </c>
      <c r="H226" s="63">
        <f t="shared" si="11"/>
        <v>1.7298347468097324</v>
      </c>
    </row>
    <row r="227" spans="1:8" s="62" customFormat="1" ht="24">
      <c r="A227" s="56" t="str">
        <f>IF((LEN('Copy paste to Here'!G231))&gt;5,((CONCATENATE('Copy paste to Here'!G231," &amp; ",'Copy paste to Here'!D231,"  &amp;  ",'Copy paste to Here'!E231))),"Empty Cell")</f>
        <v xml:space="preserve">Pack of 10 pcs. of 2.5mm high polished surgical steel balls with 1.2mm threading (16g) &amp;   &amp;  </v>
      </c>
      <c r="B227" s="57" t="str">
        <f>'Copy paste to Here'!C231</f>
        <v>XBAL25</v>
      </c>
      <c r="C227" s="57" t="s">
        <v>840</v>
      </c>
      <c r="D227" s="58">
        <f>'Shipping Customer'!B231</f>
        <v>3</v>
      </c>
      <c r="E227" s="59">
        <f>Remaining!I231*$N$1</f>
        <v>4.0721156939965454E-2</v>
      </c>
      <c r="F227" s="59">
        <f t="shared" si="9"/>
        <v>0.12216347081989637</v>
      </c>
      <c r="G227" s="60">
        <f t="shared" si="10"/>
        <v>1.441528955674777</v>
      </c>
      <c r="H227" s="63">
        <f t="shared" si="11"/>
        <v>4.3245868670243315</v>
      </c>
    </row>
    <row r="228" spans="1:8" s="62" customFormat="1" ht="24">
      <c r="A228" s="56" t="str">
        <f>IF((LEN('Copy paste to Here'!G232))&gt;5,((CONCATENATE('Copy paste to Here'!G232," &amp; ",'Copy paste to Here'!D232,"  &amp;  ",'Copy paste to Here'!E232))),"Empty Cell")</f>
        <v xml:space="preserve">Pack of 10 pcs. of 3mm high polished surgical steel balls with 1.2mm threading (16g) &amp;   &amp;  </v>
      </c>
      <c r="B228" s="57" t="str">
        <f>'Copy paste to Here'!C232</f>
        <v>XBAL3</v>
      </c>
      <c r="C228" s="57" t="s">
        <v>842</v>
      </c>
      <c r="D228" s="58">
        <f>'Shipping Customer'!B232</f>
        <v>30</v>
      </c>
      <c r="E228" s="59">
        <f>Remaining!I232*$N$1</f>
        <v>3.8215239589813731E-2</v>
      </c>
      <c r="F228" s="59">
        <f t="shared" si="9"/>
        <v>1.1464571876944119</v>
      </c>
      <c r="G228" s="60">
        <f t="shared" si="10"/>
        <v>1.3528194814794061</v>
      </c>
      <c r="H228" s="63">
        <f t="shared" si="11"/>
        <v>40.58458444438218</v>
      </c>
    </row>
    <row r="229" spans="1:8" s="62" customFormat="1" ht="24">
      <c r="A229" s="56" t="str">
        <f>IF((LEN('Copy paste to Here'!G233))&gt;5,((CONCATENATE('Copy paste to Here'!G233," &amp; ",'Copy paste to Here'!D233,"  &amp;  ",'Copy paste to Here'!E233))),"Empty Cell")</f>
        <v xml:space="preserve">Pack of 10 pcs. of 4mm high polished surgical steel balls with 1.6mm threading (14g) &amp;   &amp;  </v>
      </c>
      <c r="B229" s="57" t="str">
        <f>'Copy paste to Here'!C233</f>
        <v>XBAL4</v>
      </c>
      <c r="C229" s="57" t="s">
        <v>844</v>
      </c>
      <c r="D229" s="58">
        <f>'Shipping Customer'!B233</f>
        <v>3</v>
      </c>
      <c r="E229" s="59">
        <f>Remaining!I233*$N$1</f>
        <v>4.510651230273096E-2</v>
      </c>
      <c r="F229" s="59">
        <f t="shared" si="9"/>
        <v>0.13531953690819287</v>
      </c>
      <c r="G229" s="60">
        <f t="shared" si="10"/>
        <v>1.5967705355166759</v>
      </c>
      <c r="H229" s="63">
        <f t="shared" si="11"/>
        <v>4.790311606550028</v>
      </c>
    </row>
    <row r="230" spans="1:8" s="62" customFormat="1" ht="24">
      <c r="A230" s="56" t="str">
        <f>IF((LEN('Copy paste to Here'!G234))&gt;5,((CONCATENATE('Copy paste to Here'!G234," &amp; ",'Copy paste to Here'!D234,"  &amp;  ",'Copy paste to Here'!E234))),"Empty Cell")</f>
        <v xml:space="preserve">Pack of 10 pcs. of 5mm high polished surgical steel balls with 1.6mm threading (14g) &amp;   &amp;  </v>
      </c>
      <c r="B230" s="57" t="str">
        <f>'Copy paste to Here'!C234</f>
        <v>XBAL5</v>
      </c>
      <c r="C230" s="57" t="s">
        <v>846</v>
      </c>
      <c r="D230" s="58">
        <f>'Shipping Customer'!B234</f>
        <v>10</v>
      </c>
      <c r="E230" s="59">
        <f>Remaining!I234*$N$1</f>
        <v>4.6985950315344749E-2</v>
      </c>
      <c r="F230" s="59">
        <f t="shared" si="9"/>
        <v>0.46985950315344749</v>
      </c>
      <c r="G230" s="60">
        <f t="shared" si="10"/>
        <v>1.6633026411632041</v>
      </c>
      <c r="H230" s="63">
        <f t="shared" si="11"/>
        <v>16.633026411632041</v>
      </c>
    </row>
    <row r="231" spans="1:8" s="62" customFormat="1" ht="24">
      <c r="A231" s="56" t="str">
        <f>IF((LEN('Copy paste to Here'!G235))&gt;5,((CONCATENATE('Copy paste to Here'!G235," &amp; ",'Copy paste to Here'!D235,"  &amp;  ",'Copy paste to Here'!E235))),"Empty Cell")</f>
        <v xml:space="preserve">Pack of 10 pcs. of 5mm high polished surgical steel balls with 1.2mm threading (16g) &amp;   &amp;  </v>
      </c>
      <c r="B231" s="57" t="str">
        <f>'Copy paste to Here'!C235</f>
        <v>XBAL5S</v>
      </c>
      <c r="C231" s="57" t="s">
        <v>848</v>
      </c>
      <c r="D231" s="58">
        <f>'Shipping Customer'!B235</f>
        <v>3</v>
      </c>
      <c r="E231" s="59">
        <f>Remaining!I235*$N$1</f>
        <v>4.6985950315344749E-2</v>
      </c>
      <c r="F231" s="59">
        <f t="shared" si="9"/>
        <v>0.14095785094603425</v>
      </c>
      <c r="G231" s="60">
        <f t="shared" si="10"/>
        <v>1.6633026411632041</v>
      </c>
      <c r="H231" s="63">
        <f t="shared" si="11"/>
        <v>4.9899079234896124</v>
      </c>
    </row>
    <row r="232" spans="1:8" s="62" customFormat="1" ht="24">
      <c r="A232" s="56" t="str">
        <f>IF((LEN('Copy paste to Here'!G236))&gt;5,((CONCATENATE('Copy paste to Here'!G236," &amp; ",'Copy paste to Here'!D236,"  &amp;  ",'Copy paste to Here'!E236))),"Empty Cell")</f>
        <v xml:space="preserve">Pack of 10 pcs. of 6mm high polished surgical steel balls with 1.6mm threading (14g) &amp;   &amp;  </v>
      </c>
      <c r="B232" s="57" t="str">
        <f>'Copy paste to Here'!C236</f>
        <v>XBAL6</v>
      </c>
      <c r="C232" s="57" t="s">
        <v>850</v>
      </c>
      <c r="D232" s="58">
        <f>'Shipping Customer'!B236</f>
        <v>5</v>
      </c>
      <c r="E232" s="59">
        <f>Remaining!I236*$N$1</f>
        <v>6.9539206466710246E-2</v>
      </c>
      <c r="F232" s="59">
        <f t="shared" si="9"/>
        <v>0.34769603233355123</v>
      </c>
      <c r="G232" s="60">
        <f t="shared" si="10"/>
        <v>2.4616879089215424</v>
      </c>
      <c r="H232" s="63">
        <f t="shared" si="11"/>
        <v>12.308439544607712</v>
      </c>
    </row>
    <row r="233" spans="1:8" s="62" customFormat="1" ht="24">
      <c r="A233" s="56" t="str">
        <f>IF((LEN('Copy paste to Here'!G237))&gt;5,((CONCATENATE('Copy paste to Here'!G237," &amp; ",'Copy paste to Here'!D237,"  &amp;  ",'Copy paste to Here'!E237))),"Empty Cell")</f>
        <v xml:space="preserve">Pack of 10 pcs. of 8mm high polished surgical steel balls with 1.6mm threading (14g) &amp;   &amp;  </v>
      </c>
      <c r="B233" s="57" t="str">
        <f>'Copy paste to Here'!C237</f>
        <v>XBAL8</v>
      </c>
      <c r="C233" s="57" t="s">
        <v>852</v>
      </c>
      <c r="D233" s="58">
        <f>'Shipping Customer'!B237</f>
        <v>2</v>
      </c>
      <c r="E233" s="59">
        <f>Remaining!I237*$N$1</f>
        <v>8.7707107255310196E-2</v>
      </c>
      <c r="F233" s="59">
        <f t="shared" si="9"/>
        <v>0.17541421451062039</v>
      </c>
      <c r="G233" s="60">
        <f t="shared" si="10"/>
        <v>3.1048315968379807</v>
      </c>
      <c r="H233" s="63">
        <f t="shared" si="11"/>
        <v>6.2096631936759614</v>
      </c>
    </row>
    <row r="234" spans="1:8" s="62" customFormat="1" ht="25.5">
      <c r="A234" s="56" t="str">
        <f>IF((LEN('Copy paste to Here'!G238))&gt;5,((CONCATENATE('Copy paste to Here'!G238," &amp; ",'Copy paste to Here'!D238,"  &amp;  ",'Copy paste to Here'!E238))),"Empty Cell")</f>
        <v xml:space="preserve">Pack of 10 pcs. of high polished 316L steel barbell posts - threading 1.6mm (14g) &amp; Length: 12mm  &amp;  </v>
      </c>
      <c r="B234" s="57" t="str">
        <f>'Copy paste to Here'!C238</f>
        <v>XBB14G</v>
      </c>
      <c r="C234" s="57" t="s">
        <v>898</v>
      </c>
      <c r="D234" s="58">
        <f>'Shipping Customer'!B238</f>
        <v>3</v>
      </c>
      <c r="E234" s="59">
        <f>Remaining!I238*$N$1</f>
        <v>3.7588760252275803E-2</v>
      </c>
      <c r="F234" s="59">
        <f t="shared" si="9"/>
        <v>0.1127662807568274</v>
      </c>
      <c r="G234" s="60">
        <f t="shared" si="10"/>
        <v>1.3306421129305634</v>
      </c>
      <c r="H234" s="63">
        <f t="shared" si="11"/>
        <v>3.9919263387916901</v>
      </c>
    </row>
    <row r="235" spans="1:8" s="62" customFormat="1" ht="24">
      <c r="A235" s="56" t="str">
        <f>IF((LEN('Copy paste to Here'!G239))&gt;5,((CONCATENATE('Copy paste to Here'!G239," &amp; ",'Copy paste to Here'!D239,"  &amp;  ",'Copy paste to Here'!E239))),"Empty Cell")</f>
        <v xml:space="preserve">Pack of 10 pcs. of high polished 316L steel barbell posts - threading 1.6mm (14g) &amp; Length: 14mm  &amp;  </v>
      </c>
      <c r="B235" s="57" t="str">
        <f>'Copy paste to Here'!C239</f>
        <v>XBB14G</v>
      </c>
      <c r="C235" s="57" t="s">
        <v>854</v>
      </c>
      <c r="D235" s="58">
        <f>'Shipping Customer'!B239</f>
        <v>3</v>
      </c>
      <c r="E235" s="59">
        <f>Remaining!I239*$N$1</f>
        <v>4.3853553627655098E-2</v>
      </c>
      <c r="F235" s="59">
        <f t="shared" si="9"/>
        <v>0.13156066088296531</v>
      </c>
      <c r="G235" s="60">
        <f t="shared" si="10"/>
        <v>1.5524157984189904</v>
      </c>
      <c r="H235" s="63">
        <f t="shared" si="11"/>
        <v>4.6572473952569711</v>
      </c>
    </row>
    <row r="236" spans="1:8" s="62" customFormat="1" ht="24">
      <c r="A236" s="56" t="str">
        <f>IF((LEN('Copy paste to Here'!G240))&gt;5,((CONCATENATE('Copy paste to Here'!G240," &amp; ",'Copy paste to Here'!D240,"  &amp;  ",'Copy paste to Here'!E240))),"Empty Cell")</f>
        <v xml:space="preserve">Pack of 10 pcs. of high polished 316L steel barbell posts - threading 1.6mm (14g) &amp; Length: 16mm  &amp;  </v>
      </c>
      <c r="B236" s="57" t="str">
        <f>'Copy paste to Here'!C240</f>
        <v>XBB14G</v>
      </c>
      <c r="C236" s="57" t="s">
        <v>854</v>
      </c>
      <c r="D236" s="58">
        <f>'Shipping Customer'!B240</f>
        <v>3</v>
      </c>
      <c r="E236" s="59">
        <f>Remaining!I240*$N$1</f>
        <v>4.3853553627655098E-2</v>
      </c>
      <c r="F236" s="59">
        <f t="shared" si="9"/>
        <v>0.13156066088296531</v>
      </c>
      <c r="G236" s="60">
        <f t="shared" si="10"/>
        <v>1.5524157984189904</v>
      </c>
      <c r="H236" s="63">
        <f t="shared" si="11"/>
        <v>4.6572473952569711</v>
      </c>
    </row>
    <row r="237" spans="1:8" s="62" customFormat="1" ht="24">
      <c r="A237" s="56" t="str">
        <f>IF((LEN('Copy paste to Here'!G241))&gt;5,((CONCATENATE('Copy paste to Here'!G241," &amp; ",'Copy paste to Here'!D241,"  &amp;  ",'Copy paste to Here'!E241))),"Empty Cell")</f>
        <v xml:space="preserve">Pack of 10 pcs. of high polished 316L steel barbell posts - threading 1.6mm (14g) &amp; Length: 38mm  &amp;  </v>
      </c>
      <c r="B237" s="57" t="str">
        <f>'Copy paste to Here'!C241</f>
        <v>XBB14G</v>
      </c>
      <c r="C237" s="57" t="s">
        <v>899</v>
      </c>
      <c r="D237" s="58">
        <f>'Shipping Customer'!B241</f>
        <v>2</v>
      </c>
      <c r="E237" s="59">
        <f>Remaining!I241*$N$1</f>
        <v>7.768343785470333E-2</v>
      </c>
      <c r="F237" s="59">
        <f t="shared" si="9"/>
        <v>0.15536687570940666</v>
      </c>
      <c r="G237" s="60">
        <f t="shared" si="10"/>
        <v>2.7499937000564976</v>
      </c>
      <c r="H237" s="63">
        <f t="shared" si="11"/>
        <v>5.4999874001129951</v>
      </c>
    </row>
    <row r="238" spans="1:8" s="62" customFormat="1" ht="24">
      <c r="A238" s="56" t="str">
        <f>IF((LEN('Copy paste to Here'!G242))&gt;5,((CONCATENATE('Copy paste to Here'!G242," &amp; ",'Copy paste to Here'!D242,"  &amp;  ",'Copy paste to Here'!E242))),"Empty Cell")</f>
        <v xml:space="preserve">Pack of 10 pcs. of high polished 316L steel barbell posts - threading 1.6mm (14g) &amp; Length: 48mm  &amp;  </v>
      </c>
      <c r="B238" s="57" t="str">
        <f>'Copy paste to Here'!C242</f>
        <v>XBB14G</v>
      </c>
      <c r="C238" s="57" t="s">
        <v>900</v>
      </c>
      <c r="D238" s="58">
        <f>'Shipping Customer'!B242</f>
        <v>2</v>
      </c>
      <c r="E238" s="59">
        <f>Remaining!I242*$N$1</f>
        <v>8.6454148580234341E-2</v>
      </c>
      <c r="F238" s="59">
        <f t="shared" si="9"/>
        <v>0.17290829716046868</v>
      </c>
      <c r="G238" s="60">
        <f t="shared" si="10"/>
        <v>3.0604768597402954</v>
      </c>
      <c r="H238" s="63">
        <f t="shared" si="11"/>
        <v>6.1209537194805907</v>
      </c>
    </row>
    <row r="239" spans="1:8" s="62" customFormat="1" ht="25.5">
      <c r="A239" s="56" t="str">
        <f>IF((LEN('Copy paste to Here'!G243))&gt;5,((CONCATENATE('Copy paste to Here'!G243," &amp; ",'Copy paste to Here'!D243,"  &amp;  ",'Copy paste to Here'!E243))),"Empty Cell")</f>
        <v xml:space="preserve">Pack of 10 pcs. of high polished 316L steel barbell posts - threading 1.6mm (14g) &amp; Length: 50mm  &amp;  </v>
      </c>
      <c r="B239" s="57" t="str">
        <f>'Copy paste to Here'!C243</f>
        <v>XBB14G</v>
      </c>
      <c r="C239" s="57" t="s">
        <v>901</v>
      </c>
      <c r="D239" s="58">
        <f>'Shipping Customer'!B243</f>
        <v>2</v>
      </c>
      <c r="E239" s="59">
        <f>Remaining!I243*$N$1</f>
        <v>0.10274261135622052</v>
      </c>
      <c r="F239" s="59">
        <f t="shared" si="9"/>
        <v>0.20548522271244105</v>
      </c>
      <c r="G239" s="60">
        <f t="shared" si="10"/>
        <v>3.6370884420102065</v>
      </c>
      <c r="H239" s="63">
        <f t="shared" si="11"/>
        <v>7.2741768840204131</v>
      </c>
    </row>
    <row r="240" spans="1:8" s="62" customFormat="1" ht="25.5">
      <c r="A240" s="56" t="str">
        <f>IF((LEN('Copy paste to Here'!G244))&gt;5,((CONCATENATE('Copy paste to Here'!G244," &amp; ",'Copy paste to Here'!D244,"  &amp;  ",'Copy paste to Here'!E244))),"Empty Cell")</f>
        <v xml:space="preserve">Pack of 10 pcs. of high polished 316L steel barbell posts - threading 1.2mm (16g) &amp; Length: 6mm  &amp;  </v>
      </c>
      <c r="B240" s="57" t="str">
        <f>'Copy paste to Here'!C244</f>
        <v>XBB16G</v>
      </c>
      <c r="C240" s="57" t="s">
        <v>902</v>
      </c>
      <c r="D240" s="58">
        <f>'Shipping Customer'!B244</f>
        <v>3</v>
      </c>
      <c r="E240" s="59">
        <f>Remaining!I244*$N$1</f>
        <v>3.7588760252275803E-2</v>
      </c>
      <c r="F240" s="59">
        <f t="shared" si="9"/>
        <v>0.1127662807568274</v>
      </c>
      <c r="G240" s="60">
        <f t="shared" si="10"/>
        <v>1.3306421129305634</v>
      </c>
      <c r="H240" s="63">
        <f t="shared" si="11"/>
        <v>3.9919263387916901</v>
      </c>
    </row>
    <row r="241" spans="1:8" s="62" customFormat="1" ht="24">
      <c r="A241" s="56" t="str">
        <f>IF((LEN('Copy paste to Here'!G245))&gt;5,((CONCATENATE('Copy paste to Here'!G245," &amp; ",'Copy paste to Here'!D245,"  &amp;  ",'Copy paste to Here'!E245))),"Empty Cell")</f>
        <v xml:space="preserve">Pack of 10 pcs. of 3mm anodized surgical steel balls with threading 1.2mm (16g) &amp; Color: Black  &amp;  </v>
      </c>
      <c r="B241" s="57" t="str">
        <f>'Copy paste to Here'!C245</f>
        <v>XBT3S</v>
      </c>
      <c r="C241" s="57" t="s">
        <v>858</v>
      </c>
      <c r="D241" s="58">
        <f>'Shipping Customer'!B245</f>
        <v>2</v>
      </c>
      <c r="E241" s="59">
        <f>Remaining!I245*$N$1</f>
        <v>0.12216347081989636</v>
      </c>
      <c r="F241" s="59">
        <f t="shared" si="9"/>
        <v>0.24432694163979271</v>
      </c>
      <c r="G241" s="60">
        <f t="shared" si="10"/>
        <v>4.3245868670243306</v>
      </c>
      <c r="H241" s="63">
        <f t="shared" si="11"/>
        <v>8.6491737340486612</v>
      </c>
    </row>
    <row r="242" spans="1:8" s="62" customFormat="1" ht="24">
      <c r="A242" s="56" t="str">
        <f>IF((LEN('Copy paste to Here'!G246))&gt;5,((CONCATENATE('Copy paste to Here'!G246," &amp; ",'Copy paste to Here'!D246,"  &amp;  ",'Copy paste to Here'!E246))),"Empty Cell")</f>
        <v xml:space="preserve">Pack of 10 pcs. of 3mm anodized surgical steel balls with threading 1.2mm (16g) &amp; Color: Rainbow  &amp;  </v>
      </c>
      <c r="B242" s="57" t="str">
        <f>'Copy paste to Here'!C246</f>
        <v>XBT3S</v>
      </c>
      <c r="C242" s="57" t="s">
        <v>858</v>
      </c>
      <c r="D242" s="58">
        <f>'Shipping Customer'!B246</f>
        <v>2</v>
      </c>
      <c r="E242" s="59">
        <f>Remaining!I246*$N$1</f>
        <v>0.12216347081989636</v>
      </c>
      <c r="F242" s="59">
        <f t="shared" si="9"/>
        <v>0.24432694163979271</v>
      </c>
      <c r="G242" s="60">
        <f t="shared" si="10"/>
        <v>4.3245868670243306</v>
      </c>
      <c r="H242" s="63">
        <f t="shared" si="11"/>
        <v>8.6491737340486612</v>
      </c>
    </row>
    <row r="243" spans="1:8" s="62" customFormat="1" ht="24">
      <c r="A243" s="56" t="str">
        <f>IF((LEN('Copy paste to Here'!G247))&gt;5,((CONCATENATE('Copy paste to Here'!G247," &amp; ",'Copy paste to Here'!D247,"  &amp;  ",'Copy paste to Here'!E247))),"Empty Cell")</f>
        <v xml:space="preserve">Pack of 10 pcs. of 3mm anodized surgical steel balls with threading 1.2mm (16g) &amp; Color: Gold  &amp;  </v>
      </c>
      <c r="B243" s="57" t="str">
        <f>'Copy paste to Here'!C247</f>
        <v>XBT3S</v>
      </c>
      <c r="C243" s="57" t="s">
        <v>858</v>
      </c>
      <c r="D243" s="58">
        <f>'Shipping Customer'!B247</f>
        <v>2</v>
      </c>
      <c r="E243" s="59">
        <f>Remaining!I247*$N$1</f>
        <v>0.12216347081989636</v>
      </c>
      <c r="F243" s="59">
        <f t="shared" si="9"/>
        <v>0.24432694163979271</v>
      </c>
      <c r="G243" s="60">
        <f t="shared" si="10"/>
        <v>4.3245868670243306</v>
      </c>
      <c r="H243" s="63">
        <f t="shared" si="11"/>
        <v>8.6491737340486612</v>
      </c>
    </row>
    <row r="244" spans="1:8" s="62" customFormat="1" ht="24">
      <c r="A244" s="56" t="str">
        <f>IF((LEN('Copy paste to Here'!G248))&gt;5,((CONCATENATE('Copy paste to Here'!G248," &amp; ",'Copy paste to Here'!D248,"  &amp;  ",'Copy paste to Here'!E248))),"Empty Cell")</f>
        <v xml:space="preserve">Pack of 10 pcs. of 4mm anodized surgical steel balls with threading 1.2mm (16g) &amp; Color: Rainbow  &amp;  </v>
      </c>
      <c r="B244" s="57" t="str">
        <f>'Copy paste to Here'!C248</f>
        <v>XBT4S</v>
      </c>
      <c r="C244" s="57" t="s">
        <v>860</v>
      </c>
      <c r="D244" s="58">
        <f>'Shipping Customer'!B248</f>
        <v>2</v>
      </c>
      <c r="E244" s="59">
        <f>Remaining!I248*$N$1</f>
        <v>0.12466938817004808</v>
      </c>
      <c r="F244" s="59">
        <f t="shared" si="9"/>
        <v>0.24933877634009616</v>
      </c>
      <c r="G244" s="60">
        <f t="shared" si="10"/>
        <v>4.4132963412197022</v>
      </c>
      <c r="H244" s="63">
        <f t="shared" si="11"/>
        <v>8.8265926824394043</v>
      </c>
    </row>
    <row r="245" spans="1:8" s="62" customFormat="1" ht="24">
      <c r="A245" s="56" t="str">
        <f>IF((LEN('Copy paste to Here'!G249))&gt;5,((CONCATENATE('Copy paste to Here'!G249," &amp; ",'Copy paste to Here'!D249,"  &amp;  ",'Copy paste to Here'!E249))),"Empty Cell")</f>
        <v xml:space="preserve">Pack of 10 pcs. of 4mm anodized surgical steel balls with threading 1.2mm (16g) &amp; Color: Gold  &amp;  </v>
      </c>
      <c r="B245" s="57" t="str">
        <f>'Copy paste to Here'!C249</f>
        <v>XBT4S</v>
      </c>
      <c r="C245" s="57" t="s">
        <v>860</v>
      </c>
      <c r="D245" s="58">
        <f>'Shipping Customer'!B249</f>
        <v>2</v>
      </c>
      <c r="E245" s="59">
        <f>Remaining!I249*$N$1</f>
        <v>0.12466938817004808</v>
      </c>
      <c r="F245" s="59">
        <f t="shared" si="9"/>
        <v>0.24933877634009616</v>
      </c>
      <c r="G245" s="60">
        <f t="shared" si="10"/>
        <v>4.4132963412197022</v>
      </c>
      <c r="H245" s="63">
        <f t="shared" si="11"/>
        <v>8.8265926824394043</v>
      </c>
    </row>
    <row r="246" spans="1:8" s="62" customFormat="1" ht="24">
      <c r="A246" s="56" t="str">
        <f>IF((LEN('Copy paste to Here'!G250))&gt;5,((CONCATENATE('Copy paste to Here'!G250," &amp; ",'Copy paste to Here'!D250,"  &amp;  ",'Copy paste to Here'!E250))),"Empty Cell")</f>
        <v xml:space="preserve">Pack of 10 pcs. of 4mm high polished surgical steel cones - threading 1.2mm (16g) &amp;   &amp;  </v>
      </c>
      <c r="B246" s="57" t="str">
        <f>'Copy paste to Here'!C250</f>
        <v>XCN4S</v>
      </c>
      <c r="C246" s="57" t="s">
        <v>862</v>
      </c>
      <c r="D246" s="58">
        <f>'Shipping Customer'!B250</f>
        <v>2</v>
      </c>
      <c r="E246" s="59">
        <f>Remaining!I250*$N$1</f>
        <v>3.9468198264889592E-2</v>
      </c>
      <c r="F246" s="59">
        <f t="shared" si="9"/>
        <v>7.8936396529779185E-2</v>
      </c>
      <c r="G246" s="60">
        <f t="shared" si="10"/>
        <v>1.3971742185770915</v>
      </c>
      <c r="H246" s="63">
        <f t="shared" si="11"/>
        <v>2.7943484371541829</v>
      </c>
    </row>
    <row r="247" spans="1:8" s="62" customFormat="1" ht="24">
      <c r="A247" s="56" t="str">
        <f>IF((LEN('Copy paste to Here'!G251))&gt;5,((CONCATENATE('Copy paste to Here'!G251," &amp; ",'Copy paste to Here'!D251,"  &amp;  ",'Copy paste to Here'!E251))),"Empty Cell")</f>
        <v xml:space="preserve">Pack of 10 pcs. of 3mm PVD plated 316L steel ball with a frosted effect surface - 1.2mm threading (16g) &amp; Color: Black anodized  &amp;  </v>
      </c>
      <c r="B247" s="57" t="str">
        <f>'Copy paste to Here'!C251</f>
        <v>XFOBT3S</v>
      </c>
      <c r="C247" s="57" t="s">
        <v>864</v>
      </c>
      <c r="D247" s="58">
        <f>'Shipping Customer'!B251</f>
        <v>2</v>
      </c>
      <c r="E247" s="59">
        <f>Remaining!I251*$N$1</f>
        <v>0.18418492523615143</v>
      </c>
      <c r="F247" s="59">
        <f t="shared" si="9"/>
        <v>0.36836985047230286</v>
      </c>
      <c r="G247" s="60">
        <f t="shared" si="10"/>
        <v>6.5201463533597606</v>
      </c>
      <c r="H247" s="63">
        <f t="shared" si="11"/>
        <v>13.040292706719521</v>
      </c>
    </row>
    <row r="248" spans="1:8" s="62" customFormat="1" ht="36">
      <c r="A248" s="56" t="str">
        <f>IF((LEN('Copy paste to Here'!G252))&gt;5,((CONCATENATE('Copy paste to Here'!G252," &amp; ",'Copy paste to Here'!D252,"  &amp;  ",'Copy paste to Here'!E252))),"Empty Cell")</f>
        <v xml:space="preserve">Pack of 10 pcs. of 5mm high polished surgical steel balls with bezel set crystal and with 1.6mm (14g) threading &amp; Crystal Color: Clear  &amp;  </v>
      </c>
      <c r="B248" s="57" t="str">
        <f>'Copy paste to Here'!C252</f>
        <v>XJB5</v>
      </c>
      <c r="C248" s="57" t="s">
        <v>867</v>
      </c>
      <c r="D248" s="58">
        <f>'Shipping Customer'!B252</f>
        <v>1</v>
      </c>
      <c r="E248" s="59">
        <f>Remaining!I252*$N$1</f>
        <v>0.14722264432141358</v>
      </c>
      <c r="F248" s="59">
        <f t="shared" si="9"/>
        <v>0.14722264432141358</v>
      </c>
      <c r="G248" s="60">
        <f t="shared" si="10"/>
        <v>5.21168160897804</v>
      </c>
      <c r="H248" s="63">
        <f t="shared" si="11"/>
        <v>5.21168160897804</v>
      </c>
    </row>
    <row r="249" spans="1:8" s="62" customFormat="1" ht="36">
      <c r="A249" s="56" t="str">
        <f>IF((LEN('Copy paste to Here'!G253))&gt;5,((CONCATENATE('Copy paste to Here'!G253," &amp; ",'Copy paste to Here'!D253,"  &amp;  ",'Copy paste to Here'!E253))),"Empty Cell")</f>
        <v xml:space="preserve">Pack of 10 pcs. of 5mm high polished surgical steel balls with bezel set crystal and with 1.6mm (14g) threading &amp; Crystal Color: Sapphire  &amp;  </v>
      </c>
      <c r="B249" s="57" t="str">
        <f>'Copy paste to Here'!C253</f>
        <v>XJB5</v>
      </c>
      <c r="C249" s="57" t="s">
        <v>867</v>
      </c>
      <c r="D249" s="58">
        <f>'Shipping Customer'!B253</f>
        <v>1</v>
      </c>
      <c r="E249" s="59">
        <f>Remaining!I253*$N$1</f>
        <v>0.14722264432141358</v>
      </c>
      <c r="F249" s="59">
        <f t="shared" si="9"/>
        <v>0.14722264432141358</v>
      </c>
      <c r="G249" s="60">
        <f t="shared" si="10"/>
        <v>5.21168160897804</v>
      </c>
      <c r="H249" s="63">
        <f t="shared" si="11"/>
        <v>5.21168160897804</v>
      </c>
    </row>
    <row r="250" spans="1:8" s="62" customFormat="1" ht="36">
      <c r="A250" s="56" t="str">
        <f>IF((LEN('Copy paste to Here'!G254))&gt;5,((CONCATENATE('Copy paste to Here'!G254," &amp; ",'Copy paste to Here'!D254,"  &amp;  ",'Copy paste to Here'!E254))),"Empty Cell")</f>
        <v xml:space="preserve">Pack of 10 pcs. of 5mm high polished surgical steel balls with bezel set crystal and with 1.6mm (14g) threading &amp; Crystal Color: Light Amethyst  &amp;  </v>
      </c>
      <c r="B250" s="57" t="str">
        <f>'Copy paste to Here'!C254</f>
        <v>XJB5</v>
      </c>
      <c r="C250" s="57" t="s">
        <v>867</v>
      </c>
      <c r="D250" s="58">
        <f>'Shipping Customer'!B254</f>
        <v>1</v>
      </c>
      <c r="E250" s="59">
        <f>Remaining!I254*$N$1</f>
        <v>0.14722264432141358</v>
      </c>
      <c r="F250" s="59">
        <f t="shared" si="9"/>
        <v>0.14722264432141358</v>
      </c>
      <c r="G250" s="60">
        <f t="shared" si="10"/>
        <v>5.21168160897804</v>
      </c>
      <c r="H250" s="63">
        <f t="shared" si="11"/>
        <v>5.21168160897804</v>
      </c>
    </row>
    <row r="251" spans="1:8" s="62" customFormat="1" ht="36">
      <c r="A251" s="56" t="str">
        <f>IF((LEN('Copy paste to Here'!G255))&gt;5,((CONCATENATE('Copy paste to Here'!G255," &amp; ",'Copy paste to Here'!D255,"  &amp;  ",'Copy paste to Here'!E255))),"Empty Cell")</f>
        <v xml:space="preserve">Pack of 10 pcs. of 5mm high polished surgical steel balls with bezel set crystal and with 1.6mm (14g) threading &amp; Crystal Color: Fuchsia  &amp;  </v>
      </c>
      <c r="B251" s="57" t="str">
        <f>'Copy paste to Here'!C255</f>
        <v>XJB5</v>
      </c>
      <c r="C251" s="57" t="s">
        <v>867</v>
      </c>
      <c r="D251" s="58">
        <f>'Shipping Customer'!B255</f>
        <v>1</v>
      </c>
      <c r="E251" s="59">
        <f>Remaining!I255*$N$1</f>
        <v>0.14722264432141358</v>
      </c>
      <c r="F251" s="59">
        <f t="shared" si="9"/>
        <v>0.14722264432141358</v>
      </c>
      <c r="G251" s="60">
        <f t="shared" si="10"/>
        <v>5.21168160897804</v>
      </c>
      <c r="H251" s="63">
        <f t="shared" si="11"/>
        <v>5.21168160897804</v>
      </c>
    </row>
    <row r="252" spans="1:8" s="62" customFormat="1" ht="36">
      <c r="A252" s="56" t="str">
        <f>IF((LEN('Copy paste to Here'!G256))&gt;5,((CONCATENATE('Copy paste to Here'!G256," &amp; ",'Copy paste to Here'!D256,"  &amp;  ",'Copy paste to Here'!E256))),"Empty Cell")</f>
        <v xml:space="preserve">Pack of 10 pcs. of 5mm high polished surgical steel balls with bezel set crystal and with 1.6mm (14g) threading &amp; Crystal Color: Topaz  &amp;  </v>
      </c>
      <c r="B252" s="57" t="str">
        <f>'Copy paste to Here'!C256</f>
        <v>XJB5</v>
      </c>
      <c r="C252" s="57" t="s">
        <v>867</v>
      </c>
      <c r="D252" s="58">
        <f>'Shipping Customer'!B260</f>
        <v>15</v>
      </c>
      <c r="E252" s="59">
        <f>Remaining!I256*$N$1</f>
        <v>0.14722264432141358</v>
      </c>
      <c r="F252" s="59">
        <f t="shared" si="9"/>
        <v>2.2083396648212035</v>
      </c>
      <c r="G252" s="60">
        <f t="shared" si="10"/>
        <v>5.21168160897804</v>
      </c>
      <c r="H252" s="63">
        <f t="shared" si="11"/>
        <v>78.1752241346706</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9"/>
        <v>0</v>
      </c>
      <c r="G253" s="60">
        <f t="shared" si="10"/>
        <v>0</v>
      </c>
      <c r="H253" s="63">
        <f t="shared" si="11"/>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9"/>
        <v>0</v>
      </c>
      <c r="G254" s="60">
        <f t="shared" si="10"/>
        <v>0</v>
      </c>
      <c r="H254" s="63">
        <f t="shared" si="11"/>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9"/>
        <v>0</v>
      </c>
      <c r="G255" s="60">
        <f t="shared" si="10"/>
        <v>0</v>
      </c>
      <c r="H255" s="63">
        <f t="shared" si="11"/>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9"/>
        <v>0</v>
      </c>
      <c r="G256" s="60">
        <f t="shared" si="10"/>
        <v>0</v>
      </c>
      <c r="H256" s="63">
        <f t="shared" si="11"/>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9"/>
        <v>0</v>
      </c>
      <c r="G257" s="60">
        <f t="shared" si="10"/>
        <v>0</v>
      </c>
      <c r="H257" s="63">
        <f t="shared" si="11"/>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9"/>
        <v>0</v>
      </c>
      <c r="G258" s="60">
        <f t="shared" si="10"/>
        <v>0</v>
      </c>
      <c r="H258" s="63">
        <f t="shared" si="11"/>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9"/>
        <v>0</v>
      </c>
      <c r="G259" s="60">
        <f t="shared" si="10"/>
        <v>0</v>
      </c>
      <c r="H259" s="63">
        <f t="shared" si="11"/>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9"/>
        <v>0</v>
      </c>
      <c r="G260" s="60">
        <f t="shared" si="10"/>
        <v>0</v>
      </c>
      <c r="H260" s="63">
        <f t="shared" si="11"/>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9"/>
        <v>0</v>
      </c>
      <c r="G261" s="60">
        <f t="shared" si="10"/>
        <v>0</v>
      </c>
      <c r="H261" s="63">
        <f t="shared" si="11"/>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9"/>
        <v>0</v>
      </c>
      <c r="G262" s="60">
        <f t="shared" si="10"/>
        <v>0</v>
      </c>
      <c r="H262" s="63">
        <f t="shared" si="11"/>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9"/>
        <v>0</v>
      </c>
      <c r="G263" s="60">
        <f t="shared" si="10"/>
        <v>0</v>
      </c>
      <c r="H263" s="63">
        <f t="shared" si="11"/>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9"/>
        <v>0</v>
      </c>
      <c r="G264" s="60">
        <f t="shared" si="10"/>
        <v>0</v>
      </c>
      <c r="H264" s="63">
        <f t="shared" si="11"/>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9"/>
        <v>0</v>
      </c>
      <c r="G265" s="60">
        <f t="shared" si="10"/>
        <v>0</v>
      </c>
      <c r="H265" s="63">
        <f t="shared" si="11"/>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9"/>
        <v>0</v>
      </c>
      <c r="G266" s="60">
        <f t="shared" si="10"/>
        <v>0</v>
      </c>
      <c r="H266" s="63">
        <f t="shared" si="11"/>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9"/>
        <v>0</v>
      </c>
      <c r="G267" s="60">
        <f t="shared" si="10"/>
        <v>0</v>
      </c>
      <c r="H267" s="63">
        <f t="shared" si="11"/>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9"/>
        <v>0</v>
      </c>
      <c r="G268" s="60">
        <f t="shared" si="10"/>
        <v>0</v>
      </c>
      <c r="H268" s="63">
        <f t="shared" si="11"/>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9"/>
        <v>0</v>
      </c>
      <c r="G269" s="60">
        <f t="shared" si="10"/>
        <v>0</v>
      </c>
      <c r="H269" s="63">
        <f t="shared" si="11"/>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9"/>
        <v>0</v>
      </c>
      <c r="G270" s="60">
        <f t="shared" si="10"/>
        <v>0</v>
      </c>
      <c r="H270" s="63">
        <f t="shared" si="11"/>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9"/>
        <v>0</v>
      </c>
      <c r="G271" s="60">
        <f t="shared" si="10"/>
        <v>0</v>
      </c>
      <c r="H271" s="63">
        <f t="shared" si="11"/>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9"/>
        <v>0</v>
      </c>
      <c r="G272" s="60">
        <f t="shared" si="10"/>
        <v>0</v>
      </c>
      <c r="H272" s="63">
        <f t="shared" si="11"/>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9"/>
        <v>0</v>
      </c>
      <c r="G273" s="60">
        <f t="shared" si="10"/>
        <v>0</v>
      </c>
      <c r="H273" s="63">
        <f t="shared" si="11"/>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9"/>
        <v>0</v>
      </c>
      <c r="G274" s="60">
        <f t="shared" si="10"/>
        <v>0</v>
      </c>
      <c r="H274" s="63">
        <f t="shared" si="11"/>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2">D275*E275</f>
        <v>0</v>
      </c>
      <c r="G275" s="60">
        <f t="shared" ref="G275:G338" si="13">E275*$E$14</f>
        <v>0</v>
      </c>
      <c r="H275" s="63">
        <f t="shared" ref="H275:H338" si="14">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2"/>
        <v>0</v>
      </c>
      <c r="G276" s="60">
        <f t="shared" si="13"/>
        <v>0</v>
      </c>
      <c r="H276" s="63">
        <f t="shared" si="14"/>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2"/>
        <v>0</v>
      </c>
      <c r="G277" s="60">
        <f t="shared" si="13"/>
        <v>0</v>
      </c>
      <c r="H277" s="63">
        <f t="shared" si="14"/>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2"/>
        <v>0</v>
      </c>
      <c r="G278" s="60">
        <f t="shared" si="13"/>
        <v>0</v>
      </c>
      <c r="H278" s="63">
        <f t="shared" si="14"/>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2"/>
        <v>0</v>
      </c>
      <c r="G279" s="60">
        <f t="shared" si="13"/>
        <v>0</v>
      </c>
      <c r="H279" s="63">
        <f t="shared" si="14"/>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2"/>
        <v>0</v>
      </c>
      <c r="G280" s="60">
        <f t="shared" si="13"/>
        <v>0</v>
      </c>
      <c r="H280" s="63">
        <f t="shared" si="14"/>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2"/>
        <v>0</v>
      </c>
      <c r="G281" s="60">
        <f t="shared" si="13"/>
        <v>0</v>
      </c>
      <c r="H281" s="63">
        <f t="shared" si="14"/>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2"/>
        <v>0</v>
      </c>
      <c r="G282" s="60">
        <f t="shared" si="13"/>
        <v>0</v>
      </c>
      <c r="H282" s="63">
        <f t="shared" si="14"/>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2"/>
        <v>0</v>
      </c>
      <c r="G283" s="60">
        <f t="shared" si="13"/>
        <v>0</v>
      </c>
      <c r="H283" s="63">
        <f t="shared" si="14"/>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2"/>
        <v>0</v>
      </c>
      <c r="G284" s="60">
        <f t="shared" si="13"/>
        <v>0</v>
      </c>
      <c r="H284" s="63">
        <f t="shared" si="14"/>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2"/>
        <v>0</v>
      </c>
      <c r="G285" s="60">
        <f t="shared" si="13"/>
        <v>0</v>
      </c>
      <c r="H285" s="63">
        <f t="shared" si="14"/>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2"/>
        <v>0</v>
      </c>
      <c r="G286" s="60">
        <f t="shared" si="13"/>
        <v>0</v>
      </c>
      <c r="H286" s="63">
        <f t="shared" si="14"/>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2"/>
        <v>0</v>
      </c>
      <c r="G287" s="60">
        <f t="shared" si="13"/>
        <v>0</v>
      </c>
      <c r="H287" s="63">
        <f t="shared" si="14"/>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2"/>
        <v>0</v>
      </c>
      <c r="G288" s="60">
        <f t="shared" si="13"/>
        <v>0</v>
      </c>
      <c r="H288" s="63">
        <f t="shared" si="14"/>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2"/>
        <v>0</v>
      </c>
      <c r="G289" s="60">
        <f t="shared" si="13"/>
        <v>0</v>
      </c>
      <c r="H289" s="63">
        <f t="shared" si="14"/>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2"/>
        <v>0</v>
      </c>
      <c r="G290" s="60">
        <f t="shared" si="13"/>
        <v>0</v>
      </c>
      <c r="H290" s="63">
        <f t="shared" si="14"/>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2"/>
        <v>0</v>
      </c>
      <c r="G291" s="60">
        <f t="shared" si="13"/>
        <v>0</v>
      </c>
      <c r="H291" s="63">
        <f t="shared" si="14"/>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2"/>
        <v>0</v>
      </c>
      <c r="G292" s="60">
        <f t="shared" si="13"/>
        <v>0</v>
      </c>
      <c r="H292" s="63">
        <f t="shared" si="14"/>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2"/>
        <v>0</v>
      </c>
      <c r="G293" s="60">
        <f t="shared" si="13"/>
        <v>0</v>
      </c>
      <c r="H293" s="63">
        <f t="shared" si="14"/>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2"/>
        <v>0</v>
      </c>
      <c r="G294" s="60">
        <f t="shared" si="13"/>
        <v>0</v>
      </c>
      <c r="H294" s="63">
        <f t="shared" si="14"/>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2"/>
        <v>0</v>
      </c>
      <c r="G295" s="60">
        <f t="shared" si="13"/>
        <v>0</v>
      </c>
      <c r="H295" s="63">
        <f t="shared" si="14"/>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2"/>
        <v>0</v>
      </c>
      <c r="G296" s="60">
        <f t="shared" si="13"/>
        <v>0</v>
      </c>
      <c r="H296" s="63">
        <f t="shared" si="14"/>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2"/>
        <v>0</v>
      </c>
      <c r="G297" s="60">
        <f t="shared" si="13"/>
        <v>0</v>
      </c>
      <c r="H297" s="63">
        <f t="shared" si="14"/>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2"/>
        <v>0</v>
      </c>
      <c r="G298" s="60">
        <f t="shared" si="13"/>
        <v>0</v>
      </c>
      <c r="H298" s="63">
        <f t="shared" si="14"/>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2"/>
        <v>0</v>
      </c>
      <c r="G299" s="60">
        <f t="shared" si="13"/>
        <v>0</v>
      </c>
      <c r="H299" s="63">
        <f t="shared" si="14"/>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2"/>
        <v>0</v>
      </c>
      <c r="G300" s="60">
        <f t="shared" si="13"/>
        <v>0</v>
      </c>
      <c r="H300" s="63">
        <f t="shared" si="14"/>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2"/>
        <v>0</v>
      </c>
      <c r="G301" s="60">
        <f t="shared" si="13"/>
        <v>0</v>
      </c>
      <c r="H301" s="63">
        <f t="shared" si="14"/>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2"/>
        <v>0</v>
      </c>
      <c r="G302" s="60">
        <f t="shared" si="13"/>
        <v>0</v>
      </c>
      <c r="H302" s="63">
        <f t="shared" si="14"/>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2"/>
        <v>0</v>
      </c>
      <c r="G303" s="60">
        <f t="shared" si="13"/>
        <v>0</v>
      </c>
      <c r="H303" s="63">
        <f t="shared" si="14"/>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2"/>
        <v>0</v>
      </c>
      <c r="G304" s="60">
        <f t="shared" si="13"/>
        <v>0</v>
      </c>
      <c r="H304" s="63">
        <f t="shared" si="14"/>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2"/>
        <v>0</v>
      </c>
      <c r="G305" s="60">
        <f t="shared" si="13"/>
        <v>0</v>
      </c>
      <c r="H305" s="63">
        <f t="shared" si="14"/>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2"/>
        <v>0</v>
      </c>
      <c r="G306" s="60">
        <f t="shared" si="13"/>
        <v>0</v>
      </c>
      <c r="H306" s="63">
        <f t="shared" si="14"/>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2"/>
        <v>0</v>
      </c>
      <c r="G307" s="60">
        <f t="shared" si="13"/>
        <v>0</v>
      </c>
      <c r="H307" s="63">
        <f t="shared" si="14"/>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2"/>
        <v>0</v>
      </c>
      <c r="G308" s="60">
        <f t="shared" si="13"/>
        <v>0</v>
      </c>
      <c r="H308" s="63">
        <f t="shared" si="14"/>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2"/>
        <v>0</v>
      </c>
      <c r="G309" s="60">
        <f t="shared" si="13"/>
        <v>0</v>
      </c>
      <c r="H309" s="63">
        <f t="shared" si="14"/>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2"/>
        <v>0</v>
      </c>
      <c r="G310" s="60">
        <f t="shared" si="13"/>
        <v>0</v>
      </c>
      <c r="H310" s="63">
        <f t="shared" si="14"/>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2"/>
        <v>0</v>
      </c>
      <c r="G311" s="60">
        <f t="shared" si="13"/>
        <v>0</v>
      </c>
      <c r="H311" s="63">
        <f t="shared" si="14"/>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2"/>
        <v>0</v>
      </c>
      <c r="G312" s="60">
        <f t="shared" si="13"/>
        <v>0</v>
      </c>
      <c r="H312" s="63">
        <f t="shared" si="14"/>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2"/>
        <v>0</v>
      </c>
      <c r="G313" s="60">
        <f t="shared" si="13"/>
        <v>0</v>
      </c>
      <c r="H313" s="63">
        <f t="shared" si="14"/>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2"/>
        <v>0</v>
      </c>
      <c r="G314" s="60">
        <f t="shared" si="13"/>
        <v>0</v>
      </c>
      <c r="H314" s="63">
        <f t="shared" si="14"/>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2"/>
        <v>0</v>
      </c>
      <c r="G315" s="60">
        <f t="shared" si="13"/>
        <v>0</v>
      </c>
      <c r="H315" s="63">
        <f t="shared" si="14"/>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2"/>
        <v>0</v>
      </c>
      <c r="G316" s="60">
        <f t="shared" si="13"/>
        <v>0</v>
      </c>
      <c r="H316" s="63">
        <f t="shared" si="14"/>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2"/>
        <v>0</v>
      </c>
      <c r="G317" s="60">
        <f t="shared" si="13"/>
        <v>0</v>
      </c>
      <c r="H317" s="63">
        <f t="shared" si="14"/>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2"/>
        <v>0</v>
      </c>
      <c r="G318" s="60">
        <f t="shared" si="13"/>
        <v>0</v>
      </c>
      <c r="H318" s="63">
        <f t="shared" si="14"/>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2"/>
        <v>0</v>
      </c>
      <c r="G319" s="60">
        <f t="shared" si="13"/>
        <v>0</v>
      </c>
      <c r="H319" s="63">
        <f t="shared" si="14"/>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2"/>
        <v>0</v>
      </c>
      <c r="G320" s="60">
        <f t="shared" si="13"/>
        <v>0</v>
      </c>
      <c r="H320" s="63">
        <f t="shared" si="14"/>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2"/>
        <v>0</v>
      </c>
      <c r="G321" s="60">
        <f t="shared" si="13"/>
        <v>0</v>
      </c>
      <c r="H321" s="63">
        <f t="shared" si="14"/>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2"/>
        <v>0</v>
      </c>
      <c r="G322" s="60">
        <f t="shared" si="13"/>
        <v>0</v>
      </c>
      <c r="H322" s="63">
        <f t="shared" si="14"/>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2"/>
        <v>0</v>
      </c>
      <c r="G323" s="60">
        <f t="shared" si="13"/>
        <v>0</v>
      </c>
      <c r="H323" s="63">
        <f t="shared" si="14"/>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2"/>
        <v>0</v>
      </c>
      <c r="G324" s="60">
        <f t="shared" si="13"/>
        <v>0</v>
      </c>
      <c r="H324" s="63">
        <f t="shared" si="14"/>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2"/>
        <v>0</v>
      </c>
      <c r="G325" s="60">
        <f t="shared" si="13"/>
        <v>0</v>
      </c>
      <c r="H325" s="63">
        <f t="shared" si="14"/>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2"/>
        <v>0</v>
      </c>
      <c r="G326" s="60">
        <f t="shared" si="13"/>
        <v>0</v>
      </c>
      <c r="H326" s="63">
        <f t="shared" si="14"/>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2"/>
        <v>0</v>
      </c>
      <c r="G327" s="60">
        <f t="shared" si="13"/>
        <v>0</v>
      </c>
      <c r="H327" s="63">
        <f t="shared" si="14"/>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2"/>
        <v>0</v>
      </c>
      <c r="G328" s="60">
        <f t="shared" si="13"/>
        <v>0</v>
      </c>
      <c r="H328" s="63">
        <f t="shared" si="14"/>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2"/>
        <v>0</v>
      </c>
      <c r="G329" s="60">
        <f t="shared" si="13"/>
        <v>0</v>
      </c>
      <c r="H329" s="63">
        <f t="shared" si="14"/>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2"/>
        <v>0</v>
      </c>
      <c r="G330" s="60">
        <f t="shared" si="13"/>
        <v>0</v>
      </c>
      <c r="H330" s="63">
        <f t="shared" si="14"/>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2"/>
        <v>0</v>
      </c>
      <c r="G331" s="60">
        <f t="shared" si="13"/>
        <v>0</v>
      </c>
      <c r="H331" s="63">
        <f t="shared" si="14"/>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2"/>
        <v>0</v>
      </c>
      <c r="G332" s="60">
        <f t="shared" si="13"/>
        <v>0</v>
      </c>
      <c r="H332" s="63">
        <f t="shared" si="14"/>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2"/>
        <v>0</v>
      </c>
      <c r="G333" s="60">
        <f t="shared" si="13"/>
        <v>0</v>
      </c>
      <c r="H333" s="63">
        <f t="shared" si="14"/>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2"/>
        <v>0</v>
      </c>
      <c r="G334" s="60">
        <f t="shared" si="13"/>
        <v>0</v>
      </c>
      <c r="H334" s="63">
        <f t="shared" si="14"/>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2"/>
        <v>0</v>
      </c>
      <c r="G335" s="60">
        <f t="shared" si="13"/>
        <v>0</v>
      </c>
      <c r="H335" s="63">
        <f t="shared" si="14"/>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2"/>
        <v>0</v>
      </c>
      <c r="G336" s="60">
        <f t="shared" si="13"/>
        <v>0</v>
      </c>
      <c r="H336" s="63">
        <f t="shared" si="14"/>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2"/>
        <v>0</v>
      </c>
      <c r="G337" s="60">
        <f t="shared" si="13"/>
        <v>0</v>
      </c>
      <c r="H337" s="63">
        <f t="shared" si="14"/>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2"/>
        <v>0</v>
      </c>
      <c r="G338" s="60">
        <f t="shared" si="13"/>
        <v>0</v>
      </c>
      <c r="H338" s="63">
        <f t="shared" si="14"/>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5">D339*E339</f>
        <v>0</v>
      </c>
      <c r="G339" s="60">
        <f t="shared" ref="G339:G402" si="16">E339*$E$14</f>
        <v>0</v>
      </c>
      <c r="H339" s="63">
        <f t="shared" ref="H339:H402" si="17">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5"/>
        <v>0</v>
      </c>
      <c r="G340" s="60">
        <f t="shared" si="16"/>
        <v>0</v>
      </c>
      <c r="H340" s="63">
        <f t="shared" si="17"/>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5"/>
        <v>0</v>
      </c>
      <c r="G341" s="60">
        <f t="shared" si="16"/>
        <v>0</v>
      </c>
      <c r="H341" s="63">
        <f t="shared" si="17"/>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5"/>
        <v>0</v>
      </c>
      <c r="G342" s="60">
        <f t="shared" si="16"/>
        <v>0</v>
      </c>
      <c r="H342" s="63">
        <f t="shared" si="17"/>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5"/>
        <v>0</v>
      </c>
      <c r="G343" s="60">
        <f t="shared" si="16"/>
        <v>0</v>
      </c>
      <c r="H343" s="63">
        <f t="shared" si="17"/>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5"/>
        <v>0</v>
      </c>
      <c r="G344" s="60">
        <f t="shared" si="16"/>
        <v>0</v>
      </c>
      <c r="H344" s="63">
        <f t="shared" si="17"/>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5"/>
        <v>0</v>
      </c>
      <c r="G345" s="60">
        <f t="shared" si="16"/>
        <v>0</v>
      </c>
      <c r="H345" s="63">
        <f t="shared" si="17"/>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5"/>
        <v>0</v>
      </c>
      <c r="G346" s="60">
        <f t="shared" si="16"/>
        <v>0</v>
      </c>
      <c r="H346" s="63">
        <f t="shared" si="17"/>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5"/>
        <v>0</v>
      </c>
      <c r="G347" s="60">
        <f t="shared" si="16"/>
        <v>0</v>
      </c>
      <c r="H347" s="63">
        <f t="shared" si="17"/>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5"/>
        <v>0</v>
      </c>
      <c r="G348" s="60">
        <f t="shared" si="16"/>
        <v>0</v>
      </c>
      <c r="H348" s="63">
        <f t="shared" si="17"/>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5"/>
        <v>0</v>
      </c>
      <c r="G349" s="60">
        <f t="shared" si="16"/>
        <v>0</v>
      </c>
      <c r="H349" s="63">
        <f t="shared" si="17"/>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5"/>
        <v>0</v>
      </c>
      <c r="G350" s="60">
        <f t="shared" si="16"/>
        <v>0</v>
      </c>
      <c r="H350" s="63">
        <f t="shared" si="17"/>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5"/>
        <v>0</v>
      </c>
      <c r="G351" s="60">
        <f t="shared" si="16"/>
        <v>0</v>
      </c>
      <c r="H351" s="63">
        <f t="shared" si="17"/>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5"/>
        <v>0</v>
      </c>
      <c r="G352" s="60">
        <f t="shared" si="16"/>
        <v>0</v>
      </c>
      <c r="H352" s="63">
        <f t="shared" si="17"/>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5"/>
        <v>0</v>
      </c>
      <c r="G353" s="60">
        <f t="shared" si="16"/>
        <v>0</v>
      </c>
      <c r="H353" s="63">
        <f t="shared" si="17"/>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5"/>
        <v>0</v>
      </c>
      <c r="G354" s="60">
        <f t="shared" si="16"/>
        <v>0</v>
      </c>
      <c r="H354" s="63">
        <f t="shared" si="17"/>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5"/>
        <v>0</v>
      </c>
      <c r="G355" s="60">
        <f t="shared" si="16"/>
        <v>0</v>
      </c>
      <c r="H355" s="63">
        <f t="shared" si="17"/>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5"/>
        <v>0</v>
      </c>
      <c r="G356" s="60">
        <f t="shared" si="16"/>
        <v>0</v>
      </c>
      <c r="H356" s="63">
        <f t="shared" si="17"/>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5"/>
        <v>0</v>
      </c>
      <c r="G357" s="60">
        <f t="shared" si="16"/>
        <v>0</v>
      </c>
      <c r="H357" s="63">
        <f t="shared" si="17"/>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5"/>
        <v>0</v>
      </c>
      <c r="G358" s="60">
        <f t="shared" si="16"/>
        <v>0</v>
      </c>
      <c r="H358" s="63">
        <f t="shared" si="17"/>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5"/>
        <v>0</v>
      </c>
      <c r="G359" s="60">
        <f t="shared" si="16"/>
        <v>0</v>
      </c>
      <c r="H359" s="63">
        <f t="shared" si="17"/>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5"/>
        <v>0</v>
      </c>
      <c r="G360" s="60">
        <f t="shared" si="16"/>
        <v>0</v>
      </c>
      <c r="H360" s="63">
        <f t="shared" si="17"/>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5"/>
        <v>0</v>
      </c>
      <c r="G361" s="60">
        <f t="shared" si="16"/>
        <v>0</v>
      </c>
      <c r="H361" s="63">
        <f t="shared" si="17"/>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5"/>
        <v>0</v>
      </c>
      <c r="G362" s="60">
        <f t="shared" si="16"/>
        <v>0</v>
      </c>
      <c r="H362" s="63">
        <f t="shared" si="17"/>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5"/>
        <v>0</v>
      </c>
      <c r="G363" s="60">
        <f t="shared" si="16"/>
        <v>0</v>
      </c>
      <c r="H363" s="63">
        <f t="shared" si="17"/>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5"/>
        <v>0</v>
      </c>
      <c r="G364" s="60">
        <f t="shared" si="16"/>
        <v>0</v>
      </c>
      <c r="H364" s="63">
        <f t="shared" si="17"/>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5"/>
        <v>0</v>
      </c>
      <c r="G365" s="60">
        <f t="shared" si="16"/>
        <v>0</v>
      </c>
      <c r="H365" s="63">
        <f t="shared" si="17"/>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5"/>
        <v>0</v>
      </c>
      <c r="G366" s="60">
        <f t="shared" si="16"/>
        <v>0</v>
      </c>
      <c r="H366" s="63">
        <f t="shared" si="17"/>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5"/>
        <v>0</v>
      </c>
      <c r="G367" s="60">
        <f t="shared" si="16"/>
        <v>0</v>
      </c>
      <c r="H367" s="63">
        <f t="shared" si="17"/>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5"/>
        <v>0</v>
      </c>
      <c r="G368" s="60">
        <f t="shared" si="16"/>
        <v>0</v>
      </c>
      <c r="H368" s="63">
        <f t="shared" si="17"/>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5"/>
        <v>0</v>
      </c>
      <c r="G369" s="60">
        <f t="shared" si="16"/>
        <v>0</v>
      </c>
      <c r="H369" s="63">
        <f t="shared" si="17"/>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5"/>
        <v>0</v>
      </c>
      <c r="G370" s="60">
        <f t="shared" si="16"/>
        <v>0</v>
      </c>
      <c r="H370" s="63">
        <f t="shared" si="17"/>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5"/>
        <v>0</v>
      </c>
      <c r="G371" s="60">
        <f t="shared" si="16"/>
        <v>0</v>
      </c>
      <c r="H371" s="63">
        <f t="shared" si="17"/>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5"/>
        <v>0</v>
      </c>
      <c r="G372" s="60">
        <f t="shared" si="16"/>
        <v>0</v>
      </c>
      <c r="H372" s="63">
        <f t="shared" si="17"/>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5"/>
        <v>0</v>
      </c>
      <c r="G373" s="60">
        <f t="shared" si="16"/>
        <v>0</v>
      </c>
      <c r="H373" s="63">
        <f t="shared" si="17"/>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5"/>
        <v>0</v>
      </c>
      <c r="G374" s="60">
        <f t="shared" si="16"/>
        <v>0</v>
      </c>
      <c r="H374" s="63">
        <f t="shared" si="17"/>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5"/>
        <v>0</v>
      </c>
      <c r="G375" s="60">
        <f t="shared" si="16"/>
        <v>0</v>
      </c>
      <c r="H375" s="63">
        <f t="shared" si="17"/>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5"/>
        <v>0</v>
      </c>
      <c r="G376" s="60">
        <f t="shared" si="16"/>
        <v>0</v>
      </c>
      <c r="H376" s="63">
        <f t="shared" si="17"/>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5"/>
        <v>0</v>
      </c>
      <c r="G377" s="60">
        <f t="shared" si="16"/>
        <v>0</v>
      </c>
      <c r="H377" s="63">
        <f t="shared" si="17"/>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5"/>
        <v>0</v>
      </c>
      <c r="G378" s="60">
        <f t="shared" si="16"/>
        <v>0</v>
      </c>
      <c r="H378" s="63">
        <f t="shared" si="17"/>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5"/>
        <v>0</v>
      </c>
      <c r="G379" s="60">
        <f t="shared" si="16"/>
        <v>0</v>
      </c>
      <c r="H379" s="63">
        <f t="shared" si="17"/>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5"/>
        <v>0</v>
      </c>
      <c r="G380" s="60">
        <f t="shared" si="16"/>
        <v>0</v>
      </c>
      <c r="H380" s="63">
        <f t="shared" si="17"/>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5"/>
        <v>0</v>
      </c>
      <c r="G381" s="60">
        <f t="shared" si="16"/>
        <v>0</v>
      </c>
      <c r="H381" s="63">
        <f t="shared" si="17"/>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5"/>
        <v>0</v>
      </c>
      <c r="G382" s="60">
        <f t="shared" si="16"/>
        <v>0</v>
      </c>
      <c r="H382" s="63">
        <f t="shared" si="17"/>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5"/>
        <v>0</v>
      </c>
      <c r="G383" s="60">
        <f t="shared" si="16"/>
        <v>0</v>
      </c>
      <c r="H383" s="63">
        <f t="shared" si="17"/>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5"/>
        <v>0</v>
      </c>
      <c r="G384" s="60">
        <f t="shared" si="16"/>
        <v>0</v>
      </c>
      <c r="H384" s="63">
        <f t="shared" si="17"/>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5"/>
        <v>0</v>
      </c>
      <c r="G385" s="60">
        <f t="shared" si="16"/>
        <v>0</v>
      </c>
      <c r="H385" s="63">
        <f t="shared" si="17"/>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5"/>
        <v>0</v>
      </c>
      <c r="G386" s="60">
        <f t="shared" si="16"/>
        <v>0</v>
      </c>
      <c r="H386" s="63">
        <f t="shared" si="17"/>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5"/>
        <v>0</v>
      </c>
      <c r="G387" s="60">
        <f t="shared" si="16"/>
        <v>0</v>
      </c>
      <c r="H387" s="63">
        <f t="shared" si="17"/>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5"/>
        <v>0</v>
      </c>
      <c r="G388" s="60">
        <f t="shared" si="16"/>
        <v>0</v>
      </c>
      <c r="H388" s="63">
        <f t="shared" si="17"/>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5"/>
        <v>0</v>
      </c>
      <c r="G389" s="60">
        <f t="shared" si="16"/>
        <v>0</v>
      </c>
      <c r="H389" s="63">
        <f t="shared" si="17"/>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5"/>
        <v>0</v>
      </c>
      <c r="G390" s="60">
        <f t="shared" si="16"/>
        <v>0</v>
      </c>
      <c r="H390" s="63">
        <f t="shared" si="17"/>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5"/>
        <v>0</v>
      </c>
      <c r="G391" s="60">
        <f t="shared" si="16"/>
        <v>0</v>
      </c>
      <c r="H391" s="63">
        <f t="shared" si="17"/>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5"/>
        <v>0</v>
      </c>
      <c r="G392" s="60">
        <f t="shared" si="16"/>
        <v>0</v>
      </c>
      <c r="H392" s="63">
        <f t="shared" si="17"/>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5"/>
        <v>0</v>
      </c>
      <c r="G393" s="60">
        <f t="shared" si="16"/>
        <v>0</v>
      </c>
      <c r="H393" s="63">
        <f t="shared" si="17"/>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5"/>
        <v>0</v>
      </c>
      <c r="G394" s="60">
        <f t="shared" si="16"/>
        <v>0</v>
      </c>
      <c r="H394" s="63">
        <f t="shared" si="17"/>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5"/>
        <v>0</v>
      </c>
      <c r="G395" s="60">
        <f t="shared" si="16"/>
        <v>0</v>
      </c>
      <c r="H395" s="63">
        <f t="shared" si="17"/>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5"/>
        <v>0</v>
      </c>
      <c r="G396" s="60">
        <f t="shared" si="16"/>
        <v>0</v>
      </c>
      <c r="H396" s="63">
        <f t="shared" si="17"/>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5"/>
        <v>0</v>
      </c>
      <c r="G397" s="60">
        <f t="shared" si="16"/>
        <v>0</v>
      </c>
      <c r="H397" s="63">
        <f t="shared" si="17"/>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5"/>
        <v>0</v>
      </c>
      <c r="G398" s="60">
        <f t="shared" si="16"/>
        <v>0</v>
      </c>
      <c r="H398" s="63">
        <f t="shared" si="17"/>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5"/>
        <v>0</v>
      </c>
      <c r="G399" s="60">
        <f t="shared" si="16"/>
        <v>0</v>
      </c>
      <c r="H399" s="63">
        <f t="shared" si="17"/>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5"/>
        <v>0</v>
      </c>
      <c r="G400" s="60">
        <f t="shared" si="16"/>
        <v>0</v>
      </c>
      <c r="H400" s="63">
        <f t="shared" si="17"/>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5"/>
        <v>0</v>
      </c>
      <c r="G401" s="60">
        <f t="shared" si="16"/>
        <v>0</v>
      </c>
      <c r="H401" s="63">
        <f t="shared" si="17"/>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5"/>
        <v>0</v>
      </c>
      <c r="G402" s="60">
        <f t="shared" si="16"/>
        <v>0</v>
      </c>
      <c r="H402" s="63">
        <f t="shared" si="17"/>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8">D403*E403</f>
        <v>0</v>
      </c>
      <c r="G403" s="60">
        <f t="shared" ref="G403:G466" si="19">E403*$E$14</f>
        <v>0</v>
      </c>
      <c r="H403" s="63">
        <f t="shared" ref="H403:H466" si="20">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8"/>
        <v>0</v>
      </c>
      <c r="G404" s="60">
        <f t="shared" si="19"/>
        <v>0</v>
      </c>
      <c r="H404" s="63">
        <f t="shared" si="20"/>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8"/>
        <v>0</v>
      </c>
      <c r="G405" s="60">
        <f t="shared" si="19"/>
        <v>0</v>
      </c>
      <c r="H405" s="63">
        <f t="shared" si="20"/>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8"/>
        <v>0</v>
      </c>
      <c r="G406" s="60">
        <f t="shared" si="19"/>
        <v>0</v>
      </c>
      <c r="H406" s="63">
        <f t="shared" si="20"/>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8"/>
        <v>0</v>
      </c>
      <c r="G407" s="60">
        <f t="shared" si="19"/>
        <v>0</v>
      </c>
      <c r="H407" s="63">
        <f t="shared" si="20"/>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8"/>
        <v>0</v>
      </c>
      <c r="G408" s="60">
        <f t="shared" si="19"/>
        <v>0</v>
      </c>
      <c r="H408" s="63">
        <f t="shared" si="20"/>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8"/>
        <v>0</v>
      </c>
      <c r="G409" s="60">
        <f t="shared" si="19"/>
        <v>0</v>
      </c>
      <c r="H409" s="63">
        <f t="shared" si="20"/>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8"/>
        <v>0</v>
      </c>
      <c r="G410" s="60">
        <f t="shared" si="19"/>
        <v>0</v>
      </c>
      <c r="H410" s="63">
        <f t="shared" si="20"/>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8"/>
        <v>0</v>
      </c>
      <c r="G411" s="60">
        <f t="shared" si="19"/>
        <v>0</v>
      </c>
      <c r="H411" s="63">
        <f t="shared" si="20"/>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8"/>
        <v>0</v>
      </c>
      <c r="G412" s="60">
        <f t="shared" si="19"/>
        <v>0</v>
      </c>
      <c r="H412" s="63">
        <f t="shared" si="20"/>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8"/>
        <v>0</v>
      </c>
      <c r="G413" s="60">
        <f t="shared" si="19"/>
        <v>0</v>
      </c>
      <c r="H413" s="63">
        <f t="shared" si="20"/>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8"/>
        <v>0</v>
      </c>
      <c r="G414" s="60">
        <f t="shared" si="19"/>
        <v>0</v>
      </c>
      <c r="H414" s="63">
        <f t="shared" si="20"/>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8"/>
        <v>0</v>
      </c>
      <c r="G415" s="60">
        <f t="shared" si="19"/>
        <v>0</v>
      </c>
      <c r="H415" s="63">
        <f t="shared" si="20"/>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8"/>
        <v>0</v>
      </c>
      <c r="G416" s="60">
        <f t="shared" si="19"/>
        <v>0</v>
      </c>
      <c r="H416" s="63">
        <f t="shared" si="20"/>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8"/>
        <v>0</v>
      </c>
      <c r="G417" s="60">
        <f t="shared" si="19"/>
        <v>0</v>
      </c>
      <c r="H417" s="63">
        <f t="shared" si="20"/>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8"/>
        <v>0</v>
      </c>
      <c r="G418" s="60">
        <f t="shared" si="19"/>
        <v>0</v>
      </c>
      <c r="H418" s="63">
        <f t="shared" si="20"/>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8"/>
        <v>0</v>
      </c>
      <c r="G419" s="60">
        <f t="shared" si="19"/>
        <v>0</v>
      </c>
      <c r="H419" s="63">
        <f t="shared" si="20"/>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8"/>
        <v>0</v>
      </c>
      <c r="G420" s="60">
        <f t="shared" si="19"/>
        <v>0</v>
      </c>
      <c r="H420" s="63">
        <f t="shared" si="20"/>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8"/>
        <v>0</v>
      </c>
      <c r="G421" s="60">
        <f t="shared" si="19"/>
        <v>0</v>
      </c>
      <c r="H421" s="63">
        <f t="shared" si="20"/>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8"/>
        <v>0</v>
      </c>
      <c r="G422" s="60">
        <f t="shared" si="19"/>
        <v>0</v>
      </c>
      <c r="H422" s="63">
        <f t="shared" si="20"/>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8"/>
        <v>0</v>
      </c>
      <c r="G423" s="60">
        <f t="shared" si="19"/>
        <v>0</v>
      </c>
      <c r="H423" s="63">
        <f t="shared" si="20"/>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8"/>
        <v>0</v>
      </c>
      <c r="G424" s="60">
        <f t="shared" si="19"/>
        <v>0</v>
      </c>
      <c r="H424" s="63">
        <f t="shared" si="20"/>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8"/>
        <v>0</v>
      </c>
      <c r="G425" s="60">
        <f t="shared" si="19"/>
        <v>0</v>
      </c>
      <c r="H425" s="63">
        <f t="shared" si="20"/>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8"/>
        <v>0</v>
      </c>
      <c r="G426" s="60">
        <f t="shared" si="19"/>
        <v>0</v>
      </c>
      <c r="H426" s="63">
        <f t="shared" si="20"/>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8"/>
        <v>0</v>
      </c>
      <c r="G427" s="60">
        <f t="shared" si="19"/>
        <v>0</v>
      </c>
      <c r="H427" s="63">
        <f t="shared" si="20"/>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8"/>
        <v>0</v>
      </c>
      <c r="G428" s="60">
        <f t="shared" si="19"/>
        <v>0</v>
      </c>
      <c r="H428" s="63">
        <f t="shared" si="20"/>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8"/>
        <v>0</v>
      </c>
      <c r="G429" s="60">
        <f t="shared" si="19"/>
        <v>0</v>
      </c>
      <c r="H429" s="63">
        <f t="shared" si="20"/>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8"/>
        <v>0</v>
      </c>
      <c r="G430" s="60">
        <f t="shared" si="19"/>
        <v>0</v>
      </c>
      <c r="H430" s="63">
        <f t="shared" si="20"/>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8"/>
        <v>0</v>
      </c>
      <c r="G431" s="60">
        <f t="shared" si="19"/>
        <v>0</v>
      </c>
      <c r="H431" s="63">
        <f t="shared" si="20"/>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8"/>
        <v>0</v>
      </c>
      <c r="G432" s="60">
        <f t="shared" si="19"/>
        <v>0</v>
      </c>
      <c r="H432" s="63">
        <f t="shared" si="20"/>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8"/>
        <v>0</v>
      </c>
      <c r="G433" s="60">
        <f t="shared" si="19"/>
        <v>0</v>
      </c>
      <c r="H433" s="63">
        <f t="shared" si="20"/>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8"/>
        <v>0</v>
      </c>
      <c r="G434" s="60">
        <f t="shared" si="19"/>
        <v>0</v>
      </c>
      <c r="H434" s="63">
        <f t="shared" si="20"/>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8"/>
        <v>0</v>
      </c>
      <c r="G435" s="60">
        <f t="shared" si="19"/>
        <v>0</v>
      </c>
      <c r="H435" s="63">
        <f t="shared" si="20"/>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8"/>
        <v>0</v>
      </c>
      <c r="G436" s="60">
        <f t="shared" si="19"/>
        <v>0</v>
      </c>
      <c r="H436" s="63">
        <f t="shared" si="20"/>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8"/>
        <v>0</v>
      </c>
      <c r="G437" s="60">
        <f t="shared" si="19"/>
        <v>0</v>
      </c>
      <c r="H437" s="63">
        <f t="shared" si="20"/>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8"/>
        <v>0</v>
      </c>
      <c r="G438" s="60">
        <f t="shared" si="19"/>
        <v>0</v>
      </c>
      <c r="H438" s="63">
        <f t="shared" si="20"/>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8"/>
        <v>0</v>
      </c>
      <c r="G439" s="60">
        <f t="shared" si="19"/>
        <v>0</v>
      </c>
      <c r="H439" s="63">
        <f t="shared" si="20"/>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8"/>
        <v>0</v>
      </c>
      <c r="G440" s="60">
        <f t="shared" si="19"/>
        <v>0</v>
      </c>
      <c r="H440" s="63">
        <f t="shared" si="20"/>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8"/>
        <v>0</v>
      </c>
      <c r="G441" s="60">
        <f t="shared" si="19"/>
        <v>0</v>
      </c>
      <c r="H441" s="63">
        <f t="shared" si="20"/>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8"/>
        <v>0</v>
      </c>
      <c r="G442" s="60">
        <f t="shared" si="19"/>
        <v>0</v>
      </c>
      <c r="H442" s="63">
        <f t="shared" si="20"/>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8"/>
        <v>0</v>
      </c>
      <c r="G443" s="60">
        <f t="shared" si="19"/>
        <v>0</v>
      </c>
      <c r="H443" s="63">
        <f t="shared" si="20"/>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8"/>
        <v>0</v>
      </c>
      <c r="G444" s="60">
        <f t="shared" si="19"/>
        <v>0</v>
      </c>
      <c r="H444" s="63">
        <f t="shared" si="20"/>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8"/>
        <v>0</v>
      </c>
      <c r="G445" s="60">
        <f t="shared" si="19"/>
        <v>0</v>
      </c>
      <c r="H445" s="63">
        <f t="shared" si="20"/>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8"/>
        <v>0</v>
      </c>
      <c r="G446" s="60">
        <f t="shared" si="19"/>
        <v>0</v>
      </c>
      <c r="H446" s="63">
        <f t="shared" si="20"/>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8"/>
        <v>0</v>
      </c>
      <c r="G447" s="60">
        <f t="shared" si="19"/>
        <v>0</v>
      </c>
      <c r="H447" s="63">
        <f t="shared" si="20"/>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8"/>
        <v>0</v>
      </c>
      <c r="G448" s="60">
        <f t="shared" si="19"/>
        <v>0</v>
      </c>
      <c r="H448" s="63">
        <f t="shared" si="20"/>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8"/>
        <v>0</v>
      </c>
      <c r="G449" s="60">
        <f t="shared" si="19"/>
        <v>0</v>
      </c>
      <c r="H449" s="63">
        <f t="shared" si="20"/>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8"/>
        <v>0</v>
      </c>
      <c r="G450" s="60">
        <f t="shared" si="19"/>
        <v>0</v>
      </c>
      <c r="H450" s="63">
        <f t="shared" si="20"/>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8"/>
        <v>0</v>
      </c>
      <c r="G451" s="60">
        <f t="shared" si="19"/>
        <v>0</v>
      </c>
      <c r="H451" s="63">
        <f t="shared" si="20"/>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8"/>
        <v>0</v>
      </c>
      <c r="G452" s="60">
        <f t="shared" si="19"/>
        <v>0</v>
      </c>
      <c r="H452" s="63">
        <f t="shared" si="20"/>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8"/>
        <v>0</v>
      </c>
      <c r="G453" s="60">
        <f t="shared" si="19"/>
        <v>0</v>
      </c>
      <c r="H453" s="63">
        <f t="shared" si="20"/>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8"/>
        <v>0</v>
      </c>
      <c r="G454" s="60">
        <f t="shared" si="19"/>
        <v>0</v>
      </c>
      <c r="H454" s="63">
        <f t="shared" si="20"/>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8"/>
        <v>0</v>
      </c>
      <c r="G455" s="60">
        <f t="shared" si="19"/>
        <v>0</v>
      </c>
      <c r="H455" s="63">
        <f t="shared" si="20"/>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8"/>
        <v>0</v>
      </c>
      <c r="G456" s="60">
        <f t="shared" si="19"/>
        <v>0</v>
      </c>
      <c r="H456" s="63">
        <f t="shared" si="20"/>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8"/>
        <v>0</v>
      </c>
      <c r="G457" s="60">
        <f t="shared" si="19"/>
        <v>0</v>
      </c>
      <c r="H457" s="63">
        <f t="shared" si="20"/>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8"/>
        <v>0</v>
      </c>
      <c r="G458" s="60">
        <f t="shared" si="19"/>
        <v>0</v>
      </c>
      <c r="H458" s="63">
        <f t="shared" si="20"/>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8"/>
        <v>0</v>
      </c>
      <c r="G459" s="60">
        <f t="shared" si="19"/>
        <v>0</v>
      </c>
      <c r="H459" s="63">
        <f t="shared" si="20"/>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8"/>
        <v>0</v>
      </c>
      <c r="G460" s="60">
        <f t="shared" si="19"/>
        <v>0</v>
      </c>
      <c r="H460" s="63">
        <f t="shared" si="20"/>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8"/>
        <v>0</v>
      </c>
      <c r="G461" s="60">
        <f t="shared" si="19"/>
        <v>0</v>
      </c>
      <c r="H461" s="63">
        <f t="shared" si="20"/>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8"/>
        <v>0</v>
      </c>
      <c r="G462" s="60">
        <f t="shared" si="19"/>
        <v>0</v>
      </c>
      <c r="H462" s="63">
        <f t="shared" si="20"/>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8"/>
        <v>0</v>
      </c>
      <c r="G463" s="60">
        <f t="shared" si="19"/>
        <v>0</v>
      </c>
      <c r="H463" s="63">
        <f t="shared" si="20"/>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8"/>
        <v>0</v>
      </c>
      <c r="G464" s="60">
        <f t="shared" si="19"/>
        <v>0</v>
      </c>
      <c r="H464" s="63">
        <f t="shared" si="20"/>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8"/>
        <v>0</v>
      </c>
      <c r="G465" s="60">
        <f t="shared" si="19"/>
        <v>0</v>
      </c>
      <c r="H465" s="63">
        <f t="shared" si="20"/>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8"/>
        <v>0</v>
      </c>
      <c r="G466" s="60">
        <f t="shared" si="19"/>
        <v>0</v>
      </c>
      <c r="H466" s="63">
        <f t="shared" si="20"/>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1">D467*E467</f>
        <v>0</v>
      </c>
      <c r="G467" s="60">
        <f t="shared" ref="G467:G530" si="22">E467*$E$14</f>
        <v>0</v>
      </c>
      <c r="H467" s="63">
        <f t="shared" ref="H467:H530" si="23">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1"/>
        <v>0</v>
      </c>
      <c r="G468" s="60">
        <f t="shared" si="22"/>
        <v>0</v>
      </c>
      <c r="H468" s="63">
        <f t="shared" si="23"/>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1"/>
        <v>0</v>
      </c>
      <c r="G469" s="60">
        <f t="shared" si="22"/>
        <v>0</v>
      </c>
      <c r="H469" s="63">
        <f t="shared" si="23"/>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1"/>
        <v>0</v>
      </c>
      <c r="G470" s="60">
        <f t="shared" si="22"/>
        <v>0</v>
      </c>
      <c r="H470" s="63">
        <f t="shared" si="23"/>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1"/>
        <v>0</v>
      </c>
      <c r="G471" s="60">
        <f t="shared" si="22"/>
        <v>0</v>
      </c>
      <c r="H471" s="63">
        <f t="shared" si="23"/>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1"/>
        <v>0</v>
      </c>
      <c r="G472" s="60">
        <f t="shared" si="22"/>
        <v>0</v>
      </c>
      <c r="H472" s="63">
        <f t="shared" si="23"/>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1"/>
        <v>0</v>
      </c>
      <c r="G473" s="60">
        <f t="shared" si="22"/>
        <v>0</v>
      </c>
      <c r="H473" s="63">
        <f t="shared" si="23"/>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1"/>
        <v>0</v>
      </c>
      <c r="G474" s="60">
        <f t="shared" si="22"/>
        <v>0</v>
      </c>
      <c r="H474" s="63">
        <f t="shared" si="23"/>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1"/>
        <v>0</v>
      </c>
      <c r="G475" s="60">
        <f t="shared" si="22"/>
        <v>0</v>
      </c>
      <c r="H475" s="63">
        <f t="shared" si="23"/>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1"/>
        <v>0</v>
      </c>
      <c r="G476" s="60">
        <f t="shared" si="22"/>
        <v>0</v>
      </c>
      <c r="H476" s="63">
        <f t="shared" si="23"/>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1"/>
        <v>0</v>
      </c>
      <c r="G477" s="60">
        <f t="shared" si="22"/>
        <v>0</v>
      </c>
      <c r="H477" s="63">
        <f t="shared" si="23"/>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1"/>
        <v>0</v>
      </c>
      <c r="G478" s="60">
        <f t="shared" si="22"/>
        <v>0</v>
      </c>
      <c r="H478" s="63">
        <f t="shared" si="23"/>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1"/>
        <v>0</v>
      </c>
      <c r="G479" s="60">
        <f t="shared" si="22"/>
        <v>0</v>
      </c>
      <c r="H479" s="63">
        <f t="shared" si="23"/>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1"/>
        <v>0</v>
      </c>
      <c r="G480" s="60">
        <f t="shared" si="22"/>
        <v>0</v>
      </c>
      <c r="H480" s="63">
        <f t="shared" si="23"/>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1"/>
        <v>0</v>
      </c>
      <c r="G481" s="60">
        <f t="shared" si="22"/>
        <v>0</v>
      </c>
      <c r="H481" s="63">
        <f t="shared" si="23"/>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1"/>
        <v>0</v>
      </c>
      <c r="G482" s="60">
        <f t="shared" si="22"/>
        <v>0</v>
      </c>
      <c r="H482" s="63">
        <f t="shared" si="23"/>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1"/>
        <v>0</v>
      </c>
      <c r="G483" s="60">
        <f t="shared" si="22"/>
        <v>0</v>
      </c>
      <c r="H483" s="63">
        <f t="shared" si="23"/>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1"/>
        <v>0</v>
      </c>
      <c r="G484" s="60">
        <f t="shared" si="22"/>
        <v>0</v>
      </c>
      <c r="H484" s="63">
        <f t="shared" si="23"/>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1"/>
        <v>0</v>
      </c>
      <c r="G485" s="60">
        <f t="shared" si="22"/>
        <v>0</v>
      </c>
      <c r="H485" s="63">
        <f t="shared" si="23"/>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1"/>
        <v>0</v>
      </c>
      <c r="G486" s="60">
        <f t="shared" si="22"/>
        <v>0</v>
      </c>
      <c r="H486" s="63">
        <f t="shared" si="23"/>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1"/>
        <v>0</v>
      </c>
      <c r="G487" s="60">
        <f t="shared" si="22"/>
        <v>0</v>
      </c>
      <c r="H487" s="63">
        <f t="shared" si="23"/>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1"/>
        <v>0</v>
      </c>
      <c r="G488" s="60">
        <f t="shared" si="22"/>
        <v>0</v>
      </c>
      <c r="H488" s="63">
        <f t="shared" si="23"/>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1"/>
        <v>0</v>
      </c>
      <c r="G489" s="60">
        <f t="shared" si="22"/>
        <v>0</v>
      </c>
      <c r="H489" s="63">
        <f t="shared" si="23"/>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1"/>
        <v>0</v>
      </c>
      <c r="G490" s="60">
        <f t="shared" si="22"/>
        <v>0</v>
      </c>
      <c r="H490" s="63">
        <f t="shared" si="23"/>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1"/>
        <v>0</v>
      </c>
      <c r="G491" s="60">
        <f t="shared" si="22"/>
        <v>0</v>
      </c>
      <c r="H491" s="63">
        <f t="shared" si="23"/>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1"/>
        <v>0</v>
      </c>
      <c r="G492" s="60">
        <f t="shared" si="22"/>
        <v>0</v>
      </c>
      <c r="H492" s="63">
        <f t="shared" si="23"/>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1"/>
        <v>0</v>
      </c>
      <c r="G493" s="60">
        <f t="shared" si="22"/>
        <v>0</v>
      </c>
      <c r="H493" s="63">
        <f t="shared" si="23"/>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1"/>
        <v>0</v>
      </c>
      <c r="G494" s="60">
        <f t="shared" si="22"/>
        <v>0</v>
      </c>
      <c r="H494" s="63">
        <f t="shared" si="23"/>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1"/>
        <v>0</v>
      </c>
      <c r="G495" s="60">
        <f t="shared" si="22"/>
        <v>0</v>
      </c>
      <c r="H495" s="63">
        <f t="shared" si="23"/>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1"/>
        <v>0</v>
      </c>
      <c r="G496" s="60">
        <f t="shared" si="22"/>
        <v>0</v>
      </c>
      <c r="H496" s="63">
        <f t="shared" si="23"/>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1"/>
        <v>0</v>
      </c>
      <c r="G497" s="60">
        <f t="shared" si="22"/>
        <v>0</v>
      </c>
      <c r="H497" s="63">
        <f t="shared" si="23"/>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1"/>
        <v>0</v>
      </c>
      <c r="G498" s="60">
        <f t="shared" si="22"/>
        <v>0</v>
      </c>
      <c r="H498" s="63">
        <f t="shared" si="23"/>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1"/>
        <v>0</v>
      </c>
      <c r="G499" s="60">
        <f t="shared" si="22"/>
        <v>0</v>
      </c>
      <c r="H499" s="63">
        <f t="shared" si="23"/>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1"/>
        <v>0</v>
      </c>
      <c r="G500" s="60">
        <f t="shared" si="22"/>
        <v>0</v>
      </c>
      <c r="H500" s="63">
        <f t="shared" si="23"/>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1"/>
        <v>0</v>
      </c>
      <c r="G501" s="60">
        <f t="shared" si="22"/>
        <v>0</v>
      </c>
      <c r="H501" s="63">
        <f t="shared" si="23"/>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1"/>
        <v>0</v>
      </c>
      <c r="G502" s="60">
        <f t="shared" si="22"/>
        <v>0</v>
      </c>
      <c r="H502" s="63">
        <f t="shared" si="23"/>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1"/>
        <v>0</v>
      </c>
      <c r="G503" s="60">
        <f t="shared" si="22"/>
        <v>0</v>
      </c>
      <c r="H503" s="63">
        <f t="shared" si="23"/>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1"/>
        <v>0</v>
      </c>
      <c r="G504" s="60">
        <f t="shared" si="22"/>
        <v>0</v>
      </c>
      <c r="H504" s="63">
        <f t="shared" si="23"/>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1"/>
        <v>0</v>
      </c>
      <c r="G505" s="60">
        <f t="shared" si="22"/>
        <v>0</v>
      </c>
      <c r="H505" s="63">
        <f t="shared" si="23"/>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1"/>
        <v>0</v>
      </c>
      <c r="G506" s="60">
        <f t="shared" si="22"/>
        <v>0</v>
      </c>
      <c r="H506" s="63">
        <f t="shared" si="23"/>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1"/>
        <v>0</v>
      </c>
      <c r="G507" s="60">
        <f t="shared" si="22"/>
        <v>0</v>
      </c>
      <c r="H507" s="63">
        <f t="shared" si="23"/>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1"/>
        <v>0</v>
      </c>
      <c r="G508" s="60">
        <f t="shared" si="22"/>
        <v>0</v>
      </c>
      <c r="H508" s="63">
        <f t="shared" si="23"/>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1"/>
        <v>0</v>
      </c>
      <c r="G509" s="60">
        <f t="shared" si="22"/>
        <v>0</v>
      </c>
      <c r="H509" s="63">
        <f t="shared" si="23"/>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1"/>
        <v>0</v>
      </c>
      <c r="G510" s="60">
        <f t="shared" si="22"/>
        <v>0</v>
      </c>
      <c r="H510" s="63">
        <f t="shared" si="23"/>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1"/>
        <v>0</v>
      </c>
      <c r="G511" s="60">
        <f t="shared" si="22"/>
        <v>0</v>
      </c>
      <c r="H511" s="63">
        <f t="shared" si="23"/>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1"/>
        <v>0</v>
      </c>
      <c r="G512" s="60">
        <f t="shared" si="22"/>
        <v>0</v>
      </c>
      <c r="H512" s="63">
        <f t="shared" si="23"/>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1"/>
        <v>0</v>
      </c>
      <c r="G513" s="60">
        <f t="shared" si="22"/>
        <v>0</v>
      </c>
      <c r="H513" s="63">
        <f t="shared" si="23"/>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1"/>
        <v>0</v>
      </c>
      <c r="G514" s="60">
        <f t="shared" si="22"/>
        <v>0</v>
      </c>
      <c r="H514" s="63">
        <f t="shared" si="23"/>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1"/>
        <v>0</v>
      </c>
      <c r="G515" s="60">
        <f t="shared" si="22"/>
        <v>0</v>
      </c>
      <c r="H515" s="63">
        <f t="shared" si="23"/>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1"/>
        <v>0</v>
      </c>
      <c r="G516" s="60">
        <f t="shared" si="22"/>
        <v>0</v>
      </c>
      <c r="H516" s="63">
        <f t="shared" si="23"/>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1"/>
        <v>0</v>
      </c>
      <c r="G517" s="60">
        <f t="shared" si="22"/>
        <v>0</v>
      </c>
      <c r="H517" s="63">
        <f t="shared" si="23"/>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1"/>
        <v>0</v>
      </c>
      <c r="G518" s="60">
        <f t="shared" si="22"/>
        <v>0</v>
      </c>
      <c r="H518" s="63">
        <f t="shared" si="23"/>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1"/>
        <v>0</v>
      </c>
      <c r="G519" s="60">
        <f t="shared" si="22"/>
        <v>0</v>
      </c>
      <c r="H519" s="63">
        <f t="shared" si="23"/>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1"/>
        <v>0</v>
      </c>
      <c r="G520" s="60">
        <f t="shared" si="22"/>
        <v>0</v>
      </c>
      <c r="H520" s="63">
        <f t="shared" si="23"/>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1"/>
        <v>0</v>
      </c>
      <c r="G521" s="60">
        <f t="shared" si="22"/>
        <v>0</v>
      </c>
      <c r="H521" s="63">
        <f t="shared" si="23"/>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1"/>
        <v>0</v>
      </c>
      <c r="G522" s="60">
        <f t="shared" si="22"/>
        <v>0</v>
      </c>
      <c r="H522" s="63">
        <f t="shared" si="23"/>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1"/>
        <v>0</v>
      </c>
      <c r="G523" s="60">
        <f t="shared" si="22"/>
        <v>0</v>
      </c>
      <c r="H523" s="63">
        <f t="shared" si="23"/>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1"/>
        <v>0</v>
      </c>
      <c r="G524" s="60">
        <f t="shared" si="22"/>
        <v>0</v>
      </c>
      <c r="H524" s="63">
        <f t="shared" si="23"/>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1"/>
        <v>0</v>
      </c>
      <c r="G525" s="60">
        <f t="shared" si="22"/>
        <v>0</v>
      </c>
      <c r="H525" s="63">
        <f t="shared" si="23"/>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1"/>
        <v>0</v>
      </c>
      <c r="G526" s="60">
        <f t="shared" si="22"/>
        <v>0</v>
      </c>
      <c r="H526" s="63">
        <f t="shared" si="23"/>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1"/>
        <v>0</v>
      </c>
      <c r="G527" s="60">
        <f t="shared" si="22"/>
        <v>0</v>
      </c>
      <c r="H527" s="63">
        <f t="shared" si="23"/>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1"/>
        <v>0</v>
      </c>
      <c r="G528" s="60">
        <f t="shared" si="22"/>
        <v>0</v>
      </c>
      <c r="H528" s="63">
        <f t="shared" si="23"/>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1"/>
        <v>0</v>
      </c>
      <c r="G529" s="60">
        <f t="shared" si="22"/>
        <v>0</v>
      </c>
      <c r="H529" s="63">
        <f t="shared" si="23"/>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1"/>
        <v>0</v>
      </c>
      <c r="G530" s="60">
        <f t="shared" si="22"/>
        <v>0</v>
      </c>
      <c r="H530" s="63">
        <f t="shared" si="23"/>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4">D531*E531</f>
        <v>0</v>
      </c>
      <c r="G531" s="60">
        <f t="shared" ref="G531:G594" si="25">E531*$E$14</f>
        <v>0</v>
      </c>
      <c r="H531" s="63">
        <f t="shared" ref="H531:H594" si="26">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4"/>
        <v>0</v>
      </c>
      <c r="G532" s="60">
        <f t="shared" si="25"/>
        <v>0</v>
      </c>
      <c r="H532" s="63">
        <f t="shared" si="26"/>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4"/>
        <v>0</v>
      </c>
      <c r="G533" s="60">
        <f t="shared" si="25"/>
        <v>0</v>
      </c>
      <c r="H533" s="63">
        <f t="shared" si="26"/>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4"/>
        <v>0</v>
      </c>
      <c r="G534" s="60">
        <f t="shared" si="25"/>
        <v>0</v>
      </c>
      <c r="H534" s="63">
        <f t="shared" si="26"/>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4"/>
        <v>0</v>
      </c>
      <c r="G535" s="60">
        <f t="shared" si="25"/>
        <v>0</v>
      </c>
      <c r="H535" s="63">
        <f t="shared" si="26"/>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4"/>
        <v>0</v>
      </c>
      <c r="G536" s="60">
        <f t="shared" si="25"/>
        <v>0</v>
      </c>
      <c r="H536" s="63">
        <f t="shared" si="26"/>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4"/>
        <v>0</v>
      </c>
      <c r="G537" s="60">
        <f t="shared" si="25"/>
        <v>0</v>
      </c>
      <c r="H537" s="63">
        <f t="shared" si="26"/>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4"/>
        <v>0</v>
      </c>
      <c r="G538" s="60">
        <f t="shared" si="25"/>
        <v>0</v>
      </c>
      <c r="H538" s="63">
        <f t="shared" si="26"/>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4"/>
        <v>0</v>
      </c>
      <c r="G539" s="60">
        <f t="shared" si="25"/>
        <v>0</v>
      </c>
      <c r="H539" s="63">
        <f t="shared" si="26"/>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4"/>
        <v>0</v>
      </c>
      <c r="G540" s="60">
        <f t="shared" si="25"/>
        <v>0</v>
      </c>
      <c r="H540" s="63">
        <f t="shared" si="26"/>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4"/>
        <v>0</v>
      </c>
      <c r="G541" s="60">
        <f t="shared" si="25"/>
        <v>0</v>
      </c>
      <c r="H541" s="63">
        <f t="shared" si="26"/>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4"/>
        <v>0</v>
      </c>
      <c r="G542" s="60">
        <f t="shared" si="25"/>
        <v>0</v>
      </c>
      <c r="H542" s="63">
        <f t="shared" si="26"/>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4"/>
        <v>0</v>
      </c>
      <c r="G543" s="60">
        <f t="shared" si="25"/>
        <v>0</v>
      </c>
      <c r="H543" s="63">
        <f t="shared" si="26"/>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4"/>
        <v>0</v>
      </c>
      <c r="G544" s="60">
        <f t="shared" si="25"/>
        <v>0</v>
      </c>
      <c r="H544" s="63">
        <f t="shared" si="26"/>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4"/>
        <v>0</v>
      </c>
      <c r="G545" s="60">
        <f t="shared" si="25"/>
        <v>0</v>
      </c>
      <c r="H545" s="63">
        <f t="shared" si="26"/>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4"/>
        <v>0</v>
      </c>
      <c r="G546" s="60">
        <f t="shared" si="25"/>
        <v>0</v>
      </c>
      <c r="H546" s="63">
        <f t="shared" si="26"/>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4"/>
        <v>0</v>
      </c>
      <c r="G547" s="60">
        <f t="shared" si="25"/>
        <v>0</v>
      </c>
      <c r="H547" s="63">
        <f t="shared" si="26"/>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4"/>
        <v>0</v>
      </c>
      <c r="G548" s="60">
        <f t="shared" si="25"/>
        <v>0</v>
      </c>
      <c r="H548" s="63">
        <f t="shared" si="26"/>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4"/>
        <v>0</v>
      </c>
      <c r="G549" s="60">
        <f t="shared" si="25"/>
        <v>0</v>
      </c>
      <c r="H549" s="63">
        <f t="shared" si="26"/>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4"/>
        <v>0</v>
      </c>
      <c r="G550" s="60">
        <f t="shared" si="25"/>
        <v>0</v>
      </c>
      <c r="H550" s="63">
        <f t="shared" si="26"/>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4"/>
        <v>0</v>
      </c>
      <c r="G551" s="60">
        <f t="shared" si="25"/>
        <v>0</v>
      </c>
      <c r="H551" s="63">
        <f t="shared" si="26"/>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4"/>
        <v>0</v>
      </c>
      <c r="G552" s="60">
        <f t="shared" si="25"/>
        <v>0</v>
      </c>
      <c r="H552" s="63">
        <f t="shared" si="26"/>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4"/>
        <v>0</v>
      </c>
      <c r="G553" s="60">
        <f t="shared" si="25"/>
        <v>0</v>
      </c>
      <c r="H553" s="63">
        <f t="shared" si="26"/>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4"/>
        <v>0</v>
      </c>
      <c r="G554" s="60">
        <f t="shared" si="25"/>
        <v>0</v>
      </c>
      <c r="H554" s="63">
        <f t="shared" si="26"/>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4"/>
        <v>0</v>
      </c>
      <c r="G555" s="60">
        <f t="shared" si="25"/>
        <v>0</v>
      </c>
      <c r="H555" s="63">
        <f t="shared" si="26"/>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4"/>
        <v>0</v>
      </c>
      <c r="G556" s="60">
        <f t="shared" si="25"/>
        <v>0</v>
      </c>
      <c r="H556" s="63">
        <f t="shared" si="26"/>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4"/>
        <v>0</v>
      </c>
      <c r="G557" s="60">
        <f t="shared" si="25"/>
        <v>0</v>
      </c>
      <c r="H557" s="63">
        <f t="shared" si="26"/>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4"/>
        <v>0</v>
      </c>
      <c r="G558" s="60">
        <f t="shared" si="25"/>
        <v>0</v>
      </c>
      <c r="H558" s="63">
        <f t="shared" si="26"/>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4"/>
        <v>0</v>
      </c>
      <c r="G559" s="60">
        <f t="shared" si="25"/>
        <v>0</v>
      </c>
      <c r="H559" s="63">
        <f t="shared" si="26"/>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4"/>
        <v>0</v>
      </c>
      <c r="G560" s="60">
        <f t="shared" si="25"/>
        <v>0</v>
      </c>
      <c r="H560" s="63">
        <f t="shared" si="26"/>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4"/>
        <v>0</v>
      </c>
      <c r="G561" s="60">
        <f t="shared" si="25"/>
        <v>0</v>
      </c>
      <c r="H561" s="63">
        <f t="shared" si="26"/>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4"/>
        <v>0</v>
      </c>
      <c r="G562" s="60">
        <f t="shared" si="25"/>
        <v>0</v>
      </c>
      <c r="H562" s="63">
        <f t="shared" si="26"/>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4"/>
        <v>0</v>
      </c>
      <c r="G563" s="60">
        <f t="shared" si="25"/>
        <v>0</v>
      </c>
      <c r="H563" s="63">
        <f t="shared" si="26"/>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4"/>
        <v>0</v>
      </c>
      <c r="G564" s="60">
        <f t="shared" si="25"/>
        <v>0</v>
      </c>
      <c r="H564" s="63">
        <f t="shared" si="26"/>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4"/>
        <v>0</v>
      </c>
      <c r="G565" s="60">
        <f t="shared" si="25"/>
        <v>0</v>
      </c>
      <c r="H565" s="63">
        <f t="shared" si="26"/>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4"/>
        <v>0</v>
      </c>
      <c r="G566" s="60">
        <f t="shared" si="25"/>
        <v>0</v>
      </c>
      <c r="H566" s="63">
        <f t="shared" si="26"/>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4"/>
        <v>0</v>
      </c>
      <c r="G567" s="60">
        <f t="shared" si="25"/>
        <v>0</v>
      </c>
      <c r="H567" s="63">
        <f t="shared" si="26"/>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4"/>
        <v>0</v>
      </c>
      <c r="G568" s="60">
        <f t="shared" si="25"/>
        <v>0</v>
      </c>
      <c r="H568" s="63">
        <f t="shared" si="26"/>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4"/>
        <v>0</v>
      </c>
      <c r="G569" s="60">
        <f t="shared" si="25"/>
        <v>0</v>
      </c>
      <c r="H569" s="63">
        <f t="shared" si="26"/>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4"/>
        <v>0</v>
      </c>
      <c r="G570" s="60">
        <f t="shared" si="25"/>
        <v>0</v>
      </c>
      <c r="H570" s="63">
        <f t="shared" si="26"/>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4"/>
        <v>0</v>
      </c>
      <c r="G571" s="60">
        <f t="shared" si="25"/>
        <v>0</v>
      </c>
      <c r="H571" s="63">
        <f t="shared" si="26"/>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4"/>
        <v>0</v>
      </c>
      <c r="G572" s="60">
        <f t="shared" si="25"/>
        <v>0</v>
      </c>
      <c r="H572" s="63">
        <f t="shared" si="26"/>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4"/>
        <v>0</v>
      </c>
      <c r="G573" s="60">
        <f t="shared" si="25"/>
        <v>0</v>
      </c>
      <c r="H573" s="63">
        <f t="shared" si="26"/>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4"/>
        <v>0</v>
      </c>
      <c r="G574" s="60">
        <f t="shared" si="25"/>
        <v>0</v>
      </c>
      <c r="H574" s="63">
        <f t="shared" si="26"/>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4"/>
        <v>0</v>
      </c>
      <c r="G575" s="60">
        <f t="shared" si="25"/>
        <v>0</v>
      </c>
      <c r="H575" s="63">
        <f t="shared" si="26"/>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4"/>
        <v>0</v>
      </c>
      <c r="G576" s="60">
        <f t="shared" si="25"/>
        <v>0</v>
      </c>
      <c r="H576" s="63">
        <f t="shared" si="26"/>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4"/>
        <v>0</v>
      </c>
      <c r="G577" s="60">
        <f t="shared" si="25"/>
        <v>0</v>
      </c>
      <c r="H577" s="63">
        <f t="shared" si="26"/>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4"/>
        <v>0</v>
      </c>
      <c r="G578" s="60">
        <f t="shared" si="25"/>
        <v>0</v>
      </c>
      <c r="H578" s="63">
        <f t="shared" si="26"/>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4"/>
        <v>0</v>
      </c>
      <c r="G579" s="60">
        <f t="shared" si="25"/>
        <v>0</v>
      </c>
      <c r="H579" s="63">
        <f t="shared" si="26"/>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4"/>
        <v>0</v>
      </c>
      <c r="G580" s="60">
        <f t="shared" si="25"/>
        <v>0</v>
      </c>
      <c r="H580" s="63">
        <f t="shared" si="26"/>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4"/>
        <v>0</v>
      </c>
      <c r="G581" s="60">
        <f t="shared" si="25"/>
        <v>0</v>
      </c>
      <c r="H581" s="63">
        <f t="shared" si="26"/>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4"/>
        <v>0</v>
      </c>
      <c r="G582" s="60">
        <f t="shared" si="25"/>
        <v>0</v>
      </c>
      <c r="H582" s="63">
        <f t="shared" si="26"/>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4"/>
        <v>0</v>
      </c>
      <c r="G583" s="60">
        <f t="shared" si="25"/>
        <v>0</v>
      </c>
      <c r="H583" s="63">
        <f t="shared" si="26"/>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4"/>
        <v>0</v>
      </c>
      <c r="G584" s="60">
        <f t="shared" si="25"/>
        <v>0</v>
      </c>
      <c r="H584" s="63">
        <f t="shared" si="26"/>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4"/>
        <v>0</v>
      </c>
      <c r="G585" s="60">
        <f t="shared" si="25"/>
        <v>0</v>
      </c>
      <c r="H585" s="63">
        <f t="shared" si="26"/>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4"/>
        <v>0</v>
      </c>
      <c r="G586" s="60">
        <f t="shared" si="25"/>
        <v>0</v>
      </c>
      <c r="H586" s="63">
        <f t="shared" si="26"/>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4"/>
        <v>0</v>
      </c>
      <c r="G587" s="60">
        <f t="shared" si="25"/>
        <v>0</v>
      </c>
      <c r="H587" s="63">
        <f t="shared" si="26"/>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4"/>
        <v>0</v>
      </c>
      <c r="G588" s="60">
        <f t="shared" si="25"/>
        <v>0</v>
      </c>
      <c r="H588" s="63">
        <f t="shared" si="26"/>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4"/>
        <v>0</v>
      </c>
      <c r="G589" s="60">
        <f t="shared" si="25"/>
        <v>0</v>
      </c>
      <c r="H589" s="63">
        <f t="shared" si="26"/>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4"/>
        <v>0</v>
      </c>
      <c r="G590" s="60">
        <f t="shared" si="25"/>
        <v>0</v>
      </c>
      <c r="H590" s="63">
        <f t="shared" si="26"/>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4"/>
        <v>0</v>
      </c>
      <c r="G591" s="60">
        <f t="shared" si="25"/>
        <v>0</v>
      </c>
      <c r="H591" s="63">
        <f t="shared" si="26"/>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4"/>
        <v>0</v>
      </c>
      <c r="G592" s="60">
        <f t="shared" si="25"/>
        <v>0</v>
      </c>
      <c r="H592" s="63">
        <f t="shared" si="26"/>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4"/>
        <v>0</v>
      </c>
      <c r="G593" s="60">
        <f t="shared" si="25"/>
        <v>0</v>
      </c>
      <c r="H593" s="63">
        <f t="shared" si="26"/>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4"/>
        <v>0</v>
      </c>
      <c r="G594" s="60">
        <f t="shared" si="25"/>
        <v>0</v>
      </c>
      <c r="H594" s="63">
        <f t="shared" si="26"/>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7">D595*E595</f>
        <v>0</v>
      </c>
      <c r="G595" s="60">
        <f t="shared" ref="G595:G658" si="28">E595*$E$14</f>
        <v>0</v>
      </c>
      <c r="H595" s="63">
        <f t="shared" ref="H595:H658" si="29">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7"/>
        <v>0</v>
      </c>
      <c r="G596" s="60">
        <f t="shared" si="28"/>
        <v>0</v>
      </c>
      <c r="H596" s="63">
        <f t="shared" si="29"/>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7"/>
        <v>0</v>
      </c>
      <c r="G597" s="60">
        <f t="shared" si="28"/>
        <v>0</v>
      </c>
      <c r="H597" s="63">
        <f t="shared" si="29"/>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7"/>
        <v>0</v>
      </c>
      <c r="G598" s="60">
        <f t="shared" si="28"/>
        <v>0</v>
      </c>
      <c r="H598" s="63">
        <f t="shared" si="29"/>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7"/>
        <v>0</v>
      </c>
      <c r="G599" s="60">
        <f t="shared" si="28"/>
        <v>0</v>
      </c>
      <c r="H599" s="63">
        <f t="shared" si="29"/>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7"/>
        <v>0</v>
      </c>
      <c r="G600" s="60">
        <f t="shared" si="28"/>
        <v>0</v>
      </c>
      <c r="H600" s="63">
        <f t="shared" si="29"/>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7"/>
        <v>0</v>
      </c>
      <c r="G601" s="60">
        <f t="shared" si="28"/>
        <v>0</v>
      </c>
      <c r="H601" s="63">
        <f t="shared" si="29"/>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7"/>
        <v>0</v>
      </c>
      <c r="G602" s="60">
        <f t="shared" si="28"/>
        <v>0</v>
      </c>
      <c r="H602" s="63">
        <f t="shared" si="29"/>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7"/>
        <v>0</v>
      </c>
      <c r="G603" s="60">
        <f t="shared" si="28"/>
        <v>0</v>
      </c>
      <c r="H603" s="63">
        <f t="shared" si="29"/>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7"/>
        <v>0</v>
      </c>
      <c r="G604" s="60">
        <f t="shared" si="28"/>
        <v>0</v>
      </c>
      <c r="H604" s="63">
        <f t="shared" si="29"/>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7"/>
        <v>0</v>
      </c>
      <c r="G605" s="60">
        <f t="shared" si="28"/>
        <v>0</v>
      </c>
      <c r="H605" s="63">
        <f t="shared" si="29"/>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7"/>
        <v>0</v>
      </c>
      <c r="G606" s="60">
        <f t="shared" si="28"/>
        <v>0</v>
      </c>
      <c r="H606" s="63">
        <f t="shared" si="29"/>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7"/>
        <v>0</v>
      </c>
      <c r="G607" s="60">
        <f t="shared" si="28"/>
        <v>0</v>
      </c>
      <c r="H607" s="63">
        <f t="shared" si="29"/>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7"/>
        <v>0</v>
      </c>
      <c r="G608" s="60">
        <f t="shared" si="28"/>
        <v>0</v>
      </c>
      <c r="H608" s="63">
        <f t="shared" si="29"/>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7"/>
        <v>0</v>
      </c>
      <c r="G609" s="60">
        <f t="shared" si="28"/>
        <v>0</v>
      </c>
      <c r="H609" s="63">
        <f t="shared" si="29"/>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7"/>
        <v>0</v>
      </c>
      <c r="G610" s="60">
        <f t="shared" si="28"/>
        <v>0</v>
      </c>
      <c r="H610" s="63">
        <f t="shared" si="29"/>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7"/>
        <v>0</v>
      </c>
      <c r="G611" s="60">
        <f t="shared" si="28"/>
        <v>0</v>
      </c>
      <c r="H611" s="63">
        <f t="shared" si="29"/>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7"/>
        <v>0</v>
      </c>
      <c r="G612" s="60">
        <f t="shared" si="28"/>
        <v>0</v>
      </c>
      <c r="H612" s="63">
        <f t="shared" si="29"/>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7"/>
        <v>0</v>
      </c>
      <c r="G613" s="60">
        <f t="shared" si="28"/>
        <v>0</v>
      </c>
      <c r="H613" s="63">
        <f t="shared" si="29"/>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7"/>
        <v>0</v>
      </c>
      <c r="G614" s="60">
        <f t="shared" si="28"/>
        <v>0</v>
      </c>
      <c r="H614" s="63">
        <f t="shared" si="29"/>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7"/>
        <v>0</v>
      </c>
      <c r="G615" s="60">
        <f t="shared" si="28"/>
        <v>0</v>
      </c>
      <c r="H615" s="63">
        <f t="shared" si="29"/>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7"/>
        <v>0</v>
      </c>
      <c r="G616" s="60">
        <f t="shared" si="28"/>
        <v>0</v>
      </c>
      <c r="H616" s="63">
        <f t="shared" si="29"/>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7"/>
        <v>0</v>
      </c>
      <c r="G617" s="60">
        <f t="shared" si="28"/>
        <v>0</v>
      </c>
      <c r="H617" s="63">
        <f t="shared" si="29"/>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7"/>
        <v>0</v>
      </c>
      <c r="G618" s="60">
        <f t="shared" si="28"/>
        <v>0</v>
      </c>
      <c r="H618" s="63">
        <f t="shared" si="29"/>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7"/>
        <v>0</v>
      </c>
      <c r="G619" s="60">
        <f t="shared" si="28"/>
        <v>0</v>
      </c>
      <c r="H619" s="63">
        <f t="shared" si="29"/>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7"/>
        <v>0</v>
      </c>
      <c r="G620" s="60">
        <f t="shared" si="28"/>
        <v>0</v>
      </c>
      <c r="H620" s="63">
        <f t="shared" si="29"/>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7"/>
        <v>0</v>
      </c>
      <c r="G621" s="60">
        <f t="shared" si="28"/>
        <v>0</v>
      </c>
      <c r="H621" s="63">
        <f t="shared" si="29"/>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7"/>
        <v>0</v>
      </c>
      <c r="G622" s="60">
        <f t="shared" si="28"/>
        <v>0</v>
      </c>
      <c r="H622" s="63">
        <f t="shared" si="29"/>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7"/>
        <v>0</v>
      </c>
      <c r="G623" s="60">
        <f t="shared" si="28"/>
        <v>0</v>
      </c>
      <c r="H623" s="63">
        <f t="shared" si="29"/>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7"/>
        <v>0</v>
      </c>
      <c r="G624" s="60">
        <f t="shared" si="28"/>
        <v>0</v>
      </c>
      <c r="H624" s="63">
        <f t="shared" si="29"/>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7"/>
        <v>0</v>
      </c>
      <c r="G625" s="60">
        <f t="shared" si="28"/>
        <v>0</v>
      </c>
      <c r="H625" s="63">
        <f t="shared" si="29"/>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7"/>
        <v>0</v>
      </c>
      <c r="G626" s="60">
        <f t="shared" si="28"/>
        <v>0</v>
      </c>
      <c r="H626" s="63">
        <f t="shared" si="29"/>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7"/>
        <v>0</v>
      </c>
      <c r="G627" s="60">
        <f t="shared" si="28"/>
        <v>0</v>
      </c>
      <c r="H627" s="63">
        <f t="shared" si="29"/>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7"/>
        <v>0</v>
      </c>
      <c r="G628" s="60">
        <f t="shared" si="28"/>
        <v>0</v>
      </c>
      <c r="H628" s="63">
        <f t="shared" si="29"/>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7"/>
        <v>0</v>
      </c>
      <c r="G629" s="60">
        <f t="shared" si="28"/>
        <v>0</v>
      </c>
      <c r="H629" s="63">
        <f t="shared" si="29"/>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7"/>
        <v>0</v>
      </c>
      <c r="G630" s="60">
        <f t="shared" si="28"/>
        <v>0</v>
      </c>
      <c r="H630" s="63">
        <f t="shared" si="29"/>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7"/>
        <v>0</v>
      </c>
      <c r="G631" s="60">
        <f t="shared" si="28"/>
        <v>0</v>
      </c>
      <c r="H631" s="63">
        <f t="shared" si="29"/>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7"/>
        <v>0</v>
      </c>
      <c r="G632" s="60">
        <f t="shared" si="28"/>
        <v>0</v>
      </c>
      <c r="H632" s="63">
        <f t="shared" si="29"/>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7"/>
        <v>0</v>
      </c>
      <c r="G633" s="60">
        <f t="shared" si="28"/>
        <v>0</v>
      </c>
      <c r="H633" s="63">
        <f t="shared" si="29"/>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7"/>
        <v>0</v>
      </c>
      <c r="G634" s="60">
        <f t="shared" si="28"/>
        <v>0</v>
      </c>
      <c r="H634" s="63">
        <f t="shared" si="29"/>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7"/>
        <v>0</v>
      </c>
      <c r="G635" s="60">
        <f t="shared" si="28"/>
        <v>0</v>
      </c>
      <c r="H635" s="63">
        <f t="shared" si="29"/>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7"/>
        <v>0</v>
      </c>
      <c r="G636" s="60">
        <f t="shared" si="28"/>
        <v>0</v>
      </c>
      <c r="H636" s="63">
        <f t="shared" si="29"/>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7"/>
        <v>0</v>
      </c>
      <c r="G637" s="60">
        <f t="shared" si="28"/>
        <v>0</v>
      </c>
      <c r="H637" s="63">
        <f t="shared" si="29"/>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7"/>
        <v>0</v>
      </c>
      <c r="G638" s="60">
        <f t="shared" si="28"/>
        <v>0</v>
      </c>
      <c r="H638" s="63">
        <f t="shared" si="29"/>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7"/>
        <v>0</v>
      </c>
      <c r="G639" s="60">
        <f t="shared" si="28"/>
        <v>0</v>
      </c>
      <c r="H639" s="63">
        <f t="shared" si="29"/>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7"/>
        <v>0</v>
      </c>
      <c r="G640" s="60">
        <f t="shared" si="28"/>
        <v>0</v>
      </c>
      <c r="H640" s="63">
        <f t="shared" si="29"/>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7"/>
        <v>0</v>
      </c>
      <c r="G641" s="60">
        <f t="shared" si="28"/>
        <v>0</v>
      </c>
      <c r="H641" s="63">
        <f t="shared" si="29"/>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7"/>
        <v>0</v>
      </c>
      <c r="G642" s="60">
        <f t="shared" si="28"/>
        <v>0</v>
      </c>
      <c r="H642" s="63">
        <f t="shared" si="29"/>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7"/>
        <v>0</v>
      </c>
      <c r="G643" s="60">
        <f t="shared" si="28"/>
        <v>0</v>
      </c>
      <c r="H643" s="63">
        <f t="shared" si="29"/>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7"/>
        <v>0</v>
      </c>
      <c r="G644" s="60">
        <f t="shared" si="28"/>
        <v>0</v>
      </c>
      <c r="H644" s="63">
        <f t="shared" si="29"/>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7"/>
        <v>0</v>
      </c>
      <c r="G645" s="60">
        <f t="shared" si="28"/>
        <v>0</v>
      </c>
      <c r="H645" s="63">
        <f t="shared" si="29"/>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7"/>
        <v>0</v>
      </c>
      <c r="G646" s="60">
        <f t="shared" si="28"/>
        <v>0</v>
      </c>
      <c r="H646" s="63">
        <f t="shared" si="29"/>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7"/>
        <v>0</v>
      </c>
      <c r="G647" s="60">
        <f t="shared" si="28"/>
        <v>0</v>
      </c>
      <c r="H647" s="63">
        <f t="shared" si="29"/>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7"/>
        <v>0</v>
      </c>
      <c r="G648" s="60">
        <f t="shared" si="28"/>
        <v>0</v>
      </c>
      <c r="H648" s="63">
        <f t="shared" si="29"/>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7"/>
        <v>0</v>
      </c>
      <c r="G649" s="60">
        <f t="shared" si="28"/>
        <v>0</v>
      </c>
      <c r="H649" s="63">
        <f t="shared" si="29"/>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7"/>
        <v>0</v>
      </c>
      <c r="G650" s="60">
        <f t="shared" si="28"/>
        <v>0</v>
      </c>
      <c r="H650" s="63">
        <f t="shared" si="29"/>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7"/>
        <v>0</v>
      </c>
      <c r="G651" s="60">
        <f t="shared" si="28"/>
        <v>0</v>
      </c>
      <c r="H651" s="63">
        <f t="shared" si="29"/>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7"/>
        <v>0</v>
      </c>
      <c r="G652" s="60">
        <f t="shared" si="28"/>
        <v>0</v>
      </c>
      <c r="H652" s="63">
        <f t="shared" si="29"/>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7"/>
        <v>0</v>
      </c>
      <c r="G653" s="60">
        <f t="shared" si="28"/>
        <v>0</v>
      </c>
      <c r="H653" s="63">
        <f t="shared" si="29"/>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7"/>
        <v>0</v>
      </c>
      <c r="G654" s="60">
        <f t="shared" si="28"/>
        <v>0</v>
      </c>
      <c r="H654" s="63">
        <f t="shared" si="29"/>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7"/>
        <v>0</v>
      </c>
      <c r="G655" s="60">
        <f t="shared" si="28"/>
        <v>0</v>
      </c>
      <c r="H655" s="63">
        <f t="shared" si="29"/>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7"/>
        <v>0</v>
      </c>
      <c r="G656" s="60">
        <f t="shared" si="28"/>
        <v>0</v>
      </c>
      <c r="H656" s="63">
        <f t="shared" si="29"/>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7"/>
        <v>0</v>
      </c>
      <c r="G657" s="60">
        <f t="shared" si="28"/>
        <v>0</v>
      </c>
      <c r="H657" s="63">
        <f t="shared" si="29"/>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7"/>
        <v>0</v>
      </c>
      <c r="G658" s="60">
        <f t="shared" si="28"/>
        <v>0</v>
      </c>
      <c r="H658" s="63">
        <f t="shared" si="29"/>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0">D659*E659</f>
        <v>0</v>
      </c>
      <c r="G659" s="60">
        <f t="shared" ref="G659:G722" si="31">E659*$E$14</f>
        <v>0</v>
      </c>
      <c r="H659" s="63">
        <f t="shared" ref="H659:H722" si="32">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0"/>
        <v>0</v>
      </c>
      <c r="G660" s="60">
        <f t="shared" si="31"/>
        <v>0</v>
      </c>
      <c r="H660" s="63">
        <f t="shared" si="32"/>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0"/>
        <v>0</v>
      </c>
      <c r="G661" s="60">
        <f t="shared" si="31"/>
        <v>0</v>
      </c>
      <c r="H661" s="63">
        <f t="shared" si="32"/>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0"/>
        <v>0</v>
      </c>
      <c r="G662" s="60">
        <f t="shared" si="31"/>
        <v>0</v>
      </c>
      <c r="H662" s="63">
        <f t="shared" si="32"/>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0"/>
        <v>0</v>
      </c>
      <c r="G663" s="60">
        <f t="shared" si="31"/>
        <v>0</v>
      </c>
      <c r="H663" s="63">
        <f t="shared" si="32"/>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0"/>
        <v>0</v>
      </c>
      <c r="G664" s="60">
        <f t="shared" si="31"/>
        <v>0</v>
      </c>
      <c r="H664" s="63">
        <f t="shared" si="32"/>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0"/>
        <v>0</v>
      </c>
      <c r="G665" s="60">
        <f t="shared" si="31"/>
        <v>0</v>
      </c>
      <c r="H665" s="63">
        <f t="shared" si="32"/>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0"/>
        <v>0</v>
      </c>
      <c r="G666" s="60">
        <f t="shared" si="31"/>
        <v>0</v>
      </c>
      <c r="H666" s="63">
        <f t="shared" si="32"/>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0"/>
        <v>0</v>
      </c>
      <c r="G667" s="60">
        <f t="shared" si="31"/>
        <v>0</v>
      </c>
      <c r="H667" s="63">
        <f t="shared" si="32"/>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0"/>
        <v>0</v>
      </c>
      <c r="G668" s="60">
        <f t="shared" si="31"/>
        <v>0</v>
      </c>
      <c r="H668" s="63">
        <f t="shared" si="32"/>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0"/>
        <v>0</v>
      </c>
      <c r="G669" s="60">
        <f t="shared" si="31"/>
        <v>0</v>
      </c>
      <c r="H669" s="63">
        <f t="shared" si="32"/>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0"/>
        <v>0</v>
      </c>
      <c r="G670" s="60">
        <f t="shared" si="31"/>
        <v>0</v>
      </c>
      <c r="H670" s="63">
        <f t="shared" si="32"/>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0"/>
        <v>0</v>
      </c>
      <c r="G671" s="60">
        <f t="shared" si="31"/>
        <v>0</v>
      </c>
      <c r="H671" s="63">
        <f t="shared" si="32"/>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0"/>
        <v>0</v>
      </c>
      <c r="G672" s="60">
        <f t="shared" si="31"/>
        <v>0</v>
      </c>
      <c r="H672" s="63">
        <f t="shared" si="32"/>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0"/>
        <v>0</v>
      </c>
      <c r="G673" s="60">
        <f t="shared" si="31"/>
        <v>0</v>
      </c>
      <c r="H673" s="63">
        <f t="shared" si="32"/>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0"/>
        <v>0</v>
      </c>
      <c r="G674" s="60">
        <f t="shared" si="31"/>
        <v>0</v>
      </c>
      <c r="H674" s="63">
        <f t="shared" si="32"/>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0"/>
        <v>0</v>
      </c>
      <c r="G675" s="60">
        <f t="shared" si="31"/>
        <v>0</v>
      </c>
      <c r="H675" s="63">
        <f t="shared" si="32"/>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0"/>
        <v>0</v>
      </c>
      <c r="G676" s="60">
        <f t="shared" si="31"/>
        <v>0</v>
      </c>
      <c r="H676" s="63">
        <f t="shared" si="32"/>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0"/>
        <v>0</v>
      </c>
      <c r="G677" s="60">
        <f t="shared" si="31"/>
        <v>0</v>
      </c>
      <c r="H677" s="63">
        <f t="shared" si="32"/>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0"/>
        <v>0</v>
      </c>
      <c r="G678" s="60">
        <f t="shared" si="31"/>
        <v>0</v>
      </c>
      <c r="H678" s="63">
        <f t="shared" si="32"/>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0"/>
        <v>0</v>
      </c>
      <c r="G679" s="60">
        <f t="shared" si="31"/>
        <v>0</v>
      </c>
      <c r="H679" s="63">
        <f t="shared" si="32"/>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0"/>
        <v>0</v>
      </c>
      <c r="G680" s="60">
        <f t="shared" si="31"/>
        <v>0</v>
      </c>
      <c r="H680" s="63">
        <f t="shared" si="32"/>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0"/>
        <v>0</v>
      </c>
      <c r="G681" s="60">
        <f t="shared" si="31"/>
        <v>0</v>
      </c>
      <c r="H681" s="63">
        <f t="shared" si="32"/>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0"/>
        <v>0</v>
      </c>
      <c r="G682" s="60">
        <f t="shared" si="31"/>
        <v>0</v>
      </c>
      <c r="H682" s="63">
        <f t="shared" si="32"/>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0"/>
        <v>0</v>
      </c>
      <c r="G683" s="60">
        <f t="shared" si="31"/>
        <v>0</v>
      </c>
      <c r="H683" s="63">
        <f t="shared" si="32"/>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0"/>
        <v>0</v>
      </c>
      <c r="G684" s="60">
        <f t="shared" si="31"/>
        <v>0</v>
      </c>
      <c r="H684" s="63">
        <f t="shared" si="32"/>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0"/>
        <v>0</v>
      </c>
      <c r="G685" s="60">
        <f t="shared" si="31"/>
        <v>0</v>
      </c>
      <c r="H685" s="63">
        <f t="shared" si="32"/>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0"/>
        <v>0</v>
      </c>
      <c r="G686" s="60">
        <f t="shared" si="31"/>
        <v>0</v>
      </c>
      <c r="H686" s="63">
        <f t="shared" si="32"/>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0"/>
        <v>0</v>
      </c>
      <c r="G687" s="60">
        <f t="shared" si="31"/>
        <v>0</v>
      </c>
      <c r="H687" s="63">
        <f t="shared" si="32"/>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0"/>
        <v>0</v>
      </c>
      <c r="G688" s="60">
        <f t="shared" si="31"/>
        <v>0</v>
      </c>
      <c r="H688" s="63">
        <f t="shared" si="32"/>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0"/>
        <v>0</v>
      </c>
      <c r="G689" s="60">
        <f t="shared" si="31"/>
        <v>0</v>
      </c>
      <c r="H689" s="63">
        <f t="shared" si="32"/>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0"/>
        <v>0</v>
      </c>
      <c r="G690" s="60">
        <f t="shared" si="31"/>
        <v>0</v>
      </c>
      <c r="H690" s="63">
        <f t="shared" si="32"/>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0"/>
        <v>0</v>
      </c>
      <c r="G691" s="60">
        <f t="shared" si="31"/>
        <v>0</v>
      </c>
      <c r="H691" s="63">
        <f t="shared" si="32"/>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0"/>
        <v>0</v>
      </c>
      <c r="G692" s="60">
        <f t="shared" si="31"/>
        <v>0</v>
      </c>
      <c r="H692" s="63">
        <f t="shared" si="32"/>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0"/>
        <v>0</v>
      </c>
      <c r="G693" s="60">
        <f t="shared" si="31"/>
        <v>0</v>
      </c>
      <c r="H693" s="63">
        <f t="shared" si="32"/>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0"/>
        <v>0</v>
      </c>
      <c r="G694" s="60">
        <f t="shared" si="31"/>
        <v>0</v>
      </c>
      <c r="H694" s="63">
        <f t="shared" si="32"/>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0"/>
        <v>0</v>
      </c>
      <c r="G695" s="60">
        <f t="shared" si="31"/>
        <v>0</v>
      </c>
      <c r="H695" s="63">
        <f t="shared" si="32"/>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0"/>
        <v>0</v>
      </c>
      <c r="G696" s="60">
        <f t="shared" si="31"/>
        <v>0</v>
      </c>
      <c r="H696" s="63">
        <f t="shared" si="32"/>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0"/>
        <v>0</v>
      </c>
      <c r="G697" s="60">
        <f t="shared" si="31"/>
        <v>0</v>
      </c>
      <c r="H697" s="63">
        <f t="shared" si="32"/>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0"/>
        <v>0</v>
      </c>
      <c r="G698" s="60">
        <f t="shared" si="31"/>
        <v>0</v>
      </c>
      <c r="H698" s="63">
        <f t="shared" si="32"/>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0"/>
        <v>0</v>
      </c>
      <c r="G699" s="60">
        <f t="shared" si="31"/>
        <v>0</v>
      </c>
      <c r="H699" s="63">
        <f t="shared" si="32"/>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0"/>
        <v>0</v>
      </c>
      <c r="G700" s="60">
        <f t="shared" si="31"/>
        <v>0</v>
      </c>
      <c r="H700" s="63">
        <f t="shared" si="32"/>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0"/>
        <v>0</v>
      </c>
      <c r="G701" s="60">
        <f t="shared" si="31"/>
        <v>0</v>
      </c>
      <c r="H701" s="63">
        <f t="shared" si="32"/>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0"/>
        <v>0</v>
      </c>
      <c r="G702" s="60">
        <f t="shared" si="31"/>
        <v>0</v>
      </c>
      <c r="H702" s="63">
        <f t="shared" si="32"/>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0"/>
        <v>0</v>
      </c>
      <c r="G703" s="60">
        <f t="shared" si="31"/>
        <v>0</v>
      </c>
      <c r="H703" s="63">
        <f t="shared" si="32"/>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0"/>
        <v>0</v>
      </c>
      <c r="G704" s="60">
        <f t="shared" si="31"/>
        <v>0</v>
      </c>
      <c r="H704" s="63">
        <f t="shared" si="32"/>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0"/>
        <v>0</v>
      </c>
      <c r="G705" s="60">
        <f t="shared" si="31"/>
        <v>0</v>
      </c>
      <c r="H705" s="63">
        <f t="shared" si="32"/>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0"/>
        <v>0</v>
      </c>
      <c r="G706" s="60">
        <f t="shared" si="31"/>
        <v>0</v>
      </c>
      <c r="H706" s="63">
        <f t="shared" si="32"/>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0"/>
        <v>0</v>
      </c>
      <c r="G707" s="60">
        <f t="shared" si="31"/>
        <v>0</v>
      </c>
      <c r="H707" s="63">
        <f t="shared" si="32"/>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0"/>
        <v>0</v>
      </c>
      <c r="G708" s="60">
        <f t="shared" si="31"/>
        <v>0</v>
      </c>
      <c r="H708" s="63">
        <f t="shared" si="32"/>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0"/>
        <v>0</v>
      </c>
      <c r="G709" s="60">
        <f t="shared" si="31"/>
        <v>0</v>
      </c>
      <c r="H709" s="63">
        <f t="shared" si="32"/>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0"/>
        <v>0</v>
      </c>
      <c r="G710" s="60">
        <f t="shared" si="31"/>
        <v>0</v>
      </c>
      <c r="H710" s="63">
        <f t="shared" si="32"/>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0"/>
        <v>0</v>
      </c>
      <c r="G711" s="60">
        <f t="shared" si="31"/>
        <v>0</v>
      </c>
      <c r="H711" s="63">
        <f t="shared" si="32"/>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0"/>
        <v>0</v>
      </c>
      <c r="G712" s="60">
        <f t="shared" si="31"/>
        <v>0</v>
      </c>
      <c r="H712" s="63">
        <f t="shared" si="32"/>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0"/>
        <v>0</v>
      </c>
      <c r="G713" s="60">
        <f t="shared" si="31"/>
        <v>0</v>
      </c>
      <c r="H713" s="63">
        <f t="shared" si="32"/>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0"/>
        <v>0</v>
      </c>
      <c r="G714" s="60">
        <f t="shared" si="31"/>
        <v>0</v>
      </c>
      <c r="H714" s="63">
        <f t="shared" si="32"/>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0"/>
        <v>0</v>
      </c>
      <c r="G715" s="60">
        <f t="shared" si="31"/>
        <v>0</v>
      </c>
      <c r="H715" s="63">
        <f t="shared" si="32"/>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0"/>
        <v>0</v>
      </c>
      <c r="G716" s="60">
        <f t="shared" si="31"/>
        <v>0</v>
      </c>
      <c r="H716" s="63">
        <f t="shared" si="32"/>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0"/>
        <v>0</v>
      </c>
      <c r="G717" s="60">
        <f t="shared" si="31"/>
        <v>0</v>
      </c>
      <c r="H717" s="63">
        <f t="shared" si="32"/>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0"/>
        <v>0</v>
      </c>
      <c r="G718" s="60">
        <f t="shared" si="31"/>
        <v>0</v>
      </c>
      <c r="H718" s="63">
        <f t="shared" si="32"/>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0"/>
        <v>0</v>
      </c>
      <c r="G719" s="60">
        <f t="shared" si="31"/>
        <v>0</v>
      </c>
      <c r="H719" s="63">
        <f t="shared" si="32"/>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0"/>
        <v>0</v>
      </c>
      <c r="G720" s="60">
        <f t="shared" si="31"/>
        <v>0</v>
      </c>
      <c r="H720" s="63">
        <f t="shared" si="32"/>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0"/>
        <v>0</v>
      </c>
      <c r="G721" s="60">
        <f t="shared" si="31"/>
        <v>0</v>
      </c>
      <c r="H721" s="63">
        <f t="shared" si="32"/>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0"/>
        <v>0</v>
      </c>
      <c r="G722" s="60">
        <f t="shared" si="31"/>
        <v>0</v>
      </c>
      <c r="H722" s="63">
        <f t="shared" si="32"/>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3">D723*E723</f>
        <v>0</v>
      </c>
      <c r="G723" s="60">
        <f t="shared" ref="G723:G786" si="34">E723*$E$14</f>
        <v>0</v>
      </c>
      <c r="H723" s="63">
        <f t="shared" ref="H723:H786" si="35">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3"/>
        <v>0</v>
      </c>
      <c r="G724" s="60">
        <f t="shared" si="34"/>
        <v>0</v>
      </c>
      <c r="H724" s="63">
        <f t="shared" si="35"/>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3"/>
        <v>0</v>
      </c>
      <c r="G725" s="60">
        <f t="shared" si="34"/>
        <v>0</v>
      </c>
      <c r="H725" s="63">
        <f t="shared" si="35"/>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3"/>
        <v>0</v>
      </c>
      <c r="G726" s="60">
        <f t="shared" si="34"/>
        <v>0</v>
      </c>
      <c r="H726" s="63">
        <f t="shared" si="35"/>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3"/>
        <v>0</v>
      </c>
      <c r="G727" s="60">
        <f t="shared" si="34"/>
        <v>0</v>
      </c>
      <c r="H727" s="63">
        <f t="shared" si="35"/>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3"/>
        <v>0</v>
      </c>
      <c r="G728" s="60">
        <f t="shared" si="34"/>
        <v>0</v>
      </c>
      <c r="H728" s="63">
        <f t="shared" si="35"/>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3"/>
        <v>0</v>
      </c>
      <c r="G729" s="60">
        <f t="shared" si="34"/>
        <v>0</v>
      </c>
      <c r="H729" s="63">
        <f t="shared" si="35"/>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3"/>
        <v>0</v>
      </c>
      <c r="G730" s="60">
        <f t="shared" si="34"/>
        <v>0</v>
      </c>
      <c r="H730" s="63">
        <f t="shared" si="35"/>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3"/>
        <v>0</v>
      </c>
      <c r="G731" s="60">
        <f t="shared" si="34"/>
        <v>0</v>
      </c>
      <c r="H731" s="63">
        <f t="shared" si="35"/>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3"/>
        <v>0</v>
      </c>
      <c r="G732" s="60">
        <f t="shared" si="34"/>
        <v>0</v>
      </c>
      <c r="H732" s="63">
        <f t="shared" si="35"/>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3"/>
        <v>0</v>
      </c>
      <c r="G733" s="60">
        <f t="shared" si="34"/>
        <v>0</v>
      </c>
      <c r="H733" s="63">
        <f t="shared" si="35"/>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3"/>
        <v>0</v>
      </c>
      <c r="G734" s="60">
        <f t="shared" si="34"/>
        <v>0</v>
      </c>
      <c r="H734" s="63">
        <f t="shared" si="35"/>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3"/>
        <v>0</v>
      </c>
      <c r="G735" s="60">
        <f t="shared" si="34"/>
        <v>0</v>
      </c>
      <c r="H735" s="63">
        <f t="shared" si="35"/>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3"/>
        <v>0</v>
      </c>
      <c r="G736" s="60">
        <f t="shared" si="34"/>
        <v>0</v>
      </c>
      <c r="H736" s="63">
        <f t="shared" si="35"/>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3"/>
        <v>0</v>
      </c>
      <c r="G737" s="60">
        <f t="shared" si="34"/>
        <v>0</v>
      </c>
      <c r="H737" s="63">
        <f t="shared" si="35"/>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3"/>
        <v>0</v>
      </c>
      <c r="G738" s="60">
        <f t="shared" si="34"/>
        <v>0</v>
      </c>
      <c r="H738" s="63">
        <f t="shared" si="35"/>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3"/>
        <v>0</v>
      </c>
      <c r="G739" s="60">
        <f t="shared" si="34"/>
        <v>0</v>
      </c>
      <c r="H739" s="63">
        <f t="shared" si="35"/>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3"/>
        <v>0</v>
      </c>
      <c r="G740" s="60">
        <f t="shared" si="34"/>
        <v>0</v>
      </c>
      <c r="H740" s="63">
        <f t="shared" si="35"/>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3"/>
        <v>0</v>
      </c>
      <c r="G741" s="60">
        <f t="shared" si="34"/>
        <v>0</v>
      </c>
      <c r="H741" s="63">
        <f t="shared" si="35"/>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3"/>
        <v>0</v>
      </c>
      <c r="G742" s="60">
        <f t="shared" si="34"/>
        <v>0</v>
      </c>
      <c r="H742" s="63">
        <f t="shared" si="35"/>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3"/>
        <v>0</v>
      </c>
      <c r="G743" s="60">
        <f t="shared" si="34"/>
        <v>0</v>
      </c>
      <c r="H743" s="63">
        <f t="shared" si="35"/>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3"/>
        <v>0</v>
      </c>
      <c r="G744" s="60">
        <f t="shared" si="34"/>
        <v>0</v>
      </c>
      <c r="H744" s="63">
        <f t="shared" si="35"/>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3"/>
        <v>0</v>
      </c>
      <c r="G745" s="60">
        <f t="shared" si="34"/>
        <v>0</v>
      </c>
      <c r="H745" s="63">
        <f t="shared" si="35"/>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3"/>
        <v>0</v>
      </c>
      <c r="G746" s="60">
        <f t="shared" si="34"/>
        <v>0</v>
      </c>
      <c r="H746" s="63">
        <f t="shared" si="35"/>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3"/>
        <v>0</v>
      </c>
      <c r="G747" s="60">
        <f t="shared" si="34"/>
        <v>0</v>
      </c>
      <c r="H747" s="63">
        <f t="shared" si="35"/>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3"/>
        <v>0</v>
      </c>
      <c r="G748" s="60">
        <f t="shared" si="34"/>
        <v>0</v>
      </c>
      <c r="H748" s="63">
        <f t="shared" si="35"/>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3"/>
        <v>0</v>
      </c>
      <c r="G749" s="60">
        <f t="shared" si="34"/>
        <v>0</v>
      </c>
      <c r="H749" s="63">
        <f t="shared" si="35"/>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3"/>
        <v>0</v>
      </c>
      <c r="G750" s="60">
        <f t="shared" si="34"/>
        <v>0</v>
      </c>
      <c r="H750" s="63">
        <f t="shared" si="35"/>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3"/>
        <v>0</v>
      </c>
      <c r="G751" s="60">
        <f t="shared" si="34"/>
        <v>0</v>
      </c>
      <c r="H751" s="63">
        <f t="shared" si="35"/>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3"/>
        <v>0</v>
      </c>
      <c r="G752" s="60">
        <f t="shared" si="34"/>
        <v>0</v>
      </c>
      <c r="H752" s="63">
        <f t="shared" si="35"/>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3"/>
        <v>0</v>
      </c>
      <c r="G753" s="60">
        <f t="shared" si="34"/>
        <v>0</v>
      </c>
      <c r="H753" s="63">
        <f t="shared" si="35"/>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3"/>
        <v>0</v>
      </c>
      <c r="G754" s="60">
        <f t="shared" si="34"/>
        <v>0</v>
      </c>
      <c r="H754" s="63">
        <f t="shared" si="35"/>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3"/>
        <v>0</v>
      </c>
      <c r="G755" s="60">
        <f t="shared" si="34"/>
        <v>0</v>
      </c>
      <c r="H755" s="63">
        <f t="shared" si="35"/>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3"/>
        <v>0</v>
      </c>
      <c r="G756" s="60">
        <f t="shared" si="34"/>
        <v>0</v>
      </c>
      <c r="H756" s="63">
        <f t="shared" si="35"/>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3"/>
        <v>0</v>
      </c>
      <c r="G757" s="60">
        <f t="shared" si="34"/>
        <v>0</v>
      </c>
      <c r="H757" s="63">
        <f t="shared" si="35"/>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3"/>
        <v>0</v>
      </c>
      <c r="G758" s="60">
        <f t="shared" si="34"/>
        <v>0</v>
      </c>
      <c r="H758" s="63">
        <f t="shared" si="35"/>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3"/>
        <v>0</v>
      </c>
      <c r="G759" s="60">
        <f t="shared" si="34"/>
        <v>0</v>
      </c>
      <c r="H759" s="63">
        <f t="shared" si="35"/>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3"/>
        <v>0</v>
      </c>
      <c r="G760" s="60">
        <f t="shared" si="34"/>
        <v>0</v>
      </c>
      <c r="H760" s="63">
        <f t="shared" si="35"/>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3"/>
        <v>0</v>
      </c>
      <c r="G761" s="60">
        <f t="shared" si="34"/>
        <v>0</v>
      </c>
      <c r="H761" s="63">
        <f t="shared" si="35"/>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3"/>
        <v>0</v>
      </c>
      <c r="G762" s="60">
        <f t="shared" si="34"/>
        <v>0</v>
      </c>
      <c r="H762" s="63">
        <f t="shared" si="35"/>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3"/>
        <v>0</v>
      </c>
      <c r="G763" s="60">
        <f t="shared" si="34"/>
        <v>0</v>
      </c>
      <c r="H763" s="63">
        <f t="shared" si="35"/>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3"/>
        <v>0</v>
      </c>
      <c r="G764" s="60">
        <f t="shared" si="34"/>
        <v>0</v>
      </c>
      <c r="H764" s="63">
        <f t="shared" si="35"/>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3"/>
        <v>0</v>
      </c>
      <c r="G765" s="60">
        <f t="shared" si="34"/>
        <v>0</v>
      </c>
      <c r="H765" s="63">
        <f t="shared" si="35"/>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3"/>
        <v>0</v>
      </c>
      <c r="G766" s="60">
        <f t="shared" si="34"/>
        <v>0</v>
      </c>
      <c r="H766" s="63">
        <f t="shared" si="35"/>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3"/>
        <v>0</v>
      </c>
      <c r="G767" s="60">
        <f t="shared" si="34"/>
        <v>0</v>
      </c>
      <c r="H767" s="63">
        <f t="shared" si="35"/>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3"/>
        <v>0</v>
      </c>
      <c r="G768" s="60">
        <f t="shared" si="34"/>
        <v>0</v>
      </c>
      <c r="H768" s="63">
        <f t="shared" si="35"/>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3"/>
        <v>0</v>
      </c>
      <c r="G769" s="60">
        <f t="shared" si="34"/>
        <v>0</v>
      </c>
      <c r="H769" s="63">
        <f t="shared" si="35"/>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3"/>
        <v>0</v>
      </c>
      <c r="G770" s="60">
        <f t="shared" si="34"/>
        <v>0</v>
      </c>
      <c r="H770" s="63">
        <f t="shared" si="35"/>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3"/>
        <v>0</v>
      </c>
      <c r="G771" s="60">
        <f t="shared" si="34"/>
        <v>0</v>
      </c>
      <c r="H771" s="63">
        <f t="shared" si="35"/>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3"/>
        <v>0</v>
      </c>
      <c r="G772" s="60">
        <f t="shared" si="34"/>
        <v>0</v>
      </c>
      <c r="H772" s="63">
        <f t="shared" si="35"/>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3"/>
        <v>0</v>
      </c>
      <c r="G773" s="60">
        <f t="shared" si="34"/>
        <v>0</v>
      </c>
      <c r="H773" s="63">
        <f t="shared" si="35"/>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3"/>
        <v>0</v>
      </c>
      <c r="G774" s="60">
        <f t="shared" si="34"/>
        <v>0</v>
      </c>
      <c r="H774" s="63">
        <f t="shared" si="35"/>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3"/>
        <v>0</v>
      </c>
      <c r="G775" s="60">
        <f t="shared" si="34"/>
        <v>0</v>
      </c>
      <c r="H775" s="63">
        <f t="shared" si="35"/>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3"/>
        <v>0</v>
      </c>
      <c r="G776" s="60">
        <f t="shared" si="34"/>
        <v>0</v>
      </c>
      <c r="H776" s="63">
        <f t="shared" si="35"/>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3"/>
        <v>0</v>
      </c>
      <c r="G777" s="60">
        <f t="shared" si="34"/>
        <v>0</v>
      </c>
      <c r="H777" s="63">
        <f t="shared" si="35"/>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3"/>
        <v>0</v>
      </c>
      <c r="G778" s="60">
        <f t="shared" si="34"/>
        <v>0</v>
      </c>
      <c r="H778" s="63">
        <f t="shared" si="35"/>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3"/>
        <v>0</v>
      </c>
      <c r="G779" s="60">
        <f t="shared" si="34"/>
        <v>0</v>
      </c>
      <c r="H779" s="63">
        <f t="shared" si="35"/>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3"/>
        <v>0</v>
      </c>
      <c r="G780" s="60">
        <f t="shared" si="34"/>
        <v>0</v>
      </c>
      <c r="H780" s="63">
        <f t="shared" si="35"/>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3"/>
        <v>0</v>
      </c>
      <c r="G781" s="60">
        <f t="shared" si="34"/>
        <v>0</v>
      </c>
      <c r="H781" s="63">
        <f t="shared" si="35"/>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3"/>
        <v>0</v>
      </c>
      <c r="G782" s="60">
        <f t="shared" si="34"/>
        <v>0</v>
      </c>
      <c r="H782" s="63">
        <f t="shared" si="35"/>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3"/>
        <v>0</v>
      </c>
      <c r="G783" s="60">
        <f t="shared" si="34"/>
        <v>0</v>
      </c>
      <c r="H783" s="63">
        <f t="shared" si="35"/>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3"/>
        <v>0</v>
      </c>
      <c r="G784" s="60">
        <f t="shared" si="34"/>
        <v>0</v>
      </c>
      <c r="H784" s="63">
        <f t="shared" si="35"/>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3"/>
        <v>0</v>
      </c>
      <c r="G785" s="60">
        <f t="shared" si="34"/>
        <v>0</v>
      </c>
      <c r="H785" s="63">
        <f t="shared" si="35"/>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3"/>
        <v>0</v>
      </c>
      <c r="G786" s="60">
        <f t="shared" si="34"/>
        <v>0</v>
      </c>
      <c r="H786" s="63">
        <f t="shared" si="35"/>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6">D787*E787</f>
        <v>0</v>
      </c>
      <c r="G787" s="60">
        <f t="shared" ref="G787:G850" si="37">E787*$E$14</f>
        <v>0</v>
      </c>
      <c r="H787" s="63">
        <f t="shared" ref="H787:H850" si="38">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6"/>
        <v>0</v>
      </c>
      <c r="G788" s="60">
        <f t="shared" si="37"/>
        <v>0</v>
      </c>
      <c r="H788" s="63">
        <f t="shared" si="38"/>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6"/>
        <v>0</v>
      </c>
      <c r="G789" s="60">
        <f t="shared" si="37"/>
        <v>0</v>
      </c>
      <c r="H789" s="63">
        <f t="shared" si="38"/>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6"/>
        <v>0</v>
      </c>
      <c r="G790" s="60">
        <f t="shared" si="37"/>
        <v>0</v>
      </c>
      <c r="H790" s="63">
        <f t="shared" si="38"/>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6"/>
        <v>0</v>
      </c>
      <c r="G791" s="60">
        <f t="shared" si="37"/>
        <v>0</v>
      </c>
      <c r="H791" s="63">
        <f t="shared" si="38"/>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6"/>
        <v>0</v>
      </c>
      <c r="G792" s="60">
        <f t="shared" si="37"/>
        <v>0</v>
      </c>
      <c r="H792" s="63">
        <f t="shared" si="38"/>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6"/>
        <v>0</v>
      </c>
      <c r="G793" s="60">
        <f t="shared" si="37"/>
        <v>0</v>
      </c>
      <c r="H793" s="63">
        <f t="shared" si="38"/>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6"/>
        <v>0</v>
      </c>
      <c r="G794" s="60">
        <f t="shared" si="37"/>
        <v>0</v>
      </c>
      <c r="H794" s="63">
        <f t="shared" si="38"/>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6"/>
        <v>0</v>
      </c>
      <c r="G795" s="60">
        <f t="shared" si="37"/>
        <v>0</v>
      </c>
      <c r="H795" s="63">
        <f t="shared" si="38"/>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6"/>
        <v>0</v>
      </c>
      <c r="G796" s="60">
        <f t="shared" si="37"/>
        <v>0</v>
      </c>
      <c r="H796" s="63">
        <f t="shared" si="38"/>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6"/>
        <v>0</v>
      </c>
      <c r="G797" s="60">
        <f t="shared" si="37"/>
        <v>0</v>
      </c>
      <c r="H797" s="63">
        <f t="shared" si="38"/>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6"/>
        <v>0</v>
      </c>
      <c r="G798" s="60">
        <f t="shared" si="37"/>
        <v>0</v>
      </c>
      <c r="H798" s="63">
        <f t="shared" si="38"/>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6"/>
        <v>0</v>
      </c>
      <c r="G799" s="60">
        <f t="shared" si="37"/>
        <v>0</v>
      </c>
      <c r="H799" s="63">
        <f t="shared" si="38"/>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6"/>
        <v>0</v>
      </c>
      <c r="G800" s="60">
        <f t="shared" si="37"/>
        <v>0</v>
      </c>
      <c r="H800" s="63">
        <f t="shared" si="38"/>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6"/>
        <v>0</v>
      </c>
      <c r="G801" s="60">
        <f t="shared" si="37"/>
        <v>0</v>
      </c>
      <c r="H801" s="63">
        <f t="shared" si="38"/>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6"/>
        <v>0</v>
      </c>
      <c r="G802" s="60">
        <f t="shared" si="37"/>
        <v>0</v>
      </c>
      <c r="H802" s="63">
        <f t="shared" si="38"/>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6"/>
        <v>0</v>
      </c>
      <c r="G803" s="60">
        <f t="shared" si="37"/>
        <v>0</v>
      </c>
      <c r="H803" s="63">
        <f t="shared" si="38"/>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6"/>
        <v>0</v>
      </c>
      <c r="G804" s="60">
        <f t="shared" si="37"/>
        <v>0</v>
      </c>
      <c r="H804" s="63">
        <f t="shared" si="38"/>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6"/>
        <v>0</v>
      </c>
      <c r="G805" s="60">
        <f t="shared" si="37"/>
        <v>0</v>
      </c>
      <c r="H805" s="63">
        <f t="shared" si="38"/>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6"/>
        <v>0</v>
      </c>
      <c r="G806" s="60">
        <f t="shared" si="37"/>
        <v>0</v>
      </c>
      <c r="H806" s="63">
        <f t="shared" si="38"/>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6"/>
        <v>0</v>
      </c>
      <c r="G807" s="60">
        <f t="shared" si="37"/>
        <v>0</v>
      </c>
      <c r="H807" s="63">
        <f t="shared" si="38"/>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6"/>
        <v>0</v>
      </c>
      <c r="G808" s="60">
        <f t="shared" si="37"/>
        <v>0</v>
      </c>
      <c r="H808" s="63">
        <f t="shared" si="38"/>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6"/>
        <v>0</v>
      </c>
      <c r="G809" s="60">
        <f t="shared" si="37"/>
        <v>0</v>
      </c>
      <c r="H809" s="63">
        <f t="shared" si="38"/>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6"/>
        <v>0</v>
      </c>
      <c r="G810" s="60">
        <f t="shared" si="37"/>
        <v>0</v>
      </c>
      <c r="H810" s="63">
        <f t="shared" si="38"/>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6"/>
        <v>0</v>
      </c>
      <c r="G811" s="60">
        <f t="shared" si="37"/>
        <v>0</v>
      </c>
      <c r="H811" s="63">
        <f t="shared" si="38"/>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6"/>
        <v>0</v>
      </c>
      <c r="G812" s="60">
        <f t="shared" si="37"/>
        <v>0</v>
      </c>
      <c r="H812" s="63">
        <f t="shared" si="38"/>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6"/>
        <v>0</v>
      </c>
      <c r="G813" s="60">
        <f t="shared" si="37"/>
        <v>0</v>
      </c>
      <c r="H813" s="63">
        <f t="shared" si="38"/>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6"/>
        <v>0</v>
      </c>
      <c r="G814" s="60">
        <f t="shared" si="37"/>
        <v>0</v>
      </c>
      <c r="H814" s="63">
        <f t="shared" si="38"/>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6"/>
        <v>0</v>
      </c>
      <c r="G815" s="60">
        <f t="shared" si="37"/>
        <v>0</v>
      </c>
      <c r="H815" s="63">
        <f t="shared" si="38"/>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6"/>
        <v>0</v>
      </c>
      <c r="G816" s="60">
        <f t="shared" si="37"/>
        <v>0</v>
      </c>
      <c r="H816" s="63">
        <f t="shared" si="38"/>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6"/>
        <v>0</v>
      </c>
      <c r="G817" s="60">
        <f t="shared" si="37"/>
        <v>0</v>
      </c>
      <c r="H817" s="63">
        <f t="shared" si="38"/>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6"/>
        <v>0</v>
      </c>
      <c r="G818" s="60">
        <f t="shared" si="37"/>
        <v>0</v>
      </c>
      <c r="H818" s="63">
        <f t="shared" si="38"/>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6"/>
        <v>0</v>
      </c>
      <c r="G819" s="60">
        <f t="shared" si="37"/>
        <v>0</v>
      </c>
      <c r="H819" s="63">
        <f t="shared" si="38"/>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6"/>
        <v>0</v>
      </c>
      <c r="G820" s="60">
        <f t="shared" si="37"/>
        <v>0</v>
      </c>
      <c r="H820" s="63">
        <f t="shared" si="38"/>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6"/>
        <v>0</v>
      </c>
      <c r="G821" s="60">
        <f t="shared" si="37"/>
        <v>0</v>
      </c>
      <c r="H821" s="63">
        <f t="shared" si="38"/>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6"/>
        <v>0</v>
      </c>
      <c r="G822" s="60">
        <f t="shared" si="37"/>
        <v>0</v>
      </c>
      <c r="H822" s="63">
        <f t="shared" si="38"/>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6"/>
        <v>0</v>
      </c>
      <c r="G823" s="60">
        <f t="shared" si="37"/>
        <v>0</v>
      </c>
      <c r="H823" s="63">
        <f t="shared" si="38"/>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6"/>
        <v>0</v>
      </c>
      <c r="G824" s="60">
        <f t="shared" si="37"/>
        <v>0</v>
      </c>
      <c r="H824" s="63">
        <f t="shared" si="38"/>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6"/>
        <v>0</v>
      </c>
      <c r="G825" s="60">
        <f t="shared" si="37"/>
        <v>0</v>
      </c>
      <c r="H825" s="63">
        <f t="shared" si="38"/>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6"/>
        <v>0</v>
      </c>
      <c r="G826" s="60">
        <f t="shared" si="37"/>
        <v>0</v>
      </c>
      <c r="H826" s="63">
        <f t="shared" si="38"/>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6"/>
        <v>0</v>
      </c>
      <c r="G827" s="60">
        <f t="shared" si="37"/>
        <v>0</v>
      </c>
      <c r="H827" s="63">
        <f t="shared" si="38"/>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6"/>
        <v>0</v>
      </c>
      <c r="G828" s="60">
        <f t="shared" si="37"/>
        <v>0</v>
      </c>
      <c r="H828" s="63">
        <f t="shared" si="38"/>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6"/>
        <v>0</v>
      </c>
      <c r="G829" s="60">
        <f t="shared" si="37"/>
        <v>0</v>
      </c>
      <c r="H829" s="63">
        <f t="shared" si="38"/>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6"/>
        <v>0</v>
      </c>
      <c r="G830" s="60">
        <f t="shared" si="37"/>
        <v>0</v>
      </c>
      <c r="H830" s="63">
        <f t="shared" si="38"/>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6"/>
        <v>0</v>
      </c>
      <c r="G831" s="60">
        <f t="shared" si="37"/>
        <v>0</v>
      </c>
      <c r="H831" s="63">
        <f t="shared" si="38"/>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6"/>
        <v>0</v>
      </c>
      <c r="G832" s="60">
        <f t="shared" si="37"/>
        <v>0</v>
      </c>
      <c r="H832" s="63">
        <f t="shared" si="38"/>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6"/>
        <v>0</v>
      </c>
      <c r="G833" s="60">
        <f t="shared" si="37"/>
        <v>0</v>
      </c>
      <c r="H833" s="63">
        <f t="shared" si="38"/>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6"/>
        <v>0</v>
      </c>
      <c r="G834" s="60">
        <f t="shared" si="37"/>
        <v>0</v>
      </c>
      <c r="H834" s="63">
        <f t="shared" si="38"/>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6"/>
        <v>0</v>
      </c>
      <c r="G835" s="60">
        <f t="shared" si="37"/>
        <v>0</v>
      </c>
      <c r="H835" s="63">
        <f t="shared" si="38"/>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6"/>
        <v>0</v>
      </c>
      <c r="G836" s="60">
        <f t="shared" si="37"/>
        <v>0</v>
      </c>
      <c r="H836" s="63">
        <f t="shared" si="38"/>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6"/>
        <v>0</v>
      </c>
      <c r="G837" s="60">
        <f t="shared" si="37"/>
        <v>0</v>
      </c>
      <c r="H837" s="63">
        <f t="shared" si="38"/>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6"/>
        <v>0</v>
      </c>
      <c r="G838" s="60">
        <f t="shared" si="37"/>
        <v>0</v>
      </c>
      <c r="H838" s="63">
        <f t="shared" si="38"/>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6"/>
        <v>0</v>
      </c>
      <c r="G839" s="60">
        <f t="shared" si="37"/>
        <v>0</v>
      </c>
      <c r="H839" s="63">
        <f t="shared" si="38"/>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6"/>
        <v>0</v>
      </c>
      <c r="G840" s="60">
        <f t="shared" si="37"/>
        <v>0</v>
      </c>
      <c r="H840" s="63">
        <f t="shared" si="38"/>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6"/>
        <v>0</v>
      </c>
      <c r="G841" s="60">
        <f t="shared" si="37"/>
        <v>0</v>
      </c>
      <c r="H841" s="63">
        <f t="shared" si="38"/>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6"/>
        <v>0</v>
      </c>
      <c r="G842" s="60">
        <f t="shared" si="37"/>
        <v>0</v>
      </c>
      <c r="H842" s="63">
        <f t="shared" si="38"/>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6"/>
        <v>0</v>
      </c>
      <c r="G843" s="60">
        <f t="shared" si="37"/>
        <v>0</v>
      </c>
      <c r="H843" s="63">
        <f t="shared" si="38"/>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6"/>
        <v>0</v>
      </c>
      <c r="G844" s="60">
        <f t="shared" si="37"/>
        <v>0</v>
      </c>
      <c r="H844" s="63">
        <f t="shared" si="38"/>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6"/>
        <v>0</v>
      </c>
      <c r="G845" s="60">
        <f t="shared" si="37"/>
        <v>0</v>
      </c>
      <c r="H845" s="63">
        <f t="shared" si="38"/>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6"/>
        <v>0</v>
      </c>
      <c r="G846" s="60">
        <f t="shared" si="37"/>
        <v>0</v>
      </c>
      <c r="H846" s="63">
        <f t="shared" si="38"/>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6"/>
        <v>0</v>
      </c>
      <c r="G847" s="60">
        <f t="shared" si="37"/>
        <v>0</v>
      </c>
      <c r="H847" s="63">
        <f t="shared" si="38"/>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6"/>
        <v>0</v>
      </c>
      <c r="G848" s="60">
        <f t="shared" si="37"/>
        <v>0</v>
      </c>
      <c r="H848" s="63">
        <f t="shared" si="38"/>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6"/>
        <v>0</v>
      </c>
      <c r="G849" s="60">
        <f t="shared" si="37"/>
        <v>0</v>
      </c>
      <c r="H849" s="63">
        <f t="shared" si="38"/>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6"/>
        <v>0</v>
      </c>
      <c r="G850" s="60">
        <f t="shared" si="37"/>
        <v>0</v>
      </c>
      <c r="H850" s="63">
        <f t="shared" si="38"/>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39">D851*E851</f>
        <v>0</v>
      </c>
      <c r="G851" s="60">
        <f t="shared" ref="G851:G914" si="40">E851*$E$14</f>
        <v>0</v>
      </c>
      <c r="H851" s="63">
        <f t="shared" ref="H851:H914" si="41">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39"/>
        <v>0</v>
      </c>
      <c r="G852" s="60">
        <f t="shared" si="40"/>
        <v>0</v>
      </c>
      <c r="H852" s="63">
        <f t="shared" si="41"/>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39"/>
        <v>0</v>
      </c>
      <c r="G853" s="60">
        <f t="shared" si="40"/>
        <v>0</v>
      </c>
      <c r="H853" s="63">
        <f t="shared" si="41"/>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39"/>
        <v>0</v>
      </c>
      <c r="G854" s="60">
        <f t="shared" si="40"/>
        <v>0</v>
      </c>
      <c r="H854" s="63">
        <f t="shared" si="41"/>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39"/>
        <v>0</v>
      </c>
      <c r="G855" s="60">
        <f t="shared" si="40"/>
        <v>0</v>
      </c>
      <c r="H855" s="63">
        <f t="shared" si="41"/>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39"/>
        <v>0</v>
      </c>
      <c r="G856" s="60">
        <f t="shared" si="40"/>
        <v>0</v>
      </c>
      <c r="H856" s="63">
        <f t="shared" si="41"/>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39"/>
        <v>0</v>
      </c>
      <c r="G857" s="60">
        <f t="shared" si="40"/>
        <v>0</v>
      </c>
      <c r="H857" s="63">
        <f t="shared" si="41"/>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39"/>
        <v>0</v>
      </c>
      <c r="G858" s="60">
        <f t="shared" si="40"/>
        <v>0</v>
      </c>
      <c r="H858" s="63">
        <f t="shared" si="41"/>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39"/>
        <v>0</v>
      </c>
      <c r="G859" s="60">
        <f t="shared" si="40"/>
        <v>0</v>
      </c>
      <c r="H859" s="63">
        <f t="shared" si="41"/>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39"/>
        <v>0</v>
      </c>
      <c r="G860" s="60">
        <f t="shared" si="40"/>
        <v>0</v>
      </c>
      <c r="H860" s="63">
        <f t="shared" si="41"/>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39"/>
        <v>0</v>
      </c>
      <c r="G861" s="60">
        <f t="shared" si="40"/>
        <v>0</v>
      </c>
      <c r="H861" s="63">
        <f t="shared" si="41"/>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39"/>
        <v>0</v>
      </c>
      <c r="G862" s="60">
        <f t="shared" si="40"/>
        <v>0</v>
      </c>
      <c r="H862" s="63">
        <f t="shared" si="41"/>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39"/>
        <v>0</v>
      </c>
      <c r="G863" s="60">
        <f t="shared" si="40"/>
        <v>0</v>
      </c>
      <c r="H863" s="63">
        <f t="shared" si="41"/>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39"/>
        <v>0</v>
      </c>
      <c r="G864" s="60">
        <f t="shared" si="40"/>
        <v>0</v>
      </c>
      <c r="H864" s="63">
        <f t="shared" si="41"/>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39"/>
        <v>0</v>
      </c>
      <c r="G865" s="60">
        <f t="shared" si="40"/>
        <v>0</v>
      </c>
      <c r="H865" s="63">
        <f t="shared" si="41"/>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39"/>
        <v>0</v>
      </c>
      <c r="G866" s="60">
        <f t="shared" si="40"/>
        <v>0</v>
      </c>
      <c r="H866" s="63">
        <f t="shared" si="41"/>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39"/>
        <v>0</v>
      </c>
      <c r="G867" s="60">
        <f t="shared" si="40"/>
        <v>0</v>
      </c>
      <c r="H867" s="63">
        <f t="shared" si="41"/>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39"/>
        <v>0</v>
      </c>
      <c r="G868" s="60">
        <f t="shared" si="40"/>
        <v>0</v>
      </c>
      <c r="H868" s="63">
        <f t="shared" si="41"/>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39"/>
        <v>0</v>
      </c>
      <c r="G869" s="60">
        <f t="shared" si="40"/>
        <v>0</v>
      </c>
      <c r="H869" s="63">
        <f t="shared" si="41"/>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39"/>
        <v>0</v>
      </c>
      <c r="G870" s="60">
        <f t="shared" si="40"/>
        <v>0</v>
      </c>
      <c r="H870" s="63">
        <f t="shared" si="41"/>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39"/>
        <v>0</v>
      </c>
      <c r="G871" s="60">
        <f t="shared" si="40"/>
        <v>0</v>
      </c>
      <c r="H871" s="63">
        <f t="shared" si="41"/>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39"/>
        <v>0</v>
      </c>
      <c r="G872" s="60">
        <f t="shared" si="40"/>
        <v>0</v>
      </c>
      <c r="H872" s="63">
        <f t="shared" si="41"/>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39"/>
        <v>0</v>
      </c>
      <c r="G873" s="60">
        <f t="shared" si="40"/>
        <v>0</v>
      </c>
      <c r="H873" s="63">
        <f t="shared" si="41"/>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39"/>
        <v>0</v>
      </c>
      <c r="G874" s="60">
        <f t="shared" si="40"/>
        <v>0</v>
      </c>
      <c r="H874" s="63">
        <f t="shared" si="41"/>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39"/>
        <v>0</v>
      </c>
      <c r="G875" s="60">
        <f t="shared" si="40"/>
        <v>0</v>
      </c>
      <c r="H875" s="63">
        <f t="shared" si="41"/>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39"/>
        <v>0</v>
      </c>
      <c r="G876" s="60">
        <f t="shared" si="40"/>
        <v>0</v>
      </c>
      <c r="H876" s="63">
        <f t="shared" si="41"/>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39"/>
        <v>0</v>
      </c>
      <c r="G877" s="60">
        <f t="shared" si="40"/>
        <v>0</v>
      </c>
      <c r="H877" s="63">
        <f t="shared" si="41"/>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39"/>
        <v>0</v>
      </c>
      <c r="G878" s="60">
        <f t="shared" si="40"/>
        <v>0</v>
      </c>
      <c r="H878" s="63">
        <f t="shared" si="41"/>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39"/>
        <v>0</v>
      </c>
      <c r="G879" s="60">
        <f t="shared" si="40"/>
        <v>0</v>
      </c>
      <c r="H879" s="63">
        <f t="shared" si="41"/>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39"/>
        <v>0</v>
      </c>
      <c r="G880" s="60">
        <f t="shared" si="40"/>
        <v>0</v>
      </c>
      <c r="H880" s="63">
        <f t="shared" si="41"/>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39"/>
        <v>0</v>
      </c>
      <c r="G881" s="60">
        <f t="shared" si="40"/>
        <v>0</v>
      </c>
      <c r="H881" s="63">
        <f t="shared" si="41"/>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39"/>
        <v>0</v>
      </c>
      <c r="G882" s="60">
        <f t="shared" si="40"/>
        <v>0</v>
      </c>
      <c r="H882" s="63">
        <f t="shared" si="41"/>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39"/>
        <v>0</v>
      </c>
      <c r="G883" s="60">
        <f t="shared" si="40"/>
        <v>0</v>
      </c>
      <c r="H883" s="63">
        <f t="shared" si="41"/>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39"/>
        <v>0</v>
      </c>
      <c r="G884" s="60">
        <f t="shared" si="40"/>
        <v>0</v>
      </c>
      <c r="H884" s="63">
        <f t="shared" si="41"/>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39"/>
        <v>0</v>
      </c>
      <c r="G885" s="60">
        <f t="shared" si="40"/>
        <v>0</v>
      </c>
      <c r="H885" s="63">
        <f t="shared" si="41"/>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39"/>
        <v>0</v>
      </c>
      <c r="G886" s="60">
        <f t="shared" si="40"/>
        <v>0</v>
      </c>
      <c r="H886" s="63">
        <f t="shared" si="41"/>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39"/>
        <v>0</v>
      </c>
      <c r="G887" s="60">
        <f t="shared" si="40"/>
        <v>0</v>
      </c>
      <c r="H887" s="63">
        <f t="shared" si="41"/>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39"/>
        <v>0</v>
      </c>
      <c r="G888" s="60">
        <f t="shared" si="40"/>
        <v>0</v>
      </c>
      <c r="H888" s="63">
        <f t="shared" si="41"/>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39"/>
        <v>0</v>
      </c>
      <c r="G889" s="60">
        <f t="shared" si="40"/>
        <v>0</v>
      </c>
      <c r="H889" s="63">
        <f t="shared" si="41"/>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39"/>
        <v>0</v>
      </c>
      <c r="G890" s="60">
        <f t="shared" si="40"/>
        <v>0</v>
      </c>
      <c r="H890" s="63">
        <f t="shared" si="41"/>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39"/>
        <v>0</v>
      </c>
      <c r="G891" s="60">
        <f t="shared" si="40"/>
        <v>0</v>
      </c>
      <c r="H891" s="63">
        <f t="shared" si="41"/>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39"/>
        <v>0</v>
      </c>
      <c r="G892" s="60">
        <f t="shared" si="40"/>
        <v>0</v>
      </c>
      <c r="H892" s="63">
        <f t="shared" si="41"/>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39"/>
        <v>0</v>
      </c>
      <c r="G893" s="60">
        <f t="shared" si="40"/>
        <v>0</v>
      </c>
      <c r="H893" s="63">
        <f t="shared" si="41"/>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39"/>
        <v>0</v>
      </c>
      <c r="G894" s="60">
        <f t="shared" si="40"/>
        <v>0</v>
      </c>
      <c r="H894" s="63">
        <f t="shared" si="41"/>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39"/>
        <v>0</v>
      </c>
      <c r="G895" s="60">
        <f t="shared" si="40"/>
        <v>0</v>
      </c>
      <c r="H895" s="63">
        <f t="shared" si="41"/>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39"/>
        <v>0</v>
      </c>
      <c r="G896" s="60">
        <f t="shared" si="40"/>
        <v>0</v>
      </c>
      <c r="H896" s="63">
        <f t="shared" si="41"/>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39"/>
        <v>0</v>
      </c>
      <c r="G897" s="60">
        <f t="shared" si="40"/>
        <v>0</v>
      </c>
      <c r="H897" s="63">
        <f t="shared" si="41"/>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39"/>
        <v>0</v>
      </c>
      <c r="G898" s="60">
        <f t="shared" si="40"/>
        <v>0</v>
      </c>
      <c r="H898" s="63">
        <f t="shared" si="41"/>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39"/>
        <v>0</v>
      </c>
      <c r="G899" s="60">
        <f t="shared" si="40"/>
        <v>0</v>
      </c>
      <c r="H899" s="63">
        <f t="shared" si="41"/>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39"/>
        <v>0</v>
      </c>
      <c r="G900" s="60">
        <f t="shared" si="40"/>
        <v>0</v>
      </c>
      <c r="H900" s="63">
        <f t="shared" si="41"/>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39"/>
        <v>0</v>
      </c>
      <c r="G901" s="60">
        <f t="shared" si="40"/>
        <v>0</v>
      </c>
      <c r="H901" s="63">
        <f t="shared" si="41"/>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39"/>
        <v>0</v>
      </c>
      <c r="G902" s="60">
        <f t="shared" si="40"/>
        <v>0</v>
      </c>
      <c r="H902" s="63">
        <f t="shared" si="41"/>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39"/>
        <v>0</v>
      </c>
      <c r="G903" s="60">
        <f t="shared" si="40"/>
        <v>0</v>
      </c>
      <c r="H903" s="63">
        <f t="shared" si="41"/>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39"/>
        <v>0</v>
      </c>
      <c r="G904" s="60">
        <f t="shared" si="40"/>
        <v>0</v>
      </c>
      <c r="H904" s="63">
        <f t="shared" si="41"/>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39"/>
        <v>0</v>
      </c>
      <c r="G905" s="60">
        <f t="shared" si="40"/>
        <v>0</v>
      </c>
      <c r="H905" s="63">
        <f t="shared" si="41"/>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39"/>
        <v>0</v>
      </c>
      <c r="G906" s="60">
        <f t="shared" si="40"/>
        <v>0</v>
      </c>
      <c r="H906" s="63">
        <f t="shared" si="41"/>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39"/>
        <v>0</v>
      </c>
      <c r="G907" s="60">
        <f t="shared" si="40"/>
        <v>0</v>
      </c>
      <c r="H907" s="63">
        <f t="shared" si="41"/>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39"/>
        <v>0</v>
      </c>
      <c r="G908" s="60">
        <f t="shared" si="40"/>
        <v>0</v>
      </c>
      <c r="H908" s="63">
        <f t="shared" si="41"/>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39"/>
        <v>0</v>
      </c>
      <c r="G909" s="60">
        <f t="shared" si="40"/>
        <v>0</v>
      </c>
      <c r="H909" s="63">
        <f t="shared" si="41"/>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39"/>
        <v>0</v>
      </c>
      <c r="G910" s="60">
        <f t="shared" si="40"/>
        <v>0</v>
      </c>
      <c r="H910" s="63">
        <f t="shared" si="41"/>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39"/>
        <v>0</v>
      </c>
      <c r="G911" s="60">
        <f t="shared" si="40"/>
        <v>0</v>
      </c>
      <c r="H911" s="63">
        <f t="shared" si="41"/>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39"/>
        <v>0</v>
      </c>
      <c r="G912" s="60">
        <f t="shared" si="40"/>
        <v>0</v>
      </c>
      <c r="H912" s="63">
        <f t="shared" si="41"/>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39"/>
        <v>0</v>
      </c>
      <c r="G913" s="60">
        <f t="shared" si="40"/>
        <v>0</v>
      </c>
      <c r="H913" s="63">
        <f t="shared" si="41"/>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39"/>
        <v>0</v>
      </c>
      <c r="G914" s="60">
        <f t="shared" si="40"/>
        <v>0</v>
      </c>
      <c r="H914" s="63">
        <f t="shared" si="41"/>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2">D915*E915</f>
        <v>0</v>
      </c>
      <c r="G915" s="60">
        <f t="shared" ref="G915:G978" si="43">E915*$E$14</f>
        <v>0</v>
      </c>
      <c r="H915" s="63">
        <f t="shared" ref="H915:H978" si="44">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2"/>
        <v>0</v>
      </c>
      <c r="G916" s="60">
        <f t="shared" si="43"/>
        <v>0</v>
      </c>
      <c r="H916" s="63">
        <f t="shared" si="44"/>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2"/>
        <v>0</v>
      </c>
      <c r="G917" s="60">
        <f t="shared" si="43"/>
        <v>0</v>
      </c>
      <c r="H917" s="63">
        <f t="shared" si="44"/>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2"/>
        <v>0</v>
      </c>
      <c r="G918" s="60">
        <f t="shared" si="43"/>
        <v>0</v>
      </c>
      <c r="H918" s="63">
        <f t="shared" si="44"/>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2"/>
        <v>0</v>
      </c>
      <c r="G919" s="60">
        <f t="shared" si="43"/>
        <v>0</v>
      </c>
      <c r="H919" s="63">
        <f t="shared" si="44"/>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2"/>
        <v>0</v>
      </c>
      <c r="G920" s="60">
        <f t="shared" si="43"/>
        <v>0</v>
      </c>
      <c r="H920" s="63">
        <f t="shared" si="44"/>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2"/>
        <v>0</v>
      </c>
      <c r="G921" s="60">
        <f t="shared" si="43"/>
        <v>0</v>
      </c>
      <c r="H921" s="63">
        <f t="shared" si="44"/>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2"/>
        <v>0</v>
      </c>
      <c r="G922" s="60">
        <f t="shared" si="43"/>
        <v>0</v>
      </c>
      <c r="H922" s="63">
        <f t="shared" si="44"/>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2"/>
        <v>0</v>
      </c>
      <c r="G923" s="60">
        <f t="shared" si="43"/>
        <v>0</v>
      </c>
      <c r="H923" s="63">
        <f t="shared" si="44"/>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2"/>
        <v>0</v>
      </c>
      <c r="G924" s="60">
        <f t="shared" si="43"/>
        <v>0</v>
      </c>
      <c r="H924" s="63">
        <f t="shared" si="44"/>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2"/>
        <v>0</v>
      </c>
      <c r="G925" s="60">
        <f t="shared" si="43"/>
        <v>0</v>
      </c>
      <c r="H925" s="63">
        <f t="shared" si="44"/>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2"/>
        <v>0</v>
      </c>
      <c r="G926" s="60">
        <f t="shared" si="43"/>
        <v>0</v>
      </c>
      <c r="H926" s="63">
        <f t="shared" si="44"/>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2"/>
        <v>0</v>
      </c>
      <c r="G927" s="60">
        <f t="shared" si="43"/>
        <v>0</v>
      </c>
      <c r="H927" s="63">
        <f t="shared" si="44"/>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2"/>
        <v>0</v>
      </c>
      <c r="G928" s="60">
        <f t="shared" si="43"/>
        <v>0</v>
      </c>
      <c r="H928" s="63">
        <f t="shared" si="44"/>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2"/>
        <v>0</v>
      </c>
      <c r="G929" s="60">
        <f t="shared" si="43"/>
        <v>0</v>
      </c>
      <c r="H929" s="63">
        <f t="shared" si="44"/>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2"/>
        <v>0</v>
      </c>
      <c r="G930" s="60">
        <f t="shared" si="43"/>
        <v>0</v>
      </c>
      <c r="H930" s="63">
        <f t="shared" si="44"/>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2"/>
        <v>0</v>
      </c>
      <c r="G931" s="60">
        <f t="shared" si="43"/>
        <v>0</v>
      </c>
      <c r="H931" s="63">
        <f t="shared" si="44"/>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2"/>
        <v>0</v>
      </c>
      <c r="G932" s="60">
        <f t="shared" si="43"/>
        <v>0</v>
      </c>
      <c r="H932" s="63">
        <f t="shared" si="44"/>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2"/>
        <v>0</v>
      </c>
      <c r="G933" s="60">
        <f t="shared" si="43"/>
        <v>0</v>
      </c>
      <c r="H933" s="63">
        <f t="shared" si="44"/>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2"/>
        <v>0</v>
      </c>
      <c r="G934" s="60">
        <f t="shared" si="43"/>
        <v>0</v>
      </c>
      <c r="H934" s="63">
        <f t="shared" si="44"/>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2"/>
        <v>0</v>
      </c>
      <c r="G935" s="60">
        <f t="shared" si="43"/>
        <v>0</v>
      </c>
      <c r="H935" s="63">
        <f t="shared" si="44"/>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2"/>
        <v>0</v>
      </c>
      <c r="G936" s="60">
        <f t="shared" si="43"/>
        <v>0</v>
      </c>
      <c r="H936" s="63">
        <f t="shared" si="44"/>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2"/>
        <v>0</v>
      </c>
      <c r="G937" s="60">
        <f t="shared" si="43"/>
        <v>0</v>
      </c>
      <c r="H937" s="63">
        <f t="shared" si="44"/>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2"/>
        <v>0</v>
      </c>
      <c r="G938" s="60">
        <f t="shared" si="43"/>
        <v>0</v>
      </c>
      <c r="H938" s="63">
        <f t="shared" si="44"/>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2"/>
        <v>0</v>
      </c>
      <c r="G939" s="60">
        <f t="shared" si="43"/>
        <v>0</v>
      </c>
      <c r="H939" s="63">
        <f t="shared" si="44"/>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2"/>
        <v>0</v>
      </c>
      <c r="G940" s="60">
        <f t="shared" si="43"/>
        <v>0</v>
      </c>
      <c r="H940" s="63">
        <f t="shared" si="44"/>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2"/>
        <v>0</v>
      </c>
      <c r="G941" s="60">
        <f t="shared" si="43"/>
        <v>0</v>
      </c>
      <c r="H941" s="63">
        <f t="shared" si="44"/>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2"/>
        <v>0</v>
      </c>
      <c r="G942" s="60">
        <f t="shared" si="43"/>
        <v>0</v>
      </c>
      <c r="H942" s="63">
        <f t="shared" si="44"/>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2"/>
        <v>0</v>
      </c>
      <c r="G943" s="60">
        <f t="shared" si="43"/>
        <v>0</v>
      </c>
      <c r="H943" s="63">
        <f t="shared" si="44"/>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2"/>
        <v>0</v>
      </c>
      <c r="G944" s="60">
        <f t="shared" si="43"/>
        <v>0</v>
      </c>
      <c r="H944" s="63">
        <f t="shared" si="44"/>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2"/>
        <v>0</v>
      </c>
      <c r="G945" s="60">
        <f t="shared" si="43"/>
        <v>0</v>
      </c>
      <c r="H945" s="63">
        <f t="shared" si="44"/>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2"/>
        <v>0</v>
      </c>
      <c r="G946" s="60">
        <f t="shared" si="43"/>
        <v>0</v>
      </c>
      <c r="H946" s="63">
        <f t="shared" si="44"/>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2"/>
        <v>0</v>
      </c>
      <c r="G947" s="60">
        <f t="shared" si="43"/>
        <v>0</v>
      </c>
      <c r="H947" s="63">
        <f t="shared" si="44"/>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2"/>
        <v>0</v>
      </c>
      <c r="G948" s="60">
        <f t="shared" si="43"/>
        <v>0</v>
      </c>
      <c r="H948" s="63">
        <f t="shared" si="44"/>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2"/>
        <v>0</v>
      </c>
      <c r="G949" s="60">
        <f t="shared" si="43"/>
        <v>0</v>
      </c>
      <c r="H949" s="63">
        <f t="shared" si="44"/>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2"/>
        <v>0</v>
      </c>
      <c r="G950" s="60">
        <f t="shared" si="43"/>
        <v>0</v>
      </c>
      <c r="H950" s="63">
        <f t="shared" si="44"/>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2"/>
        <v>0</v>
      </c>
      <c r="G951" s="60">
        <f t="shared" si="43"/>
        <v>0</v>
      </c>
      <c r="H951" s="63">
        <f t="shared" si="44"/>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2"/>
        <v>0</v>
      </c>
      <c r="G952" s="60">
        <f t="shared" si="43"/>
        <v>0</v>
      </c>
      <c r="H952" s="63">
        <f t="shared" si="44"/>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2"/>
        <v>0</v>
      </c>
      <c r="G953" s="60">
        <f t="shared" si="43"/>
        <v>0</v>
      </c>
      <c r="H953" s="63">
        <f t="shared" si="44"/>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2"/>
        <v>0</v>
      </c>
      <c r="G954" s="60">
        <f t="shared" si="43"/>
        <v>0</v>
      </c>
      <c r="H954" s="63">
        <f t="shared" si="44"/>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2"/>
        <v>0</v>
      </c>
      <c r="G955" s="60">
        <f t="shared" si="43"/>
        <v>0</v>
      </c>
      <c r="H955" s="63">
        <f t="shared" si="44"/>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2"/>
        <v>0</v>
      </c>
      <c r="G956" s="60">
        <f t="shared" si="43"/>
        <v>0</v>
      </c>
      <c r="H956" s="63">
        <f t="shared" si="44"/>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2"/>
        <v>0</v>
      </c>
      <c r="G957" s="60">
        <f t="shared" si="43"/>
        <v>0</v>
      </c>
      <c r="H957" s="63">
        <f t="shared" si="44"/>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2"/>
        <v>0</v>
      </c>
      <c r="G958" s="60">
        <f t="shared" si="43"/>
        <v>0</v>
      </c>
      <c r="H958" s="63">
        <f t="shared" si="44"/>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2"/>
        <v>0</v>
      </c>
      <c r="G959" s="60">
        <f t="shared" si="43"/>
        <v>0</v>
      </c>
      <c r="H959" s="63">
        <f t="shared" si="44"/>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2"/>
        <v>0</v>
      </c>
      <c r="G960" s="60">
        <f t="shared" si="43"/>
        <v>0</v>
      </c>
      <c r="H960" s="63">
        <f t="shared" si="44"/>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2"/>
        <v>0</v>
      </c>
      <c r="G961" s="60">
        <f t="shared" si="43"/>
        <v>0</v>
      </c>
      <c r="H961" s="63">
        <f t="shared" si="44"/>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2"/>
        <v>0</v>
      </c>
      <c r="G962" s="60">
        <f t="shared" si="43"/>
        <v>0</v>
      </c>
      <c r="H962" s="63">
        <f t="shared" si="44"/>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2"/>
        <v>0</v>
      </c>
      <c r="G963" s="60">
        <f t="shared" si="43"/>
        <v>0</v>
      </c>
      <c r="H963" s="63">
        <f t="shared" si="44"/>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2"/>
        <v>0</v>
      </c>
      <c r="G964" s="60">
        <f t="shared" si="43"/>
        <v>0</v>
      </c>
      <c r="H964" s="63">
        <f t="shared" si="44"/>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2"/>
        <v>0</v>
      </c>
      <c r="G965" s="60">
        <f t="shared" si="43"/>
        <v>0</v>
      </c>
      <c r="H965" s="63">
        <f t="shared" si="44"/>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2"/>
        <v>0</v>
      </c>
      <c r="G966" s="60">
        <f t="shared" si="43"/>
        <v>0</v>
      </c>
      <c r="H966" s="63">
        <f t="shared" si="44"/>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2"/>
        <v>0</v>
      </c>
      <c r="G967" s="60">
        <f t="shared" si="43"/>
        <v>0</v>
      </c>
      <c r="H967" s="63">
        <f t="shared" si="44"/>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2"/>
        <v>0</v>
      </c>
      <c r="G968" s="60">
        <f t="shared" si="43"/>
        <v>0</v>
      </c>
      <c r="H968" s="63">
        <f t="shared" si="44"/>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2"/>
        <v>0</v>
      </c>
      <c r="G969" s="60">
        <f t="shared" si="43"/>
        <v>0</v>
      </c>
      <c r="H969" s="63">
        <f t="shared" si="44"/>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2"/>
        <v>0</v>
      </c>
      <c r="G970" s="60">
        <f t="shared" si="43"/>
        <v>0</v>
      </c>
      <c r="H970" s="63">
        <f t="shared" si="44"/>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2"/>
        <v>0</v>
      </c>
      <c r="G971" s="60">
        <f t="shared" si="43"/>
        <v>0</v>
      </c>
      <c r="H971" s="63">
        <f t="shared" si="44"/>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2"/>
        <v>0</v>
      </c>
      <c r="G972" s="60">
        <f t="shared" si="43"/>
        <v>0</v>
      </c>
      <c r="H972" s="63">
        <f t="shared" si="44"/>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2"/>
        <v>0</v>
      </c>
      <c r="G973" s="60">
        <f t="shared" si="43"/>
        <v>0</v>
      </c>
      <c r="H973" s="63">
        <f t="shared" si="44"/>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2"/>
        <v>0</v>
      </c>
      <c r="G974" s="60">
        <f t="shared" si="43"/>
        <v>0</v>
      </c>
      <c r="H974" s="63">
        <f t="shared" si="44"/>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2"/>
        <v>0</v>
      </c>
      <c r="G975" s="60">
        <f t="shared" si="43"/>
        <v>0</v>
      </c>
      <c r="H975" s="63">
        <f t="shared" si="44"/>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2"/>
        <v>0</v>
      </c>
      <c r="G976" s="60">
        <f t="shared" si="43"/>
        <v>0</v>
      </c>
      <c r="H976" s="63">
        <f t="shared" si="44"/>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2"/>
        <v>0</v>
      </c>
      <c r="G977" s="60">
        <f t="shared" si="43"/>
        <v>0</v>
      </c>
      <c r="H977" s="63">
        <f t="shared" si="44"/>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2"/>
        <v>0</v>
      </c>
      <c r="G978" s="60">
        <f t="shared" si="43"/>
        <v>0</v>
      </c>
      <c r="H978" s="63">
        <f t="shared" si="44"/>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5">D979*E979</f>
        <v>0</v>
      </c>
      <c r="G979" s="60">
        <f t="shared" ref="G979:G999" si="46">E979*$E$14</f>
        <v>0</v>
      </c>
      <c r="H979" s="63">
        <f t="shared" ref="H979:H998" si="47">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5"/>
        <v>0</v>
      </c>
      <c r="G980" s="60">
        <f t="shared" si="46"/>
        <v>0</v>
      </c>
      <c r="H980" s="63">
        <f t="shared" si="47"/>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5"/>
        <v>0</v>
      </c>
      <c r="G981" s="60">
        <f t="shared" si="46"/>
        <v>0</v>
      </c>
      <c r="H981" s="63">
        <f t="shared" si="47"/>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5"/>
        <v>0</v>
      </c>
      <c r="G982" s="60">
        <f t="shared" si="46"/>
        <v>0</v>
      </c>
      <c r="H982" s="63">
        <f t="shared" si="47"/>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5"/>
        <v>0</v>
      </c>
      <c r="G983" s="60">
        <f t="shared" si="46"/>
        <v>0</v>
      </c>
      <c r="H983" s="63">
        <f t="shared" si="47"/>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5"/>
        <v>0</v>
      </c>
      <c r="G984" s="60">
        <f t="shared" si="46"/>
        <v>0</v>
      </c>
      <c r="H984" s="63">
        <f t="shared" si="47"/>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5"/>
        <v>0</v>
      </c>
      <c r="G985" s="60">
        <f t="shared" si="46"/>
        <v>0</v>
      </c>
      <c r="H985" s="63">
        <f t="shared" si="47"/>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5"/>
        <v>0</v>
      </c>
      <c r="G986" s="60">
        <f t="shared" si="46"/>
        <v>0</v>
      </c>
      <c r="H986" s="63">
        <f t="shared" si="47"/>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5"/>
        <v>0</v>
      </c>
      <c r="G987" s="60">
        <f t="shared" si="46"/>
        <v>0</v>
      </c>
      <c r="H987" s="63">
        <f t="shared" si="47"/>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5"/>
        <v>0</v>
      </c>
      <c r="G988" s="60">
        <f t="shared" si="46"/>
        <v>0</v>
      </c>
      <c r="H988" s="63">
        <f t="shared" si="47"/>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5"/>
        <v>0</v>
      </c>
      <c r="G989" s="60">
        <f t="shared" si="46"/>
        <v>0</v>
      </c>
      <c r="H989" s="63">
        <f t="shared" si="47"/>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5"/>
        <v>0</v>
      </c>
      <c r="G990" s="60">
        <f t="shared" si="46"/>
        <v>0</v>
      </c>
      <c r="H990" s="63">
        <f t="shared" si="47"/>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5"/>
        <v>0</v>
      </c>
      <c r="G991" s="60">
        <f t="shared" si="46"/>
        <v>0</v>
      </c>
      <c r="H991" s="63">
        <f t="shared" si="47"/>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5"/>
        <v>0</v>
      </c>
      <c r="G992" s="60">
        <f t="shared" si="46"/>
        <v>0</v>
      </c>
      <c r="H992" s="63">
        <f t="shared" si="47"/>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5"/>
        <v>0</v>
      </c>
      <c r="G993" s="60">
        <f t="shared" si="46"/>
        <v>0</v>
      </c>
      <c r="H993" s="63">
        <f t="shared" si="47"/>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5"/>
        <v>0</v>
      </c>
      <c r="G994" s="60">
        <f t="shared" si="46"/>
        <v>0</v>
      </c>
      <c r="H994" s="63">
        <f t="shared" si="47"/>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5"/>
        <v>0</v>
      </c>
      <c r="G995" s="60">
        <f t="shared" si="46"/>
        <v>0</v>
      </c>
      <c r="H995" s="63">
        <f t="shared" si="47"/>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5"/>
        <v>0</v>
      </c>
      <c r="G996" s="60">
        <f t="shared" si="46"/>
        <v>0</v>
      </c>
      <c r="H996" s="63">
        <f t="shared" si="47"/>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5"/>
        <v>0</v>
      </c>
      <c r="G997" s="60">
        <f t="shared" si="46"/>
        <v>0</v>
      </c>
      <c r="H997" s="63">
        <f t="shared" si="47"/>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5"/>
        <v>0</v>
      </c>
      <c r="G998" s="68">
        <f t="shared" si="46"/>
        <v>0</v>
      </c>
      <c r="H998" s="63">
        <f t="shared" si="47"/>
        <v>0</v>
      </c>
    </row>
    <row r="999" spans="1:8" s="62" customFormat="1" ht="13.5" thickBot="1">
      <c r="A999" s="69"/>
      <c r="B999" s="70"/>
      <c r="C999" s="70"/>
      <c r="D999" s="71"/>
      <c r="E999" s="72"/>
      <c r="F999" s="72"/>
      <c r="G999" s="73">
        <f t="shared" si="46"/>
        <v>0</v>
      </c>
      <c r="H999" s="74"/>
    </row>
    <row r="1000" spans="1:8" s="62" customFormat="1" ht="13.5" thickTop="1">
      <c r="A1000" s="56" t="s">
        <v>180</v>
      </c>
      <c r="B1000" s="75"/>
      <c r="C1000" s="75"/>
      <c r="D1000" s="76"/>
      <c r="E1000" s="59"/>
      <c r="F1000" s="59">
        <f>SUM(F18:F999)</f>
        <v>53.537807165491778</v>
      </c>
      <c r="G1000" s="60"/>
      <c r="H1000" s="61">
        <f t="shared" ref="H1000:H1006" si="48">F1000*$E$14</f>
        <v>1895.2383736584088</v>
      </c>
    </row>
    <row r="1001" spans="1:8" s="62" customFormat="1">
      <c r="A1001" s="56" t="str">
        <f>Remaining!I258</f>
        <v>Shipping cost to Poland via DHL - DAP Olsztyn:</v>
      </c>
      <c r="B1001" s="75"/>
      <c r="C1001" s="75"/>
      <c r="D1001" s="76"/>
      <c r="E1001" s="67"/>
      <c r="F1001" s="59"/>
      <c r="G1001" s="60"/>
      <c r="H1001" s="61"/>
    </row>
    <row r="1002" spans="1:8" s="62" customFormat="1">
      <c r="A1002" s="56" t="str">
        <f>'[2]Copy paste to Here'!T4</f>
        <v>Total:</v>
      </c>
      <c r="B1002" s="75"/>
      <c r="C1002" s="75"/>
      <c r="D1002" s="76"/>
      <c r="E1002" s="67"/>
      <c r="F1002" s="59">
        <f>SUM(F1000:F1001)</f>
        <v>53.537807165491778</v>
      </c>
      <c r="G1002" s="60"/>
      <c r="H1002" s="61">
        <f t="shared" si="48"/>
        <v>1895.2383736584088</v>
      </c>
    </row>
    <row r="1003" spans="1:8" s="62" customFormat="1" hidden="1">
      <c r="A1003" s="56">
        <f>'[2]Copy paste to Here'!T5</f>
        <v>0</v>
      </c>
      <c r="B1003" s="75"/>
      <c r="C1003" s="75"/>
      <c r="D1003" s="76"/>
      <c r="E1003" s="67"/>
      <c r="F1003" s="59">
        <f>'[2]Copy paste to Here'!U5</f>
        <v>0</v>
      </c>
      <c r="G1003" s="60"/>
      <c r="H1003" s="61">
        <f t="shared" si="48"/>
        <v>0</v>
      </c>
    </row>
    <row r="1004" spans="1:8" s="62" customFormat="1" hidden="1">
      <c r="A1004" s="56">
        <f>'[2]Copy paste to Here'!T6</f>
        <v>0</v>
      </c>
      <c r="B1004" s="75"/>
      <c r="C1004" s="75"/>
      <c r="D1004" s="76"/>
      <c r="E1004" s="67"/>
      <c r="F1004" s="59"/>
      <c r="G1004" s="60"/>
      <c r="H1004" s="61">
        <f t="shared" si="48"/>
        <v>0</v>
      </c>
    </row>
    <row r="1005" spans="1:8" s="62" customFormat="1" hidden="1">
      <c r="A1005" s="56">
        <f>'[2]Copy paste to Here'!T7</f>
        <v>0</v>
      </c>
      <c r="B1005" s="75"/>
      <c r="C1005" s="75"/>
      <c r="D1005" s="76"/>
      <c r="E1005" s="67"/>
      <c r="F1005" s="67"/>
      <c r="G1005" s="60"/>
      <c r="H1005" s="61">
        <f t="shared" si="48"/>
        <v>0</v>
      </c>
    </row>
    <row r="1006" spans="1:8" s="62" customFormat="1" hidden="1">
      <c r="A1006" s="56">
        <f>'[2]Copy paste to Here'!T8</f>
        <v>0</v>
      </c>
      <c r="B1006" s="75"/>
      <c r="C1006" s="75"/>
      <c r="D1006" s="76"/>
      <c r="E1006" s="67"/>
      <c r="F1006" s="67"/>
      <c r="G1006" s="68"/>
      <c r="H1006" s="61">
        <f t="shared" si="48"/>
        <v>0</v>
      </c>
    </row>
    <row r="1007" spans="1:8" s="62" customFormat="1" ht="13.5" thickBot="1">
      <c r="A1007" s="77"/>
      <c r="B1007" s="78"/>
      <c r="C1007" s="78"/>
      <c r="D1007" s="79"/>
      <c r="E1007" s="80"/>
      <c r="F1007" s="80"/>
      <c r="G1007" s="81"/>
      <c r="H1007" s="82"/>
    </row>
    <row r="1008" spans="1:8" s="21" customFormat="1">
      <c r="E1008" s="21" t="s">
        <v>181</v>
      </c>
      <c r="H1008" s="83">
        <f>(SUM(H18:H999))</f>
        <v>1895.2383736584079</v>
      </c>
    </row>
    <row r="1009" spans="1:10" s="21" customFormat="1">
      <c r="A1009" s="22"/>
      <c r="E1009" s="21" t="s">
        <v>182</v>
      </c>
      <c r="H1009" s="84">
        <f>(SUMIF($A$1000:$A$1007,"Total:",$H$1000:$H$1007))</f>
        <v>1895.2383736584088</v>
      </c>
    </row>
    <row r="1010" spans="1:10" s="21" customFormat="1">
      <c r="E1010" s="21" t="s">
        <v>183</v>
      </c>
      <c r="H1010" s="85">
        <f>H1012-H1011</f>
        <v>1771.25</v>
      </c>
    </row>
    <row r="1011" spans="1:10" s="21" customFormat="1">
      <c r="E1011" s="21" t="s">
        <v>184</v>
      </c>
      <c r="H1011" s="85">
        <f>ROUND((H1012*7)/107,2)</f>
        <v>123.99</v>
      </c>
      <c r="J1011" s="125"/>
    </row>
    <row r="1012" spans="1:10" s="21" customFormat="1">
      <c r="E1012" s="22" t="s">
        <v>185</v>
      </c>
      <c r="H1012" s="86">
        <f>ROUND((SUMIF($A$1000:$A$1007,"Total:",$H$1000:$H$1007)),2)</f>
        <v>1895.24</v>
      </c>
    </row>
    <row r="1013" spans="1:10" s="21" customFormat="1"/>
    <row r="1014" spans="1:10" s="21" customFormat="1" ht="8.4499999999999993" customHeight="1"/>
    <row r="1015" spans="1:10" s="21" customFormat="1" ht="11.25" customHeight="1"/>
    <row r="1016" spans="1:10" s="21" customFormat="1" ht="8.4499999999999993" customHeight="1"/>
    <row r="1017" spans="1:10" s="21" customFormat="1"/>
    <row r="1018" spans="1:10" s="21" customFormat="1" ht="10.5" customHeight="1">
      <c r="A1018" s="22"/>
    </row>
    <row r="1019" spans="1:10" s="21" customFormat="1" ht="9" customHeight="1"/>
    <row r="1020" spans="1:10" s="21" customFormat="1" ht="13.7" customHeight="1">
      <c r="A1020" s="22"/>
    </row>
    <row r="1021" spans="1:10" s="21" customFormat="1" ht="9.75" customHeight="1">
      <c r="A1021" s="87"/>
    </row>
    <row r="1022" spans="1:10" s="21" customFormat="1"/>
    <row r="1023" spans="1:10" s="21" customFormat="1"/>
    <row r="1024" spans="1:10"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c r="A1270" s="88"/>
      <c r="B1270" s="88"/>
      <c r="C1270" s="88"/>
      <c r="D1270" s="88"/>
      <c r="E1270" s="88"/>
      <c r="F1270" s="88"/>
      <c r="G1270" s="88"/>
      <c r="H1270" s="88"/>
    </row>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ht="13.5" customHeight="1">
      <c r="A1347" s="88"/>
      <c r="B1347" s="88"/>
      <c r="C1347" s="88"/>
      <c r="D1347" s="88"/>
      <c r="E1347" s="88"/>
      <c r="F1347" s="88"/>
      <c r="G1347" s="88"/>
      <c r="H1347" s="88"/>
    </row>
    <row r="1348" spans="1:8" s="21" customFormat="1">
      <c r="A1348" s="88"/>
      <c r="B1348" s="88"/>
      <c r="C1348" s="88"/>
      <c r="D1348" s="88"/>
      <c r="E1348" s="88"/>
      <c r="F1348" s="88"/>
      <c r="G1348" s="88"/>
      <c r="H1348" s="88"/>
    </row>
  </sheetData>
  <conditionalFormatting sqref="A18:A998">
    <cfRule type="containsText" dxfId="7" priority="2" stopIfTrue="1" operator="containsText" text="Empty Cell">
      <formula>NOT(ISERROR(SEARCH("Empty Cell",A18)))</formula>
    </cfRule>
  </conditionalFormatting>
  <conditionalFormatting sqref="B1:H65535">
    <cfRule type="cellIs" dxfId="6" priority="1" stopIfTrue="1" operator="equal">
      <formula>0</formula>
    </cfRule>
  </conditionalFormatting>
  <conditionalFormatting sqref="D18:D77 B27:C27 D79:D1007">
    <cfRule type="cellIs" dxfId="5" priority="4" stopIfTrue="1" operator="equal">
      <formula>"ALERT"</formula>
    </cfRule>
  </conditionalFormatting>
  <conditionalFormatting sqref="F10:F15 B18:H77 B79:H1006">
    <cfRule type="cellIs" dxfId="4" priority="3"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2" max="1638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641E1-5499-4094-A7FD-AF74F5172EE6}">
  <sheetPr>
    <tabColor rgb="FFFF0000"/>
  </sheetPr>
  <dimension ref="A1:O264"/>
  <sheetViews>
    <sheetView topLeftCell="A248" zoomScale="90" zoomScaleNormal="90" workbookViewId="0">
      <selection activeCell="I264" sqref="I264"/>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 min="14" max="15" width="0" hidden="1"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826.42000000000064</v>
      </c>
      <c r="O2" t="s">
        <v>188</v>
      </c>
    </row>
    <row r="3" spans="1:15" ht="12.75" customHeight="1">
      <c r="A3" s="126"/>
      <c r="B3" s="133" t="s">
        <v>140</v>
      </c>
      <c r="C3" s="132"/>
      <c r="D3" s="132"/>
      <c r="E3" s="132"/>
      <c r="F3" s="132"/>
      <c r="G3" s="132"/>
      <c r="H3" s="132"/>
      <c r="I3" s="132"/>
      <c r="J3" s="132"/>
      <c r="K3" s="132"/>
      <c r="L3" s="127"/>
      <c r="N3">
        <v>826.42000000000064</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hidden="1" customHeight="1">
      <c r="A6" s="126"/>
      <c r="B6" s="133" t="s">
        <v>143</v>
      </c>
      <c r="C6" s="132"/>
      <c r="D6" s="132"/>
      <c r="E6" s="132"/>
      <c r="F6" s="132"/>
      <c r="G6" s="132"/>
      <c r="H6" s="132"/>
      <c r="I6" s="132"/>
      <c r="J6" s="132"/>
      <c r="K6" s="132"/>
      <c r="L6" s="127"/>
    </row>
    <row r="7" spans="1:15" ht="12.75" hidden="1"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723</v>
      </c>
      <c r="C10" s="132"/>
      <c r="D10" s="132"/>
      <c r="E10" s="132"/>
      <c r="F10" s="127"/>
      <c r="G10" s="128"/>
      <c r="H10" s="128" t="s">
        <v>723</v>
      </c>
      <c r="I10" s="132"/>
      <c r="J10" s="132"/>
      <c r="K10" s="164">
        <f>IF('Shipping Customer'!K10&lt;&gt;"",'Shipping Customer'!K10,"")</f>
        <v>52071</v>
      </c>
      <c r="L10" s="127"/>
    </row>
    <row r="11" spans="1:15" ht="12.75" customHeight="1">
      <c r="A11" s="126"/>
      <c r="B11" s="126" t="s">
        <v>724</v>
      </c>
      <c r="C11" s="132"/>
      <c r="D11" s="132"/>
      <c r="E11" s="132"/>
      <c r="F11" s="127"/>
      <c r="G11" s="128"/>
      <c r="H11" s="128" t="s">
        <v>724</v>
      </c>
      <c r="I11" s="132"/>
      <c r="J11" s="132"/>
      <c r="K11" s="165"/>
      <c r="L11" s="127"/>
    </row>
    <row r="12" spans="1:15" ht="12.75" customHeight="1">
      <c r="A12" s="126"/>
      <c r="B12" s="126" t="s">
        <v>725</v>
      </c>
      <c r="C12" s="132"/>
      <c r="D12" s="132"/>
      <c r="E12" s="132"/>
      <c r="F12" s="127"/>
      <c r="G12" s="128"/>
      <c r="H12" s="128" t="s">
        <v>725</v>
      </c>
      <c r="I12" s="132"/>
      <c r="J12" s="132"/>
      <c r="K12" s="132"/>
      <c r="L12" s="127"/>
    </row>
    <row r="13" spans="1:15" ht="12.75" customHeight="1">
      <c r="A13" s="126"/>
      <c r="B13" s="126" t="s">
        <v>913</v>
      </c>
      <c r="C13" s="132"/>
      <c r="D13" s="132"/>
      <c r="E13" s="132"/>
      <c r="F13" s="127"/>
      <c r="G13" s="128"/>
      <c r="H13" s="128" t="s">
        <v>913</v>
      </c>
      <c r="I13" s="132"/>
      <c r="J13" s="132"/>
      <c r="K13" s="111" t="s">
        <v>16</v>
      </c>
      <c r="L13" s="127"/>
    </row>
    <row r="14" spans="1:15" ht="15" customHeight="1">
      <c r="A14" s="126"/>
      <c r="B14" s="126" t="s">
        <v>727</v>
      </c>
      <c r="C14" s="132"/>
      <c r="D14" s="132"/>
      <c r="E14" s="132"/>
      <c r="F14" s="127"/>
      <c r="G14" s="128"/>
      <c r="H14" s="128" t="s">
        <v>727</v>
      </c>
      <c r="I14" s="132"/>
      <c r="J14" s="132"/>
      <c r="K14" s="166">
        <f>'Shipping Customer'!K14</f>
        <v>45237</v>
      </c>
      <c r="L14" s="127"/>
    </row>
    <row r="15" spans="1:15" ht="15" customHeight="1">
      <c r="A15" s="126"/>
      <c r="B15" s="143" t="s">
        <v>914</v>
      </c>
      <c r="C15" s="7"/>
      <c r="D15" s="7"/>
      <c r="E15" s="7"/>
      <c r="F15" s="8"/>
      <c r="G15" s="128"/>
      <c r="H15" s="142" t="s">
        <v>914</v>
      </c>
      <c r="I15" s="132"/>
      <c r="J15" s="132"/>
      <c r="K15" s="167"/>
      <c r="L15" s="127"/>
    </row>
    <row r="16" spans="1:15" ht="15" customHeight="1">
      <c r="A16" s="126"/>
      <c r="B16" s="132"/>
      <c r="C16" s="132"/>
      <c r="D16" s="132"/>
      <c r="E16" s="132"/>
      <c r="F16" s="132"/>
      <c r="G16" s="132"/>
      <c r="H16" s="132"/>
      <c r="I16" s="135" t="s">
        <v>147</v>
      </c>
      <c r="J16" s="135" t="s">
        <v>147</v>
      </c>
      <c r="K16" s="141">
        <v>40624</v>
      </c>
      <c r="L16" s="127"/>
    </row>
    <row r="17" spans="1:12" ht="12.75" customHeight="1">
      <c r="A17" s="126"/>
      <c r="B17" s="132" t="s">
        <v>728</v>
      </c>
      <c r="C17" s="132"/>
      <c r="D17" s="132"/>
      <c r="E17" s="132"/>
      <c r="F17" s="132"/>
      <c r="G17" s="132"/>
      <c r="H17" s="132"/>
      <c r="I17" s="135" t="s">
        <v>148</v>
      </c>
      <c r="J17" s="135" t="s">
        <v>148</v>
      </c>
      <c r="K17" s="141" t="str">
        <f>IF('Shipping Customer'!K17&lt;&gt;"",'Shipping Customer'!K17,"")</f>
        <v>Sunny</v>
      </c>
      <c r="L17" s="127"/>
    </row>
    <row r="18" spans="1:12" ht="18">
      <c r="A18" s="126"/>
      <c r="B18" s="132" t="s">
        <v>729</v>
      </c>
      <c r="C18" s="132"/>
      <c r="D18" s="132"/>
      <c r="E18" s="132"/>
      <c r="F18" s="132"/>
      <c r="G18" s="132"/>
      <c r="H18" s="155" t="s">
        <v>923</v>
      </c>
      <c r="I18" s="134" t="s">
        <v>264</v>
      </c>
      <c r="J18" s="134" t="s">
        <v>264</v>
      </c>
      <c r="K18" s="116" t="s">
        <v>164</v>
      </c>
      <c r="L18" s="127"/>
    </row>
    <row r="19" spans="1:12">
      <c r="A19" s="126"/>
      <c r="B19" s="132"/>
      <c r="C19" s="132"/>
      <c r="D19" s="132"/>
      <c r="E19" s="132"/>
      <c r="F19" s="132"/>
      <c r="G19" s="132"/>
      <c r="H19" s="156" t="s">
        <v>924</v>
      </c>
      <c r="I19" s="132"/>
      <c r="J19" s="132"/>
      <c r="K19" s="132"/>
      <c r="L19" s="127"/>
    </row>
    <row r="20" spans="1:12" ht="12.75" customHeight="1">
      <c r="A20" s="126"/>
      <c r="B20" s="112" t="s">
        <v>204</v>
      </c>
      <c r="C20" s="112" t="s">
        <v>205</v>
      </c>
      <c r="D20" s="112" t="s">
        <v>290</v>
      </c>
      <c r="E20" s="129" t="s">
        <v>206</v>
      </c>
      <c r="F20" s="168" t="s">
        <v>207</v>
      </c>
      <c r="G20" s="169"/>
      <c r="H20" s="112" t="s">
        <v>174</v>
      </c>
      <c r="I20" s="112" t="s">
        <v>208</v>
      </c>
      <c r="J20" s="112" t="s">
        <v>208</v>
      </c>
      <c r="K20" s="112" t="s">
        <v>26</v>
      </c>
      <c r="L20" s="127"/>
    </row>
    <row r="21" spans="1:12" ht="38.25">
      <c r="A21" s="126"/>
      <c r="B21" s="117"/>
      <c r="C21" s="117"/>
      <c r="D21" s="117"/>
      <c r="E21" s="118"/>
      <c r="F21" s="170"/>
      <c r="G21" s="171"/>
      <c r="H21" s="175" t="s">
        <v>929</v>
      </c>
      <c r="I21" s="117"/>
      <c r="J21" s="117"/>
      <c r="K21" s="117"/>
      <c r="L21" s="127"/>
    </row>
    <row r="22" spans="1:12" ht="24" customHeight="1">
      <c r="A22" s="126"/>
      <c r="B22" s="119">
        <f>'Full Tax'!D18</f>
        <v>5</v>
      </c>
      <c r="C22" s="10" t="s">
        <v>730</v>
      </c>
      <c r="D22" s="10" t="s">
        <v>730</v>
      </c>
      <c r="E22" s="130" t="s">
        <v>490</v>
      </c>
      <c r="F22" s="160"/>
      <c r="G22" s="161"/>
      <c r="H22" s="11" t="s">
        <v>904</v>
      </c>
      <c r="I22" s="14">
        <f>J22*0.062647933753793</f>
        <v>1.0650148738144811E-2</v>
      </c>
      <c r="J22" s="14">
        <v>0.17</v>
      </c>
      <c r="K22" s="121">
        <f t="shared" ref="K22:K85" si="0">I22*B22</f>
        <v>5.3250743690724051E-2</v>
      </c>
      <c r="L22" s="127"/>
    </row>
    <row r="23" spans="1:12" ht="24" customHeight="1">
      <c r="A23" s="126"/>
      <c r="B23" s="119">
        <f>'Full Tax'!D19</f>
        <v>5</v>
      </c>
      <c r="C23" s="10" t="s">
        <v>730</v>
      </c>
      <c r="D23" s="10" t="s">
        <v>730</v>
      </c>
      <c r="E23" s="130" t="s">
        <v>731</v>
      </c>
      <c r="F23" s="160"/>
      <c r="G23" s="161"/>
      <c r="H23" s="11" t="s">
        <v>904</v>
      </c>
      <c r="I23" s="14">
        <f t="shared" ref="I23:I86" si="1">J23*0.062647933753793</f>
        <v>1.0650148738144811E-2</v>
      </c>
      <c r="J23" s="14">
        <v>0.17</v>
      </c>
      <c r="K23" s="121">
        <f t="shared" si="0"/>
        <v>5.3250743690724051E-2</v>
      </c>
      <c r="L23" s="127"/>
    </row>
    <row r="24" spans="1:12" ht="24" customHeight="1">
      <c r="A24" s="126"/>
      <c r="B24" s="119">
        <f>'Full Tax'!D20</f>
        <v>5</v>
      </c>
      <c r="C24" s="10" t="s">
        <v>732</v>
      </c>
      <c r="D24" s="10" t="s">
        <v>732</v>
      </c>
      <c r="E24" s="130" t="s">
        <v>279</v>
      </c>
      <c r="F24" s="160"/>
      <c r="G24" s="161"/>
      <c r="H24" s="11" t="s">
        <v>905</v>
      </c>
      <c r="I24" s="14">
        <f t="shared" si="1"/>
        <v>1.0650148738144811E-2</v>
      </c>
      <c r="J24" s="14">
        <v>0.17</v>
      </c>
      <c r="K24" s="121">
        <f t="shared" si="0"/>
        <v>5.3250743690724051E-2</v>
      </c>
      <c r="L24" s="127"/>
    </row>
    <row r="25" spans="1:12" ht="24" customHeight="1">
      <c r="A25" s="126"/>
      <c r="B25" s="119">
        <f>'Full Tax'!D21</f>
        <v>10</v>
      </c>
      <c r="C25" s="10" t="s">
        <v>733</v>
      </c>
      <c r="D25" s="10" t="s">
        <v>733</v>
      </c>
      <c r="E25" s="130" t="s">
        <v>30</v>
      </c>
      <c r="F25" s="160" t="s">
        <v>279</v>
      </c>
      <c r="G25" s="161"/>
      <c r="H25" s="11" t="s">
        <v>734</v>
      </c>
      <c r="I25" s="14">
        <f t="shared" si="1"/>
        <v>1.3156066088296531E-2</v>
      </c>
      <c r="J25" s="14">
        <v>0.21</v>
      </c>
      <c r="K25" s="121">
        <f t="shared" si="0"/>
        <v>0.13156066088296531</v>
      </c>
      <c r="L25" s="127"/>
    </row>
    <row r="26" spans="1:12" ht="24" customHeight="1">
      <c r="A26" s="126"/>
      <c r="B26" s="119">
        <f>'Full Tax'!D22</f>
        <v>5</v>
      </c>
      <c r="C26" s="10" t="s">
        <v>733</v>
      </c>
      <c r="D26" s="10" t="s">
        <v>733</v>
      </c>
      <c r="E26" s="130" t="s">
        <v>30</v>
      </c>
      <c r="F26" s="160" t="s">
        <v>735</v>
      </c>
      <c r="G26" s="161"/>
      <c r="H26" s="11" t="s">
        <v>734</v>
      </c>
      <c r="I26" s="14">
        <f t="shared" si="1"/>
        <v>1.3156066088296531E-2</v>
      </c>
      <c r="J26" s="14">
        <v>0.21</v>
      </c>
      <c r="K26" s="121">
        <f t="shared" si="0"/>
        <v>6.5780330441482654E-2</v>
      </c>
      <c r="L26" s="127"/>
    </row>
    <row r="27" spans="1:12" ht="24" customHeight="1">
      <c r="A27" s="126"/>
      <c r="B27" s="119">
        <f>'Full Tax'!D23</f>
        <v>10</v>
      </c>
      <c r="C27" s="10" t="s">
        <v>733</v>
      </c>
      <c r="D27" s="10" t="s">
        <v>733</v>
      </c>
      <c r="E27" s="130" t="s">
        <v>31</v>
      </c>
      <c r="F27" s="160" t="s">
        <v>279</v>
      </c>
      <c r="G27" s="161"/>
      <c r="H27" s="11" t="s">
        <v>734</v>
      </c>
      <c r="I27" s="14">
        <f t="shared" si="1"/>
        <v>1.3156066088296531E-2</v>
      </c>
      <c r="J27" s="14">
        <v>0.21</v>
      </c>
      <c r="K27" s="121">
        <f t="shared" si="0"/>
        <v>0.13156066088296531</v>
      </c>
      <c r="L27" s="127"/>
    </row>
    <row r="28" spans="1:12" ht="12.75" customHeight="1">
      <c r="A28" s="126"/>
      <c r="B28" s="119">
        <f>'Full Tax'!D24</f>
        <v>2</v>
      </c>
      <c r="C28" s="10" t="s">
        <v>736</v>
      </c>
      <c r="D28" s="10" t="s">
        <v>869</v>
      </c>
      <c r="E28" s="130" t="s">
        <v>716</v>
      </c>
      <c r="F28" s="160" t="s">
        <v>279</v>
      </c>
      <c r="G28" s="161"/>
      <c r="H28" s="11" t="s">
        <v>737</v>
      </c>
      <c r="I28" s="14">
        <f t="shared" si="1"/>
        <v>3.0697487539358571E-2</v>
      </c>
      <c r="J28" s="14">
        <v>0.49</v>
      </c>
      <c r="K28" s="121">
        <f t="shared" si="0"/>
        <v>6.1394975078717141E-2</v>
      </c>
      <c r="L28" s="127"/>
    </row>
    <row r="29" spans="1:12" ht="12.75" customHeight="1">
      <c r="A29" s="126"/>
      <c r="B29" s="119">
        <f>'Full Tax'!D25</f>
        <v>2</v>
      </c>
      <c r="C29" s="10" t="s">
        <v>736</v>
      </c>
      <c r="D29" s="10" t="s">
        <v>870</v>
      </c>
      <c r="E29" s="130" t="s">
        <v>720</v>
      </c>
      <c r="F29" s="160" t="s">
        <v>279</v>
      </c>
      <c r="G29" s="161"/>
      <c r="H29" s="11" t="s">
        <v>737</v>
      </c>
      <c r="I29" s="14">
        <f t="shared" si="1"/>
        <v>4.9491867665496472E-2</v>
      </c>
      <c r="J29" s="14">
        <v>0.79</v>
      </c>
      <c r="K29" s="121">
        <f t="shared" si="0"/>
        <v>9.8983735330992945E-2</v>
      </c>
      <c r="L29" s="127"/>
    </row>
    <row r="30" spans="1:12" ht="12.75" customHeight="1">
      <c r="A30" s="126"/>
      <c r="B30" s="119">
        <f>'Full Tax'!D26</f>
        <v>2</v>
      </c>
      <c r="C30" s="10" t="s">
        <v>738</v>
      </c>
      <c r="D30" s="10" t="s">
        <v>871</v>
      </c>
      <c r="E30" s="130" t="s">
        <v>717</v>
      </c>
      <c r="F30" s="160" t="s">
        <v>279</v>
      </c>
      <c r="G30" s="161"/>
      <c r="H30" s="11" t="s">
        <v>739</v>
      </c>
      <c r="I30" s="14">
        <f t="shared" si="1"/>
        <v>4.0721156939965454E-2</v>
      </c>
      <c r="J30" s="14">
        <v>0.65</v>
      </c>
      <c r="K30" s="121">
        <f t="shared" si="0"/>
        <v>8.1442313879930908E-2</v>
      </c>
      <c r="L30" s="127"/>
    </row>
    <row r="31" spans="1:12" ht="12.75" customHeight="1">
      <c r="A31" s="126"/>
      <c r="B31" s="119">
        <f>'Full Tax'!D27</f>
        <v>2</v>
      </c>
      <c r="C31" s="10" t="s">
        <v>738</v>
      </c>
      <c r="D31" s="10" t="s">
        <v>871</v>
      </c>
      <c r="E31" s="130" t="s">
        <v>717</v>
      </c>
      <c r="F31" s="160" t="s">
        <v>589</v>
      </c>
      <c r="G31" s="161"/>
      <c r="H31" s="11" t="s">
        <v>739</v>
      </c>
      <c r="I31" s="14">
        <f t="shared" si="1"/>
        <v>4.0721156939965454E-2</v>
      </c>
      <c r="J31" s="14">
        <v>0.65</v>
      </c>
      <c r="K31" s="121">
        <f t="shared" si="0"/>
        <v>8.1442313879930908E-2</v>
      </c>
      <c r="L31" s="127"/>
    </row>
    <row r="32" spans="1:12" ht="12.75" customHeight="1">
      <c r="A32" s="126"/>
      <c r="B32" s="119">
        <f>'Full Tax'!D28</f>
        <v>2</v>
      </c>
      <c r="C32" s="10" t="s">
        <v>738</v>
      </c>
      <c r="D32" s="10" t="s">
        <v>872</v>
      </c>
      <c r="E32" s="130" t="s">
        <v>718</v>
      </c>
      <c r="F32" s="160" t="s">
        <v>279</v>
      </c>
      <c r="G32" s="161"/>
      <c r="H32" s="11" t="s">
        <v>739</v>
      </c>
      <c r="I32" s="14">
        <f t="shared" si="1"/>
        <v>4.0721156939965454E-2</v>
      </c>
      <c r="J32" s="14">
        <v>0.65</v>
      </c>
      <c r="K32" s="121">
        <f t="shared" si="0"/>
        <v>8.1442313879930908E-2</v>
      </c>
      <c r="L32" s="127"/>
    </row>
    <row r="33" spans="1:12" ht="12.75" customHeight="1">
      <c r="A33" s="126"/>
      <c r="B33" s="119">
        <f>'Full Tax'!D29</f>
        <v>4</v>
      </c>
      <c r="C33" s="10" t="s">
        <v>738</v>
      </c>
      <c r="D33" s="10" t="s">
        <v>873</v>
      </c>
      <c r="E33" s="130" t="s">
        <v>719</v>
      </c>
      <c r="F33" s="160" t="s">
        <v>279</v>
      </c>
      <c r="G33" s="161"/>
      <c r="H33" s="11" t="s">
        <v>739</v>
      </c>
      <c r="I33" s="14">
        <f t="shared" si="1"/>
        <v>4.5732991640268894E-2</v>
      </c>
      <c r="J33" s="14">
        <v>0.73</v>
      </c>
      <c r="K33" s="121">
        <f t="shared" si="0"/>
        <v>0.18293196656107558</v>
      </c>
      <c r="L33" s="127"/>
    </row>
    <row r="34" spans="1:12" ht="12.75" customHeight="1">
      <c r="A34" s="126"/>
      <c r="B34" s="119">
        <f>'Full Tax'!D30</f>
        <v>2</v>
      </c>
      <c r="C34" s="10" t="s">
        <v>738</v>
      </c>
      <c r="D34" s="10" t="s">
        <v>874</v>
      </c>
      <c r="E34" s="130" t="s">
        <v>740</v>
      </c>
      <c r="F34" s="160" t="s">
        <v>279</v>
      </c>
      <c r="G34" s="161"/>
      <c r="H34" s="11" t="s">
        <v>739</v>
      </c>
      <c r="I34" s="14">
        <f t="shared" si="1"/>
        <v>6.765976845409645E-2</v>
      </c>
      <c r="J34" s="14">
        <v>1.08</v>
      </c>
      <c r="K34" s="121">
        <f t="shared" si="0"/>
        <v>0.1353195369081929</v>
      </c>
      <c r="L34" s="127"/>
    </row>
    <row r="35" spans="1:12" ht="12.75" customHeight="1">
      <c r="A35" s="126"/>
      <c r="B35" s="119">
        <f>'Full Tax'!D31</f>
        <v>2</v>
      </c>
      <c r="C35" s="10" t="s">
        <v>738</v>
      </c>
      <c r="D35" s="10" t="s">
        <v>874</v>
      </c>
      <c r="E35" s="130" t="s">
        <v>740</v>
      </c>
      <c r="F35" s="160" t="s">
        <v>115</v>
      </c>
      <c r="G35" s="161"/>
      <c r="H35" s="11" t="s">
        <v>739</v>
      </c>
      <c r="I35" s="14">
        <f t="shared" si="1"/>
        <v>6.765976845409645E-2</v>
      </c>
      <c r="J35" s="14">
        <v>1.08</v>
      </c>
      <c r="K35" s="121">
        <f t="shared" si="0"/>
        <v>0.1353195369081929</v>
      </c>
      <c r="L35" s="127"/>
    </row>
    <row r="36" spans="1:12" ht="12.75" customHeight="1">
      <c r="A36" s="126"/>
      <c r="B36" s="119">
        <f>'Full Tax'!D32</f>
        <v>2</v>
      </c>
      <c r="C36" s="10" t="s">
        <v>738</v>
      </c>
      <c r="D36" s="10" t="s">
        <v>874</v>
      </c>
      <c r="E36" s="130" t="s">
        <v>740</v>
      </c>
      <c r="F36" s="160" t="s">
        <v>731</v>
      </c>
      <c r="G36" s="161"/>
      <c r="H36" s="11" t="s">
        <v>739</v>
      </c>
      <c r="I36" s="14">
        <f t="shared" si="1"/>
        <v>6.765976845409645E-2</v>
      </c>
      <c r="J36" s="14">
        <v>1.08</v>
      </c>
      <c r="K36" s="121">
        <f t="shared" si="0"/>
        <v>0.1353195369081929</v>
      </c>
      <c r="L36" s="127"/>
    </row>
    <row r="37" spans="1:12" ht="12.75" customHeight="1">
      <c r="A37" s="126"/>
      <c r="B37" s="119">
        <f>'Full Tax'!D33</f>
        <v>5</v>
      </c>
      <c r="C37" s="10" t="s">
        <v>741</v>
      </c>
      <c r="D37" s="10" t="s">
        <v>741</v>
      </c>
      <c r="E37" s="130" t="s">
        <v>28</v>
      </c>
      <c r="F37" s="160" t="s">
        <v>279</v>
      </c>
      <c r="G37" s="161"/>
      <c r="H37" s="11" t="s">
        <v>742</v>
      </c>
      <c r="I37" s="14">
        <f t="shared" si="1"/>
        <v>8.7707107255310217E-3</v>
      </c>
      <c r="J37" s="14">
        <v>0.14000000000000001</v>
      </c>
      <c r="K37" s="121">
        <f t="shared" si="0"/>
        <v>4.3853553627655112E-2</v>
      </c>
      <c r="L37" s="127"/>
    </row>
    <row r="38" spans="1:12" ht="12.75" customHeight="1">
      <c r="A38" s="126"/>
      <c r="B38" s="119">
        <f>'Full Tax'!D34</f>
        <v>10</v>
      </c>
      <c r="C38" s="10" t="s">
        <v>741</v>
      </c>
      <c r="D38" s="10" t="s">
        <v>741</v>
      </c>
      <c r="E38" s="130" t="s">
        <v>30</v>
      </c>
      <c r="F38" s="160" t="s">
        <v>743</v>
      </c>
      <c r="G38" s="161"/>
      <c r="H38" s="11" t="s">
        <v>742</v>
      </c>
      <c r="I38" s="14">
        <f t="shared" si="1"/>
        <v>8.7707107255310217E-3</v>
      </c>
      <c r="J38" s="14">
        <v>0.14000000000000001</v>
      </c>
      <c r="K38" s="121">
        <f t="shared" si="0"/>
        <v>8.7707107255310224E-2</v>
      </c>
      <c r="L38" s="127"/>
    </row>
    <row r="39" spans="1:12" ht="12.75" customHeight="1">
      <c r="A39" s="126"/>
      <c r="B39" s="119">
        <f>'Full Tax'!D35</f>
        <v>5</v>
      </c>
      <c r="C39" s="10" t="s">
        <v>741</v>
      </c>
      <c r="D39" s="10" t="s">
        <v>741</v>
      </c>
      <c r="E39" s="130" t="s">
        <v>30</v>
      </c>
      <c r="F39" s="160" t="s">
        <v>279</v>
      </c>
      <c r="G39" s="161"/>
      <c r="H39" s="11" t="s">
        <v>742</v>
      </c>
      <c r="I39" s="14">
        <f t="shared" si="1"/>
        <v>8.7707107255310217E-3</v>
      </c>
      <c r="J39" s="14">
        <v>0.14000000000000001</v>
      </c>
      <c r="K39" s="121">
        <f t="shared" si="0"/>
        <v>4.3853553627655112E-2</v>
      </c>
      <c r="L39" s="127"/>
    </row>
    <row r="40" spans="1:12" ht="12.75" customHeight="1">
      <c r="A40" s="126"/>
      <c r="B40" s="119">
        <f>'Full Tax'!D36</f>
        <v>5</v>
      </c>
      <c r="C40" s="10" t="s">
        <v>741</v>
      </c>
      <c r="D40" s="10" t="s">
        <v>741</v>
      </c>
      <c r="E40" s="130" t="s">
        <v>30</v>
      </c>
      <c r="F40" s="160" t="s">
        <v>115</v>
      </c>
      <c r="G40" s="161"/>
      <c r="H40" s="11" t="s">
        <v>742</v>
      </c>
      <c r="I40" s="14">
        <f t="shared" si="1"/>
        <v>8.7707107255310217E-3</v>
      </c>
      <c r="J40" s="14">
        <v>0.14000000000000001</v>
      </c>
      <c r="K40" s="121">
        <f t="shared" si="0"/>
        <v>4.3853553627655112E-2</v>
      </c>
      <c r="L40" s="127"/>
    </row>
    <row r="41" spans="1:12" ht="24" customHeight="1">
      <c r="A41" s="126"/>
      <c r="B41" s="119">
        <f>'Full Tax'!D37</f>
        <v>10</v>
      </c>
      <c r="C41" s="10" t="s">
        <v>744</v>
      </c>
      <c r="D41" s="10" t="s">
        <v>744</v>
      </c>
      <c r="E41" s="130" t="s">
        <v>279</v>
      </c>
      <c r="F41" s="160"/>
      <c r="G41" s="161"/>
      <c r="H41" s="11" t="s">
        <v>906</v>
      </c>
      <c r="I41" s="14">
        <f t="shared" si="1"/>
        <v>1.127662807568274E-2</v>
      </c>
      <c r="J41" s="14">
        <v>0.18</v>
      </c>
      <c r="K41" s="121">
        <f t="shared" si="0"/>
        <v>0.1127662807568274</v>
      </c>
      <c r="L41" s="127"/>
    </row>
    <row r="42" spans="1:12" ht="24" customHeight="1">
      <c r="A42" s="126"/>
      <c r="B42" s="119">
        <f>'Full Tax'!D38</f>
        <v>5</v>
      </c>
      <c r="C42" s="10" t="s">
        <v>744</v>
      </c>
      <c r="D42" s="10" t="s">
        <v>744</v>
      </c>
      <c r="E42" s="130" t="s">
        <v>589</v>
      </c>
      <c r="F42" s="160"/>
      <c r="G42" s="161"/>
      <c r="H42" s="11" t="s">
        <v>906</v>
      </c>
      <c r="I42" s="14">
        <f t="shared" si="1"/>
        <v>1.127662807568274E-2</v>
      </c>
      <c r="J42" s="14">
        <v>0.18</v>
      </c>
      <c r="K42" s="121">
        <f t="shared" si="0"/>
        <v>5.6383140378413701E-2</v>
      </c>
      <c r="L42" s="127"/>
    </row>
    <row r="43" spans="1:12" ht="24" customHeight="1">
      <c r="A43" s="126"/>
      <c r="B43" s="119">
        <f>'Full Tax'!D39</f>
        <v>5</v>
      </c>
      <c r="C43" s="10" t="s">
        <v>744</v>
      </c>
      <c r="D43" s="10" t="s">
        <v>744</v>
      </c>
      <c r="E43" s="130" t="s">
        <v>679</v>
      </c>
      <c r="F43" s="160"/>
      <c r="G43" s="161"/>
      <c r="H43" s="11" t="s">
        <v>906</v>
      </c>
      <c r="I43" s="14">
        <f t="shared" si="1"/>
        <v>1.127662807568274E-2</v>
      </c>
      <c r="J43" s="14">
        <v>0.18</v>
      </c>
      <c r="K43" s="121">
        <f t="shared" si="0"/>
        <v>5.6383140378413701E-2</v>
      </c>
      <c r="L43" s="127"/>
    </row>
    <row r="44" spans="1:12" ht="24" customHeight="1">
      <c r="A44" s="126"/>
      <c r="B44" s="119">
        <f>'Full Tax'!D40</f>
        <v>5</v>
      </c>
      <c r="C44" s="10" t="s">
        <v>744</v>
      </c>
      <c r="D44" s="10" t="s">
        <v>744</v>
      </c>
      <c r="E44" s="130" t="s">
        <v>490</v>
      </c>
      <c r="F44" s="160"/>
      <c r="G44" s="161"/>
      <c r="H44" s="11" t="s">
        <v>906</v>
      </c>
      <c r="I44" s="14">
        <f t="shared" si="1"/>
        <v>1.127662807568274E-2</v>
      </c>
      <c r="J44" s="14">
        <v>0.18</v>
      </c>
      <c r="K44" s="121">
        <f t="shared" si="0"/>
        <v>5.6383140378413701E-2</v>
      </c>
      <c r="L44" s="127"/>
    </row>
    <row r="45" spans="1:12" ht="24" customHeight="1">
      <c r="A45" s="126"/>
      <c r="B45" s="119">
        <f>'Full Tax'!D41</f>
        <v>5</v>
      </c>
      <c r="C45" s="10" t="s">
        <v>744</v>
      </c>
      <c r="D45" s="10" t="s">
        <v>744</v>
      </c>
      <c r="E45" s="130" t="s">
        <v>745</v>
      </c>
      <c r="F45" s="160"/>
      <c r="G45" s="161"/>
      <c r="H45" s="11" t="s">
        <v>906</v>
      </c>
      <c r="I45" s="14">
        <f t="shared" si="1"/>
        <v>1.127662807568274E-2</v>
      </c>
      <c r="J45" s="14">
        <v>0.18</v>
      </c>
      <c r="K45" s="121">
        <f t="shared" si="0"/>
        <v>5.6383140378413701E-2</v>
      </c>
      <c r="L45" s="127"/>
    </row>
    <row r="46" spans="1:12" ht="24" customHeight="1">
      <c r="A46" s="126"/>
      <c r="B46" s="119">
        <f>'Full Tax'!D42</f>
        <v>5</v>
      </c>
      <c r="C46" s="10" t="s">
        <v>744</v>
      </c>
      <c r="D46" s="10" t="s">
        <v>744</v>
      </c>
      <c r="E46" s="130" t="s">
        <v>746</v>
      </c>
      <c r="F46" s="160"/>
      <c r="G46" s="161"/>
      <c r="H46" s="11" t="s">
        <v>906</v>
      </c>
      <c r="I46" s="14">
        <f t="shared" si="1"/>
        <v>1.127662807568274E-2</v>
      </c>
      <c r="J46" s="14">
        <v>0.18</v>
      </c>
      <c r="K46" s="121">
        <f t="shared" si="0"/>
        <v>5.6383140378413701E-2</v>
      </c>
      <c r="L46" s="127"/>
    </row>
    <row r="47" spans="1:12" ht="24" customHeight="1">
      <c r="A47" s="126"/>
      <c r="B47" s="119">
        <f>'Full Tax'!D43</f>
        <v>5</v>
      </c>
      <c r="C47" s="10" t="s">
        <v>744</v>
      </c>
      <c r="D47" s="10" t="s">
        <v>744</v>
      </c>
      <c r="E47" s="130" t="s">
        <v>731</v>
      </c>
      <c r="F47" s="160"/>
      <c r="G47" s="161"/>
      <c r="H47" s="11" t="s">
        <v>906</v>
      </c>
      <c r="I47" s="14">
        <f t="shared" si="1"/>
        <v>1.127662807568274E-2</v>
      </c>
      <c r="J47" s="14">
        <v>0.18</v>
      </c>
      <c r="K47" s="121">
        <f t="shared" si="0"/>
        <v>5.6383140378413701E-2</v>
      </c>
      <c r="L47" s="127"/>
    </row>
    <row r="48" spans="1:12" ht="24" customHeight="1">
      <c r="A48" s="126"/>
      <c r="B48" s="119">
        <f>'Full Tax'!D44</f>
        <v>5</v>
      </c>
      <c r="C48" s="10" t="s">
        <v>744</v>
      </c>
      <c r="D48" s="10" t="s">
        <v>744</v>
      </c>
      <c r="E48" s="130" t="s">
        <v>747</v>
      </c>
      <c r="F48" s="160"/>
      <c r="G48" s="161"/>
      <c r="H48" s="11" t="s">
        <v>906</v>
      </c>
      <c r="I48" s="14">
        <f t="shared" si="1"/>
        <v>1.127662807568274E-2</v>
      </c>
      <c r="J48" s="14">
        <v>0.18</v>
      </c>
      <c r="K48" s="121">
        <f t="shared" si="0"/>
        <v>5.6383140378413701E-2</v>
      </c>
      <c r="L48" s="127"/>
    </row>
    <row r="49" spans="1:12" ht="24" customHeight="1">
      <c r="A49" s="126"/>
      <c r="B49" s="119">
        <f>'Full Tax'!D45</f>
        <v>5</v>
      </c>
      <c r="C49" s="10" t="s">
        <v>744</v>
      </c>
      <c r="D49" s="10" t="s">
        <v>744</v>
      </c>
      <c r="E49" s="130" t="s">
        <v>748</v>
      </c>
      <c r="F49" s="160"/>
      <c r="G49" s="161"/>
      <c r="H49" s="11" t="s">
        <v>906</v>
      </c>
      <c r="I49" s="14">
        <f t="shared" si="1"/>
        <v>1.127662807568274E-2</v>
      </c>
      <c r="J49" s="14">
        <v>0.18</v>
      </c>
      <c r="K49" s="121">
        <f t="shared" si="0"/>
        <v>5.6383140378413701E-2</v>
      </c>
      <c r="L49" s="127"/>
    </row>
    <row r="50" spans="1:12" ht="24" customHeight="1">
      <c r="A50" s="126"/>
      <c r="B50" s="119">
        <f>'Full Tax'!D46</f>
        <v>5</v>
      </c>
      <c r="C50" s="10" t="s">
        <v>744</v>
      </c>
      <c r="D50" s="10" t="s">
        <v>744</v>
      </c>
      <c r="E50" s="130" t="s">
        <v>749</v>
      </c>
      <c r="F50" s="160"/>
      <c r="G50" s="161"/>
      <c r="H50" s="11" t="s">
        <v>906</v>
      </c>
      <c r="I50" s="14">
        <f t="shared" si="1"/>
        <v>1.127662807568274E-2</v>
      </c>
      <c r="J50" s="14">
        <v>0.18</v>
      </c>
      <c r="K50" s="121">
        <f t="shared" si="0"/>
        <v>5.6383140378413701E-2</v>
      </c>
      <c r="L50" s="127"/>
    </row>
    <row r="51" spans="1:12" ht="24" customHeight="1">
      <c r="A51" s="126"/>
      <c r="B51" s="119">
        <f>'Full Tax'!D47</f>
        <v>5</v>
      </c>
      <c r="C51" s="10" t="s">
        <v>750</v>
      </c>
      <c r="D51" s="10" t="s">
        <v>750</v>
      </c>
      <c r="E51" s="130" t="s">
        <v>34</v>
      </c>
      <c r="F51" s="160" t="s">
        <v>112</v>
      </c>
      <c r="G51" s="161"/>
      <c r="H51" s="11" t="s">
        <v>751</v>
      </c>
      <c r="I51" s="14">
        <f t="shared" si="1"/>
        <v>2.8818049526744782E-2</v>
      </c>
      <c r="J51" s="14">
        <v>0.46</v>
      </c>
      <c r="K51" s="121">
        <f t="shared" si="0"/>
        <v>0.14409024763372391</v>
      </c>
      <c r="L51" s="127"/>
    </row>
    <row r="52" spans="1:12" ht="24" customHeight="1">
      <c r="A52" s="126"/>
      <c r="B52" s="119">
        <f>'Full Tax'!D48</f>
        <v>8</v>
      </c>
      <c r="C52" s="10" t="s">
        <v>750</v>
      </c>
      <c r="D52" s="10" t="s">
        <v>750</v>
      </c>
      <c r="E52" s="130" t="s">
        <v>34</v>
      </c>
      <c r="F52" s="160" t="s">
        <v>216</v>
      </c>
      <c r="G52" s="161"/>
      <c r="H52" s="11" t="s">
        <v>751</v>
      </c>
      <c r="I52" s="14">
        <f t="shared" si="1"/>
        <v>2.8818049526744782E-2</v>
      </c>
      <c r="J52" s="14">
        <v>0.46</v>
      </c>
      <c r="K52" s="121">
        <f t="shared" si="0"/>
        <v>0.23054439621395825</v>
      </c>
      <c r="L52" s="127"/>
    </row>
    <row r="53" spans="1:12" ht="24" customHeight="1">
      <c r="A53" s="126"/>
      <c r="B53" s="119">
        <f>'Full Tax'!D49</f>
        <v>5</v>
      </c>
      <c r="C53" s="10" t="s">
        <v>750</v>
      </c>
      <c r="D53" s="10" t="s">
        <v>750</v>
      </c>
      <c r="E53" s="130" t="s">
        <v>34</v>
      </c>
      <c r="F53" s="160" t="s">
        <v>269</v>
      </c>
      <c r="G53" s="161"/>
      <c r="H53" s="11" t="s">
        <v>751</v>
      </c>
      <c r="I53" s="14">
        <f t="shared" si="1"/>
        <v>2.8818049526744782E-2</v>
      </c>
      <c r="J53" s="14">
        <v>0.46</v>
      </c>
      <c r="K53" s="121">
        <f t="shared" si="0"/>
        <v>0.14409024763372391</v>
      </c>
      <c r="L53" s="127"/>
    </row>
    <row r="54" spans="1:12" ht="24" customHeight="1">
      <c r="A54" s="126"/>
      <c r="B54" s="119">
        <f>'Full Tax'!D50</f>
        <v>5</v>
      </c>
      <c r="C54" s="10" t="s">
        <v>750</v>
      </c>
      <c r="D54" s="10" t="s">
        <v>750</v>
      </c>
      <c r="E54" s="130" t="s">
        <v>34</v>
      </c>
      <c r="F54" s="160" t="s">
        <v>272</v>
      </c>
      <c r="G54" s="161"/>
      <c r="H54" s="11" t="s">
        <v>751</v>
      </c>
      <c r="I54" s="14">
        <f t="shared" si="1"/>
        <v>2.8818049526744782E-2</v>
      </c>
      <c r="J54" s="14">
        <v>0.46</v>
      </c>
      <c r="K54" s="121">
        <f t="shared" si="0"/>
        <v>0.14409024763372391</v>
      </c>
      <c r="L54" s="127"/>
    </row>
    <row r="55" spans="1:12" ht="24" customHeight="1">
      <c r="A55" s="126"/>
      <c r="B55" s="119">
        <f>'Full Tax'!D51</f>
        <v>5</v>
      </c>
      <c r="C55" s="10" t="s">
        <v>750</v>
      </c>
      <c r="D55" s="10" t="s">
        <v>750</v>
      </c>
      <c r="E55" s="130" t="s">
        <v>34</v>
      </c>
      <c r="F55" s="160" t="s">
        <v>273</v>
      </c>
      <c r="G55" s="161"/>
      <c r="H55" s="11" t="s">
        <v>751</v>
      </c>
      <c r="I55" s="14">
        <f t="shared" si="1"/>
        <v>2.8818049526744782E-2</v>
      </c>
      <c r="J55" s="14">
        <v>0.46</v>
      </c>
      <c r="K55" s="121">
        <f t="shared" si="0"/>
        <v>0.14409024763372391</v>
      </c>
      <c r="L55" s="127"/>
    </row>
    <row r="56" spans="1:12" ht="24" customHeight="1">
      <c r="A56" s="126"/>
      <c r="B56" s="119">
        <f>'Full Tax'!D52</f>
        <v>5</v>
      </c>
      <c r="C56" s="10" t="s">
        <v>750</v>
      </c>
      <c r="D56" s="10" t="s">
        <v>750</v>
      </c>
      <c r="E56" s="130" t="s">
        <v>34</v>
      </c>
      <c r="F56" s="160" t="s">
        <v>274</v>
      </c>
      <c r="G56" s="161"/>
      <c r="H56" s="11" t="s">
        <v>751</v>
      </c>
      <c r="I56" s="14">
        <f t="shared" si="1"/>
        <v>2.8818049526744782E-2</v>
      </c>
      <c r="J56" s="14">
        <v>0.46</v>
      </c>
      <c r="K56" s="121">
        <f t="shared" si="0"/>
        <v>0.14409024763372391</v>
      </c>
      <c r="L56" s="127"/>
    </row>
    <row r="57" spans="1:12" ht="24" customHeight="1">
      <c r="A57" s="126"/>
      <c r="B57" s="119">
        <f>'Full Tax'!D53</f>
        <v>5</v>
      </c>
      <c r="C57" s="10" t="s">
        <v>750</v>
      </c>
      <c r="D57" s="10" t="s">
        <v>750</v>
      </c>
      <c r="E57" s="130" t="s">
        <v>34</v>
      </c>
      <c r="F57" s="160" t="s">
        <v>670</v>
      </c>
      <c r="G57" s="161"/>
      <c r="H57" s="11" t="s">
        <v>751</v>
      </c>
      <c r="I57" s="14">
        <f t="shared" si="1"/>
        <v>2.8818049526744782E-2</v>
      </c>
      <c r="J57" s="14">
        <v>0.46</v>
      </c>
      <c r="K57" s="121">
        <f t="shared" si="0"/>
        <v>0.14409024763372391</v>
      </c>
      <c r="L57" s="127"/>
    </row>
    <row r="58" spans="1:12" ht="24" customHeight="1">
      <c r="A58" s="126"/>
      <c r="B58" s="119">
        <f>'Full Tax'!D54</f>
        <v>3</v>
      </c>
      <c r="C58" s="10" t="s">
        <v>752</v>
      </c>
      <c r="D58" s="10" t="s">
        <v>752</v>
      </c>
      <c r="E58" s="130" t="s">
        <v>39</v>
      </c>
      <c r="F58" s="160" t="s">
        <v>279</v>
      </c>
      <c r="G58" s="161"/>
      <c r="H58" s="11" t="s">
        <v>753</v>
      </c>
      <c r="I58" s="14">
        <f t="shared" si="1"/>
        <v>4.6359470977806821E-2</v>
      </c>
      <c r="J58" s="14">
        <v>0.74</v>
      </c>
      <c r="K58" s="121">
        <f t="shared" si="0"/>
        <v>0.13907841293342046</v>
      </c>
      <c r="L58" s="127"/>
    </row>
    <row r="59" spans="1:12" ht="24" customHeight="1">
      <c r="A59" s="126"/>
      <c r="B59" s="119">
        <f>'Full Tax'!D55</f>
        <v>3</v>
      </c>
      <c r="C59" s="10" t="s">
        <v>752</v>
      </c>
      <c r="D59" s="10" t="s">
        <v>752</v>
      </c>
      <c r="E59" s="130" t="s">
        <v>39</v>
      </c>
      <c r="F59" s="160" t="s">
        <v>278</v>
      </c>
      <c r="G59" s="161"/>
      <c r="H59" s="11" t="s">
        <v>753</v>
      </c>
      <c r="I59" s="14">
        <f t="shared" si="1"/>
        <v>4.6359470977806821E-2</v>
      </c>
      <c r="J59" s="14">
        <v>0.74</v>
      </c>
      <c r="K59" s="121">
        <f t="shared" si="0"/>
        <v>0.13907841293342046</v>
      </c>
      <c r="L59" s="127"/>
    </row>
    <row r="60" spans="1:12" ht="24" customHeight="1">
      <c r="A60" s="126"/>
      <c r="B60" s="119">
        <f>'Full Tax'!D56</f>
        <v>3</v>
      </c>
      <c r="C60" s="10" t="s">
        <v>752</v>
      </c>
      <c r="D60" s="10" t="s">
        <v>752</v>
      </c>
      <c r="E60" s="130" t="s">
        <v>40</v>
      </c>
      <c r="F60" s="160" t="s">
        <v>279</v>
      </c>
      <c r="G60" s="161"/>
      <c r="H60" s="11" t="s">
        <v>753</v>
      </c>
      <c r="I60" s="14">
        <f t="shared" si="1"/>
        <v>4.6359470977806821E-2</v>
      </c>
      <c r="J60" s="14">
        <v>0.74</v>
      </c>
      <c r="K60" s="121">
        <f t="shared" si="0"/>
        <v>0.13907841293342046</v>
      </c>
      <c r="L60" s="127"/>
    </row>
    <row r="61" spans="1:12" ht="24" customHeight="1">
      <c r="A61" s="126"/>
      <c r="B61" s="119">
        <f>'Full Tax'!D57</f>
        <v>3</v>
      </c>
      <c r="C61" s="10" t="s">
        <v>752</v>
      </c>
      <c r="D61" s="10" t="s">
        <v>752</v>
      </c>
      <c r="E61" s="130" t="s">
        <v>40</v>
      </c>
      <c r="F61" s="160" t="s">
        <v>278</v>
      </c>
      <c r="G61" s="161"/>
      <c r="H61" s="11" t="s">
        <v>753</v>
      </c>
      <c r="I61" s="14">
        <f t="shared" si="1"/>
        <v>4.6359470977806821E-2</v>
      </c>
      <c r="J61" s="14">
        <v>0.74</v>
      </c>
      <c r="K61" s="121">
        <f t="shared" si="0"/>
        <v>0.13907841293342046</v>
      </c>
      <c r="L61" s="127"/>
    </row>
    <row r="62" spans="1:12" ht="24" customHeight="1">
      <c r="A62" s="126"/>
      <c r="B62" s="119">
        <f>'Full Tax'!D58</f>
        <v>3</v>
      </c>
      <c r="C62" s="10" t="s">
        <v>752</v>
      </c>
      <c r="D62" s="10" t="s">
        <v>752</v>
      </c>
      <c r="E62" s="130" t="s">
        <v>42</v>
      </c>
      <c r="F62" s="160" t="s">
        <v>279</v>
      </c>
      <c r="G62" s="161"/>
      <c r="H62" s="11" t="s">
        <v>753</v>
      </c>
      <c r="I62" s="14">
        <f t="shared" si="1"/>
        <v>4.6359470977806821E-2</v>
      </c>
      <c r="J62" s="14">
        <v>0.74</v>
      </c>
      <c r="K62" s="121">
        <f t="shared" si="0"/>
        <v>0.13907841293342046</v>
      </c>
      <c r="L62" s="127"/>
    </row>
    <row r="63" spans="1:12" ht="24" customHeight="1">
      <c r="A63" s="126"/>
      <c r="B63" s="119">
        <f>'Full Tax'!D59</f>
        <v>3</v>
      </c>
      <c r="C63" s="10" t="s">
        <v>752</v>
      </c>
      <c r="D63" s="10" t="s">
        <v>752</v>
      </c>
      <c r="E63" s="130" t="s">
        <v>42</v>
      </c>
      <c r="F63" s="160" t="s">
        <v>278</v>
      </c>
      <c r="G63" s="161"/>
      <c r="H63" s="11" t="s">
        <v>753</v>
      </c>
      <c r="I63" s="14">
        <f t="shared" si="1"/>
        <v>4.6359470977806821E-2</v>
      </c>
      <c r="J63" s="14">
        <v>0.74</v>
      </c>
      <c r="K63" s="121">
        <f t="shared" si="0"/>
        <v>0.13907841293342046</v>
      </c>
      <c r="L63" s="127"/>
    </row>
    <row r="64" spans="1:12" ht="24" customHeight="1">
      <c r="A64" s="126"/>
      <c r="B64" s="119">
        <f>'Full Tax'!D60</f>
        <v>3</v>
      </c>
      <c r="C64" s="10" t="s">
        <v>754</v>
      </c>
      <c r="D64" s="10" t="s">
        <v>875</v>
      </c>
      <c r="E64" s="130" t="s">
        <v>236</v>
      </c>
      <c r="F64" s="160" t="s">
        <v>274</v>
      </c>
      <c r="G64" s="161"/>
      <c r="H64" s="11" t="s">
        <v>755</v>
      </c>
      <c r="I64" s="14">
        <f t="shared" si="1"/>
        <v>5.5756661040875774E-2</v>
      </c>
      <c r="J64" s="14">
        <v>0.89</v>
      </c>
      <c r="K64" s="121">
        <f t="shared" si="0"/>
        <v>0.16726998312262731</v>
      </c>
      <c r="L64" s="127"/>
    </row>
    <row r="65" spans="1:12" ht="24" customHeight="1">
      <c r="A65" s="126"/>
      <c r="B65" s="119">
        <f>'Full Tax'!D61</f>
        <v>3</v>
      </c>
      <c r="C65" s="10" t="s">
        <v>754</v>
      </c>
      <c r="D65" s="10" t="s">
        <v>875</v>
      </c>
      <c r="E65" s="130" t="s">
        <v>236</v>
      </c>
      <c r="F65" s="160" t="s">
        <v>275</v>
      </c>
      <c r="G65" s="161"/>
      <c r="H65" s="11" t="s">
        <v>755</v>
      </c>
      <c r="I65" s="14">
        <f t="shared" si="1"/>
        <v>5.5756661040875774E-2</v>
      </c>
      <c r="J65" s="14">
        <v>0.89</v>
      </c>
      <c r="K65" s="121">
        <f t="shared" si="0"/>
        <v>0.16726998312262731</v>
      </c>
      <c r="L65" s="127"/>
    </row>
    <row r="66" spans="1:12" ht="24" customHeight="1">
      <c r="A66" s="126"/>
      <c r="B66" s="119">
        <f>'Full Tax'!D62</f>
        <v>3</v>
      </c>
      <c r="C66" s="10" t="s">
        <v>754</v>
      </c>
      <c r="D66" s="10" t="s">
        <v>876</v>
      </c>
      <c r="E66" s="130" t="s">
        <v>239</v>
      </c>
      <c r="F66" s="160" t="s">
        <v>274</v>
      </c>
      <c r="G66" s="161"/>
      <c r="H66" s="11" t="s">
        <v>755</v>
      </c>
      <c r="I66" s="14">
        <f t="shared" si="1"/>
        <v>5.8889057728565418E-2</v>
      </c>
      <c r="J66" s="14">
        <v>0.94</v>
      </c>
      <c r="K66" s="121">
        <f t="shared" si="0"/>
        <v>0.17666717318569625</v>
      </c>
      <c r="L66" s="127"/>
    </row>
    <row r="67" spans="1:12" ht="24" customHeight="1">
      <c r="A67" s="126"/>
      <c r="B67" s="119">
        <f>'Full Tax'!D63</f>
        <v>3</v>
      </c>
      <c r="C67" s="10" t="s">
        <v>754</v>
      </c>
      <c r="D67" s="10" t="s">
        <v>876</v>
      </c>
      <c r="E67" s="130" t="s">
        <v>239</v>
      </c>
      <c r="F67" s="160" t="s">
        <v>275</v>
      </c>
      <c r="G67" s="161"/>
      <c r="H67" s="11" t="s">
        <v>755</v>
      </c>
      <c r="I67" s="14">
        <f t="shared" si="1"/>
        <v>5.8889057728565418E-2</v>
      </c>
      <c r="J67" s="14">
        <v>0.94</v>
      </c>
      <c r="K67" s="121">
        <f t="shared" si="0"/>
        <v>0.17666717318569625</v>
      </c>
      <c r="L67" s="127"/>
    </row>
    <row r="68" spans="1:12" ht="24" customHeight="1">
      <c r="A68" s="126"/>
      <c r="B68" s="119">
        <f>'Full Tax'!D64</f>
        <v>3</v>
      </c>
      <c r="C68" s="10" t="s">
        <v>754</v>
      </c>
      <c r="D68" s="10" t="s">
        <v>877</v>
      </c>
      <c r="E68" s="130" t="s">
        <v>756</v>
      </c>
      <c r="F68" s="160" t="s">
        <v>274</v>
      </c>
      <c r="G68" s="161"/>
      <c r="H68" s="11" t="s">
        <v>755</v>
      </c>
      <c r="I68" s="14">
        <f t="shared" si="1"/>
        <v>6.2021454416255076E-2</v>
      </c>
      <c r="J68" s="14">
        <v>0.99</v>
      </c>
      <c r="K68" s="121">
        <f t="shared" si="0"/>
        <v>0.18606436324876524</v>
      </c>
      <c r="L68" s="127"/>
    </row>
    <row r="69" spans="1:12" ht="24" customHeight="1">
      <c r="A69" s="126"/>
      <c r="B69" s="119">
        <f>'Full Tax'!D65</f>
        <v>3</v>
      </c>
      <c r="C69" s="10" t="s">
        <v>754</v>
      </c>
      <c r="D69" s="10" t="s">
        <v>877</v>
      </c>
      <c r="E69" s="130" t="s">
        <v>756</v>
      </c>
      <c r="F69" s="160" t="s">
        <v>275</v>
      </c>
      <c r="G69" s="161"/>
      <c r="H69" s="11" t="s">
        <v>755</v>
      </c>
      <c r="I69" s="14">
        <f t="shared" si="1"/>
        <v>6.2021454416255076E-2</v>
      </c>
      <c r="J69" s="14">
        <v>0.99</v>
      </c>
      <c r="K69" s="121">
        <f t="shared" si="0"/>
        <v>0.18606436324876524</v>
      </c>
      <c r="L69" s="127"/>
    </row>
    <row r="70" spans="1:12" ht="24" customHeight="1">
      <c r="A70" s="126"/>
      <c r="B70" s="119">
        <f>'Full Tax'!D66</f>
        <v>2</v>
      </c>
      <c r="C70" s="10" t="s">
        <v>757</v>
      </c>
      <c r="D70" s="10" t="s">
        <v>757</v>
      </c>
      <c r="E70" s="130" t="s">
        <v>28</v>
      </c>
      <c r="F70" s="160" t="s">
        <v>758</v>
      </c>
      <c r="G70" s="161"/>
      <c r="H70" s="11" t="s">
        <v>759</v>
      </c>
      <c r="I70" s="14">
        <f t="shared" si="1"/>
        <v>3.6962280914737869E-2</v>
      </c>
      <c r="J70" s="14">
        <v>0.59</v>
      </c>
      <c r="K70" s="121">
        <f t="shared" si="0"/>
        <v>7.3924561829475738E-2</v>
      </c>
      <c r="L70" s="127"/>
    </row>
    <row r="71" spans="1:12" ht="24" customHeight="1">
      <c r="A71" s="126"/>
      <c r="B71" s="119">
        <f>'Full Tax'!D67</f>
        <v>3</v>
      </c>
      <c r="C71" s="10" t="s">
        <v>757</v>
      </c>
      <c r="D71" s="10" t="s">
        <v>757</v>
      </c>
      <c r="E71" s="130" t="s">
        <v>30</v>
      </c>
      <c r="F71" s="160" t="s">
        <v>277</v>
      </c>
      <c r="G71" s="161"/>
      <c r="H71" s="11" t="s">
        <v>759</v>
      </c>
      <c r="I71" s="14">
        <f t="shared" si="1"/>
        <v>3.6962280914737869E-2</v>
      </c>
      <c r="J71" s="14">
        <v>0.59</v>
      </c>
      <c r="K71" s="121">
        <f t="shared" si="0"/>
        <v>0.11088684274421361</v>
      </c>
      <c r="L71" s="127"/>
    </row>
    <row r="72" spans="1:12" ht="24" customHeight="1">
      <c r="A72" s="126"/>
      <c r="B72" s="119">
        <f>'Full Tax'!D68</f>
        <v>2</v>
      </c>
      <c r="C72" s="10" t="s">
        <v>757</v>
      </c>
      <c r="D72" s="10" t="s">
        <v>757</v>
      </c>
      <c r="E72" s="130" t="s">
        <v>30</v>
      </c>
      <c r="F72" s="160" t="s">
        <v>758</v>
      </c>
      <c r="G72" s="161"/>
      <c r="H72" s="11" t="s">
        <v>759</v>
      </c>
      <c r="I72" s="14">
        <f t="shared" si="1"/>
        <v>3.6962280914737869E-2</v>
      </c>
      <c r="J72" s="14">
        <v>0.59</v>
      </c>
      <c r="K72" s="121">
        <f t="shared" si="0"/>
        <v>7.3924561829475738E-2</v>
      </c>
      <c r="L72" s="127"/>
    </row>
    <row r="73" spans="1:12" ht="24" customHeight="1">
      <c r="A73" s="126"/>
      <c r="B73" s="119">
        <f>'Full Tax'!D69</f>
        <v>2</v>
      </c>
      <c r="C73" s="10" t="s">
        <v>757</v>
      </c>
      <c r="D73" s="10" t="s">
        <v>757</v>
      </c>
      <c r="E73" s="130" t="s">
        <v>31</v>
      </c>
      <c r="F73" s="160" t="s">
        <v>758</v>
      </c>
      <c r="G73" s="161"/>
      <c r="H73" s="11" t="s">
        <v>759</v>
      </c>
      <c r="I73" s="14">
        <f t="shared" si="1"/>
        <v>3.6962280914737869E-2</v>
      </c>
      <c r="J73" s="14">
        <v>0.59</v>
      </c>
      <c r="K73" s="121">
        <f t="shared" si="0"/>
        <v>7.3924561829475738E-2</v>
      </c>
      <c r="L73" s="127"/>
    </row>
    <row r="74" spans="1:12" ht="24" customHeight="1">
      <c r="A74" s="126"/>
      <c r="B74" s="119">
        <f>'Full Tax'!D70</f>
        <v>5</v>
      </c>
      <c r="C74" s="10" t="s">
        <v>760</v>
      </c>
      <c r="D74" s="10" t="s">
        <v>760</v>
      </c>
      <c r="E74" s="130" t="s">
        <v>115</v>
      </c>
      <c r="F74" s="160"/>
      <c r="G74" s="161"/>
      <c r="H74" s="11" t="s">
        <v>907</v>
      </c>
      <c r="I74" s="14">
        <f t="shared" si="1"/>
        <v>1.0650148738144811E-2</v>
      </c>
      <c r="J74" s="14">
        <v>0.17</v>
      </c>
      <c r="K74" s="121">
        <f t="shared" si="0"/>
        <v>5.3250743690724051E-2</v>
      </c>
      <c r="L74" s="127"/>
    </row>
    <row r="75" spans="1:12" ht="24" customHeight="1">
      <c r="A75" s="126"/>
      <c r="B75" s="119">
        <f>'Full Tax'!D71</f>
        <v>5</v>
      </c>
      <c r="C75" s="10" t="s">
        <v>760</v>
      </c>
      <c r="D75" s="10" t="s">
        <v>760</v>
      </c>
      <c r="E75" s="130" t="s">
        <v>490</v>
      </c>
      <c r="F75" s="160"/>
      <c r="G75" s="161"/>
      <c r="H75" s="11" t="s">
        <v>907</v>
      </c>
      <c r="I75" s="14">
        <f t="shared" si="1"/>
        <v>1.0650148738144811E-2</v>
      </c>
      <c r="J75" s="14">
        <v>0.17</v>
      </c>
      <c r="K75" s="121">
        <f t="shared" si="0"/>
        <v>5.3250743690724051E-2</v>
      </c>
      <c r="L75" s="127"/>
    </row>
    <row r="76" spans="1:12" ht="24" customHeight="1">
      <c r="A76" s="126"/>
      <c r="B76" s="119">
        <f>'Full Tax'!D72</f>
        <v>5</v>
      </c>
      <c r="C76" s="10" t="s">
        <v>760</v>
      </c>
      <c r="D76" s="10" t="s">
        <v>760</v>
      </c>
      <c r="E76" s="130" t="s">
        <v>745</v>
      </c>
      <c r="F76" s="160"/>
      <c r="G76" s="161"/>
      <c r="H76" s="11" t="s">
        <v>907</v>
      </c>
      <c r="I76" s="14">
        <f t="shared" si="1"/>
        <v>1.0650148738144811E-2</v>
      </c>
      <c r="J76" s="14">
        <v>0.17</v>
      </c>
      <c r="K76" s="121">
        <f t="shared" si="0"/>
        <v>5.3250743690724051E-2</v>
      </c>
      <c r="L76" s="127"/>
    </row>
    <row r="77" spans="1:12" ht="24" customHeight="1">
      <c r="A77" s="126"/>
      <c r="B77" s="119">
        <f>'Full Tax'!D73</f>
        <v>5</v>
      </c>
      <c r="C77" s="10" t="s">
        <v>760</v>
      </c>
      <c r="D77" s="10" t="s">
        <v>760</v>
      </c>
      <c r="E77" s="130" t="s">
        <v>731</v>
      </c>
      <c r="F77" s="160"/>
      <c r="G77" s="161"/>
      <c r="H77" s="11" t="s">
        <v>907</v>
      </c>
      <c r="I77" s="14">
        <f t="shared" si="1"/>
        <v>1.0650148738144811E-2</v>
      </c>
      <c r="J77" s="14">
        <v>0.17</v>
      </c>
      <c r="K77" s="121">
        <f t="shared" si="0"/>
        <v>5.3250743690724051E-2</v>
      </c>
      <c r="L77" s="127"/>
    </row>
    <row r="78" spans="1:12" ht="24" customHeight="1">
      <c r="A78" s="126"/>
      <c r="B78" s="119">
        <f>'Full Tax'!D74</f>
        <v>5</v>
      </c>
      <c r="C78" s="10" t="s">
        <v>760</v>
      </c>
      <c r="D78" s="10" t="s">
        <v>760</v>
      </c>
      <c r="E78" s="130" t="s">
        <v>747</v>
      </c>
      <c r="F78" s="160"/>
      <c r="G78" s="161"/>
      <c r="H78" s="11" t="s">
        <v>907</v>
      </c>
      <c r="I78" s="14">
        <f t="shared" si="1"/>
        <v>1.0650148738144811E-2</v>
      </c>
      <c r="J78" s="14">
        <v>0.17</v>
      </c>
      <c r="K78" s="121">
        <f t="shared" si="0"/>
        <v>5.3250743690724051E-2</v>
      </c>
      <c r="L78" s="127"/>
    </row>
    <row r="79" spans="1:12" ht="24" customHeight="1">
      <c r="A79" s="126"/>
      <c r="B79" s="119">
        <f>'Full Tax'!D75</f>
        <v>5</v>
      </c>
      <c r="C79" s="10" t="s">
        <v>761</v>
      </c>
      <c r="D79" s="10" t="s">
        <v>761</v>
      </c>
      <c r="E79" s="130" t="s">
        <v>115</v>
      </c>
      <c r="F79" s="160"/>
      <c r="G79" s="161"/>
      <c r="H79" s="11" t="s">
        <v>908</v>
      </c>
      <c r="I79" s="14">
        <f t="shared" si="1"/>
        <v>1.0650148738144811E-2</v>
      </c>
      <c r="J79" s="14">
        <v>0.17</v>
      </c>
      <c r="K79" s="121">
        <f t="shared" si="0"/>
        <v>5.3250743690724051E-2</v>
      </c>
      <c r="L79" s="127"/>
    </row>
    <row r="80" spans="1:12" ht="24" customHeight="1">
      <c r="A80" s="126"/>
      <c r="B80" s="119">
        <f>'Full Tax'!D76</f>
        <v>5</v>
      </c>
      <c r="C80" s="10" t="s">
        <v>761</v>
      </c>
      <c r="D80" s="10" t="s">
        <v>761</v>
      </c>
      <c r="E80" s="130" t="s">
        <v>745</v>
      </c>
      <c r="F80" s="160"/>
      <c r="G80" s="161"/>
      <c r="H80" s="11" t="s">
        <v>908</v>
      </c>
      <c r="I80" s="14">
        <f t="shared" si="1"/>
        <v>1.0650148738144811E-2</v>
      </c>
      <c r="J80" s="14">
        <v>0.17</v>
      </c>
      <c r="K80" s="121">
        <f t="shared" si="0"/>
        <v>5.3250743690724051E-2</v>
      </c>
      <c r="L80" s="127"/>
    </row>
    <row r="81" spans="1:12" ht="24" customHeight="1">
      <c r="A81" s="126"/>
      <c r="B81" s="119">
        <f>'Full Tax'!D77</f>
        <v>5</v>
      </c>
      <c r="C81" s="10" t="s">
        <v>761</v>
      </c>
      <c r="D81" s="10" t="s">
        <v>761</v>
      </c>
      <c r="E81" s="130" t="s">
        <v>731</v>
      </c>
      <c r="F81" s="160"/>
      <c r="G81" s="161"/>
      <c r="H81" s="11" t="s">
        <v>908</v>
      </c>
      <c r="I81" s="14">
        <f t="shared" si="1"/>
        <v>1.0650148738144811E-2</v>
      </c>
      <c r="J81" s="14">
        <v>0.17</v>
      </c>
      <c r="K81" s="121">
        <f t="shared" si="0"/>
        <v>5.3250743690724051E-2</v>
      </c>
      <c r="L81" s="127"/>
    </row>
    <row r="82" spans="1:12" ht="24" customHeight="1">
      <c r="A82" s="126"/>
      <c r="B82" s="119">
        <f>'Full Tax'!D78</f>
        <v>2</v>
      </c>
      <c r="C82" s="10" t="s">
        <v>762</v>
      </c>
      <c r="D82" s="10" t="s">
        <v>762</v>
      </c>
      <c r="E82" s="130" t="s">
        <v>40</v>
      </c>
      <c r="F82" s="160" t="s">
        <v>747</v>
      </c>
      <c r="G82" s="161"/>
      <c r="H82" s="11" t="s">
        <v>763</v>
      </c>
      <c r="I82" s="14">
        <f t="shared" si="1"/>
        <v>4.6359470977806821E-2</v>
      </c>
      <c r="J82" s="14">
        <v>0.74</v>
      </c>
      <c r="K82" s="121">
        <f t="shared" si="0"/>
        <v>9.2718941955613643E-2</v>
      </c>
      <c r="L82" s="127"/>
    </row>
    <row r="83" spans="1:12" ht="24" customHeight="1">
      <c r="A83" s="126"/>
      <c r="B83" s="119">
        <f>'Full Tax'!D79</f>
        <v>2</v>
      </c>
      <c r="C83" s="10" t="s">
        <v>762</v>
      </c>
      <c r="D83" s="10" t="s">
        <v>762</v>
      </c>
      <c r="E83" s="130" t="s">
        <v>764</v>
      </c>
      <c r="F83" s="160" t="s">
        <v>279</v>
      </c>
      <c r="G83" s="161"/>
      <c r="H83" s="11" t="s">
        <v>763</v>
      </c>
      <c r="I83" s="14">
        <f t="shared" si="1"/>
        <v>4.6359470977806821E-2</v>
      </c>
      <c r="J83" s="14">
        <v>0.74</v>
      </c>
      <c r="K83" s="121">
        <f t="shared" si="0"/>
        <v>9.2718941955613643E-2</v>
      </c>
      <c r="L83" s="127"/>
    </row>
    <row r="84" spans="1:12" ht="24" customHeight="1">
      <c r="A84" s="126"/>
      <c r="B84" s="119">
        <f>'Full Tax'!D80</f>
        <v>2</v>
      </c>
      <c r="C84" s="10" t="s">
        <v>762</v>
      </c>
      <c r="D84" s="10" t="s">
        <v>762</v>
      </c>
      <c r="E84" s="130" t="s">
        <v>764</v>
      </c>
      <c r="F84" s="160" t="s">
        <v>278</v>
      </c>
      <c r="G84" s="161"/>
      <c r="H84" s="11" t="s">
        <v>763</v>
      </c>
      <c r="I84" s="14">
        <f t="shared" si="1"/>
        <v>4.6359470977806821E-2</v>
      </c>
      <c r="J84" s="14">
        <v>0.74</v>
      </c>
      <c r="K84" s="121">
        <f t="shared" si="0"/>
        <v>9.2718941955613643E-2</v>
      </c>
      <c r="L84" s="127"/>
    </row>
    <row r="85" spans="1:12" ht="24" customHeight="1">
      <c r="A85" s="126"/>
      <c r="B85" s="119">
        <f>'Full Tax'!D81</f>
        <v>3</v>
      </c>
      <c r="C85" s="10" t="s">
        <v>762</v>
      </c>
      <c r="D85" s="10" t="s">
        <v>762</v>
      </c>
      <c r="E85" s="130" t="s">
        <v>43</v>
      </c>
      <c r="F85" s="160" t="s">
        <v>279</v>
      </c>
      <c r="G85" s="161"/>
      <c r="H85" s="11" t="s">
        <v>763</v>
      </c>
      <c r="I85" s="14">
        <f t="shared" si="1"/>
        <v>4.6359470977806821E-2</v>
      </c>
      <c r="J85" s="14">
        <v>0.74</v>
      </c>
      <c r="K85" s="121">
        <f t="shared" si="0"/>
        <v>0.13907841293342046</v>
      </c>
      <c r="L85" s="127"/>
    </row>
    <row r="86" spans="1:12" ht="24" customHeight="1">
      <c r="A86" s="126"/>
      <c r="B86" s="119">
        <f>'Full Tax'!D82</f>
        <v>3</v>
      </c>
      <c r="C86" s="10" t="s">
        <v>762</v>
      </c>
      <c r="D86" s="10" t="s">
        <v>762</v>
      </c>
      <c r="E86" s="130" t="s">
        <v>43</v>
      </c>
      <c r="F86" s="160" t="s">
        <v>278</v>
      </c>
      <c r="G86" s="161"/>
      <c r="H86" s="11" t="s">
        <v>763</v>
      </c>
      <c r="I86" s="14">
        <f t="shared" si="1"/>
        <v>4.6359470977806821E-2</v>
      </c>
      <c r="J86" s="14">
        <v>0.74</v>
      </c>
      <c r="K86" s="121">
        <f t="shared" ref="K86:K149" si="2">I86*B86</f>
        <v>0.13907841293342046</v>
      </c>
      <c r="L86" s="127"/>
    </row>
    <row r="87" spans="1:12" ht="24" customHeight="1">
      <c r="A87" s="126"/>
      <c r="B87" s="119">
        <f>'Full Tax'!D83</f>
        <v>5</v>
      </c>
      <c r="C87" s="10" t="s">
        <v>765</v>
      </c>
      <c r="D87" s="10" t="s">
        <v>765</v>
      </c>
      <c r="E87" s="130" t="s">
        <v>33</v>
      </c>
      <c r="F87" s="160" t="s">
        <v>277</v>
      </c>
      <c r="G87" s="161"/>
      <c r="H87" s="11" t="s">
        <v>766</v>
      </c>
      <c r="I87" s="14">
        <f t="shared" ref="I87:I150" si="3">J87*0.062647933753793</f>
        <v>4.3227074290117171E-2</v>
      </c>
      <c r="J87" s="14">
        <v>0.69</v>
      </c>
      <c r="K87" s="121">
        <f t="shared" si="2"/>
        <v>0.21613537145058587</v>
      </c>
      <c r="L87" s="127"/>
    </row>
    <row r="88" spans="1:12" ht="24" customHeight="1">
      <c r="A88" s="126"/>
      <c r="B88" s="119">
        <f>'Full Tax'!D84</f>
        <v>5</v>
      </c>
      <c r="C88" s="10" t="s">
        <v>765</v>
      </c>
      <c r="D88" s="10" t="s">
        <v>765</v>
      </c>
      <c r="E88" s="130" t="s">
        <v>33</v>
      </c>
      <c r="F88" s="160" t="s">
        <v>758</v>
      </c>
      <c r="G88" s="161"/>
      <c r="H88" s="11" t="s">
        <v>766</v>
      </c>
      <c r="I88" s="14">
        <f t="shared" si="3"/>
        <v>4.3227074290117171E-2</v>
      </c>
      <c r="J88" s="14">
        <v>0.69</v>
      </c>
      <c r="K88" s="121">
        <f t="shared" si="2"/>
        <v>0.21613537145058587</v>
      </c>
      <c r="L88" s="127"/>
    </row>
    <row r="89" spans="1:12" ht="24" customHeight="1">
      <c r="A89" s="126"/>
      <c r="B89" s="119">
        <f>'Full Tax'!D85</f>
        <v>5</v>
      </c>
      <c r="C89" s="10" t="s">
        <v>765</v>
      </c>
      <c r="D89" s="10" t="s">
        <v>765</v>
      </c>
      <c r="E89" s="130" t="s">
        <v>34</v>
      </c>
      <c r="F89" s="160" t="s">
        <v>277</v>
      </c>
      <c r="G89" s="161"/>
      <c r="H89" s="11" t="s">
        <v>766</v>
      </c>
      <c r="I89" s="14">
        <f t="shared" si="3"/>
        <v>4.3227074290117171E-2</v>
      </c>
      <c r="J89" s="14">
        <v>0.69</v>
      </c>
      <c r="K89" s="121">
        <f t="shared" si="2"/>
        <v>0.21613537145058587</v>
      </c>
      <c r="L89" s="127"/>
    </row>
    <row r="90" spans="1:12" ht="24" customHeight="1">
      <c r="A90" s="126"/>
      <c r="B90" s="119">
        <f>'Full Tax'!D86</f>
        <v>3</v>
      </c>
      <c r="C90" s="10" t="s">
        <v>767</v>
      </c>
      <c r="D90" s="10" t="s">
        <v>767</v>
      </c>
      <c r="E90" s="130" t="s">
        <v>32</v>
      </c>
      <c r="F90" s="160" t="s">
        <v>279</v>
      </c>
      <c r="G90" s="161"/>
      <c r="H90" s="11" t="s">
        <v>768</v>
      </c>
      <c r="I90" s="14">
        <f t="shared" si="3"/>
        <v>4.3853553627655098E-2</v>
      </c>
      <c r="J90" s="14">
        <v>0.7</v>
      </c>
      <c r="K90" s="121">
        <f t="shared" si="2"/>
        <v>0.13156066088296531</v>
      </c>
      <c r="L90" s="127"/>
    </row>
    <row r="91" spans="1:12" ht="24" customHeight="1">
      <c r="A91" s="126"/>
      <c r="B91" s="119">
        <f>'Full Tax'!D87</f>
        <v>3</v>
      </c>
      <c r="C91" s="10" t="s">
        <v>767</v>
      </c>
      <c r="D91" s="10" t="s">
        <v>767</v>
      </c>
      <c r="E91" s="130" t="s">
        <v>32</v>
      </c>
      <c r="F91" s="160" t="s">
        <v>278</v>
      </c>
      <c r="G91" s="161"/>
      <c r="H91" s="11" t="s">
        <v>768</v>
      </c>
      <c r="I91" s="14">
        <f t="shared" si="3"/>
        <v>4.3853553627655098E-2</v>
      </c>
      <c r="J91" s="14">
        <v>0.7</v>
      </c>
      <c r="K91" s="121">
        <f t="shared" si="2"/>
        <v>0.13156066088296531</v>
      </c>
      <c r="L91" s="127"/>
    </row>
    <row r="92" spans="1:12" ht="24" customHeight="1">
      <c r="A92" s="126"/>
      <c r="B92" s="119">
        <f>'Full Tax'!D88</f>
        <v>3</v>
      </c>
      <c r="C92" s="10" t="s">
        <v>767</v>
      </c>
      <c r="D92" s="10" t="s">
        <v>767</v>
      </c>
      <c r="E92" s="130" t="s">
        <v>33</v>
      </c>
      <c r="F92" s="160" t="s">
        <v>279</v>
      </c>
      <c r="G92" s="161"/>
      <c r="H92" s="11" t="s">
        <v>768</v>
      </c>
      <c r="I92" s="14">
        <f t="shared" si="3"/>
        <v>4.3227074290117171E-2</v>
      </c>
      <c r="J92" s="14">
        <v>0.69</v>
      </c>
      <c r="K92" s="121">
        <f t="shared" si="2"/>
        <v>0.1296812228703515</v>
      </c>
      <c r="L92" s="127"/>
    </row>
    <row r="93" spans="1:12" ht="24" customHeight="1">
      <c r="A93" s="126"/>
      <c r="B93" s="119">
        <f>'Full Tax'!D89</f>
        <v>3</v>
      </c>
      <c r="C93" s="10" t="s">
        <v>767</v>
      </c>
      <c r="D93" s="10" t="s">
        <v>767</v>
      </c>
      <c r="E93" s="130" t="s">
        <v>33</v>
      </c>
      <c r="F93" s="160" t="s">
        <v>278</v>
      </c>
      <c r="G93" s="161"/>
      <c r="H93" s="11" t="s">
        <v>768</v>
      </c>
      <c r="I93" s="14">
        <f t="shared" si="3"/>
        <v>4.3227074290117171E-2</v>
      </c>
      <c r="J93" s="14">
        <v>0.69</v>
      </c>
      <c r="K93" s="121">
        <f t="shared" si="2"/>
        <v>0.1296812228703515</v>
      </c>
      <c r="L93" s="127"/>
    </row>
    <row r="94" spans="1:12" ht="24" customHeight="1">
      <c r="A94" s="126"/>
      <c r="B94" s="119">
        <f>'Full Tax'!D90</f>
        <v>3</v>
      </c>
      <c r="C94" s="10" t="s">
        <v>767</v>
      </c>
      <c r="D94" s="10" t="s">
        <v>767</v>
      </c>
      <c r="E94" s="130" t="s">
        <v>34</v>
      </c>
      <c r="F94" s="160" t="s">
        <v>278</v>
      </c>
      <c r="G94" s="161"/>
      <c r="H94" s="11" t="s">
        <v>768</v>
      </c>
      <c r="I94" s="14">
        <f t="shared" si="3"/>
        <v>4.3227074290117171E-2</v>
      </c>
      <c r="J94" s="14">
        <v>0.69</v>
      </c>
      <c r="K94" s="121">
        <f t="shared" si="2"/>
        <v>0.1296812228703515</v>
      </c>
      <c r="L94" s="127"/>
    </row>
    <row r="95" spans="1:12" ht="24" customHeight="1">
      <c r="A95" s="126"/>
      <c r="B95" s="119">
        <f>'Full Tax'!D91</f>
        <v>3</v>
      </c>
      <c r="C95" s="10" t="s">
        <v>767</v>
      </c>
      <c r="D95" s="10" t="s">
        <v>767</v>
      </c>
      <c r="E95" s="130" t="s">
        <v>53</v>
      </c>
      <c r="F95" s="160" t="s">
        <v>278</v>
      </c>
      <c r="G95" s="161"/>
      <c r="H95" s="11" t="s">
        <v>768</v>
      </c>
      <c r="I95" s="14">
        <f t="shared" si="3"/>
        <v>4.3227074290117171E-2</v>
      </c>
      <c r="J95" s="14">
        <v>0.69</v>
      </c>
      <c r="K95" s="121">
        <f t="shared" si="2"/>
        <v>0.1296812228703515</v>
      </c>
      <c r="L95" s="127"/>
    </row>
    <row r="96" spans="1:12" ht="24" customHeight="1">
      <c r="A96" s="126"/>
      <c r="B96" s="119">
        <f>'Full Tax'!D92</f>
        <v>3</v>
      </c>
      <c r="C96" s="10" t="s">
        <v>769</v>
      </c>
      <c r="D96" s="10" t="s">
        <v>769</v>
      </c>
      <c r="E96" s="130" t="s">
        <v>28</v>
      </c>
      <c r="F96" s="160" t="s">
        <v>278</v>
      </c>
      <c r="G96" s="161"/>
      <c r="H96" s="11" t="s">
        <v>770</v>
      </c>
      <c r="I96" s="14">
        <f t="shared" si="3"/>
        <v>3.6962280914737869E-2</v>
      </c>
      <c r="J96" s="14">
        <v>0.59</v>
      </c>
      <c r="K96" s="121">
        <f t="shared" si="2"/>
        <v>0.11088684274421361</v>
      </c>
      <c r="L96" s="127"/>
    </row>
    <row r="97" spans="1:12" ht="24" customHeight="1">
      <c r="A97" s="126"/>
      <c r="B97" s="119">
        <f>'Full Tax'!D93</f>
        <v>1</v>
      </c>
      <c r="C97" s="10" t="s">
        <v>771</v>
      </c>
      <c r="D97" s="10" t="s">
        <v>771</v>
      </c>
      <c r="E97" s="130" t="s">
        <v>30</v>
      </c>
      <c r="F97" s="160"/>
      <c r="G97" s="161"/>
      <c r="H97" s="11" t="s">
        <v>772</v>
      </c>
      <c r="I97" s="14">
        <f t="shared" si="3"/>
        <v>1.002366940060688</v>
      </c>
      <c r="J97" s="14">
        <v>16</v>
      </c>
      <c r="K97" s="121">
        <f t="shared" si="2"/>
        <v>1.002366940060688</v>
      </c>
      <c r="L97" s="127"/>
    </row>
    <row r="98" spans="1:12" ht="24" customHeight="1">
      <c r="A98" s="126"/>
      <c r="B98" s="119">
        <f>'Full Tax'!D94</f>
        <v>1</v>
      </c>
      <c r="C98" s="10" t="s">
        <v>773</v>
      </c>
      <c r="D98" s="10" t="s">
        <v>773</v>
      </c>
      <c r="E98" s="130" t="s">
        <v>774</v>
      </c>
      <c r="F98" s="160"/>
      <c r="G98" s="161"/>
      <c r="H98" s="11" t="s">
        <v>775</v>
      </c>
      <c r="I98" s="14">
        <f t="shared" si="3"/>
        <v>1.4715999638765975</v>
      </c>
      <c r="J98" s="14">
        <v>23.49</v>
      </c>
      <c r="K98" s="121">
        <f t="shared" si="2"/>
        <v>1.4715999638765975</v>
      </c>
      <c r="L98" s="127"/>
    </row>
    <row r="99" spans="1:12" ht="24" customHeight="1">
      <c r="A99" s="126"/>
      <c r="B99" s="119">
        <f>'Full Tax'!D95</f>
        <v>1</v>
      </c>
      <c r="C99" s="10" t="s">
        <v>773</v>
      </c>
      <c r="D99" s="10" t="s">
        <v>773</v>
      </c>
      <c r="E99" s="130" t="s">
        <v>776</v>
      </c>
      <c r="F99" s="160"/>
      <c r="G99" s="161"/>
      <c r="H99" s="11" t="s">
        <v>775</v>
      </c>
      <c r="I99" s="14">
        <f t="shared" si="3"/>
        <v>1.4715999638765975</v>
      </c>
      <c r="J99" s="14">
        <v>23.49</v>
      </c>
      <c r="K99" s="121">
        <f t="shared" si="2"/>
        <v>1.4715999638765975</v>
      </c>
      <c r="L99" s="127"/>
    </row>
    <row r="100" spans="1:12" ht="24" customHeight="1">
      <c r="A100" s="126"/>
      <c r="B100" s="119">
        <f>'Full Tax'!D96</f>
        <v>5</v>
      </c>
      <c r="C100" s="10" t="s">
        <v>668</v>
      </c>
      <c r="D100" s="10" t="s">
        <v>668</v>
      </c>
      <c r="E100" s="130" t="s">
        <v>30</v>
      </c>
      <c r="F100" s="160" t="s">
        <v>112</v>
      </c>
      <c r="G100" s="161"/>
      <c r="H100" s="11" t="s">
        <v>777</v>
      </c>
      <c r="I100" s="14">
        <f t="shared" si="3"/>
        <v>5.3877223028261985E-2</v>
      </c>
      <c r="J100" s="14">
        <v>0.86</v>
      </c>
      <c r="K100" s="121">
        <f t="shared" si="2"/>
        <v>0.26938611514130995</v>
      </c>
      <c r="L100" s="127"/>
    </row>
    <row r="101" spans="1:12" ht="24" customHeight="1">
      <c r="A101" s="126"/>
      <c r="B101" s="119">
        <f>'Full Tax'!D97</f>
        <v>5</v>
      </c>
      <c r="C101" s="10" t="s">
        <v>668</v>
      </c>
      <c r="D101" s="10" t="s">
        <v>668</v>
      </c>
      <c r="E101" s="130" t="s">
        <v>31</v>
      </c>
      <c r="F101" s="160" t="s">
        <v>218</v>
      </c>
      <c r="G101" s="161"/>
      <c r="H101" s="11" t="s">
        <v>777</v>
      </c>
      <c r="I101" s="14">
        <f t="shared" si="3"/>
        <v>5.3877223028261985E-2</v>
      </c>
      <c r="J101" s="14">
        <v>0.86</v>
      </c>
      <c r="K101" s="121">
        <f t="shared" si="2"/>
        <v>0.26938611514130995</v>
      </c>
      <c r="L101" s="127"/>
    </row>
    <row r="102" spans="1:12" ht="24" customHeight="1">
      <c r="A102" s="126"/>
      <c r="B102" s="119">
        <f>'Full Tax'!D98</f>
        <v>5</v>
      </c>
      <c r="C102" s="10" t="s">
        <v>668</v>
      </c>
      <c r="D102" s="10" t="s">
        <v>668</v>
      </c>
      <c r="E102" s="130" t="s">
        <v>31</v>
      </c>
      <c r="F102" s="160" t="s">
        <v>219</v>
      </c>
      <c r="G102" s="161"/>
      <c r="H102" s="11" t="s">
        <v>777</v>
      </c>
      <c r="I102" s="14">
        <f t="shared" si="3"/>
        <v>5.3877223028261985E-2</v>
      </c>
      <c r="J102" s="14">
        <v>0.86</v>
      </c>
      <c r="K102" s="121">
        <f t="shared" si="2"/>
        <v>0.26938611514130995</v>
      </c>
      <c r="L102" s="127"/>
    </row>
    <row r="103" spans="1:12" ht="24" customHeight="1">
      <c r="A103" s="126"/>
      <c r="B103" s="119">
        <f>'Full Tax'!D99</f>
        <v>5</v>
      </c>
      <c r="C103" s="10" t="s">
        <v>668</v>
      </c>
      <c r="D103" s="10" t="s">
        <v>668</v>
      </c>
      <c r="E103" s="130" t="s">
        <v>31</v>
      </c>
      <c r="F103" s="160" t="s">
        <v>269</v>
      </c>
      <c r="G103" s="161"/>
      <c r="H103" s="11" t="s">
        <v>777</v>
      </c>
      <c r="I103" s="14">
        <f t="shared" si="3"/>
        <v>5.3877223028261985E-2</v>
      </c>
      <c r="J103" s="14">
        <v>0.86</v>
      </c>
      <c r="K103" s="121">
        <f t="shared" si="2"/>
        <v>0.26938611514130995</v>
      </c>
      <c r="L103" s="127"/>
    </row>
    <row r="104" spans="1:12" ht="24" customHeight="1">
      <c r="A104" s="126"/>
      <c r="B104" s="119">
        <f>'Full Tax'!D100</f>
        <v>5</v>
      </c>
      <c r="C104" s="10" t="s">
        <v>668</v>
      </c>
      <c r="D104" s="10" t="s">
        <v>668</v>
      </c>
      <c r="E104" s="130" t="s">
        <v>31</v>
      </c>
      <c r="F104" s="160" t="s">
        <v>271</v>
      </c>
      <c r="G104" s="161"/>
      <c r="H104" s="11" t="s">
        <v>777</v>
      </c>
      <c r="I104" s="14">
        <f t="shared" si="3"/>
        <v>5.3877223028261985E-2</v>
      </c>
      <c r="J104" s="14">
        <v>0.86</v>
      </c>
      <c r="K104" s="121">
        <f t="shared" si="2"/>
        <v>0.26938611514130995</v>
      </c>
      <c r="L104" s="127"/>
    </row>
    <row r="105" spans="1:12" ht="24" customHeight="1">
      <c r="A105" s="126"/>
      <c r="B105" s="119">
        <f>'Full Tax'!D101</f>
        <v>3</v>
      </c>
      <c r="C105" s="10" t="s">
        <v>668</v>
      </c>
      <c r="D105" s="10" t="s">
        <v>668</v>
      </c>
      <c r="E105" s="130" t="s">
        <v>31</v>
      </c>
      <c r="F105" s="160" t="s">
        <v>272</v>
      </c>
      <c r="G105" s="161"/>
      <c r="H105" s="11" t="s">
        <v>777</v>
      </c>
      <c r="I105" s="14">
        <f t="shared" si="3"/>
        <v>5.3877223028261985E-2</v>
      </c>
      <c r="J105" s="14">
        <v>0.86</v>
      </c>
      <c r="K105" s="121">
        <f t="shared" si="2"/>
        <v>0.16163166908478596</v>
      </c>
      <c r="L105" s="127"/>
    </row>
    <row r="106" spans="1:12" ht="24" customHeight="1">
      <c r="A106" s="126"/>
      <c r="B106" s="119">
        <f>'Full Tax'!D102</f>
        <v>10</v>
      </c>
      <c r="C106" s="10" t="s">
        <v>668</v>
      </c>
      <c r="D106" s="10" t="s">
        <v>668</v>
      </c>
      <c r="E106" s="130" t="s">
        <v>32</v>
      </c>
      <c r="F106" s="160" t="s">
        <v>112</v>
      </c>
      <c r="G106" s="161"/>
      <c r="H106" s="11" t="s">
        <v>777</v>
      </c>
      <c r="I106" s="14">
        <f t="shared" si="3"/>
        <v>5.3877223028261985E-2</v>
      </c>
      <c r="J106" s="14">
        <v>0.86</v>
      </c>
      <c r="K106" s="121">
        <f t="shared" si="2"/>
        <v>0.53877223028261989</v>
      </c>
      <c r="L106" s="127"/>
    </row>
    <row r="107" spans="1:12" ht="24" customHeight="1">
      <c r="A107" s="126"/>
      <c r="B107" s="119">
        <f>'Full Tax'!D103</f>
        <v>10</v>
      </c>
      <c r="C107" s="10" t="s">
        <v>668</v>
      </c>
      <c r="D107" s="10" t="s">
        <v>668</v>
      </c>
      <c r="E107" s="130" t="s">
        <v>32</v>
      </c>
      <c r="F107" s="160" t="s">
        <v>216</v>
      </c>
      <c r="G107" s="161"/>
      <c r="H107" s="11" t="s">
        <v>777</v>
      </c>
      <c r="I107" s="14">
        <f t="shared" si="3"/>
        <v>5.3877223028261985E-2</v>
      </c>
      <c r="J107" s="14">
        <v>0.86</v>
      </c>
      <c r="K107" s="121">
        <f t="shared" si="2"/>
        <v>0.53877223028261989</v>
      </c>
      <c r="L107" s="127"/>
    </row>
    <row r="108" spans="1:12" ht="24" customHeight="1">
      <c r="A108" s="126"/>
      <c r="B108" s="119">
        <f>'Full Tax'!D104</f>
        <v>2</v>
      </c>
      <c r="C108" s="10" t="s">
        <v>668</v>
      </c>
      <c r="D108" s="10" t="s">
        <v>668</v>
      </c>
      <c r="E108" s="130" t="s">
        <v>32</v>
      </c>
      <c r="F108" s="160" t="s">
        <v>269</v>
      </c>
      <c r="G108" s="161"/>
      <c r="H108" s="11" t="s">
        <v>777</v>
      </c>
      <c r="I108" s="14">
        <f t="shared" si="3"/>
        <v>5.3877223028261985E-2</v>
      </c>
      <c r="J108" s="14">
        <v>0.86</v>
      </c>
      <c r="K108" s="121">
        <f t="shared" si="2"/>
        <v>0.10775444605652397</v>
      </c>
      <c r="L108" s="127"/>
    </row>
    <row r="109" spans="1:12" ht="24" customHeight="1">
      <c r="A109" s="126"/>
      <c r="B109" s="119">
        <f>'Full Tax'!D105</f>
        <v>2</v>
      </c>
      <c r="C109" s="10" t="s">
        <v>668</v>
      </c>
      <c r="D109" s="10" t="s">
        <v>668</v>
      </c>
      <c r="E109" s="130" t="s">
        <v>32</v>
      </c>
      <c r="F109" s="160" t="s">
        <v>271</v>
      </c>
      <c r="G109" s="161"/>
      <c r="H109" s="11" t="s">
        <v>777</v>
      </c>
      <c r="I109" s="14">
        <f t="shared" si="3"/>
        <v>5.3877223028261985E-2</v>
      </c>
      <c r="J109" s="14">
        <v>0.86</v>
      </c>
      <c r="K109" s="121">
        <f t="shared" si="2"/>
        <v>0.10775444605652397</v>
      </c>
      <c r="L109" s="127"/>
    </row>
    <row r="110" spans="1:12" ht="24" customHeight="1">
      <c r="A110" s="126"/>
      <c r="B110" s="119">
        <f>'Full Tax'!D106</f>
        <v>2</v>
      </c>
      <c r="C110" s="10" t="s">
        <v>668</v>
      </c>
      <c r="D110" s="10" t="s">
        <v>668</v>
      </c>
      <c r="E110" s="130" t="s">
        <v>32</v>
      </c>
      <c r="F110" s="160" t="s">
        <v>316</v>
      </c>
      <c r="G110" s="161"/>
      <c r="H110" s="11" t="s">
        <v>777</v>
      </c>
      <c r="I110" s="14">
        <f t="shared" si="3"/>
        <v>5.3877223028261985E-2</v>
      </c>
      <c r="J110" s="14">
        <v>0.86</v>
      </c>
      <c r="K110" s="121">
        <f t="shared" si="2"/>
        <v>0.10775444605652397</v>
      </c>
      <c r="L110" s="127"/>
    </row>
    <row r="111" spans="1:12" ht="24" customHeight="1">
      <c r="A111" s="126"/>
      <c r="B111" s="119">
        <f>'Full Tax'!D107</f>
        <v>2</v>
      </c>
      <c r="C111" s="10" t="s">
        <v>668</v>
      </c>
      <c r="D111" s="10" t="s">
        <v>668</v>
      </c>
      <c r="E111" s="130" t="s">
        <v>32</v>
      </c>
      <c r="F111" s="160" t="s">
        <v>275</v>
      </c>
      <c r="G111" s="161"/>
      <c r="H111" s="11" t="s">
        <v>777</v>
      </c>
      <c r="I111" s="14">
        <f t="shared" si="3"/>
        <v>5.3877223028261985E-2</v>
      </c>
      <c r="J111" s="14">
        <v>0.86</v>
      </c>
      <c r="K111" s="121">
        <f t="shared" si="2"/>
        <v>0.10775444605652397</v>
      </c>
      <c r="L111" s="127"/>
    </row>
    <row r="112" spans="1:12" ht="24" customHeight="1">
      <c r="A112" s="126"/>
      <c r="B112" s="119">
        <f>'Full Tax'!D108</f>
        <v>2</v>
      </c>
      <c r="C112" s="10" t="s">
        <v>668</v>
      </c>
      <c r="D112" s="10" t="s">
        <v>668</v>
      </c>
      <c r="E112" s="130" t="s">
        <v>32</v>
      </c>
      <c r="F112" s="160" t="s">
        <v>276</v>
      </c>
      <c r="G112" s="161"/>
      <c r="H112" s="11" t="s">
        <v>777</v>
      </c>
      <c r="I112" s="14">
        <f t="shared" si="3"/>
        <v>5.3877223028261985E-2</v>
      </c>
      <c r="J112" s="14">
        <v>0.86</v>
      </c>
      <c r="K112" s="121">
        <f t="shared" si="2"/>
        <v>0.10775444605652397</v>
      </c>
      <c r="L112" s="127"/>
    </row>
    <row r="113" spans="1:12" ht="24" customHeight="1">
      <c r="A113" s="126"/>
      <c r="B113" s="119">
        <f>'Full Tax'!D109</f>
        <v>5</v>
      </c>
      <c r="C113" s="10" t="s">
        <v>778</v>
      </c>
      <c r="D113" s="10" t="s">
        <v>778</v>
      </c>
      <c r="E113" s="130" t="s">
        <v>28</v>
      </c>
      <c r="F113" s="160" t="s">
        <v>279</v>
      </c>
      <c r="G113" s="161"/>
      <c r="H113" s="11" t="s">
        <v>779</v>
      </c>
      <c r="I113" s="14">
        <f t="shared" si="3"/>
        <v>3.6962280914737869E-2</v>
      </c>
      <c r="J113" s="14">
        <v>0.59</v>
      </c>
      <c r="K113" s="121">
        <f t="shared" si="2"/>
        <v>0.18481140457368933</v>
      </c>
      <c r="L113" s="127"/>
    </row>
    <row r="114" spans="1:12" ht="24" customHeight="1">
      <c r="A114" s="126"/>
      <c r="B114" s="119">
        <f>'Full Tax'!D110</f>
        <v>10</v>
      </c>
      <c r="C114" s="10" t="s">
        <v>778</v>
      </c>
      <c r="D114" s="10" t="s">
        <v>778</v>
      </c>
      <c r="E114" s="130" t="s">
        <v>30</v>
      </c>
      <c r="F114" s="160" t="s">
        <v>279</v>
      </c>
      <c r="G114" s="161"/>
      <c r="H114" s="11" t="s">
        <v>779</v>
      </c>
      <c r="I114" s="14">
        <f t="shared" si="3"/>
        <v>3.6962280914737869E-2</v>
      </c>
      <c r="J114" s="14">
        <v>0.59</v>
      </c>
      <c r="K114" s="121">
        <f t="shared" si="2"/>
        <v>0.36962280914737866</v>
      </c>
      <c r="L114" s="127"/>
    </row>
    <row r="115" spans="1:12" ht="24" customHeight="1">
      <c r="A115" s="126"/>
      <c r="B115" s="119">
        <f>'Full Tax'!D111</f>
        <v>10</v>
      </c>
      <c r="C115" s="10" t="s">
        <v>778</v>
      </c>
      <c r="D115" s="10" t="s">
        <v>778</v>
      </c>
      <c r="E115" s="130" t="s">
        <v>30</v>
      </c>
      <c r="F115" s="160" t="s">
        <v>278</v>
      </c>
      <c r="G115" s="161"/>
      <c r="H115" s="11" t="s">
        <v>779</v>
      </c>
      <c r="I115" s="14">
        <f t="shared" si="3"/>
        <v>3.6962280914737869E-2</v>
      </c>
      <c r="J115" s="14">
        <v>0.59</v>
      </c>
      <c r="K115" s="121">
        <f t="shared" si="2"/>
        <v>0.36962280914737866</v>
      </c>
      <c r="L115" s="127"/>
    </row>
    <row r="116" spans="1:12" ht="24" customHeight="1">
      <c r="A116" s="126"/>
      <c r="B116" s="119">
        <f>'Full Tax'!D112</f>
        <v>5</v>
      </c>
      <c r="C116" s="10" t="s">
        <v>778</v>
      </c>
      <c r="D116" s="10" t="s">
        <v>778</v>
      </c>
      <c r="E116" s="130" t="s">
        <v>31</v>
      </c>
      <c r="F116" s="160" t="s">
        <v>279</v>
      </c>
      <c r="G116" s="161"/>
      <c r="H116" s="11" t="s">
        <v>779</v>
      </c>
      <c r="I116" s="14">
        <f t="shared" si="3"/>
        <v>3.6962280914737869E-2</v>
      </c>
      <c r="J116" s="14">
        <v>0.59</v>
      </c>
      <c r="K116" s="121">
        <f t="shared" si="2"/>
        <v>0.18481140457368933</v>
      </c>
      <c r="L116" s="127"/>
    </row>
    <row r="117" spans="1:12" ht="24" customHeight="1">
      <c r="A117" s="126"/>
      <c r="B117" s="119">
        <f>'Full Tax'!D113</f>
        <v>5</v>
      </c>
      <c r="C117" s="10" t="s">
        <v>778</v>
      </c>
      <c r="D117" s="10" t="s">
        <v>778</v>
      </c>
      <c r="E117" s="130" t="s">
        <v>31</v>
      </c>
      <c r="F117" s="160" t="s">
        <v>278</v>
      </c>
      <c r="G117" s="161"/>
      <c r="H117" s="11" t="s">
        <v>779</v>
      </c>
      <c r="I117" s="14">
        <f t="shared" si="3"/>
        <v>3.6962280914737869E-2</v>
      </c>
      <c r="J117" s="14">
        <v>0.59</v>
      </c>
      <c r="K117" s="121">
        <f t="shared" si="2"/>
        <v>0.18481140457368933</v>
      </c>
      <c r="L117" s="127"/>
    </row>
    <row r="118" spans="1:12" ht="24" customHeight="1">
      <c r="A118" s="126"/>
      <c r="B118" s="119">
        <f>'Full Tax'!D114</f>
        <v>2</v>
      </c>
      <c r="C118" s="10" t="s">
        <v>780</v>
      </c>
      <c r="D118" s="10" t="s">
        <v>780</v>
      </c>
      <c r="E118" s="130" t="s">
        <v>279</v>
      </c>
      <c r="F118" s="160"/>
      <c r="G118" s="161"/>
      <c r="H118" s="11" t="s">
        <v>909</v>
      </c>
      <c r="I118" s="14">
        <f t="shared" si="3"/>
        <v>1.127662807568274E-2</v>
      </c>
      <c r="J118" s="14">
        <v>0.18</v>
      </c>
      <c r="K118" s="121">
        <f t="shared" si="2"/>
        <v>2.255325615136548E-2</v>
      </c>
      <c r="L118" s="127"/>
    </row>
    <row r="119" spans="1:12" ht="24" customHeight="1">
      <c r="A119" s="126"/>
      <c r="B119" s="119">
        <f>'Full Tax'!D115</f>
        <v>2</v>
      </c>
      <c r="C119" s="10" t="s">
        <v>780</v>
      </c>
      <c r="D119" s="10" t="s">
        <v>780</v>
      </c>
      <c r="E119" s="130" t="s">
        <v>589</v>
      </c>
      <c r="F119" s="160"/>
      <c r="G119" s="161"/>
      <c r="H119" s="11" t="s">
        <v>909</v>
      </c>
      <c r="I119" s="14">
        <f t="shared" si="3"/>
        <v>1.127662807568274E-2</v>
      </c>
      <c r="J119" s="14">
        <v>0.18</v>
      </c>
      <c r="K119" s="121">
        <f t="shared" si="2"/>
        <v>2.255325615136548E-2</v>
      </c>
      <c r="L119" s="127"/>
    </row>
    <row r="120" spans="1:12" ht="24" customHeight="1">
      <c r="A120" s="126"/>
      <c r="B120" s="119">
        <f>'Full Tax'!D116</f>
        <v>2</v>
      </c>
      <c r="C120" s="10" t="s">
        <v>780</v>
      </c>
      <c r="D120" s="10" t="s">
        <v>780</v>
      </c>
      <c r="E120" s="130" t="s">
        <v>679</v>
      </c>
      <c r="F120" s="160"/>
      <c r="G120" s="161"/>
      <c r="H120" s="11" t="s">
        <v>909</v>
      </c>
      <c r="I120" s="14">
        <f t="shared" si="3"/>
        <v>1.127662807568274E-2</v>
      </c>
      <c r="J120" s="14">
        <v>0.18</v>
      </c>
      <c r="K120" s="121">
        <f t="shared" si="2"/>
        <v>2.255325615136548E-2</v>
      </c>
      <c r="L120" s="127"/>
    </row>
    <row r="121" spans="1:12" ht="24" customHeight="1">
      <c r="A121" s="126"/>
      <c r="B121" s="119">
        <f>'Full Tax'!D117</f>
        <v>2</v>
      </c>
      <c r="C121" s="10" t="s">
        <v>780</v>
      </c>
      <c r="D121" s="10" t="s">
        <v>780</v>
      </c>
      <c r="E121" s="130" t="s">
        <v>490</v>
      </c>
      <c r="F121" s="160"/>
      <c r="G121" s="161"/>
      <c r="H121" s="11" t="s">
        <v>909</v>
      </c>
      <c r="I121" s="14">
        <f t="shared" si="3"/>
        <v>1.127662807568274E-2</v>
      </c>
      <c r="J121" s="14">
        <v>0.18</v>
      </c>
      <c r="K121" s="121">
        <f t="shared" si="2"/>
        <v>2.255325615136548E-2</v>
      </c>
      <c r="L121" s="127"/>
    </row>
    <row r="122" spans="1:12" ht="24" customHeight="1">
      <c r="A122" s="126"/>
      <c r="B122" s="119">
        <f>'Full Tax'!D118</f>
        <v>2</v>
      </c>
      <c r="C122" s="10" t="s">
        <v>780</v>
      </c>
      <c r="D122" s="10" t="s">
        <v>780</v>
      </c>
      <c r="E122" s="130" t="s">
        <v>745</v>
      </c>
      <c r="F122" s="160"/>
      <c r="G122" s="161"/>
      <c r="H122" s="11" t="s">
        <v>909</v>
      </c>
      <c r="I122" s="14">
        <f t="shared" si="3"/>
        <v>1.127662807568274E-2</v>
      </c>
      <c r="J122" s="14">
        <v>0.18</v>
      </c>
      <c r="K122" s="121">
        <f t="shared" si="2"/>
        <v>2.255325615136548E-2</v>
      </c>
      <c r="L122" s="127"/>
    </row>
    <row r="123" spans="1:12" ht="24" customHeight="1">
      <c r="A123" s="126"/>
      <c r="B123" s="119">
        <f>'Full Tax'!D119</f>
        <v>2</v>
      </c>
      <c r="C123" s="10" t="s">
        <v>780</v>
      </c>
      <c r="D123" s="10" t="s">
        <v>780</v>
      </c>
      <c r="E123" s="130" t="s">
        <v>731</v>
      </c>
      <c r="F123" s="160"/>
      <c r="G123" s="161"/>
      <c r="H123" s="11" t="s">
        <v>909</v>
      </c>
      <c r="I123" s="14">
        <f t="shared" si="3"/>
        <v>1.127662807568274E-2</v>
      </c>
      <c r="J123" s="14">
        <v>0.18</v>
      </c>
      <c r="K123" s="121">
        <f t="shared" si="2"/>
        <v>2.255325615136548E-2</v>
      </c>
      <c r="L123" s="127"/>
    </row>
    <row r="124" spans="1:12" ht="24" customHeight="1">
      <c r="A124" s="126"/>
      <c r="B124" s="119">
        <f>'Full Tax'!D120</f>
        <v>2</v>
      </c>
      <c r="C124" s="10" t="s">
        <v>780</v>
      </c>
      <c r="D124" s="10" t="s">
        <v>780</v>
      </c>
      <c r="E124" s="130" t="s">
        <v>747</v>
      </c>
      <c r="F124" s="160"/>
      <c r="G124" s="161"/>
      <c r="H124" s="11" t="s">
        <v>909</v>
      </c>
      <c r="I124" s="14">
        <f t="shared" si="3"/>
        <v>1.127662807568274E-2</v>
      </c>
      <c r="J124" s="14">
        <v>0.18</v>
      </c>
      <c r="K124" s="121">
        <f t="shared" si="2"/>
        <v>2.255325615136548E-2</v>
      </c>
      <c r="L124" s="127"/>
    </row>
    <row r="125" spans="1:12" ht="24" customHeight="1">
      <c r="A125" s="126"/>
      <c r="B125" s="119">
        <f>'Full Tax'!D121</f>
        <v>2</v>
      </c>
      <c r="C125" s="10" t="s">
        <v>780</v>
      </c>
      <c r="D125" s="10" t="s">
        <v>780</v>
      </c>
      <c r="E125" s="130" t="s">
        <v>748</v>
      </c>
      <c r="F125" s="160"/>
      <c r="G125" s="161"/>
      <c r="H125" s="11" t="s">
        <v>909</v>
      </c>
      <c r="I125" s="14">
        <f t="shared" si="3"/>
        <v>1.127662807568274E-2</v>
      </c>
      <c r="J125" s="14">
        <v>0.18</v>
      </c>
      <c r="K125" s="121">
        <f t="shared" si="2"/>
        <v>2.255325615136548E-2</v>
      </c>
      <c r="L125" s="127"/>
    </row>
    <row r="126" spans="1:12" ht="24" customHeight="1">
      <c r="A126" s="126"/>
      <c r="B126" s="119">
        <f>'Full Tax'!D122</f>
        <v>2</v>
      </c>
      <c r="C126" s="10" t="s">
        <v>780</v>
      </c>
      <c r="D126" s="10" t="s">
        <v>780</v>
      </c>
      <c r="E126" s="130" t="s">
        <v>749</v>
      </c>
      <c r="F126" s="160"/>
      <c r="G126" s="161"/>
      <c r="H126" s="11" t="s">
        <v>909</v>
      </c>
      <c r="I126" s="14">
        <f t="shared" si="3"/>
        <v>1.127662807568274E-2</v>
      </c>
      <c r="J126" s="14">
        <v>0.18</v>
      </c>
      <c r="K126" s="121">
        <f t="shared" si="2"/>
        <v>2.255325615136548E-2</v>
      </c>
      <c r="L126" s="127"/>
    </row>
    <row r="127" spans="1:12" ht="27.75" customHeight="1">
      <c r="A127" s="126"/>
      <c r="B127" s="119">
        <f>'Full Tax'!D123</f>
        <v>3</v>
      </c>
      <c r="C127" s="10" t="s">
        <v>781</v>
      </c>
      <c r="D127" s="10" t="s">
        <v>781</v>
      </c>
      <c r="E127" s="130" t="s">
        <v>782</v>
      </c>
      <c r="F127" s="160"/>
      <c r="G127" s="161"/>
      <c r="H127" s="11" t="s">
        <v>910</v>
      </c>
      <c r="I127" s="14">
        <f t="shared" si="3"/>
        <v>8.0815834542392981E-2</v>
      </c>
      <c r="J127" s="14">
        <v>1.29</v>
      </c>
      <c r="K127" s="121">
        <f t="shared" si="2"/>
        <v>0.24244750362717893</v>
      </c>
      <c r="L127" s="127"/>
    </row>
    <row r="128" spans="1:12" ht="24" customHeight="1">
      <c r="A128" s="126"/>
      <c r="B128" s="119">
        <f>'Full Tax'!D124</f>
        <v>3</v>
      </c>
      <c r="C128" s="10" t="s">
        <v>783</v>
      </c>
      <c r="D128" s="10" t="s">
        <v>783</v>
      </c>
      <c r="E128" s="130" t="s">
        <v>30</v>
      </c>
      <c r="F128" s="160" t="s">
        <v>278</v>
      </c>
      <c r="G128" s="161"/>
      <c r="H128" s="11" t="s">
        <v>784</v>
      </c>
      <c r="I128" s="14">
        <f t="shared" si="3"/>
        <v>4.7612429652882683E-2</v>
      </c>
      <c r="J128" s="14">
        <v>0.76</v>
      </c>
      <c r="K128" s="121">
        <f t="shared" si="2"/>
        <v>0.14283728895864806</v>
      </c>
      <c r="L128" s="127"/>
    </row>
    <row r="129" spans="1:12" ht="24" customHeight="1">
      <c r="A129" s="126"/>
      <c r="B129" s="119">
        <f>'Full Tax'!D125</f>
        <v>5</v>
      </c>
      <c r="C129" s="10" t="s">
        <v>783</v>
      </c>
      <c r="D129" s="10" t="s">
        <v>783</v>
      </c>
      <c r="E129" s="130" t="s">
        <v>31</v>
      </c>
      <c r="F129" s="160" t="s">
        <v>279</v>
      </c>
      <c r="G129" s="161"/>
      <c r="H129" s="11" t="s">
        <v>784</v>
      </c>
      <c r="I129" s="14">
        <f t="shared" si="3"/>
        <v>4.7612429652882683E-2</v>
      </c>
      <c r="J129" s="14">
        <v>0.76</v>
      </c>
      <c r="K129" s="121">
        <f t="shared" si="2"/>
        <v>0.23806214826441341</v>
      </c>
      <c r="L129" s="127"/>
    </row>
    <row r="130" spans="1:12" ht="24" customHeight="1">
      <c r="A130" s="126"/>
      <c r="B130" s="119">
        <f>'Full Tax'!D126</f>
        <v>5</v>
      </c>
      <c r="C130" s="10" t="s">
        <v>783</v>
      </c>
      <c r="D130" s="10" t="s">
        <v>783</v>
      </c>
      <c r="E130" s="130" t="s">
        <v>31</v>
      </c>
      <c r="F130" s="160" t="s">
        <v>277</v>
      </c>
      <c r="G130" s="161"/>
      <c r="H130" s="11" t="s">
        <v>784</v>
      </c>
      <c r="I130" s="14">
        <f t="shared" si="3"/>
        <v>4.7612429652882683E-2</v>
      </c>
      <c r="J130" s="14">
        <v>0.76</v>
      </c>
      <c r="K130" s="121">
        <f t="shared" si="2"/>
        <v>0.23806214826441341</v>
      </c>
      <c r="L130" s="127"/>
    </row>
    <row r="131" spans="1:12" ht="24" customHeight="1">
      <c r="A131" s="126"/>
      <c r="B131" s="119">
        <f>'Full Tax'!D127</f>
        <v>3</v>
      </c>
      <c r="C131" s="10" t="s">
        <v>783</v>
      </c>
      <c r="D131" s="10" t="s">
        <v>783</v>
      </c>
      <c r="E131" s="130" t="s">
        <v>31</v>
      </c>
      <c r="F131" s="160" t="s">
        <v>278</v>
      </c>
      <c r="G131" s="161"/>
      <c r="H131" s="11" t="s">
        <v>784</v>
      </c>
      <c r="I131" s="14">
        <f t="shared" si="3"/>
        <v>4.7612429652882683E-2</v>
      </c>
      <c r="J131" s="14">
        <v>0.76</v>
      </c>
      <c r="K131" s="121">
        <f t="shared" si="2"/>
        <v>0.14283728895864806</v>
      </c>
      <c r="L131" s="127"/>
    </row>
    <row r="132" spans="1:12" ht="24" customHeight="1">
      <c r="A132" s="126"/>
      <c r="B132" s="119">
        <f>'Full Tax'!D128</f>
        <v>3</v>
      </c>
      <c r="C132" s="10" t="s">
        <v>783</v>
      </c>
      <c r="D132" s="10" t="s">
        <v>783</v>
      </c>
      <c r="E132" s="130" t="s">
        <v>31</v>
      </c>
      <c r="F132" s="160" t="s">
        <v>758</v>
      </c>
      <c r="G132" s="161"/>
      <c r="H132" s="11" t="s">
        <v>784</v>
      </c>
      <c r="I132" s="14">
        <f t="shared" si="3"/>
        <v>4.7612429652882683E-2</v>
      </c>
      <c r="J132" s="14">
        <v>0.76</v>
      </c>
      <c r="K132" s="121">
        <f t="shared" si="2"/>
        <v>0.14283728895864806</v>
      </c>
      <c r="L132" s="127"/>
    </row>
    <row r="133" spans="1:12" ht="24" customHeight="1">
      <c r="A133" s="126"/>
      <c r="B133" s="119">
        <f>'Full Tax'!D129</f>
        <v>3</v>
      </c>
      <c r="C133" s="10" t="s">
        <v>783</v>
      </c>
      <c r="D133" s="10" t="s">
        <v>783</v>
      </c>
      <c r="E133" s="130" t="s">
        <v>32</v>
      </c>
      <c r="F133" s="160" t="s">
        <v>278</v>
      </c>
      <c r="G133" s="161"/>
      <c r="H133" s="11" t="s">
        <v>784</v>
      </c>
      <c r="I133" s="14">
        <f t="shared" si="3"/>
        <v>4.7612429652882683E-2</v>
      </c>
      <c r="J133" s="14">
        <v>0.76</v>
      </c>
      <c r="K133" s="121">
        <f t="shared" si="2"/>
        <v>0.14283728895864806</v>
      </c>
      <c r="L133" s="127"/>
    </row>
    <row r="134" spans="1:12" ht="24" customHeight="1">
      <c r="A134" s="126"/>
      <c r="B134" s="119">
        <f>'Full Tax'!D130</f>
        <v>3</v>
      </c>
      <c r="C134" s="10" t="s">
        <v>783</v>
      </c>
      <c r="D134" s="10" t="s">
        <v>783</v>
      </c>
      <c r="E134" s="130" t="s">
        <v>32</v>
      </c>
      <c r="F134" s="160" t="s">
        <v>758</v>
      </c>
      <c r="G134" s="161"/>
      <c r="H134" s="11" t="s">
        <v>784</v>
      </c>
      <c r="I134" s="14">
        <f t="shared" si="3"/>
        <v>4.7612429652882683E-2</v>
      </c>
      <c r="J134" s="14">
        <v>0.76</v>
      </c>
      <c r="K134" s="121">
        <f t="shared" si="2"/>
        <v>0.14283728895864806</v>
      </c>
      <c r="L134" s="127"/>
    </row>
    <row r="135" spans="1:12" ht="24" customHeight="1">
      <c r="A135" s="126"/>
      <c r="B135" s="119">
        <f>'Full Tax'!D131</f>
        <v>3</v>
      </c>
      <c r="C135" s="10" t="s">
        <v>785</v>
      </c>
      <c r="D135" s="10" t="s">
        <v>785</v>
      </c>
      <c r="E135" s="130" t="s">
        <v>30</v>
      </c>
      <c r="F135" s="160"/>
      <c r="G135" s="161"/>
      <c r="H135" s="11" t="s">
        <v>786</v>
      </c>
      <c r="I135" s="14">
        <f t="shared" si="3"/>
        <v>4.3227074290117171E-2</v>
      </c>
      <c r="J135" s="14">
        <v>0.69</v>
      </c>
      <c r="K135" s="121">
        <f t="shared" si="2"/>
        <v>0.1296812228703515</v>
      </c>
      <c r="L135" s="127"/>
    </row>
    <row r="136" spans="1:12" ht="24" customHeight="1">
      <c r="A136" s="126"/>
      <c r="B136" s="119">
        <f>'Full Tax'!D132</f>
        <v>3</v>
      </c>
      <c r="C136" s="10" t="s">
        <v>785</v>
      </c>
      <c r="D136" s="10" t="s">
        <v>785</v>
      </c>
      <c r="E136" s="130" t="s">
        <v>31</v>
      </c>
      <c r="F136" s="160"/>
      <c r="G136" s="161"/>
      <c r="H136" s="11" t="s">
        <v>786</v>
      </c>
      <c r="I136" s="14">
        <f t="shared" si="3"/>
        <v>4.3227074290117171E-2</v>
      </c>
      <c r="J136" s="14">
        <v>0.69</v>
      </c>
      <c r="K136" s="121">
        <f t="shared" si="2"/>
        <v>0.1296812228703515</v>
      </c>
      <c r="L136" s="127"/>
    </row>
    <row r="137" spans="1:12" ht="24" customHeight="1">
      <c r="A137" s="126"/>
      <c r="B137" s="119">
        <f>'Full Tax'!D133</f>
        <v>3</v>
      </c>
      <c r="C137" s="10" t="s">
        <v>714</v>
      </c>
      <c r="D137" s="10" t="s">
        <v>714</v>
      </c>
      <c r="E137" s="130" t="s">
        <v>30</v>
      </c>
      <c r="F137" s="160" t="s">
        <v>277</v>
      </c>
      <c r="G137" s="161"/>
      <c r="H137" s="11" t="s">
        <v>715</v>
      </c>
      <c r="I137" s="14">
        <f t="shared" si="3"/>
        <v>3.6962280914737869E-2</v>
      </c>
      <c r="J137" s="14">
        <v>0.59</v>
      </c>
      <c r="K137" s="121">
        <f t="shared" si="2"/>
        <v>0.11088684274421361</v>
      </c>
      <c r="L137" s="127"/>
    </row>
    <row r="138" spans="1:12" ht="24" customHeight="1">
      <c r="A138" s="126"/>
      <c r="B138" s="119">
        <f>'Full Tax'!D134</f>
        <v>2</v>
      </c>
      <c r="C138" s="10" t="s">
        <v>714</v>
      </c>
      <c r="D138" s="10" t="s">
        <v>714</v>
      </c>
      <c r="E138" s="130" t="s">
        <v>30</v>
      </c>
      <c r="F138" s="160" t="s">
        <v>490</v>
      </c>
      <c r="G138" s="161"/>
      <c r="H138" s="11" t="s">
        <v>715</v>
      </c>
      <c r="I138" s="14">
        <f t="shared" si="3"/>
        <v>3.6962280914737869E-2</v>
      </c>
      <c r="J138" s="14">
        <v>0.59</v>
      </c>
      <c r="K138" s="121">
        <f t="shared" si="2"/>
        <v>7.3924561829475738E-2</v>
      </c>
      <c r="L138" s="127"/>
    </row>
    <row r="139" spans="1:12" ht="24" customHeight="1">
      <c r="A139" s="126"/>
      <c r="B139" s="119">
        <f>'Full Tax'!D135</f>
        <v>5</v>
      </c>
      <c r="C139" s="10" t="s">
        <v>714</v>
      </c>
      <c r="D139" s="10" t="s">
        <v>714</v>
      </c>
      <c r="E139" s="130" t="s">
        <v>31</v>
      </c>
      <c r="F139" s="160" t="s">
        <v>278</v>
      </c>
      <c r="G139" s="161"/>
      <c r="H139" s="11" t="s">
        <v>715</v>
      </c>
      <c r="I139" s="14">
        <f t="shared" si="3"/>
        <v>3.6962280914737869E-2</v>
      </c>
      <c r="J139" s="14">
        <v>0.59</v>
      </c>
      <c r="K139" s="121">
        <f t="shared" si="2"/>
        <v>0.18481140457368933</v>
      </c>
      <c r="L139" s="127"/>
    </row>
    <row r="140" spans="1:12" ht="24" customHeight="1">
      <c r="A140" s="126"/>
      <c r="B140" s="119">
        <f>'Full Tax'!D136</f>
        <v>3</v>
      </c>
      <c r="C140" s="10" t="s">
        <v>714</v>
      </c>
      <c r="D140" s="10" t="s">
        <v>714</v>
      </c>
      <c r="E140" s="130" t="s">
        <v>32</v>
      </c>
      <c r="F140" s="160" t="s">
        <v>279</v>
      </c>
      <c r="G140" s="161"/>
      <c r="H140" s="11" t="s">
        <v>715</v>
      </c>
      <c r="I140" s="14">
        <f t="shared" si="3"/>
        <v>3.6962280914737869E-2</v>
      </c>
      <c r="J140" s="14">
        <v>0.59</v>
      </c>
      <c r="K140" s="121">
        <f t="shared" si="2"/>
        <v>0.11088684274421361</v>
      </c>
      <c r="L140" s="127"/>
    </row>
    <row r="141" spans="1:12" ht="24" customHeight="1">
      <c r="A141" s="126"/>
      <c r="B141" s="119">
        <f>'Full Tax'!D137</f>
        <v>5</v>
      </c>
      <c r="C141" s="10" t="s">
        <v>787</v>
      </c>
      <c r="D141" s="10" t="s">
        <v>787</v>
      </c>
      <c r="E141" s="130" t="s">
        <v>28</v>
      </c>
      <c r="F141" s="160" t="s">
        <v>279</v>
      </c>
      <c r="G141" s="161"/>
      <c r="H141" s="11" t="s">
        <v>788</v>
      </c>
      <c r="I141" s="14">
        <f t="shared" si="3"/>
        <v>3.6962280914737869E-2</v>
      </c>
      <c r="J141" s="14">
        <v>0.59</v>
      </c>
      <c r="K141" s="121">
        <f t="shared" si="2"/>
        <v>0.18481140457368933</v>
      </c>
      <c r="L141" s="127"/>
    </row>
    <row r="142" spans="1:12" ht="24" customHeight="1">
      <c r="A142" s="126"/>
      <c r="B142" s="119">
        <f>'Full Tax'!D138</f>
        <v>5</v>
      </c>
      <c r="C142" s="10" t="s">
        <v>787</v>
      </c>
      <c r="D142" s="10" t="s">
        <v>787</v>
      </c>
      <c r="E142" s="130" t="s">
        <v>28</v>
      </c>
      <c r="F142" s="160" t="s">
        <v>278</v>
      </c>
      <c r="G142" s="161"/>
      <c r="H142" s="11" t="s">
        <v>788</v>
      </c>
      <c r="I142" s="14">
        <f t="shared" si="3"/>
        <v>3.6962280914737869E-2</v>
      </c>
      <c r="J142" s="14">
        <v>0.59</v>
      </c>
      <c r="K142" s="121">
        <f t="shared" si="2"/>
        <v>0.18481140457368933</v>
      </c>
      <c r="L142" s="127"/>
    </row>
    <row r="143" spans="1:12" ht="24" customHeight="1">
      <c r="A143" s="126"/>
      <c r="B143" s="119">
        <f>'Full Tax'!D139</f>
        <v>5</v>
      </c>
      <c r="C143" s="10" t="s">
        <v>787</v>
      </c>
      <c r="D143" s="10" t="s">
        <v>787</v>
      </c>
      <c r="E143" s="130" t="s">
        <v>30</v>
      </c>
      <c r="F143" s="160" t="s">
        <v>279</v>
      </c>
      <c r="G143" s="161"/>
      <c r="H143" s="11" t="s">
        <v>788</v>
      </c>
      <c r="I143" s="14">
        <f t="shared" si="3"/>
        <v>3.6962280914737869E-2</v>
      </c>
      <c r="J143" s="14">
        <v>0.59</v>
      </c>
      <c r="K143" s="121">
        <f t="shared" si="2"/>
        <v>0.18481140457368933</v>
      </c>
      <c r="L143" s="127"/>
    </row>
    <row r="144" spans="1:12" ht="24" customHeight="1">
      <c r="A144" s="126"/>
      <c r="B144" s="119">
        <f>'Full Tax'!D140</f>
        <v>5</v>
      </c>
      <c r="C144" s="10" t="s">
        <v>787</v>
      </c>
      <c r="D144" s="10" t="s">
        <v>787</v>
      </c>
      <c r="E144" s="130" t="s">
        <v>30</v>
      </c>
      <c r="F144" s="160" t="s">
        <v>277</v>
      </c>
      <c r="G144" s="161"/>
      <c r="H144" s="11" t="s">
        <v>788</v>
      </c>
      <c r="I144" s="14">
        <f t="shared" si="3"/>
        <v>3.6962280914737869E-2</v>
      </c>
      <c r="J144" s="14">
        <v>0.59</v>
      </c>
      <c r="K144" s="121">
        <f t="shared" si="2"/>
        <v>0.18481140457368933</v>
      </c>
      <c r="L144" s="127"/>
    </row>
    <row r="145" spans="1:12" ht="24" customHeight="1">
      <c r="A145" s="126"/>
      <c r="B145" s="119">
        <f>'Full Tax'!D141</f>
        <v>5</v>
      </c>
      <c r="C145" s="10" t="s">
        <v>787</v>
      </c>
      <c r="D145" s="10" t="s">
        <v>787</v>
      </c>
      <c r="E145" s="130" t="s">
        <v>30</v>
      </c>
      <c r="F145" s="160" t="s">
        <v>278</v>
      </c>
      <c r="G145" s="161"/>
      <c r="H145" s="11" t="s">
        <v>788</v>
      </c>
      <c r="I145" s="14">
        <f t="shared" si="3"/>
        <v>3.6962280914737869E-2</v>
      </c>
      <c r="J145" s="14">
        <v>0.59</v>
      </c>
      <c r="K145" s="121">
        <f t="shared" si="2"/>
        <v>0.18481140457368933</v>
      </c>
      <c r="L145" s="127"/>
    </row>
    <row r="146" spans="1:12" ht="24" customHeight="1">
      <c r="A146" s="126"/>
      <c r="B146" s="119">
        <f>'Full Tax'!D142</f>
        <v>5</v>
      </c>
      <c r="C146" s="10" t="s">
        <v>787</v>
      </c>
      <c r="D146" s="10" t="s">
        <v>787</v>
      </c>
      <c r="E146" s="130" t="s">
        <v>31</v>
      </c>
      <c r="F146" s="160" t="s">
        <v>279</v>
      </c>
      <c r="G146" s="161"/>
      <c r="H146" s="11" t="s">
        <v>788</v>
      </c>
      <c r="I146" s="14">
        <f t="shared" si="3"/>
        <v>3.6962280914737869E-2</v>
      </c>
      <c r="J146" s="14">
        <v>0.59</v>
      </c>
      <c r="K146" s="121">
        <f t="shared" si="2"/>
        <v>0.18481140457368933</v>
      </c>
      <c r="L146" s="127"/>
    </row>
    <row r="147" spans="1:12" ht="24" customHeight="1">
      <c r="A147" s="126"/>
      <c r="B147" s="119">
        <f>'Full Tax'!D143</f>
        <v>5</v>
      </c>
      <c r="C147" s="10" t="s">
        <v>787</v>
      </c>
      <c r="D147" s="10" t="s">
        <v>787</v>
      </c>
      <c r="E147" s="130" t="s">
        <v>31</v>
      </c>
      <c r="F147" s="160" t="s">
        <v>277</v>
      </c>
      <c r="G147" s="161"/>
      <c r="H147" s="11" t="s">
        <v>788</v>
      </c>
      <c r="I147" s="14">
        <f t="shared" si="3"/>
        <v>3.6962280914737869E-2</v>
      </c>
      <c r="J147" s="14">
        <v>0.59</v>
      </c>
      <c r="K147" s="121">
        <f t="shared" si="2"/>
        <v>0.18481140457368933</v>
      </c>
      <c r="L147" s="127"/>
    </row>
    <row r="148" spans="1:12" ht="24" customHeight="1">
      <c r="A148" s="126"/>
      <c r="B148" s="119">
        <f>'Full Tax'!D144</f>
        <v>5</v>
      </c>
      <c r="C148" s="10" t="s">
        <v>787</v>
      </c>
      <c r="D148" s="10" t="s">
        <v>787</v>
      </c>
      <c r="E148" s="130" t="s">
        <v>31</v>
      </c>
      <c r="F148" s="160" t="s">
        <v>278</v>
      </c>
      <c r="G148" s="161"/>
      <c r="H148" s="11" t="s">
        <v>788</v>
      </c>
      <c r="I148" s="14">
        <f t="shared" si="3"/>
        <v>3.6962280914737869E-2</v>
      </c>
      <c r="J148" s="14">
        <v>0.59</v>
      </c>
      <c r="K148" s="121">
        <f t="shared" si="2"/>
        <v>0.18481140457368933</v>
      </c>
      <c r="L148" s="127"/>
    </row>
    <row r="149" spans="1:12" ht="24" customHeight="1">
      <c r="A149" s="126"/>
      <c r="B149" s="119">
        <f>'Full Tax'!D145</f>
        <v>5</v>
      </c>
      <c r="C149" s="10" t="s">
        <v>787</v>
      </c>
      <c r="D149" s="10" t="s">
        <v>787</v>
      </c>
      <c r="E149" s="130" t="s">
        <v>32</v>
      </c>
      <c r="F149" s="160" t="s">
        <v>279</v>
      </c>
      <c r="G149" s="161"/>
      <c r="H149" s="11" t="s">
        <v>788</v>
      </c>
      <c r="I149" s="14">
        <f t="shared" si="3"/>
        <v>3.6962280914737869E-2</v>
      </c>
      <c r="J149" s="14">
        <v>0.59</v>
      </c>
      <c r="K149" s="121">
        <f t="shared" si="2"/>
        <v>0.18481140457368933</v>
      </c>
      <c r="L149" s="127"/>
    </row>
    <row r="150" spans="1:12" ht="24" customHeight="1">
      <c r="A150" s="126"/>
      <c r="B150" s="119">
        <f>'Full Tax'!D146</f>
        <v>5</v>
      </c>
      <c r="C150" s="10" t="s">
        <v>787</v>
      </c>
      <c r="D150" s="10" t="s">
        <v>787</v>
      </c>
      <c r="E150" s="130" t="s">
        <v>32</v>
      </c>
      <c r="F150" s="160" t="s">
        <v>278</v>
      </c>
      <c r="G150" s="161"/>
      <c r="H150" s="11" t="s">
        <v>788</v>
      </c>
      <c r="I150" s="14">
        <f t="shared" si="3"/>
        <v>3.6962280914737869E-2</v>
      </c>
      <c r="J150" s="14">
        <v>0.59</v>
      </c>
      <c r="K150" s="121">
        <f t="shared" ref="K150:K213" si="4">I150*B150</f>
        <v>0.18481140457368933</v>
      </c>
      <c r="L150" s="127"/>
    </row>
    <row r="151" spans="1:12" ht="36" customHeight="1">
      <c r="A151" s="126"/>
      <c r="B151" s="119">
        <f>'Full Tax'!D147</f>
        <v>1</v>
      </c>
      <c r="C151" s="10" t="s">
        <v>789</v>
      </c>
      <c r="D151" s="10" t="s">
        <v>878</v>
      </c>
      <c r="E151" s="130" t="s">
        <v>790</v>
      </c>
      <c r="F151" s="160" t="s">
        <v>279</v>
      </c>
      <c r="G151" s="161"/>
      <c r="H151" s="11" t="s">
        <v>791</v>
      </c>
      <c r="I151" s="14">
        <f t="shared" ref="I151:I214" si="5">J151*0.062647933753793</f>
        <v>0.73924561829475743</v>
      </c>
      <c r="J151" s="14">
        <v>11.8</v>
      </c>
      <c r="K151" s="121">
        <f t="shared" si="4"/>
        <v>0.73924561829475743</v>
      </c>
      <c r="L151" s="127"/>
    </row>
    <row r="152" spans="1:12" ht="36" customHeight="1">
      <c r="A152" s="126"/>
      <c r="B152" s="119">
        <f>'Full Tax'!D148</f>
        <v>1</v>
      </c>
      <c r="C152" s="10" t="s">
        <v>789</v>
      </c>
      <c r="D152" s="10" t="s">
        <v>878</v>
      </c>
      <c r="E152" s="130" t="s">
        <v>790</v>
      </c>
      <c r="F152" s="160" t="s">
        <v>731</v>
      </c>
      <c r="G152" s="161"/>
      <c r="H152" s="11" t="s">
        <v>791</v>
      </c>
      <c r="I152" s="14">
        <f t="shared" si="5"/>
        <v>0.73924561829475743</v>
      </c>
      <c r="J152" s="14">
        <v>11.8</v>
      </c>
      <c r="K152" s="121">
        <f t="shared" si="4"/>
        <v>0.73924561829475743</v>
      </c>
      <c r="L152" s="127"/>
    </row>
    <row r="153" spans="1:12" ht="36" customHeight="1">
      <c r="A153" s="126"/>
      <c r="B153" s="119">
        <f>'Full Tax'!D149</f>
        <v>1</v>
      </c>
      <c r="C153" s="10" t="s">
        <v>792</v>
      </c>
      <c r="D153" s="10" t="s">
        <v>879</v>
      </c>
      <c r="E153" s="130" t="s">
        <v>790</v>
      </c>
      <c r="F153" s="160" t="s">
        <v>279</v>
      </c>
      <c r="G153" s="161"/>
      <c r="H153" s="11" t="s">
        <v>793</v>
      </c>
      <c r="I153" s="14">
        <f t="shared" si="5"/>
        <v>0.73924561829475743</v>
      </c>
      <c r="J153" s="14">
        <v>11.8</v>
      </c>
      <c r="K153" s="121">
        <f t="shared" si="4"/>
        <v>0.73924561829475743</v>
      </c>
      <c r="L153" s="127"/>
    </row>
    <row r="154" spans="1:12" ht="39" customHeight="1">
      <c r="A154" s="126"/>
      <c r="B154" s="119">
        <f>'Full Tax'!D150</f>
        <v>1</v>
      </c>
      <c r="C154" s="10" t="s">
        <v>792</v>
      </c>
      <c r="D154" s="10" t="s">
        <v>880</v>
      </c>
      <c r="E154" s="130" t="s">
        <v>794</v>
      </c>
      <c r="F154" s="160" t="s">
        <v>731</v>
      </c>
      <c r="G154" s="161"/>
      <c r="H154" s="11" t="s">
        <v>793</v>
      </c>
      <c r="I154" s="14">
        <f t="shared" si="5"/>
        <v>0.75177520504551598</v>
      </c>
      <c r="J154" s="14">
        <v>12</v>
      </c>
      <c r="K154" s="121">
        <f t="shared" si="4"/>
        <v>0.75177520504551598</v>
      </c>
      <c r="L154" s="127"/>
    </row>
    <row r="155" spans="1:12" ht="36" customHeight="1">
      <c r="A155" s="126"/>
      <c r="B155" s="119">
        <f>'Full Tax'!D151</f>
        <v>1</v>
      </c>
      <c r="C155" s="10" t="s">
        <v>795</v>
      </c>
      <c r="D155" s="10" t="s">
        <v>881</v>
      </c>
      <c r="E155" s="130" t="s">
        <v>790</v>
      </c>
      <c r="F155" s="160" t="s">
        <v>731</v>
      </c>
      <c r="G155" s="161"/>
      <c r="H155" s="11" t="s">
        <v>796</v>
      </c>
      <c r="I155" s="14">
        <f t="shared" si="5"/>
        <v>0.73924561829475743</v>
      </c>
      <c r="J155" s="14">
        <v>11.8</v>
      </c>
      <c r="K155" s="121">
        <f t="shared" si="4"/>
        <v>0.73924561829475743</v>
      </c>
      <c r="L155" s="127"/>
    </row>
    <row r="156" spans="1:12" ht="36" customHeight="1">
      <c r="A156" s="126"/>
      <c r="B156" s="119">
        <f>'Full Tax'!D152</f>
        <v>1</v>
      </c>
      <c r="C156" s="10" t="s">
        <v>797</v>
      </c>
      <c r="D156" s="10" t="s">
        <v>882</v>
      </c>
      <c r="E156" s="130" t="s">
        <v>790</v>
      </c>
      <c r="F156" s="160" t="s">
        <v>279</v>
      </c>
      <c r="G156" s="161"/>
      <c r="H156" s="11" t="s">
        <v>798</v>
      </c>
      <c r="I156" s="14">
        <f t="shared" si="5"/>
        <v>0.73924561829475743</v>
      </c>
      <c r="J156" s="14">
        <v>11.8</v>
      </c>
      <c r="K156" s="121">
        <f t="shared" si="4"/>
        <v>0.73924561829475743</v>
      </c>
      <c r="L156" s="127"/>
    </row>
    <row r="157" spans="1:12" ht="36" customHeight="1">
      <c r="A157" s="126"/>
      <c r="B157" s="119">
        <f>'Full Tax'!D153</f>
        <v>1</v>
      </c>
      <c r="C157" s="10" t="s">
        <v>797</v>
      </c>
      <c r="D157" s="10" t="s">
        <v>882</v>
      </c>
      <c r="E157" s="130" t="s">
        <v>790</v>
      </c>
      <c r="F157" s="160" t="s">
        <v>731</v>
      </c>
      <c r="G157" s="161"/>
      <c r="H157" s="11" t="s">
        <v>798</v>
      </c>
      <c r="I157" s="14">
        <f t="shared" si="5"/>
        <v>0.73924561829475743</v>
      </c>
      <c r="J157" s="14">
        <v>11.8</v>
      </c>
      <c r="K157" s="121">
        <f t="shared" si="4"/>
        <v>0.73924561829475743</v>
      </c>
      <c r="L157" s="127"/>
    </row>
    <row r="158" spans="1:12" ht="36" customHeight="1">
      <c r="A158" s="126"/>
      <c r="B158" s="119">
        <f>'Full Tax'!D154</f>
        <v>2</v>
      </c>
      <c r="C158" s="10" t="s">
        <v>799</v>
      </c>
      <c r="D158" s="10" t="s">
        <v>883</v>
      </c>
      <c r="E158" s="130" t="s">
        <v>790</v>
      </c>
      <c r="F158" s="160" t="s">
        <v>279</v>
      </c>
      <c r="G158" s="161"/>
      <c r="H158" s="11" t="s">
        <v>800</v>
      </c>
      <c r="I158" s="14">
        <f t="shared" si="5"/>
        <v>0.73924561829475743</v>
      </c>
      <c r="J158" s="14">
        <v>11.8</v>
      </c>
      <c r="K158" s="121">
        <f t="shared" si="4"/>
        <v>1.4784912365895149</v>
      </c>
      <c r="L158" s="127"/>
    </row>
    <row r="159" spans="1:12" ht="38.25" customHeight="1">
      <c r="A159" s="126"/>
      <c r="B159" s="119">
        <f>'Full Tax'!D155</f>
        <v>2</v>
      </c>
      <c r="C159" s="10" t="s">
        <v>799</v>
      </c>
      <c r="D159" s="10" t="s">
        <v>884</v>
      </c>
      <c r="E159" s="130" t="s">
        <v>794</v>
      </c>
      <c r="F159" s="160" t="s">
        <v>731</v>
      </c>
      <c r="G159" s="161"/>
      <c r="H159" s="11" t="s">
        <v>800</v>
      </c>
      <c r="I159" s="14">
        <f t="shared" si="5"/>
        <v>0.75177520504551598</v>
      </c>
      <c r="J159" s="14">
        <v>12</v>
      </c>
      <c r="K159" s="121">
        <f t="shared" si="4"/>
        <v>1.503550410091032</v>
      </c>
      <c r="L159" s="127"/>
    </row>
    <row r="160" spans="1:12" ht="24" customHeight="1">
      <c r="A160" s="126"/>
      <c r="B160" s="119">
        <f>'Full Tax'!D156</f>
        <v>5</v>
      </c>
      <c r="C160" s="10" t="s">
        <v>801</v>
      </c>
      <c r="D160" s="10" t="s">
        <v>885</v>
      </c>
      <c r="E160" s="130" t="s">
        <v>239</v>
      </c>
      <c r="F160" s="160" t="s">
        <v>112</v>
      </c>
      <c r="G160" s="161"/>
      <c r="H160" s="11" t="s">
        <v>802</v>
      </c>
      <c r="I160" s="14">
        <f t="shared" si="5"/>
        <v>2.1926776813827549E-2</v>
      </c>
      <c r="J160" s="14">
        <v>0.35</v>
      </c>
      <c r="K160" s="121">
        <f t="shared" si="4"/>
        <v>0.10963388406913774</v>
      </c>
      <c r="L160" s="127"/>
    </row>
    <row r="161" spans="1:12" ht="24" customHeight="1">
      <c r="A161" s="126"/>
      <c r="B161" s="119">
        <f>'Full Tax'!D157</f>
        <v>10</v>
      </c>
      <c r="C161" s="10" t="s">
        <v>801</v>
      </c>
      <c r="D161" s="10" t="s">
        <v>885</v>
      </c>
      <c r="E161" s="130" t="s">
        <v>239</v>
      </c>
      <c r="F161" s="160" t="s">
        <v>216</v>
      </c>
      <c r="G161" s="161"/>
      <c r="H161" s="11" t="s">
        <v>802</v>
      </c>
      <c r="I161" s="14">
        <f t="shared" si="5"/>
        <v>2.1926776813827549E-2</v>
      </c>
      <c r="J161" s="14">
        <v>0.35</v>
      </c>
      <c r="K161" s="121">
        <f t="shared" si="4"/>
        <v>0.21926776813827548</v>
      </c>
      <c r="L161" s="127"/>
    </row>
    <row r="162" spans="1:12" ht="24" customHeight="1">
      <c r="A162" s="126"/>
      <c r="B162" s="119">
        <f>'Full Tax'!D158</f>
        <v>6</v>
      </c>
      <c r="C162" s="10" t="s">
        <v>801</v>
      </c>
      <c r="D162" s="10" t="s">
        <v>885</v>
      </c>
      <c r="E162" s="130" t="s">
        <v>239</v>
      </c>
      <c r="F162" s="160" t="s">
        <v>218</v>
      </c>
      <c r="G162" s="161"/>
      <c r="H162" s="11" t="s">
        <v>802</v>
      </c>
      <c r="I162" s="14">
        <f t="shared" si="5"/>
        <v>2.1926776813827549E-2</v>
      </c>
      <c r="J162" s="14">
        <v>0.35</v>
      </c>
      <c r="K162" s="121">
        <f t="shared" si="4"/>
        <v>0.13156066088296531</v>
      </c>
      <c r="L162" s="127"/>
    </row>
    <row r="163" spans="1:12" ht="24" customHeight="1">
      <c r="A163" s="126"/>
      <c r="B163" s="119">
        <f>'Full Tax'!D159</f>
        <v>6</v>
      </c>
      <c r="C163" s="10" t="s">
        <v>801</v>
      </c>
      <c r="D163" s="10" t="s">
        <v>885</v>
      </c>
      <c r="E163" s="130" t="s">
        <v>239</v>
      </c>
      <c r="F163" s="160" t="s">
        <v>269</v>
      </c>
      <c r="G163" s="161"/>
      <c r="H163" s="11" t="s">
        <v>802</v>
      </c>
      <c r="I163" s="14">
        <f t="shared" si="5"/>
        <v>2.1926776813827549E-2</v>
      </c>
      <c r="J163" s="14">
        <v>0.35</v>
      </c>
      <c r="K163" s="121">
        <f t="shared" si="4"/>
        <v>0.13156066088296531</v>
      </c>
      <c r="L163" s="127"/>
    </row>
    <row r="164" spans="1:12" ht="24" customHeight="1">
      <c r="A164" s="126"/>
      <c r="B164" s="119">
        <f>'Full Tax'!D160</f>
        <v>6</v>
      </c>
      <c r="C164" s="10" t="s">
        <v>801</v>
      </c>
      <c r="D164" s="10" t="s">
        <v>885</v>
      </c>
      <c r="E164" s="130" t="s">
        <v>239</v>
      </c>
      <c r="F164" s="160" t="s">
        <v>274</v>
      </c>
      <c r="G164" s="161"/>
      <c r="H164" s="11" t="s">
        <v>802</v>
      </c>
      <c r="I164" s="14">
        <f t="shared" si="5"/>
        <v>2.1926776813827549E-2</v>
      </c>
      <c r="J164" s="14">
        <v>0.35</v>
      </c>
      <c r="K164" s="121">
        <f t="shared" si="4"/>
        <v>0.13156066088296531</v>
      </c>
      <c r="L164" s="127"/>
    </row>
    <row r="165" spans="1:12" ht="24" customHeight="1">
      <c r="A165" s="126"/>
      <c r="B165" s="119">
        <f>'Full Tax'!D161</f>
        <v>6</v>
      </c>
      <c r="C165" s="10" t="s">
        <v>801</v>
      </c>
      <c r="D165" s="10" t="s">
        <v>885</v>
      </c>
      <c r="E165" s="130" t="s">
        <v>239</v>
      </c>
      <c r="F165" s="160" t="s">
        <v>316</v>
      </c>
      <c r="G165" s="161"/>
      <c r="H165" s="11" t="s">
        <v>802</v>
      </c>
      <c r="I165" s="14">
        <f t="shared" si="5"/>
        <v>2.1926776813827549E-2</v>
      </c>
      <c r="J165" s="14">
        <v>0.35</v>
      </c>
      <c r="K165" s="121">
        <f t="shared" si="4"/>
        <v>0.13156066088296531</v>
      </c>
      <c r="L165" s="127"/>
    </row>
    <row r="166" spans="1:12" ht="24" customHeight="1">
      <c r="A166" s="126"/>
      <c r="B166" s="119">
        <f>'Full Tax'!D162</f>
        <v>2</v>
      </c>
      <c r="C166" s="10" t="s">
        <v>803</v>
      </c>
      <c r="D166" s="10" t="s">
        <v>803</v>
      </c>
      <c r="E166" s="130" t="s">
        <v>112</v>
      </c>
      <c r="F166" s="160"/>
      <c r="G166" s="161"/>
      <c r="H166" s="11" t="s">
        <v>804</v>
      </c>
      <c r="I166" s="14">
        <f t="shared" si="5"/>
        <v>3.3829884227048225E-2</v>
      </c>
      <c r="J166" s="14">
        <v>0.54</v>
      </c>
      <c r="K166" s="121">
        <f t="shared" si="4"/>
        <v>6.765976845409645E-2</v>
      </c>
      <c r="L166" s="127"/>
    </row>
    <row r="167" spans="1:12" ht="24" customHeight="1">
      <c r="A167" s="126"/>
      <c r="B167" s="119">
        <f>'Full Tax'!D163</f>
        <v>2</v>
      </c>
      <c r="C167" s="10" t="s">
        <v>803</v>
      </c>
      <c r="D167" s="10" t="s">
        <v>803</v>
      </c>
      <c r="E167" s="130" t="s">
        <v>216</v>
      </c>
      <c r="F167" s="160"/>
      <c r="G167" s="161"/>
      <c r="H167" s="11" t="s">
        <v>804</v>
      </c>
      <c r="I167" s="14">
        <f t="shared" si="5"/>
        <v>3.3829884227048225E-2</v>
      </c>
      <c r="J167" s="14">
        <v>0.54</v>
      </c>
      <c r="K167" s="121">
        <f t="shared" si="4"/>
        <v>6.765976845409645E-2</v>
      </c>
      <c r="L167" s="127"/>
    </row>
    <row r="168" spans="1:12" ht="12.75" customHeight="1">
      <c r="A168" s="126"/>
      <c r="B168" s="119">
        <f>'Full Tax'!D164</f>
        <v>5</v>
      </c>
      <c r="C168" s="10" t="s">
        <v>805</v>
      </c>
      <c r="D168" s="10" t="s">
        <v>886</v>
      </c>
      <c r="E168" s="130" t="s">
        <v>304</v>
      </c>
      <c r="F168" s="160"/>
      <c r="G168" s="161"/>
      <c r="H168" s="11" t="s">
        <v>806</v>
      </c>
      <c r="I168" s="14">
        <f t="shared" si="5"/>
        <v>2.4432694163979272E-2</v>
      </c>
      <c r="J168" s="14">
        <v>0.39</v>
      </c>
      <c r="K168" s="121">
        <f t="shared" si="4"/>
        <v>0.12216347081989637</v>
      </c>
      <c r="L168" s="127"/>
    </row>
    <row r="169" spans="1:12" ht="12.75" customHeight="1">
      <c r="A169" s="126"/>
      <c r="B169" s="119">
        <f>'Full Tax'!D165</f>
        <v>5</v>
      </c>
      <c r="C169" s="10" t="s">
        <v>805</v>
      </c>
      <c r="D169" s="10" t="s">
        <v>887</v>
      </c>
      <c r="E169" s="130" t="s">
        <v>300</v>
      </c>
      <c r="F169" s="160"/>
      <c r="G169" s="161"/>
      <c r="H169" s="11" t="s">
        <v>806</v>
      </c>
      <c r="I169" s="14">
        <f t="shared" si="5"/>
        <v>2.756509085166892E-2</v>
      </c>
      <c r="J169" s="14">
        <v>0.44</v>
      </c>
      <c r="K169" s="121">
        <f t="shared" si="4"/>
        <v>0.13782545425834461</v>
      </c>
      <c r="L169" s="127"/>
    </row>
    <row r="170" spans="1:12" ht="12.75" customHeight="1">
      <c r="A170" s="126"/>
      <c r="B170" s="119">
        <f>'Full Tax'!D166</f>
        <v>5</v>
      </c>
      <c r="C170" s="10" t="s">
        <v>805</v>
      </c>
      <c r="D170" s="10" t="s">
        <v>888</v>
      </c>
      <c r="E170" s="130" t="s">
        <v>320</v>
      </c>
      <c r="F170" s="160"/>
      <c r="G170" s="161"/>
      <c r="H170" s="11" t="s">
        <v>806</v>
      </c>
      <c r="I170" s="14">
        <f t="shared" si="5"/>
        <v>3.3829884227048225E-2</v>
      </c>
      <c r="J170" s="14">
        <v>0.54</v>
      </c>
      <c r="K170" s="121">
        <f t="shared" si="4"/>
        <v>0.16914942113524112</v>
      </c>
      <c r="L170" s="127"/>
    </row>
    <row r="171" spans="1:12" ht="12.75" customHeight="1">
      <c r="A171" s="126"/>
      <c r="B171" s="119">
        <f>'Full Tax'!D167</f>
        <v>3</v>
      </c>
      <c r="C171" s="10" t="s">
        <v>805</v>
      </c>
      <c r="D171" s="10" t="s">
        <v>889</v>
      </c>
      <c r="E171" s="130" t="s">
        <v>707</v>
      </c>
      <c r="F171" s="160"/>
      <c r="G171" s="161"/>
      <c r="H171" s="11" t="s">
        <v>806</v>
      </c>
      <c r="I171" s="14">
        <f t="shared" si="5"/>
        <v>4.009467760242752E-2</v>
      </c>
      <c r="J171" s="14">
        <v>0.64</v>
      </c>
      <c r="K171" s="121">
        <f t="shared" si="4"/>
        <v>0.12028403280728256</v>
      </c>
      <c r="L171" s="127"/>
    </row>
    <row r="172" spans="1:12" ht="12.75" customHeight="1">
      <c r="A172" s="126"/>
      <c r="B172" s="119">
        <f>'Full Tax'!D168</f>
        <v>5</v>
      </c>
      <c r="C172" s="10" t="s">
        <v>576</v>
      </c>
      <c r="D172" s="10" t="s">
        <v>890</v>
      </c>
      <c r="E172" s="130" t="s">
        <v>304</v>
      </c>
      <c r="F172" s="160"/>
      <c r="G172" s="161"/>
      <c r="H172" s="11" t="s">
        <v>579</v>
      </c>
      <c r="I172" s="14">
        <f t="shared" si="5"/>
        <v>2.4432694163979272E-2</v>
      </c>
      <c r="J172" s="14">
        <v>0.39</v>
      </c>
      <c r="K172" s="121">
        <f t="shared" si="4"/>
        <v>0.12216347081989637</v>
      </c>
      <c r="L172" s="127"/>
    </row>
    <row r="173" spans="1:12" ht="12.75" customHeight="1">
      <c r="A173" s="126"/>
      <c r="B173" s="119">
        <f>'Full Tax'!D169</f>
        <v>5</v>
      </c>
      <c r="C173" s="10" t="s">
        <v>576</v>
      </c>
      <c r="D173" s="10" t="s">
        <v>891</v>
      </c>
      <c r="E173" s="130" t="s">
        <v>300</v>
      </c>
      <c r="F173" s="160"/>
      <c r="G173" s="161"/>
      <c r="H173" s="11" t="s">
        <v>579</v>
      </c>
      <c r="I173" s="14">
        <f t="shared" si="5"/>
        <v>2.756509085166892E-2</v>
      </c>
      <c r="J173" s="14">
        <v>0.44</v>
      </c>
      <c r="K173" s="121">
        <f t="shared" si="4"/>
        <v>0.13782545425834461</v>
      </c>
      <c r="L173" s="127"/>
    </row>
    <row r="174" spans="1:12" ht="38.25" customHeight="1">
      <c r="A174" s="126"/>
      <c r="B174" s="119">
        <f>'Full Tax'!D170</f>
        <v>3</v>
      </c>
      <c r="C174" s="10" t="s">
        <v>807</v>
      </c>
      <c r="D174" s="10" t="s">
        <v>807</v>
      </c>
      <c r="E174" s="130" t="s">
        <v>28</v>
      </c>
      <c r="F174" s="160"/>
      <c r="G174" s="161"/>
      <c r="H174" s="11" t="s">
        <v>808</v>
      </c>
      <c r="I174" s="14">
        <f t="shared" si="5"/>
        <v>6.8286247791634377E-2</v>
      </c>
      <c r="J174" s="14">
        <v>1.0900000000000001</v>
      </c>
      <c r="K174" s="121">
        <f t="shared" si="4"/>
        <v>0.20485874337490312</v>
      </c>
      <c r="L174" s="127"/>
    </row>
    <row r="175" spans="1:12" ht="24" customHeight="1">
      <c r="A175" s="126"/>
      <c r="B175" s="119">
        <f>'Full Tax'!D171</f>
        <v>5</v>
      </c>
      <c r="C175" s="10" t="s">
        <v>809</v>
      </c>
      <c r="D175" s="10" t="s">
        <v>892</v>
      </c>
      <c r="E175" s="130" t="s">
        <v>304</v>
      </c>
      <c r="F175" s="160" t="s">
        <v>279</v>
      </c>
      <c r="G175" s="161"/>
      <c r="H175" s="11" t="s">
        <v>810</v>
      </c>
      <c r="I175" s="14">
        <f t="shared" si="5"/>
        <v>4.009467760242752E-2</v>
      </c>
      <c r="J175" s="14">
        <v>0.64</v>
      </c>
      <c r="K175" s="121">
        <f t="shared" si="4"/>
        <v>0.2004733880121376</v>
      </c>
      <c r="L175" s="127"/>
    </row>
    <row r="176" spans="1:12" ht="24" customHeight="1">
      <c r="A176" s="126"/>
      <c r="B176" s="119">
        <f>'Full Tax'!D172</f>
        <v>5</v>
      </c>
      <c r="C176" s="10" t="s">
        <v>809</v>
      </c>
      <c r="D176" s="10" t="s">
        <v>892</v>
      </c>
      <c r="E176" s="130" t="s">
        <v>304</v>
      </c>
      <c r="F176" s="160" t="s">
        <v>278</v>
      </c>
      <c r="G176" s="161"/>
      <c r="H176" s="11" t="s">
        <v>810</v>
      </c>
      <c r="I176" s="14">
        <f t="shared" si="5"/>
        <v>4.009467760242752E-2</v>
      </c>
      <c r="J176" s="14">
        <v>0.64</v>
      </c>
      <c r="K176" s="121">
        <f t="shared" si="4"/>
        <v>0.2004733880121376</v>
      </c>
      <c r="L176" s="127"/>
    </row>
    <row r="177" spans="1:12" ht="24" customHeight="1">
      <c r="A177" s="126"/>
      <c r="B177" s="119">
        <f>'Full Tax'!D173</f>
        <v>5</v>
      </c>
      <c r="C177" s="10" t="s">
        <v>809</v>
      </c>
      <c r="D177" s="10" t="s">
        <v>893</v>
      </c>
      <c r="E177" s="130" t="s">
        <v>300</v>
      </c>
      <c r="F177" s="160" t="s">
        <v>279</v>
      </c>
      <c r="G177" s="161"/>
      <c r="H177" s="11" t="s">
        <v>810</v>
      </c>
      <c r="I177" s="14">
        <f t="shared" si="5"/>
        <v>4.3227074290117171E-2</v>
      </c>
      <c r="J177" s="14">
        <v>0.69</v>
      </c>
      <c r="K177" s="121">
        <f t="shared" si="4"/>
        <v>0.21613537145058587</v>
      </c>
      <c r="L177" s="127"/>
    </row>
    <row r="178" spans="1:12" ht="24" customHeight="1">
      <c r="A178" s="126"/>
      <c r="B178" s="119">
        <f>'Full Tax'!D174</f>
        <v>5</v>
      </c>
      <c r="C178" s="10" t="s">
        <v>809</v>
      </c>
      <c r="D178" s="10" t="s">
        <v>893</v>
      </c>
      <c r="E178" s="130" t="s">
        <v>300</v>
      </c>
      <c r="F178" s="160" t="s">
        <v>278</v>
      </c>
      <c r="G178" s="161"/>
      <c r="H178" s="11" t="s">
        <v>810</v>
      </c>
      <c r="I178" s="14">
        <f t="shared" si="5"/>
        <v>4.3227074290117171E-2</v>
      </c>
      <c r="J178" s="14">
        <v>0.69</v>
      </c>
      <c r="K178" s="121">
        <f t="shared" si="4"/>
        <v>0.21613537145058587</v>
      </c>
      <c r="L178" s="127"/>
    </row>
    <row r="179" spans="1:12" ht="24" customHeight="1">
      <c r="A179" s="126"/>
      <c r="B179" s="119">
        <f>'Full Tax'!D175</f>
        <v>5</v>
      </c>
      <c r="C179" s="10" t="s">
        <v>809</v>
      </c>
      <c r="D179" s="10" t="s">
        <v>894</v>
      </c>
      <c r="E179" s="130" t="s">
        <v>320</v>
      </c>
      <c r="F179" s="160" t="s">
        <v>279</v>
      </c>
      <c r="G179" s="161"/>
      <c r="H179" s="11" t="s">
        <v>810</v>
      </c>
      <c r="I179" s="14">
        <f t="shared" si="5"/>
        <v>4.6359470977806821E-2</v>
      </c>
      <c r="J179" s="14">
        <v>0.74</v>
      </c>
      <c r="K179" s="121">
        <f t="shared" si="4"/>
        <v>0.23179735488903411</v>
      </c>
      <c r="L179" s="127"/>
    </row>
    <row r="180" spans="1:12" ht="12.75" customHeight="1">
      <c r="A180" s="126"/>
      <c r="B180" s="119">
        <f>'Full Tax'!D176</f>
        <v>6</v>
      </c>
      <c r="C180" s="10" t="s">
        <v>811</v>
      </c>
      <c r="D180" s="10" t="s">
        <v>811</v>
      </c>
      <c r="E180" s="130" t="s">
        <v>300</v>
      </c>
      <c r="F180" s="160" t="s">
        <v>279</v>
      </c>
      <c r="G180" s="161"/>
      <c r="H180" s="11" t="s">
        <v>812</v>
      </c>
      <c r="I180" s="14">
        <f t="shared" si="5"/>
        <v>2.1300297476289622E-2</v>
      </c>
      <c r="J180" s="14">
        <v>0.34</v>
      </c>
      <c r="K180" s="121">
        <f t="shared" si="4"/>
        <v>0.12780178485773774</v>
      </c>
      <c r="L180" s="127"/>
    </row>
    <row r="181" spans="1:12" ht="12.75" customHeight="1">
      <c r="A181" s="126"/>
      <c r="B181" s="119">
        <f>'Full Tax'!D177</f>
        <v>6</v>
      </c>
      <c r="C181" s="10" t="s">
        <v>811</v>
      </c>
      <c r="D181" s="10" t="s">
        <v>811</v>
      </c>
      <c r="E181" s="130" t="s">
        <v>320</v>
      </c>
      <c r="F181" s="160" t="s">
        <v>279</v>
      </c>
      <c r="G181" s="161"/>
      <c r="H181" s="11" t="s">
        <v>812</v>
      </c>
      <c r="I181" s="14">
        <f t="shared" si="5"/>
        <v>2.1300297476289622E-2</v>
      </c>
      <c r="J181" s="14">
        <v>0.34</v>
      </c>
      <c r="K181" s="121">
        <f t="shared" si="4"/>
        <v>0.12780178485773774</v>
      </c>
      <c r="L181" s="127"/>
    </row>
    <row r="182" spans="1:12" ht="12.75" customHeight="1">
      <c r="A182" s="126"/>
      <c r="B182" s="119">
        <f>'Full Tax'!D178</f>
        <v>5</v>
      </c>
      <c r="C182" s="10" t="s">
        <v>811</v>
      </c>
      <c r="D182" s="10" t="s">
        <v>811</v>
      </c>
      <c r="E182" s="130" t="s">
        <v>320</v>
      </c>
      <c r="F182" s="160" t="s">
        <v>589</v>
      </c>
      <c r="G182" s="161"/>
      <c r="H182" s="11" t="s">
        <v>812</v>
      </c>
      <c r="I182" s="14">
        <f t="shared" si="5"/>
        <v>2.1300297476289622E-2</v>
      </c>
      <c r="J182" s="14">
        <v>0.34</v>
      </c>
      <c r="K182" s="121">
        <f t="shared" si="4"/>
        <v>0.1065014873814481</v>
      </c>
      <c r="L182" s="127"/>
    </row>
    <row r="183" spans="1:12" ht="12.75" customHeight="1">
      <c r="A183" s="126"/>
      <c r="B183" s="119">
        <f>'Full Tax'!D179</f>
        <v>6</v>
      </c>
      <c r="C183" s="10" t="s">
        <v>811</v>
      </c>
      <c r="D183" s="10" t="s">
        <v>811</v>
      </c>
      <c r="E183" s="130" t="s">
        <v>707</v>
      </c>
      <c r="F183" s="160" t="s">
        <v>279</v>
      </c>
      <c r="G183" s="161"/>
      <c r="H183" s="11" t="s">
        <v>812</v>
      </c>
      <c r="I183" s="14">
        <f t="shared" si="5"/>
        <v>2.1300297476289622E-2</v>
      </c>
      <c r="J183" s="14">
        <v>0.34</v>
      </c>
      <c r="K183" s="121">
        <f t="shared" si="4"/>
        <v>0.12780178485773774</v>
      </c>
      <c r="L183" s="127"/>
    </row>
    <row r="184" spans="1:12" ht="12.75" customHeight="1">
      <c r="A184" s="126"/>
      <c r="B184" s="119">
        <f>'Full Tax'!D180</f>
        <v>5</v>
      </c>
      <c r="C184" s="10" t="s">
        <v>811</v>
      </c>
      <c r="D184" s="10" t="s">
        <v>811</v>
      </c>
      <c r="E184" s="130" t="s">
        <v>707</v>
      </c>
      <c r="F184" s="160" t="s">
        <v>589</v>
      </c>
      <c r="G184" s="161"/>
      <c r="H184" s="11" t="s">
        <v>812</v>
      </c>
      <c r="I184" s="14">
        <f t="shared" si="5"/>
        <v>2.1300297476289622E-2</v>
      </c>
      <c r="J184" s="14">
        <v>0.34</v>
      </c>
      <c r="K184" s="121">
        <f t="shared" si="4"/>
        <v>0.1065014873814481</v>
      </c>
      <c r="L184" s="127"/>
    </row>
    <row r="185" spans="1:12" ht="47.25" customHeight="1">
      <c r="A185" s="126"/>
      <c r="B185" s="119">
        <f>'Full Tax'!D181</f>
        <v>2</v>
      </c>
      <c r="C185" s="10" t="s">
        <v>813</v>
      </c>
      <c r="D185" s="10" t="s">
        <v>813</v>
      </c>
      <c r="E185" s="130" t="s">
        <v>278</v>
      </c>
      <c r="F185" s="160"/>
      <c r="G185" s="161"/>
      <c r="H185" s="11" t="s">
        <v>814</v>
      </c>
      <c r="I185" s="14">
        <f t="shared" si="5"/>
        <v>4.9491867665496472E-2</v>
      </c>
      <c r="J185" s="14">
        <v>0.79</v>
      </c>
      <c r="K185" s="121">
        <f t="shared" si="4"/>
        <v>9.8983735330992945E-2</v>
      </c>
      <c r="L185" s="127"/>
    </row>
    <row r="186" spans="1:12" ht="47.25" customHeight="1">
      <c r="A186" s="126"/>
      <c r="B186" s="119">
        <f>'Full Tax'!D182</f>
        <v>2</v>
      </c>
      <c r="C186" s="10" t="s">
        <v>815</v>
      </c>
      <c r="D186" s="10" t="s">
        <v>815</v>
      </c>
      <c r="E186" s="130" t="s">
        <v>278</v>
      </c>
      <c r="F186" s="160"/>
      <c r="G186" s="161"/>
      <c r="H186" s="11" t="s">
        <v>816</v>
      </c>
      <c r="I186" s="14">
        <f t="shared" si="5"/>
        <v>4.9491867665496472E-2</v>
      </c>
      <c r="J186" s="14">
        <v>0.79</v>
      </c>
      <c r="K186" s="121">
        <f t="shared" si="4"/>
        <v>9.8983735330992945E-2</v>
      </c>
      <c r="L186" s="127"/>
    </row>
    <row r="187" spans="1:12" ht="12.75" customHeight="1">
      <c r="A187" s="126"/>
      <c r="B187" s="119">
        <f>'Full Tax'!D183</f>
        <v>5</v>
      </c>
      <c r="C187" s="10" t="s">
        <v>817</v>
      </c>
      <c r="D187" s="10" t="s">
        <v>817</v>
      </c>
      <c r="E187" s="130" t="s">
        <v>30</v>
      </c>
      <c r="F187" s="160" t="s">
        <v>112</v>
      </c>
      <c r="G187" s="161"/>
      <c r="H187" s="11" t="s">
        <v>818</v>
      </c>
      <c r="I187" s="14">
        <f t="shared" si="5"/>
        <v>2.4432694163979272E-2</v>
      </c>
      <c r="J187" s="14">
        <v>0.39</v>
      </c>
      <c r="K187" s="121">
        <f t="shared" si="4"/>
        <v>0.12216347081989637</v>
      </c>
      <c r="L187" s="127"/>
    </row>
    <row r="188" spans="1:12" ht="12.75" customHeight="1">
      <c r="A188" s="126"/>
      <c r="B188" s="119">
        <f>'Full Tax'!D184</f>
        <v>5</v>
      </c>
      <c r="C188" s="10" t="s">
        <v>817</v>
      </c>
      <c r="D188" s="10" t="s">
        <v>817</v>
      </c>
      <c r="E188" s="130" t="s">
        <v>30</v>
      </c>
      <c r="F188" s="160" t="s">
        <v>216</v>
      </c>
      <c r="G188" s="161"/>
      <c r="H188" s="11" t="s">
        <v>818</v>
      </c>
      <c r="I188" s="14">
        <f t="shared" si="5"/>
        <v>2.4432694163979272E-2</v>
      </c>
      <c r="J188" s="14">
        <v>0.39</v>
      </c>
      <c r="K188" s="121">
        <f t="shared" si="4"/>
        <v>0.12216347081989637</v>
      </c>
      <c r="L188" s="127"/>
    </row>
    <row r="189" spans="1:12" ht="12.75" customHeight="1">
      <c r="A189" s="126"/>
      <c r="B189" s="119">
        <f>'Full Tax'!D185</f>
        <v>5</v>
      </c>
      <c r="C189" s="10" t="s">
        <v>817</v>
      </c>
      <c r="D189" s="10" t="s">
        <v>817</v>
      </c>
      <c r="E189" s="130" t="s">
        <v>30</v>
      </c>
      <c r="F189" s="160" t="s">
        <v>218</v>
      </c>
      <c r="G189" s="161"/>
      <c r="H189" s="11" t="s">
        <v>818</v>
      </c>
      <c r="I189" s="14">
        <f t="shared" si="5"/>
        <v>2.4432694163979272E-2</v>
      </c>
      <c r="J189" s="14">
        <v>0.39</v>
      </c>
      <c r="K189" s="121">
        <f t="shared" si="4"/>
        <v>0.12216347081989637</v>
      </c>
      <c r="L189" s="127"/>
    </row>
    <row r="190" spans="1:12" ht="12.75" customHeight="1">
      <c r="A190" s="126"/>
      <c r="B190" s="119">
        <f>'Full Tax'!D186</f>
        <v>5</v>
      </c>
      <c r="C190" s="10" t="s">
        <v>817</v>
      </c>
      <c r="D190" s="10" t="s">
        <v>817</v>
      </c>
      <c r="E190" s="130" t="s">
        <v>30</v>
      </c>
      <c r="F190" s="160" t="s">
        <v>269</v>
      </c>
      <c r="G190" s="161"/>
      <c r="H190" s="11" t="s">
        <v>818</v>
      </c>
      <c r="I190" s="14">
        <f t="shared" si="5"/>
        <v>2.4432694163979272E-2</v>
      </c>
      <c r="J190" s="14">
        <v>0.39</v>
      </c>
      <c r="K190" s="121">
        <f t="shared" si="4"/>
        <v>0.12216347081989637</v>
      </c>
      <c r="L190" s="127"/>
    </row>
    <row r="191" spans="1:12" ht="12.75" customHeight="1">
      <c r="A191" s="126"/>
      <c r="B191" s="119">
        <f>'Full Tax'!D187</f>
        <v>5</v>
      </c>
      <c r="C191" s="10" t="s">
        <v>817</v>
      </c>
      <c r="D191" s="10" t="s">
        <v>817</v>
      </c>
      <c r="E191" s="130" t="s">
        <v>30</v>
      </c>
      <c r="F191" s="160" t="s">
        <v>271</v>
      </c>
      <c r="G191" s="161"/>
      <c r="H191" s="11" t="s">
        <v>818</v>
      </c>
      <c r="I191" s="14">
        <f t="shared" si="5"/>
        <v>2.4432694163979272E-2</v>
      </c>
      <c r="J191" s="14">
        <v>0.39</v>
      </c>
      <c r="K191" s="121">
        <f t="shared" si="4"/>
        <v>0.12216347081989637</v>
      </c>
      <c r="L191" s="127"/>
    </row>
    <row r="192" spans="1:12" ht="12.75" customHeight="1">
      <c r="A192" s="126"/>
      <c r="B192" s="119">
        <f>'Full Tax'!D188</f>
        <v>5</v>
      </c>
      <c r="C192" s="10" t="s">
        <v>817</v>
      </c>
      <c r="D192" s="10" t="s">
        <v>817</v>
      </c>
      <c r="E192" s="130" t="s">
        <v>30</v>
      </c>
      <c r="F192" s="160" t="s">
        <v>274</v>
      </c>
      <c r="G192" s="161"/>
      <c r="H192" s="11" t="s">
        <v>818</v>
      </c>
      <c r="I192" s="14">
        <f t="shared" si="5"/>
        <v>2.4432694163979272E-2</v>
      </c>
      <c r="J192" s="14">
        <v>0.39</v>
      </c>
      <c r="K192" s="121">
        <f t="shared" si="4"/>
        <v>0.12216347081989637</v>
      </c>
      <c r="L192" s="127"/>
    </row>
    <row r="193" spans="1:12" ht="12.75" customHeight="1">
      <c r="A193" s="126"/>
      <c r="B193" s="119">
        <f>'Full Tax'!D189</f>
        <v>5</v>
      </c>
      <c r="C193" s="10" t="s">
        <v>817</v>
      </c>
      <c r="D193" s="10" t="s">
        <v>817</v>
      </c>
      <c r="E193" s="130" t="s">
        <v>30</v>
      </c>
      <c r="F193" s="160" t="s">
        <v>275</v>
      </c>
      <c r="G193" s="161"/>
      <c r="H193" s="11" t="s">
        <v>818</v>
      </c>
      <c r="I193" s="14">
        <f t="shared" si="5"/>
        <v>2.4432694163979272E-2</v>
      </c>
      <c r="J193" s="14">
        <v>0.39</v>
      </c>
      <c r="K193" s="121">
        <f t="shared" si="4"/>
        <v>0.12216347081989637</v>
      </c>
      <c r="L193" s="127"/>
    </row>
    <row r="194" spans="1:12" ht="12.75" customHeight="1">
      <c r="A194" s="126"/>
      <c r="B194" s="119">
        <f>'Full Tax'!D190</f>
        <v>5</v>
      </c>
      <c r="C194" s="10" t="s">
        <v>817</v>
      </c>
      <c r="D194" s="10" t="s">
        <v>817</v>
      </c>
      <c r="E194" s="130" t="s">
        <v>30</v>
      </c>
      <c r="F194" s="160" t="s">
        <v>670</v>
      </c>
      <c r="G194" s="161"/>
      <c r="H194" s="11" t="s">
        <v>818</v>
      </c>
      <c r="I194" s="14">
        <f t="shared" si="5"/>
        <v>2.4432694163979272E-2</v>
      </c>
      <c r="J194" s="14">
        <v>0.39</v>
      </c>
      <c r="K194" s="121">
        <f t="shared" si="4"/>
        <v>0.12216347081989637</v>
      </c>
      <c r="L194" s="127"/>
    </row>
    <row r="195" spans="1:12" ht="24" customHeight="1">
      <c r="A195" s="126"/>
      <c r="B195" s="119">
        <f>'Full Tax'!D191</f>
        <v>5</v>
      </c>
      <c r="C195" s="10" t="s">
        <v>819</v>
      </c>
      <c r="D195" s="10" t="s">
        <v>819</v>
      </c>
      <c r="E195" s="130" t="s">
        <v>28</v>
      </c>
      <c r="F195" s="160" t="s">
        <v>279</v>
      </c>
      <c r="G195" s="161"/>
      <c r="H195" s="11" t="s">
        <v>820</v>
      </c>
      <c r="I195" s="14">
        <f t="shared" si="5"/>
        <v>3.6962280914737869E-2</v>
      </c>
      <c r="J195" s="14">
        <v>0.59</v>
      </c>
      <c r="K195" s="121">
        <f t="shared" si="4"/>
        <v>0.18481140457368933</v>
      </c>
      <c r="L195" s="127"/>
    </row>
    <row r="196" spans="1:12" ht="24" customHeight="1">
      <c r="A196" s="126"/>
      <c r="B196" s="119">
        <f>'Full Tax'!D192</f>
        <v>15</v>
      </c>
      <c r="C196" s="10" t="s">
        <v>819</v>
      </c>
      <c r="D196" s="10" t="s">
        <v>819</v>
      </c>
      <c r="E196" s="130" t="s">
        <v>28</v>
      </c>
      <c r="F196" s="160" t="s">
        <v>278</v>
      </c>
      <c r="G196" s="161"/>
      <c r="H196" s="11" t="s">
        <v>820</v>
      </c>
      <c r="I196" s="14">
        <f t="shared" si="5"/>
        <v>3.6962280914737869E-2</v>
      </c>
      <c r="J196" s="14">
        <v>0.59</v>
      </c>
      <c r="K196" s="121">
        <f t="shared" si="4"/>
        <v>0.55443421372106805</v>
      </c>
      <c r="L196" s="127"/>
    </row>
    <row r="197" spans="1:12" ht="24" customHeight="1">
      <c r="A197" s="126"/>
      <c r="B197" s="119">
        <f>'Full Tax'!D193</f>
        <v>5</v>
      </c>
      <c r="C197" s="10" t="s">
        <v>819</v>
      </c>
      <c r="D197" s="10" t="s">
        <v>819</v>
      </c>
      <c r="E197" s="130" t="s">
        <v>28</v>
      </c>
      <c r="F197" s="160" t="s">
        <v>758</v>
      </c>
      <c r="G197" s="161"/>
      <c r="H197" s="11" t="s">
        <v>820</v>
      </c>
      <c r="I197" s="14">
        <f t="shared" si="5"/>
        <v>3.6962280914737869E-2</v>
      </c>
      <c r="J197" s="14">
        <v>0.59</v>
      </c>
      <c r="K197" s="121">
        <f t="shared" si="4"/>
        <v>0.18481140457368933</v>
      </c>
      <c r="L197" s="127"/>
    </row>
    <row r="198" spans="1:12" ht="24" customHeight="1">
      <c r="A198" s="126"/>
      <c r="B198" s="119">
        <f>'Full Tax'!D194</f>
        <v>10</v>
      </c>
      <c r="C198" s="10" t="s">
        <v>819</v>
      </c>
      <c r="D198" s="10" t="s">
        <v>819</v>
      </c>
      <c r="E198" s="130" t="s">
        <v>657</v>
      </c>
      <c r="F198" s="160" t="s">
        <v>278</v>
      </c>
      <c r="G198" s="161"/>
      <c r="H198" s="11" t="s">
        <v>820</v>
      </c>
      <c r="I198" s="14">
        <f t="shared" si="5"/>
        <v>3.6962280914737869E-2</v>
      </c>
      <c r="J198" s="14">
        <v>0.59</v>
      </c>
      <c r="K198" s="121">
        <f t="shared" si="4"/>
        <v>0.36962280914737866</v>
      </c>
      <c r="L198" s="127"/>
    </row>
    <row r="199" spans="1:12" ht="24" customHeight="1">
      <c r="A199" s="126"/>
      <c r="B199" s="119">
        <f>'Full Tax'!D195</f>
        <v>5</v>
      </c>
      <c r="C199" s="10" t="s">
        <v>819</v>
      </c>
      <c r="D199" s="10" t="s">
        <v>819</v>
      </c>
      <c r="E199" s="130" t="s">
        <v>30</v>
      </c>
      <c r="F199" s="160" t="s">
        <v>279</v>
      </c>
      <c r="G199" s="161"/>
      <c r="H199" s="11" t="s">
        <v>820</v>
      </c>
      <c r="I199" s="14">
        <f t="shared" si="5"/>
        <v>3.6962280914737869E-2</v>
      </c>
      <c r="J199" s="14">
        <v>0.59</v>
      </c>
      <c r="K199" s="121">
        <f t="shared" si="4"/>
        <v>0.18481140457368933</v>
      </c>
      <c r="L199" s="127"/>
    </row>
    <row r="200" spans="1:12" ht="24" customHeight="1">
      <c r="A200" s="126"/>
      <c r="B200" s="119">
        <f>'Full Tax'!D196</f>
        <v>5</v>
      </c>
      <c r="C200" s="10" t="s">
        <v>819</v>
      </c>
      <c r="D200" s="10" t="s">
        <v>819</v>
      </c>
      <c r="E200" s="130" t="s">
        <v>30</v>
      </c>
      <c r="F200" s="160" t="s">
        <v>277</v>
      </c>
      <c r="G200" s="161"/>
      <c r="H200" s="11" t="s">
        <v>820</v>
      </c>
      <c r="I200" s="14">
        <f t="shared" si="5"/>
        <v>3.6962280914737869E-2</v>
      </c>
      <c r="J200" s="14">
        <v>0.59</v>
      </c>
      <c r="K200" s="121">
        <f t="shared" si="4"/>
        <v>0.18481140457368933</v>
      </c>
      <c r="L200" s="127"/>
    </row>
    <row r="201" spans="1:12" ht="24" customHeight="1">
      <c r="A201" s="126"/>
      <c r="B201" s="119">
        <f>'Full Tax'!D197</f>
        <v>5</v>
      </c>
      <c r="C201" s="10" t="s">
        <v>819</v>
      </c>
      <c r="D201" s="10" t="s">
        <v>819</v>
      </c>
      <c r="E201" s="130" t="s">
        <v>30</v>
      </c>
      <c r="F201" s="160" t="s">
        <v>758</v>
      </c>
      <c r="G201" s="161"/>
      <c r="H201" s="11" t="s">
        <v>820</v>
      </c>
      <c r="I201" s="14">
        <f t="shared" si="5"/>
        <v>3.6962280914737869E-2</v>
      </c>
      <c r="J201" s="14">
        <v>0.59</v>
      </c>
      <c r="K201" s="121">
        <f t="shared" si="4"/>
        <v>0.18481140457368933</v>
      </c>
      <c r="L201" s="127"/>
    </row>
    <row r="202" spans="1:12" ht="24" customHeight="1">
      <c r="A202" s="126"/>
      <c r="B202" s="119">
        <f>'Full Tax'!D198</f>
        <v>5</v>
      </c>
      <c r="C202" s="10" t="s">
        <v>819</v>
      </c>
      <c r="D202" s="10" t="s">
        <v>819</v>
      </c>
      <c r="E202" s="130" t="s">
        <v>31</v>
      </c>
      <c r="F202" s="160" t="s">
        <v>279</v>
      </c>
      <c r="G202" s="161"/>
      <c r="H202" s="11" t="s">
        <v>820</v>
      </c>
      <c r="I202" s="14">
        <f t="shared" si="5"/>
        <v>3.6962280914737869E-2</v>
      </c>
      <c r="J202" s="14">
        <v>0.59</v>
      </c>
      <c r="K202" s="121">
        <f t="shared" si="4"/>
        <v>0.18481140457368933</v>
      </c>
      <c r="L202" s="127"/>
    </row>
    <row r="203" spans="1:12" ht="24" customHeight="1">
      <c r="A203" s="126"/>
      <c r="B203" s="119">
        <f>'Full Tax'!D199</f>
        <v>5</v>
      </c>
      <c r="C203" s="10" t="s">
        <v>819</v>
      </c>
      <c r="D203" s="10" t="s">
        <v>819</v>
      </c>
      <c r="E203" s="130" t="s">
        <v>31</v>
      </c>
      <c r="F203" s="160" t="s">
        <v>277</v>
      </c>
      <c r="G203" s="161"/>
      <c r="H203" s="11" t="s">
        <v>820</v>
      </c>
      <c r="I203" s="14">
        <f t="shared" si="5"/>
        <v>3.6962280914737869E-2</v>
      </c>
      <c r="J203" s="14">
        <v>0.59</v>
      </c>
      <c r="K203" s="121">
        <f t="shared" si="4"/>
        <v>0.18481140457368933</v>
      </c>
      <c r="L203" s="127"/>
    </row>
    <row r="204" spans="1:12" ht="24" customHeight="1">
      <c r="A204" s="126"/>
      <c r="B204" s="119">
        <f>'Full Tax'!D200</f>
        <v>5</v>
      </c>
      <c r="C204" s="10" t="s">
        <v>819</v>
      </c>
      <c r="D204" s="10" t="s">
        <v>819</v>
      </c>
      <c r="E204" s="130" t="s">
        <v>31</v>
      </c>
      <c r="F204" s="160" t="s">
        <v>278</v>
      </c>
      <c r="G204" s="161"/>
      <c r="H204" s="11" t="s">
        <v>820</v>
      </c>
      <c r="I204" s="14">
        <f t="shared" si="5"/>
        <v>3.6962280914737869E-2</v>
      </c>
      <c r="J204" s="14">
        <v>0.59</v>
      </c>
      <c r="K204" s="121">
        <f t="shared" si="4"/>
        <v>0.18481140457368933</v>
      </c>
      <c r="L204" s="127"/>
    </row>
    <row r="205" spans="1:12" ht="24" customHeight="1">
      <c r="A205" s="126"/>
      <c r="B205" s="119">
        <f>'Full Tax'!D201</f>
        <v>5</v>
      </c>
      <c r="C205" s="10" t="s">
        <v>819</v>
      </c>
      <c r="D205" s="10" t="s">
        <v>819</v>
      </c>
      <c r="E205" s="130" t="s">
        <v>31</v>
      </c>
      <c r="F205" s="160" t="s">
        <v>758</v>
      </c>
      <c r="G205" s="161"/>
      <c r="H205" s="11" t="s">
        <v>820</v>
      </c>
      <c r="I205" s="14">
        <f t="shared" si="5"/>
        <v>3.6962280914737869E-2</v>
      </c>
      <c r="J205" s="14">
        <v>0.59</v>
      </c>
      <c r="K205" s="121">
        <f t="shared" si="4"/>
        <v>0.18481140457368933</v>
      </c>
      <c r="L205" s="127"/>
    </row>
    <row r="206" spans="1:12" ht="24" customHeight="1">
      <c r="A206" s="126"/>
      <c r="B206" s="119">
        <f>'Full Tax'!D202</f>
        <v>5</v>
      </c>
      <c r="C206" s="10" t="s">
        <v>819</v>
      </c>
      <c r="D206" s="10" t="s">
        <v>819</v>
      </c>
      <c r="E206" s="130" t="s">
        <v>32</v>
      </c>
      <c r="F206" s="160" t="s">
        <v>278</v>
      </c>
      <c r="G206" s="161"/>
      <c r="H206" s="11" t="s">
        <v>820</v>
      </c>
      <c r="I206" s="14">
        <f t="shared" si="5"/>
        <v>3.6962280914737869E-2</v>
      </c>
      <c r="J206" s="14">
        <v>0.59</v>
      </c>
      <c r="K206" s="121">
        <f t="shared" si="4"/>
        <v>0.18481140457368933</v>
      </c>
      <c r="L206" s="127"/>
    </row>
    <row r="207" spans="1:12" ht="24" customHeight="1">
      <c r="A207" s="126"/>
      <c r="B207" s="119">
        <f>'Full Tax'!D203</f>
        <v>10</v>
      </c>
      <c r="C207" s="10" t="s">
        <v>121</v>
      </c>
      <c r="D207" s="10" t="s">
        <v>121</v>
      </c>
      <c r="E207" s="130"/>
      <c r="F207" s="160"/>
      <c r="G207" s="161"/>
      <c r="H207" s="11" t="s">
        <v>821</v>
      </c>
      <c r="I207" s="14">
        <f t="shared" si="5"/>
        <v>1.1903107413220671E-2</v>
      </c>
      <c r="J207" s="14">
        <v>0.19</v>
      </c>
      <c r="K207" s="121">
        <f t="shared" si="4"/>
        <v>0.1190310741322067</v>
      </c>
      <c r="L207" s="127"/>
    </row>
    <row r="208" spans="1:12" ht="24" customHeight="1">
      <c r="A208" s="126"/>
      <c r="B208" s="119">
        <f>'Full Tax'!D204</f>
        <v>5</v>
      </c>
      <c r="C208" s="10" t="s">
        <v>130</v>
      </c>
      <c r="D208" s="10" t="s">
        <v>130</v>
      </c>
      <c r="E208" s="130" t="s">
        <v>112</v>
      </c>
      <c r="F208" s="160"/>
      <c r="G208" s="161"/>
      <c r="H208" s="11" t="s">
        <v>822</v>
      </c>
      <c r="I208" s="14">
        <f t="shared" si="5"/>
        <v>1.503550410091032E-2</v>
      </c>
      <c r="J208" s="14">
        <v>0.24</v>
      </c>
      <c r="K208" s="121">
        <f t="shared" si="4"/>
        <v>7.5177520504551593E-2</v>
      </c>
      <c r="L208" s="127"/>
    </row>
    <row r="209" spans="1:12" ht="24" customHeight="1">
      <c r="A209" s="126"/>
      <c r="B209" s="119">
        <f>'Full Tax'!D205</f>
        <v>5</v>
      </c>
      <c r="C209" s="10" t="s">
        <v>130</v>
      </c>
      <c r="D209" s="10" t="s">
        <v>130</v>
      </c>
      <c r="E209" s="130" t="s">
        <v>216</v>
      </c>
      <c r="F209" s="160"/>
      <c r="G209" s="161"/>
      <c r="H209" s="11" t="s">
        <v>822</v>
      </c>
      <c r="I209" s="14">
        <f t="shared" si="5"/>
        <v>1.503550410091032E-2</v>
      </c>
      <c r="J209" s="14">
        <v>0.24</v>
      </c>
      <c r="K209" s="121">
        <f t="shared" si="4"/>
        <v>7.5177520504551593E-2</v>
      </c>
      <c r="L209" s="127"/>
    </row>
    <row r="210" spans="1:12" ht="24" customHeight="1">
      <c r="A210" s="126"/>
      <c r="B210" s="119">
        <f>'Full Tax'!D206</f>
        <v>5</v>
      </c>
      <c r="C210" s="10" t="s">
        <v>631</v>
      </c>
      <c r="D210" s="10" t="s">
        <v>631</v>
      </c>
      <c r="E210" s="130" t="s">
        <v>279</v>
      </c>
      <c r="F210" s="160"/>
      <c r="G210" s="161"/>
      <c r="H210" s="11" t="s">
        <v>823</v>
      </c>
      <c r="I210" s="14">
        <f t="shared" si="5"/>
        <v>2.4432694163979272E-2</v>
      </c>
      <c r="J210" s="14">
        <v>0.39</v>
      </c>
      <c r="K210" s="121">
        <f t="shared" si="4"/>
        <v>0.12216347081989637</v>
      </c>
      <c r="L210" s="127"/>
    </row>
    <row r="211" spans="1:12" ht="24" customHeight="1">
      <c r="A211" s="126"/>
      <c r="B211" s="119">
        <f>'Full Tax'!D207</f>
        <v>10</v>
      </c>
      <c r="C211" s="10" t="s">
        <v>631</v>
      </c>
      <c r="D211" s="10" t="s">
        <v>631</v>
      </c>
      <c r="E211" s="130" t="s">
        <v>278</v>
      </c>
      <c r="F211" s="160"/>
      <c r="G211" s="161"/>
      <c r="H211" s="11" t="s">
        <v>823</v>
      </c>
      <c r="I211" s="14">
        <f t="shared" si="5"/>
        <v>2.4432694163979272E-2</v>
      </c>
      <c r="J211" s="14">
        <v>0.39</v>
      </c>
      <c r="K211" s="121">
        <f t="shared" si="4"/>
        <v>0.24432694163979274</v>
      </c>
      <c r="L211" s="127"/>
    </row>
    <row r="212" spans="1:12" ht="38.25" customHeight="1">
      <c r="A212" s="126"/>
      <c r="B212" s="119">
        <f>'Full Tax'!D208</f>
        <v>5</v>
      </c>
      <c r="C212" s="10" t="s">
        <v>824</v>
      </c>
      <c r="D212" s="10" t="s">
        <v>824</v>
      </c>
      <c r="E212" s="130" t="s">
        <v>825</v>
      </c>
      <c r="F212" s="160"/>
      <c r="G212" s="161"/>
      <c r="H212" s="11" t="s">
        <v>826</v>
      </c>
      <c r="I212" s="14">
        <f t="shared" si="5"/>
        <v>6.2021454416255076E-2</v>
      </c>
      <c r="J212" s="14">
        <v>0.99</v>
      </c>
      <c r="K212" s="121">
        <f t="shared" si="4"/>
        <v>0.31010727208127536</v>
      </c>
      <c r="L212" s="127"/>
    </row>
    <row r="213" spans="1:12" ht="15.75" customHeight="1">
      <c r="A213" s="126"/>
      <c r="B213" s="119">
        <f>'Full Tax'!D209</f>
        <v>8</v>
      </c>
      <c r="C213" s="10" t="s">
        <v>70</v>
      </c>
      <c r="D213" s="10" t="s">
        <v>70</v>
      </c>
      <c r="E213" s="130" t="s">
        <v>30</v>
      </c>
      <c r="F213" s="160"/>
      <c r="G213" s="161"/>
      <c r="H213" s="11" t="s">
        <v>827</v>
      </c>
      <c r="I213" s="14">
        <f t="shared" si="5"/>
        <v>9.9610214668530886E-2</v>
      </c>
      <c r="J213" s="14">
        <v>1.59</v>
      </c>
      <c r="K213" s="121">
        <f t="shared" si="4"/>
        <v>0.79688171734824709</v>
      </c>
      <c r="L213" s="127"/>
    </row>
    <row r="214" spans="1:12" ht="15.75" customHeight="1">
      <c r="A214" s="126"/>
      <c r="B214" s="119">
        <f>'Full Tax'!D210</f>
        <v>8</v>
      </c>
      <c r="C214" s="10" t="s">
        <v>70</v>
      </c>
      <c r="D214" s="10" t="s">
        <v>70</v>
      </c>
      <c r="E214" s="130" t="s">
        <v>31</v>
      </c>
      <c r="F214" s="160"/>
      <c r="G214" s="161"/>
      <c r="H214" s="11" t="s">
        <v>827</v>
      </c>
      <c r="I214" s="14">
        <f t="shared" si="5"/>
        <v>9.9610214668530886E-2</v>
      </c>
      <c r="J214" s="14">
        <v>1.59</v>
      </c>
      <c r="K214" s="121">
        <f t="shared" ref="K214:K256" si="6">I214*B214</f>
        <v>0.79688171734824709</v>
      </c>
      <c r="L214" s="127"/>
    </row>
    <row r="215" spans="1:12" ht="24" customHeight="1">
      <c r="A215" s="126"/>
      <c r="B215" s="119">
        <f>'Full Tax'!D211</f>
        <v>2</v>
      </c>
      <c r="C215" s="10" t="s">
        <v>606</v>
      </c>
      <c r="D215" s="10" t="s">
        <v>606</v>
      </c>
      <c r="E215" s="130" t="s">
        <v>30</v>
      </c>
      <c r="F215" s="160" t="s">
        <v>279</v>
      </c>
      <c r="G215" s="161"/>
      <c r="H215" s="11" t="s">
        <v>608</v>
      </c>
      <c r="I215" s="14">
        <f t="shared" ref="I215:I256" si="7">J215*0.062647933753793</f>
        <v>4.3227074290117171E-2</v>
      </c>
      <c r="J215" s="14">
        <v>0.69</v>
      </c>
      <c r="K215" s="121">
        <f t="shared" si="6"/>
        <v>8.6454148580234341E-2</v>
      </c>
      <c r="L215" s="127"/>
    </row>
    <row r="216" spans="1:12" ht="24" customHeight="1">
      <c r="A216" s="126"/>
      <c r="B216" s="119">
        <f>'Full Tax'!D212</f>
        <v>2</v>
      </c>
      <c r="C216" s="10" t="s">
        <v>606</v>
      </c>
      <c r="D216" s="10" t="s">
        <v>606</v>
      </c>
      <c r="E216" s="130" t="s">
        <v>30</v>
      </c>
      <c r="F216" s="160" t="s">
        <v>277</v>
      </c>
      <c r="G216" s="161"/>
      <c r="H216" s="11" t="s">
        <v>608</v>
      </c>
      <c r="I216" s="14">
        <f t="shared" si="7"/>
        <v>4.3227074290117171E-2</v>
      </c>
      <c r="J216" s="14">
        <v>0.69</v>
      </c>
      <c r="K216" s="121">
        <f t="shared" si="6"/>
        <v>8.6454148580234341E-2</v>
      </c>
      <c r="L216" s="127"/>
    </row>
    <row r="217" spans="1:12" ht="24" customHeight="1">
      <c r="A217" s="126"/>
      <c r="B217" s="119">
        <f>'Full Tax'!D213</f>
        <v>2</v>
      </c>
      <c r="C217" s="10" t="s">
        <v>606</v>
      </c>
      <c r="D217" s="10" t="s">
        <v>606</v>
      </c>
      <c r="E217" s="130" t="s">
        <v>30</v>
      </c>
      <c r="F217" s="160" t="s">
        <v>278</v>
      </c>
      <c r="G217" s="161"/>
      <c r="H217" s="11" t="s">
        <v>608</v>
      </c>
      <c r="I217" s="14">
        <f t="shared" si="7"/>
        <v>4.3227074290117171E-2</v>
      </c>
      <c r="J217" s="14">
        <v>0.69</v>
      </c>
      <c r="K217" s="121">
        <f t="shared" si="6"/>
        <v>8.6454148580234341E-2</v>
      </c>
      <c r="L217" s="127"/>
    </row>
    <row r="218" spans="1:12" ht="24" customHeight="1">
      <c r="A218" s="126"/>
      <c r="B218" s="119">
        <f>'Full Tax'!D214</f>
        <v>2</v>
      </c>
      <c r="C218" s="10" t="s">
        <v>606</v>
      </c>
      <c r="D218" s="10" t="s">
        <v>606</v>
      </c>
      <c r="E218" s="130" t="s">
        <v>31</v>
      </c>
      <c r="F218" s="160" t="s">
        <v>279</v>
      </c>
      <c r="G218" s="161"/>
      <c r="H218" s="11" t="s">
        <v>608</v>
      </c>
      <c r="I218" s="14">
        <f t="shared" si="7"/>
        <v>4.3227074290117171E-2</v>
      </c>
      <c r="J218" s="14">
        <v>0.69</v>
      </c>
      <c r="K218" s="121">
        <f t="shared" si="6"/>
        <v>8.6454148580234341E-2</v>
      </c>
      <c r="L218" s="127"/>
    </row>
    <row r="219" spans="1:12" ht="24" customHeight="1">
      <c r="A219" s="126"/>
      <c r="B219" s="119">
        <f>'Full Tax'!D215</f>
        <v>2</v>
      </c>
      <c r="C219" s="10" t="s">
        <v>606</v>
      </c>
      <c r="D219" s="10" t="s">
        <v>606</v>
      </c>
      <c r="E219" s="130" t="s">
        <v>31</v>
      </c>
      <c r="F219" s="160" t="s">
        <v>277</v>
      </c>
      <c r="G219" s="161"/>
      <c r="H219" s="11" t="s">
        <v>608</v>
      </c>
      <c r="I219" s="14">
        <f t="shared" si="7"/>
        <v>4.3227074290117171E-2</v>
      </c>
      <c r="J219" s="14">
        <v>0.69</v>
      </c>
      <c r="K219" s="121">
        <f t="shared" si="6"/>
        <v>8.6454148580234341E-2</v>
      </c>
      <c r="L219" s="127"/>
    </row>
    <row r="220" spans="1:12" ht="24" customHeight="1">
      <c r="A220" s="126"/>
      <c r="B220" s="119">
        <f>'Full Tax'!D216</f>
        <v>2</v>
      </c>
      <c r="C220" s="10" t="s">
        <v>606</v>
      </c>
      <c r="D220" s="10" t="s">
        <v>606</v>
      </c>
      <c r="E220" s="130" t="s">
        <v>31</v>
      </c>
      <c r="F220" s="160" t="s">
        <v>278</v>
      </c>
      <c r="G220" s="161"/>
      <c r="H220" s="11" t="s">
        <v>608</v>
      </c>
      <c r="I220" s="14">
        <f t="shared" si="7"/>
        <v>4.3227074290117171E-2</v>
      </c>
      <c r="J220" s="14">
        <v>0.69</v>
      </c>
      <c r="K220" s="121">
        <f t="shared" si="6"/>
        <v>8.6454148580234341E-2</v>
      </c>
      <c r="L220" s="127"/>
    </row>
    <row r="221" spans="1:12" ht="14.25" customHeight="1">
      <c r="A221" s="126"/>
      <c r="B221" s="119">
        <f>'Full Tax'!D217</f>
        <v>5</v>
      </c>
      <c r="C221" s="10" t="s">
        <v>828</v>
      </c>
      <c r="D221" s="10" t="s">
        <v>895</v>
      </c>
      <c r="E221" s="130" t="s">
        <v>829</v>
      </c>
      <c r="F221" s="160"/>
      <c r="G221" s="161"/>
      <c r="H221" s="11" t="s">
        <v>830</v>
      </c>
      <c r="I221" s="14">
        <f t="shared" si="7"/>
        <v>2.4432694163979272E-2</v>
      </c>
      <c r="J221" s="14">
        <v>0.39</v>
      </c>
      <c r="K221" s="121">
        <f t="shared" si="6"/>
        <v>0.12216347081989637</v>
      </c>
      <c r="L221" s="127"/>
    </row>
    <row r="222" spans="1:12" ht="14.25" customHeight="1">
      <c r="A222" s="126"/>
      <c r="B222" s="119">
        <f>'Full Tax'!D218</f>
        <v>5</v>
      </c>
      <c r="C222" s="10" t="s">
        <v>828</v>
      </c>
      <c r="D222" s="10" t="s">
        <v>896</v>
      </c>
      <c r="E222" s="130" t="s">
        <v>716</v>
      </c>
      <c r="F222" s="160"/>
      <c r="G222" s="161"/>
      <c r="H222" s="11" t="s">
        <v>830</v>
      </c>
      <c r="I222" s="14">
        <f t="shared" si="7"/>
        <v>2.5685652839055131E-2</v>
      </c>
      <c r="J222" s="14">
        <v>0.41</v>
      </c>
      <c r="K222" s="121">
        <f t="shared" si="6"/>
        <v>0.12842826419527564</v>
      </c>
      <c r="L222" s="127"/>
    </row>
    <row r="223" spans="1:12" ht="12.75" customHeight="1">
      <c r="A223" s="126"/>
      <c r="B223" s="119">
        <f>'Full Tax'!D219</f>
        <v>4</v>
      </c>
      <c r="C223" s="10" t="s">
        <v>831</v>
      </c>
      <c r="D223" s="10" t="s">
        <v>897</v>
      </c>
      <c r="E223" s="130" t="s">
        <v>832</v>
      </c>
      <c r="F223" s="160" t="s">
        <v>279</v>
      </c>
      <c r="G223" s="161"/>
      <c r="H223" s="11" t="s">
        <v>833</v>
      </c>
      <c r="I223" s="14">
        <f t="shared" si="7"/>
        <v>4.3227074290117171E-2</v>
      </c>
      <c r="J223" s="14">
        <v>0.69</v>
      </c>
      <c r="K223" s="121">
        <f t="shared" si="6"/>
        <v>0.17290829716046868</v>
      </c>
      <c r="L223" s="127"/>
    </row>
    <row r="224" spans="1:12" ht="48" customHeight="1">
      <c r="A224" s="126"/>
      <c r="B224" s="119">
        <f>'Full Tax'!D220</f>
        <v>3</v>
      </c>
      <c r="C224" s="10" t="s">
        <v>834</v>
      </c>
      <c r="D224" s="10" t="s">
        <v>834</v>
      </c>
      <c r="E224" s="130" t="s">
        <v>835</v>
      </c>
      <c r="F224" s="160"/>
      <c r="G224" s="161"/>
      <c r="H224" s="11" t="s">
        <v>836</v>
      </c>
      <c r="I224" s="14">
        <f t="shared" si="7"/>
        <v>0.15599335504694459</v>
      </c>
      <c r="J224" s="14">
        <v>2.4900000000000002</v>
      </c>
      <c r="K224" s="121">
        <f t="shared" si="6"/>
        <v>0.46798006514083379</v>
      </c>
      <c r="L224" s="127"/>
    </row>
    <row r="225" spans="1:12" ht="24" customHeight="1">
      <c r="A225" s="126"/>
      <c r="B225" s="119">
        <f>'Full Tax'!D221</f>
        <v>2</v>
      </c>
      <c r="C225" s="10" t="s">
        <v>721</v>
      </c>
      <c r="D225" s="10" t="s">
        <v>721</v>
      </c>
      <c r="E225" s="130" t="s">
        <v>30</v>
      </c>
      <c r="F225" s="160"/>
      <c r="G225" s="161"/>
      <c r="H225" s="11" t="s">
        <v>722</v>
      </c>
      <c r="I225" s="14">
        <v>1.03</v>
      </c>
      <c r="J225" s="14">
        <v>18.809999999999999</v>
      </c>
      <c r="K225" s="121">
        <f t="shared" si="6"/>
        <v>2.06</v>
      </c>
      <c r="L225" s="127"/>
    </row>
    <row r="226" spans="1:12" ht="24" customHeight="1">
      <c r="A226" s="126"/>
      <c r="B226" s="119">
        <f>'Full Tax'!D222</f>
        <v>10</v>
      </c>
      <c r="C226" s="10" t="s">
        <v>837</v>
      </c>
      <c r="D226" s="10" t="s">
        <v>837</v>
      </c>
      <c r="E226" s="130" t="s">
        <v>32</v>
      </c>
      <c r="F226" s="160" t="s">
        <v>112</v>
      </c>
      <c r="G226" s="161"/>
      <c r="H226" s="11" t="s">
        <v>243</v>
      </c>
      <c r="I226" s="14">
        <f t="shared" si="7"/>
        <v>0.14033137160849635</v>
      </c>
      <c r="J226" s="14">
        <v>2.2400000000000002</v>
      </c>
      <c r="K226" s="121">
        <f t="shared" si="6"/>
        <v>1.4033137160849636</v>
      </c>
      <c r="L226" s="127"/>
    </row>
    <row r="227" spans="1:12" ht="24" customHeight="1">
      <c r="A227" s="126"/>
      <c r="B227" s="119">
        <f>'Full Tax'!D223</f>
        <v>10</v>
      </c>
      <c r="C227" s="10" t="s">
        <v>837</v>
      </c>
      <c r="D227" s="10" t="s">
        <v>837</v>
      </c>
      <c r="E227" s="130" t="s">
        <v>32</v>
      </c>
      <c r="F227" s="160" t="s">
        <v>216</v>
      </c>
      <c r="G227" s="161"/>
      <c r="H227" s="11" t="s">
        <v>243</v>
      </c>
      <c r="I227" s="14">
        <f t="shared" si="7"/>
        <v>0.14033137160849635</v>
      </c>
      <c r="J227" s="14">
        <v>2.2400000000000002</v>
      </c>
      <c r="K227" s="121">
        <f t="shared" si="6"/>
        <v>1.4033137160849636</v>
      </c>
      <c r="L227" s="127"/>
    </row>
    <row r="228" spans="1:12" ht="24" customHeight="1">
      <c r="A228" s="126"/>
      <c r="B228" s="119">
        <f>'Full Tax'!D224</f>
        <v>1</v>
      </c>
      <c r="C228" s="10" t="s">
        <v>838</v>
      </c>
      <c r="D228" s="10" t="s">
        <v>838</v>
      </c>
      <c r="E228" s="130" t="s">
        <v>31</v>
      </c>
      <c r="F228" s="160" t="s">
        <v>279</v>
      </c>
      <c r="G228" s="161"/>
      <c r="H228" s="11" t="s">
        <v>839</v>
      </c>
      <c r="I228" s="14">
        <f t="shared" si="7"/>
        <v>4.8865388327958545E-2</v>
      </c>
      <c r="J228" s="14">
        <v>0.78</v>
      </c>
      <c r="K228" s="121">
        <f t="shared" si="6"/>
        <v>4.8865388327958545E-2</v>
      </c>
      <c r="L228" s="127"/>
    </row>
    <row r="229" spans="1:12" ht="24" customHeight="1">
      <c r="A229" s="126"/>
      <c r="B229" s="119">
        <f>'Full Tax'!D225</f>
        <v>1</v>
      </c>
      <c r="C229" s="10" t="s">
        <v>838</v>
      </c>
      <c r="D229" s="10" t="s">
        <v>838</v>
      </c>
      <c r="E229" s="130" t="s">
        <v>31</v>
      </c>
      <c r="F229" s="160" t="s">
        <v>589</v>
      </c>
      <c r="G229" s="161"/>
      <c r="H229" s="11" t="s">
        <v>839</v>
      </c>
      <c r="I229" s="14">
        <f t="shared" si="7"/>
        <v>4.8865388327958545E-2</v>
      </c>
      <c r="J229" s="14">
        <v>0.78</v>
      </c>
      <c r="K229" s="121">
        <f t="shared" si="6"/>
        <v>4.8865388327958545E-2</v>
      </c>
      <c r="L229" s="127"/>
    </row>
    <row r="230" spans="1:12" ht="24" customHeight="1">
      <c r="A230" s="126"/>
      <c r="B230" s="119">
        <f>'Full Tax'!D226</f>
        <v>1</v>
      </c>
      <c r="C230" s="10" t="s">
        <v>838</v>
      </c>
      <c r="D230" s="10" t="s">
        <v>838</v>
      </c>
      <c r="E230" s="130" t="s">
        <v>31</v>
      </c>
      <c r="F230" s="160" t="s">
        <v>115</v>
      </c>
      <c r="G230" s="161"/>
      <c r="H230" s="11" t="s">
        <v>839</v>
      </c>
      <c r="I230" s="14">
        <f t="shared" si="7"/>
        <v>4.8865388327958545E-2</v>
      </c>
      <c r="J230" s="14">
        <v>0.78</v>
      </c>
      <c r="K230" s="121">
        <f t="shared" si="6"/>
        <v>4.8865388327958545E-2</v>
      </c>
      <c r="L230" s="127"/>
    </row>
    <row r="231" spans="1:12" ht="24" customHeight="1">
      <c r="A231" s="126"/>
      <c r="B231" s="119">
        <f>'Full Tax'!D227</f>
        <v>3</v>
      </c>
      <c r="C231" s="10" t="s">
        <v>840</v>
      </c>
      <c r="D231" s="10" t="s">
        <v>840</v>
      </c>
      <c r="E231" s="130"/>
      <c r="F231" s="160"/>
      <c r="G231" s="161"/>
      <c r="H231" s="11" t="s">
        <v>841</v>
      </c>
      <c r="I231" s="14">
        <f t="shared" si="7"/>
        <v>4.0721156939965454E-2</v>
      </c>
      <c r="J231" s="14">
        <v>0.65</v>
      </c>
      <c r="K231" s="121">
        <f t="shared" si="6"/>
        <v>0.12216347081989637</v>
      </c>
      <c r="L231" s="127"/>
    </row>
    <row r="232" spans="1:12" ht="24" customHeight="1">
      <c r="A232" s="126"/>
      <c r="B232" s="119">
        <f>'Full Tax'!D228</f>
        <v>30</v>
      </c>
      <c r="C232" s="10" t="s">
        <v>842</v>
      </c>
      <c r="D232" s="10" t="s">
        <v>842</v>
      </c>
      <c r="E232" s="130"/>
      <c r="F232" s="160"/>
      <c r="G232" s="161"/>
      <c r="H232" s="11" t="s">
        <v>843</v>
      </c>
      <c r="I232" s="14">
        <f t="shared" si="7"/>
        <v>3.8215239589813731E-2</v>
      </c>
      <c r="J232" s="14">
        <v>0.61</v>
      </c>
      <c r="K232" s="121">
        <f t="shared" si="6"/>
        <v>1.1464571876944119</v>
      </c>
      <c r="L232" s="127"/>
    </row>
    <row r="233" spans="1:12" ht="24" customHeight="1">
      <c r="A233" s="126"/>
      <c r="B233" s="119">
        <f>'Full Tax'!D229</f>
        <v>3</v>
      </c>
      <c r="C233" s="10" t="s">
        <v>844</v>
      </c>
      <c r="D233" s="10" t="s">
        <v>844</v>
      </c>
      <c r="E233" s="130"/>
      <c r="F233" s="160"/>
      <c r="G233" s="161"/>
      <c r="H233" s="11" t="s">
        <v>845</v>
      </c>
      <c r="I233" s="14">
        <f t="shared" si="7"/>
        <v>4.510651230273096E-2</v>
      </c>
      <c r="J233" s="14">
        <v>0.72</v>
      </c>
      <c r="K233" s="121">
        <f t="shared" si="6"/>
        <v>0.13531953690819287</v>
      </c>
      <c r="L233" s="127"/>
    </row>
    <row r="234" spans="1:12" ht="24" customHeight="1">
      <c r="A234" s="126"/>
      <c r="B234" s="119">
        <f>'Full Tax'!D230</f>
        <v>10</v>
      </c>
      <c r="C234" s="10" t="s">
        <v>846</v>
      </c>
      <c r="D234" s="10" t="s">
        <v>846</v>
      </c>
      <c r="E234" s="130"/>
      <c r="F234" s="160"/>
      <c r="G234" s="161"/>
      <c r="H234" s="11" t="s">
        <v>847</v>
      </c>
      <c r="I234" s="14">
        <f t="shared" si="7"/>
        <v>4.6985950315344749E-2</v>
      </c>
      <c r="J234" s="14">
        <v>0.75</v>
      </c>
      <c r="K234" s="121">
        <f t="shared" si="6"/>
        <v>0.46985950315344749</v>
      </c>
      <c r="L234" s="127"/>
    </row>
    <row r="235" spans="1:12" ht="24" customHeight="1">
      <c r="A235" s="126"/>
      <c r="B235" s="119">
        <f>'Full Tax'!D231</f>
        <v>3</v>
      </c>
      <c r="C235" s="10" t="s">
        <v>848</v>
      </c>
      <c r="D235" s="10" t="s">
        <v>848</v>
      </c>
      <c r="E235" s="130"/>
      <c r="F235" s="160"/>
      <c r="G235" s="161"/>
      <c r="H235" s="11" t="s">
        <v>849</v>
      </c>
      <c r="I235" s="14">
        <f t="shared" si="7"/>
        <v>4.6985950315344749E-2</v>
      </c>
      <c r="J235" s="14">
        <v>0.75</v>
      </c>
      <c r="K235" s="121">
        <f t="shared" si="6"/>
        <v>0.14095785094603425</v>
      </c>
      <c r="L235" s="127"/>
    </row>
    <row r="236" spans="1:12" ht="24" customHeight="1">
      <c r="A236" s="126"/>
      <c r="B236" s="119">
        <f>'Full Tax'!D232</f>
        <v>5</v>
      </c>
      <c r="C236" s="10" t="s">
        <v>850</v>
      </c>
      <c r="D236" s="10" t="s">
        <v>850</v>
      </c>
      <c r="E236" s="130"/>
      <c r="F236" s="160"/>
      <c r="G236" s="161"/>
      <c r="H236" s="11" t="s">
        <v>851</v>
      </c>
      <c r="I236" s="14">
        <f t="shared" si="7"/>
        <v>6.9539206466710246E-2</v>
      </c>
      <c r="J236" s="14">
        <v>1.1100000000000001</v>
      </c>
      <c r="K236" s="121">
        <f t="shared" si="6"/>
        <v>0.34769603233355123</v>
      </c>
      <c r="L236" s="127"/>
    </row>
    <row r="237" spans="1:12" ht="24" customHeight="1">
      <c r="A237" s="126"/>
      <c r="B237" s="119">
        <f>'Full Tax'!D233</f>
        <v>2</v>
      </c>
      <c r="C237" s="10" t="s">
        <v>852</v>
      </c>
      <c r="D237" s="10" t="s">
        <v>852</v>
      </c>
      <c r="E237" s="130"/>
      <c r="F237" s="160"/>
      <c r="G237" s="161"/>
      <c r="H237" s="11" t="s">
        <v>853</v>
      </c>
      <c r="I237" s="14">
        <f t="shared" si="7"/>
        <v>8.7707107255310196E-2</v>
      </c>
      <c r="J237" s="14">
        <v>1.4</v>
      </c>
      <c r="K237" s="121">
        <f t="shared" si="6"/>
        <v>0.17541421451062039</v>
      </c>
      <c r="L237" s="127"/>
    </row>
    <row r="238" spans="1:12" ht="24" customHeight="1">
      <c r="A238" s="126"/>
      <c r="B238" s="119">
        <f>'Full Tax'!D234</f>
        <v>3</v>
      </c>
      <c r="C238" s="10" t="s">
        <v>854</v>
      </c>
      <c r="D238" s="10" t="s">
        <v>898</v>
      </c>
      <c r="E238" s="130" t="s">
        <v>32</v>
      </c>
      <c r="F238" s="160"/>
      <c r="G238" s="161"/>
      <c r="H238" s="11" t="s">
        <v>855</v>
      </c>
      <c r="I238" s="14">
        <f t="shared" si="7"/>
        <v>3.7588760252275803E-2</v>
      </c>
      <c r="J238" s="14">
        <v>0.6</v>
      </c>
      <c r="K238" s="121">
        <f t="shared" si="6"/>
        <v>0.1127662807568274</v>
      </c>
      <c r="L238" s="127"/>
    </row>
    <row r="239" spans="1:12" ht="24" customHeight="1">
      <c r="A239" s="126"/>
      <c r="B239" s="119">
        <f>'Full Tax'!D235</f>
        <v>3</v>
      </c>
      <c r="C239" s="10" t="s">
        <v>854</v>
      </c>
      <c r="D239" s="10" t="s">
        <v>854</v>
      </c>
      <c r="E239" s="130" t="s">
        <v>33</v>
      </c>
      <c r="F239" s="160"/>
      <c r="G239" s="161"/>
      <c r="H239" s="11" t="s">
        <v>855</v>
      </c>
      <c r="I239" s="14">
        <f t="shared" si="7"/>
        <v>4.3853553627655098E-2</v>
      </c>
      <c r="J239" s="14">
        <v>0.7</v>
      </c>
      <c r="K239" s="121">
        <f t="shared" si="6"/>
        <v>0.13156066088296531</v>
      </c>
      <c r="L239" s="127"/>
    </row>
    <row r="240" spans="1:12" ht="24" customHeight="1">
      <c r="A240" s="126"/>
      <c r="B240" s="119">
        <f>'Full Tax'!D236</f>
        <v>3</v>
      </c>
      <c r="C240" s="10" t="s">
        <v>854</v>
      </c>
      <c r="D240" s="10" t="s">
        <v>854</v>
      </c>
      <c r="E240" s="130" t="s">
        <v>34</v>
      </c>
      <c r="F240" s="160"/>
      <c r="G240" s="161"/>
      <c r="H240" s="11" t="s">
        <v>855</v>
      </c>
      <c r="I240" s="14">
        <f t="shared" si="7"/>
        <v>4.3853553627655098E-2</v>
      </c>
      <c r="J240" s="14">
        <v>0.7</v>
      </c>
      <c r="K240" s="121">
        <f t="shared" si="6"/>
        <v>0.13156066088296531</v>
      </c>
      <c r="L240" s="127"/>
    </row>
    <row r="241" spans="1:12" ht="24" customHeight="1">
      <c r="A241" s="126"/>
      <c r="B241" s="119">
        <f>'Full Tax'!D237</f>
        <v>2</v>
      </c>
      <c r="C241" s="10" t="s">
        <v>854</v>
      </c>
      <c r="D241" s="10" t="s">
        <v>899</v>
      </c>
      <c r="E241" s="130" t="s">
        <v>42</v>
      </c>
      <c r="F241" s="160"/>
      <c r="G241" s="161"/>
      <c r="H241" s="11" t="s">
        <v>855</v>
      </c>
      <c r="I241" s="14">
        <f t="shared" si="7"/>
        <v>7.768343785470333E-2</v>
      </c>
      <c r="J241" s="14">
        <v>1.24</v>
      </c>
      <c r="K241" s="121">
        <f t="shared" si="6"/>
        <v>0.15536687570940666</v>
      </c>
      <c r="L241" s="127"/>
    </row>
    <row r="242" spans="1:12" ht="24" customHeight="1">
      <c r="A242" s="126"/>
      <c r="B242" s="119">
        <f>'Full Tax'!D238</f>
        <v>2</v>
      </c>
      <c r="C242" s="10" t="s">
        <v>854</v>
      </c>
      <c r="D242" s="10" t="s">
        <v>900</v>
      </c>
      <c r="E242" s="130" t="s">
        <v>45</v>
      </c>
      <c r="F242" s="160"/>
      <c r="G242" s="161"/>
      <c r="H242" s="11" t="s">
        <v>855</v>
      </c>
      <c r="I242" s="14">
        <f t="shared" si="7"/>
        <v>8.6454148580234341E-2</v>
      </c>
      <c r="J242" s="14">
        <v>1.38</v>
      </c>
      <c r="K242" s="121">
        <f t="shared" si="6"/>
        <v>0.17290829716046868</v>
      </c>
      <c r="L242" s="127"/>
    </row>
    <row r="243" spans="1:12" ht="24" customHeight="1">
      <c r="A243" s="126"/>
      <c r="B243" s="119">
        <f>'Full Tax'!D239</f>
        <v>2</v>
      </c>
      <c r="C243" s="10" t="s">
        <v>854</v>
      </c>
      <c r="D243" s="10" t="s">
        <v>901</v>
      </c>
      <c r="E243" s="130" t="s">
        <v>46</v>
      </c>
      <c r="F243" s="160"/>
      <c r="G243" s="161"/>
      <c r="H243" s="11" t="s">
        <v>855</v>
      </c>
      <c r="I243" s="14">
        <f t="shared" si="7"/>
        <v>0.10274261135622052</v>
      </c>
      <c r="J243" s="14">
        <v>1.64</v>
      </c>
      <c r="K243" s="121">
        <f t="shared" si="6"/>
        <v>0.20548522271244105</v>
      </c>
      <c r="L243" s="127"/>
    </row>
    <row r="244" spans="1:12" ht="24" customHeight="1">
      <c r="A244" s="126"/>
      <c r="B244" s="119">
        <f>'Full Tax'!D240</f>
        <v>3</v>
      </c>
      <c r="C244" s="10" t="s">
        <v>856</v>
      </c>
      <c r="D244" s="10" t="s">
        <v>902</v>
      </c>
      <c r="E244" s="130" t="s">
        <v>28</v>
      </c>
      <c r="F244" s="160"/>
      <c r="G244" s="161"/>
      <c r="H244" s="11" t="s">
        <v>857</v>
      </c>
      <c r="I244" s="14">
        <f t="shared" si="7"/>
        <v>3.7588760252275803E-2</v>
      </c>
      <c r="J244" s="14">
        <v>0.6</v>
      </c>
      <c r="K244" s="121">
        <f t="shared" si="6"/>
        <v>0.1127662807568274</v>
      </c>
      <c r="L244" s="127"/>
    </row>
    <row r="245" spans="1:12" ht="24" customHeight="1">
      <c r="A245" s="126"/>
      <c r="B245" s="119">
        <f>'Full Tax'!D241</f>
        <v>2</v>
      </c>
      <c r="C245" s="10" t="s">
        <v>858</v>
      </c>
      <c r="D245" s="10" t="s">
        <v>858</v>
      </c>
      <c r="E245" s="130" t="s">
        <v>279</v>
      </c>
      <c r="F245" s="160"/>
      <c r="G245" s="161"/>
      <c r="H245" s="11" t="s">
        <v>859</v>
      </c>
      <c r="I245" s="14">
        <f t="shared" si="7"/>
        <v>0.12216347081989636</v>
      </c>
      <c r="J245" s="14">
        <v>1.95</v>
      </c>
      <c r="K245" s="121">
        <f t="shared" si="6"/>
        <v>0.24432694163979271</v>
      </c>
      <c r="L245" s="127"/>
    </row>
    <row r="246" spans="1:12" ht="24" customHeight="1">
      <c r="A246" s="126"/>
      <c r="B246" s="119">
        <f>'Full Tax'!D242</f>
        <v>2</v>
      </c>
      <c r="C246" s="10" t="s">
        <v>858</v>
      </c>
      <c r="D246" s="10" t="s">
        <v>858</v>
      </c>
      <c r="E246" s="130" t="s">
        <v>277</v>
      </c>
      <c r="F246" s="160"/>
      <c r="G246" s="161"/>
      <c r="H246" s="11" t="s">
        <v>859</v>
      </c>
      <c r="I246" s="14">
        <f t="shared" si="7"/>
        <v>0.12216347081989636</v>
      </c>
      <c r="J246" s="14">
        <v>1.95</v>
      </c>
      <c r="K246" s="121">
        <f t="shared" si="6"/>
        <v>0.24432694163979271</v>
      </c>
      <c r="L246" s="127"/>
    </row>
    <row r="247" spans="1:12" ht="24" customHeight="1">
      <c r="A247" s="126"/>
      <c r="B247" s="119">
        <f>'Full Tax'!D243</f>
        <v>2</v>
      </c>
      <c r="C247" s="10" t="s">
        <v>858</v>
      </c>
      <c r="D247" s="10" t="s">
        <v>858</v>
      </c>
      <c r="E247" s="130" t="s">
        <v>278</v>
      </c>
      <c r="F247" s="160"/>
      <c r="G247" s="161"/>
      <c r="H247" s="11" t="s">
        <v>859</v>
      </c>
      <c r="I247" s="14">
        <f t="shared" si="7"/>
        <v>0.12216347081989636</v>
      </c>
      <c r="J247" s="14">
        <v>1.95</v>
      </c>
      <c r="K247" s="121">
        <f t="shared" si="6"/>
        <v>0.24432694163979271</v>
      </c>
      <c r="L247" s="127"/>
    </row>
    <row r="248" spans="1:12" ht="24" customHeight="1">
      <c r="A248" s="126"/>
      <c r="B248" s="119">
        <f>'Full Tax'!D244</f>
        <v>2</v>
      </c>
      <c r="C248" s="10" t="s">
        <v>860</v>
      </c>
      <c r="D248" s="10" t="s">
        <v>860</v>
      </c>
      <c r="E248" s="130" t="s">
        <v>277</v>
      </c>
      <c r="F248" s="160"/>
      <c r="G248" s="161"/>
      <c r="H248" s="11" t="s">
        <v>861</v>
      </c>
      <c r="I248" s="14">
        <f t="shared" si="7"/>
        <v>0.12466938817004808</v>
      </c>
      <c r="J248" s="14">
        <v>1.99</v>
      </c>
      <c r="K248" s="121">
        <f t="shared" si="6"/>
        <v>0.24933877634009616</v>
      </c>
      <c r="L248" s="127"/>
    </row>
    <row r="249" spans="1:12" ht="24" customHeight="1">
      <c r="A249" s="126"/>
      <c r="B249" s="119">
        <f>'Full Tax'!D245</f>
        <v>2</v>
      </c>
      <c r="C249" s="10" t="s">
        <v>860</v>
      </c>
      <c r="D249" s="10" t="s">
        <v>860</v>
      </c>
      <c r="E249" s="130" t="s">
        <v>278</v>
      </c>
      <c r="F249" s="160"/>
      <c r="G249" s="161"/>
      <c r="H249" s="11" t="s">
        <v>861</v>
      </c>
      <c r="I249" s="14">
        <f t="shared" si="7"/>
        <v>0.12466938817004808</v>
      </c>
      <c r="J249" s="14">
        <v>1.99</v>
      </c>
      <c r="K249" s="121">
        <f t="shared" si="6"/>
        <v>0.24933877634009616</v>
      </c>
      <c r="L249" s="127"/>
    </row>
    <row r="250" spans="1:12" ht="24" customHeight="1">
      <c r="A250" s="126"/>
      <c r="B250" s="119">
        <f>'Full Tax'!D246</f>
        <v>2</v>
      </c>
      <c r="C250" s="10" t="s">
        <v>862</v>
      </c>
      <c r="D250" s="10" t="s">
        <v>862</v>
      </c>
      <c r="E250" s="130"/>
      <c r="F250" s="160"/>
      <c r="G250" s="161"/>
      <c r="H250" s="11" t="s">
        <v>863</v>
      </c>
      <c r="I250" s="14">
        <f t="shared" si="7"/>
        <v>3.9468198264889592E-2</v>
      </c>
      <c r="J250" s="14">
        <v>0.63</v>
      </c>
      <c r="K250" s="121">
        <f t="shared" si="6"/>
        <v>7.8936396529779185E-2</v>
      </c>
      <c r="L250" s="127"/>
    </row>
    <row r="251" spans="1:12" ht="24" customHeight="1">
      <c r="A251" s="126"/>
      <c r="B251" s="119">
        <f>'Full Tax'!D247</f>
        <v>2</v>
      </c>
      <c r="C251" s="10" t="s">
        <v>864</v>
      </c>
      <c r="D251" s="10" t="s">
        <v>864</v>
      </c>
      <c r="E251" s="130" t="s">
        <v>865</v>
      </c>
      <c r="F251" s="160"/>
      <c r="G251" s="161"/>
      <c r="H251" s="11" t="s">
        <v>866</v>
      </c>
      <c r="I251" s="14">
        <f t="shared" si="7"/>
        <v>0.18418492523615143</v>
      </c>
      <c r="J251" s="14">
        <v>2.94</v>
      </c>
      <c r="K251" s="121">
        <f t="shared" si="6"/>
        <v>0.36836985047230286</v>
      </c>
      <c r="L251" s="127"/>
    </row>
    <row r="252" spans="1:12" ht="24" customHeight="1">
      <c r="A252" s="126"/>
      <c r="B252" s="119">
        <f>'Full Tax'!D248</f>
        <v>1</v>
      </c>
      <c r="C252" s="10" t="s">
        <v>867</v>
      </c>
      <c r="D252" s="10" t="s">
        <v>867</v>
      </c>
      <c r="E252" s="130" t="s">
        <v>112</v>
      </c>
      <c r="F252" s="160"/>
      <c r="G252" s="161"/>
      <c r="H252" s="11" t="s">
        <v>868</v>
      </c>
      <c r="I252" s="14">
        <f t="shared" si="7"/>
        <v>0.14722264432141358</v>
      </c>
      <c r="J252" s="14">
        <v>2.35</v>
      </c>
      <c r="K252" s="121">
        <f t="shared" si="6"/>
        <v>0.14722264432141358</v>
      </c>
      <c r="L252" s="127"/>
    </row>
    <row r="253" spans="1:12" ht="24" customHeight="1">
      <c r="A253" s="126"/>
      <c r="B253" s="119">
        <f>'Full Tax'!D249</f>
        <v>1</v>
      </c>
      <c r="C253" s="10" t="s">
        <v>867</v>
      </c>
      <c r="D253" s="10" t="s">
        <v>867</v>
      </c>
      <c r="E253" s="130" t="s">
        <v>269</v>
      </c>
      <c r="F253" s="160"/>
      <c r="G253" s="161"/>
      <c r="H253" s="11" t="s">
        <v>868</v>
      </c>
      <c r="I253" s="14">
        <f t="shared" si="7"/>
        <v>0.14722264432141358</v>
      </c>
      <c r="J253" s="14">
        <v>2.35</v>
      </c>
      <c r="K253" s="121">
        <f t="shared" si="6"/>
        <v>0.14722264432141358</v>
      </c>
      <c r="L253" s="127"/>
    </row>
    <row r="254" spans="1:12" ht="24" customHeight="1">
      <c r="A254" s="126"/>
      <c r="B254" s="119">
        <f>'Full Tax'!D250</f>
        <v>1</v>
      </c>
      <c r="C254" s="10" t="s">
        <v>867</v>
      </c>
      <c r="D254" s="10" t="s">
        <v>867</v>
      </c>
      <c r="E254" s="130" t="s">
        <v>272</v>
      </c>
      <c r="F254" s="160"/>
      <c r="G254" s="161"/>
      <c r="H254" s="11" t="s">
        <v>868</v>
      </c>
      <c r="I254" s="14">
        <f t="shared" si="7"/>
        <v>0.14722264432141358</v>
      </c>
      <c r="J254" s="14">
        <v>2.35</v>
      </c>
      <c r="K254" s="121">
        <f t="shared" si="6"/>
        <v>0.14722264432141358</v>
      </c>
      <c r="L254" s="127"/>
    </row>
    <row r="255" spans="1:12" ht="24" customHeight="1">
      <c r="A255" s="126"/>
      <c r="B255" s="119">
        <f>'Full Tax'!D251</f>
        <v>1</v>
      </c>
      <c r="C255" s="10" t="s">
        <v>867</v>
      </c>
      <c r="D255" s="10" t="s">
        <v>867</v>
      </c>
      <c r="E255" s="130" t="s">
        <v>316</v>
      </c>
      <c r="F255" s="160"/>
      <c r="G255" s="161"/>
      <c r="H255" s="11" t="s">
        <v>868</v>
      </c>
      <c r="I255" s="14">
        <f t="shared" si="7"/>
        <v>0.14722264432141358</v>
      </c>
      <c r="J255" s="14">
        <v>2.35</v>
      </c>
      <c r="K255" s="121">
        <f t="shared" si="6"/>
        <v>0.14722264432141358</v>
      </c>
      <c r="L255" s="127"/>
    </row>
    <row r="256" spans="1:12" ht="24" customHeight="1">
      <c r="A256" s="126"/>
      <c r="B256" s="120">
        <f>'Full Tax'!D252</f>
        <v>15</v>
      </c>
      <c r="C256" s="12" t="s">
        <v>867</v>
      </c>
      <c r="D256" s="12" t="s">
        <v>867</v>
      </c>
      <c r="E256" s="131" t="s">
        <v>670</v>
      </c>
      <c r="F256" s="162"/>
      <c r="G256" s="163"/>
      <c r="H256" s="13" t="s">
        <v>868</v>
      </c>
      <c r="I256" s="15">
        <f t="shared" si="7"/>
        <v>0.14722264432141358</v>
      </c>
      <c r="J256" s="15">
        <v>2.35</v>
      </c>
      <c r="K256" s="122">
        <f t="shared" si="6"/>
        <v>2.2083396648212035</v>
      </c>
      <c r="L256" s="127"/>
    </row>
    <row r="257" spans="1:15" ht="12.75" customHeight="1">
      <c r="A257" s="126"/>
      <c r="B257" s="138"/>
      <c r="C257" s="138"/>
      <c r="D257" s="138"/>
      <c r="E257" s="138"/>
      <c r="F257" s="138"/>
      <c r="G257" s="138"/>
      <c r="H257" s="138"/>
      <c r="I257" s="139" t="s">
        <v>261</v>
      </c>
      <c r="J257" s="139" t="s">
        <v>261</v>
      </c>
      <c r="K257" s="140">
        <f>SUM(K22:K256)</f>
        <v>53.537807165491778</v>
      </c>
      <c r="L257" s="127"/>
    </row>
    <row r="258" spans="1:15" ht="12.75" customHeight="1">
      <c r="A258" s="126"/>
      <c r="B258" s="138"/>
      <c r="C258" s="138"/>
      <c r="D258" s="138"/>
      <c r="E258" s="138"/>
      <c r="F258" s="138"/>
      <c r="G258" s="138"/>
      <c r="H258" s="138"/>
      <c r="I258" s="153" t="s">
        <v>925</v>
      </c>
      <c r="J258" s="139" t="s">
        <v>190</v>
      </c>
      <c r="K258" s="140">
        <v>0</v>
      </c>
      <c r="L258" s="127"/>
    </row>
    <row r="259" spans="1:15" ht="12.75" customHeight="1" outlineLevel="1">
      <c r="A259" s="126"/>
      <c r="B259" s="138"/>
      <c r="C259" s="138"/>
      <c r="D259" s="138"/>
      <c r="E259" s="138"/>
      <c r="F259" s="138"/>
      <c r="G259" s="138"/>
      <c r="H259" s="138"/>
      <c r="I259" s="139" t="s">
        <v>263</v>
      </c>
      <c r="J259" s="139" t="s">
        <v>191</v>
      </c>
      <c r="K259" s="140">
        <f>SUM(K257:K258)</f>
        <v>53.537807165491778</v>
      </c>
      <c r="L259" s="127"/>
      <c r="N259" s="174"/>
      <c r="O259" s="174"/>
    </row>
    <row r="260" spans="1:15" ht="12.75" customHeight="1">
      <c r="A260" s="6"/>
      <c r="B260" s="7"/>
      <c r="C260" s="7"/>
      <c r="D260" s="7"/>
      <c r="E260" s="7"/>
      <c r="F260" s="7"/>
      <c r="G260" s="7"/>
      <c r="H260" s="7" t="s">
        <v>931</v>
      </c>
      <c r="I260" s="7"/>
      <c r="J260" s="7"/>
      <c r="K260" s="7"/>
      <c r="L260" s="8"/>
      <c r="N260" s="174"/>
      <c r="O260" s="174"/>
    </row>
    <row r="261" spans="1:15" ht="12.75" customHeight="1"/>
    <row r="262" spans="1:15" ht="12.75" customHeight="1">
      <c r="H262" s="1" t="s">
        <v>711</v>
      </c>
      <c r="I262" s="103">
        <f>'Full Tax'!M11</f>
        <v>35.4</v>
      </c>
    </row>
    <row r="263" spans="1:15" ht="12.75" customHeight="1">
      <c r="H263" s="1" t="s">
        <v>712</v>
      </c>
      <c r="I263" s="103">
        <f>I264</f>
        <v>1895.2383736584088</v>
      </c>
    </row>
    <row r="264" spans="1:15" ht="12.75" customHeight="1">
      <c r="H264" s="1" t="s">
        <v>713</v>
      </c>
      <c r="I264" s="103">
        <f>K259*I262</f>
        <v>1895.2383736584088</v>
      </c>
    </row>
  </sheetData>
  <mergeCells count="239">
    <mergeCell ref="F252:G252"/>
    <mergeCell ref="F253:G253"/>
    <mergeCell ref="F254:G254"/>
    <mergeCell ref="F255:G255"/>
    <mergeCell ref="F256:G256"/>
    <mergeCell ref="F246:G246"/>
    <mergeCell ref="F247:G247"/>
    <mergeCell ref="F248:G248"/>
    <mergeCell ref="F249:G249"/>
    <mergeCell ref="F250:G250"/>
    <mergeCell ref="F251:G251"/>
    <mergeCell ref="F240:G240"/>
    <mergeCell ref="F241:G241"/>
    <mergeCell ref="F242:G242"/>
    <mergeCell ref="F243:G243"/>
    <mergeCell ref="F244:G244"/>
    <mergeCell ref="F245:G245"/>
    <mergeCell ref="F234:G234"/>
    <mergeCell ref="F235:G235"/>
    <mergeCell ref="F236:G236"/>
    <mergeCell ref="F237:G237"/>
    <mergeCell ref="F238:G238"/>
    <mergeCell ref="F239:G239"/>
    <mergeCell ref="F228:G228"/>
    <mergeCell ref="F229:G229"/>
    <mergeCell ref="F230:G230"/>
    <mergeCell ref="F231:G231"/>
    <mergeCell ref="F232:G232"/>
    <mergeCell ref="F233:G233"/>
    <mergeCell ref="F222:G222"/>
    <mergeCell ref="F223:G223"/>
    <mergeCell ref="F224:G224"/>
    <mergeCell ref="F225:G225"/>
    <mergeCell ref="F226:G226"/>
    <mergeCell ref="F227:G227"/>
    <mergeCell ref="F216:G216"/>
    <mergeCell ref="F217:G217"/>
    <mergeCell ref="F218:G218"/>
    <mergeCell ref="F219:G219"/>
    <mergeCell ref="F220:G220"/>
    <mergeCell ref="F221:G221"/>
    <mergeCell ref="F210:G210"/>
    <mergeCell ref="F211:G211"/>
    <mergeCell ref="F212:G212"/>
    <mergeCell ref="F213:G213"/>
    <mergeCell ref="F214:G214"/>
    <mergeCell ref="F215:G215"/>
    <mergeCell ref="F204:G204"/>
    <mergeCell ref="F205:G205"/>
    <mergeCell ref="F206:G206"/>
    <mergeCell ref="F207:G207"/>
    <mergeCell ref="F208:G208"/>
    <mergeCell ref="F209:G209"/>
    <mergeCell ref="F198:G198"/>
    <mergeCell ref="F199:G199"/>
    <mergeCell ref="F200:G200"/>
    <mergeCell ref="F201:G201"/>
    <mergeCell ref="F202:G202"/>
    <mergeCell ref="F203:G203"/>
    <mergeCell ref="F192:G192"/>
    <mergeCell ref="F193:G193"/>
    <mergeCell ref="F194:G194"/>
    <mergeCell ref="F195:G195"/>
    <mergeCell ref="F196:G196"/>
    <mergeCell ref="F197:G197"/>
    <mergeCell ref="F186:G186"/>
    <mergeCell ref="F187:G187"/>
    <mergeCell ref="F188:G188"/>
    <mergeCell ref="F189:G189"/>
    <mergeCell ref="F190:G190"/>
    <mergeCell ref="F191:G191"/>
    <mergeCell ref="F180:G180"/>
    <mergeCell ref="F181:G181"/>
    <mergeCell ref="F182:G182"/>
    <mergeCell ref="F183:G183"/>
    <mergeCell ref="F184:G184"/>
    <mergeCell ref="F185:G185"/>
    <mergeCell ref="F174:G174"/>
    <mergeCell ref="F175:G175"/>
    <mergeCell ref="F176:G176"/>
    <mergeCell ref="F177:G177"/>
    <mergeCell ref="F178:G178"/>
    <mergeCell ref="F179:G179"/>
    <mergeCell ref="F168:G168"/>
    <mergeCell ref="F169:G169"/>
    <mergeCell ref="F170:G170"/>
    <mergeCell ref="F171:G171"/>
    <mergeCell ref="F172:G172"/>
    <mergeCell ref="F173:G173"/>
    <mergeCell ref="F162:G162"/>
    <mergeCell ref="F163:G163"/>
    <mergeCell ref="F164:G164"/>
    <mergeCell ref="F165:G165"/>
    <mergeCell ref="F166:G166"/>
    <mergeCell ref="F167:G167"/>
    <mergeCell ref="F156:G156"/>
    <mergeCell ref="F157:G157"/>
    <mergeCell ref="F158:G158"/>
    <mergeCell ref="F159:G159"/>
    <mergeCell ref="F160:G160"/>
    <mergeCell ref="F161:G161"/>
    <mergeCell ref="F150:G150"/>
    <mergeCell ref="F151:G151"/>
    <mergeCell ref="F152:G152"/>
    <mergeCell ref="F153:G153"/>
    <mergeCell ref="F154:G154"/>
    <mergeCell ref="F155:G155"/>
    <mergeCell ref="F144:G144"/>
    <mergeCell ref="F145:G145"/>
    <mergeCell ref="F146:G146"/>
    <mergeCell ref="F147:G147"/>
    <mergeCell ref="F148:G148"/>
    <mergeCell ref="F149:G149"/>
    <mergeCell ref="F138:G138"/>
    <mergeCell ref="F139:G139"/>
    <mergeCell ref="F140:G140"/>
    <mergeCell ref="F141:G141"/>
    <mergeCell ref="F142:G142"/>
    <mergeCell ref="F143:G143"/>
    <mergeCell ref="F132:G132"/>
    <mergeCell ref="F133:G133"/>
    <mergeCell ref="F134:G134"/>
    <mergeCell ref="F135:G135"/>
    <mergeCell ref="F136:G136"/>
    <mergeCell ref="F137:G137"/>
    <mergeCell ref="F126:G126"/>
    <mergeCell ref="F127:G127"/>
    <mergeCell ref="F128:G128"/>
    <mergeCell ref="F129:G129"/>
    <mergeCell ref="F130:G130"/>
    <mergeCell ref="F131:G131"/>
    <mergeCell ref="F120:G120"/>
    <mergeCell ref="F121:G121"/>
    <mergeCell ref="F122:G122"/>
    <mergeCell ref="F123:G123"/>
    <mergeCell ref="F124:G124"/>
    <mergeCell ref="F125:G125"/>
    <mergeCell ref="F114:G114"/>
    <mergeCell ref="F115:G115"/>
    <mergeCell ref="F116:G116"/>
    <mergeCell ref="F117:G117"/>
    <mergeCell ref="F118:G118"/>
    <mergeCell ref="F119:G119"/>
    <mergeCell ref="F108:G108"/>
    <mergeCell ref="F109:G109"/>
    <mergeCell ref="F110:G110"/>
    <mergeCell ref="F111:G111"/>
    <mergeCell ref="F112:G112"/>
    <mergeCell ref="F113:G113"/>
    <mergeCell ref="F102:G102"/>
    <mergeCell ref="F103:G103"/>
    <mergeCell ref="F104:G104"/>
    <mergeCell ref="F105:G105"/>
    <mergeCell ref="F106:G106"/>
    <mergeCell ref="F107:G107"/>
    <mergeCell ref="F96:G96"/>
    <mergeCell ref="F97:G97"/>
    <mergeCell ref="F98:G98"/>
    <mergeCell ref="F99:G99"/>
    <mergeCell ref="F100:G100"/>
    <mergeCell ref="F101:G101"/>
    <mergeCell ref="F90:G90"/>
    <mergeCell ref="F91:G91"/>
    <mergeCell ref="F92:G92"/>
    <mergeCell ref="F93:G93"/>
    <mergeCell ref="F94:G94"/>
    <mergeCell ref="F95:G95"/>
    <mergeCell ref="F84:G84"/>
    <mergeCell ref="F85:G85"/>
    <mergeCell ref="F86:G86"/>
    <mergeCell ref="F87:G87"/>
    <mergeCell ref="F88:G88"/>
    <mergeCell ref="F89:G89"/>
    <mergeCell ref="F78:G78"/>
    <mergeCell ref="F79:G79"/>
    <mergeCell ref="F80:G80"/>
    <mergeCell ref="F81:G81"/>
    <mergeCell ref="F82:G82"/>
    <mergeCell ref="F83:G83"/>
    <mergeCell ref="F72:G72"/>
    <mergeCell ref="F73:G73"/>
    <mergeCell ref="F74:G74"/>
    <mergeCell ref="F75:G75"/>
    <mergeCell ref="F76:G76"/>
    <mergeCell ref="F77:G77"/>
    <mergeCell ref="F66:G66"/>
    <mergeCell ref="F67:G67"/>
    <mergeCell ref="F68:G68"/>
    <mergeCell ref="F69:G69"/>
    <mergeCell ref="F70:G70"/>
    <mergeCell ref="F71:G71"/>
    <mergeCell ref="F60:G60"/>
    <mergeCell ref="F61:G61"/>
    <mergeCell ref="F62:G62"/>
    <mergeCell ref="F63:G63"/>
    <mergeCell ref="F64:G64"/>
    <mergeCell ref="F65:G65"/>
    <mergeCell ref="F54:G54"/>
    <mergeCell ref="F55:G55"/>
    <mergeCell ref="F56:G56"/>
    <mergeCell ref="F57:G57"/>
    <mergeCell ref="F58:G58"/>
    <mergeCell ref="F59:G59"/>
    <mergeCell ref="F48:G48"/>
    <mergeCell ref="F49:G49"/>
    <mergeCell ref="F50:G50"/>
    <mergeCell ref="F51:G51"/>
    <mergeCell ref="F52:G52"/>
    <mergeCell ref="F53:G53"/>
    <mergeCell ref="F42:G42"/>
    <mergeCell ref="F43:G43"/>
    <mergeCell ref="F44:G44"/>
    <mergeCell ref="F45:G45"/>
    <mergeCell ref="F46:G46"/>
    <mergeCell ref="F47:G47"/>
    <mergeCell ref="F36:G36"/>
    <mergeCell ref="F37:G37"/>
    <mergeCell ref="F38:G38"/>
    <mergeCell ref="F39:G39"/>
    <mergeCell ref="F40:G40"/>
    <mergeCell ref="F41:G41"/>
    <mergeCell ref="F30:G30"/>
    <mergeCell ref="F31:G31"/>
    <mergeCell ref="F32:G32"/>
    <mergeCell ref="F33:G33"/>
    <mergeCell ref="F34:G34"/>
    <mergeCell ref="F35:G35"/>
    <mergeCell ref="F24:G24"/>
    <mergeCell ref="F25:G25"/>
    <mergeCell ref="F26:G26"/>
    <mergeCell ref="F27:G27"/>
    <mergeCell ref="F28:G28"/>
    <mergeCell ref="F29:G29"/>
    <mergeCell ref="K10:K11"/>
    <mergeCell ref="K14:K15"/>
    <mergeCell ref="F20:G20"/>
    <mergeCell ref="F21:G21"/>
    <mergeCell ref="F22:G22"/>
    <mergeCell ref="F23:G2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935A5-7F92-4443-9033-7D55F047F8F3}">
  <sheetPr>
    <tabColor rgb="FFFFFF00"/>
  </sheetPr>
  <dimension ref="A1:K270"/>
  <sheetViews>
    <sheetView topLeftCell="A247" zoomScale="90" zoomScaleNormal="90" workbookViewId="0">
      <selection activeCell="I270" sqref="I270"/>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723</v>
      </c>
      <c r="C10" s="132"/>
      <c r="D10" s="132"/>
      <c r="E10" s="132"/>
      <c r="F10" s="127"/>
      <c r="G10" s="128"/>
      <c r="H10" s="128" t="s">
        <v>723</v>
      </c>
      <c r="I10" s="132"/>
      <c r="J10" s="164">
        <v>52071</v>
      </c>
      <c r="K10" s="127"/>
    </row>
    <row r="11" spans="1:11">
      <c r="A11" s="126"/>
      <c r="B11" s="126" t="s">
        <v>724</v>
      </c>
      <c r="C11" s="132"/>
      <c r="D11" s="132"/>
      <c r="E11" s="132"/>
      <c r="F11" s="127"/>
      <c r="G11" s="128"/>
      <c r="H11" s="128" t="s">
        <v>724</v>
      </c>
      <c r="I11" s="132"/>
      <c r="J11" s="165"/>
      <c r="K11" s="127"/>
    </row>
    <row r="12" spans="1:11">
      <c r="A12" s="126"/>
      <c r="B12" s="126" t="s">
        <v>725</v>
      </c>
      <c r="C12" s="132"/>
      <c r="D12" s="132"/>
      <c r="E12" s="132"/>
      <c r="F12" s="127"/>
      <c r="G12" s="128"/>
      <c r="H12" s="128" t="s">
        <v>725</v>
      </c>
      <c r="I12" s="132"/>
      <c r="J12" s="132"/>
      <c r="K12" s="127"/>
    </row>
    <row r="13" spans="1:11">
      <c r="A13" s="126"/>
      <c r="B13" s="126" t="s">
        <v>913</v>
      </c>
      <c r="C13" s="132"/>
      <c r="D13" s="132"/>
      <c r="E13" s="132"/>
      <c r="F13" s="127"/>
      <c r="G13" s="128"/>
      <c r="H13" s="128" t="s">
        <v>913</v>
      </c>
      <c r="I13" s="132"/>
      <c r="J13" s="111" t="s">
        <v>16</v>
      </c>
      <c r="K13" s="127"/>
    </row>
    <row r="14" spans="1:11" ht="15" customHeight="1">
      <c r="A14" s="126"/>
      <c r="B14" s="126" t="s">
        <v>727</v>
      </c>
      <c r="C14" s="132"/>
      <c r="D14" s="132"/>
      <c r="E14" s="132"/>
      <c r="F14" s="127"/>
      <c r="G14" s="128"/>
      <c r="H14" s="128" t="s">
        <v>727</v>
      </c>
      <c r="I14" s="132"/>
      <c r="J14" s="166">
        <v>45237</v>
      </c>
      <c r="K14" s="127"/>
    </row>
    <row r="15" spans="1:11" ht="15" customHeight="1">
      <c r="A15" s="126"/>
      <c r="B15" s="143" t="s">
        <v>914</v>
      </c>
      <c r="C15" s="7"/>
      <c r="D15" s="7"/>
      <c r="E15" s="7"/>
      <c r="F15" s="8"/>
      <c r="G15" s="128"/>
      <c r="H15" s="142" t="s">
        <v>914</v>
      </c>
      <c r="I15" s="132"/>
      <c r="J15" s="167"/>
      <c r="K15" s="127"/>
    </row>
    <row r="16" spans="1:11" ht="15" customHeight="1">
      <c r="A16" s="126"/>
      <c r="B16" s="132"/>
      <c r="C16" s="132"/>
      <c r="D16" s="132"/>
      <c r="E16" s="132"/>
      <c r="F16" s="132"/>
      <c r="G16" s="132"/>
      <c r="H16" s="132"/>
      <c r="I16" s="135" t="s">
        <v>147</v>
      </c>
      <c r="J16" s="141">
        <v>40624</v>
      </c>
      <c r="K16" s="127"/>
    </row>
    <row r="17" spans="1:11">
      <c r="A17" s="126"/>
      <c r="B17" s="132" t="s">
        <v>728</v>
      </c>
      <c r="C17" s="132"/>
      <c r="D17" s="132"/>
      <c r="E17" s="132"/>
      <c r="F17" s="132"/>
      <c r="G17" s="132"/>
      <c r="H17" s="132"/>
      <c r="I17" s="135" t="s">
        <v>148</v>
      </c>
      <c r="J17" s="141" t="s">
        <v>915</v>
      </c>
      <c r="K17" s="127"/>
    </row>
    <row r="18" spans="1:11" ht="18">
      <c r="A18" s="126"/>
      <c r="B18" s="132" t="s">
        <v>729</v>
      </c>
      <c r="C18" s="132"/>
      <c r="D18" s="132"/>
      <c r="E18" s="132"/>
      <c r="F18" s="132"/>
      <c r="G18" s="132"/>
      <c r="H18" s="132"/>
      <c r="I18" s="134" t="s">
        <v>264</v>
      </c>
      <c r="J18" s="116" t="s">
        <v>164</v>
      </c>
      <c r="K18" s="127"/>
    </row>
    <row r="19" spans="1:11">
      <c r="A19" s="126"/>
      <c r="B19" s="132"/>
      <c r="C19" s="132"/>
      <c r="D19" s="132"/>
      <c r="E19" s="132"/>
      <c r="F19" s="132"/>
      <c r="G19" s="132"/>
      <c r="H19" s="132" t="s">
        <v>11</v>
      </c>
      <c r="I19" s="132"/>
      <c r="J19" s="132"/>
      <c r="K19" s="127"/>
    </row>
    <row r="20" spans="1:11">
      <c r="A20" s="126"/>
      <c r="B20" s="112" t="s">
        <v>204</v>
      </c>
      <c r="C20" s="112" t="s">
        <v>205</v>
      </c>
      <c r="D20" s="129" t="s">
        <v>290</v>
      </c>
      <c r="E20" s="129" t="s">
        <v>206</v>
      </c>
      <c r="F20" s="168" t="s">
        <v>207</v>
      </c>
      <c r="G20" s="169"/>
      <c r="H20" s="112" t="s">
        <v>174</v>
      </c>
      <c r="I20" s="112" t="s">
        <v>208</v>
      </c>
      <c r="J20" s="112" t="s">
        <v>26</v>
      </c>
      <c r="K20" s="127"/>
    </row>
    <row r="21" spans="1:11">
      <c r="A21" s="126"/>
      <c r="B21" s="117"/>
      <c r="C21" s="117"/>
      <c r="D21" s="118"/>
      <c r="E21" s="118"/>
      <c r="F21" s="170"/>
      <c r="G21" s="171"/>
      <c r="H21" s="117" t="s">
        <v>146</v>
      </c>
      <c r="I21" s="117"/>
      <c r="J21" s="117"/>
      <c r="K21" s="127"/>
    </row>
    <row r="22" spans="1:11" ht="24">
      <c r="A22" s="126"/>
      <c r="B22" s="119">
        <v>5</v>
      </c>
      <c r="C22" s="10" t="s">
        <v>730</v>
      </c>
      <c r="D22" s="130" t="s">
        <v>730</v>
      </c>
      <c r="E22" s="130" t="s">
        <v>490</v>
      </c>
      <c r="F22" s="160"/>
      <c r="G22" s="161"/>
      <c r="H22" s="11" t="s">
        <v>904</v>
      </c>
      <c r="I22" s="14">
        <v>0.17</v>
      </c>
      <c r="J22" s="121">
        <f t="shared" ref="J22:J85" si="0">I22*B22</f>
        <v>0.85000000000000009</v>
      </c>
      <c r="K22" s="127"/>
    </row>
    <row r="23" spans="1:11" ht="24">
      <c r="A23" s="126"/>
      <c r="B23" s="119">
        <v>5</v>
      </c>
      <c r="C23" s="10" t="s">
        <v>730</v>
      </c>
      <c r="D23" s="130" t="s">
        <v>730</v>
      </c>
      <c r="E23" s="130" t="s">
        <v>731</v>
      </c>
      <c r="F23" s="160"/>
      <c r="G23" s="161"/>
      <c r="H23" s="11" t="s">
        <v>904</v>
      </c>
      <c r="I23" s="14">
        <v>0.17</v>
      </c>
      <c r="J23" s="121">
        <f t="shared" si="0"/>
        <v>0.85000000000000009</v>
      </c>
      <c r="K23" s="127"/>
    </row>
    <row r="24" spans="1:11" ht="24">
      <c r="A24" s="126"/>
      <c r="B24" s="119">
        <v>5</v>
      </c>
      <c r="C24" s="10" t="s">
        <v>732</v>
      </c>
      <c r="D24" s="130" t="s">
        <v>732</v>
      </c>
      <c r="E24" s="130" t="s">
        <v>279</v>
      </c>
      <c r="F24" s="160"/>
      <c r="G24" s="161"/>
      <c r="H24" s="11" t="s">
        <v>905</v>
      </c>
      <c r="I24" s="14">
        <v>0.17</v>
      </c>
      <c r="J24" s="121">
        <f t="shared" si="0"/>
        <v>0.85000000000000009</v>
      </c>
      <c r="K24" s="127"/>
    </row>
    <row r="25" spans="1:11" ht="24">
      <c r="A25" s="126"/>
      <c r="B25" s="119">
        <v>10</v>
      </c>
      <c r="C25" s="10" t="s">
        <v>733</v>
      </c>
      <c r="D25" s="130" t="s">
        <v>733</v>
      </c>
      <c r="E25" s="130" t="s">
        <v>30</v>
      </c>
      <c r="F25" s="160" t="s">
        <v>279</v>
      </c>
      <c r="G25" s="161"/>
      <c r="H25" s="11" t="s">
        <v>734</v>
      </c>
      <c r="I25" s="14">
        <v>0.21</v>
      </c>
      <c r="J25" s="121">
        <f t="shared" si="0"/>
        <v>2.1</v>
      </c>
      <c r="K25" s="127"/>
    </row>
    <row r="26" spans="1:11" ht="24">
      <c r="A26" s="126"/>
      <c r="B26" s="119">
        <v>5</v>
      </c>
      <c r="C26" s="10" t="s">
        <v>733</v>
      </c>
      <c r="D26" s="130" t="s">
        <v>733</v>
      </c>
      <c r="E26" s="130" t="s">
        <v>30</v>
      </c>
      <c r="F26" s="160" t="s">
        <v>735</v>
      </c>
      <c r="G26" s="161"/>
      <c r="H26" s="11" t="s">
        <v>734</v>
      </c>
      <c r="I26" s="14">
        <v>0.21</v>
      </c>
      <c r="J26" s="121">
        <f t="shared" si="0"/>
        <v>1.05</v>
      </c>
      <c r="K26" s="127"/>
    </row>
    <row r="27" spans="1:11" ht="24">
      <c r="A27" s="126"/>
      <c r="B27" s="119">
        <v>10</v>
      </c>
      <c r="C27" s="10" t="s">
        <v>733</v>
      </c>
      <c r="D27" s="130" t="s">
        <v>733</v>
      </c>
      <c r="E27" s="130" t="s">
        <v>31</v>
      </c>
      <c r="F27" s="160" t="s">
        <v>279</v>
      </c>
      <c r="G27" s="161"/>
      <c r="H27" s="11" t="s">
        <v>734</v>
      </c>
      <c r="I27" s="14">
        <v>0.21</v>
      </c>
      <c r="J27" s="121">
        <f t="shared" si="0"/>
        <v>2.1</v>
      </c>
      <c r="K27" s="127"/>
    </row>
    <row r="28" spans="1:11">
      <c r="A28" s="126"/>
      <c r="B28" s="119">
        <v>2</v>
      </c>
      <c r="C28" s="10" t="s">
        <v>736</v>
      </c>
      <c r="D28" s="130" t="s">
        <v>869</v>
      </c>
      <c r="E28" s="130" t="s">
        <v>716</v>
      </c>
      <c r="F28" s="160" t="s">
        <v>279</v>
      </c>
      <c r="G28" s="161"/>
      <c r="H28" s="11" t="s">
        <v>737</v>
      </c>
      <c r="I28" s="14">
        <v>0.49</v>
      </c>
      <c r="J28" s="121">
        <f t="shared" si="0"/>
        <v>0.98</v>
      </c>
      <c r="K28" s="127"/>
    </row>
    <row r="29" spans="1:11">
      <c r="A29" s="126"/>
      <c r="B29" s="119">
        <v>2</v>
      </c>
      <c r="C29" s="10" t="s">
        <v>736</v>
      </c>
      <c r="D29" s="130" t="s">
        <v>870</v>
      </c>
      <c r="E29" s="130" t="s">
        <v>720</v>
      </c>
      <c r="F29" s="160" t="s">
        <v>279</v>
      </c>
      <c r="G29" s="161"/>
      <c r="H29" s="11" t="s">
        <v>737</v>
      </c>
      <c r="I29" s="14">
        <v>0.79</v>
      </c>
      <c r="J29" s="121">
        <f t="shared" si="0"/>
        <v>1.58</v>
      </c>
      <c r="K29" s="127"/>
    </row>
    <row r="30" spans="1:11">
      <c r="A30" s="126"/>
      <c r="B30" s="119">
        <v>2</v>
      </c>
      <c r="C30" s="10" t="s">
        <v>738</v>
      </c>
      <c r="D30" s="130" t="s">
        <v>871</v>
      </c>
      <c r="E30" s="130" t="s">
        <v>717</v>
      </c>
      <c r="F30" s="160" t="s">
        <v>279</v>
      </c>
      <c r="G30" s="161"/>
      <c r="H30" s="11" t="s">
        <v>739</v>
      </c>
      <c r="I30" s="14">
        <v>0.65</v>
      </c>
      <c r="J30" s="121">
        <f t="shared" si="0"/>
        <v>1.3</v>
      </c>
      <c r="K30" s="127"/>
    </row>
    <row r="31" spans="1:11">
      <c r="A31" s="126"/>
      <c r="B31" s="119">
        <v>2</v>
      </c>
      <c r="C31" s="10" t="s">
        <v>738</v>
      </c>
      <c r="D31" s="130" t="s">
        <v>871</v>
      </c>
      <c r="E31" s="130" t="s">
        <v>717</v>
      </c>
      <c r="F31" s="160" t="s">
        <v>589</v>
      </c>
      <c r="G31" s="161"/>
      <c r="H31" s="11" t="s">
        <v>739</v>
      </c>
      <c r="I31" s="14">
        <v>0.65</v>
      </c>
      <c r="J31" s="121">
        <f t="shared" si="0"/>
        <v>1.3</v>
      </c>
      <c r="K31" s="127"/>
    </row>
    <row r="32" spans="1:11">
      <c r="A32" s="126"/>
      <c r="B32" s="119">
        <v>2</v>
      </c>
      <c r="C32" s="10" t="s">
        <v>738</v>
      </c>
      <c r="D32" s="130" t="s">
        <v>872</v>
      </c>
      <c r="E32" s="130" t="s">
        <v>718</v>
      </c>
      <c r="F32" s="160" t="s">
        <v>279</v>
      </c>
      <c r="G32" s="161"/>
      <c r="H32" s="11" t="s">
        <v>739</v>
      </c>
      <c r="I32" s="14">
        <v>0.65</v>
      </c>
      <c r="J32" s="121">
        <f t="shared" si="0"/>
        <v>1.3</v>
      </c>
      <c r="K32" s="127"/>
    </row>
    <row r="33" spans="1:11">
      <c r="A33" s="126"/>
      <c r="B33" s="119">
        <v>4</v>
      </c>
      <c r="C33" s="10" t="s">
        <v>738</v>
      </c>
      <c r="D33" s="130" t="s">
        <v>873</v>
      </c>
      <c r="E33" s="130" t="s">
        <v>719</v>
      </c>
      <c r="F33" s="160" t="s">
        <v>279</v>
      </c>
      <c r="G33" s="161"/>
      <c r="H33" s="11" t="s">
        <v>739</v>
      </c>
      <c r="I33" s="14">
        <v>0.73</v>
      </c>
      <c r="J33" s="121">
        <f t="shared" si="0"/>
        <v>2.92</v>
      </c>
      <c r="K33" s="127"/>
    </row>
    <row r="34" spans="1:11">
      <c r="A34" s="126"/>
      <c r="B34" s="119">
        <v>2</v>
      </c>
      <c r="C34" s="10" t="s">
        <v>738</v>
      </c>
      <c r="D34" s="130" t="s">
        <v>874</v>
      </c>
      <c r="E34" s="130" t="s">
        <v>740</v>
      </c>
      <c r="F34" s="160" t="s">
        <v>279</v>
      </c>
      <c r="G34" s="161"/>
      <c r="H34" s="11" t="s">
        <v>739</v>
      </c>
      <c r="I34" s="14">
        <v>1.08</v>
      </c>
      <c r="J34" s="121">
        <f t="shared" si="0"/>
        <v>2.16</v>
      </c>
      <c r="K34" s="127"/>
    </row>
    <row r="35" spans="1:11">
      <c r="A35" s="126"/>
      <c r="B35" s="119">
        <v>2</v>
      </c>
      <c r="C35" s="10" t="s">
        <v>738</v>
      </c>
      <c r="D35" s="130" t="s">
        <v>874</v>
      </c>
      <c r="E35" s="130" t="s">
        <v>740</v>
      </c>
      <c r="F35" s="160" t="s">
        <v>115</v>
      </c>
      <c r="G35" s="161"/>
      <c r="H35" s="11" t="s">
        <v>739</v>
      </c>
      <c r="I35" s="14">
        <v>1.08</v>
      </c>
      <c r="J35" s="121">
        <f t="shared" si="0"/>
        <v>2.16</v>
      </c>
      <c r="K35" s="127"/>
    </row>
    <row r="36" spans="1:11">
      <c r="A36" s="126"/>
      <c r="B36" s="119">
        <v>2</v>
      </c>
      <c r="C36" s="10" t="s">
        <v>738</v>
      </c>
      <c r="D36" s="130" t="s">
        <v>874</v>
      </c>
      <c r="E36" s="130" t="s">
        <v>740</v>
      </c>
      <c r="F36" s="160" t="s">
        <v>731</v>
      </c>
      <c r="G36" s="161"/>
      <c r="H36" s="11" t="s">
        <v>739</v>
      </c>
      <c r="I36" s="14">
        <v>1.08</v>
      </c>
      <c r="J36" s="121">
        <f t="shared" si="0"/>
        <v>2.16</v>
      </c>
      <c r="K36" s="127"/>
    </row>
    <row r="37" spans="1:11">
      <c r="A37" s="126"/>
      <c r="B37" s="119">
        <v>5</v>
      </c>
      <c r="C37" s="10" t="s">
        <v>741</v>
      </c>
      <c r="D37" s="130" t="s">
        <v>741</v>
      </c>
      <c r="E37" s="130" t="s">
        <v>28</v>
      </c>
      <c r="F37" s="160" t="s">
        <v>279</v>
      </c>
      <c r="G37" s="161"/>
      <c r="H37" s="11" t="s">
        <v>742</v>
      </c>
      <c r="I37" s="14">
        <v>0.14000000000000001</v>
      </c>
      <c r="J37" s="121">
        <f t="shared" si="0"/>
        <v>0.70000000000000007</v>
      </c>
      <c r="K37" s="127"/>
    </row>
    <row r="38" spans="1:11">
      <c r="A38" s="126"/>
      <c r="B38" s="119">
        <v>10</v>
      </c>
      <c r="C38" s="10" t="s">
        <v>741</v>
      </c>
      <c r="D38" s="130" t="s">
        <v>741</v>
      </c>
      <c r="E38" s="130" t="s">
        <v>30</v>
      </c>
      <c r="F38" s="160" t="s">
        <v>743</v>
      </c>
      <c r="G38" s="161"/>
      <c r="H38" s="11" t="s">
        <v>742</v>
      </c>
      <c r="I38" s="14">
        <v>0.14000000000000001</v>
      </c>
      <c r="J38" s="121">
        <f t="shared" si="0"/>
        <v>1.4000000000000001</v>
      </c>
      <c r="K38" s="127"/>
    </row>
    <row r="39" spans="1:11">
      <c r="A39" s="126"/>
      <c r="B39" s="119">
        <v>5</v>
      </c>
      <c r="C39" s="10" t="s">
        <v>741</v>
      </c>
      <c r="D39" s="130" t="s">
        <v>741</v>
      </c>
      <c r="E39" s="130" t="s">
        <v>30</v>
      </c>
      <c r="F39" s="160" t="s">
        <v>279</v>
      </c>
      <c r="G39" s="161"/>
      <c r="H39" s="11" t="s">
        <v>742</v>
      </c>
      <c r="I39" s="14">
        <v>0.14000000000000001</v>
      </c>
      <c r="J39" s="121">
        <f t="shared" si="0"/>
        <v>0.70000000000000007</v>
      </c>
      <c r="K39" s="127"/>
    </row>
    <row r="40" spans="1:11">
      <c r="A40" s="126"/>
      <c r="B40" s="119">
        <v>5</v>
      </c>
      <c r="C40" s="10" t="s">
        <v>741</v>
      </c>
      <c r="D40" s="130" t="s">
        <v>741</v>
      </c>
      <c r="E40" s="130" t="s">
        <v>30</v>
      </c>
      <c r="F40" s="160" t="s">
        <v>115</v>
      </c>
      <c r="G40" s="161"/>
      <c r="H40" s="11" t="s">
        <v>742</v>
      </c>
      <c r="I40" s="14">
        <v>0.14000000000000001</v>
      </c>
      <c r="J40" s="121">
        <f t="shared" si="0"/>
        <v>0.70000000000000007</v>
      </c>
      <c r="K40" s="127"/>
    </row>
    <row r="41" spans="1:11" ht="24">
      <c r="A41" s="126"/>
      <c r="B41" s="119">
        <v>10</v>
      </c>
      <c r="C41" s="10" t="s">
        <v>744</v>
      </c>
      <c r="D41" s="130" t="s">
        <v>744</v>
      </c>
      <c r="E41" s="130" t="s">
        <v>279</v>
      </c>
      <c r="F41" s="160"/>
      <c r="G41" s="161"/>
      <c r="H41" s="11" t="s">
        <v>906</v>
      </c>
      <c r="I41" s="14">
        <v>0.18</v>
      </c>
      <c r="J41" s="121">
        <f t="shared" si="0"/>
        <v>1.7999999999999998</v>
      </c>
      <c r="K41" s="127"/>
    </row>
    <row r="42" spans="1:11" ht="24">
      <c r="A42" s="126"/>
      <c r="B42" s="119">
        <v>5</v>
      </c>
      <c r="C42" s="10" t="s">
        <v>744</v>
      </c>
      <c r="D42" s="130" t="s">
        <v>744</v>
      </c>
      <c r="E42" s="130" t="s">
        <v>589</v>
      </c>
      <c r="F42" s="160"/>
      <c r="G42" s="161"/>
      <c r="H42" s="11" t="s">
        <v>906</v>
      </c>
      <c r="I42" s="14">
        <v>0.18</v>
      </c>
      <c r="J42" s="121">
        <f t="shared" si="0"/>
        <v>0.89999999999999991</v>
      </c>
      <c r="K42" s="127"/>
    </row>
    <row r="43" spans="1:11" ht="24">
      <c r="A43" s="126"/>
      <c r="B43" s="119">
        <v>5</v>
      </c>
      <c r="C43" s="10" t="s">
        <v>744</v>
      </c>
      <c r="D43" s="130" t="s">
        <v>744</v>
      </c>
      <c r="E43" s="130" t="s">
        <v>679</v>
      </c>
      <c r="F43" s="160"/>
      <c r="G43" s="161"/>
      <c r="H43" s="11" t="s">
        <v>906</v>
      </c>
      <c r="I43" s="14">
        <v>0.18</v>
      </c>
      <c r="J43" s="121">
        <f t="shared" si="0"/>
        <v>0.89999999999999991</v>
      </c>
      <c r="K43" s="127"/>
    </row>
    <row r="44" spans="1:11" ht="24">
      <c r="A44" s="126"/>
      <c r="B44" s="119">
        <v>5</v>
      </c>
      <c r="C44" s="10" t="s">
        <v>744</v>
      </c>
      <c r="D44" s="130" t="s">
        <v>744</v>
      </c>
      <c r="E44" s="130" t="s">
        <v>490</v>
      </c>
      <c r="F44" s="160"/>
      <c r="G44" s="161"/>
      <c r="H44" s="11" t="s">
        <v>906</v>
      </c>
      <c r="I44" s="14">
        <v>0.18</v>
      </c>
      <c r="J44" s="121">
        <f t="shared" si="0"/>
        <v>0.89999999999999991</v>
      </c>
      <c r="K44" s="127"/>
    </row>
    <row r="45" spans="1:11" ht="24">
      <c r="A45" s="126"/>
      <c r="B45" s="119">
        <v>5</v>
      </c>
      <c r="C45" s="10" t="s">
        <v>744</v>
      </c>
      <c r="D45" s="130" t="s">
        <v>744</v>
      </c>
      <c r="E45" s="130" t="s">
        <v>745</v>
      </c>
      <c r="F45" s="160"/>
      <c r="G45" s="161"/>
      <c r="H45" s="11" t="s">
        <v>906</v>
      </c>
      <c r="I45" s="14">
        <v>0.18</v>
      </c>
      <c r="J45" s="121">
        <f t="shared" si="0"/>
        <v>0.89999999999999991</v>
      </c>
      <c r="K45" s="127"/>
    </row>
    <row r="46" spans="1:11" ht="24">
      <c r="A46" s="126"/>
      <c r="B46" s="119">
        <v>5</v>
      </c>
      <c r="C46" s="10" t="s">
        <v>744</v>
      </c>
      <c r="D46" s="130" t="s">
        <v>744</v>
      </c>
      <c r="E46" s="130" t="s">
        <v>746</v>
      </c>
      <c r="F46" s="160"/>
      <c r="G46" s="161"/>
      <c r="H46" s="11" t="s">
        <v>906</v>
      </c>
      <c r="I46" s="14">
        <v>0.18</v>
      </c>
      <c r="J46" s="121">
        <f t="shared" si="0"/>
        <v>0.89999999999999991</v>
      </c>
      <c r="K46" s="127"/>
    </row>
    <row r="47" spans="1:11" ht="24">
      <c r="A47" s="126"/>
      <c r="B47" s="119">
        <v>5</v>
      </c>
      <c r="C47" s="10" t="s">
        <v>744</v>
      </c>
      <c r="D47" s="130" t="s">
        <v>744</v>
      </c>
      <c r="E47" s="130" t="s">
        <v>731</v>
      </c>
      <c r="F47" s="160"/>
      <c r="G47" s="161"/>
      <c r="H47" s="11" t="s">
        <v>906</v>
      </c>
      <c r="I47" s="14">
        <v>0.18</v>
      </c>
      <c r="J47" s="121">
        <f t="shared" si="0"/>
        <v>0.89999999999999991</v>
      </c>
      <c r="K47" s="127"/>
    </row>
    <row r="48" spans="1:11" ht="24">
      <c r="A48" s="126"/>
      <c r="B48" s="119">
        <v>5</v>
      </c>
      <c r="C48" s="10" t="s">
        <v>744</v>
      </c>
      <c r="D48" s="130" t="s">
        <v>744</v>
      </c>
      <c r="E48" s="130" t="s">
        <v>747</v>
      </c>
      <c r="F48" s="160"/>
      <c r="G48" s="161"/>
      <c r="H48" s="11" t="s">
        <v>906</v>
      </c>
      <c r="I48" s="14">
        <v>0.18</v>
      </c>
      <c r="J48" s="121">
        <f t="shared" si="0"/>
        <v>0.89999999999999991</v>
      </c>
      <c r="K48" s="127"/>
    </row>
    <row r="49" spans="1:11" ht="24">
      <c r="A49" s="126"/>
      <c r="B49" s="119">
        <v>5</v>
      </c>
      <c r="C49" s="10" t="s">
        <v>744</v>
      </c>
      <c r="D49" s="130" t="s">
        <v>744</v>
      </c>
      <c r="E49" s="130" t="s">
        <v>748</v>
      </c>
      <c r="F49" s="160"/>
      <c r="G49" s="161"/>
      <c r="H49" s="11" t="s">
        <v>906</v>
      </c>
      <c r="I49" s="14">
        <v>0.18</v>
      </c>
      <c r="J49" s="121">
        <f t="shared" si="0"/>
        <v>0.89999999999999991</v>
      </c>
      <c r="K49" s="127"/>
    </row>
    <row r="50" spans="1:11" ht="24">
      <c r="A50" s="126"/>
      <c r="B50" s="119">
        <v>5</v>
      </c>
      <c r="C50" s="10" t="s">
        <v>744</v>
      </c>
      <c r="D50" s="130" t="s">
        <v>744</v>
      </c>
      <c r="E50" s="130" t="s">
        <v>749</v>
      </c>
      <c r="F50" s="160"/>
      <c r="G50" s="161"/>
      <c r="H50" s="11" t="s">
        <v>906</v>
      </c>
      <c r="I50" s="14">
        <v>0.18</v>
      </c>
      <c r="J50" s="121">
        <f t="shared" si="0"/>
        <v>0.89999999999999991</v>
      </c>
      <c r="K50" s="127"/>
    </row>
    <row r="51" spans="1:11" ht="24">
      <c r="A51" s="126"/>
      <c r="B51" s="119">
        <v>5</v>
      </c>
      <c r="C51" s="10" t="s">
        <v>750</v>
      </c>
      <c r="D51" s="130" t="s">
        <v>750</v>
      </c>
      <c r="E51" s="130" t="s">
        <v>34</v>
      </c>
      <c r="F51" s="160" t="s">
        <v>112</v>
      </c>
      <c r="G51" s="161"/>
      <c r="H51" s="11" t="s">
        <v>751</v>
      </c>
      <c r="I51" s="14">
        <v>0.46</v>
      </c>
      <c r="J51" s="121">
        <f t="shared" si="0"/>
        <v>2.3000000000000003</v>
      </c>
      <c r="K51" s="127"/>
    </row>
    <row r="52" spans="1:11" ht="24">
      <c r="A52" s="126"/>
      <c r="B52" s="119">
        <v>8</v>
      </c>
      <c r="C52" s="10" t="s">
        <v>750</v>
      </c>
      <c r="D52" s="130" t="s">
        <v>750</v>
      </c>
      <c r="E52" s="130" t="s">
        <v>34</v>
      </c>
      <c r="F52" s="160" t="s">
        <v>216</v>
      </c>
      <c r="G52" s="161"/>
      <c r="H52" s="11" t="s">
        <v>751</v>
      </c>
      <c r="I52" s="14">
        <v>0.46</v>
      </c>
      <c r="J52" s="121">
        <f t="shared" si="0"/>
        <v>3.68</v>
      </c>
      <c r="K52" s="127"/>
    </row>
    <row r="53" spans="1:11" ht="24">
      <c r="A53" s="126"/>
      <c r="B53" s="119">
        <v>5</v>
      </c>
      <c r="C53" s="10" t="s">
        <v>750</v>
      </c>
      <c r="D53" s="130" t="s">
        <v>750</v>
      </c>
      <c r="E53" s="130" t="s">
        <v>34</v>
      </c>
      <c r="F53" s="160" t="s">
        <v>269</v>
      </c>
      <c r="G53" s="161"/>
      <c r="H53" s="11" t="s">
        <v>751</v>
      </c>
      <c r="I53" s="14">
        <v>0.46</v>
      </c>
      <c r="J53" s="121">
        <f t="shared" si="0"/>
        <v>2.3000000000000003</v>
      </c>
      <c r="K53" s="127"/>
    </row>
    <row r="54" spans="1:11" ht="24">
      <c r="A54" s="126"/>
      <c r="B54" s="119">
        <v>5</v>
      </c>
      <c r="C54" s="10" t="s">
        <v>750</v>
      </c>
      <c r="D54" s="130" t="s">
        <v>750</v>
      </c>
      <c r="E54" s="130" t="s">
        <v>34</v>
      </c>
      <c r="F54" s="160" t="s">
        <v>272</v>
      </c>
      <c r="G54" s="161"/>
      <c r="H54" s="11" t="s">
        <v>751</v>
      </c>
      <c r="I54" s="14">
        <v>0.46</v>
      </c>
      <c r="J54" s="121">
        <f t="shared" si="0"/>
        <v>2.3000000000000003</v>
      </c>
      <c r="K54" s="127"/>
    </row>
    <row r="55" spans="1:11" ht="24">
      <c r="A55" s="126"/>
      <c r="B55" s="119">
        <v>5</v>
      </c>
      <c r="C55" s="10" t="s">
        <v>750</v>
      </c>
      <c r="D55" s="130" t="s">
        <v>750</v>
      </c>
      <c r="E55" s="130" t="s">
        <v>34</v>
      </c>
      <c r="F55" s="160" t="s">
        <v>273</v>
      </c>
      <c r="G55" s="161"/>
      <c r="H55" s="11" t="s">
        <v>751</v>
      </c>
      <c r="I55" s="14">
        <v>0.46</v>
      </c>
      <c r="J55" s="121">
        <f t="shared" si="0"/>
        <v>2.3000000000000003</v>
      </c>
      <c r="K55" s="127"/>
    </row>
    <row r="56" spans="1:11" ht="24">
      <c r="A56" s="126"/>
      <c r="B56" s="119">
        <v>5</v>
      </c>
      <c r="C56" s="10" t="s">
        <v>750</v>
      </c>
      <c r="D56" s="130" t="s">
        <v>750</v>
      </c>
      <c r="E56" s="130" t="s">
        <v>34</v>
      </c>
      <c r="F56" s="160" t="s">
        <v>274</v>
      </c>
      <c r="G56" s="161"/>
      <c r="H56" s="11" t="s">
        <v>751</v>
      </c>
      <c r="I56" s="14">
        <v>0.46</v>
      </c>
      <c r="J56" s="121">
        <f t="shared" si="0"/>
        <v>2.3000000000000003</v>
      </c>
      <c r="K56" s="127"/>
    </row>
    <row r="57" spans="1:11" ht="24">
      <c r="A57" s="126"/>
      <c r="B57" s="119">
        <v>5</v>
      </c>
      <c r="C57" s="10" t="s">
        <v>750</v>
      </c>
      <c r="D57" s="130" t="s">
        <v>750</v>
      </c>
      <c r="E57" s="130" t="s">
        <v>34</v>
      </c>
      <c r="F57" s="160" t="s">
        <v>670</v>
      </c>
      <c r="G57" s="161"/>
      <c r="H57" s="11" t="s">
        <v>751</v>
      </c>
      <c r="I57" s="14">
        <v>0.46</v>
      </c>
      <c r="J57" s="121">
        <f t="shared" si="0"/>
        <v>2.3000000000000003</v>
      </c>
      <c r="K57" s="127"/>
    </row>
    <row r="58" spans="1:11" ht="24">
      <c r="A58" s="126"/>
      <c r="B58" s="119">
        <v>3</v>
      </c>
      <c r="C58" s="10" t="s">
        <v>752</v>
      </c>
      <c r="D58" s="130" t="s">
        <v>752</v>
      </c>
      <c r="E58" s="130" t="s">
        <v>39</v>
      </c>
      <c r="F58" s="160" t="s">
        <v>279</v>
      </c>
      <c r="G58" s="161"/>
      <c r="H58" s="11" t="s">
        <v>753</v>
      </c>
      <c r="I58" s="14">
        <v>0.74</v>
      </c>
      <c r="J58" s="121">
        <f t="shared" si="0"/>
        <v>2.2199999999999998</v>
      </c>
      <c r="K58" s="127"/>
    </row>
    <row r="59" spans="1:11" ht="24">
      <c r="A59" s="126"/>
      <c r="B59" s="119">
        <v>3</v>
      </c>
      <c r="C59" s="10" t="s">
        <v>752</v>
      </c>
      <c r="D59" s="130" t="s">
        <v>752</v>
      </c>
      <c r="E59" s="130" t="s">
        <v>39</v>
      </c>
      <c r="F59" s="160" t="s">
        <v>278</v>
      </c>
      <c r="G59" s="161"/>
      <c r="H59" s="11" t="s">
        <v>753</v>
      </c>
      <c r="I59" s="14">
        <v>0.74</v>
      </c>
      <c r="J59" s="121">
        <f t="shared" si="0"/>
        <v>2.2199999999999998</v>
      </c>
      <c r="K59" s="127"/>
    </row>
    <row r="60" spans="1:11" ht="24">
      <c r="A60" s="126"/>
      <c r="B60" s="119">
        <v>3</v>
      </c>
      <c r="C60" s="10" t="s">
        <v>752</v>
      </c>
      <c r="D60" s="130" t="s">
        <v>752</v>
      </c>
      <c r="E60" s="130" t="s">
        <v>40</v>
      </c>
      <c r="F60" s="160" t="s">
        <v>279</v>
      </c>
      <c r="G60" s="161"/>
      <c r="H60" s="11" t="s">
        <v>753</v>
      </c>
      <c r="I60" s="14">
        <v>0.74</v>
      </c>
      <c r="J60" s="121">
        <f t="shared" si="0"/>
        <v>2.2199999999999998</v>
      </c>
      <c r="K60" s="127"/>
    </row>
    <row r="61" spans="1:11" ht="24">
      <c r="A61" s="126"/>
      <c r="B61" s="119">
        <v>3</v>
      </c>
      <c r="C61" s="10" t="s">
        <v>752</v>
      </c>
      <c r="D61" s="130" t="s">
        <v>752</v>
      </c>
      <c r="E61" s="130" t="s">
        <v>40</v>
      </c>
      <c r="F61" s="160" t="s">
        <v>278</v>
      </c>
      <c r="G61" s="161"/>
      <c r="H61" s="11" t="s">
        <v>753</v>
      </c>
      <c r="I61" s="14">
        <v>0.74</v>
      </c>
      <c r="J61" s="121">
        <f t="shared" si="0"/>
        <v>2.2199999999999998</v>
      </c>
      <c r="K61" s="127"/>
    </row>
    <row r="62" spans="1:11" ht="24">
      <c r="A62" s="126"/>
      <c r="B62" s="119">
        <v>3</v>
      </c>
      <c r="C62" s="10" t="s">
        <v>752</v>
      </c>
      <c r="D62" s="130" t="s">
        <v>752</v>
      </c>
      <c r="E62" s="130" t="s">
        <v>42</v>
      </c>
      <c r="F62" s="160" t="s">
        <v>279</v>
      </c>
      <c r="G62" s="161"/>
      <c r="H62" s="11" t="s">
        <v>753</v>
      </c>
      <c r="I62" s="14">
        <v>0.74</v>
      </c>
      <c r="J62" s="121">
        <f t="shared" si="0"/>
        <v>2.2199999999999998</v>
      </c>
      <c r="K62" s="127"/>
    </row>
    <row r="63" spans="1:11" ht="24">
      <c r="A63" s="126"/>
      <c r="B63" s="119">
        <v>3</v>
      </c>
      <c r="C63" s="10" t="s">
        <v>752</v>
      </c>
      <c r="D63" s="130" t="s">
        <v>752</v>
      </c>
      <c r="E63" s="130" t="s">
        <v>42</v>
      </c>
      <c r="F63" s="160" t="s">
        <v>278</v>
      </c>
      <c r="G63" s="161"/>
      <c r="H63" s="11" t="s">
        <v>753</v>
      </c>
      <c r="I63" s="14">
        <v>0.74</v>
      </c>
      <c r="J63" s="121">
        <f t="shared" si="0"/>
        <v>2.2199999999999998</v>
      </c>
      <c r="K63" s="127"/>
    </row>
    <row r="64" spans="1:11" ht="24">
      <c r="A64" s="126"/>
      <c r="B64" s="119">
        <v>3</v>
      </c>
      <c r="C64" s="10" t="s">
        <v>754</v>
      </c>
      <c r="D64" s="130" t="s">
        <v>875</v>
      </c>
      <c r="E64" s="130" t="s">
        <v>236</v>
      </c>
      <c r="F64" s="160" t="s">
        <v>274</v>
      </c>
      <c r="G64" s="161"/>
      <c r="H64" s="11" t="s">
        <v>755</v>
      </c>
      <c r="I64" s="14">
        <v>0.89</v>
      </c>
      <c r="J64" s="121">
        <f t="shared" si="0"/>
        <v>2.67</v>
      </c>
      <c r="K64" s="127"/>
    </row>
    <row r="65" spans="1:11" ht="24">
      <c r="A65" s="126"/>
      <c r="B65" s="119">
        <v>3</v>
      </c>
      <c r="C65" s="10" t="s">
        <v>754</v>
      </c>
      <c r="D65" s="130" t="s">
        <v>875</v>
      </c>
      <c r="E65" s="130" t="s">
        <v>236</v>
      </c>
      <c r="F65" s="160" t="s">
        <v>275</v>
      </c>
      <c r="G65" s="161"/>
      <c r="H65" s="11" t="s">
        <v>755</v>
      </c>
      <c r="I65" s="14">
        <v>0.89</v>
      </c>
      <c r="J65" s="121">
        <f t="shared" si="0"/>
        <v>2.67</v>
      </c>
      <c r="K65" s="127"/>
    </row>
    <row r="66" spans="1:11" ht="24">
      <c r="A66" s="126"/>
      <c r="B66" s="119">
        <v>3</v>
      </c>
      <c r="C66" s="10" t="s">
        <v>754</v>
      </c>
      <c r="D66" s="130" t="s">
        <v>876</v>
      </c>
      <c r="E66" s="130" t="s">
        <v>239</v>
      </c>
      <c r="F66" s="160" t="s">
        <v>274</v>
      </c>
      <c r="G66" s="161"/>
      <c r="H66" s="11" t="s">
        <v>755</v>
      </c>
      <c r="I66" s="14">
        <v>0.94</v>
      </c>
      <c r="J66" s="121">
        <f t="shared" si="0"/>
        <v>2.82</v>
      </c>
      <c r="K66" s="127"/>
    </row>
    <row r="67" spans="1:11" ht="24">
      <c r="A67" s="126"/>
      <c r="B67" s="119">
        <v>3</v>
      </c>
      <c r="C67" s="10" t="s">
        <v>754</v>
      </c>
      <c r="D67" s="130" t="s">
        <v>876</v>
      </c>
      <c r="E67" s="130" t="s">
        <v>239</v>
      </c>
      <c r="F67" s="160" t="s">
        <v>275</v>
      </c>
      <c r="G67" s="161"/>
      <c r="H67" s="11" t="s">
        <v>755</v>
      </c>
      <c r="I67" s="14">
        <v>0.94</v>
      </c>
      <c r="J67" s="121">
        <f t="shared" si="0"/>
        <v>2.82</v>
      </c>
      <c r="K67" s="127"/>
    </row>
    <row r="68" spans="1:11" ht="24">
      <c r="A68" s="126"/>
      <c r="B68" s="119">
        <v>3</v>
      </c>
      <c r="C68" s="10" t="s">
        <v>754</v>
      </c>
      <c r="D68" s="130" t="s">
        <v>877</v>
      </c>
      <c r="E68" s="130" t="s">
        <v>756</v>
      </c>
      <c r="F68" s="160" t="s">
        <v>274</v>
      </c>
      <c r="G68" s="161"/>
      <c r="H68" s="11" t="s">
        <v>755</v>
      </c>
      <c r="I68" s="14">
        <v>0.99</v>
      </c>
      <c r="J68" s="121">
        <f t="shared" si="0"/>
        <v>2.9699999999999998</v>
      </c>
      <c r="K68" s="127"/>
    </row>
    <row r="69" spans="1:11" ht="24">
      <c r="A69" s="126"/>
      <c r="B69" s="119">
        <v>3</v>
      </c>
      <c r="C69" s="10" t="s">
        <v>754</v>
      </c>
      <c r="D69" s="130" t="s">
        <v>877</v>
      </c>
      <c r="E69" s="130" t="s">
        <v>756</v>
      </c>
      <c r="F69" s="160" t="s">
        <v>275</v>
      </c>
      <c r="G69" s="161"/>
      <c r="H69" s="11" t="s">
        <v>755</v>
      </c>
      <c r="I69" s="14">
        <v>0.99</v>
      </c>
      <c r="J69" s="121">
        <f t="shared" si="0"/>
        <v>2.9699999999999998</v>
      </c>
      <c r="K69" s="127"/>
    </row>
    <row r="70" spans="1:11" ht="24">
      <c r="A70" s="126"/>
      <c r="B70" s="119">
        <v>2</v>
      </c>
      <c r="C70" s="10" t="s">
        <v>757</v>
      </c>
      <c r="D70" s="130" t="s">
        <v>757</v>
      </c>
      <c r="E70" s="130" t="s">
        <v>28</v>
      </c>
      <c r="F70" s="160" t="s">
        <v>758</v>
      </c>
      <c r="G70" s="161"/>
      <c r="H70" s="11" t="s">
        <v>759</v>
      </c>
      <c r="I70" s="14">
        <v>0.59</v>
      </c>
      <c r="J70" s="121">
        <f t="shared" si="0"/>
        <v>1.18</v>
      </c>
      <c r="K70" s="127"/>
    </row>
    <row r="71" spans="1:11" ht="24">
      <c r="A71" s="126"/>
      <c r="B71" s="119">
        <v>3</v>
      </c>
      <c r="C71" s="10" t="s">
        <v>757</v>
      </c>
      <c r="D71" s="130" t="s">
        <v>757</v>
      </c>
      <c r="E71" s="130" t="s">
        <v>30</v>
      </c>
      <c r="F71" s="160" t="s">
        <v>277</v>
      </c>
      <c r="G71" s="161"/>
      <c r="H71" s="11" t="s">
        <v>759</v>
      </c>
      <c r="I71" s="14">
        <v>0.59</v>
      </c>
      <c r="J71" s="121">
        <f t="shared" si="0"/>
        <v>1.77</v>
      </c>
      <c r="K71" s="127"/>
    </row>
    <row r="72" spans="1:11" ht="24">
      <c r="A72" s="126"/>
      <c r="B72" s="119">
        <v>2</v>
      </c>
      <c r="C72" s="10" t="s">
        <v>757</v>
      </c>
      <c r="D72" s="130" t="s">
        <v>757</v>
      </c>
      <c r="E72" s="130" t="s">
        <v>30</v>
      </c>
      <c r="F72" s="160" t="s">
        <v>758</v>
      </c>
      <c r="G72" s="161"/>
      <c r="H72" s="11" t="s">
        <v>759</v>
      </c>
      <c r="I72" s="14">
        <v>0.59</v>
      </c>
      <c r="J72" s="121">
        <f t="shared" si="0"/>
        <v>1.18</v>
      </c>
      <c r="K72" s="127"/>
    </row>
    <row r="73" spans="1:11" ht="24">
      <c r="A73" s="126"/>
      <c r="B73" s="119">
        <v>2</v>
      </c>
      <c r="C73" s="10" t="s">
        <v>757</v>
      </c>
      <c r="D73" s="130" t="s">
        <v>757</v>
      </c>
      <c r="E73" s="130" t="s">
        <v>31</v>
      </c>
      <c r="F73" s="160" t="s">
        <v>758</v>
      </c>
      <c r="G73" s="161"/>
      <c r="H73" s="11" t="s">
        <v>759</v>
      </c>
      <c r="I73" s="14">
        <v>0.59</v>
      </c>
      <c r="J73" s="121">
        <f t="shared" si="0"/>
        <v>1.18</v>
      </c>
      <c r="K73" s="127"/>
    </row>
    <row r="74" spans="1:11" ht="24">
      <c r="A74" s="126"/>
      <c r="B74" s="119">
        <v>5</v>
      </c>
      <c r="C74" s="10" t="s">
        <v>760</v>
      </c>
      <c r="D74" s="130" t="s">
        <v>760</v>
      </c>
      <c r="E74" s="130" t="s">
        <v>115</v>
      </c>
      <c r="F74" s="160"/>
      <c r="G74" s="161"/>
      <c r="H74" s="11" t="s">
        <v>907</v>
      </c>
      <c r="I74" s="14">
        <v>0.17</v>
      </c>
      <c r="J74" s="121">
        <f t="shared" si="0"/>
        <v>0.85000000000000009</v>
      </c>
      <c r="K74" s="127"/>
    </row>
    <row r="75" spans="1:11" ht="24">
      <c r="A75" s="126"/>
      <c r="B75" s="119">
        <v>5</v>
      </c>
      <c r="C75" s="10" t="s">
        <v>760</v>
      </c>
      <c r="D75" s="130" t="s">
        <v>760</v>
      </c>
      <c r="E75" s="130" t="s">
        <v>490</v>
      </c>
      <c r="F75" s="160"/>
      <c r="G75" s="161"/>
      <c r="H75" s="11" t="s">
        <v>907</v>
      </c>
      <c r="I75" s="14">
        <v>0.17</v>
      </c>
      <c r="J75" s="121">
        <f t="shared" si="0"/>
        <v>0.85000000000000009</v>
      </c>
      <c r="K75" s="127"/>
    </row>
    <row r="76" spans="1:11" ht="24">
      <c r="A76" s="126"/>
      <c r="B76" s="119">
        <v>5</v>
      </c>
      <c r="C76" s="10" t="s">
        <v>760</v>
      </c>
      <c r="D76" s="130" t="s">
        <v>760</v>
      </c>
      <c r="E76" s="130" t="s">
        <v>745</v>
      </c>
      <c r="F76" s="160"/>
      <c r="G76" s="161"/>
      <c r="H76" s="11" t="s">
        <v>907</v>
      </c>
      <c r="I76" s="14">
        <v>0.17</v>
      </c>
      <c r="J76" s="121">
        <f t="shared" si="0"/>
        <v>0.85000000000000009</v>
      </c>
      <c r="K76" s="127"/>
    </row>
    <row r="77" spans="1:11" ht="24">
      <c r="A77" s="126"/>
      <c r="B77" s="119">
        <v>5</v>
      </c>
      <c r="C77" s="10" t="s">
        <v>760</v>
      </c>
      <c r="D77" s="130" t="s">
        <v>760</v>
      </c>
      <c r="E77" s="130" t="s">
        <v>731</v>
      </c>
      <c r="F77" s="160"/>
      <c r="G77" s="161"/>
      <c r="H77" s="11" t="s">
        <v>907</v>
      </c>
      <c r="I77" s="14">
        <v>0.17</v>
      </c>
      <c r="J77" s="121">
        <f t="shared" si="0"/>
        <v>0.85000000000000009</v>
      </c>
      <c r="K77" s="127"/>
    </row>
    <row r="78" spans="1:11" ht="24">
      <c r="A78" s="126"/>
      <c r="B78" s="119">
        <v>5</v>
      </c>
      <c r="C78" s="10" t="s">
        <v>760</v>
      </c>
      <c r="D78" s="130" t="s">
        <v>760</v>
      </c>
      <c r="E78" s="130" t="s">
        <v>747</v>
      </c>
      <c r="F78" s="160"/>
      <c r="G78" s="161"/>
      <c r="H78" s="11" t="s">
        <v>907</v>
      </c>
      <c r="I78" s="14">
        <v>0.17</v>
      </c>
      <c r="J78" s="121">
        <f t="shared" si="0"/>
        <v>0.85000000000000009</v>
      </c>
      <c r="K78" s="127"/>
    </row>
    <row r="79" spans="1:11" ht="24">
      <c r="A79" s="126"/>
      <c r="B79" s="119">
        <v>5</v>
      </c>
      <c r="C79" s="10" t="s">
        <v>761</v>
      </c>
      <c r="D79" s="130" t="s">
        <v>761</v>
      </c>
      <c r="E79" s="130" t="s">
        <v>115</v>
      </c>
      <c r="F79" s="160"/>
      <c r="G79" s="161"/>
      <c r="H79" s="11" t="s">
        <v>908</v>
      </c>
      <c r="I79" s="14">
        <v>0.17</v>
      </c>
      <c r="J79" s="121">
        <f t="shared" si="0"/>
        <v>0.85000000000000009</v>
      </c>
      <c r="K79" s="127"/>
    </row>
    <row r="80" spans="1:11" ht="24">
      <c r="A80" s="126"/>
      <c r="B80" s="119">
        <v>5</v>
      </c>
      <c r="C80" s="10" t="s">
        <v>761</v>
      </c>
      <c r="D80" s="130" t="s">
        <v>761</v>
      </c>
      <c r="E80" s="130" t="s">
        <v>745</v>
      </c>
      <c r="F80" s="160"/>
      <c r="G80" s="161"/>
      <c r="H80" s="11" t="s">
        <v>908</v>
      </c>
      <c r="I80" s="14">
        <v>0.17</v>
      </c>
      <c r="J80" s="121">
        <f t="shared" si="0"/>
        <v>0.85000000000000009</v>
      </c>
      <c r="K80" s="127"/>
    </row>
    <row r="81" spans="1:11" ht="24">
      <c r="A81" s="126"/>
      <c r="B81" s="119">
        <v>5</v>
      </c>
      <c r="C81" s="10" t="s">
        <v>761</v>
      </c>
      <c r="D81" s="130" t="s">
        <v>761</v>
      </c>
      <c r="E81" s="130" t="s">
        <v>731</v>
      </c>
      <c r="F81" s="160"/>
      <c r="G81" s="161"/>
      <c r="H81" s="11" t="s">
        <v>908</v>
      </c>
      <c r="I81" s="14">
        <v>0.17</v>
      </c>
      <c r="J81" s="121">
        <f t="shared" si="0"/>
        <v>0.85000000000000009</v>
      </c>
      <c r="K81" s="127"/>
    </row>
    <row r="82" spans="1:11" ht="24">
      <c r="A82" s="126"/>
      <c r="B82" s="119">
        <v>2</v>
      </c>
      <c r="C82" s="10" t="s">
        <v>762</v>
      </c>
      <c r="D82" s="130" t="s">
        <v>762</v>
      </c>
      <c r="E82" s="130" t="s">
        <v>40</v>
      </c>
      <c r="F82" s="160" t="s">
        <v>747</v>
      </c>
      <c r="G82" s="161"/>
      <c r="H82" s="11" t="s">
        <v>763</v>
      </c>
      <c r="I82" s="14">
        <v>0.74</v>
      </c>
      <c r="J82" s="121">
        <f t="shared" si="0"/>
        <v>1.48</v>
      </c>
      <c r="K82" s="127"/>
    </row>
    <row r="83" spans="1:11" ht="24">
      <c r="A83" s="126"/>
      <c r="B83" s="119">
        <v>2</v>
      </c>
      <c r="C83" s="10" t="s">
        <v>762</v>
      </c>
      <c r="D83" s="130" t="s">
        <v>762</v>
      </c>
      <c r="E83" s="130" t="s">
        <v>764</v>
      </c>
      <c r="F83" s="160" t="s">
        <v>279</v>
      </c>
      <c r="G83" s="161"/>
      <c r="H83" s="11" t="s">
        <v>763</v>
      </c>
      <c r="I83" s="14">
        <v>0.74</v>
      </c>
      <c r="J83" s="121">
        <f t="shared" si="0"/>
        <v>1.48</v>
      </c>
      <c r="K83" s="127"/>
    </row>
    <row r="84" spans="1:11" ht="24">
      <c r="A84" s="126"/>
      <c r="B84" s="119">
        <v>2</v>
      </c>
      <c r="C84" s="10" t="s">
        <v>762</v>
      </c>
      <c r="D84" s="130" t="s">
        <v>762</v>
      </c>
      <c r="E84" s="130" t="s">
        <v>764</v>
      </c>
      <c r="F84" s="160" t="s">
        <v>278</v>
      </c>
      <c r="G84" s="161"/>
      <c r="H84" s="11" t="s">
        <v>763</v>
      </c>
      <c r="I84" s="14">
        <v>0.74</v>
      </c>
      <c r="J84" s="121">
        <f t="shared" si="0"/>
        <v>1.48</v>
      </c>
      <c r="K84" s="127"/>
    </row>
    <row r="85" spans="1:11" ht="24">
      <c r="A85" s="126"/>
      <c r="B85" s="119">
        <v>3</v>
      </c>
      <c r="C85" s="10" t="s">
        <v>762</v>
      </c>
      <c r="D85" s="130" t="s">
        <v>762</v>
      </c>
      <c r="E85" s="130" t="s">
        <v>43</v>
      </c>
      <c r="F85" s="160" t="s">
        <v>279</v>
      </c>
      <c r="G85" s="161"/>
      <c r="H85" s="11" t="s">
        <v>763</v>
      </c>
      <c r="I85" s="14">
        <v>0.74</v>
      </c>
      <c r="J85" s="121">
        <f t="shared" si="0"/>
        <v>2.2199999999999998</v>
      </c>
      <c r="K85" s="127"/>
    </row>
    <row r="86" spans="1:11" ht="24">
      <c r="A86" s="126"/>
      <c r="B86" s="119">
        <v>3</v>
      </c>
      <c r="C86" s="10" t="s">
        <v>762</v>
      </c>
      <c r="D86" s="130" t="s">
        <v>762</v>
      </c>
      <c r="E86" s="130" t="s">
        <v>43</v>
      </c>
      <c r="F86" s="160" t="s">
        <v>278</v>
      </c>
      <c r="G86" s="161"/>
      <c r="H86" s="11" t="s">
        <v>763</v>
      </c>
      <c r="I86" s="14">
        <v>0.74</v>
      </c>
      <c r="J86" s="121">
        <f t="shared" ref="J86:J149" si="1">I86*B86</f>
        <v>2.2199999999999998</v>
      </c>
      <c r="K86" s="127"/>
    </row>
    <row r="87" spans="1:11" ht="24">
      <c r="A87" s="126"/>
      <c r="B87" s="119">
        <v>5</v>
      </c>
      <c r="C87" s="10" t="s">
        <v>765</v>
      </c>
      <c r="D87" s="130" t="s">
        <v>765</v>
      </c>
      <c r="E87" s="130" t="s">
        <v>33</v>
      </c>
      <c r="F87" s="160" t="s">
        <v>277</v>
      </c>
      <c r="G87" s="161"/>
      <c r="H87" s="11" t="s">
        <v>766</v>
      </c>
      <c r="I87" s="14">
        <v>0.69</v>
      </c>
      <c r="J87" s="121">
        <f t="shared" si="1"/>
        <v>3.4499999999999997</v>
      </c>
      <c r="K87" s="127"/>
    </row>
    <row r="88" spans="1:11" ht="24">
      <c r="A88" s="126"/>
      <c r="B88" s="119">
        <v>5</v>
      </c>
      <c r="C88" s="10" t="s">
        <v>765</v>
      </c>
      <c r="D88" s="130" t="s">
        <v>765</v>
      </c>
      <c r="E88" s="130" t="s">
        <v>33</v>
      </c>
      <c r="F88" s="160" t="s">
        <v>758</v>
      </c>
      <c r="G88" s="161"/>
      <c r="H88" s="11" t="s">
        <v>766</v>
      </c>
      <c r="I88" s="14">
        <v>0.69</v>
      </c>
      <c r="J88" s="121">
        <f t="shared" si="1"/>
        <v>3.4499999999999997</v>
      </c>
      <c r="K88" s="127"/>
    </row>
    <row r="89" spans="1:11" ht="24">
      <c r="A89" s="126"/>
      <c r="B89" s="119">
        <v>5</v>
      </c>
      <c r="C89" s="10" t="s">
        <v>765</v>
      </c>
      <c r="D89" s="130" t="s">
        <v>765</v>
      </c>
      <c r="E89" s="130" t="s">
        <v>34</v>
      </c>
      <c r="F89" s="160" t="s">
        <v>277</v>
      </c>
      <c r="G89" s="161"/>
      <c r="H89" s="11" t="s">
        <v>766</v>
      </c>
      <c r="I89" s="14">
        <v>0.69</v>
      </c>
      <c r="J89" s="121">
        <f t="shared" si="1"/>
        <v>3.4499999999999997</v>
      </c>
      <c r="K89" s="127"/>
    </row>
    <row r="90" spans="1:11" ht="24">
      <c r="A90" s="126"/>
      <c r="B90" s="119">
        <v>3</v>
      </c>
      <c r="C90" s="10" t="s">
        <v>767</v>
      </c>
      <c r="D90" s="130" t="s">
        <v>767</v>
      </c>
      <c r="E90" s="130" t="s">
        <v>32</v>
      </c>
      <c r="F90" s="160" t="s">
        <v>279</v>
      </c>
      <c r="G90" s="161"/>
      <c r="H90" s="11" t="s">
        <v>768</v>
      </c>
      <c r="I90" s="14">
        <v>0.7</v>
      </c>
      <c r="J90" s="121">
        <f t="shared" si="1"/>
        <v>2.0999999999999996</v>
      </c>
      <c r="K90" s="127"/>
    </row>
    <row r="91" spans="1:11" ht="24">
      <c r="A91" s="126"/>
      <c r="B91" s="119">
        <v>3</v>
      </c>
      <c r="C91" s="10" t="s">
        <v>767</v>
      </c>
      <c r="D91" s="130" t="s">
        <v>767</v>
      </c>
      <c r="E91" s="130" t="s">
        <v>32</v>
      </c>
      <c r="F91" s="160" t="s">
        <v>278</v>
      </c>
      <c r="G91" s="161"/>
      <c r="H91" s="11" t="s">
        <v>768</v>
      </c>
      <c r="I91" s="14">
        <v>0.7</v>
      </c>
      <c r="J91" s="121">
        <f t="shared" si="1"/>
        <v>2.0999999999999996</v>
      </c>
      <c r="K91" s="127"/>
    </row>
    <row r="92" spans="1:11" ht="24">
      <c r="A92" s="126"/>
      <c r="B92" s="119">
        <v>3</v>
      </c>
      <c r="C92" s="10" t="s">
        <v>767</v>
      </c>
      <c r="D92" s="130" t="s">
        <v>767</v>
      </c>
      <c r="E92" s="130" t="s">
        <v>33</v>
      </c>
      <c r="F92" s="160" t="s">
        <v>279</v>
      </c>
      <c r="G92" s="161"/>
      <c r="H92" s="11" t="s">
        <v>768</v>
      </c>
      <c r="I92" s="14">
        <v>0.69</v>
      </c>
      <c r="J92" s="121">
        <f t="shared" si="1"/>
        <v>2.0699999999999998</v>
      </c>
      <c r="K92" s="127"/>
    </row>
    <row r="93" spans="1:11" ht="24">
      <c r="A93" s="126"/>
      <c r="B93" s="119">
        <v>3</v>
      </c>
      <c r="C93" s="10" t="s">
        <v>767</v>
      </c>
      <c r="D93" s="130" t="s">
        <v>767</v>
      </c>
      <c r="E93" s="130" t="s">
        <v>33</v>
      </c>
      <c r="F93" s="160" t="s">
        <v>278</v>
      </c>
      <c r="G93" s="161"/>
      <c r="H93" s="11" t="s">
        <v>768</v>
      </c>
      <c r="I93" s="14">
        <v>0.69</v>
      </c>
      <c r="J93" s="121">
        <f t="shared" si="1"/>
        <v>2.0699999999999998</v>
      </c>
      <c r="K93" s="127"/>
    </row>
    <row r="94" spans="1:11" ht="24">
      <c r="A94" s="126"/>
      <c r="B94" s="119">
        <v>3</v>
      </c>
      <c r="C94" s="10" t="s">
        <v>767</v>
      </c>
      <c r="D94" s="130" t="s">
        <v>767</v>
      </c>
      <c r="E94" s="130" t="s">
        <v>34</v>
      </c>
      <c r="F94" s="160" t="s">
        <v>278</v>
      </c>
      <c r="G94" s="161"/>
      <c r="H94" s="11" t="s">
        <v>768</v>
      </c>
      <c r="I94" s="14">
        <v>0.69</v>
      </c>
      <c r="J94" s="121">
        <f t="shared" si="1"/>
        <v>2.0699999999999998</v>
      </c>
      <c r="K94" s="127"/>
    </row>
    <row r="95" spans="1:11" ht="24">
      <c r="A95" s="126"/>
      <c r="B95" s="119">
        <v>3</v>
      </c>
      <c r="C95" s="10" t="s">
        <v>767</v>
      </c>
      <c r="D95" s="130" t="s">
        <v>767</v>
      </c>
      <c r="E95" s="130" t="s">
        <v>53</v>
      </c>
      <c r="F95" s="160" t="s">
        <v>278</v>
      </c>
      <c r="G95" s="161"/>
      <c r="H95" s="11" t="s">
        <v>768</v>
      </c>
      <c r="I95" s="14">
        <v>0.69</v>
      </c>
      <c r="J95" s="121">
        <f t="shared" si="1"/>
        <v>2.0699999999999998</v>
      </c>
      <c r="K95" s="127"/>
    </row>
    <row r="96" spans="1:11" ht="24">
      <c r="A96" s="126"/>
      <c r="B96" s="119">
        <v>3</v>
      </c>
      <c r="C96" s="10" t="s">
        <v>769</v>
      </c>
      <c r="D96" s="130" t="s">
        <v>769</v>
      </c>
      <c r="E96" s="130" t="s">
        <v>28</v>
      </c>
      <c r="F96" s="160" t="s">
        <v>278</v>
      </c>
      <c r="G96" s="161"/>
      <c r="H96" s="11" t="s">
        <v>770</v>
      </c>
      <c r="I96" s="14">
        <v>0.59</v>
      </c>
      <c r="J96" s="121">
        <f t="shared" si="1"/>
        <v>1.77</v>
      </c>
      <c r="K96" s="127"/>
    </row>
    <row r="97" spans="1:11" ht="24">
      <c r="A97" s="126"/>
      <c r="B97" s="119">
        <v>1</v>
      </c>
      <c r="C97" s="10" t="s">
        <v>771</v>
      </c>
      <c r="D97" s="130" t="s">
        <v>771</v>
      </c>
      <c r="E97" s="130" t="s">
        <v>30</v>
      </c>
      <c r="F97" s="160"/>
      <c r="G97" s="161"/>
      <c r="H97" s="11" t="s">
        <v>772</v>
      </c>
      <c r="I97" s="14">
        <v>16</v>
      </c>
      <c r="J97" s="121">
        <f t="shared" si="1"/>
        <v>16</v>
      </c>
      <c r="K97" s="127"/>
    </row>
    <row r="98" spans="1:11" ht="24">
      <c r="A98" s="126"/>
      <c r="B98" s="119">
        <v>1</v>
      </c>
      <c r="C98" s="10" t="s">
        <v>773</v>
      </c>
      <c r="D98" s="130" t="s">
        <v>773</v>
      </c>
      <c r="E98" s="130" t="s">
        <v>774</v>
      </c>
      <c r="F98" s="160"/>
      <c r="G98" s="161"/>
      <c r="H98" s="11" t="s">
        <v>775</v>
      </c>
      <c r="I98" s="14">
        <v>23.49</v>
      </c>
      <c r="J98" s="121">
        <f t="shared" si="1"/>
        <v>23.49</v>
      </c>
      <c r="K98" s="127"/>
    </row>
    <row r="99" spans="1:11" ht="24">
      <c r="A99" s="126"/>
      <c r="B99" s="119">
        <v>1</v>
      </c>
      <c r="C99" s="10" t="s">
        <v>773</v>
      </c>
      <c r="D99" s="130" t="s">
        <v>773</v>
      </c>
      <c r="E99" s="130" t="s">
        <v>776</v>
      </c>
      <c r="F99" s="160"/>
      <c r="G99" s="161"/>
      <c r="H99" s="11" t="s">
        <v>775</v>
      </c>
      <c r="I99" s="14">
        <v>23.49</v>
      </c>
      <c r="J99" s="121">
        <f t="shared" si="1"/>
        <v>23.49</v>
      </c>
      <c r="K99" s="127"/>
    </row>
    <row r="100" spans="1:11" ht="24">
      <c r="A100" s="126"/>
      <c r="B100" s="119">
        <v>5</v>
      </c>
      <c r="C100" s="10" t="s">
        <v>668</v>
      </c>
      <c r="D100" s="130" t="s">
        <v>668</v>
      </c>
      <c r="E100" s="130" t="s">
        <v>30</v>
      </c>
      <c r="F100" s="160" t="s">
        <v>112</v>
      </c>
      <c r="G100" s="161"/>
      <c r="H100" s="11" t="s">
        <v>777</v>
      </c>
      <c r="I100" s="14">
        <v>0.86</v>
      </c>
      <c r="J100" s="121">
        <f t="shared" si="1"/>
        <v>4.3</v>
      </c>
      <c r="K100" s="127"/>
    </row>
    <row r="101" spans="1:11" ht="24">
      <c r="A101" s="126"/>
      <c r="B101" s="119">
        <v>5</v>
      </c>
      <c r="C101" s="10" t="s">
        <v>668</v>
      </c>
      <c r="D101" s="130" t="s">
        <v>668</v>
      </c>
      <c r="E101" s="130" t="s">
        <v>31</v>
      </c>
      <c r="F101" s="160" t="s">
        <v>218</v>
      </c>
      <c r="G101" s="161"/>
      <c r="H101" s="11" t="s">
        <v>777</v>
      </c>
      <c r="I101" s="14">
        <v>0.86</v>
      </c>
      <c r="J101" s="121">
        <f t="shared" si="1"/>
        <v>4.3</v>
      </c>
      <c r="K101" s="127"/>
    </row>
    <row r="102" spans="1:11" ht="24">
      <c r="A102" s="126"/>
      <c r="B102" s="119">
        <v>5</v>
      </c>
      <c r="C102" s="10" t="s">
        <v>668</v>
      </c>
      <c r="D102" s="130" t="s">
        <v>668</v>
      </c>
      <c r="E102" s="130" t="s">
        <v>31</v>
      </c>
      <c r="F102" s="160" t="s">
        <v>219</v>
      </c>
      <c r="G102" s="161"/>
      <c r="H102" s="11" t="s">
        <v>777</v>
      </c>
      <c r="I102" s="14">
        <v>0.86</v>
      </c>
      <c r="J102" s="121">
        <f t="shared" si="1"/>
        <v>4.3</v>
      </c>
      <c r="K102" s="127"/>
    </row>
    <row r="103" spans="1:11" ht="24">
      <c r="A103" s="126"/>
      <c r="B103" s="119">
        <v>5</v>
      </c>
      <c r="C103" s="10" t="s">
        <v>668</v>
      </c>
      <c r="D103" s="130" t="s">
        <v>668</v>
      </c>
      <c r="E103" s="130" t="s">
        <v>31</v>
      </c>
      <c r="F103" s="160" t="s">
        <v>269</v>
      </c>
      <c r="G103" s="161"/>
      <c r="H103" s="11" t="s">
        <v>777</v>
      </c>
      <c r="I103" s="14">
        <v>0.86</v>
      </c>
      <c r="J103" s="121">
        <f t="shared" si="1"/>
        <v>4.3</v>
      </c>
      <c r="K103" s="127"/>
    </row>
    <row r="104" spans="1:11" ht="24">
      <c r="A104" s="126"/>
      <c r="B104" s="119">
        <v>5</v>
      </c>
      <c r="C104" s="10" t="s">
        <v>668</v>
      </c>
      <c r="D104" s="130" t="s">
        <v>668</v>
      </c>
      <c r="E104" s="130" t="s">
        <v>31</v>
      </c>
      <c r="F104" s="160" t="s">
        <v>271</v>
      </c>
      <c r="G104" s="161"/>
      <c r="H104" s="11" t="s">
        <v>777</v>
      </c>
      <c r="I104" s="14">
        <v>0.86</v>
      </c>
      <c r="J104" s="121">
        <f t="shared" si="1"/>
        <v>4.3</v>
      </c>
      <c r="K104" s="127"/>
    </row>
    <row r="105" spans="1:11" ht="24">
      <c r="A105" s="126"/>
      <c r="B105" s="119">
        <v>3</v>
      </c>
      <c r="C105" s="10" t="s">
        <v>668</v>
      </c>
      <c r="D105" s="130" t="s">
        <v>668</v>
      </c>
      <c r="E105" s="130" t="s">
        <v>31</v>
      </c>
      <c r="F105" s="160" t="s">
        <v>272</v>
      </c>
      <c r="G105" s="161"/>
      <c r="H105" s="11" t="s">
        <v>777</v>
      </c>
      <c r="I105" s="14">
        <v>0.86</v>
      </c>
      <c r="J105" s="121">
        <f t="shared" si="1"/>
        <v>2.58</v>
      </c>
      <c r="K105" s="127"/>
    </row>
    <row r="106" spans="1:11" ht="24">
      <c r="A106" s="126"/>
      <c r="B106" s="119">
        <v>10</v>
      </c>
      <c r="C106" s="10" t="s">
        <v>668</v>
      </c>
      <c r="D106" s="130" t="s">
        <v>668</v>
      </c>
      <c r="E106" s="130" t="s">
        <v>32</v>
      </c>
      <c r="F106" s="160" t="s">
        <v>112</v>
      </c>
      <c r="G106" s="161"/>
      <c r="H106" s="11" t="s">
        <v>777</v>
      </c>
      <c r="I106" s="14">
        <v>0.86</v>
      </c>
      <c r="J106" s="121">
        <f t="shared" si="1"/>
        <v>8.6</v>
      </c>
      <c r="K106" s="127"/>
    </row>
    <row r="107" spans="1:11" ht="24">
      <c r="A107" s="126"/>
      <c r="B107" s="119">
        <v>10</v>
      </c>
      <c r="C107" s="10" t="s">
        <v>668</v>
      </c>
      <c r="D107" s="130" t="s">
        <v>668</v>
      </c>
      <c r="E107" s="130" t="s">
        <v>32</v>
      </c>
      <c r="F107" s="160" t="s">
        <v>216</v>
      </c>
      <c r="G107" s="161"/>
      <c r="H107" s="11" t="s">
        <v>777</v>
      </c>
      <c r="I107" s="14">
        <v>0.86</v>
      </c>
      <c r="J107" s="121">
        <f t="shared" si="1"/>
        <v>8.6</v>
      </c>
      <c r="K107" s="127"/>
    </row>
    <row r="108" spans="1:11" ht="24">
      <c r="A108" s="126"/>
      <c r="B108" s="119">
        <v>2</v>
      </c>
      <c r="C108" s="10" t="s">
        <v>668</v>
      </c>
      <c r="D108" s="130" t="s">
        <v>668</v>
      </c>
      <c r="E108" s="130" t="s">
        <v>32</v>
      </c>
      <c r="F108" s="160" t="s">
        <v>269</v>
      </c>
      <c r="G108" s="161"/>
      <c r="H108" s="11" t="s">
        <v>777</v>
      </c>
      <c r="I108" s="14">
        <v>0.86</v>
      </c>
      <c r="J108" s="121">
        <f t="shared" si="1"/>
        <v>1.72</v>
      </c>
      <c r="K108" s="127"/>
    </row>
    <row r="109" spans="1:11" ht="24">
      <c r="A109" s="126"/>
      <c r="B109" s="119">
        <v>2</v>
      </c>
      <c r="C109" s="10" t="s">
        <v>668</v>
      </c>
      <c r="D109" s="130" t="s">
        <v>668</v>
      </c>
      <c r="E109" s="130" t="s">
        <v>32</v>
      </c>
      <c r="F109" s="160" t="s">
        <v>271</v>
      </c>
      <c r="G109" s="161"/>
      <c r="H109" s="11" t="s">
        <v>777</v>
      </c>
      <c r="I109" s="14">
        <v>0.86</v>
      </c>
      <c r="J109" s="121">
        <f t="shared" si="1"/>
        <v>1.72</v>
      </c>
      <c r="K109" s="127"/>
    </row>
    <row r="110" spans="1:11" ht="24">
      <c r="A110" s="126"/>
      <c r="B110" s="119">
        <v>2</v>
      </c>
      <c r="C110" s="10" t="s">
        <v>668</v>
      </c>
      <c r="D110" s="130" t="s">
        <v>668</v>
      </c>
      <c r="E110" s="130" t="s">
        <v>32</v>
      </c>
      <c r="F110" s="160" t="s">
        <v>316</v>
      </c>
      <c r="G110" s="161"/>
      <c r="H110" s="11" t="s">
        <v>777</v>
      </c>
      <c r="I110" s="14">
        <v>0.86</v>
      </c>
      <c r="J110" s="121">
        <f t="shared" si="1"/>
        <v>1.72</v>
      </c>
      <c r="K110" s="127"/>
    </row>
    <row r="111" spans="1:11" ht="24">
      <c r="A111" s="126"/>
      <c r="B111" s="119">
        <v>2</v>
      </c>
      <c r="C111" s="10" t="s">
        <v>668</v>
      </c>
      <c r="D111" s="130" t="s">
        <v>668</v>
      </c>
      <c r="E111" s="130" t="s">
        <v>32</v>
      </c>
      <c r="F111" s="160" t="s">
        <v>275</v>
      </c>
      <c r="G111" s="161"/>
      <c r="H111" s="11" t="s">
        <v>777</v>
      </c>
      <c r="I111" s="14">
        <v>0.86</v>
      </c>
      <c r="J111" s="121">
        <f t="shared" si="1"/>
        <v>1.72</v>
      </c>
      <c r="K111" s="127"/>
    </row>
    <row r="112" spans="1:11" ht="24">
      <c r="A112" s="126"/>
      <c r="B112" s="119">
        <v>2</v>
      </c>
      <c r="C112" s="10" t="s">
        <v>668</v>
      </c>
      <c r="D112" s="130" t="s">
        <v>668</v>
      </c>
      <c r="E112" s="130" t="s">
        <v>32</v>
      </c>
      <c r="F112" s="160" t="s">
        <v>276</v>
      </c>
      <c r="G112" s="161"/>
      <c r="H112" s="11" t="s">
        <v>777</v>
      </c>
      <c r="I112" s="14">
        <v>0.86</v>
      </c>
      <c r="J112" s="121">
        <f t="shared" si="1"/>
        <v>1.72</v>
      </c>
      <c r="K112" s="127"/>
    </row>
    <row r="113" spans="1:11" ht="24">
      <c r="A113" s="126"/>
      <c r="B113" s="119">
        <v>5</v>
      </c>
      <c r="C113" s="10" t="s">
        <v>778</v>
      </c>
      <c r="D113" s="130" t="s">
        <v>778</v>
      </c>
      <c r="E113" s="130" t="s">
        <v>28</v>
      </c>
      <c r="F113" s="160" t="s">
        <v>279</v>
      </c>
      <c r="G113" s="161"/>
      <c r="H113" s="11" t="s">
        <v>779</v>
      </c>
      <c r="I113" s="14">
        <v>0.59</v>
      </c>
      <c r="J113" s="121">
        <f t="shared" si="1"/>
        <v>2.9499999999999997</v>
      </c>
      <c r="K113" s="127"/>
    </row>
    <row r="114" spans="1:11" ht="24">
      <c r="A114" s="126"/>
      <c r="B114" s="119">
        <v>10</v>
      </c>
      <c r="C114" s="10" t="s">
        <v>778</v>
      </c>
      <c r="D114" s="130" t="s">
        <v>778</v>
      </c>
      <c r="E114" s="130" t="s">
        <v>30</v>
      </c>
      <c r="F114" s="160" t="s">
        <v>279</v>
      </c>
      <c r="G114" s="161"/>
      <c r="H114" s="11" t="s">
        <v>779</v>
      </c>
      <c r="I114" s="14">
        <v>0.59</v>
      </c>
      <c r="J114" s="121">
        <f t="shared" si="1"/>
        <v>5.8999999999999995</v>
      </c>
      <c r="K114" s="127"/>
    </row>
    <row r="115" spans="1:11" ht="24">
      <c r="A115" s="126"/>
      <c r="B115" s="119">
        <v>10</v>
      </c>
      <c r="C115" s="10" t="s">
        <v>778</v>
      </c>
      <c r="D115" s="130" t="s">
        <v>778</v>
      </c>
      <c r="E115" s="130" t="s">
        <v>30</v>
      </c>
      <c r="F115" s="160" t="s">
        <v>278</v>
      </c>
      <c r="G115" s="161"/>
      <c r="H115" s="11" t="s">
        <v>779</v>
      </c>
      <c r="I115" s="14">
        <v>0.59</v>
      </c>
      <c r="J115" s="121">
        <f t="shared" si="1"/>
        <v>5.8999999999999995</v>
      </c>
      <c r="K115" s="127"/>
    </row>
    <row r="116" spans="1:11" ht="24">
      <c r="A116" s="126"/>
      <c r="B116" s="119">
        <v>5</v>
      </c>
      <c r="C116" s="10" t="s">
        <v>778</v>
      </c>
      <c r="D116" s="130" t="s">
        <v>778</v>
      </c>
      <c r="E116" s="130" t="s">
        <v>31</v>
      </c>
      <c r="F116" s="160" t="s">
        <v>279</v>
      </c>
      <c r="G116" s="161"/>
      <c r="H116" s="11" t="s">
        <v>779</v>
      </c>
      <c r="I116" s="14">
        <v>0.59</v>
      </c>
      <c r="J116" s="121">
        <f t="shared" si="1"/>
        <v>2.9499999999999997</v>
      </c>
      <c r="K116" s="127"/>
    </row>
    <row r="117" spans="1:11" ht="24">
      <c r="A117" s="126"/>
      <c r="B117" s="119">
        <v>5</v>
      </c>
      <c r="C117" s="10" t="s">
        <v>778</v>
      </c>
      <c r="D117" s="130" t="s">
        <v>778</v>
      </c>
      <c r="E117" s="130" t="s">
        <v>31</v>
      </c>
      <c r="F117" s="160" t="s">
        <v>278</v>
      </c>
      <c r="G117" s="161"/>
      <c r="H117" s="11" t="s">
        <v>779</v>
      </c>
      <c r="I117" s="14">
        <v>0.59</v>
      </c>
      <c r="J117" s="121">
        <f t="shared" si="1"/>
        <v>2.9499999999999997</v>
      </c>
      <c r="K117" s="127"/>
    </row>
    <row r="118" spans="1:11" ht="24">
      <c r="A118" s="126"/>
      <c r="B118" s="119">
        <v>2</v>
      </c>
      <c r="C118" s="10" t="s">
        <v>780</v>
      </c>
      <c r="D118" s="130" t="s">
        <v>780</v>
      </c>
      <c r="E118" s="130" t="s">
        <v>279</v>
      </c>
      <c r="F118" s="160"/>
      <c r="G118" s="161"/>
      <c r="H118" s="11" t="s">
        <v>909</v>
      </c>
      <c r="I118" s="14">
        <v>0.18</v>
      </c>
      <c r="J118" s="121">
        <f t="shared" si="1"/>
        <v>0.36</v>
      </c>
      <c r="K118" s="127"/>
    </row>
    <row r="119" spans="1:11" ht="24">
      <c r="A119" s="126"/>
      <c r="B119" s="119">
        <v>2</v>
      </c>
      <c r="C119" s="10" t="s">
        <v>780</v>
      </c>
      <c r="D119" s="130" t="s">
        <v>780</v>
      </c>
      <c r="E119" s="130" t="s">
        <v>589</v>
      </c>
      <c r="F119" s="160"/>
      <c r="G119" s="161"/>
      <c r="H119" s="11" t="s">
        <v>909</v>
      </c>
      <c r="I119" s="14">
        <v>0.18</v>
      </c>
      <c r="J119" s="121">
        <f t="shared" si="1"/>
        <v>0.36</v>
      </c>
      <c r="K119" s="127"/>
    </row>
    <row r="120" spans="1:11" ht="24">
      <c r="A120" s="126"/>
      <c r="B120" s="119">
        <v>2</v>
      </c>
      <c r="C120" s="10" t="s">
        <v>780</v>
      </c>
      <c r="D120" s="130" t="s">
        <v>780</v>
      </c>
      <c r="E120" s="130" t="s">
        <v>679</v>
      </c>
      <c r="F120" s="160"/>
      <c r="G120" s="161"/>
      <c r="H120" s="11" t="s">
        <v>909</v>
      </c>
      <c r="I120" s="14">
        <v>0.18</v>
      </c>
      <c r="J120" s="121">
        <f t="shared" si="1"/>
        <v>0.36</v>
      </c>
      <c r="K120" s="127"/>
    </row>
    <row r="121" spans="1:11" ht="24">
      <c r="A121" s="126"/>
      <c r="B121" s="119">
        <v>2</v>
      </c>
      <c r="C121" s="10" t="s">
        <v>780</v>
      </c>
      <c r="D121" s="130" t="s">
        <v>780</v>
      </c>
      <c r="E121" s="130" t="s">
        <v>490</v>
      </c>
      <c r="F121" s="160"/>
      <c r="G121" s="161"/>
      <c r="H121" s="11" t="s">
        <v>909</v>
      </c>
      <c r="I121" s="14">
        <v>0.18</v>
      </c>
      <c r="J121" s="121">
        <f t="shared" si="1"/>
        <v>0.36</v>
      </c>
      <c r="K121" s="127"/>
    </row>
    <row r="122" spans="1:11" ht="24">
      <c r="A122" s="126"/>
      <c r="B122" s="119">
        <v>2</v>
      </c>
      <c r="C122" s="10" t="s">
        <v>780</v>
      </c>
      <c r="D122" s="130" t="s">
        <v>780</v>
      </c>
      <c r="E122" s="130" t="s">
        <v>745</v>
      </c>
      <c r="F122" s="160"/>
      <c r="G122" s="161"/>
      <c r="H122" s="11" t="s">
        <v>909</v>
      </c>
      <c r="I122" s="14">
        <v>0.18</v>
      </c>
      <c r="J122" s="121">
        <f t="shared" si="1"/>
        <v>0.36</v>
      </c>
      <c r="K122" s="127"/>
    </row>
    <row r="123" spans="1:11" ht="24">
      <c r="A123" s="126"/>
      <c r="B123" s="119">
        <v>2</v>
      </c>
      <c r="C123" s="10" t="s">
        <v>780</v>
      </c>
      <c r="D123" s="130" t="s">
        <v>780</v>
      </c>
      <c r="E123" s="130" t="s">
        <v>731</v>
      </c>
      <c r="F123" s="160"/>
      <c r="G123" s="161"/>
      <c r="H123" s="11" t="s">
        <v>909</v>
      </c>
      <c r="I123" s="14">
        <v>0.18</v>
      </c>
      <c r="J123" s="121">
        <f t="shared" si="1"/>
        <v>0.36</v>
      </c>
      <c r="K123" s="127"/>
    </row>
    <row r="124" spans="1:11" ht="24">
      <c r="A124" s="126"/>
      <c r="B124" s="119">
        <v>2</v>
      </c>
      <c r="C124" s="10" t="s">
        <v>780</v>
      </c>
      <c r="D124" s="130" t="s">
        <v>780</v>
      </c>
      <c r="E124" s="130" t="s">
        <v>747</v>
      </c>
      <c r="F124" s="160"/>
      <c r="G124" s="161"/>
      <c r="H124" s="11" t="s">
        <v>909</v>
      </c>
      <c r="I124" s="14">
        <v>0.18</v>
      </c>
      <c r="J124" s="121">
        <f t="shared" si="1"/>
        <v>0.36</v>
      </c>
      <c r="K124" s="127"/>
    </row>
    <row r="125" spans="1:11" ht="24">
      <c r="A125" s="126"/>
      <c r="B125" s="119">
        <v>2</v>
      </c>
      <c r="C125" s="10" t="s">
        <v>780</v>
      </c>
      <c r="D125" s="130" t="s">
        <v>780</v>
      </c>
      <c r="E125" s="130" t="s">
        <v>748</v>
      </c>
      <c r="F125" s="160"/>
      <c r="G125" s="161"/>
      <c r="H125" s="11" t="s">
        <v>909</v>
      </c>
      <c r="I125" s="14">
        <v>0.18</v>
      </c>
      <c r="J125" s="121">
        <f t="shared" si="1"/>
        <v>0.36</v>
      </c>
      <c r="K125" s="127"/>
    </row>
    <row r="126" spans="1:11" ht="24">
      <c r="A126" s="126"/>
      <c r="B126" s="119">
        <v>2</v>
      </c>
      <c r="C126" s="10" t="s">
        <v>780</v>
      </c>
      <c r="D126" s="130" t="s">
        <v>780</v>
      </c>
      <c r="E126" s="130" t="s">
        <v>749</v>
      </c>
      <c r="F126" s="160"/>
      <c r="G126" s="161"/>
      <c r="H126" s="11" t="s">
        <v>909</v>
      </c>
      <c r="I126" s="14">
        <v>0.18</v>
      </c>
      <c r="J126" s="121">
        <f t="shared" si="1"/>
        <v>0.36</v>
      </c>
      <c r="K126" s="127"/>
    </row>
    <row r="127" spans="1:11" ht="25.5" customHeight="1">
      <c r="A127" s="126"/>
      <c r="B127" s="119">
        <v>3</v>
      </c>
      <c r="C127" s="10" t="s">
        <v>781</v>
      </c>
      <c r="D127" s="130" t="s">
        <v>781</v>
      </c>
      <c r="E127" s="130" t="s">
        <v>782</v>
      </c>
      <c r="F127" s="160"/>
      <c r="G127" s="161"/>
      <c r="H127" s="11" t="s">
        <v>910</v>
      </c>
      <c r="I127" s="14">
        <v>1.29</v>
      </c>
      <c r="J127" s="121">
        <f t="shared" si="1"/>
        <v>3.87</v>
      </c>
      <c r="K127" s="127"/>
    </row>
    <row r="128" spans="1:11" ht="24">
      <c r="A128" s="126"/>
      <c r="B128" s="119">
        <v>3</v>
      </c>
      <c r="C128" s="10" t="s">
        <v>783</v>
      </c>
      <c r="D128" s="130" t="s">
        <v>783</v>
      </c>
      <c r="E128" s="130" t="s">
        <v>30</v>
      </c>
      <c r="F128" s="160" t="s">
        <v>278</v>
      </c>
      <c r="G128" s="161"/>
      <c r="H128" s="11" t="s">
        <v>784</v>
      </c>
      <c r="I128" s="14">
        <v>0.76</v>
      </c>
      <c r="J128" s="121">
        <f t="shared" si="1"/>
        <v>2.2800000000000002</v>
      </c>
      <c r="K128" s="127"/>
    </row>
    <row r="129" spans="1:11" ht="24">
      <c r="A129" s="126"/>
      <c r="B129" s="119">
        <v>5</v>
      </c>
      <c r="C129" s="10" t="s">
        <v>783</v>
      </c>
      <c r="D129" s="130" t="s">
        <v>783</v>
      </c>
      <c r="E129" s="130" t="s">
        <v>31</v>
      </c>
      <c r="F129" s="160" t="s">
        <v>279</v>
      </c>
      <c r="G129" s="161"/>
      <c r="H129" s="11" t="s">
        <v>784</v>
      </c>
      <c r="I129" s="14">
        <v>0.76</v>
      </c>
      <c r="J129" s="121">
        <f t="shared" si="1"/>
        <v>3.8</v>
      </c>
      <c r="K129" s="127"/>
    </row>
    <row r="130" spans="1:11" ht="24">
      <c r="A130" s="126"/>
      <c r="B130" s="119">
        <v>5</v>
      </c>
      <c r="C130" s="10" t="s">
        <v>783</v>
      </c>
      <c r="D130" s="130" t="s">
        <v>783</v>
      </c>
      <c r="E130" s="130" t="s">
        <v>31</v>
      </c>
      <c r="F130" s="160" t="s">
        <v>277</v>
      </c>
      <c r="G130" s="161"/>
      <c r="H130" s="11" t="s">
        <v>784</v>
      </c>
      <c r="I130" s="14">
        <v>0.76</v>
      </c>
      <c r="J130" s="121">
        <f t="shared" si="1"/>
        <v>3.8</v>
      </c>
      <c r="K130" s="127"/>
    </row>
    <row r="131" spans="1:11" ht="24">
      <c r="A131" s="126"/>
      <c r="B131" s="119">
        <v>3</v>
      </c>
      <c r="C131" s="10" t="s">
        <v>783</v>
      </c>
      <c r="D131" s="130" t="s">
        <v>783</v>
      </c>
      <c r="E131" s="130" t="s">
        <v>31</v>
      </c>
      <c r="F131" s="160" t="s">
        <v>278</v>
      </c>
      <c r="G131" s="161"/>
      <c r="H131" s="11" t="s">
        <v>784</v>
      </c>
      <c r="I131" s="14">
        <v>0.76</v>
      </c>
      <c r="J131" s="121">
        <f t="shared" si="1"/>
        <v>2.2800000000000002</v>
      </c>
      <c r="K131" s="127"/>
    </row>
    <row r="132" spans="1:11" ht="24">
      <c r="A132" s="126"/>
      <c r="B132" s="119">
        <v>3</v>
      </c>
      <c r="C132" s="10" t="s">
        <v>783</v>
      </c>
      <c r="D132" s="130" t="s">
        <v>783</v>
      </c>
      <c r="E132" s="130" t="s">
        <v>31</v>
      </c>
      <c r="F132" s="160" t="s">
        <v>758</v>
      </c>
      <c r="G132" s="161"/>
      <c r="H132" s="11" t="s">
        <v>784</v>
      </c>
      <c r="I132" s="14">
        <v>0.76</v>
      </c>
      <c r="J132" s="121">
        <f t="shared" si="1"/>
        <v>2.2800000000000002</v>
      </c>
      <c r="K132" s="127"/>
    </row>
    <row r="133" spans="1:11" ht="24">
      <c r="A133" s="126"/>
      <c r="B133" s="119">
        <v>3</v>
      </c>
      <c r="C133" s="10" t="s">
        <v>783</v>
      </c>
      <c r="D133" s="130" t="s">
        <v>783</v>
      </c>
      <c r="E133" s="130" t="s">
        <v>32</v>
      </c>
      <c r="F133" s="160" t="s">
        <v>278</v>
      </c>
      <c r="G133" s="161"/>
      <c r="H133" s="11" t="s">
        <v>784</v>
      </c>
      <c r="I133" s="14">
        <v>0.76</v>
      </c>
      <c r="J133" s="121">
        <f t="shared" si="1"/>
        <v>2.2800000000000002</v>
      </c>
      <c r="K133" s="127"/>
    </row>
    <row r="134" spans="1:11" ht="24">
      <c r="A134" s="126"/>
      <c r="B134" s="119">
        <v>3</v>
      </c>
      <c r="C134" s="10" t="s">
        <v>783</v>
      </c>
      <c r="D134" s="130" t="s">
        <v>783</v>
      </c>
      <c r="E134" s="130" t="s">
        <v>32</v>
      </c>
      <c r="F134" s="160" t="s">
        <v>758</v>
      </c>
      <c r="G134" s="161"/>
      <c r="H134" s="11" t="s">
        <v>784</v>
      </c>
      <c r="I134" s="14">
        <v>0.76</v>
      </c>
      <c r="J134" s="121">
        <f t="shared" si="1"/>
        <v>2.2800000000000002</v>
      </c>
      <c r="K134" s="127"/>
    </row>
    <row r="135" spans="1:11" ht="24">
      <c r="A135" s="126"/>
      <c r="B135" s="119">
        <v>3</v>
      </c>
      <c r="C135" s="10" t="s">
        <v>785</v>
      </c>
      <c r="D135" s="130" t="s">
        <v>785</v>
      </c>
      <c r="E135" s="130" t="s">
        <v>30</v>
      </c>
      <c r="F135" s="160"/>
      <c r="G135" s="161"/>
      <c r="H135" s="11" t="s">
        <v>786</v>
      </c>
      <c r="I135" s="14">
        <v>0.69</v>
      </c>
      <c r="J135" s="121">
        <f t="shared" si="1"/>
        <v>2.0699999999999998</v>
      </c>
      <c r="K135" s="127"/>
    </row>
    <row r="136" spans="1:11" ht="24">
      <c r="A136" s="126"/>
      <c r="B136" s="119">
        <v>3</v>
      </c>
      <c r="C136" s="10" t="s">
        <v>785</v>
      </c>
      <c r="D136" s="130" t="s">
        <v>785</v>
      </c>
      <c r="E136" s="130" t="s">
        <v>31</v>
      </c>
      <c r="F136" s="160"/>
      <c r="G136" s="161"/>
      <c r="H136" s="11" t="s">
        <v>786</v>
      </c>
      <c r="I136" s="14">
        <v>0.69</v>
      </c>
      <c r="J136" s="121">
        <f t="shared" si="1"/>
        <v>2.0699999999999998</v>
      </c>
      <c r="K136" s="127"/>
    </row>
    <row r="137" spans="1:11" ht="24">
      <c r="A137" s="126"/>
      <c r="B137" s="119">
        <v>3</v>
      </c>
      <c r="C137" s="10" t="s">
        <v>714</v>
      </c>
      <c r="D137" s="130" t="s">
        <v>714</v>
      </c>
      <c r="E137" s="130" t="s">
        <v>30</v>
      </c>
      <c r="F137" s="160" t="s">
        <v>277</v>
      </c>
      <c r="G137" s="161"/>
      <c r="H137" s="11" t="s">
        <v>715</v>
      </c>
      <c r="I137" s="14">
        <v>0.59</v>
      </c>
      <c r="J137" s="121">
        <f t="shared" si="1"/>
        <v>1.77</v>
      </c>
      <c r="K137" s="127"/>
    </row>
    <row r="138" spans="1:11" ht="24">
      <c r="A138" s="126"/>
      <c r="B138" s="119">
        <v>2</v>
      </c>
      <c r="C138" s="10" t="s">
        <v>714</v>
      </c>
      <c r="D138" s="130" t="s">
        <v>714</v>
      </c>
      <c r="E138" s="130" t="s">
        <v>30</v>
      </c>
      <c r="F138" s="160" t="s">
        <v>490</v>
      </c>
      <c r="G138" s="161"/>
      <c r="H138" s="11" t="s">
        <v>715</v>
      </c>
      <c r="I138" s="14">
        <v>0.59</v>
      </c>
      <c r="J138" s="121">
        <f t="shared" si="1"/>
        <v>1.18</v>
      </c>
      <c r="K138" s="127"/>
    </row>
    <row r="139" spans="1:11" ht="24">
      <c r="A139" s="126"/>
      <c r="B139" s="119">
        <v>5</v>
      </c>
      <c r="C139" s="10" t="s">
        <v>714</v>
      </c>
      <c r="D139" s="130" t="s">
        <v>714</v>
      </c>
      <c r="E139" s="130" t="s">
        <v>31</v>
      </c>
      <c r="F139" s="160" t="s">
        <v>278</v>
      </c>
      <c r="G139" s="161"/>
      <c r="H139" s="11" t="s">
        <v>715</v>
      </c>
      <c r="I139" s="14">
        <v>0.59</v>
      </c>
      <c r="J139" s="121">
        <f t="shared" si="1"/>
        <v>2.9499999999999997</v>
      </c>
      <c r="K139" s="127"/>
    </row>
    <row r="140" spans="1:11" ht="24">
      <c r="A140" s="126"/>
      <c r="B140" s="119">
        <v>3</v>
      </c>
      <c r="C140" s="10" t="s">
        <v>714</v>
      </c>
      <c r="D140" s="130" t="s">
        <v>714</v>
      </c>
      <c r="E140" s="130" t="s">
        <v>32</v>
      </c>
      <c r="F140" s="160" t="s">
        <v>279</v>
      </c>
      <c r="G140" s="161"/>
      <c r="H140" s="11" t="s">
        <v>715</v>
      </c>
      <c r="I140" s="14">
        <v>0.59</v>
      </c>
      <c r="J140" s="121">
        <f t="shared" si="1"/>
        <v>1.77</v>
      </c>
      <c r="K140" s="127"/>
    </row>
    <row r="141" spans="1:11" ht="24">
      <c r="A141" s="126"/>
      <c r="B141" s="119">
        <v>5</v>
      </c>
      <c r="C141" s="10" t="s">
        <v>787</v>
      </c>
      <c r="D141" s="130" t="s">
        <v>787</v>
      </c>
      <c r="E141" s="130" t="s">
        <v>28</v>
      </c>
      <c r="F141" s="160" t="s">
        <v>279</v>
      </c>
      <c r="G141" s="161"/>
      <c r="H141" s="11" t="s">
        <v>788</v>
      </c>
      <c r="I141" s="14">
        <v>0.59</v>
      </c>
      <c r="J141" s="121">
        <f t="shared" si="1"/>
        <v>2.9499999999999997</v>
      </c>
      <c r="K141" s="127"/>
    </row>
    <row r="142" spans="1:11" ht="24">
      <c r="A142" s="126"/>
      <c r="B142" s="119">
        <v>5</v>
      </c>
      <c r="C142" s="10" t="s">
        <v>787</v>
      </c>
      <c r="D142" s="130" t="s">
        <v>787</v>
      </c>
      <c r="E142" s="130" t="s">
        <v>28</v>
      </c>
      <c r="F142" s="160" t="s">
        <v>278</v>
      </c>
      <c r="G142" s="161"/>
      <c r="H142" s="11" t="s">
        <v>788</v>
      </c>
      <c r="I142" s="14">
        <v>0.59</v>
      </c>
      <c r="J142" s="121">
        <f t="shared" si="1"/>
        <v>2.9499999999999997</v>
      </c>
      <c r="K142" s="127"/>
    </row>
    <row r="143" spans="1:11" ht="24">
      <c r="A143" s="126"/>
      <c r="B143" s="119">
        <v>5</v>
      </c>
      <c r="C143" s="10" t="s">
        <v>787</v>
      </c>
      <c r="D143" s="130" t="s">
        <v>787</v>
      </c>
      <c r="E143" s="130" t="s">
        <v>30</v>
      </c>
      <c r="F143" s="160" t="s">
        <v>279</v>
      </c>
      <c r="G143" s="161"/>
      <c r="H143" s="11" t="s">
        <v>788</v>
      </c>
      <c r="I143" s="14">
        <v>0.59</v>
      </c>
      <c r="J143" s="121">
        <f t="shared" si="1"/>
        <v>2.9499999999999997</v>
      </c>
      <c r="K143" s="127"/>
    </row>
    <row r="144" spans="1:11" ht="24">
      <c r="A144" s="126"/>
      <c r="B144" s="119">
        <v>5</v>
      </c>
      <c r="C144" s="10" t="s">
        <v>787</v>
      </c>
      <c r="D144" s="130" t="s">
        <v>787</v>
      </c>
      <c r="E144" s="130" t="s">
        <v>30</v>
      </c>
      <c r="F144" s="160" t="s">
        <v>277</v>
      </c>
      <c r="G144" s="161"/>
      <c r="H144" s="11" t="s">
        <v>788</v>
      </c>
      <c r="I144" s="14">
        <v>0.59</v>
      </c>
      <c r="J144" s="121">
        <f t="shared" si="1"/>
        <v>2.9499999999999997</v>
      </c>
      <c r="K144" s="127"/>
    </row>
    <row r="145" spans="1:11" ht="24">
      <c r="A145" s="126"/>
      <c r="B145" s="119">
        <v>5</v>
      </c>
      <c r="C145" s="10" t="s">
        <v>787</v>
      </c>
      <c r="D145" s="130" t="s">
        <v>787</v>
      </c>
      <c r="E145" s="130" t="s">
        <v>30</v>
      </c>
      <c r="F145" s="160" t="s">
        <v>278</v>
      </c>
      <c r="G145" s="161"/>
      <c r="H145" s="11" t="s">
        <v>788</v>
      </c>
      <c r="I145" s="14">
        <v>0.59</v>
      </c>
      <c r="J145" s="121">
        <f t="shared" si="1"/>
        <v>2.9499999999999997</v>
      </c>
      <c r="K145" s="127"/>
    </row>
    <row r="146" spans="1:11" ht="24">
      <c r="A146" s="126"/>
      <c r="B146" s="119">
        <v>5</v>
      </c>
      <c r="C146" s="10" t="s">
        <v>787</v>
      </c>
      <c r="D146" s="130" t="s">
        <v>787</v>
      </c>
      <c r="E146" s="130" t="s">
        <v>31</v>
      </c>
      <c r="F146" s="160" t="s">
        <v>279</v>
      </c>
      <c r="G146" s="161"/>
      <c r="H146" s="11" t="s">
        <v>788</v>
      </c>
      <c r="I146" s="14">
        <v>0.59</v>
      </c>
      <c r="J146" s="121">
        <f t="shared" si="1"/>
        <v>2.9499999999999997</v>
      </c>
      <c r="K146" s="127"/>
    </row>
    <row r="147" spans="1:11" ht="24">
      <c r="A147" s="126"/>
      <c r="B147" s="119">
        <v>5</v>
      </c>
      <c r="C147" s="10" t="s">
        <v>787</v>
      </c>
      <c r="D147" s="130" t="s">
        <v>787</v>
      </c>
      <c r="E147" s="130" t="s">
        <v>31</v>
      </c>
      <c r="F147" s="160" t="s">
        <v>277</v>
      </c>
      <c r="G147" s="161"/>
      <c r="H147" s="11" t="s">
        <v>788</v>
      </c>
      <c r="I147" s="14">
        <v>0.59</v>
      </c>
      <c r="J147" s="121">
        <f t="shared" si="1"/>
        <v>2.9499999999999997</v>
      </c>
      <c r="K147" s="127"/>
    </row>
    <row r="148" spans="1:11" ht="24">
      <c r="A148" s="126"/>
      <c r="B148" s="119">
        <v>5</v>
      </c>
      <c r="C148" s="10" t="s">
        <v>787</v>
      </c>
      <c r="D148" s="130" t="s">
        <v>787</v>
      </c>
      <c r="E148" s="130" t="s">
        <v>31</v>
      </c>
      <c r="F148" s="160" t="s">
        <v>278</v>
      </c>
      <c r="G148" s="161"/>
      <c r="H148" s="11" t="s">
        <v>788</v>
      </c>
      <c r="I148" s="14">
        <v>0.59</v>
      </c>
      <c r="J148" s="121">
        <f t="shared" si="1"/>
        <v>2.9499999999999997</v>
      </c>
      <c r="K148" s="127"/>
    </row>
    <row r="149" spans="1:11" ht="24">
      <c r="A149" s="126"/>
      <c r="B149" s="119">
        <v>5</v>
      </c>
      <c r="C149" s="10" t="s">
        <v>787</v>
      </c>
      <c r="D149" s="130" t="s">
        <v>787</v>
      </c>
      <c r="E149" s="130" t="s">
        <v>32</v>
      </c>
      <c r="F149" s="160" t="s">
        <v>279</v>
      </c>
      <c r="G149" s="161"/>
      <c r="H149" s="11" t="s">
        <v>788</v>
      </c>
      <c r="I149" s="14">
        <v>0.59</v>
      </c>
      <c r="J149" s="121">
        <f t="shared" si="1"/>
        <v>2.9499999999999997</v>
      </c>
      <c r="K149" s="127"/>
    </row>
    <row r="150" spans="1:11" ht="24">
      <c r="A150" s="126"/>
      <c r="B150" s="119">
        <v>5</v>
      </c>
      <c r="C150" s="10" t="s">
        <v>787</v>
      </c>
      <c r="D150" s="130" t="s">
        <v>787</v>
      </c>
      <c r="E150" s="130" t="s">
        <v>32</v>
      </c>
      <c r="F150" s="160" t="s">
        <v>278</v>
      </c>
      <c r="G150" s="161"/>
      <c r="H150" s="11" t="s">
        <v>788</v>
      </c>
      <c r="I150" s="14">
        <v>0.59</v>
      </c>
      <c r="J150" s="121">
        <f t="shared" ref="J150:J213" si="2">I150*B150</f>
        <v>2.9499999999999997</v>
      </c>
      <c r="K150" s="127"/>
    </row>
    <row r="151" spans="1:11" ht="36">
      <c r="A151" s="126"/>
      <c r="B151" s="119">
        <v>1</v>
      </c>
      <c r="C151" s="10" t="s">
        <v>789</v>
      </c>
      <c r="D151" s="130" t="s">
        <v>878</v>
      </c>
      <c r="E151" s="130" t="s">
        <v>790</v>
      </c>
      <c r="F151" s="160" t="s">
        <v>279</v>
      </c>
      <c r="G151" s="161"/>
      <c r="H151" s="11" t="s">
        <v>791</v>
      </c>
      <c r="I151" s="14">
        <v>11.8</v>
      </c>
      <c r="J151" s="121">
        <f t="shared" si="2"/>
        <v>11.8</v>
      </c>
      <c r="K151" s="127"/>
    </row>
    <row r="152" spans="1:11" ht="36">
      <c r="A152" s="126"/>
      <c r="B152" s="119">
        <v>1</v>
      </c>
      <c r="C152" s="10" t="s">
        <v>789</v>
      </c>
      <c r="D152" s="130" t="s">
        <v>878</v>
      </c>
      <c r="E152" s="130" t="s">
        <v>790</v>
      </c>
      <c r="F152" s="160" t="s">
        <v>731</v>
      </c>
      <c r="G152" s="161"/>
      <c r="H152" s="11" t="s">
        <v>791</v>
      </c>
      <c r="I152" s="14">
        <v>11.8</v>
      </c>
      <c r="J152" s="121">
        <f t="shared" si="2"/>
        <v>11.8</v>
      </c>
      <c r="K152" s="127"/>
    </row>
    <row r="153" spans="1:11" ht="36">
      <c r="A153" s="126"/>
      <c r="B153" s="119">
        <v>1</v>
      </c>
      <c r="C153" s="10" t="s">
        <v>792</v>
      </c>
      <c r="D153" s="130" t="s">
        <v>879</v>
      </c>
      <c r="E153" s="130" t="s">
        <v>790</v>
      </c>
      <c r="F153" s="160" t="s">
        <v>279</v>
      </c>
      <c r="G153" s="161"/>
      <c r="H153" s="11" t="s">
        <v>793</v>
      </c>
      <c r="I153" s="14">
        <v>11.8</v>
      </c>
      <c r="J153" s="121">
        <f t="shared" si="2"/>
        <v>11.8</v>
      </c>
      <c r="K153" s="127"/>
    </row>
    <row r="154" spans="1:11" ht="37.5" customHeight="1">
      <c r="A154" s="126"/>
      <c r="B154" s="119">
        <v>1</v>
      </c>
      <c r="C154" s="10" t="s">
        <v>792</v>
      </c>
      <c r="D154" s="130" t="s">
        <v>880</v>
      </c>
      <c r="E154" s="130" t="s">
        <v>794</v>
      </c>
      <c r="F154" s="160" t="s">
        <v>731</v>
      </c>
      <c r="G154" s="161"/>
      <c r="H154" s="11" t="s">
        <v>793</v>
      </c>
      <c r="I154" s="14">
        <v>12</v>
      </c>
      <c r="J154" s="121">
        <f t="shared" si="2"/>
        <v>12</v>
      </c>
      <c r="K154" s="127"/>
    </row>
    <row r="155" spans="1:11" ht="36">
      <c r="A155" s="126"/>
      <c r="B155" s="119">
        <v>1</v>
      </c>
      <c r="C155" s="10" t="s">
        <v>795</v>
      </c>
      <c r="D155" s="130" t="s">
        <v>881</v>
      </c>
      <c r="E155" s="130" t="s">
        <v>790</v>
      </c>
      <c r="F155" s="160" t="s">
        <v>731</v>
      </c>
      <c r="G155" s="161"/>
      <c r="H155" s="11" t="s">
        <v>796</v>
      </c>
      <c r="I155" s="14">
        <v>11.8</v>
      </c>
      <c r="J155" s="121">
        <f t="shared" si="2"/>
        <v>11.8</v>
      </c>
      <c r="K155" s="127"/>
    </row>
    <row r="156" spans="1:11" ht="36">
      <c r="A156" s="126"/>
      <c r="B156" s="119">
        <v>1</v>
      </c>
      <c r="C156" s="10" t="s">
        <v>797</v>
      </c>
      <c r="D156" s="130" t="s">
        <v>882</v>
      </c>
      <c r="E156" s="130" t="s">
        <v>790</v>
      </c>
      <c r="F156" s="160" t="s">
        <v>279</v>
      </c>
      <c r="G156" s="161"/>
      <c r="H156" s="11" t="s">
        <v>798</v>
      </c>
      <c r="I156" s="14">
        <v>11.8</v>
      </c>
      <c r="J156" s="121">
        <f t="shared" si="2"/>
        <v>11.8</v>
      </c>
      <c r="K156" s="127"/>
    </row>
    <row r="157" spans="1:11" ht="36">
      <c r="A157" s="126"/>
      <c r="B157" s="119">
        <v>1</v>
      </c>
      <c r="C157" s="10" t="s">
        <v>797</v>
      </c>
      <c r="D157" s="130" t="s">
        <v>882</v>
      </c>
      <c r="E157" s="130" t="s">
        <v>790</v>
      </c>
      <c r="F157" s="160" t="s">
        <v>731</v>
      </c>
      <c r="G157" s="161"/>
      <c r="H157" s="11" t="s">
        <v>798</v>
      </c>
      <c r="I157" s="14">
        <v>11.8</v>
      </c>
      <c r="J157" s="121">
        <f t="shared" si="2"/>
        <v>11.8</v>
      </c>
      <c r="K157" s="127"/>
    </row>
    <row r="158" spans="1:11" ht="36">
      <c r="A158" s="126"/>
      <c r="B158" s="119">
        <v>2</v>
      </c>
      <c r="C158" s="10" t="s">
        <v>799</v>
      </c>
      <c r="D158" s="130" t="s">
        <v>883</v>
      </c>
      <c r="E158" s="130" t="s">
        <v>790</v>
      </c>
      <c r="F158" s="160" t="s">
        <v>279</v>
      </c>
      <c r="G158" s="161"/>
      <c r="H158" s="11" t="s">
        <v>800</v>
      </c>
      <c r="I158" s="14">
        <v>11.8</v>
      </c>
      <c r="J158" s="121">
        <f t="shared" si="2"/>
        <v>23.6</v>
      </c>
      <c r="K158" s="127"/>
    </row>
    <row r="159" spans="1:11" ht="37.5" customHeight="1">
      <c r="A159" s="126"/>
      <c r="B159" s="119">
        <v>2</v>
      </c>
      <c r="C159" s="10" t="s">
        <v>799</v>
      </c>
      <c r="D159" s="130" t="s">
        <v>884</v>
      </c>
      <c r="E159" s="130" t="s">
        <v>794</v>
      </c>
      <c r="F159" s="160" t="s">
        <v>731</v>
      </c>
      <c r="G159" s="161"/>
      <c r="H159" s="11" t="s">
        <v>800</v>
      </c>
      <c r="I159" s="14">
        <v>12</v>
      </c>
      <c r="J159" s="121">
        <f t="shared" si="2"/>
        <v>24</v>
      </c>
      <c r="K159" s="127"/>
    </row>
    <row r="160" spans="1:11" ht="24">
      <c r="A160" s="126"/>
      <c r="B160" s="119">
        <v>5</v>
      </c>
      <c r="C160" s="10" t="s">
        <v>801</v>
      </c>
      <c r="D160" s="130" t="s">
        <v>885</v>
      </c>
      <c r="E160" s="130" t="s">
        <v>239</v>
      </c>
      <c r="F160" s="160" t="s">
        <v>112</v>
      </c>
      <c r="G160" s="161"/>
      <c r="H160" s="11" t="s">
        <v>802</v>
      </c>
      <c r="I160" s="14">
        <v>0.35</v>
      </c>
      <c r="J160" s="121">
        <f t="shared" si="2"/>
        <v>1.75</v>
      </c>
      <c r="K160" s="127"/>
    </row>
    <row r="161" spans="1:11" ht="24">
      <c r="A161" s="126"/>
      <c r="B161" s="119">
        <v>10</v>
      </c>
      <c r="C161" s="10" t="s">
        <v>801</v>
      </c>
      <c r="D161" s="130" t="s">
        <v>885</v>
      </c>
      <c r="E161" s="130" t="s">
        <v>239</v>
      </c>
      <c r="F161" s="160" t="s">
        <v>216</v>
      </c>
      <c r="G161" s="161"/>
      <c r="H161" s="11" t="s">
        <v>802</v>
      </c>
      <c r="I161" s="14">
        <v>0.35</v>
      </c>
      <c r="J161" s="121">
        <f t="shared" si="2"/>
        <v>3.5</v>
      </c>
      <c r="K161" s="127"/>
    </row>
    <row r="162" spans="1:11" ht="24">
      <c r="A162" s="126"/>
      <c r="B162" s="119">
        <v>6</v>
      </c>
      <c r="C162" s="10" t="s">
        <v>801</v>
      </c>
      <c r="D162" s="130" t="s">
        <v>885</v>
      </c>
      <c r="E162" s="130" t="s">
        <v>239</v>
      </c>
      <c r="F162" s="160" t="s">
        <v>218</v>
      </c>
      <c r="G162" s="161"/>
      <c r="H162" s="11" t="s">
        <v>802</v>
      </c>
      <c r="I162" s="14">
        <v>0.35</v>
      </c>
      <c r="J162" s="121">
        <f t="shared" si="2"/>
        <v>2.0999999999999996</v>
      </c>
      <c r="K162" s="127"/>
    </row>
    <row r="163" spans="1:11" ht="24">
      <c r="A163" s="126"/>
      <c r="B163" s="119">
        <v>6</v>
      </c>
      <c r="C163" s="10" t="s">
        <v>801</v>
      </c>
      <c r="D163" s="130" t="s">
        <v>885</v>
      </c>
      <c r="E163" s="130" t="s">
        <v>239</v>
      </c>
      <c r="F163" s="160" t="s">
        <v>269</v>
      </c>
      <c r="G163" s="161"/>
      <c r="H163" s="11" t="s">
        <v>802</v>
      </c>
      <c r="I163" s="14">
        <v>0.35</v>
      </c>
      <c r="J163" s="121">
        <f t="shared" si="2"/>
        <v>2.0999999999999996</v>
      </c>
      <c r="K163" s="127"/>
    </row>
    <row r="164" spans="1:11" ht="24">
      <c r="A164" s="126"/>
      <c r="B164" s="119">
        <v>6</v>
      </c>
      <c r="C164" s="10" t="s">
        <v>801</v>
      </c>
      <c r="D164" s="130" t="s">
        <v>885</v>
      </c>
      <c r="E164" s="130" t="s">
        <v>239</v>
      </c>
      <c r="F164" s="160" t="s">
        <v>274</v>
      </c>
      <c r="G164" s="161"/>
      <c r="H164" s="11" t="s">
        <v>802</v>
      </c>
      <c r="I164" s="14">
        <v>0.35</v>
      </c>
      <c r="J164" s="121">
        <f t="shared" si="2"/>
        <v>2.0999999999999996</v>
      </c>
      <c r="K164" s="127"/>
    </row>
    <row r="165" spans="1:11" ht="24">
      <c r="A165" s="126"/>
      <c r="B165" s="119">
        <v>6</v>
      </c>
      <c r="C165" s="10" t="s">
        <v>801</v>
      </c>
      <c r="D165" s="130" t="s">
        <v>885</v>
      </c>
      <c r="E165" s="130" t="s">
        <v>239</v>
      </c>
      <c r="F165" s="160" t="s">
        <v>316</v>
      </c>
      <c r="G165" s="161"/>
      <c r="H165" s="11" t="s">
        <v>802</v>
      </c>
      <c r="I165" s="14">
        <v>0.35</v>
      </c>
      <c r="J165" s="121">
        <f t="shared" si="2"/>
        <v>2.0999999999999996</v>
      </c>
      <c r="K165" s="127"/>
    </row>
    <row r="166" spans="1:11" ht="24">
      <c r="A166" s="126"/>
      <c r="B166" s="119">
        <v>2</v>
      </c>
      <c r="C166" s="10" t="s">
        <v>803</v>
      </c>
      <c r="D166" s="130" t="s">
        <v>803</v>
      </c>
      <c r="E166" s="130" t="s">
        <v>112</v>
      </c>
      <c r="F166" s="160"/>
      <c r="G166" s="161"/>
      <c r="H166" s="11" t="s">
        <v>804</v>
      </c>
      <c r="I166" s="14">
        <v>0.54</v>
      </c>
      <c r="J166" s="121">
        <f t="shared" si="2"/>
        <v>1.08</v>
      </c>
      <c r="K166" s="127"/>
    </row>
    <row r="167" spans="1:11" ht="24">
      <c r="A167" s="126"/>
      <c r="B167" s="119">
        <v>2</v>
      </c>
      <c r="C167" s="10" t="s">
        <v>803</v>
      </c>
      <c r="D167" s="130" t="s">
        <v>803</v>
      </c>
      <c r="E167" s="130" t="s">
        <v>216</v>
      </c>
      <c r="F167" s="160"/>
      <c r="G167" s="161"/>
      <c r="H167" s="11" t="s">
        <v>804</v>
      </c>
      <c r="I167" s="14">
        <v>0.54</v>
      </c>
      <c r="J167" s="121">
        <f t="shared" si="2"/>
        <v>1.08</v>
      </c>
      <c r="K167" s="127"/>
    </row>
    <row r="168" spans="1:11">
      <c r="A168" s="126"/>
      <c r="B168" s="119">
        <v>5</v>
      </c>
      <c r="C168" s="10" t="s">
        <v>805</v>
      </c>
      <c r="D168" s="130" t="s">
        <v>886</v>
      </c>
      <c r="E168" s="130" t="s">
        <v>304</v>
      </c>
      <c r="F168" s="160"/>
      <c r="G168" s="161"/>
      <c r="H168" s="11" t="s">
        <v>806</v>
      </c>
      <c r="I168" s="14">
        <v>0.39</v>
      </c>
      <c r="J168" s="121">
        <f t="shared" si="2"/>
        <v>1.9500000000000002</v>
      </c>
      <c r="K168" s="127"/>
    </row>
    <row r="169" spans="1:11">
      <c r="A169" s="126"/>
      <c r="B169" s="119">
        <v>5</v>
      </c>
      <c r="C169" s="10" t="s">
        <v>805</v>
      </c>
      <c r="D169" s="130" t="s">
        <v>887</v>
      </c>
      <c r="E169" s="130" t="s">
        <v>300</v>
      </c>
      <c r="F169" s="160"/>
      <c r="G169" s="161"/>
      <c r="H169" s="11" t="s">
        <v>806</v>
      </c>
      <c r="I169" s="14">
        <v>0.44</v>
      </c>
      <c r="J169" s="121">
        <f t="shared" si="2"/>
        <v>2.2000000000000002</v>
      </c>
      <c r="K169" s="127"/>
    </row>
    <row r="170" spans="1:11">
      <c r="A170" s="126"/>
      <c r="B170" s="119">
        <v>5</v>
      </c>
      <c r="C170" s="10" t="s">
        <v>805</v>
      </c>
      <c r="D170" s="130" t="s">
        <v>888</v>
      </c>
      <c r="E170" s="130" t="s">
        <v>320</v>
      </c>
      <c r="F170" s="160"/>
      <c r="G170" s="161"/>
      <c r="H170" s="11" t="s">
        <v>806</v>
      </c>
      <c r="I170" s="14">
        <v>0.54</v>
      </c>
      <c r="J170" s="121">
        <f t="shared" si="2"/>
        <v>2.7</v>
      </c>
      <c r="K170" s="127"/>
    </row>
    <row r="171" spans="1:11">
      <c r="A171" s="126"/>
      <c r="B171" s="119">
        <v>3</v>
      </c>
      <c r="C171" s="10" t="s">
        <v>805</v>
      </c>
      <c r="D171" s="130" t="s">
        <v>889</v>
      </c>
      <c r="E171" s="130" t="s">
        <v>707</v>
      </c>
      <c r="F171" s="160"/>
      <c r="G171" s="161"/>
      <c r="H171" s="11" t="s">
        <v>806</v>
      </c>
      <c r="I171" s="14">
        <v>0.64</v>
      </c>
      <c r="J171" s="121">
        <f t="shared" si="2"/>
        <v>1.92</v>
      </c>
      <c r="K171" s="127"/>
    </row>
    <row r="172" spans="1:11">
      <c r="A172" s="126"/>
      <c r="B172" s="119">
        <v>5</v>
      </c>
      <c r="C172" s="10" t="s">
        <v>576</v>
      </c>
      <c r="D172" s="130" t="s">
        <v>890</v>
      </c>
      <c r="E172" s="130" t="s">
        <v>304</v>
      </c>
      <c r="F172" s="160"/>
      <c r="G172" s="161"/>
      <c r="H172" s="11" t="s">
        <v>579</v>
      </c>
      <c r="I172" s="14">
        <v>0.39</v>
      </c>
      <c r="J172" s="121">
        <f t="shared" si="2"/>
        <v>1.9500000000000002</v>
      </c>
      <c r="K172" s="127"/>
    </row>
    <row r="173" spans="1:11">
      <c r="A173" s="126"/>
      <c r="B173" s="119">
        <v>5</v>
      </c>
      <c r="C173" s="10" t="s">
        <v>576</v>
      </c>
      <c r="D173" s="130" t="s">
        <v>891</v>
      </c>
      <c r="E173" s="130" t="s">
        <v>300</v>
      </c>
      <c r="F173" s="160"/>
      <c r="G173" s="161"/>
      <c r="H173" s="11" t="s">
        <v>579</v>
      </c>
      <c r="I173" s="14">
        <v>0.44</v>
      </c>
      <c r="J173" s="121">
        <f t="shared" si="2"/>
        <v>2.2000000000000002</v>
      </c>
      <c r="K173" s="127"/>
    </row>
    <row r="174" spans="1:11" ht="36" customHeight="1">
      <c r="A174" s="126"/>
      <c r="B174" s="119">
        <v>3</v>
      </c>
      <c r="C174" s="10" t="s">
        <v>807</v>
      </c>
      <c r="D174" s="130" t="s">
        <v>807</v>
      </c>
      <c r="E174" s="130" t="s">
        <v>28</v>
      </c>
      <c r="F174" s="160"/>
      <c r="G174" s="161"/>
      <c r="H174" s="11" t="s">
        <v>808</v>
      </c>
      <c r="I174" s="14">
        <v>1.0900000000000001</v>
      </c>
      <c r="J174" s="121">
        <f t="shared" si="2"/>
        <v>3.2700000000000005</v>
      </c>
      <c r="K174" s="127"/>
    </row>
    <row r="175" spans="1:11" ht="24">
      <c r="A175" s="126"/>
      <c r="B175" s="119">
        <v>5</v>
      </c>
      <c r="C175" s="10" t="s">
        <v>809</v>
      </c>
      <c r="D175" s="130" t="s">
        <v>892</v>
      </c>
      <c r="E175" s="130" t="s">
        <v>304</v>
      </c>
      <c r="F175" s="160" t="s">
        <v>279</v>
      </c>
      <c r="G175" s="161"/>
      <c r="H175" s="11" t="s">
        <v>810</v>
      </c>
      <c r="I175" s="14">
        <v>0.64</v>
      </c>
      <c r="J175" s="121">
        <f t="shared" si="2"/>
        <v>3.2</v>
      </c>
      <c r="K175" s="127"/>
    </row>
    <row r="176" spans="1:11" ht="24">
      <c r="A176" s="126"/>
      <c r="B176" s="119">
        <v>5</v>
      </c>
      <c r="C176" s="10" t="s">
        <v>809</v>
      </c>
      <c r="D176" s="130" t="s">
        <v>892</v>
      </c>
      <c r="E176" s="130" t="s">
        <v>304</v>
      </c>
      <c r="F176" s="160" t="s">
        <v>278</v>
      </c>
      <c r="G176" s="161"/>
      <c r="H176" s="11" t="s">
        <v>810</v>
      </c>
      <c r="I176" s="14">
        <v>0.64</v>
      </c>
      <c r="J176" s="121">
        <f t="shared" si="2"/>
        <v>3.2</v>
      </c>
      <c r="K176" s="127"/>
    </row>
    <row r="177" spans="1:11" ht="24">
      <c r="A177" s="126"/>
      <c r="B177" s="119">
        <v>5</v>
      </c>
      <c r="C177" s="10" t="s">
        <v>809</v>
      </c>
      <c r="D177" s="130" t="s">
        <v>893</v>
      </c>
      <c r="E177" s="130" t="s">
        <v>300</v>
      </c>
      <c r="F177" s="160" t="s">
        <v>279</v>
      </c>
      <c r="G177" s="161"/>
      <c r="H177" s="11" t="s">
        <v>810</v>
      </c>
      <c r="I177" s="14">
        <v>0.69</v>
      </c>
      <c r="J177" s="121">
        <f t="shared" si="2"/>
        <v>3.4499999999999997</v>
      </c>
      <c r="K177" s="127"/>
    </row>
    <row r="178" spans="1:11" ht="24">
      <c r="A178" s="126"/>
      <c r="B178" s="119">
        <v>5</v>
      </c>
      <c r="C178" s="10" t="s">
        <v>809</v>
      </c>
      <c r="D178" s="130" t="s">
        <v>893</v>
      </c>
      <c r="E178" s="130" t="s">
        <v>300</v>
      </c>
      <c r="F178" s="160" t="s">
        <v>278</v>
      </c>
      <c r="G178" s="161"/>
      <c r="H178" s="11" t="s">
        <v>810</v>
      </c>
      <c r="I178" s="14">
        <v>0.69</v>
      </c>
      <c r="J178" s="121">
        <f t="shared" si="2"/>
        <v>3.4499999999999997</v>
      </c>
      <c r="K178" s="127"/>
    </row>
    <row r="179" spans="1:11" ht="24">
      <c r="A179" s="126"/>
      <c r="B179" s="119">
        <v>5</v>
      </c>
      <c r="C179" s="10" t="s">
        <v>809</v>
      </c>
      <c r="D179" s="130" t="s">
        <v>894</v>
      </c>
      <c r="E179" s="130" t="s">
        <v>320</v>
      </c>
      <c r="F179" s="160" t="s">
        <v>279</v>
      </c>
      <c r="G179" s="161"/>
      <c r="H179" s="11" t="s">
        <v>810</v>
      </c>
      <c r="I179" s="14">
        <v>0.74</v>
      </c>
      <c r="J179" s="121">
        <f t="shared" si="2"/>
        <v>3.7</v>
      </c>
      <c r="K179" s="127"/>
    </row>
    <row r="180" spans="1:11">
      <c r="A180" s="126"/>
      <c r="B180" s="119">
        <v>6</v>
      </c>
      <c r="C180" s="10" t="s">
        <v>811</v>
      </c>
      <c r="D180" s="130" t="s">
        <v>811</v>
      </c>
      <c r="E180" s="130" t="s">
        <v>300</v>
      </c>
      <c r="F180" s="160" t="s">
        <v>279</v>
      </c>
      <c r="G180" s="161"/>
      <c r="H180" s="11" t="s">
        <v>812</v>
      </c>
      <c r="I180" s="14">
        <v>0.34</v>
      </c>
      <c r="J180" s="121">
        <f t="shared" si="2"/>
        <v>2.04</v>
      </c>
      <c r="K180" s="127"/>
    </row>
    <row r="181" spans="1:11">
      <c r="A181" s="126"/>
      <c r="B181" s="119">
        <v>6</v>
      </c>
      <c r="C181" s="10" t="s">
        <v>811</v>
      </c>
      <c r="D181" s="130" t="s">
        <v>811</v>
      </c>
      <c r="E181" s="130" t="s">
        <v>320</v>
      </c>
      <c r="F181" s="160" t="s">
        <v>279</v>
      </c>
      <c r="G181" s="161"/>
      <c r="H181" s="11" t="s">
        <v>812</v>
      </c>
      <c r="I181" s="14">
        <v>0.34</v>
      </c>
      <c r="J181" s="121">
        <f t="shared" si="2"/>
        <v>2.04</v>
      </c>
      <c r="K181" s="127"/>
    </row>
    <row r="182" spans="1:11">
      <c r="A182" s="126"/>
      <c r="B182" s="119">
        <v>5</v>
      </c>
      <c r="C182" s="10" t="s">
        <v>811</v>
      </c>
      <c r="D182" s="130" t="s">
        <v>811</v>
      </c>
      <c r="E182" s="130" t="s">
        <v>320</v>
      </c>
      <c r="F182" s="160" t="s">
        <v>589</v>
      </c>
      <c r="G182" s="161"/>
      <c r="H182" s="11" t="s">
        <v>812</v>
      </c>
      <c r="I182" s="14">
        <v>0.34</v>
      </c>
      <c r="J182" s="121">
        <f t="shared" si="2"/>
        <v>1.7000000000000002</v>
      </c>
      <c r="K182" s="127"/>
    </row>
    <row r="183" spans="1:11">
      <c r="A183" s="126"/>
      <c r="B183" s="119">
        <v>6</v>
      </c>
      <c r="C183" s="10" t="s">
        <v>811</v>
      </c>
      <c r="D183" s="130" t="s">
        <v>811</v>
      </c>
      <c r="E183" s="130" t="s">
        <v>707</v>
      </c>
      <c r="F183" s="160" t="s">
        <v>279</v>
      </c>
      <c r="G183" s="161"/>
      <c r="H183" s="11" t="s">
        <v>812</v>
      </c>
      <c r="I183" s="14">
        <v>0.34</v>
      </c>
      <c r="J183" s="121">
        <f t="shared" si="2"/>
        <v>2.04</v>
      </c>
      <c r="K183" s="127"/>
    </row>
    <row r="184" spans="1:11">
      <c r="A184" s="126"/>
      <c r="B184" s="119">
        <v>5</v>
      </c>
      <c r="C184" s="10" t="s">
        <v>811</v>
      </c>
      <c r="D184" s="130" t="s">
        <v>811</v>
      </c>
      <c r="E184" s="130" t="s">
        <v>707</v>
      </c>
      <c r="F184" s="160" t="s">
        <v>589</v>
      </c>
      <c r="G184" s="161"/>
      <c r="H184" s="11" t="s">
        <v>812</v>
      </c>
      <c r="I184" s="14">
        <v>0.34</v>
      </c>
      <c r="J184" s="121">
        <f t="shared" si="2"/>
        <v>1.7000000000000002</v>
      </c>
      <c r="K184" s="127"/>
    </row>
    <row r="185" spans="1:11" ht="48" customHeight="1">
      <c r="A185" s="126"/>
      <c r="B185" s="119">
        <v>2</v>
      </c>
      <c r="C185" s="10" t="s">
        <v>813</v>
      </c>
      <c r="D185" s="130" t="s">
        <v>813</v>
      </c>
      <c r="E185" s="130" t="s">
        <v>278</v>
      </c>
      <c r="F185" s="160"/>
      <c r="G185" s="161"/>
      <c r="H185" s="11" t="s">
        <v>814</v>
      </c>
      <c r="I185" s="14">
        <v>0.79</v>
      </c>
      <c r="J185" s="121">
        <f t="shared" si="2"/>
        <v>1.58</v>
      </c>
      <c r="K185" s="127"/>
    </row>
    <row r="186" spans="1:11" ht="48" customHeight="1">
      <c r="A186" s="126"/>
      <c r="B186" s="119">
        <v>2</v>
      </c>
      <c r="C186" s="10" t="s">
        <v>815</v>
      </c>
      <c r="D186" s="130" t="s">
        <v>815</v>
      </c>
      <c r="E186" s="130" t="s">
        <v>278</v>
      </c>
      <c r="F186" s="160"/>
      <c r="G186" s="161"/>
      <c r="H186" s="11" t="s">
        <v>816</v>
      </c>
      <c r="I186" s="14">
        <v>0.79</v>
      </c>
      <c r="J186" s="121">
        <f t="shared" si="2"/>
        <v>1.58</v>
      </c>
      <c r="K186" s="127"/>
    </row>
    <row r="187" spans="1:11">
      <c r="A187" s="126"/>
      <c r="B187" s="119">
        <v>5</v>
      </c>
      <c r="C187" s="10" t="s">
        <v>817</v>
      </c>
      <c r="D187" s="130" t="s">
        <v>817</v>
      </c>
      <c r="E187" s="130" t="s">
        <v>30</v>
      </c>
      <c r="F187" s="160" t="s">
        <v>112</v>
      </c>
      <c r="G187" s="161"/>
      <c r="H187" s="11" t="s">
        <v>818</v>
      </c>
      <c r="I187" s="14">
        <v>0.39</v>
      </c>
      <c r="J187" s="121">
        <f t="shared" si="2"/>
        <v>1.9500000000000002</v>
      </c>
      <c r="K187" s="127"/>
    </row>
    <row r="188" spans="1:11">
      <c r="A188" s="126"/>
      <c r="B188" s="119">
        <v>5</v>
      </c>
      <c r="C188" s="10" t="s">
        <v>817</v>
      </c>
      <c r="D188" s="130" t="s">
        <v>817</v>
      </c>
      <c r="E188" s="130" t="s">
        <v>30</v>
      </c>
      <c r="F188" s="160" t="s">
        <v>216</v>
      </c>
      <c r="G188" s="161"/>
      <c r="H188" s="11" t="s">
        <v>818</v>
      </c>
      <c r="I188" s="14">
        <v>0.39</v>
      </c>
      <c r="J188" s="121">
        <f t="shared" si="2"/>
        <v>1.9500000000000002</v>
      </c>
      <c r="K188" s="127"/>
    </row>
    <row r="189" spans="1:11">
      <c r="A189" s="126"/>
      <c r="B189" s="119">
        <v>5</v>
      </c>
      <c r="C189" s="10" t="s">
        <v>817</v>
      </c>
      <c r="D189" s="130" t="s">
        <v>817</v>
      </c>
      <c r="E189" s="130" t="s">
        <v>30</v>
      </c>
      <c r="F189" s="160" t="s">
        <v>218</v>
      </c>
      <c r="G189" s="161"/>
      <c r="H189" s="11" t="s">
        <v>818</v>
      </c>
      <c r="I189" s="14">
        <v>0.39</v>
      </c>
      <c r="J189" s="121">
        <f t="shared" si="2"/>
        <v>1.9500000000000002</v>
      </c>
      <c r="K189" s="127"/>
    </row>
    <row r="190" spans="1:11">
      <c r="A190" s="126"/>
      <c r="B190" s="119">
        <v>5</v>
      </c>
      <c r="C190" s="10" t="s">
        <v>817</v>
      </c>
      <c r="D190" s="130" t="s">
        <v>817</v>
      </c>
      <c r="E190" s="130" t="s">
        <v>30</v>
      </c>
      <c r="F190" s="160" t="s">
        <v>269</v>
      </c>
      <c r="G190" s="161"/>
      <c r="H190" s="11" t="s">
        <v>818</v>
      </c>
      <c r="I190" s="14">
        <v>0.39</v>
      </c>
      <c r="J190" s="121">
        <f t="shared" si="2"/>
        <v>1.9500000000000002</v>
      </c>
      <c r="K190" s="127"/>
    </row>
    <row r="191" spans="1:11">
      <c r="A191" s="126"/>
      <c r="B191" s="119">
        <v>5</v>
      </c>
      <c r="C191" s="10" t="s">
        <v>817</v>
      </c>
      <c r="D191" s="130" t="s">
        <v>817</v>
      </c>
      <c r="E191" s="130" t="s">
        <v>30</v>
      </c>
      <c r="F191" s="160" t="s">
        <v>271</v>
      </c>
      <c r="G191" s="161"/>
      <c r="H191" s="11" t="s">
        <v>818</v>
      </c>
      <c r="I191" s="14">
        <v>0.39</v>
      </c>
      <c r="J191" s="121">
        <f t="shared" si="2"/>
        <v>1.9500000000000002</v>
      </c>
      <c r="K191" s="127"/>
    </row>
    <row r="192" spans="1:11">
      <c r="A192" s="126"/>
      <c r="B192" s="119">
        <v>5</v>
      </c>
      <c r="C192" s="10" t="s">
        <v>817</v>
      </c>
      <c r="D192" s="130" t="s">
        <v>817</v>
      </c>
      <c r="E192" s="130" t="s">
        <v>30</v>
      </c>
      <c r="F192" s="160" t="s">
        <v>274</v>
      </c>
      <c r="G192" s="161"/>
      <c r="H192" s="11" t="s">
        <v>818</v>
      </c>
      <c r="I192" s="14">
        <v>0.39</v>
      </c>
      <c r="J192" s="121">
        <f t="shared" si="2"/>
        <v>1.9500000000000002</v>
      </c>
      <c r="K192" s="127"/>
    </row>
    <row r="193" spans="1:11">
      <c r="A193" s="126"/>
      <c r="B193" s="119">
        <v>5</v>
      </c>
      <c r="C193" s="10" t="s">
        <v>817</v>
      </c>
      <c r="D193" s="130" t="s">
        <v>817</v>
      </c>
      <c r="E193" s="130" t="s">
        <v>30</v>
      </c>
      <c r="F193" s="160" t="s">
        <v>275</v>
      </c>
      <c r="G193" s="161"/>
      <c r="H193" s="11" t="s">
        <v>818</v>
      </c>
      <c r="I193" s="14">
        <v>0.39</v>
      </c>
      <c r="J193" s="121">
        <f t="shared" si="2"/>
        <v>1.9500000000000002</v>
      </c>
      <c r="K193" s="127"/>
    </row>
    <row r="194" spans="1:11">
      <c r="A194" s="126"/>
      <c r="B194" s="119">
        <v>5</v>
      </c>
      <c r="C194" s="10" t="s">
        <v>817</v>
      </c>
      <c r="D194" s="130" t="s">
        <v>817</v>
      </c>
      <c r="E194" s="130" t="s">
        <v>30</v>
      </c>
      <c r="F194" s="160" t="s">
        <v>670</v>
      </c>
      <c r="G194" s="161"/>
      <c r="H194" s="11" t="s">
        <v>818</v>
      </c>
      <c r="I194" s="14">
        <v>0.39</v>
      </c>
      <c r="J194" s="121">
        <f t="shared" si="2"/>
        <v>1.9500000000000002</v>
      </c>
      <c r="K194" s="127"/>
    </row>
    <row r="195" spans="1:11" ht="24">
      <c r="A195" s="126"/>
      <c r="B195" s="119">
        <v>5</v>
      </c>
      <c r="C195" s="10" t="s">
        <v>819</v>
      </c>
      <c r="D195" s="130" t="s">
        <v>819</v>
      </c>
      <c r="E195" s="130" t="s">
        <v>28</v>
      </c>
      <c r="F195" s="160" t="s">
        <v>279</v>
      </c>
      <c r="G195" s="161"/>
      <c r="H195" s="11" t="s">
        <v>820</v>
      </c>
      <c r="I195" s="14">
        <v>0.59</v>
      </c>
      <c r="J195" s="121">
        <f t="shared" si="2"/>
        <v>2.9499999999999997</v>
      </c>
      <c r="K195" s="127"/>
    </row>
    <row r="196" spans="1:11" ht="24">
      <c r="A196" s="126"/>
      <c r="B196" s="119">
        <v>15</v>
      </c>
      <c r="C196" s="10" t="s">
        <v>819</v>
      </c>
      <c r="D196" s="130" t="s">
        <v>819</v>
      </c>
      <c r="E196" s="130" t="s">
        <v>28</v>
      </c>
      <c r="F196" s="160" t="s">
        <v>278</v>
      </c>
      <c r="G196" s="161"/>
      <c r="H196" s="11" t="s">
        <v>820</v>
      </c>
      <c r="I196" s="14">
        <v>0.59</v>
      </c>
      <c r="J196" s="121">
        <f t="shared" si="2"/>
        <v>8.85</v>
      </c>
      <c r="K196" s="127"/>
    </row>
    <row r="197" spans="1:11" ht="24">
      <c r="A197" s="126"/>
      <c r="B197" s="119">
        <v>5</v>
      </c>
      <c r="C197" s="10" t="s">
        <v>819</v>
      </c>
      <c r="D197" s="130" t="s">
        <v>819</v>
      </c>
      <c r="E197" s="130" t="s">
        <v>28</v>
      </c>
      <c r="F197" s="160" t="s">
        <v>758</v>
      </c>
      <c r="G197" s="161"/>
      <c r="H197" s="11" t="s">
        <v>820</v>
      </c>
      <c r="I197" s="14">
        <v>0.59</v>
      </c>
      <c r="J197" s="121">
        <f t="shared" si="2"/>
        <v>2.9499999999999997</v>
      </c>
      <c r="K197" s="127"/>
    </row>
    <row r="198" spans="1:11" ht="24">
      <c r="A198" s="126"/>
      <c r="B198" s="119">
        <v>10</v>
      </c>
      <c r="C198" s="10" t="s">
        <v>819</v>
      </c>
      <c r="D198" s="130" t="s">
        <v>819</v>
      </c>
      <c r="E198" s="130" t="s">
        <v>657</v>
      </c>
      <c r="F198" s="160" t="s">
        <v>278</v>
      </c>
      <c r="G198" s="161"/>
      <c r="H198" s="11" t="s">
        <v>820</v>
      </c>
      <c r="I198" s="14">
        <v>0.59</v>
      </c>
      <c r="J198" s="121">
        <f t="shared" si="2"/>
        <v>5.8999999999999995</v>
      </c>
      <c r="K198" s="127"/>
    </row>
    <row r="199" spans="1:11" ht="24">
      <c r="A199" s="126"/>
      <c r="B199" s="119">
        <v>5</v>
      </c>
      <c r="C199" s="10" t="s">
        <v>819</v>
      </c>
      <c r="D199" s="130" t="s">
        <v>819</v>
      </c>
      <c r="E199" s="130" t="s">
        <v>30</v>
      </c>
      <c r="F199" s="160" t="s">
        <v>279</v>
      </c>
      <c r="G199" s="161"/>
      <c r="H199" s="11" t="s">
        <v>820</v>
      </c>
      <c r="I199" s="14">
        <v>0.59</v>
      </c>
      <c r="J199" s="121">
        <f t="shared" si="2"/>
        <v>2.9499999999999997</v>
      </c>
      <c r="K199" s="127"/>
    </row>
    <row r="200" spans="1:11" ht="24">
      <c r="A200" s="126"/>
      <c r="B200" s="119">
        <v>5</v>
      </c>
      <c r="C200" s="10" t="s">
        <v>819</v>
      </c>
      <c r="D200" s="130" t="s">
        <v>819</v>
      </c>
      <c r="E200" s="130" t="s">
        <v>30</v>
      </c>
      <c r="F200" s="160" t="s">
        <v>277</v>
      </c>
      <c r="G200" s="161"/>
      <c r="H200" s="11" t="s">
        <v>820</v>
      </c>
      <c r="I200" s="14">
        <v>0.59</v>
      </c>
      <c r="J200" s="121">
        <f t="shared" si="2"/>
        <v>2.9499999999999997</v>
      </c>
      <c r="K200" s="127"/>
    </row>
    <row r="201" spans="1:11" ht="24">
      <c r="A201" s="126"/>
      <c r="B201" s="119">
        <v>5</v>
      </c>
      <c r="C201" s="10" t="s">
        <v>819</v>
      </c>
      <c r="D201" s="130" t="s">
        <v>819</v>
      </c>
      <c r="E201" s="130" t="s">
        <v>30</v>
      </c>
      <c r="F201" s="160" t="s">
        <v>758</v>
      </c>
      <c r="G201" s="161"/>
      <c r="H201" s="11" t="s">
        <v>820</v>
      </c>
      <c r="I201" s="14">
        <v>0.59</v>
      </c>
      <c r="J201" s="121">
        <f t="shared" si="2"/>
        <v>2.9499999999999997</v>
      </c>
      <c r="K201" s="127"/>
    </row>
    <row r="202" spans="1:11" ht="24">
      <c r="A202" s="126"/>
      <c r="B202" s="119">
        <v>5</v>
      </c>
      <c r="C202" s="10" t="s">
        <v>819</v>
      </c>
      <c r="D202" s="130" t="s">
        <v>819</v>
      </c>
      <c r="E202" s="130" t="s">
        <v>31</v>
      </c>
      <c r="F202" s="160" t="s">
        <v>279</v>
      </c>
      <c r="G202" s="161"/>
      <c r="H202" s="11" t="s">
        <v>820</v>
      </c>
      <c r="I202" s="14">
        <v>0.59</v>
      </c>
      <c r="J202" s="121">
        <f t="shared" si="2"/>
        <v>2.9499999999999997</v>
      </c>
      <c r="K202" s="127"/>
    </row>
    <row r="203" spans="1:11" ht="24">
      <c r="A203" s="126"/>
      <c r="B203" s="119">
        <v>5</v>
      </c>
      <c r="C203" s="10" t="s">
        <v>819</v>
      </c>
      <c r="D203" s="130" t="s">
        <v>819</v>
      </c>
      <c r="E203" s="130" t="s">
        <v>31</v>
      </c>
      <c r="F203" s="160" t="s">
        <v>277</v>
      </c>
      <c r="G203" s="161"/>
      <c r="H203" s="11" t="s">
        <v>820</v>
      </c>
      <c r="I203" s="14">
        <v>0.59</v>
      </c>
      <c r="J203" s="121">
        <f t="shared" si="2"/>
        <v>2.9499999999999997</v>
      </c>
      <c r="K203" s="127"/>
    </row>
    <row r="204" spans="1:11" ht="24">
      <c r="A204" s="126"/>
      <c r="B204" s="119">
        <v>5</v>
      </c>
      <c r="C204" s="10" t="s">
        <v>819</v>
      </c>
      <c r="D204" s="130" t="s">
        <v>819</v>
      </c>
      <c r="E204" s="130" t="s">
        <v>31</v>
      </c>
      <c r="F204" s="160" t="s">
        <v>278</v>
      </c>
      <c r="G204" s="161"/>
      <c r="H204" s="11" t="s">
        <v>820</v>
      </c>
      <c r="I204" s="14">
        <v>0.59</v>
      </c>
      <c r="J204" s="121">
        <f t="shared" si="2"/>
        <v>2.9499999999999997</v>
      </c>
      <c r="K204" s="127"/>
    </row>
    <row r="205" spans="1:11" ht="24">
      <c r="A205" s="126"/>
      <c r="B205" s="119">
        <v>5</v>
      </c>
      <c r="C205" s="10" t="s">
        <v>819</v>
      </c>
      <c r="D205" s="130" t="s">
        <v>819</v>
      </c>
      <c r="E205" s="130" t="s">
        <v>31</v>
      </c>
      <c r="F205" s="160" t="s">
        <v>758</v>
      </c>
      <c r="G205" s="161"/>
      <c r="H205" s="11" t="s">
        <v>820</v>
      </c>
      <c r="I205" s="14">
        <v>0.59</v>
      </c>
      <c r="J205" s="121">
        <f t="shared" si="2"/>
        <v>2.9499999999999997</v>
      </c>
      <c r="K205" s="127"/>
    </row>
    <row r="206" spans="1:11" ht="24">
      <c r="A206" s="126"/>
      <c r="B206" s="119">
        <v>5</v>
      </c>
      <c r="C206" s="10" t="s">
        <v>819</v>
      </c>
      <c r="D206" s="130" t="s">
        <v>819</v>
      </c>
      <c r="E206" s="130" t="s">
        <v>32</v>
      </c>
      <c r="F206" s="160" t="s">
        <v>278</v>
      </c>
      <c r="G206" s="161"/>
      <c r="H206" s="11" t="s">
        <v>820</v>
      </c>
      <c r="I206" s="14">
        <v>0.59</v>
      </c>
      <c r="J206" s="121">
        <f t="shared" si="2"/>
        <v>2.9499999999999997</v>
      </c>
      <c r="K206" s="127"/>
    </row>
    <row r="207" spans="1:11" ht="24">
      <c r="A207" s="126"/>
      <c r="B207" s="119">
        <v>10</v>
      </c>
      <c r="C207" s="10" t="s">
        <v>121</v>
      </c>
      <c r="D207" s="130" t="s">
        <v>121</v>
      </c>
      <c r="E207" s="130"/>
      <c r="F207" s="160"/>
      <c r="G207" s="161"/>
      <c r="H207" s="11" t="s">
        <v>821</v>
      </c>
      <c r="I207" s="14">
        <v>0.19</v>
      </c>
      <c r="J207" s="121">
        <f t="shared" si="2"/>
        <v>1.9</v>
      </c>
      <c r="K207" s="127"/>
    </row>
    <row r="208" spans="1:11" ht="24">
      <c r="A208" s="126"/>
      <c r="B208" s="119">
        <v>5</v>
      </c>
      <c r="C208" s="10" t="s">
        <v>130</v>
      </c>
      <c r="D208" s="130" t="s">
        <v>130</v>
      </c>
      <c r="E208" s="130" t="s">
        <v>112</v>
      </c>
      <c r="F208" s="160"/>
      <c r="G208" s="161"/>
      <c r="H208" s="11" t="s">
        <v>822</v>
      </c>
      <c r="I208" s="14">
        <v>0.24</v>
      </c>
      <c r="J208" s="121">
        <f t="shared" si="2"/>
        <v>1.2</v>
      </c>
      <c r="K208" s="127"/>
    </row>
    <row r="209" spans="1:11" ht="24">
      <c r="A209" s="126"/>
      <c r="B209" s="119">
        <v>5</v>
      </c>
      <c r="C209" s="10" t="s">
        <v>130</v>
      </c>
      <c r="D209" s="130" t="s">
        <v>130</v>
      </c>
      <c r="E209" s="130" t="s">
        <v>216</v>
      </c>
      <c r="F209" s="160"/>
      <c r="G209" s="161"/>
      <c r="H209" s="11" t="s">
        <v>822</v>
      </c>
      <c r="I209" s="14">
        <v>0.24</v>
      </c>
      <c r="J209" s="121">
        <f t="shared" si="2"/>
        <v>1.2</v>
      </c>
      <c r="K209" s="127"/>
    </row>
    <row r="210" spans="1:11" ht="24">
      <c r="A210" s="126"/>
      <c r="B210" s="119">
        <v>5</v>
      </c>
      <c r="C210" s="10" t="s">
        <v>631</v>
      </c>
      <c r="D210" s="130" t="s">
        <v>631</v>
      </c>
      <c r="E210" s="130" t="s">
        <v>279</v>
      </c>
      <c r="F210" s="160"/>
      <c r="G210" s="161"/>
      <c r="H210" s="11" t="s">
        <v>823</v>
      </c>
      <c r="I210" s="14">
        <v>0.39</v>
      </c>
      <c r="J210" s="121">
        <f t="shared" si="2"/>
        <v>1.9500000000000002</v>
      </c>
      <c r="K210" s="127"/>
    </row>
    <row r="211" spans="1:11" ht="24">
      <c r="A211" s="126"/>
      <c r="B211" s="119">
        <v>10</v>
      </c>
      <c r="C211" s="10" t="s">
        <v>631</v>
      </c>
      <c r="D211" s="130" t="s">
        <v>631</v>
      </c>
      <c r="E211" s="130" t="s">
        <v>278</v>
      </c>
      <c r="F211" s="160"/>
      <c r="G211" s="161"/>
      <c r="H211" s="11" t="s">
        <v>823</v>
      </c>
      <c r="I211" s="14">
        <v>0.39</v>
      </c>
      <c r="J211" s="121">
        <f t="shared" si="2"/>
        <v>3.9000000000000004</v>
      </c>
      <c r="K211" s="127"/>
    </row>
    <row r="212" spans="1:11" ht="33.75" customHeight="1">
      <c r="A212" s="126"/>
      <c r="B212" s="119">
        <v>5</v>
      </c>
      <c r="C212" s="10" t="s">
        <v>824</v>
      </c>
      <c r="D212" s="130" t="s">
        <v>824</v>
      </c>
      <c r="E212" s="130" t="s">
        <v>825</v>
      </c>
      <c r="F212" s="160"/>
      <c r="G212" s="161"/>
      <c r="H212" s="11" t="s">
        <v>826</v>
      </c>
      <c r="I212" s="14">
        <v>0.99</v>
      </c>
      <c r="J212" s="121">
        <f t="shared" si="2"/>
        <v>4.95</v>
      </c>
      <c r="K212" s="127"/>
    </row>
    <row r="213" spans="1:11" ht="12" customHeight="1">
      <c r="A213" s="126"/>
      <c r="B213" s="119">
        <v>8</v>
      </c>
      <c r="C213" s="10" t="s">
        <v>70</v>
      </c>
      <c r="D213" s="130" t="s">
        <v>70</v>
      </c>
      <c r="E213" s="130" t="s">
        <v>30</v>
      </c>
      <c r="F213" s="160"/>
      <c r="G213" s="161"/>
      <c r="H213" s="11" t="s">
        <v>827</v>
      </c>
      <c r="I213" s="14">
        <v>1.59</v>
      </c>
      <c r="J213" s="121">
        <f t="shared" si="2"/>
        <v>12.72</v>
      </c>
      <c r="K213" s="127"/>
    </row>
    <row r="214" spans="1:11" ht="12" customHeight="1">
      <c r="A214" s="126"/>
      <c r="B214" s="119">
        <v>8</v>
      </c>
      <c r="C214" s="10" t="s">
        <v>70</v>
      </c>
      <c r="D214" s="130" t="s">
        <v>70</v>
      </c>
      <c r="E214" s="130" t="s">
        <v>31</v>
      </c>
      <c r="F214" s="160"/>
      <c r="G214" s="161"/>
      <c r="H214" s="11" t="s">
        <v>827</v>
      </c>
      <c r="I214" s="14">
        <v>1.59</v>
      </c>
      <c r="J214" s="121">
        <f t="shared" ref="J214:J256" si="3">I214*B214</f>
        <v>12.72</v>
      </c>
      <c r="K214" s="127"/>
    </row>
    <row r="215" spans="1:11" ht="24">
      <c r="A215" s="126"/>
      <c r="B215" s="119">
        <v>2</v>
      </c>
      <c r="C215" s="10" t="s">
        <v>606</v>
      </c>
      <c r="D215" s="130" t="s">
        <v>606</v>
      </c>
      <c r="E215" s="130" t="s">
        <v>30</v>
      </c>
      <c r="F215" s="160" t="s">
        <v>279</v>
      </c>
      <c r="G215" s="161"/>
      <c r="H215" s="11" t="s">
        <v>608</v>
      </c>
      <c r="I215" s="14">
        <v>0.69</v>
      </c>
      <c r="J215" s="121">
        <f t="shared" si="3"/>
        <v>1.38</v>
      </c>
      <c r="K215" s="127"/>
    </row>
    <row r="216" spans="1:11" ht="24">
      <c r="A216" s="126"/>
      <c r="B216" s="119">
        <v>2</v>
      </c>
      <c r="C216" s="10" t="s">
        <v>606</v>
      </c>
      <c r="D216" s="130" t="s">
        <v>606</v>
      </c>
      <c r="E216" s="130" t="s">
        <v>30</v>
      </c>
      <c r="F216" s="160" t="s">
        <v>277</v>
      </c>
      <c r="G216" s="161"/>
      <c r="H216" s="11" t="s">
        <v>608</v>
      </c>
      <c r="I216" s="14">
        <v>0.69</v>
      </c>
      <c r="J216" s="121">
        <f t="shared" si="3"/>
        <v>1.38</v>
      </c>
      <c r="K216" s="127"/>
    </row>
    <row r="217" spans="1:11" ht="24">
      <c r="A217" s="126"/>
      <c r="B217" s="119">
        <v>2</v>
      </c>
      <c r="C217" s="10" t="s">
        <v>606</v>
      </c>
      <c r="D217" s="130" t="s">
        <v>606</v>
      </c>
      <c r="E217" s="130" t="s">
        <v>30</v>
      </c>
      <c r="F217" s="160" t="s">
        <v>278</v>
      </c>
      <c r="G217" s="161"/>
      <c r="H217" s="11" t="s">
        <v>608</v>
      </c>
      <c r="I217" s="14">
        <v>0.69</v>
      </c>
      <c r="J217" s="121">
        <f t="shared" si="3"/>
        <v>1.38</v>
      </c>
      <c r="K217" s="127"/>
    </row>
    <row r="218" spans="1:11" ht="24">
      <c r="A218" s="126"/>
      <c r="B218" s="119">
        <v>2</v>
      </c>
      <c r="C218" s="10" t="s">
        <v>606</v>
      </c>
      <c r="D218" s="130" t="s">
        <v>606</v>
      </c>
      <c r="E218" s="130" t="s">
        <v>31</v>
      </c>
      <c r="F218" s="160" t="s">
        <v>279</v>
      </c>
      <c r="G218" s="161"/>
      <c r="H218" s="11" t="s">
        <v>608</v>
      </c>
      <c r="I218" s="14">
        <v>0.69</v>
      </c>
      <c r="J218" s="121">
        <f t="shared" si="3"/>
        <v>1.38</v>
      </c>
      <c r="K218" s="127"/>
    </row>
    <row r="219" spans="1:11" ht="24">
      <c r="A219" s="126"/>
      <c r="B219" s="119">
        <v>2</v>
      </c>
      <c r="C219" s="10" t="s">
        <v>606</v>
      </c>
      <c r="D219" s="130" t="s">
        <v>606</v>
      </c>
      <c r="E219" s="130" t="s">
        <v>31</v>
      </c>
      <c r="F219" s="160" t="s">
        <v>277</v>
      </c>
      <c r="G219" s="161"/>
      <c r="H219" s="11" t="s">
        <v>608</v>
      </c>
      <c r="I219" s="14">
        <v>0.69</v>
      </c>
      <c r="J219" s="121">
        <f t="shared" si="3"/>
        <v>1.38</v>
      </c>
      <c r="K219" s="127"/>
    </row>
    <row r="220" spans="1:11" ht="24">
      <c r="A220" s="126"/>
      <c r="B220" s="119">
        <v>2</v>
      </c>
      <c r="C220" s="10" t="s">
        <v>606</v>
      </c>
      <c r="D220" s="130" t="s">
        <v>606</v>
      </c>
      <c r="E220" s="130" t="s">
        <v>31</v>
      </c>
      <c r="F220" s="160" t="s">
        <v>278</v>
      </c>
      <c r="G220" s="161"/>
      <c r="H220" s="11" t="s">
        <v>608</v>
      </c>
      <c r="I220" s="14">
        <v>0.69</v>
      </c>
      <c r="J220" s="121">
        <f t="shared" si="3"/>
        <v>1.38</v>
      </c>
      <c r="K220" s="127"/>
    </row>
    <row r="221" spans="1:11" ht="15" customHeight="1">
      <c r="A221" s="126"/>
      <c r="B221" s="119">
        <v>5</v>
      </c>
      <c r="C221" s="10" t="s">
        <v>828</v>
      </c>
      <c r="D221" s="130" t="s">
        <v>895</v>
      </c>
      <c r="E221" s="130" t="s">
        <v>829</v>
      </c>
      <c r="F221" s="160"/>
      <c r="G221" s="161"/>
      <c r="H221" s="11" t="s">
        <v>830</v>
      </c>
      <c r="I221" s="14">
        <v>0.39</v>
      </c>
      <c r="J221" s="121">
        <f t="shared" si="3"/>
        <v>1.9500000000000002</v>
      </c>
      <c r="K221" s="127"/>
    </row>
    <row r="222" spans="1:11" ht="15" customHeight="1">
      <c r="A222" s="126"/>
      <c r="B222" s="119">
        <v>5</v>
      </c>
      <c r="C222" s="10" t="s">
        <v>828</v>
      </c>
      <c r="D222" s="130" t="s">
        <v>896</v>
      </c>
      <c r="E222" s="130" t="s">
        <v>716</v>
      </c>
      <c r="F222" s="160"/>
      <c r="G222" s="161"/>
      <c r="H222" s="11" t="s">
        <v>830</v>
      </c>
      <c r="I222" s="14">
        <v>0.41</v>
      </c>
      <c r="J222" s="121">
        <f t="shared" si="3"/>
        <v>2.0499999999999998</v>
      </c>
      <c r="K222" s="127"/>
    </row>
    <row r="223" spans="1:11">
      <c r="A223" s="126"/>
      <c r="B223" s="119">
        <v>4</v>
      </c>
      <c r="C223" s="10" t="s">
        <v>831</v>
      </c>
      <c r="D223" s="130" t="s">
        <v>897</v>
      </c>
      <c r="E223" s="130" t="s">
        <v>832</v>
      </c>
      <c r="F223" s="160" t="s">
        <v>279</v>
      </c>
      <c r="G223" s="161"/>
      <c r="H223" s="11" t="s">
        <v>833</v>
      </c>
      <c r="I223" s="14">
        <v>0.69</v>
      </c>
      <c r="J223" s="121">
        <f t="shared" si="3"/>
        <v>2.76</v>
      </c>
      <c r="K223" s="127"/>
    </row>
    <row r="224" spans="1:11" ht="48">
      <c r="A224" s="126"/>
      <c r="B224" s="119">
        <v>3</v>
      </c>
      <c r="C224" s="10" t="s">
        <v>834</v>
      </c>
      <c r="D224" s="130" t="s">
        <v>834</v>
      </c>
      <c r="E224" s="130" t="s">
        <v>835</v>
      </c>
      <c r="F224" s="160"/>
      <c r="G224" s="161"/>
      <c r="H224" s="11" t="s">
        <v>836</v>
      </c>
      <c r="I224" s="14">
        <v>2.4900000000000002</v>
      </c>
      <c r="J224" s="121">
        <f t="shared" si="3"/>
        <v>7.4700000000000006</v>
      </c>
      <c r="K224" s="127"/>
    </row>
    <row r="225" spans="1:11" ht="24">
      <c r="A225" s="126"/>
      <c r="B225" s="119">
        <v>2</v>
      </c>
      <c r="C225" s="10" t="s">
        <v>721</v>
      </c>
      <c r="D225" s="130" t="s">
        <v>721</v>
      </c>
      <c r="E225" s="130" t="s">
        <v>30</v>
      </c>
      <c r="F225" s="160"/>
      <c r="G225" s="161"/>
      <c r="H225" s="11" t="s">
        <v>722</v>
      </c>
      <c r="I225" s="14">
        <v>18.809999999999999</v>
      </c>
      <c r="J225" s="121">
        <f t="shared" si="3"/>
        <v>37.619999999999997</v>
      </c>
      <c r="K225" s="127"/>
    </row>
    <row r="226" spans="1:11" ht="24">
      <c r="A226" s="126"/>
      <c r="B226" s="119">
        <v>10</v>
      </c>
      <c r="C226" s="10" t="s">
        <v>837</v>
      </c>
      <c r="D226" s="130" t="s">
        <v>837</v>
      </c>
      <c r="E226" s="130" t="s">
        <v>32</v>
      </c>
      <c r="F226" s="160" t="s">
        <v>112</v>
      </c>
      <c r="G226" s="161"/>
      <c r="H226" s="11" t="s">
        <v>243</v>
      </c>
      <c r="I226" s="14">
        <v>2.2400000000000002</v>
      </c>
      <c r="J226" s="121">
        <f t="shared" si="3"/>
        <v>22.400000000000002</v>
      </c>
      <c r="K226" s="127"/>
    </row>
    <row r="227" spans="1:11" ht="24">
      <c r="A227" s="126"/>
      <c r="B227" s="119">
        <v>10</v>
      </c>
      <c r="C227" s="10" t="s">
        <v>837</v>
      </c>
      <c r="D227" s="130" t="s">
        <v>837</v>
      </c>
      <c r="E227" s="130" t="s">
        <v>32</v>
      </c>
      <c r="F227" s="160" t="s">
        <v>216</v>
      </c>
      <c r="G227" s="161"/>
      <c r="H227" s="11" t="s">
        <v>243</v>
      </c>
      <c r="I227" s="14">
        <v>2.2400000000000002</v>
      </c>
      <c r="J227" s="121">
        <f t="shared" si="3"/>
        <v>22.400000000000002</v>
      </c>
      <c r="K227" s="127"/>
    </row>
    <row r="228" spans="1:11" ht="24">
      <c r="A228" s="126"/>
      <c r="B228" s="119">
        <v>1</v>
      </c>
      <c r="C228" s="10" t="s">
        <v>838</v>
      </c>
      <c r="D228" s="130" t="s">
        <v>838</v>
      </c>
      <c r="E228" s="130" t="s">
        <v>31</v>
      </c>
      <c r="F228" s="160" t="s">
        <v>279</v>
      </c>
      <c r="G228" s="161"/>
      <c r="H228" s="11" t="s">
        <v>839</v>
      </c>
      <c r="I228" s="14">
        <v>0.78</v>
      </c>
      <c r="J228" s="121">
        <f t="shared" si="3"/>
        <v>0.78</v>
      </c>
      <c r="K228" s="127"/>
    </row>
    <row r="229" spans="1:11" ht="24">
      <c r="A229" s="126"/>
      <c r="B229" s="119">
        <v>1</v>
      </c>
      <c r="C229" s="10" t="s">
        <v>838</v>
      </c>
      <c r="D229" s="130" t="s">
        <v>838</v>
      </c>
      <c r="E229" s="130" t="s">
        <v>31</v>
      </c>
      <c r="F229" s="160" t="s">
        <v>589</v>
      </c>
      <c r="G229" s="161"/>
      <c r="H229" s="11" t="s">
        <v>839</v>
      </c>
      <c r="I229" s="14">
        <v>0.78</v>
      </c>
      <c r="J229" s="121">
        <f t="shared" si="3"/>
        <v>0.78</v>
      </c>
      <c r="K229" s="127"/>
    </row>
    <row r="230" spans="1:11" ht="24">
      <c r="A230" s="126"/>
      <c r="B230" s="119">
        <v>1</v>
      </c>
      <c r="C230" s="10" t="s">
        <v>838</v>
      </c>
      <c r="D230" s="130" t="s">
        <v>838</v>
      </c>
      <c r="E230" s="130" t="s">
        <v>31</v>
      </c>
      <c r="F230" s="160" t="s">
        <v>115</v>
      </c>
      <c r="G230" s="161"/>
      <c r="H230" s="11" t="s">
        <v>839</v>
      </c>
      <c r="I230" s="14">
        <v>0.78</v>
      </c>
      <c r="J230" s="121">
        <f t="shared" si="3"/>
        <v>0.78</v>
      </c>
      <c r="K230" s="127"/>
    </row>
    <row r="231" spans="1:11" ht="24">
      <c r="A231" s="126"/>
      <c r="B231" s="119">
        <v>3</v>
      </c>
      <c r="C231" s="10" t="s">
        <v>840</v>
      </c>
      <c r="D231" s="130" t="s">
        <v>840</v>
      </c>
      <c r="E231" s="130"/>
      <c r="F231" s="160"/>
      <c r="G231" s="161"/>
      <c r="H231" s="11" t="s">
        <v>841</v>
      </c>
      <c r="I231" s="14">
        <v>0.65</v>
      </c>
      <c r="J231" s="121">
        <f t="shared" si="3"/>
        <v>1.9500000000000002</v>
      </c>
      <c r="K231" s="127"/>
    </row>
    <row r="232" spans="1:11" ht="24">
      <c r="A232" s="126"/>
      <c r="B232" s="119">
        <v>30</v>
      </c>
      <c r="C232" s="10" t="s">
        <v>842</v>
      </c>
      <c r="D232" s="130" t="s">
        <v>842</v>
      </c>
      <c r="E232" s="130"/>
      <c r="F232" s="160"/>
      <c r="G232" s="161"/>
      <c r="H232" s="11" t="s">
        <v>843</v>
      </c>
      <c r="I232" s="14">
        <v>0.61</v>
      </c>
      <c r="J232" s="121">
        <f t="shared" si="3"/>
        <v>18.3</v>
      </c>
      <c r="K232" s="127"/>
    </row>
    <row r="233" spans="1:11" ht="24">
      <c r="A233" s="126"/>
      <c r="B233" s="119">
        <v>3</v>
      </c>
      <c r="C233" s="10" t="s">
        <v>844</v>
      </c>
      <c r="D233" s="130" t="s">
        <v>844</v>
      </c>
      <c r="E233" s="130"/>
      <c r="F233" s="160"/>
      <c r="G233" s="161"/>
      <c r="H233" s="11" t="s">
        <v>845</v>
      </c>
      <c r="I233" s="14">
        <v>0.72</v>
      </c>
      <c r="J233" s="121">
        <f t="shared" si="3"/>
        <v>2.16</v>
      </c>
      <c r="K233" s="127"/>
    </row>
    <row r="234" spans="1:11" ht="24">
      <c r="A234" s="126"/>
      <c r="B234" s="119">
        <v>10</v>
      </c>
      <c r="C234" s="10" t="s">
        <v>846</v>
      </c>
      <c r="D234" s="130" t="s">
        <v>846</v>
      </c>
      <c r="E234" s="130"/>
      <c r="F234" s="160"/>
      <c r="G234" s="161"/>
      <c r="H234" s="11" t="s">
        <v>847</v>
      </c>
      <c r="I234" s="14">
        <v>0.75</v>
      </c>
      <c r="J234" s="121">
        <f t="shared" si="3"/>
        <v>7.5</v>
      </c>
      <c r="K234" s="127"/>
    </row>
    <row r="235" spans="1:11" ht="24">
      <c r="A235" s="126"/>
      <c r="B235" s="119">
        <v>3</v>
      </c>
      <c r="C235" s="10" t="s">
        <v>848</v>
      </c>
      <c r="D235" s="130" t="s">
        <v>848</v>
      </c>
      <c r="E235" s="130"/>
      <c r="F235" s="160"/>
      <c r="G235" s="161"/>
      <c r="H235" s="11" t="s">
        <v>849</v>
      </c>
      <c r="I235" s="14">
        <v>0.75</v>
      </c>
      <c r="J235" s="121">
        <f t="shared" si="3"/>
        <v>2.25</v>
      </c>
      <c r="K235" s="127"/>
    </row>
    <row r="236" spans="1:11" ht="24">
      <c r="A236" s="126"/>
      <c r="B236" s="119">
        <v>5</v>
      </c>
      <c r="C236" s="10" t="s">
        <v>850</v>
      </c>
      <c r="D236" s="130" t="s">
        <v>850</v>
      </c>
      <c r="E236" s="130"/>
      <c r="F236" s="160"/>
      <c r="G236" s="161"/>
      <c r="H236" s="11" t="s">
        <v>851</v>
      </c>
      <c r="I236" s="14">
        <v>1.1100000000000001</v>
      </c>
      <c r="J236" s="121">
        <f t="shared" si="3"/>
        <v>5.5500000000000007</v>
      </c>
      <c r="K236" s="127"/>
    </row>
    <row r="237" spans="1:11" ht="24">
      <c r="A237" s="126"/>
      <c r="B237" s="119">
        <v>2</v>
      </c>
      <c r="C237" s="10" t="s">
        <v>852</v>
      </c>
      <c r="D237" s="130" t="s">
        <v>852</v>
      </c>
      <c r="E237" s="130"/>
      <c r="F237" s="160"/>
      <c r="G237" s="161"/>
      <c r="H237" s="11" t="s">
        <v>853</v>
      </c>
      <c r="I237" s="14">
        <v>1.4</v>
      </c>
      <c r="J237" s="121">
        <f t="shared" si="3"/>
        <v>2.8</v>
      </c>
      <c r="K237" s="127"/>
    </row>
    <row r="238" spans="1:11" ht="24">
      <c r="A238" s="126"/>
      <c r="B238" s="119">
        <v>3</v>
      </c>
      <c r="C238" s="10" t="s">
        <v>854</v>
      </c>
      <c r="D238" s="130" t="s">
        <v>898</v>
      </c>
      <c r="E238" s="130" t="s">
        <v>32</v>
      </c>
      <c r="F238" s="160"/>
      <c r="G238" s="161"/>
      <c r="H238" s="11" t="s">
        <v>855</v>
      </c>
      <c r="I238" s="14">
        <v>0.6</v>
      </c>
      <c r="J238" s="121">
        <f t="shared" si="3"/>
        <v>1.7999999999999998</v>
      </c>
      <c r="K238" s="127"/>
    </row>
    <row r="239" spans="1:11" ht="24">
      <c r="A239" s="126"/>
      <c r="B239" s="119">
        <v>3</v>
      </c>
      <c r="C239" s="10" t="s">
        <v>854</v>
      </c>
      <c r="D239" s="130" t="s">
        <v>854</v>
      </c>
      <c r="E239" s="130" t="s">
        <v>33</v>
      </c>
      <c r="F239" s="160"/>
      <c r="G239" s="161"/>
      <c r="H239" s="11" t="s">
        <v>855</v>
      </c>
      <c r="I239" s="14">
        <v>0.7</v>
      </c>
      <c r="J239" s="121">
        <f t="shared" si="3"/>
        <v>2.0999999999999996</v>
      </c>
      <c r="K239" s="127"/>
    </row>
    <row r="240" spans="1:11" ht="24">
      <c r="A240" s="126"/>
      <c r="B240" s="119">
        <v>3</v>
      </c>
      <c r="C240" s="10" t="s">
        <v>854</v>
      </c>
      <c r="D240" s="130" t="s">
        <v>854</v>
      </c>
      <c r="E240" s="130" t="s">
        <v>34</v>
      </c>
      <c r="F240" s="160"/>
      <c r="G240" s="161"/>
      <c r="H240" s="11" t="s">
        <v>855</v>
      </c>
      <c r="I240" s="14">
        <v>0.7</v>
      </c>
      <c r="J240" s="121">
        <f t="shared" si="3"/>
        <v>2.0999999999999996</v>
      </c>
      <c r="K240" s="127"/>
    </row>
    <row r="241" spans="1:11" ht="24">
      <c r="A241" s="126"/>
      <c r="B241" s="119">
        <v>2</v>
      </c>
      <c r="C241" s="10" t="s">
        <v>854</v>
      </c>
      <c r="D241" s="130" t="s">
        <v>899</v>
      </c>
      <c r="E241" s="130" t="s">
        <v>42</v>
      </c>
      <c r="F241" s="160"/>
      <c r="G241" s="161"/>
      <c r="H241" s="11" t="s">
        <v>855</v>
      </c>
      <c r="I241" s="14">
        <v>1.24</v>
      </c>
      <c r="J241" s="121">
        <f t="shared" si="3"/>
        <v>2.48</v>
      </c>
      <c r="K241" s="127"/>
    </row>
    <row r="242" spans="1:11" ht="24">
      <c r="A242" s="126"/>
      <c r="B242" s="119">
        <v>2</v>
      </c>
      <c r="C242" s="10" t="s">
        <v>854</v>
      </c>
      <c r="D242" s="130" t="s">
        <v>900</v>
      </c>
      <c r="E242" s="130" t="s">
        <v>45</v>
      </c>
      <c r="F242" s="160"/>
      <c r="G242" s="161"/>
      <c r="H242" s="11" t="s">
        <v>855</v>
      </c>
      <c r="I242" s="14">
        <v>1.38</v>
      </c>
      <c r="J242" s="121">
        <f t="shared" si="3"/>
        <v>2.76</v>
      </c>
      <c r="K242" s="127"/>
    </row>
    <row r="243" spans="1:11" ht="24">
      <c r="A243" s="126"/>
      <c r="B243" s="119">
        <v>2</v>
      </c>
      <c r="C243" s="10" t="s">
        <v>854</v>
      </c>
      <c r="D243" s="130" t="s">
        <v>901</v>
      </c>
      <c r="E243" s="130" t="s">
        <v>46</v>
      </c>
      <c r="F243" s="160"/>
      <c r="G243" s="161"/>
      <c r="H243" s="11" t="s">
        <v>855</v>
      </c>
      <c r="I243" s="14">
        <v>1.64</v>
      </c>
      <c r="J243" s="121">
        <f t="shared" si="3"/>
        <v>3.28</v>
      </c>
      <c r="K243" s="127"/>
    </row>
    <row r="244" spans="1:11" ht="24">
      <c r="A244" s="126"/>
      <c r="B244" s="119">
        <v>3</v>
      </c>
      <c r="C244" s="10" t="s">
        <v>856</v>
      </c>
      <c r="D244" s="130" t="s">
        <v>902</v>
      </c>
      <c r="E244" s="130" t="s">
        <v>28</v>
      </c>
      <c r="F244" s="160"/>
      <c r="G244" s="161"/>
      <c r="H244" s="11" t="s">
        <v>857</v>
      </c>
      <c r="I244" s="14">
        <v>0.6</v>
      </c>
      <c r="J244" s="121">
        <f t="shared" si="3"/>
        <v>1.7999999999999998</v>
      </c>
      <c r="K244" s="127"/>
    </row>
    <row r="245" spans="1:11" ht="24">
      <c r="A245" s="126"/>
      <c r="B245" s="119">
        <v>2</v>
      </c>
      <c r="C245" s="10" t="s">
        <v>858</v>
      </c>
      <c r="D245" s="130" t="s">
        <v>858</v>
      </c>
      <c r="E245" s="130" t="s">
        <v>279</v>
      </c>
      <c r="F245" s="160"/>
      <c r="G245" s="161"/>
      <c r="H245" s="11" t="s">
        <v>859</v>
      </c>
      <c r="I245" s="14">
        <v>1.95</v>
      </c>
      <c r="J245" s="121">
        <f t="shared" si="3"/>
        <v>3.9</v>
      </c>
      <c r="K245" s="127"/>
    </row>
    <row r="246" spans="1:11" ht="24">
      <c r="A246" s="126"/>
      <c r="B246" s="119">
        <v>2</v>
      </c>
      <c r="C246" s="10" t="s">
        <v>858</v>
      </c>
      <c r="D246" s="130" t="s">
        <v>858</v>
      </c>
      <c r="E246" s="130" t="s">
        <v>277</v>
      </c>
      <c r="F246" s="160"/>
      <c r="G246" s="161"/>
      <c r="H246" s="11" t="s">
        <v>859</v>
      </c>
      <c r="I246" s="14">
        <v>1.95</v>
      </c>
      <c r="J246" s="121">
        <f t="shared" si="3"/>
        <v>3.9</v>
      </c>
      <c r="K246" s="127"/>
    </row>
    <row r="247" spans="1:11" ht="24">
      <c r="A247" s="126"/>
      <c r="B247" s="119">
        <v>2</v>
      </c>
      <c r="C247" s="10" t="s">
        <v>858</v>
      </c>
      <c r="D247" s="130" t="s">
        <v>858</v>
      </c>
      <c r="E247" s="130" t="s">
        <v>278</v>
      </c>
      <c r="F247" s="160"/>
      <c r="G247" s="161"/>
      <c r="H247" s="11" t="s">
        <v>859</v>
      </c>
      <c r="I247" s="14">
        <v>1.95</v>
      </c>
      <c r="J247" s="121">
        <f t="shared" si="3"/>
        <v>3.9</v>
      </c>
      <c r="K247" s="127"/>
    </row>
    <row r="248" spans="1:11" ht="24">
      <c r="A248" s="126"/>
      <c r="B248" s="119">
        <v>2</v>
      </c>
      <c r="C248" s="10" t="s">
        <v>860</v>
      </c>
      <c r="D248" s="130" t="s">
        <v>860</v>
      </c>
      <c r="E248" s="130" t="s">
        <v>277</v>
      </c>
      <c r="F248" s="160"/>
      <c r="G248" s="161"/>
      <c r="H248" s="11" t="s">
        <v>861</v>
      </c>
      <c r="I248" s="14">
        <v>1.99</v>
      </c>
      <c r="J248" s="121">
        <f t="shared" si="3"/>
        <v>3.98</v>
      </c>
      <c r="K248" s="127"/>
    </row>
    <row r="249" spans="1:11" ht="24">
      <c r="A249" s="126"/>
      <c r="B249" s="119">
        <v>2</v>
      </c>
      <c r="C249" s="10" t="s">
        <v>860</v>
      </c>
      <c r="D249" s="130" t="s">
        <v>860</v>
      </c>
      <c r="E249" s="130" t="s">
        <v>278</v>
      </c>
      <c r="F249" s="160"/>
      <c r="G249" s="161"/>
      <c r="H249" s="11" t="s">
        <v>861</v>
      </c>
      <c r="I249" s="14">
        <v>1.99</v>
      </c>
      <c r="J249" s="121">
        <f t="shared" si="3"/>
        <v>3.98</v>
      </c>
      <c r="K249" s="127"/>
    </row>
    <row r="250" spans="1:11" ht="24">
      <c r="A250" s="126"/>
      <c r="B250" s="119">
        <v>2</v>
      </c>
      <c r="C250" s="10" t="s">
        <v>862</v>
      </c>
      <c r="D250" s="130" t="s">
        <v>862</v>
      </c>
      <c r="E250" s="130"/>
      <c r="F250" s="160"/>
      <c r="G250" s="161"/>
      <c r="H250" s="11" t="s">
        <v>863</v>
      </c>
      <c r="I250" s="14">
        <v>0.63</v>
      </c>
      <c r="J250" s="121">
        <f t="shared" si="3"/>
        <v>1.26</v>
      </c>
      <c r="K250" s="127"/>
    </row>
    <row r="251" spans="1:11" ht="24">
      <c r="A251" s="126"/>
      <c r="B251" s="119">
        <v>2</v>
      </c>
      <c r="C251" s="10" t="s">
        <v>864</v>
      </c>
      <c r="D251" s="130" t="s">
        <v>864</v>
      </c>
      <c r="E251" s="130" t="s">
        <v>865</v>
      </c>
      <c r="F251" s="160"/>
      <c r="G251" s="161"/>
      <c r="H251" s="11" t="s">
        <v>866</v>
      </c>
      <c r="I251" s="14">
        <v>2.94</v>
      </c>
      <c r="J251" s="121">
        <f t="shared" si="3"/>
        <v>5.88</v>
      </c>
      <c r="K251" s="127"/>
    </row>
    <row r="252" spans="1:11" ht="24">
      <c r="A252" s="126"/>
      <c r="B252" s="119">
        <v>1</v>
      </c>
      <c r="C252" s="10" t="s">
        <v>867</v>
      </c>
      <c r="D252" s="130" t="s">
        <v>867</v>
      </c>
      <c r="E252" s="130" t="s">
        <v>112</v>
      </c>
      <c r="F252" s="160"/>
      <c r="G252" s="161"/>
      <c r="H252" s="11" t="s">
        <v>868</v>
      </c>
      <c r="I252" s="14">
        <v>2.35</v>
      </c>
      <c r="J252" s="121">
        <f t="shared" si="3"/>
        <v>2.35</v>
      </c>
      <c r="K252" s="127"/>
    </row>
    <row r="253" spans="1:11" ht="24">
      <c r="A253" s="126"/>
      <c r="B253" s="119">
        <v>1</v>
      </c>
      <c r="C253" s="10" t="s">
        <v>867</v>
      </c>
      <c r="D253" s="130" t="s">
        <v>867</v>
      </c>
      <c r="E253" s="130" t="s">
        <v>269</v>
      </c>
      <c r="F253" s="160"/>
      <c r="G253" s="161"/>
      <c r="H253" s="11" t="s">
        <v>868</v>
      </c>
      <c r="I253" s="14">
        <v>2.35</v>
      </c>
      <c r="J253" s="121">
        <f t="shared" si="3"/>
        <v>2.35</v>
      </c>
      <c r="K253" s="127"/>
    </row>
    <row r="254" spans="1:11" ht="24">
      <c r="A254" s="126"/>
      <c r="B254" s="119">
        <v>1</v>
      </c>
      <c r="C254" s="10" t="s">
        <v>867</v>
      </c>
      <c r="D254" s="130" t="s">
        <v>867</v>
      </c>
      <c r="E254" s="130" t="s">
        <v>272</v>
      </c>
      <c r="F254" s="160"/>
      <c r="G254" s="161"/>
      <c r="H254" s="11" t="s">
        <v>868</v>
      </c>
      <c r="I254" s="14">
        <v>2.35</v>
      </c>
      <c r="J254" s="121">
        <f t="shared" si="3"/>
        <v>2.35</v>
      </c>
      <c r="K254" s="127"/>
    </row>
    <row r="255" spans="1:11" ht="24">
      <c r="A255" s="126"/>
      <c r="B255" s="119">
        <v>1</v>
      </c>
      <c r="C255" s="10" t="s">
        <v>867</v>
      </c>
      <c r="D255" s="130" t="s">
        <v>867</v>
      </c>
      <c r="E255" s="130" t="s">
        <v>316</v>
      </c>
      <c r="F255" s="160"/>
      <c r="G255" s="161"/>
      <c r="H255" s="11" t="s">
        <v>868</v>
      </c>
      <c r="I255" s="14">
        <v>2.35</v>
      </c>
      <c r="J255" s="121">
        <f t="shared" si="3"/>
        <v>2.35</v>
      </c>
      <c r="K255" s="127"/>
    </row>
    <row r="256" spans="1:11" ht="24">
      <c r="A256" s="126"/>
      <c r="B256" s="119">
        <v>1</v>
      </c>
      <c r="C256" s="10" t="s">
        <v>867</v>
      </c>
      <c r="D256" s="130" t="s">
        <v>867</v>
      </c>
      <c r="E256" s="130" t="s">
        <v>670</v>
      </c>
      <c r="F256" s="160"/>
      <c r="G256" s="161"/>
      <c r="H256" s="11" t="s">
        <v>868</v>
      </c>
      <c r="I256" s="14">
        <v>2.35</v>
      </c>
      <c r="J256" s="121">
        <f t="shared" si="3"/>
        <v>2.35</v>
      </c>
      <c r="K256" s="127"/>
    </row>
    <row r="257" spans="1:11">
      <c r="A257" s="126"/>
      <c r="B257" s="149"/>
      <c r="C257" s="150"/>
      <c r="D257" s="151"/>
      <c r="E257" s="151"/>
      <c r="F257" s="151"/>
      <c r="G257" s="151"/>
      <c r="H257" s="157" t="s">
        <v>916</v>
      </c>
      <c r="I257" s="148"/>
      <c r="J257" s="145" t="s">
        <v>11</v>
      </c>
      <c r="K257" s="127"/>
    </row>
    <row r="258" spans="1:11" ht="24">
      <c r="A258" s="126"/>
      <c r="B258" s="119">
        <v>15</v>
      </c>
      <c r="C258" s="10" t="s">
        <v>917</v>
      </c>
      <c r="D258" s="130"/>
      <c r="E258" s="130"/>
      <c r="F258" s="130"/>
      <c r="G258" s="144"/>
      <c r="H258" s="11" t="s">
        <v>927</v>
      </c>
      <c r="I258" s="14">
        <v>0.53</v>
      </c>
      <c r="J258" s="121">
        <f t="shared" ref="J258:J260" si="4">I258*B258</f>
        <v>7.95</v>
      </c>
      <c r="K258" s="127"/>
    </row>
    <row r="259" spans="1:11" ht="24">
      <c r="A259" s="126"/>
      <c r="B259" s="119">
        <v>15</v>
      </c>
      <c r="C259" s="10" t="s">
        <v>918</v>
      </c>
      <c r="D259" s="130"/>
      <c r="E259" s="130"/>
      <c r="F259" s="130"/>
      <c r="G259" s="144"/>
      <c r="H259" s="11" t="s">
        <v>920</v>
      </c>
      <c r="I259" s="14">
        <v>0.64</v>
      </c>
      <c r="J259" s="121">
        <f t="shared" si="4"/>
        <v>9.6</v>
      </c>
      <c r="K259" s="127"/>
    </row>
    <row r="260" spans="1:11" ht="24">
      <c r="A260" s="126"/>
      <c r="B260" s="120">
        <v>15</v>
      </c>
      <c r="C260" s="12" t="s">
        <v>919</v>
      </c>
      <c r="D260" s="131"/>
      <c r="E260" s="131"/>
      <c r="F260" s="162"/>
      <c r="G260" s="163"/>
      <c r="H260" s="13" t="s">
        <v>921</v>
      </c>
      <c r="I260" s="15">
        <v>0.71</v>
      </c>
      <c r="J260" s="122">
        <f t="shared" si="4"/>
        <v>10.649999999999999</v>
      </c>
      <c r="K260" s="127"/>
    </row>
    <row r="261" spans="1:11">
      <c r="A261" s="126"/>
      <c r="B261" s="138"/>
      <c r="C261" s="138"/>
      <c r="D261" s="138"/>
      <c r="E261" s="138"/>
      <c r="F261" s="138"/>
      <c r="G261" s="138"/>
      <c r="H261" s="138"/>
      <c r="I261" s="139" t="s">
        <v>261</v>
      </c>
      <c r="J261" s="140">
        <f>SUM(J22:J260)</f>
        <v>854.62000000000069</v>
      </c>
      <c r="K261" s="127"/>
    </row>
    <row r="262" spans="1:11">
      <c r="A262" s="126"/>
      <c r="B262" s="138"/>
      <c r="C262" s="138"/>
      <c r="D262" s="138"/>
      <c r="E262" s="138"/>
      <c r="F262" s="138"/>
      <c r="G262" s="138"/>
      <c r="H262" s="138"/>
      <c r="I262" s="153" t="s">
        <v>911</v>
      </c>
      <c r="J262" s="140">
        <f>J261*-0.3</f>
        <v>-256.38600000000019</v>
      </c>
      <c r="K262" s="127"/>
    </row>
    <row r="263" spans="1:11">
      <c r="A263" s="126"/>
      <c r="B263" s="138"/>
      <c r="C263" s="138"/>
      <c r="D263" s="138"/>
      <c r="E263" s="138"/>
      <c r="F263" s="138"/>
      <c r="G263" s="138"/>
      <c r="H263" s="154"/>
      <c r="I263" s="152" t="s">
        <v>928</v>
      </c>
      <c r="J263" s="146">
        <f>4213.35/35.4</f>
        <v>119.02118644067798</v>
      </c>
      <c r="K263" s="127"/>
    </row>
    <row r="264" spans="1:11" outlineLevel="1">
      <c r="A264" s="126"/>
      <c r="B264" s="138"/>
      <c r="C264" s="138"/>
      <c r="D264" s="138"/>
      <c r="E264" s="138"/>
      <c r="F264" s="138"/>
      <c r="G264" s="138"/>
      <c r="H264" s="138"/>
      <c r="I264" s="152" t="s">
        <v>912</v>
      </c>
      <c r="J264" s="140">
        <v>0</v>
      </c>
      <c r="K264" s="127"/>
    </row>
    <row r="265" spans="1:11">
      <c r="A265" s="126"/>
      <c r="B265" s="138"/>
      <c r="C265" s="138"/>
      <c r="D265" s="138"/>
      <c r="E265" s="138"/>
      <c r="F265" s="138"/>
      <c r="G265" s="138"/>
      <c r="H265" s="138"/>
      <c r="I265" s="139" t="s">
        <v>263</v>
      </c>
      <c r="J265" s="140">
        <f>SUM(J261:J264)</f>
        <v>717.25518644067847</v>
      </c>
      <c r="K265" s="127"/>
    </row>
    <row r="266" spans="1:11">
      <c r="A266" s="6"/>
      <c r="B266" s="7"/>
      <c r="C266" s="7"/>
      <c r="D266" s="7"/>
      <c r="E266" s="7"/>
      <c r="F266" s="7"/>
      <c r="G266" s="7"/>
      <c r="H266" s="147" t="s">
        <v>922</v>
      </c>
      <c r="I266" s="7"/>
      <c r="J266" s="7"/>
      <c r="K266" s="8"/>
    </row>
    <row r="268" spans="1:11">
      <c r="H268" s="1" t="s">
        <v>711</v>
      </c>
      <c r="I268" s="103">
        <f>'Full Tax'!M11</f>
        <v>35.4</v>
      </c>
    </row>
    <row r="269" spans="1:11">
      <c r="H269" s="1" t="s">
        <v>712</v>
      </c>
      <c r="I269" s="103">
        <f>I270</f>
        <v>25390.833600000016</v>
      </c>
    </row>
    <row r="270" spans="1:11">
      <c r="H270" s="1" t="s">
        <v>713</v>
      </c>
      <c r="I270" s="103">
        <f>I268*J265</f>
        <v>25390.833600000016</v>
      </c>
    </row>
  </sheetData>
  <mergeCells count="240">
    <mergeCell ref="F24:G24"/>
    <mergeCell ref="F25:G25"/>
    <mergeCell ref="F26:G26"/>
    <mergeCell ref="F27:G27"/>
    <mergeCell ref="F28:G28"/>
    <mergeCell ref="F29:G29"/>
    <mergeCell ref="J10:J11"/>
    <mergeCell ref="J14:J15"/>
    <mergeCell ref="F20:G20"/>
    <mergeCell ref="F21:G21"/>
    <mergeCell ref="F22:G22"/>
    <mergeCell ref="F23:G23"/>
    <mergeCell ref="F36:G36"/>
    <mergeCell ref="F37:G37"/>
    <mergeCell ref="F38:G38"/>
    <mergeCell ref="F39:G39"/>
    <mergeCell ref="F40:G40"/>
    <mergeCell ref="F41:G41"/>
    <mergeCell ref="F30:G30"/>
    <mergeCell ref="F31:G31"/>
    <mergeCell ref="F32:G32"/>
    <mergeCell ref="F33:G33"/>
    <mergeCell ref="F34:G34"/>
    <mergeCell ref="F35:G35"/>
    <mergeCell ref="F48:G48"/>
    <mergeCell ref="F49:G49"/>
    <mergeCell ref="F50:G50"/>
    <mergeCell ref="F51:G51"/>
    <mergeCell ref="F52:G52"/>
    <mergeCell ref="F53:G53"/>
    <mergeCell ref="F42:G42"/>
    <mergeCell ref="F43:G43"/>
    <mergeCell ref="F44:G44"/>
    <mergeCell ref="F45:G45"/>
    <mergeCell ref="F46:G46"/>
    <mergeCell ref="F47:G47"/>
    <mergeCell ref="F60:G60"/>
    <mergeCell ref="F61:G61"/>
    <mergeCell ref="F62:G62"/>
    <mergeCell ref="F63:G63"/>
    <mergeCell ref="F64:G64"/>
    <mergeCell ref="F65:G65"/>
    <mergeCell ref="F54:G54"/>
    <mergeCell ref="F55:G55"/>
    <mergeCell ref="F56:G56"/>
    <mergeCell ref="F57:G57"/>
    <mergeCell ref="F58:G58"/>
    <mergeCell ref="F59:G59"/>
    <mergeCell ref="F72:G72"/>
    <mergeCell ref="F73:G73"/>
    <mergeCell ref="F74:G74"/>
    <mergeCell ref="F75:G75"/>
    <mergeCell ref="F76:G76"/>
    <mergeCell ref="F77:G77"/>
    <mergeCell ref="F66:G66"/>
    <mergeCell ref="F67:G67"/>
    <mergeCell ref="F68:G68"/>
    <mergeCell ref="F69:G69"/>
    <mergeCell ref="F70:G70"/>
    <mergeCell ref="F71:G71"/>
    <mergeCell ref="F84:G84"/>
    <mergeCell ref="F85:G85"/>
    <mergeCell ref="F86:G86"/>
    <mergeCell ref="F87:G87"/>
    <mergeCell ref="F88:G88"/>
    <mergeCell ref="F89:G89"/>
    <mergeCell ref="F78:G78"/>
    <mergeCell ref="F79:G79"/>
    <mergeCell ref="F80:G80"/>
    <mergeCell ref="F81:G81"/>
    <mergeCell ref="F82:G82"/>
    <mergeCell ref="F83:G83"/>
    <mergeCell ref="F96:G96"/>
    <mergeCell ref="F97:G97"/>
    <mergeCell ref="F98:G98"/>
    <mergeCell ref="F99:G99"/>
    <mergeCell ref="F100:G100"/>
    <mergeCell ref="F101:G101"/>
    <mergeCell ref="F90:G90"/>
    <mergeCell ref="F91:G91"/>
    <mergeCell ref="F92:G92"/>
    <mergeCell ref="F93:G93"/>
    <mergeCell ref="F94:G94"/>
    <mergeCell ref="F95:G95"/>
    <mergeCell ref="F108:G108"/>
    <mergeCell ref="F109:G109"/>
    <mergeCell ref="F110:G110"/>
    <mergeCell ref="F111:G111"/>
    <mergeCell ref="F112:G112"/>
    <mergeCell ref="F113:G113"/>
    <mergeCell ref="F102:G102"/>
    <mergeCell ref="F103:G103"/>
    <mergeCell ref="F104:G104"/>
    <mergeCell ref="F105:G105"/>
    <mergeCell ref="F106:G106"/>
    <mergeCell ref="F107:G107"/>
    <mergeCell ref="F120:G120"/>
    <mergeCell ref="F121:G121"/>
    <mergeCell ref="F122:G122"/>
    <mergeCell ref="F123:G123"/>
    <mergeCell ref="F124:G124"/>
    <mergeCell ref="F125:G125"/>
    <mergeCell ref="F114:G114"/>
    <mergeCell ref="F115:G115"/>
    <mergeCell ref="F116:G116"/>
    <mergeCell ref="F117:G117"/>
    <mergeCell ref="F118:G118"/>
    <mergeCell ref="F119:G119"/>
    <mergeCell ref="F132:G132"/>
    <mergeCell ref="F133:G133"/>
    <mergeCell ref="F134:G134"/>
    <mergeCell ref="F135:G135"/>
    <mergeCell ref="F136:G136"/>
    <mergeCell ref="F137:G137"/>
    <mergeCell ref="F126:G126"/>
    <mergeCell ref="F127:G127"/>
    <mergeCell ref="F128:G128"/>
    <mergeCell ref="F129:G129"/>
    <mergeCell ref="F130:G130"/>
    <mergeCell ref="F131:G131"/>
    <mergeCell ref="F144:G144"/>
    <mergeCell ref="F145:G145"/>
    <mergeCell ref="F146:G146"/>
    <mergeCell ref="F147:G147"/>
    <mergeCell ref="F148:G148"/>
    <mergeCell ref="F149:G149"/>
    <mergeCell ref="F138:G138"/>
    <mergeCell ref="F139:G139"/>
    <mergeCell ref="F140:G140"/>
    <mergeCell ref="F141:G141"/>
    <mergeCell ref="F142:G142"/>
    <mergeCell ref="F143:G143"/>
    <mergeCell ref="F156:G156"/>
    <mergeCell ref="F157:G157"/>
    <mergeCell ref="F158:G158"/>
    <mergeCell ref="F159:G159"/>
    <mergeCell ref="F160:G160"/>
    <mergeCell ref="F161:G161"/>
    <mergeCell ref="F150:G150"/>
    <mergeCell ref="F151:G151"/>
    <mergeCell ref="F152:G152"/>
    <mergeCell ref="F153:G153"/>
    <mergeCell ref="F154:G154"/>
    <mergeCell ref="F155:G155"/>
    <mergeCell ref="F168:G168"/>
    <mergeCell ref="F169:G169"/>
    <mergeCell ref="F170:G170"/>
    <mergeCell ref="F171:G171"/>
    <mergeCell ref="F172:G172"/>
    <mergeCell ref="F173:G173"/>
    <mergeCell ref="F162:G162"/>
    <mergeCell ref="F163:G163"/>
    <mergeCell ref="F164:G164"/>
    <mergeCell ref="F165:G165"/>
    <mergeCell ref="F166:G166"/>
    <mergeCell ref="F167:G167"/>
    <mergeCell ref="F180:G180"/>
    <mergeCell ref="F181:G181"/>
    <mergeCell ref="F182:G182"/>
    <mergeCell ref="F183:G183"/>
    <mergeCell ref="F184:G184"/>
    <mergeCell ref="F185:G185"/>
    <mergeCell ref="F174:G174"/>
    <mergeCell ref="F175:G175"/>
    <mergeCell ref="F176:G176"/>
    <mergeCell ref="F177:G177"/>
    <mergeCell ref="F178:G178"/>
    <mergeCell ref="F179:G179"/>
    <mergeCell ref="F192:G192"/>
    <mergeCell ref="F193:G193"/>
    <mergeCell ref="F194:G194"/>
    <mergeCell ref="F195:G195"/>
    <mergeCell ref="F196:G196"/>
    <mergeCell ref="F197:G197"/>
    <mergeCell ref="F186:G186"/>
    <mergeCell ref="F187:G187"/>
    <mergeCell ref="F188:G188"/>
    <mergeCell ref="F189:G189"/>
    <mergeCell ref="F190:G190"/>
    <mergeCell ref="F191:G191"/>
    <mergeCell ref="F204:G204"/>
    <mergeCell ref="F205:G205"/>
    <mergeCell ref="F206:G206"/>
    <mergeCell ref="F207:G207"/>
    <mergeCell ref="F208:G208"/>
    <mergeCell ref="F209:G209"/>
    <mergeCell ref="F198:G198"/>
    <mergeCell ref="F199:G199"/>
    <mergeCell ref="F200:G200"/>
    <mergeCell ref="F201:G201"/>
    <mergeCell ref="F202:G202"/>
    <mergeCell ref="F203:G203"/>
    <mergeCell ref="F216:G216"/>
    <mergeCell ref="F217:G217"/>
    <mergeCell ref="F218:G218"/>
    <mergeCell ref="F219:G219"/>
    <mergeCell ref="F220:G220"/>
    <mergeCell ref="F221:G221"/>
    <mergeCell ref="F210:G210"/>
    <mergeCell ref="F211:G211"/>
    <mergeCell ref="F212:G212"/>
    <mergeCell ref="F213:G213"/>
    <mergeCell ref="F214:G214"/>
    <mergeCell ref="F215:G215"/>
    <mergeCell ref="F228:G228"/>
    <mergeCell ref="F229:G229"/>
    <mergeCell ref="F230:G230"/>
    <mergeCell ref="F231:G231"/>
    <mergeCell ref="F232:G232"/>
    <mergeCell ref="F233:G233"/>
    <mergeCell ref="F222:G222"/>
    <mergeCell ref="F223:G223"/>
    <mergeCell ref="F224:G224"/>
    <mergeCell ref="F225:G225"/>
    <mergeCell ref="F226:G226"/>
    <mergeCell ref="F227:G227"/>
    <mergeCell ref="F240:G240"/>
    <mergeCell ref="F241:G241"/>
    <mergeCell ref="F242:G242"/>
    <mergeCell ref="F243:G243"/>
    <mergeCell ref="F244:G244"/>
    <mergeCell ref="F245:G245"/>
    <mergeCell ref="F234:G234"/>
    <mergeCell ref="F235:G235"/>
    <mergeCell ref="F236:G236"/>
    <mergeCell ref="F237:G237"/>
    <mergeCell ref="F238:G238"/>
    <mergeCell ref="F239:G239"/>
    <mergeCell ref="F252:G252"/>
    <mergeCell ref="F253:G253"/>
    <mergeCell ref="F254:G254"/>
    <mergeCell ref="F255:G255"/>
    <mergeCell ref="F256:G256"/>
    <mergeCell ref="F260:G260"/>
    <mergeCell ref="F246:G246"/>
    <mergeCell ref="F247:G247"/>
    <mergeCell ref="F248:G248"/>
    <mergeCell ref="F249:G249"/>
    <mergeCell ref="F250:G250"/>
    <mergeCell ref="F251:G251"/>
  </mergeCells>
  <printOptions horizontalCentered="1"/>
  <pageMargins left="0.11" right="0.11" top="0.32" bottom="0.31" header="0.17" footer="0.12000000000000001"/>
  <pageSetup paperSize="9" scale="75"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L35" sqref="L35"/>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72" t="s">
        <v>2</v>
      </c>
      <c r="C8" s="94"/>
      <c r="D8" s="94"/>
      <c r="E8" s="94"/>
      <c r="F8" s="94"/>
      <c r="G8" s="95"/>
    </row>
    <row r="9" spans="2:7" ht="14.25">
      <c r="B9" s="172"/>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5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982</v>
      </c>
      <c r="O1" t="s">
        <v>149</v>
      </c>
      <c r="T1" t="s">
        <v>261</v>
      </c>
      <c r="U1">
        <v>826.42000000000064</v>
      </c>
    </row>
    <row r="2" spans="1:21" ht="15.75">
      <c r="A2" s="126"/>
      <c r="B2" s="136" t="s">
        <v>139</v>
      </c>
      <c r="C2" s="132"/>
      <c r="D2" s="132"/>
      <c r="E2" s="132"/>
      <c r="F2" s="132"/>
      <c r="G2" s="132"/>
      <c r="H2" s="132"/>
      <c r="I2" s="137" t="s">
        <v>145</v>
      </c>
      <c r="J2" s="127"/>
      <c r="T2" t="s">
        <v>190</v>
      </c>
      <c r="U2">
        <v>24.79</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851.2100000000006</v>
      </c>
    </row>
    <row r="5" spans="1:21">
      <c r="A5" s="126"/>
      <c r="B5" s="133" t="s">
        <v>142</v>
      </c>
      <c r="C5" s="132"/>
      <c r="D5" s="132"/>
      <c r="E5" s="132"/>
      <c r="F5" s="132"/>
      <c r="G5" s="132"/>
      <c r="H5" s="132"/>
      <c r="I5" s="132"/>
      <c r="J5" s="127"/>
      <c r="S5" t="s">
        <v>903</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723</v>
      </c>
      <c r="C10" s="132"/>
      <c r="D10" s="132"/>
      <c r="E10" s="127"/>
      <c r="F10" s="128"/>
      <c r="G10" s="128" t="s">
        <v>723</v>
      </c>
      <c r="H10" s="132"/>
      <c r="I10" s="164"/>
      <c r="J10" s="127"/>
    </row>
    <row r="11" spans="1:21">
      <c r="A11" s="126"/>
      <c r="B11" s="126" t="s">
        <v>724</v>
      </c>
      <c r="C11" s="132"/>
      <c r="D11" s="132"/>
      <c r="E11" s="127"/>
      <c r="F11" s="128"/>
      <c r="G11" s="128" t="s">
        <v>724</v>
      </c>
      <c r="H11" s="132"/>
      <c r="I11" s="165"/>
      <c r="J11" s="127"/>
    </row>
    <row r="12" spans="1:21">
      <c r="A12" s="126"/>
      <c r="B12" s="126" t="s">
        <v>725</v>
      </c>
      <c r="C12" s="132"/>
      <c r="D12" s="132"/>
      <c r="E12" s="127"/>
      <c r="F12" s="128"/>
      <c r="G12" s="128" t="s">
        <v>725</v>
      </c>
      <c r="H12" s="132"/>
      <c r="I12" s="132"/>
      <c r="J12" s="127"/>
    </row>
    <row r="13" spans="1:21">
      <c r="A13" s="126"/>
      <c r="B13" s="126" t="s">
        <v>726</v>
      </c>
      <c r="C13" s="132"/>
      <c r="D13" s="132"/>
      <c r="E13" s="127"/>
      <c r="F13" s="128"/>
      <c r="G13" s="128" t="s">
        <v>726</v>
      </c>
      <c r="H13" s="132"/>
      <c r="I13" s="111" t="s">
        <v>16</v>
      </c>
      <c r="J13" s="127"/>
    </row>
    <row r="14" spans="1:21">
      <c r="A14" s="126"/>
      <c r="B14" s="126" t="s">
        <v>727</v>
      </c>
      <c r="C14" s="132"/>
      <c r="D14" s="132"/>
      <c r="E14" s="127"/>
      <c r="F14" s="128"/>
      <c r="G14" s="128" t="s">
        <v>727</v>
      </c>
      <c r="H14" s="132"/>
      <c r="I14" s="166">
        <v>45236</v>
      </c>
      <c r="J14" s="127"/>
    </row>
    <row r="15" spans="1:21">
      <c r="A15" s="126"/>
      <c r="B15" s="6" t="s">
        <v>11</v>
      </c>
      <c r="C15" s="7"/>
      <c r="D15" s="7"/>
      <c r="E15" s="8"/>
      <c r="F15" s="128"/>
      <c r="G15" s="9" t="s">
        <v>11</v>
      </c>
      <c r="H15" s="132"/>
      <c r="I15" s="167"/>
      <c r="J15" s="127"/>
    </row>
    <row r="16" spans="1:21">
      <c r="A16" s="126"/>
      <c r="B16" s="132"/>
      <c r="C16" s="132"/>
      <c r="D16" s="132"/>
      <c r="E16" s="132"/>
      <c r="F16" s="132"/>
      <c r="G16" s="132"/>
      <c r="H16" s="135" t="s">
        <v>147</v>
      </c>
      <c r="I16" s="141">
        <v>40624</v>
      </c>
      <c r="J16" s="127"/>
    </row>
    <row r="17" spans="1:16">
      <c r="A17" s="126"/>
      <c r="B17" s="132" t="s">
        <v>728</v>
      </c>
      <c r="C17" s="132"/>
      <c r="D17" s="132"/>
      <c r="E17" s="132"/>
      <c r="F17" s="132"/>
      <c r="G17" s="132"/>
      <c r="H17" s="135" t="s">
        <v>148</v>
      </c>
      <c r="I17" s="141"/>
      <c r="J17" s="127"/>
    </row>
    <row r="18" spans="1:16" ht="18">
      <c r="A18" s="126"/>
      <c r="B18" s="132" t="s">
        <v>729</v>
      </c>
      <c r="C18" s="132"/>
      <c r="D18" s="132"/>
      <c r="E18" s="132"/>
      <c r="F18" s="132"/>
      <c r="G18" s="132"/>
      <c r="H18" s="134" t="s">
        <v>264</v>
      </c>
      <c r="I18" s="116" t="s">
        <v>164</v>
      </c>
      <c r="J18" s="127"/>
    </row>
    <row r="19" spans="1:16">
      <c r="A19" s="126"/>
      <c r="B19" s="132"/>
      <c r="C19" s="132"/>
      <c r="D19" s="132"/>
      <c r="E19" s="132"/>
      <c r="F19" s="132"/>
      <c r="G19" s="132"/>
      <c r="H19" s="132"/>
      <c r="I19" s="132"/>
      <c r="J19" s="127"/>
      <c r="P19">
        <v>45236</v>
      </c>
    </row>
    <row r="20" spans="1:16">
      <c r="A20" s="126"/>
      <c r="B20" s="112" t="s">
        <v>204</v>
      </c>
      <c r="C20" s="112" t="s">
        <v>205</v>
      </c>
      <c r="D20" s="129" t="s">
        <v>206</v>
      </c>
      <c r="E20" s="168" t="s">
        <v>207</v>
      </c>
      <c r="F20" s="169"/>
      <c r="G20" s="112" t="s">
        <v>174</v>
      </c>
      <c r="H20" s="112" t="s">
        <v>208</v>
      </c>
      <c r="I20" s="112" t="s">
        <v>26</v>
      </c>
      <c r="J20" s="127"/>
    </row>
    <row r="21" spans="1:16">
      <c r="A21" s="126"/>
      <c r="B21" s="117"/>
      <c r="C21" s="117"/>
      <c r="D21" s="118"/>
      <c r="E21" s="170"/>
      <c r="F21" s="171"/>
      <c r="G21" s="117" t="s">
        <v>146</v>
      </c>
      <c r="H21" s="117"/>
      <c r="I21" s="117"/>
      <c r="J21" s="127"/>
    </row>
    <row r="22" spans="1:16" ht="168">
      <c r="A22" s="126"/>
      <c r="B22" s="119">
        <v>5</v>
      </c>
      <c r="C22" s="10" t="s">
        <v>730</v>
      </c>
      <c r="D22" s="130" t="s">
        <v>490</v>
      </c>
      <c r="E22" s="160"/>
      <c r="F22" s="161"/>
      <c r="G22" s="11" t="s">
        <v>904</v>
      </c>
      <c r="H22" s="14">
        <v>0.17</v>
      </c>
      <c r="I22" s="121">
        <f t="shared" ref="I22:I85" si="0">H22*B22</f>
        <v>0.85000000000000009</v>
      </c>
      <c r="J22" s="127"/>
    </row>
    <row r="23" spans="1:16" ht="168">
      <c r="A23" s="126"/>
      <c r="B23" s="119">
        <v>5</v>
      </c>
      <c r="C23" s="10" t="s">
        <v>730</v>
      </c>
      <c r="D23" s="130" t="s">
        <v>731</v>
      </c>
      <c r="E23" s="160"/>
      <c r="F23" s="161"/>
      <c r="G23" s="11" t="s">
        <v>904</v>
      </c>
      <c r="H23" s="14">
        <v>0.17</v>
      </c>
      <c r="I23" s="121">
        <f t="shared" si="0"/>
        <v>0.85000000000000009</v>
      </c>
      <c r="J23" s="127"/>
    </row>
    <row r="24" spans="1:16" ht="132">
      <c r="A24" s="126"/>
      <c r="B24" s="119">
        <v>5</v>
      </c>
      <c r="C24" s="10" t="s">
        <v>732</v>
      </c>
      <c r="D24" s="130" t="s">
        <v>279</v>
      </c>
      <c r="E24" s="160"/>
      <c r="F24" s="161"/>
      <c r="G24" s="11" t="s">
        <v>905</v>
      </c>
      <c r="H24" s="14">
        <v>0.17</v>
      </c>
      <c r="I24" s="121">
        <f t="shared" si="0"/>
        <v>0.85000000000000009</v>
      </c>
      <c r="J24" s="127"/>
    </row>
    <row r="25" spans="1:16" ht="108">
      <c r="A25" s="126"/>
      <c r="B25" s="119">
        <v>10</v>
      </c>
      <c r="C25" s="10" t="s">
        <v>733</v>
      </c>
      <c r="D25" s="130" t="s">
        <v>30</v>
      </c>
      <c r="E25" s="160" t="s">
        <v>279</v>
      </c>
      <c r="F25" s="161"/>
      <c r="G25" s="11" t="s">
        <v>734</v>
      </c>
      <c r="H25" s="14">
        <v>0.21</v>
      </c>
      <c r="I25" s="121">
        <f t="shared" si="0"/>
        <v>2.1</v>
      </c>
      <c r="J25" s="127"/>
    </row>
    <row r="26" spans="1:16" ht="108">
      <c r="A26" s="126"/>
      <c r="B26" s="119">
        <v>5</v>
      </c>
      <c r="C26" s="10" t="s">
        <v>733</v>
      </c>
      <c r="D26" s="130" t="s">
        <v>30</v>
      </c>
      <c r="E26" s="160" t="s">
        <v>735</v>
      </c>
      <c r="F26" s="161"/>
      <c r="G26" s="11" t="s">
        <v>734</v>
      </c>
      <c r="H26" s="14">
        <v>0.21</v>
      </c>
      <c r="I26" s="121">
        <f t="shared" si="0"/>
        <v>1.05</v>
      </c>
      <c r="J26" s="127"/>
    </row>
    <row r="27" spans="1:16" ht="108">
      <c r="A27" s="126"/>
      <c r="B27" s="119">
        <v>10</v>
      </c>
      <c r="C27" s="10" t="s">
        <v>733</v>
      </c>
      <c r="D27" s="130" t="s">
        <v>31</v>
      </c>
      <c r="E27" s="160" t="s">
        <v>279</v>
      </c>
      <c r="F27" s="161"/>
      <c r="G27" s="11" t="s">
        <v>734</v>
      </c>
      <c r="H27" s="14">
        <v>0.21</v>
      </c>
      <c r="I27" s="121">
        <f t="shared" si="0"/>
        <v>2.1</v>
      </c>
      <c r="J27" s="127"/>
    </row>
    <row r="28" spans="1:16" ht="72">
      <c r="A28" s="126"/>
      <c r="B28" s="119">
        <v>2</v>
      </c>
      <c r="C28" s="10" t="s">
        <v>736</v>
      </c>
      <c r="D28" s="130" t="s">
        <v>716</v>
      </c>
      <c r="E28" s="160" t="s">
        <v>279</v>
      </c>
      <c r="F28" s="161"/>
      <c r="G28" s="11" t="s">
        <v>737</v>
      </c>
      <c r="H28" s="14">
        <v>0.49</v>
      </c>
      <c r="I28" s="121">
        <f t="shared" si="0"/>
        <v>0.98</v>
      </c>
      <c r="J28" s="127"/>
    </row>
    <row r="29" spans="1:16" ht="72">
      <c r="A29" s="126"/>
      <c r="B29" s="119">
        <v>2</v>
      </c>
      <c r="C29" s="10" t="s">
        <v>736</v>
      </c>
      <c r="D29" s="130" t="s">
        <v>720</v>
      </c>
      <c r="E29" s="160" t="s">
        <v>279</v>
      </c>
      <c r="F29" s="161"/>
      <c r="G29" s="11" t="s">
        <v>737</v>
      </c>
      <c r="H29" s="14">
        <v>0.79</v>
      </c>
      <c r="I29" s="121">
        <f t="shared" si="0"/>
        <v>1.58</v>
      </c>
      <c r="J29" s="127"/>
    </row>
    <row r="30" spans="1:16" ht="96">
      <c r="A30" s="126"/>
      <c r="B30" s="119">
        <v>2</v>
      </c>
      <c r="C30" s="10" t="s">
        <v>738</v>
      </c>
      <c r="D30" s="130" t="s">
        <v>717</v>
      </c>
      <c r="E30" s="160" t="s">
        <v>279</v>
      </c>
      <c r="F30" s="161"/>
      <c r="G30" s="11" t="s">
        <v>739</v>
      </c>
      <c r="H30" s="14">
        <v>0.65</v>
      </c>
      <c r="I30" s="121">
        <f t="shared" si="0"/>
        <v>1.3</v>
      </c>
      <c r="J30" s="127"/>
    </row>
    <row r="31" spans="1:16" ht="96">
      <c r="A31" s="126"/>
      <c r="B31" s="119">
        <v>2</v>
      </c>
      <c r="C31" s="10" t="s">
        <v>738</v>
      </c>
      <c r="D31" s="130" t="s">
        <v>717</v>
      </c>
      <c r="E31" s="160" t="s">
        <v>589</v>
      </c>
      <c r="F31" s="161"/>
      <c r="G31" s="11" t="s">
        <v>739</v>
      </c>
      <c r="H31" s="14">
        <v>0.65</v>
      </c>
      <c r="I31" s="121">
        <f t="shared" si="0"/>
        <v>1.3</v>
      </c>
      <c r="J31" s="127"/>
    </row>
    <row r="32" spans="1:16" ht="96">
      <c r="A32" s="126"/>
      <c r="B32" s="119">
        <v>2</v>
      </c>
      <c r="C32" s="10" t="s">
        <v>738</v>
      </c>
      <c r="D32" s="130" t="s">
        <v>718</v>
      </c>
      <c r="E32" s="160" t="s">
        <v>279</v>
      </c>
      <c r="F32" s="161"/>
      <c r="G32" s="11" t="s">
        <v>739</v>
      </c>
      <c r="H32" s="14">
        <v>0.65</v>
      </c>
      <c r="I32" s="121">
        <f t="shared" si="0"/>
        <v>1.3</v>
      </c>
      <c r="J32" s="127"/>
    </row>
    <row r="33" spans="1:10" ht="96">
      <c r="A33" s="126"/>
      <c r="B33" s="119">
        <v>4</v>
      </c>
      <c r="C33" s="10" t="s">
        <v>738</v>
      </c>
      <c r="D33" s="130" t="s">
        <v>719</v>
      </c>
      <c r="E33" s="160" t="s">
        <v>279</v>
      </c>
      <c r="F33" s="161"/>
      <c r="G33" s="11" t="s">
        <v>739</v>
      </c>
      <c r="H33" s="14">
        <v>0.73</v>
      </c>
      <c r="I33" s="121">
        <f t="shared" si="0"/>
        <v>2.92</v>
      </c>
      <c r="J33" s="127"/>
    </row>
    <row r="34" spans="1:10" ht="96">
      <c r="A34" s="126"/>
      <c r="B34" s="119">
        <v>2</v>
      </c>
      <c r="C34" s="10" t="s">
        <v>738</v>
      </c>
      <c r="D34" s="130" t="s">
        <v>740</v>
      </c>
      <c r="E34" s="160" t="s">
        <v>279</v>
      </c>
      <c r="F34" s="161"/>
      <c r="G34" s="11" t="s">
        <v>739</v>
      </c>
      <c r="H34" s="14">
        <v>1.08</v>
      </c>
      <c r="I34" s="121">
        <f t="shared" si="0"/>
        <v>2.16</v>
      </c>
      <c r="J34" s="127"/>
    </row>
    <row r="35" spans="1:10" ht="96">
      <c r="A35" s="126"/>
      <c r="B35" s="119">
        <v>2</v>
      </c>
      <c r="C35" s="10" t="s">
        <v>738</v>
      </c>
      <c r="D35" s="130" t="s">
        <v>740</v>
      </c>
      <c r="E35" s="160" t="s">
        <v>115</v>
      </c>
      <c r="F35" s="161"/>
      <c r="G35" s="11" t="s">
        <v>739</v>
      </c>
      <c r="H35" s="14">
        <v>1.08</v>
      </c>
      <c r="I35" s="121">
        <f t="shared" si="0"/>
        <v>2.16</v>
      </c>
      <c r="J35" s="127"/>
    </row>
    <row r="36" spans="1:10" ht="96">
      <c r="A36" s="126"/>
      <c r="B36" s="119">
        <v>2</v>
      </c>
      <c r="C36" s="10" t="s">
        <v>738</v>
      </c>
      <c r="D36" s="130" t="s">
        <v>740</v>
      </c>
      <c r="E36" s="160" t="s">
        <v>731</v>
      </c>
      <c r="F36" s="161"/>
      <c r="G36" s="11" t="s">
        <v>739</v>
      </c>
      <c r="H36" s="14">
        <v>1.08</v>
      </c>
      <c r="I36" s="121">
        <f t="shared" si="0"/>
        <v>2.16</v>
      </c>
      <c r="J36" s="127"/>
    </row>
    <row r="37" spans="1:10" ht="84">
      <c r="A37" s="126"/>
      <c r="B37" s="119">
        <v>5</v>
      </c>
      <c r="C37" s="10" t="s">
        <v>741</v>
      </c>
      <c r="D37" s="130" t="s">
        <v>28</v>
      </c>
      <c r="E37" s="160" t="s">
        <v>279</v>
      </c>
      <c r="F37" s="161"/>
      <c r="G37" s="11" t="s">
        <v>742</v>
      </c>
      <c r="H37" s="14">
        <v>0.14000000000000001</v>
      </c>
      <c r="I37" s="121">
        <f t="shared" si="0"/>
        <v>0.70000000000000007</v>
      </c>
      <c r="J37" s="127"/>
    </row>
    <row r="38" spans="1:10" ht="84">
      <c r="A38" s="126"/>
      <c r="B38" s="119">
        <v>10</v>
      </c>
      <c r="C38" s="10" t="s">
        <v>741</v>
      </c>
      <c r="D38" s="130" t="s">
        <v>30</v>
      </c>
      <c r="E38" s="160" t="s">
        <v>743</v>
      </c>
      <c r="F38" s="161"/>
      <c r="G38" s="11" t="s">
        <v>742</v>
      </c>
      <c r="H38" s="14">
        <v>0.14000000000000001</v>
      </c>
      <c r="I38" s="121">
        <f t="shared" si="0"/>
        <v>1.4000000000000001</v>
      </c>
      <c r="J38" s="127"/>
    </row>
    <row r="39" spans="1:10" ht="84">
      <c r="A39" s="126"/>
      <c r="B39" s="119">
        <v>5</v>
      </c>
      <c r="C39" s="10" t="s">
        <v>741</v>
      </c>
      <c r="D39" s="130" t="s">
        <v>30</v>
      </c>
      <c r="E39" s="160" t="s">
        <v>279</v>
      </c>
      <c r="F39" s="161"/>
      <c r="G39" s="11" t="s">
        <v>742</v>
      </c>
      <c r="H39" s="14">
        <v>0.14000000000000001</v>
      </c>
      <c r="I39" s="121">
        <f t="shared" si="0"/>
        <v>0.70000000000000007</v>
      </c>
      <c r="J39" s="127"/>
    </row>
    <row r="40" spans="1:10" ht="84">
      <c r="A40" s="126"/>
      <c r="B40" s="119">
        <v>5</v>
      </c>
      <c r="C40" s="10" t="s">
        <v>741</v>
      </c>
      <c r="D40" s="130" t="s">
        <v>30</v>
      </c>
      <c r="E40" s="160" t="s">
        <v>115</v>
      </c>
      <c r="F40" s="161"/>
      <c r="G40" s="11" t="s">
        <v>742</v>
      </c>
      <c r="H40" s="14">
        <v>0.14000000000000001</v>
      </c>
      <c r="I40" s="121">
        <f t="shared" si="0"/>
        <v>0.70000000000000007</v>
      </c>
      <c r="J40" s="127"/>
    </row>
    <row r="41" spans="1:10" ht="156">
      <c r="A41" s="126"/>
      <c r="B41" s="119">
        <v>10</v>
      </c>
      <c r="C41" s="10" t="s">
        <v>744</v>
      </c>
      <c r="D41" s="130" t="s">
        <v>279</v>
      </c>
      <c r="E41" s="160"/>
      <c r="F41" s="161"/>
      <c r="G41" s="11" t="s">
        <v>906</v>
      </c>
      <c r="H41" s="14">
        <v>0.18</v>
      </c>
      <c r="I41" s="121">
        <f t="shared" si="0"/>
        <v>1.7999999999999998</v>
      </c>
      <c r="J41" s="127"/>
    </row>
    <row r="42" spans="1:10" ht="156">
      <c r="A42" s="126"/>
      <c r="B42" s="119">
        <v>5</v>
      </c>
      <c r="C42" s="10" t="s">
        <v>744</v>
      </c>
      <c r="D42" s="130" t="s">
        <v>589</v>
      </c>
      <c r="E42" s="160"/>
      <c r="F42" s="161"/>
      <c r="G42" s="11" t="s">
        <v>906</v>
      </c>
      <c r="H42" s="14">
        <v>0.18</v>
      </c>
      <c r="I42" s="121">
        <f t="shared" si="0"/>
        <v>0.89999999999999991</v>
      </c>
      <c r="J42" s="127"/>
    </row>
    <row r="43" spans="1:10" ht="156">
      <c r="A43" s="126"/>
      <c r="B43" s="119">
        <v>5</v>
      </c>
      <c r="C43" s="10" t="s">
        <v>744</v>
      </c>
      <c r="D43" s="130" t="s">
        <v>679</v>
      </c>
      <c r="E43" s="160"/>
      <c r="F43" s="161"/>
      <c r="G43" s="11" t="s">
        <v>906</v>
      </c>
      <c r="H43" s="14">
        <v>0.18</v>
      </c>
      <c r="I43" s="121">
        <f t="shared" si="0"/>
        <v>0.89999999999999991</v>
      </c>
      <c r="J43" s="127"/>
    </row>
    <row r="44" spans="1:10" ht="156">
      <c r="A44" s="126"/>
      <c r="B44" s="119">
        <v>5</v>
      </c>
      <c r="C44" s="10" t="s">
        <v>744</v>
      </c>
      <c r="D44" s="130" t="s">
        <v>490</v>
      </c>
      <c r="E44" s="160"/>
      <c r="F44" s="161"/>
      <c r="G44" s="11" t="s">
        <v>906</v>
      </c>
      <c r="H44" s="14">
        <v>0.18</v>
      </c>
      <c r="I44" s="121">
        <f t="shared" si="0"/>
        <v>0.89999999999999991</v>
      </c>
      <c r="J44" s="127"/>
    </row>
    <row r="45" spans="1:10" ht="156">
      <c r="A45" s="126"/>
      <c r="B45" s="119">
        <v>5</v>
      </c>
      <c r="C45" s="10" t="s">
        <v>744</v>
      </c>
      <c r="D45" s="130" t="s">
        <v>745</v>
      </c>
      <c r="E45" s="160"/>
      <c r="F45" s="161"/>
      <c r="G45" s="11" t="s">
        <v>906</v>
      </c>
      <c r="H45" s="14">
        <v>0.18</v>
      </c>
      <c r="I45" s="121">
        <f t="shared" si="0"/>
        <v>0.89999999999999991</v>
      </c>
      <c r="J45" s="127"/>
    </row>
    <row r="46" spans="1:10" ht="156">
      <c r="A46" s="126"/>
      <c r="B46" s="119">
        <v>5</v>
      </c>
      <c r="C46" s="10" t="s">
        <v>744</v>
      </c>
      <c r="D46" s="130" t="s">
        <v>746</v>
      </c>
      <c r="E46" s="160"/>
      <c r="F46" s="161"/>
      <c r="G46" s="11" t="s">
        <v>906</v>
      </c>
      <c r="H46" s="14">
        <v>0.18</v>
      </c>
      <c r="I46" s="121">
        <f t="shared" si="0"/>
        <v>0.89999999999999991</v>
      </c>
      <c r="J46" s="127"/>
    </row>
    <row r="47" spans="1:10" ht="156">
      <c r="A47" s="126"/>
      <c r="B47" s="119">
        <v>5</v>
      </c>
      <c r="C47" s="10" t="s">
        <v>744</v>
      </c>
      <c r="D47" s="130" t="s">
        <v>731</v>
      </c>
      <c r="E47" s="160"/>
      <c r="F47" s="161"/>
      <c r="G47" s="11" t="s">
        <v>906</v>
      </c>
      <c r="H47" s="14">
        <v>0.18</v>
      </c>
      <c r="I47" s="121">
        <f t="shared" si="0"/>
        <v>0.89999999999999991</v>
      </c>
      <c r="J47" s="127"/>
    </row>
    <row r="48" spans="1:10" ht="156">
      <c r="A48" s="126"/>
      <c r="B48" s="119">
        <v>5</v>
      </c>
      <c r="C48" s="10" t="s">
        <v>744</v>
      </c>
      <c r="D48" s="130" t="s">
        <v>747</v>
      </c>
      <c r="E48" s="160"/>
      <c r="F48" s="161"/>
      <c r="G48" s="11" t="s">
        <v>906</v>
      </c>
      <c r="H48" s="14">
        <v>0.18</v>
      </c>
      <c r="I48" s="121">
        <f t="shared" si="0"/>
        <v>0.89999999999999991</v>
      </c>
      <c r="J48" s="127"/>
    </row>
    <row r="49" spans="1:10" ht="156">
      <c r="A49" s="126"/>
      <c r="B49" s="119">
        <v>5</v>
      </c>
      <c r="C49" s="10" t="s">
        <v>744</v>
      </c>
      <c r="D49" s="130" t="s">
        <v>748</v>
      </c>
      <c r="E49" s="160"/>
      <c r="F49" s="161"/>
      <c r="G49" s="11" t="s">
        <v>906</v>
      </c>
      <c r="H49" s="14">
        <v>0.18</v>
      </c>
      <c r="I49" s="121">
        <f t="shared" si="0"/>
        <v>0.89999999999999991</v>
      </c>
      <c r="J49" s="127"/>
    </row>
    <row r="50" spans="1:10" ht="156">
      <c r="A50" s="126"/>
      <c r="B50" s="119">
        <v>5</v>
      </c>
      <c r="C50" s="10" t="s">
        <v>744</v>
      </c>
      <c r="D50" s="130" t="s">
        <v>749</v>
      </c>
      <c r="E50" s="160"/>
      <c r="F50" s="161"/>
      <c r="G50" s="11" t="s">
        <v>906</v>
      </c>
      <c r="H50" s="14">
        <v>0.18</v>
      </c>
      <c r="I50" s="121">
        <f t="shared" si="0"/>
        <v>0.89999999999999991</v>
      </c>
      <c r="J50" s="127"/>
    </row>
    <row r="51" spans="1:10" ht="192">
      <c r="A51" s="126"/>
      <c r="B51" s="119">
        <v>5</v>
      </c>
      <c r="C51" s="10" t="s">
        <v>750</v>
      </c>
      <c r="D51" s="130" t="s">
        <v>34</v>
      </c>
      <c r="E51" s="160" t="s">
        <v>112</v>
      </c>
      <c r="F51" s="161"/>
      <c r="G51" s="11" t="s">
        <v>751</v>
      </c>
      <c r="H51" s="14">
        <v>0.46</v>
      </c>
      <c r="I51" s="121">
        <f t="shared" si="0"/>
        <v>2.3000000000000003</v>
      </c>
      <c r="J51" s="127"/>
    </row>
    <row r="52" spans="1:10" ht="192">
      <c r="A52" s="126"/>
      <c r="B52" s="119">
        <v>8</v>
      </c>
      <c r="C52" s="10" t="s">
        <v>750</v>
      </c>
      <c r="D52" s="130" t="s">
        <v>34</v>
      </c>
      <c r="E52" s="160" t="s">
        <v>216</v>
      </c>
      <c r="F52" s="161"/>
      <c r="G52" s="11" t="s">
        <v>751</v>
      </c>
      <c r="H52" s="14">
        <v>0.46</v>
      </c>
      <c r="I52" s="121">
        <f t="shared" si="0"/>
        <v>3.68</v>
      </c>
      <c r="J52" s="127"/>
    </row>
    <row r="53" spans="1:10" ht="192">
      <c r="A53" s="126"/>
      <c r="B53" s="119">
        <v>5</v>
      </c>
      <c r="C53" s="10" t="s">
        <v>750</v>
      </c>
      <c r="D53" s="130" t="s">
        <v>34</v>
      </c>
      <c r="E53" s="160" t="s">
        <v>269</v>
      </c>
      <c r="F53" s="161"/>
      <c r="G53" s="11" t="s">
        <v>751</v>
      </c>
      <c r="H53" s="14">
        <v>0.46</v>
      </c>
      <c r="I53" s="121">
        <f t="shared" si="0"/>
        <v>2.3000000000000003</v>
      </c>
      <c r="J53" s="127"/>
    </row>
    <row r="54" spans="1:10" ht="192">
      <c r="A54" s="126"/>
      <c r="B54" s="119">
        <v>5</v>
      </c>
      <c r="C54" s="10" t="s">
        <v>750</v>
      </c>
      <c r="D54" s="130" t="s">
        <v>34</v>
      </c>
      <c r="E54" s="160" t="s">
        <v>272</v>
      </c>
      <c r="F54" s="161"/>
      <c r="G54" s="11" t="s">
        <v>751</v>
      </c>
      <c r="H54" s="14">
        <v>0.46</v>
      </c>
      <c r="I54" s="121">
        <f t="shared" si="0"/>
        <v>2.3000000000000003</v>
      </c>
      <c r="J54" s="127"/>
    </row>
    <row r="55" spans="1:10" ht="192">
      <c r="A55" s="126"/>
      <c r="B55" s="119">
        <v>5</v>
      </c>
      <c r="C55" s="10" t="s">
        <v>750</v>
      </c>
      <c r="D55" s="130" t="s">
        <v>34</v>
      </c>
      <c r="E55" s="160" t="s">
        <v>273</v>
      </c>
      <c r="F55" s="161"/>
      <c r="G55" s="11" t="s">
        <v>751</v>
      </c>
      <c r="H55" s="14">
        <v>0.46</v>
      </c>
      <c r="I55" s="121">
        <f t="shared" si="0"/>
        <v>2.3000000000000003</v>
      </c>
      <c r="J55" s="127"/>
    </row>
    <row r="56" spans="1:10" ht="192">
      <c r="A56" s="126"/>
      <c r="B56" s="119">
        <v>5</v>
      </c>
      <c r="C56" s="10" t="s">
        <v>750</v>
      </c>
      <c r="D56" s="130" t="s">
        <v>34</v>
      </c>
      <c r="E56" s="160" t="s">
        <v>274</v>
      </c>
      <c r="F56" s="161"/>
      <c r="G56" s="11" t="s">
        <v>751</v>
      </c>
      <c r="H56" s="14">
        <v>0.46</v>
      </c>
      <c r="I56" s="121">
        <f t="shared" si="0"/>
        <v>2.3000000000000003</v>
      </c>
      <c r="J56" s="127"/>
    </row>
    <row r="57" spans="1:10" ht="192">
      <c r="A57" s="126"/>
      <c r="B57" s="119">
        <v>5</v>
      </c>
      <c r="C57" s="10" t="s">
        <v>750</v>
      </c>
      <c r="D57" s="130" t="s">
        <v>34</v>
      </c>
      <c r="E57" s="160" t="s">
        <v>670</v>
      </c>
      <c r="F57" s="161"/>
      <c r="G57" s="11" t="s">
        <v>751</v>
      </c>
      <c r="H57" s="14">
        <v>0.46</v>
      </c>
      <c r="I57" s="121">
        <f t="shared" si="0"/>
        <v>2.3000000000000003</v>
      </c>
      <c r="J57" s="127"/>
    </row>
    <row r="58" spans="1:10" ht="120">
      <c r="A58" s="126"/>
      <c r="B58" s="119">
        <v>3</v>
      </c>
      <c r="C58" s="10" t="s">
        <v>752</v>
      </c>
      <c r="D58" s="130" t="s">
        <v>39</v>
      </c>
      <c r="E58" s="160" t="s">
        <v>279</v>
      </c>
      <c r="F58" s="161"/>
      <c r="G58" s="11" t="s">
        <v>753</v>
      </c>
      <c r="H58" s="14">
        <v>0.74</v>
      </c>
      <c r="I58" s="121">
        <f t="shared" si="0"/>
        <v>2.2199999999999998</v>
      </c>
      <c r="J58" s="127"/>
    </row>
    <row r="59" spans="1:10" ht="120">
      <c r="A59" s="126"/>
      <c r="B59" s="119">
        <v>3</v>
      </c>
      <c r="C59" s="10" t="s">
        <v>752</v>
      </c>
      <c r="D59" s="130" t="s">
        <v>39</v>
      </c>
      <c r="E59" s="160" t="s">
        <v>278</v>
      </c>
      <c r="F59" s="161"/>
      <c r="G59" s="11" t="s">
        <v>753</v>
      </c>
      <c r="H59" s="14">
        <v>0.74</v>
      </c>
      <c r="I59" s="121">
        <f t="shared" si="0"/>
        <v>2.2199999999999998</v>
      </c>
      <c r="J59" s="127"/>
    </row>
    <row r="60" spans="1:10" ht="120">
      <c r="A60" s="126"/>
      <c r="B60" s="119">
        <v>3</v>
      </c>
      <c r="C60" s="10" t="s">
        <v>752</v>
      </c>
      <c r="D60" s="130" t="s">
        <v>40</v>
      </c>
      <c r="E60" s="160" t="s">
        <v>279</v>
      </c>
      <c r="F60" s="161"/>
      <c r="G60" s="11" t="s">
        <v>753</v>
      </c>
      <c r="H60" s="14">
        <v>0.74</v>
      </c>
      <c r="I60" s="121">
        <f t="shared" si="0"/>
        <v>2.2199999999999998</v>
      </c>
      <c r="J60" s="127"/>
    </row>
    <row r="61" spans="1:10" ht="120">
      <c r="A61" s="126"/>
      <c r="B61" s="119">
        <v>3</v>
      </c>
      <c r="C61" s="10" t="s">
        <v>752</v>
      </c>
      <c r="D61" s="130" t="s">
        <v>40</v>
      </c>
      <c r="E61" s="160" t="s">
        <v>278</v>
      </c>
      <c r="F61" s="161"/>
      <c r="G61" s="11" t="s">
        <v>753</v>
      </c>
      <c r="H61" s="14">
        <v>0.74</v>
      </c>
      <c r="I61" s="121">
        <f t="shared" si="0"/>
        <v>2.2199999999999998</v>
      </c>
      <c r="J61" s="127"/>
    </row>
    <row r="62" spans="1:10" ht="120">
      <c r="A62" s="126"/>
      <c r="B62" s="119">
        <v>3</v>
      </c>
      <c r="C62" s="10" t="s">
        <v>752</v>
      </c>
      <c r="D62" s="130" t="s">
        <v>42</v>
      </c>
      <c r="E62" s="160" t="s">
        <v>279</v>
      </c>
      <c r="F62" s="161"/>
      <c r="G62" s="11" t="s">
        <v>753</v>
      </c>
      <c r="H62" s="14">
        <v>0.74</v>
      </c>
      <c r="I62" s="121">
        <f t="shared" si="0"/>
        <v>2.2199999999999998</v>
      </c>
      <c r="J62" s="127"/>
    </row>
    <row r="63" spans="1:10" ht="120">
      <c r="A63" s="126"/>
      <c r="B63" s="119">
        <v>3</v>
      </c>
      <c r="C63" s="10" t="s">
        <v>752</v>
      </c>
      <c r="D63" s="130" t="s">
        <v>42</v>
      </c>
      <c r="E63" s="160" t="s">
        <v>278</v>
      </c>
      <c r="F63" s="161"/>
      <c r="G63" s="11" t="s">
        <v>753</v>
      </c>
      <c r="H63" s="14">
        <v>0.74</v>
      </c>
      <c r="I63" s="121">
        <f t="shared" si="0"/>
        <v>2.2199999999999998</v>
      </c>
      <c r="J63" s="127"/>
    </row>
    <row r="64" spans="1:10" ht="168">
      <c r="A64" s="126"/>
      <c r="B64" s="119">
        <v>3</v>
      </c>
      <c r="C64" s="10" t="s">
        <v>754</v>
      </c>
      <c r="D64" s="130" t="s">
        <v>236</v>
      </c>
      <c r="E64" s="160" t="s">
        <v>274</v>
      </c>
      <c r="F64" s="161"/>
      <c r="G64" s="11" t="s">
        <v>755</v>
      </c>
      <c r="H64" s="14">
        <v>0.89</v>
      </c>
      <c r="I64" s="121">
        <f t="shared" si="0"/>
        <v>2.67</v>
      </c>
      <c r="J64" s="127"/>
    </row>
    <row r="65" spans="1:10" ht="168">
      <c r="A65" s="126"/>
      <c r="B65" s="119">
        <v>3</v>
      </c>
      <c r="C65" s="10" t="s">
        <v>754</v>
      </c>
      <c r="D65" s="130" t="s">
        <v>236</v>
      </c>
      <c r="E65" s="160" t="s">
        <v>275</v>
      </c>
      <c r="F65" s="161"/>
      <c r="G65" s="11" t="s">
        <v>755</v>
      </c>
      <c r="H65" s="14">
        <v>0.89</v>
      </c>
      <c r="I65" s="121">
        <f t="shared" si="0"/>
        <v>2.67</v>
      </c>
      <c r="J65" s="127"/>
    </row>
    <row r="66" spans="1:10" ht="168">
      <c r="A66" s="126"/>
      <c r="B66" s="119">
        <v>3</v>
      </c>
      <c r="C66" s="10" t="s">
        <v>754</v>
      </c>
      <c r="D66" s="130" t="s">
        <v>239</v>
      </c>
      <c r="E66" s="160" t="s">
        <v>274</v>
      </c>
      <c r="F66" s="161"/>
      <c r="G66" s="11" t="s">
        <v>755</v>
      </c>
      <c r="H66" s="14">
        <v>0.94</v>
      </c>
      <c r="I66" s="121">
        <f t="shared" si="0"/>
        <v>2.82</v>
      </c>
      <c r="J66" s="127"/>
    </row>
    <row r="67" spans="1:10" ht="168">
      <c r="A67" s="126"/>
      <c r="B67" s="119">
        <v>3</v>
      </c>
      <c r="C67" s="10" t="s">
        <v>754</v>
      </c>
      <c r="D67" s="130" t="s">
        <v>239</v>
      </c>
      <c r="E67" s="160" t="s">
        <v>275</v>
      </c>
      <c r="F67" s="161"/>
      <c r="G67" s="11" t="s">
        <v>755</v>
      </c>
      <c r="H67" s="14">
        <v>0.94</v>
      </c>
      <c r="I67" s="121">
        <f t="shared" si="0"/>
        <v>2.82</v>
      </c>
      <c r="J67" s="127"/>
    </row>
    <row r="68" spans="1:10" ht="168">
      <c r="A68" s="126"/>
      <c r="B68" s="119">
        <v>3</v>
      </c>
      <c r="C68" s="10" t="s">
        <v>754</v>
      </c>
      <c r="D68" s="130" t="s">
        <v>756</v>
      </c>
      <c r="E68" s="160" t="s">
        <v>274</v>
      </c>
      <c r="F68" s="161"/>
      <c r="G68" s="11" t="s">
        <v>755</v>
      </c>
      <c r="H68" s="14">
        <v>0.99</v>
      </c>
      <c r="I68" s="121">
        <f t="shared" si="0"/>
        <v>2.9699999999999998</v>
      </c>
      <c r="J68" s="127"/>
    </row>
    <row r="69" spans="1:10" ht="168">
      <c r="A69" s="126"/>
      <c r="B69" s="119">
        <v>3</v>
      </c>
      <c r="C69" s="10" t="s">
        <v>754</v>
      </c>
      <c r="D69" s="130" t="s">
        <v>756</v>
      </c>
      <c r="E69" s="160" t="s">
        <v>275</v>
      </c>
      <c r="F69" s="161"/>
      <c r="G69" s="11" t="s">
        <v>755</v>
      </c>
      <c r="H69" s="14">
        <v>0.99</v>
      </c>
      <c r="I69" s="121">
        <f t="shared" si="0"/>
        <v>2.9699999999999998</v>
      </c>
      <c r="J69" s="127"/>
    </row>
    <row r="70" spans="1:10" ht="132">
      <c r="A70" s="126"/>
      <c r="B70" s="119">
        <v>2</v>
      </c>
      <c r="C70" s="10" t="s">
        <v>757</v>
      </c>
      <c r="D70" s="130" t="s">
        <v>28</v>
      </c>
      <c r="E70" s="160" t="s">
        <v>758</v>
      </c>
      <c r="F70" s="161"/>
      <c r="G70" s="11" t="s">
        <v>759</v>
      </c>
      <c r="H70" s="14">
        <v>0.59</v>
      </c>
      <c r="I70" s="121">
        <f t="shared" si="0"/>
        <v>1.18</v>
      </c>
      <c r="J70" s="127"/>
    </row>
    <row r="71" spans="1:10" ht="132">
      <c r="A71" s="126"/>
      <c r="B71" s="119">
        <v>3</v>
      </c>
      <c r="C71" s="10" t="s">
        <v>757</v>
      </c>
      <c r="D71" s="130" t="s">
        <v>30</v>
      </c>
      <c r="E71" s="160" t="s">
        <v>277</v>
      </c>
      <c r="F71" s="161"/>
      <c r="G71" s="11" t="s">
        <v>759</v>
      </c>
      <c r="H71" s="14">
        <v>0.59</v>
      </c>
      <c r="I71" s="121">
        <f t="shared" si="0"/>
        <v>1.77</v>
      </c>
      <c r="J71" s="127"/>
    </row>
    <row r="72" spans="1:10" ht="132">
      <c r="A72" s="126"/>
      <c r="B72" s="119">
        <v>2</v>
      </c>
      <c r="C72" s="10" t="s">
        <v>757</v>
      </c>
      <c r="D72" s="130" t="s">
        <v>30</v>
      </c>
      <c r="E72" s="160" t="s">
        <v>758</v>
      </c>
      <c r="F72" s="161"/>
      <c r="G72" s="11" t="s">
        <v>759</v>
      </c>
      <c r="H72" s="14">
        <v>0.59</v>
      </c>
      <c r="I72" s="121">
        <f t="shared" si="0"/>
        <v>1.18</v>
      </c>
      <c r="J72" s="127"/>
    </row>
    <row r="73" spans="1:10" ht="132">
      <c r="A73" s="126"/>
      <c r="B73" s="119">
        <v>2</v>
      </c>
      <c r="C73" s="10" t="s">
        <v>757</v>
      </c>
      <c r="D73" s="130" t="s">
        <v>31</v>
      </c>
      <c r="E73" s="160" t="s">
        <v>758</v>
      </c>
      <c r="F73" s="161"/>
      <c r="G73" s="11" t="s">
        <v>759</v>
      </c>
      <c r="H73" s="14">
        <v>0.59</v>
      </c>
      <c r="I73" s="121">
        <f t="shared" si="0"/>
        <v>1.18</v>
      </c>
      <c r="J73" s="127"/>
    </row>
    <row r="74" spans="1:10" ht="168">
      <c r="A74" s="126"/>
      <c r="B74" s="119">
        <v>5</v>
      </c>
      <c r="C74" s="10" t="s">
        <v>760</v>
      </c>
      <c r="D74" s="130" t="s">
        <v>115</v>
      </c>
      <c r="E74" s="160"/>
      <c r="F74" s="161"/>
      <c r="G74" s="11" t="s">
        <v>907</v>
      </c>
      <c r="H74" s="14">
        <v>0.17</v>
      </c>
      <c r="I74" s="121">
        <f t="shared" si="0"/>
        <v>0.85000000000000009</v>
      </c>
      <c r="J74" s="127"/>
    </row>
    <row r="75" spans="1:10" ht="168">
      <c r="A75" s="126"/>
      <c r="B75" s="119">
        <v>5</v>
      </c>
      <c r="C75" s="10" t="s">
        <v>760</v>
      </c>
      <c r="D75" s="130" t="s">
        <v>490</v>
      </c>
      <c r="E75" s="160"/>
      <c r="F75" s="161"/>
      <c r="G75" s="11" t="s">
        <v>907</v>
      </c>
      <c r="H75" s="14">
        <v>0.17</v>
      </c>
      <c r="I75" s="121">
        <f t="shared" si="0"/>
        <v>0.85000000000000009</v>
      </c>
      <c r="J75" s="127"/>
    </row>
    <row r="76" spans="1:10" ht="168">
      <c r="A76" s="126"/>
      <c r="B76" s="119">
        <v>5</v>
      </c>
      <c r="C76" s="10" t="s">
        <v>760</v>
      </c>
      <c r="D76" s="130" t="s">
        <v>745</v>
      </c>
      <c r="E76" s="160"/>
      <c r="F76" s="161"/>
      <c r="G76" s="11" t="s">
        <v>907</v>
      </c>
      <c r="H76" s="14">
        <v>0.17</v>
      </c>
      <c r="I76" s="121">
        <f t="shared" si="0"/>
        <v>0.85000000000000009</v>
      </c>
      <c r="J76" s="127"/>
    </row>
    <row r="77" spans="1:10" ht="168">
      <c r="A77" s="126"/>
      <c r="B77" s="119">
        <v>5</v>
      </c>
      <c r="C77" s="10" t="s">
        <v>760</v>
      </c>
      <c r="D77" s="130" t="s">
        <v>731</v>
      </c>
      <c r="E77" s="160"/>
      <c r="F77" s="161"/>
      <c r="G77" s="11" t="s">
        <v>907</v>
      </c>
      <c r="H77" s="14">
        <v>0.17</v>
      </c>
      <c r="I77" s="121">
        <f t="shared" si="0"/>
        <v>0.85000000000000009</v>
      </c>
      <c r="J77" s="127"/>
    </row>
    <row r="78" spans="1:10" ht="168">
      <c r="A78" s="126"/>
      <c r="B78" s="119">
        <v>5</v>
      </c>
      <c r="C78" s="10" t="s">
        <v>760</v>
      </c>
      <c r="D78" s="130" t="s">
        <v>747</v>
      </c>
      <c r="E78" s="160"/>
      <c r="F78" s="161"/>
      <c r="G78" s="11" t="s">
        <v>907</v>
      </c>
      <c r="H78" s="14">
        <v>0.17</v>
      </c>
      <c r="I78" s="121">
        <f t="shared" si="0"/>
        <v>0.85000000000000009</v>
      </c>
      <c r="J78" s="127"/>
    </row>
    <row r="79" spans="1:10" ht="156">
      <c r="A79" s="126"/>
      <c r="B79" s="119">
        <v>5</v>
      </c>
      <c r="C79" s="10" t="s">
        <v>761</v>
      </c>
      <c r="D79" s="130" t="s">
        <v>115</v>
      </c>
      <c r="E79" s="160"/>
      <c r="F79" s="161"/>
      <c r="G79" s="11" t="s">
        <v>908</v>
      </c>
      <c r="H79" s="14">
        <v>0.17</v>
      </c>
      <c r="I79" s="121">
        <f t="shared" si="0"/>
        <v>0.85000000000000009</v>
      </c>
      <c r="J79" s="127"/>
    </row>
    <row r="80" spans="1:10" ht="156">
      <c r="A80" s="126"/>
      <c r="B80" s="119">
        <v>5</v>
      </c>
      <c r="C80" s="10" t="s">
        <v>761</v>
      </c>
      <c r="D80" s="130" t="s">
        <v>745</v>
      </c>
      <c r="E80" s="160"/>
      <c r="F80" s="161"/>
      <c r="G80" s="11" t="s">
        <v>908</v>
      </c>
      <c r="H80" s="14">
        <v>0.17</v>
      </c>
      <c r="I80" s="121">
        <f t="shared" si="0"/>
        <v>0.85000000000000009</v>
      </c>
      <c r="J80" s="127"/>
    </row>
    <row r="81" spans="1:10" ht="156">
      <c r="A81" s="126"/>
      <c r="B81" s="119">
        <v>5</v>
      </c>
      <c r="C81" s="10" t="s">
        <v>761</v>
      </c>
      <c r="D81" s="130" t="s">
        <v>731</v>
      </c>
      <c r="E81" s="160"/>
      <c r="F81" s="161"/>
      <c r="G81" s="11" t="s">
        <v>908</v>
      </c>
      <c r="H81" s="14">
        <v>0.17</v>
      </c>
      <c r="I81" s="121">
        <f t="shared" si="0"/>
        <v>0.85000000000000009</v>
      </c>
      <c r="J81" s="127"/>
    </row>
    <row r="82" spans="1:10" ht="144">
      <c r="A82" s="126"/>
      <c r="B82" s="119">
        <v>2</v>
      </c>
      <c r="C82" s="10" t="s">
        <v>762</v>
      </c>
      <c r="D82" s="130" t="s">
        <v>40</v>
      </c>
      <c r="E82" s="160" t="s">
        <v>747</v>
      </c>
      <c r="F82" s="161"/>
      <c r="G82" s="11" t="s">
        <v>763</v>
      </c>
      <c r="H82" s="14">
        <v>0.74</v>
      </c>
      <c r="I82" s="121">
        <f t="shared" si="0"/>
        <v>1.48</v>
      </c>
      <c r="J82" s="127"/>
    </row>
    <row r="83" spans="1:10" ht="144">
      <c r="A83" s="126"/>
      <c r="B83" s="119">
        <v>2</v>
      </c>
      <c r="C83" s="10" t="s">
        <v>762</v>
      </c>
      <c r="D83" s="130" t="s">
        <v>764</v>
      </c>
      <c r="E83" s="160" t="s">
        <v>279</v>
      </c>
      <c r="F83" s="161"/>
      <c r="G83" s="11" t="s">
        <v>763</v>
      </c>
      <c r="H83" s="14">
        <v>0.74</v>
      </c>
      <c r="I83" s="121">
        <f t="shared" si="0"/>
        <v>1.48</v>
      </c>
      <c r="J83" s="127"/>
    </row>
    <row r="84" spans="1:10" ht="144">
      <c r="A84" s="126"/>
      <c r="B84" s="119">
        <v>2</v>
      </c>
      <c r="C84" s="10" t="s">
        <v>762</v>
      </c>
      <c r="D84" s="130" t="s">
        <v>764</v>
      </c>
      <c r="E84" s="160" t="s">
        <v>278</v>
      </c>
      <c r="F84" s="161"/>
      <c r="G84" s="11" t="s">
        <v>763</v>
      </c>
      <c r="H84" s="14">
        <v>0.74</v>
      </c>
      <c r="I84" s="121">
        <f t="shared" si="0"/>
        <v>1.48</v>
      </c>
      <c r="J84" s="127"/>
    </row>
    <row r="85" spans="1:10" ht="144">
      <c r="A85" s="126"/>
      <c r="B85" s="119">
        <v>3</v>
      </c>
      <c r="C85" s="10" t="s">
        <v>762</v>
      </c>
      <c r="D85" s="130" t="s">
        <v>43</v>
      </c>
      <c r="E85" s="160" t="s">
        <v>279</v>
      </c>
      <c r="F85" s="161"/>
      <c r="G85" s="11" t="s">
        <v>763</v>
      </c>
      <c r="H85" s="14">
        <v>0.74</v>
      </c>
      <c r="I85" s="121">
        <f t="shared" si="0"/>
        <v>2.2199999999999998</v>
      </c>
      <c r="J85" s="127"/>
    </row>
    <row r="86" spans="1:10" ht="144">
      <c r="A86" s="126"/>
      <c r="B86" s="119">
        <v>3</v>
      </c>
      <c r="C86" s="10" t="s">
        <v>762</v>
      </c>
      <c r="D86" s="130" t="s">
        <v>43</v>
      </c>
      <c r="E86" s="160" t="s">
        <v>278</v>
      </c>
      <c r="F86" s="161"/>
      <c r="G86" s="11" t="s">
        <v>763</v>
      </c>
      <c r="H86" s="14">
        <v>0.74</v>
      </c>
      <c r="I86" s="121">
        <f t="shared" ref="I86:I149" si="1">H86*B86</f>
        <v>2.2199999999999998</v>
      </c>
      <c r="J86" s="127"/>
    </row>
    <row r="87" spans="1:10" ht="108">
      <c r="A87" s="126"/>
      <c r="B87" s="119">
        <v>5</v>
      </c>
      <c r="C87" s="10" t="s">
        <v>765</v>
      </c>
      <c r="D87" s="130" t="s">
        <v>33</v>
      </c>
      <c r="E87" s="160" t="s">
        <v>277</v>
      </c>
      <c r="F87" s="161"/>
      <c r="G87" s="11" t="s">
        <v>766</v>
      </c>
      <c r="H87" s="14">
        <v>0.69</v>
      </c>
      <c r="I87" s="121">
        <f t="shared" si="1"/>
        <v>3.4499999999999997</v>
      </c>
      <c r="J87" s="127"/>
    </row>
    <row r="88" spans="1:10" ht="108">
      <c r="A88" s="126"/>
      <c r="B88" s="119">
        <v>5</v>
      </c>
      <c r="C88" s="10" t="s">
        <v>765</v>
      </c>
      <c r="D88" s="130" t="s">
        <v>33</v>
      </c>
      <c r="E88" s="160" t="s">
        <v>758</v>
      </c>
      <c r="F88" s="161"/>
      <c r="G88" s="11" t="s">
        <v>766</v>
      </c>
      <c r="H88" s="14">
        <v>0.69</v>
      </c>
      <c r="I88" s="121">
        <f t="shared" si="1"/>
        <v>3.4499999999999997</v>
      </c>
      <c r="J88" s="127"/>
    </row>
    <row r="89" spans="1:10" ht="108">
      <c r="A89" s="126"/>
      <c r="B89" s="119">
        <v>5</v>
      </c>
      <c r="C89" s="10" t="s">
        <v>765</v>
      </c>
      <c r="D89" s="130" t="s">
        <v>34</v>
      </c>
      <c r="E89" s="160" t="s">
        <v>277</v>
      </c>
      <c r="F89" s="161"/>
      <c r="G89" s="11" t="s">
        <v>766</v>
      </c>
      <c r="H89" s="14">
        <v>0.69</v>
      </c>
      <c r="I89" s="121">
        <f t="shared" si="1"/>
        <v>3.4499999999999997</v>
      </c>
      <c r="J89" s="127"/>
    </row>
    <row r="90" spans="1:10" ht="132">
      <c r="A90" s="126"/>
      <c r="B90" s="119">
        <v>3</v>
      </c>
      <c r="C90" s="10" t="s">
        <v>767</v>
      </c>
      <c r="D90" s="130" t="s">
        <v>32</v>
      </c>
      <c r="E90" s="160" t="s">
        <v>279</v>
      </c>
      <c r="F90" s="161"/>
      <c r="G90" s="11" t="s">
        <v>768</v>
      </c>
      <c r="H90" s="14">
        <v>0.7</v>
      </c>
      <c r="I90" s="121">
        <f t="shared" si="1"/>
        <v>2.0999999999999996</v>
      </c>
      <c r="J90" s="127"/>
    </row>
    <row r="91" spans="1:10" ht="132">
      <c r="A91" s="126"/>
      <c r="B91" s="119">
        <v>3</v>
      </c>
      <c r="C91" s="10" t="s">
        <v>767</v>
      </c>
      <c r="D91" s="130" t="s">
        <v>32</v>
      </c>
      <c r="E91" s="160" t="s">
        <v>278</v>
      </c>
      <c r="F91" s="161"/>
      <c r="G91" s="11" t="s">
        <v>768</v>
      </c>
      <c r="H91" s="14">
        <v>0.7</v>
      </c>
      <c r="I91" s="121">
        <f t="shared" si="1"/>
        <v>2.0999999999999996</v>
      </c>
      <c r="J91" s="127"/>
    </row>
    <row r="92" spans="1:10" ht="132">
      <c r="A92" s="126"/>
      <c r="B92" s="119">
        <v>3</v>
      </c>
      <c r="C92" s="10" t="s">
        <v>767</v>
      </c>
      <c r="D92" s="130" t="s">
        <v>33</v>
      </c>
      <c r="E92" s="160" t="s">
        <v>279</v>
      </c>
      <c r="F92" s="161"/>
      <c r="G92" s="11" t="s">
        <v>768</v>
      </c>
      <c r="H92" s="14">
        <v>0.69</v>
      </c>
      <c r="I92" s="121">
        <f t="shared" si="1"/>
        <v>2.0699999999999998</v>
      </c>
      <c r="J92" s="127"/>
    </row>
    <row r="93" spans="1:10" ht="132">
      <c r="A93" s="126"/>
      <c r="B93" s="119">
        <v>3</v>
      </c>
      <c r="C93" s="10" t="s">
        <v>767</v>
      </c>
      <c r="D93" s="130" t="s">
        <v>33</v>
      </c>
      <c r="E93" s="160" t="s">
        <v>278</v>
      </c>
      <c r="F93" s="161"/>
      <c r="G93" s="11" t="s">
        <v>768</v>
      </c>
      <c r="H93" s="14">
        <v>0.69</v>
      </c>
      <c r="I93" s="121">
        <f t="shared" si="1"/>
        <v>2.0699999999999998</v>
      </c>
      <c r="J93" s="127"/>
    </row>
    <row r="94" spans="1:10" ht="132">
      <c r="A94" s="126"/>
      <c r="B94" s="119">
        <v>3</v>
      </c>
      <c r="C94" s="10" t="s">
        <v>767</v>
      </c>
      <c r="D94" s="130" t="s">
        <v>34</v>
      </c>
      <c r="E94" s="160" t="s">
        <v>278</v>
      </c>
      <c r="F94" s="161"/>
      <c r="G94" s="11" t="s">
        <v>768</v>
      </c>
      <c r="H94" s="14">
        <v>0.69</v>
      </c>
      <c r="I94" s="121">
        <f t="shared" si="1"/>
        <v>2.0699999999999998</v>
      </c>
      <c r="J94" s="127"/>
    </row>
    <row r="95" spans="1:10" ht="132">
      <c r="A95" s="126"/>
      <c r="B95" s="119">
        <v>3</v>
      </c>
      <c r="C95" s="10" t="s">
        <v>767</v>
      </c>
      <c r="D95" s="130" t="s">
        <v>53</v>
      </c>
      <c r="E95" s="160" t="s">
        <v>278</v>
      </c>
      <c r="F95" s="161"/>
      <c r="G95" s="11" t="s">
        <v>768</v>
      </c>
      <c r="H95" s="14">
        <v>0.69</v>
      </c>
      <c r="I95" s="121">
        <f t="shared" si="1"/>
        <v>2.0699999999999998</v>
      </c>
      <c r="J95" s="127"/>
    </row>
    <row r="96" spans="1:10" ht="108">
      <c r="A96" s="126"/>
      <c r="B96" s="119">
        <v>3</v>
      </c>
      <c r="C96" s="10" t="s">
        <v>769</v>
      </c>
      <c r="D96" s="130" t="s">
        <v>28</v>
      </c>
      <c r="E96" s="160" t="s">
        <v>278</v>
      </c>
      <c r="F96" s="161"/>
      <c r="G96" s="11" t="s">
        <v>770</v>
      </c>
      <c r="H96" s="14">
        <v>0.59</v>
      </c>
      <c r="I96" s="121">
        <f t="shared" si="1"/>
        <v>1.77</v>
      </c>
      <c r="J96" s="127"/>
    </row>
    <row r="97" spans="1:10" ht="132">
      <c r="A97" s="126"/>
      <c r="B97" s="119">
        <v>1</v>
      </c>
      <c r="C97" s="10" t="s">
        <v>771</v>
      </c>
      <c r="D97" s="130" t="s">
        <v>30</v>
      </c>
      <c r="E97" s="160"/>
      <c r="F97" s="161"/>
      <c r="G97" s="11" t="s">
        <v>772</v>
      </c>
      <c r="H97" s="14">
        <v>16</v>
      </c>
      <c r="I97" s="121">
        <f t="shared" si="1"/>
        <v>16</v>
      </c>
      <c r="J97" s="127"/>
    </row>
    <row r="98" spans="1:10" ht="132">
      <c r="A98" s="126"/>
      <c r="B98" s="119">
        <v>1</v>
      </c>
      <c r="C98" s="10" t="s">
        <v>773</v>
      </c>
      <c r="D98" s="130" t="s">
        <v>774</v>
      </c>
      <c r="E98" s="160"/>
      <c r="F98" s="161"/>
      <c r="G98" s="11" t="s">
        <v>775</v>
      </c>
      <c r="H98" s="14">
        <v>23.49</v>
      </c>
      <c r="I98" s="121">
        <f t="shared" si="1"/>
        <v>23.49</v>
      </c>
      <c r="J98" s="127"/>
    </row>
    <row r="99" spans="1:10" ht="132">
      <c r="A99" s="126"/>
      <c r="B99" s="119">
        <v>1</v>
      </c>
      <c r="C99" s="10" t="s">
        <v>773</v>
      </c>
      <c r="D99" s="130" t="s">
        <v>776</v>
      </c>
      <c r="E99" s="160"/>
      <c r="F99" s="161"/>
      <c r="G99" s="11" t="s">
        <v>775</v>
      </c>
      <c r="H99" s="14">
        <v>23.49</v>
      </c>
      <c r="I99" s="121">
        <f t="shared" si="1"/>
        <v>23.49</v>
      </c>
      <c r="J99" s="127"/>
    </row>
    <row r="100" spans="1:10" ht="180">
      <c r="A100" s="126"/>
      <c r="B100" s="119">
        <v>5</v>
      </c>
      <c r="C100" s="10" t="s">
        <v>668</v>
      </c>
      <c r="D100" s="130" t="s">
        <v>30</v>
      </c>
      <c r="E100" s="160" t="s">
        <v>112</v>
      </c>
      <c r="F100" s="161"/>
      <c r="G100" s="11" t="s">
        <v>777</v>
      </c>
      <c r="H100" s="14">
        <v>0.86</v>
      </c>
      <c r="I100" s="121">
        <f t="shared" si="1"/>
        <v>4.3</v>
      </c>
      <c r="J100" s="127"/>
    </row>
    <row r="101" spans="1:10" ht="180">
      <c r="A101" s="126"/>
      <c r="B101" s="119">
        <v>5</v>
      </c>
      <c r="C101" s="10" t="s">
        <v>668</v>
      </c>
      <c r="D101" s="130" t="s">
        <v>31</v>
      </c>
      <c r="E101" s="160" t="s">
        <v>218</v>
      </c>
      <c r="F101" s="161"/>
      <c r="G101" s="11" t="s">
        <v>777</v>
      </c>
      <c r="H101" s="14">
        <v>0.86</v>
      </c>
      <c r="I101" s="121">
        <f t="shared" si="1"/>
        <v>4.3</v>
      </c>
      <c r="J101" s="127"/>
    </row>
    <row r="102" spans="1:10" ht="180">
      <c r="A102" s="126"/>
      <c r="B102" s="119">
        <v>5</v>
      </c>
      <c r="C102" s="10" t="s">
        <v>668</v>
      </c>
      <c r="D102" s="130" t="s">
        <v>31</v>
      </c>
      <c r="E102" s="160" t="s">
        <v>219</v>
      </c>
      <c r="F102" s="161"/>
      <c r="G102" s="11" t="s">
        <v>777</v>
      </c>
      <c r="H102" s="14">
        <v>0.86</v>
      </c>
      <c r="I102" s="121">
        <f t="shared" si="1"/>
        <v>4.3</v>
      </c>
      <c r="J102" s="127"/>
    </row>
    <row r="103" spans="1:10" ht="180">
      <c r="A103" s="126"/>
      <c r="B103" s="119">
        <v>5</v>
      </c>
      <c r="C103" s="10" t="s">
        <v>668</v>
      </c>
      <c r="D103" s="130" t="s">
        <v>31</v>
      </c>
      <c r="E103" s="160" t="s">
        <v>269</v>
      </c>
      <c r="F103" s="161"/>
      <c r="G103" s="11" t="s">
        <v>777</v>
      </c>
      <c r="H103" s="14">
        <v>0.86</v>
      </c>
      <c r="I103" s="121">
        <f t="shared" si="1"/>
        <v>4.3</v>
      </c>
      <c r="J103" s="127"/>
    </row>
    <row r="104" spans="1:10" ht="180">
      <c r="A104" s="126"/>
      <c r="B104" s="119">
        <v>5</v>
      </c>
      <c r="C104" s="10" t="s">
        <v>668</v>
      </c>
      <c r="D104" s="130" t="s">
        <v>31</v>
      </c>
      <c r="E104" s="160" t="s">
        <v>271</v>
      </c>
      <c r="F104" s="161"/>
      <c r="G104" s="11" t="s">
        <v>777</v>
      </c>
      <c r="H104" s="14">
        <v>0.86</v>
      </c>
      <c r="I104" s="121">
        <f t="shared" si="1"/>
        <v>4.3</v>
      </c>
      <c r="J104" s="127"/>
    </row>
    <row r="105" spans="1:10" ht="180">
      <c r="A105" s="126"/>
      <c r="B105" s="119">
        <v>3</v>
      </c>
      <c r="C105" s="10" t="s">
        <v>668</v>
      </c>
      <c r="D105" s="130" t="s">
        <v>31</v>
      </c>
      <c r="E105" s="160" t="s">
        <v>272</v>
      </c>
      <c r="F105" s="161"/>
      <c r="G105" s="11" t="s">
        <v>777</v>
      </c>
      <c r="H105" s="14">
        <v>0.86</v>
      </c>
      <c r="I105" s="121">
        <f t="shared" si="1"/>
        <v>2.58</v>
      </c>
      <c r="J105" s="127"/>
    </row>
    <row r="106" spans="1:10" ht="180">
      <c r="A106" s="126"/>
      <c r="B106" s="119">
        <v>10</v>
      </c>
      <c r="C106" s="10" t="s">
        <v>668</v>
      </c>
      <c r="D106" s="130" t="s">
        <v>32</v>
      </c>
      <c r="E106" s="160" t="s">
        <v>112</v>
      </c>
      <c r="F106" s="161"/>
      <c r="G106" s="11" t="s">
        <v>777</v>
      </c>
      <c r="H106" s="14">
        <v>0.86</v>
      </c>
      <c r="I106" s="121">
        <f t="shared" si="1"/>
        <v>8.6</v>
      </c>
      <c r="J106" s="127"/>
    </row>
    <row r="107" spans="1:10" ht="180">
      <c r="A107" s="126"/>
      <c r="B107" s="119">
        <v>10</v>
      </c>
      <c r="C107" s="10" t="s">
        <v>668</v>
      </c>
      <c r="D107" s="130" t="s">
        <v>32</v>
      </c>
      <c r="E107" s="160" t="s">
        <v>216</v>
      </c>
      <c r="F107" s="161"/>
      <c r="G107" s="11" t="s">
        <v>777</v>
      </c>
      <c r="H107" s="14">
        <v>0.86</v>
      </c>
      <c r="I107" s="121">
        <f t="shared" si="1"/>
        <v>8.6</v>
      </c>
      <c r="J107" s="127"/>
    </row>
    <row r="108" spans="1:10" ht="180">
      <c r="A108" s="126"/>
      <c r="B108" s="119">
        <v>2</v>
      </c>
      <c r="C108" s="10" t="s">
        <v>668</v>
      </c>
      <c r="D108" s="130" t="s">
        <v>32</v>
      </c>
      <c r="E108" s="160" t="s">
        <v>269</v>
      </c>
      <c r="F108" s="161"/>
      <c r="G108" s="11" t="s">
        <v>777</v>
      </c>
      <c r="H108" s="14">
        <v>0.86</v>
      </c>
      <c r="I108" s="121">
        <f t="shared" si="1"/>
        <v>1.72</v>
      </c>
      <c r="J108" s="127"/>
    </row>
    <row r="109" spans="1:10" ht="180">
      <c r="A109" s="126"/>
      <c r="B109" s="119">
        <v>2</v>
      </c>
      <c r="C109" s="10" t="s">
        <v>668</v>
      </c>
      <c r="D109" s="130" t="s">
        <v>32</v>
      </c>
      <c r="E109" s="160" t="s">
        <v>271</v>
      </c>
      <c r="F109" s="161"/>
      <c r="G109" s="11" t="s">
        <v>777</v>
      </c>
      <c r="H109" s="14">
        <v>0.86</v>
      </c>
      <c r="I109" s="121">
        <f t="shared" si="1"/>
        <v>1.72</v>
      </c>
      <c r="J109" s="127"/>
    </row>
    <row r="110" spans="1:10" ht="180">
      <c r="A110" s="126"/>
      <c r="B110" s="119">
        <v>2</v>
      </c>
      <c r="C110" s="10" t="s">
        <v>668</v>
      </c>
      <c r="D110" s="130" t="s">
        <v>32</v>
      </c>
      <c r="E110" s="160" t="s">
        <v>316</v>
      </c>
      <c r="F110" s="161"/>
      <c r="G110" s="11" t="s">
        <v>777</v>
      </c>
      <c r="H110" s="14">
        <v>0.86</v>
      </c>
      <c r="I110" s="121">
        <f t="shared" si="1"/>
        <v>1.72</v>
      </c>
      <c r="J110" s="127"/>
    </row>
    <row r="111" spans="1:10" ht="180">
      <c r="A111" s="126"/>
      <c r="B111" s="119">
        <v>2</v>
      </c>
      <c r="C111" s="10" t="s">
        <v>668</v>
      </c>
      <c r="D111" s="130" t="s">
        <v>32</v>
      </c>
      <c r="E111" s="160" t="s">
        <v>275</v>
      </c>
      <c r="F111" s="161"/>
      <c r="G111" s="11" t="s">
        <v>777</v>
      </c>
      <c r="H111" s="14">
        <v>0.86</v>
      </c>
      <c r="I111" s="121">
        <f t="shared" si="1"/>
        <v>1.72</v>
      </c>
      <c r="J111" s="127"/>
    </row>
    <row r="112" spans="1:10" ht="180">
      <c r="A112" s="126"/>
      <c r="B112" s="119">
        <v>2</v>
      </c>
      <c r="C112" s="10" t="s">
        <v>668</v>
      </c>
      <c r="D112" s="130" t="s">
        <v>32</v>
      </c>
      <c r="E112" s="160" t="s">
        <v>276</v>
      </c>
      <c r="F112" s="161"/>
      <c r="G112" s="11" t="s">
        <v>777</v>
      </c>
      <c r="H112" s="14">
        <v>0.86</v>
      </c>
      <c r="I112" s="121">
        <f t="shared" si="1"/>
        <v>1.72</v>
      </c>
      <c r="J112" s="127"/>
    </row>
    <row r="113" spans="1:10" ht="144">
      <c r="A113" s="126"/>
      <c r="B113" s="119">
        <v>5</v>
      </c>
      <c r="C113" s="10" t="s">
        <v>778</v>
      </c>
      <c r="D113" s="130" t="s">
        <v>28</v>
      </c>
      <c r="E113" s="160" t="s">
        <v>279</v>
      </c>
      <c r="F113" s="161"/>
      <c r="G113" s="11" t="s">
        <v>779</v>
      </c>
      <c r="H113" s="14">
        <v>0.59</v>
      </c>
      <c r="I113" s="121">
        <f t="shared" si="1"/>
        <v>2.9499999999999997</v>
      </c>
      <c r="J113" s="127"/>
    </row>
    <row r="114" spans="1:10" ht="144">
      <c r="A114" s="126"/>
      <c r="B114" s="119">
        <v>10</v>
      </c>
      <c r="C114" s="10" t="s">
        <v>778</v>
      </c>
      <c r="D114" s="130" t="s">
        <v>30</v>
      </c>
      <c r="E114" s="160" t="s">
        <v>279</v>
      </c>
      <c r="F114" s="161"/>
      <c r="G114" s="11" t="s">
        <v>779</v>
      </c>
      <c r="H114" s="14">
        <v>0.59</v>
      </c>
      <c r="I114" s="121">
        <f t="shared" si="1"/>
        <v>5.8999999999999995</v>
      </c>
      <c r="J114" s="127"/>
    </row>
    <row r="115" spans="1:10" ht="144">
      <c r="A115" s="126"/>
      <c r="B115" s="119">
        <v>10</v>
      </c>
      <c r="C115" s="10" t="s">
        <v>778</v>
      </c>
      <c r="D115" s="130" t="s">
        <v>30</v>
      </c>
      <c r="E115" s="160" t="s">
        <v>278</v>
      </c>
      <c r="F115" s="161"/>
      <c r="G115" s="11" t="s">
        <v>779</v>
      </c>
      <c r="H115" s="14">
        <v>0.59</v>
      </c>
      <c r="I115" s="121">
        <f t="shared" si="1"/>
        <v>5.8999999999999995</v>
      </c>
      <c r="J115" s="127"/>
    </row>
    <row r="116" spans="1:10" ht="144">
      <c r="A116" s="126"/>
      <c r="B116" s="119">
        <v>5</v>
      </c>
      <c r="C116" s="10" t="s">
        <v>778</v>
      </c>
      <c r="D116" s="130" t="s">
        <v>31</v>
      </c>
      <c r="E116" s="160" t="s">
        <v>279</v>
      </c>
      <c r="F116" s="161"/>
      <c r="G116" s="11" t="s">
        <v>779</v>
      </c>
      <c r="H116" s="14">
        <v>0.59</v>
      </c>
      <c r="I116" s="121">
        <f t="shared" si="1"/>
        <v>2.9499999999999997</v>
      </c>
      <c r="J116" s="127"/>
    </row>
    <row r="117" spans="1:10" ht="144">
      <c r="A117" s="126"/>
      <c r="B117" s="119">
        <v>5</v>
      </c>
      <c r="C117" s="10" t="s">
        <v>778</v>
      </c>
      <c r="D117" s="130" t="s">
        <v>31</v>
      </c>
      <c r="E117" s="160" t="s">
        <v>278</v>
      </c>
      <c r="F117" s="161"/>
      <c r="G117" s="11" t="s">
        <v>779</v>
      </c>
      <c r="H117" s="14">
        <v>0.59</v>
      </c>
      <c r="I117" s="121">
        <f t="shared" si="1"/>
        <v>2.9499999999999997</v>
      </c>
      <c r="J117" s="127"/>
    </row>
    <row r="118" spans="1:10" ht="156">
      <c r="A118" s="126"/>
      <c r="B118" s="119">
        <v>2</v>
      </c>
      <c r="C118" s="10" t="s">
        <v>780</v>
      </c>
      <c r="D118" s="130" t="s">
        <v>279</v>
      </c>
      <c r="E118" s="160"/>
      <c r="F118" s="161"/>
      <c r="G118" s="11" t="s">
        <v>909</v>
      </c>
      <c r="H118" s="14">
        <v>0.18</v>
      </c>
      <c r="I118" s="121">
        <f t="shared" si="1"/>
        <v>0.36</v>
      </c>
      <c r="J118" s="127"/>
    </row>
    <row r="119" spans="1:10" ht="156">
      <c r="A119" s="126"/>
      <c r="B119" s="119">
        <v>2</v>
      </c>
      <c r="C119" s="10" t="s">
        <v>780</v>
      </c>
      <c r="D119" s="130" t="s">
        <v>589</v>
      </c>
      <c r="E119" s="160"/>
      <c r="F119" s="161"/>
      <c r="G119" s="11" t="s">
        <v>909</v>
      </c>
      <c r="H119" s="14">
        <v>0.18</v>
      </c>
      <c r="I119" s="121">
        <f t="shared" si="1"/>
        <v>0.36</v>
      </c>
      <c r="J119" s="127"/>
    </row>
    <row r="120" spans="1:10" ht="156">
      <c r="A120" s="126"/>
      <c r="B120" s="119">
        <v>2</v>
      </c>
      <c r="C120" s="10" t="s">
        <v>780</v>
      </c>
      <c r="D120" s="130" t="s">
        <v>679</v>
      </c>
      <c r="E120" s="160"/>
      <c r="F120" s="161"/>
      <c r="G120" s="11" t="s">
        <v>909</v>
      </c>
      <c r="H120" s="14">
        <v>0.18</v>
      </c>
      <c r="I120" s="121">
        <f t="shared" si="1"/>
        <v>0.36</v>
      </c>
      <c r="J120" s="127"/>
    </row>
    <row r="121" spans="1:10" ht="156">
      <c r="A121" s="126"/>
      <c r="B121" s="119">
        <v>2</v>
      </c>
      <c r="C121" s="10" t="s">
        <v>780</v>
      </c>
      <c r="D121" s="130" t="s">
        <v>490</v>
      </c>
      <c r="E121" s="160"/>
      <c r="F121" s="161"/>
      <c r="G121" s="11" t="s">
        <v>909</v>
      </c>
      <c r="H121" s="14">
        <v>0.18</v>
      </c>
      <c r="I121" s="121">
        <f t="shared" si="1"/>
        <v>0.36</v>
      </c>
      <c r="J121" s="127"/>
    </row>
    <row r="122" spans="1:10" ht="156">
      <c r="A122" s="126"/>
      <c r="B122" s="119">
        <v>2</v>
      </c>
      <c r="C122" s="10" t="s">
        <v>780</v>
      </c>
      <c r="D122" s="130" t="s">
        <v>745</v>
      </c>
      <c r="E122" s="160"/>
      <c r="F122" s="161"/>
      <c r="G122" s="11" t="s">
        <v>909</v>
      </c>
      <c r="H122" s="14">
        <v>0.18</v>
      </c>
      <c r="I122" s="121">
        <f t="shared" si="1"/>
        <v>0.36</v>
      </c>
      <c r="J122" s="127"/>
    </row>
    <row r="123" spans="1:10" ht="156">
      <c r="A123" s="126"/>
      <c r="B123" s="119">
        <v>2</v>
      </c>
      <c r="C123" s="10" t="s">
        <v>780</v>
      </c>
      <c r="D123" s="130" t="s">
        <v>731</v>
      </c>
      <c r="E123" s="160"/>
      <c r="F123" s="161"/>
      <c r="G123" s="11" t="s">
        <v>909</v>
      </c>
      <c r="H123" s="14">
        <v>0.18</v>
      </c>
      <c r="I123" s="121">
        <f t="shared" si="1"/>
        <v>0.36</v>
      </c>
      <c r="J123" s="127"/>
    </row>
    <row r="124" spans="1:10" ht="156">
      <c r="A124" s="126"/>
      <c r="B124" s="119">
        <v>2</v>
      </c>
      <c r="C124" s="10" t="s">
        <v>780</v>
      </c>
      <c r="D124" s="130" t="s">
        <v>747</v>
      </c>
      <c r="E124" s="160"/>
      <c r="F124" s="161"/>
      <c r="G124" s="11" t="s">
        <v>909</v>
      </c>
      <c r="H124" s="14">
        <v>0.18</v>
      </c>
      <c r="I124" s="121">
        <f t="shared" si="1"/>
        <v>0.36</v>
      </c>
      <c r="J124" s="127"/>
    </row>
    <row r="125" spans="1:10" ht="156">
      <c r="A125" s="126"/>
      <c r="B125" s="119">
        <v>2</v>
      </c>
      <c r="C125" s="10" t="s">
        <v>780</v>
      </c>
      <c r="D125" s="130" t="s">
        <v>748</v>
      </c>
      <c r="E125" s="160"/>
      <c r="F125" s="161"/>
      <c r="G125" s="11" t="s">
        <v>909</v>
      </c>
      <c r="H125" s="14">
        <v>0.18</v>
      </c>
      <c r="I125" s="121">
        <f t="shared" si="1"/>
        <v>0.36</v>
      </c>
      <c r="J125" s="127"/>
    </row>
    <row r="126" spans="1:10" ht="156">
      <c r="A126" s="126"/>
      <c r="B126" s="119">
        <v>2</v>
      </c>
      <c r="C126" s="10" t="s">
        <v>780</v>
      </c>
      <c r="D126" s="130" t="s">
        <v>749</v>
      </c>
      <c r="E126" s="160"/>
      <c r="F126" s="161"/>
      <c r="G126" s="11" t="s">
        <v>909</v>
      </c>
      <c r="H126" s="14">
        <v>0.18</v>
      </c>
      <c r="I126" s="121">
        <f t="shared" si="1"/>
        <v>0.36</v>
      </c>
      <c r="J126" s="127"/>
    </row>
    <row r="127" spans="1:10" ht="180">
      <c r="A127" s="126"/>
      <c r="B127" s="119">
        <v>3</v>
      </c>
      <c r="C127" s="10" t="s">
        <v>781</v>
      </c>
      <c r="D127" s="130" t="s">
        <v>782</v>
      </c>
      <c r="E127" s="160"/>
      <c r="F127" s="161"/>
      <c r="G127" s="11" t="s">
        <v>910</v>
      </c>
      <c r="H127" s="14">
        <v>1.29</v>
      </c>
      <c r="I127" s="121">
        <f t="shared" si="1"/>
        <v>3.87</v>
      </c>
      <c r="J127" s="127"/>
    </row>
    <row r="128" spans="1:10" ht="108">
      <c r="A128" s="126"/>
      <c r="B128" s="119">
        <v>3</v>
      </c>
      <c r="C128" s="10" t="s">
        <v>783</v>
      </c>
      <c r="D128" s="130" t="s">
        <v>30</v>
      </c>
      <c r="E128" s="160" t="s">
        <v>278</v>
      </c>
      <c r="F128" s="161"/>
      <c r="G128" s="11" t="s">
        <v>784</v>
      </c>
      <c r="H128" s="14">
        <v>0.76</v>
      </c>
      <c r="I128" s="121">
        <f t="shared" si="1"/>
        <v>2.2800000000000002</v>
      </c>
      <c r="J128" s="127"/>
    </row>
    <row r="129" spans="1:10" ht="108">
      <c r="A129" s="126"/>
      <c r="B129" s="119">
        <v>5</v>
      </c>
      <c r="C129" s="10" t="s">
        <v>783</v>
      </c>
      <c r="D129" s="130" t="s">
        <v>31</v>
      </c>
      <c r="E129" s="160" t="s">
        <v>279</v>
      </c>
      <c r="F129" s="161"/>
      <c r="G129" s="11" t="s">
        <v>784</v>
      </c>
      <c r="H129" s="14">
        <v>0.76</v>
      </c>
      <c r="I129" s="121">
        <f t="shared" si="1"/>
        <v>3.8</v>
      </c>
      <c r="J129" s="127"/>
    </row>
    <row r="130" spans="1:10" ht="108">
      <c r="A130" s="126"/>
      <c r="B130" s="119">
        <v>5</v>
      </c>
      <c r="C130" s="10" t="s">
        <v>783</v>
      </c>
      <c r="D130" s="130" t="s">
        <v>31</v>
      </c>
      <c r="E130" s="160" t="s">
        <v>277</v>
      </c>
      <c r="F130" s="161"/>
      <c r="G130" s="11" t="s">
        <v>784</v>
      </c>
      <c r="H130" s="14">
        <v>0.76</v>
      </c>
      <c r="I130" s="121">
        <f t="shared" si="1"/>
        <v>3.8</v>
      </c>
      <c r="J130" s="127"/>
    </row>
    <row r="131" spans="1:10" ht="108">
      <c r="A131" s="126"/>
      <c r="B131" s="119">
        <v>3</v>
      </c>
      <c r="C131" s="10" t="s">
        <v>783</v>
      </c>
      <c r="D131" s="130" t="s">
        <v>31</v>
      </c>
      <c r="E131" s="160" t="s">
        <v>278</v>
      </c>
      <c r="F131" s="161"/>
      <c r="G131" s="11" t="s">
        <v>784</v>
      </c>
      <c r="H131" s="14">
        <v>0.76</v>
      </c>
      <c r="I131" s="121">
        <f t="shared" si="1"/>
        <v>2.2800000000000002</v>
      </c>
      <c r="J131" s="127"/>
    </row>
    <row r="132" spans="1:10" ht="108">
      <c r="A132" s="126"/>
      <c r="B132" s="119">
        <v>3</v>
      </c>
      <c r="C132" s="10" t="s">
        <v>783</v>
      </c>
      <c r="D132" s="130" t="s">
        <v>31</v>
      </c>
      <c r="E132" s="160" t="s">
        <v>758</v>
      </c>
      <c r="F132" s="161"/>
      <c r="G132" s="11" t="s">
        <v>784</v>
      </c>
      <c r="H132" s="14">
        <v>0.76</v>
      </c>
      <c r="I132" s="121">
        <f t="shared" si="1"/>
        <v>2.2800000000000002</v>
      </c>
      <c r="J132" s="127"/>
    </row>
    <row r="133" spans="1:10" ht="108">
      <c r="A133" s="126"/>
      <c r="B133" s="119">
        <v>3</v>
      </c>
      <c r="C133" s="10" t="s">
        <v>783</v>
      </c>
      <c r="D133" s="130" t="s">
        <v>32</v>
      </c>
      <c r="E133" s="160" t="s">
        <v>278</v>
      </c>
      <c r="F133" s="161"/>
      <c r="G133" s="11" t="s">
        <v>784</v>
      </c>
      <c r="H133" s="14">
        <v>0.76</v>
      </c>
      <c r="I133" s="121">
        <f t="shared" si="1"/>
        <v>2.2800000000000002</v>
      </c>
      <c r="J133" s="127"/>
    </row>
    <row r="134" spans="1:10" ht="108">
      <c r="A134" s="126"/>
      <c r="B134" s="119">
        <v>3</v>
      </c>
      <c r="C134" s="10" t="s">
        <v>783</v>
      </c>
      <c r="D134" s="130" t="s">
        <v>32</v>
      </c>
      <c r="E134" s="160" t="s">
        <v>758</v>
      </c>
      <c r="F134" s="161"/>
      <c r="G134" s="11" t="s">
        <v>784</v>
      </c>
      <c r="H134" s="14">
        <v>0.76</v>
      </c>
      <c r="I134" s="121">
        <f t="shared" si="1"/>
        <v>2.2800000000000002</v>
      </c>
      <c r="J134" s="127"/>
    </row>
    <row r="135" spans="1:10" ht="132">
      <c r="A135" s="126"/>
      <c r="B135" s="119">
        <v>3</v>
      </c>
      <c r="C135" s="10" t="s">
        <v>785</v>
      </c>
      <c r="D135" s="130" t="s">
        <v>30</v>
      </c>
      <c r="E135" s="160"/>
      <c r="F135" s="161"/>
      <c r="G135" s="11" t="s">
        <v>786</v>
      </c>
      <c r="H135" s="14">
        <v>0.69</v>
      </c>
      <c r="I135" s="121">
        <f t="shared" si="1"/>
        <v>2.0699999999999998</v>
      </c>
      <c r="J135" s="127"/>
    </row>
    <row r="136" spans="1:10" ht="132">
      <c r="A136" s="126"/>
      <c r="B136" s="119">
        <v>3</v>
      </c>
      <c r="C136" s="10" t="s">
        <v>785</v>
      </c>
      <c r="D136" s="130" t="s">
        <v>31</v>
      </c>
      <c r="E136" s="160"/>
      <c r="F136" s="161"/>
      <c r="G136" s="11" t="s">
        <v>786</v>
      </c>
      <c r="H136" s="14">
        <v>0.69</v>
      </c>
      <c r="I136" s="121">
        <f t="shared" si="1"/>
        <v>2.0699999999999998</v>
      </c>
      <c r="J136" s="127"/>
    </row>
    <row r="137" spans="1:10" ht="144">
      <c r="A137" s="126"/>
      <c r="B137" s="119">
        <v>3</v>
      </c>
      <c r="C137" s="10" t="s">
        <v>714</v>
      </c>
      <c r="D137" s="130" t="s">
        <v>30</v>
      </c>
      <c r="E137" s="160" t="s">
        <v>277</v>
      </c>
      <c r="F137" s="161"/>
      <c r="G137" s="11" t="s">
        <v>715</v>
      </c>
      <c r="H137" s="14">
        <v>0.59</v>
      </c>
      <c r="I137" s="121">
        <f t="shared" si="1"/>
        <v>1.77</v>
      </c>
      <c r="J137" s="127"/>
    </row>
    <row r="138" spans="1:10" ht="144">
      <c r="A138" s="126"/>
      <c r="B138" s="119">
        <v>2</v>
      </c>
      <c r="C138" s="10" t="s">
        <v>714</v>
      </c>
      <c r="D138" s="130" t="s">
        <v>30</v>
      </c>
      <c r="E138" s="160" t="s">
        <v>490</v>
      </c>
      <c r="F138" s="161"/>
      <c r="G138" s="11" t="s">
        <v>715</v>
      </c>
      <c r="H138" s="14">
        <v>0.59</v>
      </c>
      <c r="I138" s="121">
        <f t="shared" si="1"/>
        <v>1.18</v>
      </c>
      <c r="J138" s="127"/>
    </row>
    <row r="139" spans="1:10" ht="144">
      <c r="A139" s="126"/>
      <c r="B139" s="119">
        <v>5</v>
      </c>
      <c r="C139" s="10" t="s">
        <v>714</v>
      </c>
      <c r="D139" s="130" t="s">
        <v>31</v>
      </c>
      <c r="E139" s="160" t="s">
        <v>278</v>
      </c>
      <c r="F139" s="161"/>
      <c r="G139" s="11" t="s">
        <v>715</v>
      </c>
      <c r="H139" s="14">
        <v>0.59</v>
      </c>
      <c r="I139" s="121">
        <f t="shared" si="1"/>
        <v>2.9499999999999997</v>
      </c>
      <c r="J139" s="127"/>
    </row>
    <row r="140" spans="1:10" ht="144">
      <c r="A140" s="126"/>
      <c r="B140" s="119">
        <v>3</v>
      </c>
      <c r="C140" s="10" t="s">
        <v>714</v>
      </c>
      <c r="D140" s="130" t="s">
        <v>32</v>
      </c>
      <c r="E140" s="160" t="s">
        <v>279</v>
      </c>
      <c r="F140" s="161"/>
      <c r="G140" s="11" t="s">
        <v>715</v>
      </c>
      <c r="H140" s="14">
        <v>0.59</v>
      </c>
      <c r="I140" s="121">
        <f t="shared" si="1"/>
        <v>1.77</v>
      </c>
      <c r="J140" s="127"/>
    </row>
    <row r="141" spans="1:10" ht="144">
      <c r="A141" s="126"/>
      <c r="B141" s="119">
        <v>5</v>
      </c>
      <c r="C141" s="10" t="s">
        <v>787</v>
      </c>
      <c r="D141" s="130" t="s">
        <v>28</v>
      </c>
      <c r="E141" s="160" t="s">
        <v>279</v>
      </c>
      <c r="F141" s="161"/>
      <c r="G141" s="11" t="s">
        <v>788</v>
      </c>
      <c r="H141" s="14">
        <v>0.59</v>
      </c>
      <c r="I141" s="121">
        <f t="shared" si="1"/>
        <v>2.9499999999999997</v>
      </c>
      <c r="J141" s="127"/>
    </row>
    <row r="142" spans="1:10" ht="144">
      <c r="A142" s="126"/>
      <c r="B142" s="119">
        <v>5</v>
      </c>
      <c r="C142" s="10" t="s">
        <v>787</v>
      </c>
      <c r="D142" s="130" t="s">
        <v>28</v>
      </c>
      <c r="E142" s="160" t="s">
        <v>278</v>
      </c>
      <c r="F142" s="161"/>
      <c r="G142" s="11" t="s">
        <v>788</v>
      </c>
      <c r="H142" s="14">
        <v>0.59</v>
      </c>
      <c r="I142" s="121">
        <f t="shared" si="1"/>
        <v>2.9499999999999997</v>
      </c>
      <c r="J142" s="127"/>
    </row>
    <row r="143" spans="1:10" ht="144">
      <c r="A143" s="126"/>
      <c r="B143" s="119">
        <v>5</v>
      </c>
      <c r="C143" s="10" t="s">
        <v>787</v>
      </c>
      <c r="D143" s="130" t="s">
        <v>30</v>
      </c>
      <c r="E143" s="160" t="s">
        <v>279</v>
      </c>
      <c r="F143" s="161"/>
      <c r="G143" s="11" t="s">
        <v>788</v>
      </c>
      <c r="H143" s="14">
        <v>0.59</v>
      </c>
      <c r="I143" s="121">
        <f t="shared" si="1"/>
        <v>2.9499999999999997</v>
      </c>
      <c r="J143" s="127"/>
    </row>
    <row r="144" spans="1:10" ht="144">
      <c r="A144" s="126"/>
      <c r="B144" s="119">
        <v>5</v>
      </c>
      <c r="C144" s="10" t="s">
        <v>787</v>
      </c>
      <c r="D144" s="130" t="s">
        <v>30</v>
      </c>
      <c r="E144" s="160" t="s">
        <v>277</v>
      </c>
      <c r="F144" s="161"/>
      <c r="G144" s="11" t="s">
        <v>788</v>
      </c>
      <c r="H144" s="14">
        <v>0.59</v>
      </c>
      <c r="I144" s="121">
        <f t="shared" si="1"/>
        <v>2.9499999999999997</v>
      </c>
      <c r="J144" s="127"/>
    </row>
    <row r="145" spans="1:10" ht="144">
      <c r="A145" s="126"/>
      <c r="B145" s="119">
        <v>5</v>
      </c>
      <c r="C145" s="10" t="s">
        <v>787</v>
      </c>
      <c r="D145" s="130" t="s">
        <v>30</v>
      </c>
      <c r="E145" s="160" t="s">
        <v>278</v>
      </c>
      <c r="F145" s="161"/>
      <c r="G145" s="11" t="s">
        <v>788</v>
      </c>
      <c r="H145" s="14">
        <v>0.59</v>
      </c>
      <c r="I145" s="121">
        <f t="shared" si="1"/>
        <v>2.9499999999999997</v>
      </c>
      <c r="J145" s="127"/>
    </row>
    <row r="146" spans="1:10" ht="144">
      <c r="A146" s="126"/>
      <c r="B146" s="119">
        <v>5</v>
      </c>
      <c r="C146" s="10" t="s">
        <v>787</v>
      </c>
      <c r="D146" s="130" t="s">
        <v>31</v>
      </c>
      <c r="E146" s="160" t="s">
        <v>279</v>
      </c>
      <c r="F146" s="161"/>
      <c r="G146" s="11" t="s">
        <v>788</v>
      </c>
      <c r="H146" s="14">
        <v>0.59</v>
      </c>
      <c r="I146" s="121">
        <f t="shared" si="1"/>
        <v>2.9499999999999997</v>
      </c>
      <c r="J146" s="127"/>
    </row>
    <row r="147" spans="1:10" ht="144">
      <c r="A147" s="126"/>
      <c r="B147" s="119">
        <v>5</v>
      </c>
      <c r="C147" s="10" t="s">
        <v>787</v>
      </c>
      <c r="D147" s="130" t="s">
        <v>31</v>
      </c>
      <c r="E147" s="160" t="s">
        <v>277</v>
      </c>
      <c r="F147" s="161"/>
      <c r="G147" s="11" t="s">
        <v>788</v>
      </c>
      <c r="H147" s="14">
        <v>0.59</v>
      </c>
      <c r="I147" s="121">
        <f t="shared" si="1"/>
        <v>2.9499999999999997</v>
      </c>
      <c r="J147" s="127"/>
    </row>
    <row r="148" spans="1:10" ht="144">
      <c r="A148" s="126"/>
      <c r="B148" s="119">
        <v>5</v>
      </c>
      <c r="C148" s="10" t="s">
        <v>787</v>
      </c>
      <c r="D148" s="130" t="s">
        <v>31</v>
      </c>
      <c r="E148" s="160" t="s">
        <v>278</v>
      </c>
      <c r="F148" s="161"/>
      <c r="G148" s="11" t="s">
        <v>788</v>
      </c>
      <c r="H148" s="14">
        <v>0.59</v>
      </c>
      <c r="I148" s="121">
        <f t="shared" si="1"/>
        <v>2.9499999999999997</v>
      </c>
      <c r="J148" s="127"/>
    </row>
    <row r="149" spans="1:10" ht="144">
      <c r="A149" s="126"/>
      <c r="B149" s="119">
        <v>5</v>
      </c>
      <c r="C149" s="10" t="s">
        <v>787</v>
      </c>
      <c r="D149" s="130" t="s">
        <v>32</v>
      </c>
      <c r="E149" s="160" t="s">
        <v>279</v>
      </c>
      <c r="F149" s="161"/>
      <c r="G149" s="11" t="s">
        <v>788</v>
      </c>
      <c r="H149" s="14">
        <v>0.59</v>
      </c>
      <c r="I149" s="121">
        <f t="shared" si="1"/>
        <v>2.9499999999999997</v>
      </c>
      <c r="J149" s="127"/>
    </row>
    <row r="150" spans="1:10" ht="144">
      <c r="A150" s="126"/>
      <c r="B150" s="119">
        <v>5</v>
      </c>
      <c r="C150" s="10" t="s">
        <v>787</v>
      </c>
      <c r="D150" s="130" t="s">
        <v>32</v>
      </c>
      <c r="E150" s="160" t="s">
        <v>278</v>
      </c>
      <c r="F150" s="161"/>
      <c r="G150" s="11" t="s">
        <v>788</v>
      </c>
      <c r="H150" s="14">
        <v>0.59</v>
      </c>
      <c r="I150" s="121">
        <f t="shared" ref="I150:I213" si="2">H150*B150</f>
        <v>2.9499999999999997</v>
      </c>
      <c r="J150" s="127"/>
    </row>
    <row r="151" spans="1:10" ht="108">
      <c r="A151" s="126"/>
      <c r="B151" s="119">
        <v>1</v>
      </c>
      <c r="C151" s="10" t="s">
        <v>789</v>
      </c>
      <c r="D151" s="130" t="s">
        <v>790</v>
      </c>
      <c r="E151" s="160" t="s">
        <v>279</v>
      </c>
      <c r="F151" s="161"/>
      <c r="G151" s="11" t="s">
        <v>791</v>
      </c>
      <c r="H151" s="14">
        <v>11.8</v>
      </c>
      <c r="I151" s="121">
        <f t="shared" si="2"/>
        <v>11.8</v>
      </c>
      <c r="J151" s="127"/>
    </row>
    <row r="152" spans="1:10" ht="108">
      <c r="A152" s="126"/>
      <c r="B152" s="119">
        <v>1</v>
      </c>
      <c r="C152" s="10" t="s">
        <v>789</v>
      </c>
      <c r="D152" s="130" t="s">
        <v>790</v>
      </c>
      <c r="E152" s="160" t="s">
        <v>731</v>
      </c>
      <c r="F152" s="161"/>
      <c r="G152" s="11" t="s">
        <v>791</v>
      </c>
      <c r="H152" s="14">
        <v>11.8</v>
      </c>
      <c r="I152" s="121">
        <f t="shared" si="2"/>
        <v>11.8</v>
      </c>
      <c r="J152" s="127"/>
    </row>
    <row r="153" spans="1:10" ht="108">
      <c r="A153" s="126"/>
      <c r="B153" s="119">
        <v>1</v>
      </c>
      <c r="C153" s="10" t="s">
        <v>792</v>
      </c>
      <c r="D153" s="130" t="s">
        <v>790</v>
      </c>
      <c r="E153" s="160" t="s">
        <v>279</v>
      </c>
      <c r="F153" s="161"/>
      <c r="G153" s="11" t="s">
        <v>793</v>
      </c>
      <c r="H153" s="14">
        <v>11.8</v>
      </c>
      <c r="I153" s="121">
        <f t="shared" si="2"/>
        <v>11.8</v>
      </c>
      <c r="J153" s="127"/>
    </row>
    <row r="154" spans="1:10" ht="108">
      <c r="A154" s="126"/>
      <c r="B154" s="119">
        <v>1</v>
      </c>
      <c r="C154" s="10" t="s">
        <v>792</v>
      </c>
      <c r="D154" s="130" t="s">
        <v>794</v>
      </c>
      <c r="E154" s="160" t="s">
        <v>731</v>
      </c>
      <c r="F154" s="161"/>
      <c r="G154" s="11" t="s">
        <v>793</v>
      </c>
      <c r="H154" s="14">
        <v>12</v>
      </c>
      <c r="I154" s="121">
        <f t="shared" si="2"/>
        <v>12</v>
      </c>
      <c r="J154" s="127"/>
    </row>
    <row r="155" spans="1:10" ht="132">
      <c r="A155" s="126"/>
      <c r="B155" s="119">
        <v>1</v>
      </c>
      <c r="C155" s="10" t="s">
        <v>795</v>
      </c>
      <c r="D155" s="130" t="s">
        <v>790</v>
      </c>
      <c r="E155" s="160" t="s">
        <v>731</v>
      </c>
      <c r="F155" s="161"/>
      <c r="G155" s="11" t="s">
        <v>796</v>
      </c>
      <c r="H155" s="14">
        <v>11.8</v>
      </c>
      <c r="I155" s="121">
        <f t="shared" si="2"/>
        <v>11.8</v>
      </c>
      <c r="J155" s="127"/>
    </row>
    <row r="156" spans="1:10" ht="132">
      <c r="A156" s="126"/>
      <c r="B156" s="119">
        <v>1</v>
      </c>
      <c r="C156" s="10" t="s">
        <v>797</v>
      </c>
      <c r="D156" s="130" t="s">
        <v>790</v>
      </c>
      <c r="E156" s="160" t="s">
        <v>279</v>
      </c>
      <c r="F156" s="161"/>
      <c r="G156" s="11" t="s">
        <v>798</v>
      </c>
      <c r="H156" s="14">
        <v>11.8</v>
      </c>
      <c r="I156" s="121">
        <f t="shared" si="2"/>
        <v>11.8</v>
      </c>
      <c r="J156" s="127"/>
    </row>
    <row r="157" spans="1:10" ht="132">
      <c r="A157" s="126"/>
      <c r="B157" s="119">
        <v>1</v>
      </c>
      <c r="C157" s="10" t="s">
        <v>797</v>
      </c>
      <c r="D157" s="130" t="s">
        <v>790</v>
      </c>
      <c r="E157" s="160" t="s">
        <v>731</v>
      </c>
      <c r="F157" s="161"/>
      <c r="G157" s="11" t="s">
        <v>798</v>
      </c>
      <c r="H157" s="14">
        <v>11.8</v>
      </c>
      <c r="I157" s="121">
        <f t="shared" si="2"/>
        <v>11.8</v>
      </c>
      <c r="J157" s="127"/>
    </row>
    <row r="158" spans="1:10" ht="120">
      <c r="A158" s="126"/>
      <c r="B158" s="119">
        <v>2</v>
      </c>
      <c r="C158" s="10" t="s">
        <v>799</v>
      </c>
      <c r="D158" s="130" t="s">
        <v>790</v>
      </c>
      <c r="E158" s="160" t="s">
        <v>279</v>
      </c>
      <c r="F158" s="161"/>
      <c r="G158" s="11" t="s">
        <v>800</v>
      </c>
      <c r="H158" s="14">
        <v>11.8</v>
      </c>
      <c r="I158" s="121">
        <f t="shared" si="2"/>
        <v>23.6</v>
      </c>
      <c r="J158" s="127"/>
    </row>
    <row r="159" spans="1:10" ht="120">
      <c r="A159" s="126"/>
      <c r="B159" s="119">
        <v>2</v>
      </c>
      <c r="C159" s="10" t="s">
        <v>799</v>
      </c>
      <c r="D159" s="130" t="s">
        <v>794</v>
      </c>
      <c r="E159" s="160" t="s">
        <v>731</v>
      </c>
      <c r="F159" s="161"/>
      <c r="G159" s="11" t="s">
        <v>800</v>
      </c>
      <c r="H159" s="14">
        <v>12</v>
      </c>
      <c r="I159" s="121">
        <f t="shared" si="2"/>
        <v>24</v>
      </c>
      <c r="J159" s="127"/>
    </row>
    <row r="160" spans="1:10" ht="180">
      <c r="A160" s="126"/>
      <c r="B160" s="119">
        <v>5</v>
      </c>
      <c r="C160" s="10" t="s">
        <v>801</v>
      </c>
      <c r="D160" s="130" t="s">
        <v>239</v>
      </c>
      <c r="E160" s="160" t="s">
        <v>112</v>
      </c>
      <c r="F160" s="161"/>
      <c r="G160" s="11" t="s">
        <v>802</v>
      </c>
      <c r="H160" s="14">
        <v>0.35</v>
      </c>
      <c r="I160" s="121">
        <f t="shared" si="2"/>
        <v>1.75</v>
      </c>
      <c r="J160" s="127"/>
    </row>
    <row r="161" spans="1:10" ht="180">
      <c r="A161" s="126"/>
      <c r="B161" s="119">
        <v>10</v>
      </c>
      <c r="C161" s="10" t="s">
        <v>801</v>
      </c>
      <c r="D161" s="130" t="s">
        <v>239</v>
      </c>
      <c r="E161" s="160" t="s">
        <v>216</v>
      </c>
      <c r="F161" s="161"/>
      <c r="G161" s="11" t="s">
        <v>802</v>
      </c>
      <c r="H161" s="14">
        <v>0.35</v>
      </c>
      <c r="I161" s="121">
        <f t="shared" si="2"/>
        <v>3.5</v>
      </c>
      <c r="J161" s="127"/>
    </row>
    <row r="162" spans="1:10" ht="180">
      <c r="A162" s="126"/>
      <c r="B162" s="119">
        <v>6</v>
      </c>
      <c r="C162" s="10" t="s">
        <v>801</v>
      </c>
      <c r="D162" s="130" t="s">
        <v>239</v>
      </c>
      <c r="E162" s="160" t="s">
        <v>218</v>
      </c>
      <c r="F162" s="161"/>
      <c r="G162" s="11" t="s">
        <v>802</v>
      </c>
      <c r="H162" s="14">
        <v>0.35</v>
      </c>
      <c r="I162" s="121">
        <f t="shared" si="2"/>
        <v>2.0999999999999996</v>
      </c>
      <c r="J162" s="127"/>
    </row>
    <row r="163" spans="1:10" ht="180">
      <c r="A163" s="126"/>
      <c r="B163" s="119">
        <v>6</v>
      </c>
      <c r="C163" s="10" t="s">
        <v>801</v>
      </c>
      <c r="D163" s="130" t="s">
        <v>239</v>
      </c>
      <c r="E163" s="160" t="s">
        <v>269</v>
      </c>
      <c r="F163" s="161"/>
      <c r="G163" s="11" t="s">
        <v>802</v>
      </c>
      <c r="H163" s="14">
        <v>0.35</v>
      </c>
      <c r="I163" s="121">
        <f t="shared" si="2"/>
        <v>2.0999999999999996</v>
      </c>
      <c r="J163" s="127"/>
    </row>
    <row r="164" spans="1:10" ht="180">
      <c r="A164" s="126"/>
      <c r="B164" s="119">
        <v>6</v>
      </c>
      <c r="C164" s="10" t="s">
        <v>801</v>
      </c>
      <c r="D164" s="130" t="s">
        <v>239</v>
      </c>
      <c r="E164" s="160" t="s">
        <v>274</v>
      </c>
      <c r="F164" s="161"/>
      <c r="G164" s="11" t="s">
        <v>802</v>
      </c>
      <c r="H164" s="14">
        <v>0.35</v>
      </c>
      <c r="I164" s="121">
        <f t="shared" si="2"/>
        <v>2.0999999999999996</v>
      </c>
      <c r="J164" s="127"/>
    </row>
    <row r="165" spans="1:10" ht="180">
      <c r="A165" s="126"/>
      <c r="B165" s="119">
        <v>6</v>
      </c>
      <c r="C165" s="10" t="s">
        <v>801</v>
      </c>
      <c r="D165" s="130" t="s">
        <v>239</v>
      </c>
      <c r="E165" s="160" t="s">
        <v>316</v>
      </c>
      <c r="F165" s="161"/>
      <c r="G165" s="11" t="s">
        <v>802</v>
      </c>
      <c r="H165" s="14">
        <v>0.35</v>
      </c>
      <c r="I165" s="121">
        <f t="shared" si="2"/>
        <v>2.0999999999999996</v>
      </c>
      <c r="J165" s="127"/>
    </row>
    <row r="166" spans="1:10" ht="180">
      <c r="A166" s="126"/>
      <c r="B166" s="119">
        <v>2</v>
      </c>
      <c r="C166" s="10" t="s">
        <v>803</v>
      </c>
      <c r="D166" s="130" t="s">
        <v>112</v>
      </c>
      <c r="E166" s="160"/>
      <c r="F166" s="161"/>
      <c r="G166" s="11" t="s">
        <v>804</v>
      </c>
      <c r="H166" s="14">
        <v>0.54</v>
      </c>
      <c r="I166" s="121">
        <f t="shared" si="2"/>
        <v>1.08</v>
      </c>
      <c r="J166" s="127"/>
    </row>
    <row r="167" spans="1:10" ht="180">
      <c r="A167" s="126"/>
      <c r="B167" s="119">
        <v>2</v>
      </c>
      <c r="C167" s="10" t="s">
        <v>803</v>
      </c>
      <c r="D167" s="130" t="s">
        <v>216</v>
      </c>
      <c r="E167" s="160"/>
      <c r="F167" s="161"/>
      <c r="G167" s="11" t="s">
        <v>804</v>
      </c>
      <c r="H167" s="14">
        <v>0.54</v>
      </c>
      <c r="I167" s="121">
        <f t="shared" si="2"/>
        <v>1.08</v>
      </c>
      <c r="J167" s="127"/>
    </row>
    <row r="168" spans="1:10" ht="84">
      <c r="A168" s="126"/>
      <c r="B168" s="119">
        <v>5</v>
      </c>
      <c r="C168" s="10" t="s">
        <v>805</v>
      </c>
      <c r="D168" s="130" t="s">
        <v>304</v>
      </c>
      <c r="E168" s="160"/>
      <c r="F168" s="161"/>
      <c r="G168" s="11" t="s">
        <v>806</v>
      </c>
      <c r="H168" s="14">
        <v>0.39</v>
      </c>
      <c r="I168" s="121">
        <f t="shared" si="2"/>
        <v>1.9500000000000002</v>
      </c>
      <c r="J168" s="127"/>
    </row>
    <row r="169" spans="1:10" ht="84">
      <c r="A169" s="126"/>
      <c r="B169" s="119">
        <v>5</v>
      </c>
      <c r="C169" s="10" t="s">
        <v>805</v>
      </c>
      <c r="D169" s="130" t="s">
        <v>300</v>
      </c>
      <c r="E169" s="160"/>
      <c r="F169" s="161"/>
      <c r="G169" s="11" t="s">
        <v>806</v>
      </c>
      <c r="H169" s="14">
        <v>0.44</v>
      </c>
      <c r="I169" s="121">
        <f t="shared" si="2"/>
        <v>2.2000000000000002</v>
      </c>
      <c r="J169" s="127"/>
    </row>
    <row r="170" spans="1:10" ht="84">
      <c r="A170" s="126"/>
      <c r="B170" s="119">
        <v>5</v>
      </c>
      <c r="C170" s="10" t="s">
        <v>805</v>
      </c>
      <c r="D170" s="130" t="s">
        <v>320</v>
      </c>
      <c r="E170" s="160"/>
      <c r="F170" s="161"/>
      <c r="G170" s="11" t="s">
        <v>806</v>
      </c>
      <c r="H170" s="14">
        <v>0.54</v>
      </c>
      <c r="I170" s="121">
        <f t="shared" si="2"/>
        <v>2.7</v>
      </c>
      <c r="J170" s="127"/>
    </row>
    <row r="171" spans="1:10" ht="84">
      <c r="A171" s="126"/>
      <c r="B171" s="119">
        <v>3</v>
      </c>
      <c r="C171" s="10" t="s">
        <v>805</v>
      </c>
      <c r="D171" s="130" t="s">
        <v>707</v>
      </c>
      <c r="E171" s="160"/>
      <c r="F171" s="161"/>
      <c r="G171" s="11" t="s">
        <v>806</v>
      </c>
      <c r="H171" s="14">
        <v>0.64</v>
      </c>
      <c r="I171" s="121">
        <f t="shared" si="2"/>
        <v>1.92</v>
      </c>
      <c r="J171" s="127"/>
    </row>
    <row r="172" spans="1:10" ht="96">
      <c r="A172" s="126"/>
      <c r="B172" s="119">
        <v>5</v>
      </c>
      <c r="C172" s="10" t="s">
        <v>576</v>
      </c>
      <c r="D172" s="130" t="s">
        <v>304</v>
      </c>
      <c r="E172" s="160"/>
      <c r="F172" s="161"/>
      <c r="G172" s="11" t="s">
        <v>579</v>
      </c>
      <c r="H172" s="14">
        <v>0.39</v>
      </c>
      <c r="I172" s="121">
        <f t="shared" si="2"/>
        <v>1.9500000000000002</v>
      </c>
      <c r="J172" s="127"/>
    </row>
    <row r="173" spans="1:10" ht="96">
      <c r="A173" s="126"/>
      <c r="B173" s="119">
        <v>5</v>
      </c>
      <c r="C173" s="10" t="s">
        <v>576</v>
      </c>
      <c r="D173" s="130" t="s">
        <v>300</v>
      </c>
      <c r="E173" s="160"/>
      <c r="F173" s="161"/>
      <c r="G173" s="11" t="s">
        <v>579</v>
      </c>
      <c r="H173" s="14">
        <v>0.44</v>
      </c>
      <c r="I173" s="121">
        <f t="shared" si="2"/>
        <v>2.2000000000000002</v>
      </c>
      <c r="J173" s="127"/>
    </row>
    <row r="174" spans="1:10" ht="276">
      <c r="A174" s="126"/>
      <c r="B174" s="119">
        <v>3</v>
      </c>
      <c r="C174" s="10" t="s">
        <v>807</v>
      </c>
      <c r="D174" s="130" t="s">
        <v>28</v>
      </c>
      <c r="E174" s="160"/>
      <c r="F174" s="161"/>
      <c r="G174" s="11" t="s">
        <v>808</v>
      </c>
      <c r="H174" s="14">
        <v>1.0900000000000001</v>
      </c>
      <c r="I174" s="121">
        <f t="shared" si="2"/>
        <v>3.2700000000000005</v>
      </c>
      <c r="J174" s="127"/>
    </row>
    <row r="175" spans="1:10" ht="96">
      <c r="A175" s="126"/>
      <c r="B175" s="119">
        <v>5</v>
      </c>
      <c r="C175" s="10" t="s">
        <v>809</v>
      </c>
      <c r="D175" s="130" t="s">
        <v>304</v>
      </c>
      <c r="E175" s="160" t="s">
        <v>279</v>
      </c>
      <c r="F175" s="161"/>
      <c r="G175" s="11" t="s">
        <v>810</v>
      </c>
      <c r="H175" s="14">
        <v>0.64</v>
      </c>
      <c r="I175" s="121">
        <f t="shared" si="2"/>
        <v>3.2</v>
      </c>
      <c r="J175" s="127"/>
    </row>
    <row r="176" spans="1:10" ht="96">
      <c r="A176" s="126"/>
      <c r="B176" s="119">
        <v>5</v>
      </c>
      <c r="C176" s="10" t="s">
        <v>809</v>
      </c>
      <c r="D176" s="130" t="s">
        <v>304</v>
      </c>
      <c r="E176" s="160" t="s">
        <v>278</v>
      </c>
      <c r="F176" s="161"/>
      <c r="G176" s="11" t="s">
        <v>810</v>
      </c>
      <c r="H176" s="14">
        <v>0.64</v>
      </c>
      <c r="I176" s="121">
        <f t="shared" si="2"/>
        <v>3.2</v>
      </c>
      <c r="J176" s="127"/>
    </row>
    <row r="177" spans="1:10" ht="96">
      <c r="A177" s="126"/>
      <c r="B177" s="119">
        <v>5</v>
      </c>
      <c r="C177" s="10" t="s">
        <v>809</v>
      </c>
      <c r="D177" s="130" t="s">
        <v>300</v>
      </c>
      <c r="E177" s="160" t="s">
        <v>279</v>
      </c>
      <c r="F177" s="161"/>
      <c r="G177" s="11" t="s">
        <v>810</v>
      </c>
      <c r="H177" s="14">
        <v>0.69</v>
      </c>
      <c r="I177" s="121">
        <f t="shared" si="2"/>
        <v>3.4499999999999997</v>
      </c>
      <c r="J177" s="127"/>
    </row>
    <row r="178" spans="1:10" ht="96">
      <c r="A178" s="126"/>
      <c r="B178" s="119">
        <v>5</v>
      </c>
      <c r="C178" s="10" t="s">
        <v>809</v>
      </c>
      <c r="D178" s="130" t="s">
        <v>300</v>
      </c>
      <c r="E178" s="160" t="s">
        <v>278</v>
      </c>
      <c r="F178" s="161"/>
      <c r="G178" s="11" t="s">
        <v>810</v>
      </c>
      <c r="H178" s="14">
        <v>0.69</v>
      </c>
      <c r="I178" s="121">
        <f t="shared" si="2"/>
        <v>3.4499999999999997</v>
      </c>
      <c r="J178" s="127"/>
    </row>
    <row r="179" spans="1:10" ht="96">
      <c r="A179" s="126"/>
      <c r="B179" s="119">
        <v>5</v>
      </c>
      <c r="C179" s="10" t="s">
        <v>809</v>
      </c>
      <c r="D179" s="130" t="s">
        <v>320</v>
      </c>
      <c r="E179" s="160" t="s">
        <v>279</v>
      </c>
      <c r="F179" s="161"/>
      <c r="G179" s="11" t="s">
        <v>810</v>
      </c>
      <c r="H179" s="14">
        <v>0.74</v>
      </c>
      <c r="I179" s="121">
        <f t="shared" si="2"/>
        <v>3.7</v>
      </c>
      <c r="J179" s="127"/>
    </row>
    <row r="180" spans="1:10" ht="60">
      <c r="A180" s="126"/>
      <c r="B180" s="119">
        <v>6</v>
      </c>
      <c r="C180" s="10" t="s">
        <v>811</v>
      </c>
      <c r="D180" s="130" t="s">
        <v>300</v>
      </c>
      <c r="E180" s="160" t="s">
        <v>279</v>
      </c>
      <c r="F180" s="161"/>
      <c r="G180" s="11" t="s">
        <v>812</v>
      </c>
      <c r="H180" s="14">
        <v>0.34</v>
      </c>
      <c r="I180" s="121">
        <f t="shared" si="2"/>
        <v>2.04</v>
      </c>
      <c r="J180" s="127"/>
    </row>
    <row r="181" spans="1:10" ht="60">
      <c r="A181" s="126"/>
      <c r="B181" s="119">
        <v>6</v>
      </c>
      <c r="C181" s="10" t="s">
        <v>811</v>
      </c>
      <c r="D181" s="130" t="s">
        <v>320</v>
      </c>
      <c r="E181" s="160" t="s">
        <v>279</v>
      </c>
      <c r="F181" s="161"/>
      <c r="G181" s="11" t="s">
        <v>812</v>
      </c>
      <c r="H181" s="14">
        <v>0.34</v>
      </c>
      <c r="I181" s="121">
        <f t="shared" si="2"/>
        <v>2.04</v>
      </c>
      <c r="J181" s="127"/>
    </row>
    <row r="182" spans="1:10" ht="60">
      <c r="A182" s="126"/>
      <c r="B182" s="119">
        <v>5</v>
      </c>
      <c r="C182" s="10" t="s">
        <v>811</v>
      </c>
      <c r="D182" s="130" t="s">
        <v>320</v>
      </c>
      <c r="E182" s="160" t="s">
        <v>589</v>
      </c>
      <c r="F182" s="161"/>
      <c r="G182" s="11" t="s">
        <v>812</v>
      </c>
      <c r="H182" s="14">
        <v>0.34</v>
      </c>
      <c r="I182" s="121">
        <f t="shared" si="2"/>
        <v>1.7000000000000002</v>
      </c>
      <c r="J182" s="127"/>
    </row>
    <row r="183" spans="1:10" ht="60">
      <c r="A183" s="126"/>
      <c r="B183" s="119">
        <v>6</v>
      </c>
      <c r="C183" s="10" t="s">
        <v>811</v>
      </c>
      <c r="D183" s="130" t="s">
        <v>707</v>
      </c>
      <c r="E183" s="160" t="s">
        <v>279</v>
      </c>
      <c r="F183" s="161"/>
      <c r="G183" s="11" t="s">
        <v>812</v>
      </c>
      <c r="H183" s="14">
        <v>0.34</v>
      </c>
      <c r="I183" s="121">
        <f t="shared" si="2"/>
        <v>2.04</v>
      </c>
      <c r="J183" s="127"/>
    </row>
    <row r="184" spans="1:10" ht="60">
      <c r="A184" s="126"/>
      <c r="B184" s="119">
        <v>5</v>
      </c>
      <c r="C184" s="10" t="s">
        <v>811</v>
      </c>
      <c r="D184" s="130" t="s">
        <v>707</v>
      </c>
      <c r="E184" s="160" t="s">
        <v>589</v>
      </c>
      <c r="F184" s="161"/>
      <c r="G184" s="11" t="s">
        <v>812</v>
      </c>
      <c r="H184" s="14">
        <v>0.34</v>
      </c>
      <c r="I184" s="121">
        <f t="shared" si="2"/>
        <v>1.7000000000000002</v>
      </c>
      <c r="J184" s="127"/>
    </row>
    <row r="185" spans="1:10" ht="384">
      <c r="A185" s="126"/>
      <c r="B185" s="119">
        <v>2</v>
      </c>
      <c r="C185" s="10" t="s">
        <v>813</v>
      </c>
      <c r="D185" s="130" t="s">
        <v>278</v>
      </c>
      <c r="E185" s="160"/>
      <c r="F185" s="161"/>
      <c r="G185" s="11" t="s">
        <v>814</v>
      </c>
      <c r="H185" s="14">
        <v>0.79</v>
      </c>
      <c r="I185" s="121">
        <f t="shared" si="2"/>
        <v>1.58</v>
      </c>
      <c r="J185" s="127"/>
    </row>
    <row r="186" spans="1:10" ht="384">
      <c r="A186" s="126"/>
      <c r="B186" s="119">
        <v>2</v>
      </c>
      <c r="C186" s="10" t="s">
        <v>815</v>
      </c>
      <c r="D186" s="130" t="s">
        <v>278</v>
      </c>
      <c r="E186" s="160"/>
      <c r="F186" s="161"/>
      <c r="G186" s="11" t="s">
        <v>816</v>
      </c>
      <c r="H186" s="14">
        <v>0.79</v>
      </c>
      <c r="I186" s="121">
        <f t="shared" si="2"/>
        <v>1.58</v>
      </c>
      <c r="J186" s="127"/>
    </row>
    <row r="187" spans="1:10" ht="108">
      <c r="A187" s="126"/>
      <c r="B187" s="119">
        <v>5</v>
      </c>
      <c r="C187" s="10" t="s">
        <v>817</v>
      </c>
      <c r="D187" s="130" t="s">
        <v>30</v>
      </c>
      <c r="E187" s="160" t="s">
        <v>112</v>
      </c>
      <c r="F187" s="161"/>
      <c r="G187" s="11" t="s">
        <v>818</v>
      </c>
      <c r="H187" s="14">
        <v>0.39</v>
      </c>
      <c r="I187" s="121">
        <f t="shared" si="2"/>
        <v>1.9500000000000002</v>
      </c>
      <c r="J187" s="127"/>
    </row>
    <row r="188" spans="1:10" ht="108">
      <c r="A188" s="126"/>
      <c r="B188" s="119">
        <v>5</v>
      </c>
      <c r="C188" s="10" t="s">
        <v>817</v>
      </c>
      <c r="D188" s="130" t="s">
        <v>30</v>
      </c>
      <c r="E188" s="160" t="s">
        <v>216</v>
      </c>
      <c r="F188" s="161"/>
      <c r="G188" s="11" t="s">
        <v>818</v>
      </c>
      <c r="H188" s="14">
        <v>0.39</v>
      </c>
      <c r="I188" s="121">
        <f t="shared" si="2"/>
        <v>1.9500000000000002</v>
      </c>
      <c r="J188" s="127"/>
    </row>
    <row r="189" spans="1:10" ht="108">
      <c r="A189" s="126"/>
      <c r="B189" s="119">
        <v>5</v>
      </c>
      <c r="C189" s="10" t="s">
        <v>817</v>
      </c>
      <c r="D189" s="130" t="s">
        <v>30</v>
      </c>
      <c r="E189" s="160" t="s">
        <v>218</v>
      </c>
      <c r="F189" s="161"/>
      <c r="G189" s="11" t="s">
        <v>818</v>
      </c>
      <c r="H189" s="14">
        <v>0.39</v>
      </c>
      <c r="I189" s="121">
        <f t="shared" si="2"/>
        <v>1.9500000000000002</v>
      </c>
      <c r="J189" s="127"/>
    </row>
    <row r="190" spans="1:10" ht="108">
      <c r="A190" s="126"/>
      <c r="B190" s="119">
        <v>5</v>
      </c>
      <c r="C190" s="10" t="s">
        <v>817</v>
      </c>
      <c r="D190" s="130" t="s">
        <v>30</v>
      </c>
      <c r="E190" s="160" t="s">
        <v>269</v>
      </c>
      <c r="F190" s="161"/>
      <c r="G190" s="11" t="s">
        <v>818</v>
      </c>
      <c r="H190" s="14">
        <v>0.39</v>
      </c>
      <c r="I190" s="121">
        <f t="shared" si="2"/>
        <v>1.9500000000000002</v>
      </c>
      <c r="J190" s="127"/>
    </row>
    <row r="191" spans="1:10" ht="108">
      <c r="A191" s="126"/>
      <c r="B191" s="119">
        <v>5</v>
      </c>
      <c r="C191" s="10" t="s">
        <v>817</v>
      </c>
      <c r="D191" s="130" t="s">
        <v>30</v>
      </c>
      <c r="E191" s="160" t="s">
        <v>271</v>
      </c>
      <c r="F191" s="161"/>
      <c r="G191" s="11" t="s">
        <v>818</v>
      </c>
      <c r="H191" s="14">
        <v>0.39</v>
      </c>
      <c r="I191" s="121">
        <f t="shared" si="2"/>
        <v>1.9500000000000002</v>
      </c>
      <c r="J191" s="127"/>
    </row>
    <row r="192" spans="1:10" ht="108">
      <c r="A192" s="126"/>
      <c r="B192" s="119">
        <v>5</v>
      </c>
      <c r="C192" s="10" t="s">
        <v>817</v>
      </c>
      <c r="D192" s="130" t="s">
        <v>30</v>
      </c>
      <c r="E192" s="160" t="s">
        <v>274</v>
      </c>
      <c r="F192" s="161"/>
      <c r="G192" s="11" t="s">
        <v>818</v>
      </c>
      <c r="H192" s="14">
        <v>0.39</v>
      </c>
      <c r="I192" s="121">
        <f t="shared" si="2"/>
        <v>1.9500000000000002</v>
      </c>
      <c r="J192" s="127"/>
    </row>
    <row r="193" spans="1:10" ht="108">
      <c r="A193" s="126"/>
      <c r="B193" s="119">
        <v>5</v>
      </c>
      <c r="C193" s="10" t="s">
        <v>817</v>
      </c>
      <c r="D193" s="130" t="s">
        <v>30</v>
      </c>
      <c r="E193" s="160" t="s">
        <v>275</v>
      </c>
      <c r="F193" s="161"/>
      <c r="G193" s="11" t="s">
        <v>818</v>
      </c>
      <c r="H193" s="14">
        <v>0.39</v>
      </c>
      <c r="I193" s="121">
        <f t="shared" si="2"/>
        <v>1.9500000000000002</v>
      </c>
      <c r="J193" s="127"/>
    </row>
    <row r="194" spans="1:10" ht="108">
      <c r="A194" s="126"/>
      <c r="B194" s="119">
        <v>5</v>
      </c>
      <c r="C194" s="10" t="s">
        <v>817</v>
      </c>
      <c r="D194" s="130" t="s">
        <v>30</v>
      </c>
      <c r="E194" s="160" t="s">
        <v>670</v>
      </c>
      <c r="F194" s="161"/>
      <c r="G194" s="11" t="s">
        <v>818</v>
      </c>
      <c r="H194" s="14">
        <v>0.39</v>
      </c>
      <c r="I194" s="121">
        <f t="shared" si="2"/>
        <v>1.9500000000000002</v>
      </c>
      <c r="J194" s="127"/>
    </row>
    <row r="195" spans="1:10" ht="120">
      <c r="A195" s="126"/>
      <c r="B195" s="119">
        <v>5</v>
      </c>
      <c r="C195" s="10" t="s">
        <v>819</v>
      </c>
      <c r="D195" s="130" t="s">
        <v>28</v>
      </c>
      <c r="E195" s="160" t="s">
        <v>279</v>
      </c>
      <c r="F195" s="161"/>
      <c r="G195" s="11" t="s">
        <v>820</v>
      </c>
      <c r="H195" s="14">
        <v>0.59</v>
      </c>
      <c r="I195" s="121">
        <f t="shared" si="2"/>
        <v>2.9499999999999997</v>
      </c>
      <c r="J195" s="127"/>
    </row>
    <row r="196" spans="1:10" ht="120">
      <c r="A196" s="126"/>
      <c r="B196" s="119">
        <v>15</v>
      </c>
      <c r="C196" s="10" t="s">
        <v>819</v>
      </c>
      <c r="D196" s="130" t="s">
        <v>28</v>
      </c>
      <c r="E196" s="160" t="s">
        <v>278</v>
      </c>
      <c r="F196" s="161"/>
      <c r="G196" s="11" t="s">
        <v>820</v>
      </c>
      <c r="H196" s="14">
        <v>0.59</v>
      </c>
      <c r="I196" s="121">
        <f t="shared" si="2"/>
        <v>8.85</v>
      </c>
      <c r="J196" s="127"/>
    </row>
    <row r="197" spans="1:10" ht="120">
      <c r="A197" s="126"/>
      <c r="B197" s="119">
        <v>5</v>
      </c>
      <c r="C197" s="10" t="s">
        <v>819</v>
      </c>
      <c r="D197" s="130" t="s">
        <v>28</v>
      </c>
      <c r="E197" s="160" t="s">
        <v>758</v>
      </c>
      <c r="F197" s="161"/>
      <c r="G197" s="11" t="s">
        <v>820</v>
      </c>
      <c r="H197" s="14">
        <v>0.59</v>
      </c>
      <c r="I197" s="121">
        <f t="shared" si="2"/>
        <v>2.9499999999999997</v>
      </c>
      <c r="J197" s="127"/>
    </row>
    <row r="198" spans="1:10" ht="120">
      <c r="A198" s="126"/>
      <c r="B198" s="119">
        <v>10</v>
      </c>
      <c r="C198" s="10" t="s">
        <v>819</v>
      </c>
      <c r="D198" s="130" t="s">
        <v>657</v>
      </c>
      <c r="E198" s="160" t="s">
        <v>278</v>
      </c>
      <c r="F198" s="161"/>
      <c r="G198" s="11" t="s">
        <v>820</v>
      </c>
      <c r="H198" s="14">
        <v>0.59</v>
      </c>
      <c r="I198" s="121">
        <f t="shared" si="2"/>
        <v>5.8999999999999995</v>
      </c>
      <c r="J198" s="127"/>
    </row>
    <row r="199" spans="1:10" ht="120">
      <c r="A199" s="126"/>
      <c r="B199" s="119">
        <v>5</v>
      </c>
      <c r="C199" s="10" t="s">
        <v>819</v>
      </c>
      <c r="D199" s="130" t="s">
        <v>30</v>
      </c>
      <c r="E199" s="160" t="s">
        <v>279</v>
      </c>
      <c r="F199" s="161"/>
      <c r="G199" s="11" t="s">
        <v>820</v>
      </c>
      <c r="H199" s="14">
        <v>0.59</v>
      </c>
      <c r="I199" s="121">
        <f t="shared" si="2"/>
        <v>2.9499999999999997</v>
      </c>
      <c r="J199" s="127"/>
    </row>
    <row r="200" spans="1:10" ht="120">
      <c r="A200" s="126"/>
      <c r="B200" s="119">
        <v>5</v>
      </c>
      <c r="C200" s="10" t="s">
        <v>819</v>
      </c>
      <c r="D200" s="130" t="s">
        <v>30</v>
      </c>
      <c r="E200" s="160" t="s">
        <v>277</v>
      </c>
      <c r="F200" s="161"/>
      <c r="G200" s="11" t="s">
        <v>820</v>
      </c>
      <c r="H200" s="14">
        <v>0.59</v>
      </c>
      <c r="I200" s="121">
        <f t="shared" si="2"/>
        <v>2.9499999999999997</v>
      </c>
      <c r="J200" s="127"/>
    </row>
    <row r="201" spans="1:10" ht="120">
      <c r="A201" s="126"/>
      <c r="B201" s="119">
        <v>5</v>
      </c>
      <c r="C201" s="10" t="s">
        <v>819</v>
      </c>
      <c r="D201" s="130" t="s">
        <v>30</v>
      </c>
      <c r="E201" s="160" t="s">
        <v>758</v>
      </c>
      <c r="F201" s="161"/>
      <c r="G201" s="11" t="s">
        <v>820</v>
      </c>
      <c r="H201" s="14">
        <v>0.59</v>
      </c>
      <c r="I201" s="121">
        <f t="shared" si="2"/>
        <v>2.9499999999999997</v>
      </c>
      <c r="J201" s="127"/>
    </row>
    <row r="202" spans="1:10" ht="120">
      <c r="A202" s="126"/>
      <c r="B202" s="119">
        <v>5</v>
      </c>
      <c r="C202" s="10" t="s">
        <v>819</v>
      </c>
      <c r="D202" s="130" t="s">
        <v>31</v>
      </c>
      <c r="E202" s="160" t="s">
        <v>279</v>
      </c>
      <c r="F202" s="161"/>
      <c r="G202" s="11" t="s">
        <v>820</v>
      </c>
      <c r="H202" s="14">
        <v>0.59</v>
      </c>
      <c r="I202" s="121">
        <f t="shared" si="2"/>
        <v>2.9499999999999997</v>
      </c>
      <c r="J202" s="127"/>
    </row>
    <row r="203" spans="1:10" ht="120">
      <c r="A203" s="126"/>
      <c r="B203" s="119">
        <v>5</v>
      </c>
      <c r="C203" s="10" t="s">
        <v>819</v>
      </c>
      <c r="D203" s="130" t="s">
        <v>31</v>
      </c>
      <c r="E203" s="160" t="s">
        <v>277</v>
      </c>
      <c r="F203" s="161"/>
      <c r="G203" s="11" t="s">
        <v>820</v>
      </c>
      <c r="H203" s="14">
        <v>0.59</v>
      </c>
      <c r="I203" s="121">
        <f t="shared" si="2"/>
        <v>2.9499999999999997</v>
      </c>
      <c r="J203" s="127"/>
    </row>
    <row r="204" spans="1:10" ht="120">
      <c r="A204" s="126"/>
      <c r="B204" s="119">
        <v>5</v>
      </c>
      <c r="C204" s="10" t="s">
        <v>819</v>
      </c>
      <c r="D204" s="130" t="s">
        <v>31</v>
      </c>
      <c r="E204" s="160" t="s">
        <v>278</v>
      </c>
      <c r="F204" s="161"/>
      <c r="G204" s="11" t="s">
        <v>820</v>
      </c>
      <c r="H204" s="14">
        <v>0.59</v>
      </c>
      <c r="I204" s="121">
        <f t="shared" si="2"/>
        <v>2.9499999999999997</v>
      </c>
      <c r="J204" s="127"/>
    </row>
    <row r="205" spans="1:10" ht="120">
      <c r="A205" s="126"/>
      <c r="B205" s="119">
        <v>5</v>
      </c>
      <c r="C205" s="10" t="s">
        <v>819</v>
      </c>
      <c r="D205" s="130" t="s">
        <v>31</v>
      </c>
      <c r="E205" s="160" t="s">
        <v>758</v>
      </c>
      <c r="F205" s="161"/>
      <c r="G205" s="11" t="s">
        <v>820</v>
      </c>
      <c r="H205" s="14">
        <v>0.59</v>
      </c>
      <c r="I205" s="121">
        <f t="shared" si="2"/>
        <v>2.9499999999999997</v>
      </c>
      <c r="J205" s="127"/>
    </row>
    <row r="206" spans="1:10" ht="120">
      <c r="A206" s="126"/>
      <c r="B206" s="119">
        <v>5</v>
      </c>
      <c r="C206" s="10" t="s">
        <v>819</v>
      </c>
      <c r="D206" s="130" t="s">
        <v>32</v>
      </c>
      <c r="E206" s="160" t="s">
        <v>278</v>
      </c>
      <c r="F206" s="161"/>
      <c r="G206" s="11" t="s">
        <v>820</v>
      </c>
      <c r="H206" s="14">
        <v>0.59</v>
      </c>
      <c r="I206" s="121">
        <f t="shared" si="2"/>
        <v>2.9499999999999997</v>
      </c>
      <c r="J206" s="127"/>
    </row>
    <row r="207" spans="1:10" ht="132">
      <c r="A207" s="126"/>
      <c r="B207" s="119">
        <v>10</v>
      </c>
      <c r="C207" s="10" t="s">
        <v>121</v>
      </c>
      <c r="D207" s="130"/>
      <c r="E207" s="160"/>
      <c r="F207" s="161"/>
      <c r="G207" s="11" t="s">
        <v>821</v>
      </c>
      <c r="H207" s="14">
        <v>0.19</v>
      </c>
      <c r="I207" s="121">
        <f t="shared" si="2"/>
        <v>1.9</v>
      </c>
      <c r="J207" s="127"/>
    </row>
    <row r="208" spans="1:10" ht="132">
      <c r="A208" s="126"/>
      <c r="B208" s="119">
        <v>5</v>
      </c>
      <c r="C208" s="10" t="s">
        <v>130</v>
      </c>
      <c r="D208" s="130" t="s">
        <v>112</v>
      </c>
      <c r="E208" s="160"/>
      <c r="F208" s="161"/>
      <c r="G208" s="11" t="s">
        <v>822</v>
      </c>
      <c r="H208" s="14">
        <v>0.24</v>
      </c>
      <c r="I208" s="121">
        <f t="shared" si="2"/>
        <v>1.2</v>
      </c>
      <c r="J208" s="127"/>
    </row>
    <row r="209" spans="1:10" ht="132">
      <c r="A209" s="126"/>
      <c r="B209" s="119">
        <v>5</v>
      </c>
      <c r="C209" s="10" t="s">
        <v>130</v>
      </c>
      <c r="D209" s="130" t="s">
        <v>216</v>
      </c>
      <c r="E209" s="160"/>
      <c r="F209" s="161"/>
      <c r="G209" s="11" t="s">
        <v>822</v>
      </c>
      <c r="H209" s="14">
        <v>0.24</v>
      </c>
      <c r="I209" s="121">
        <f t="shared" si="2"/>
        <v>1.2</v>
      </c>
      <c r="J209" s="127"/>
    </row>
    <row r="210" spans="1:10" ht="108">
      <c r="A210" s="126"/>
      <c r="B210" s="119">
        <v>5</v>
      </c>
      <c r="C210" s="10" t="s">
        <v>631</v>
      </c>
      <c r="D210" s="130" t="s">
        <v>279</v>
      </c>
      <c r="E210" s="160"/>
      <c r="F210" s="161"/>
      <c r="G210" s="11" t="s">
        <v>823</v>
      </c>
      <c r="H210" s="14">
        <v>0.39</v>
      </c>
      <c r="I210" s="121">
        <f t="shared" si="2"/>
        <v>1.9500000000000002</v>
      </c>
      <c r="J210" s="127"/>
    </row>
    <row r="211" spans="1:10" ht="108">
      <c r="A211" s="126"/>
      <c r="B211" s="119">
        <v>10</v>
      </c>
      <c r="C211" s="10" t="s">
        <v>631</v>
      </c>
      <c r="D211" s="130" t="s">
        <v>278</v>
      </c>
      <c r="E211" s="160"/>
      <c r="F211" s="161"/>
      <c r="G211" s="11" t="s">
        <v>823</v>
      </c>
      <c r="H211" s="14">
        <v>0.39</v>
      </c>
      <c r="I211" s="121">
        <f t="shared" si="2"/>
        <v>3.9000000000000004</v>
      </c>
      <c r="J211" s="127"/>
    </row>
    <row r="212" spans="1:10" ht="120">
      <c r="A212" s="126"/>
      <c r="B212" s="119">
        <v>5</v>
      </c>
      <c r="C212" s="10" t="s">
        <v>824</v>
      </c>
      <c r="D212" s="130" t="s">
        <v>825</v>
      </c>
      <c r="E212" s="160"/>
      <c r="F212" s="161"/>
      <c r="G212" s="11" t="s">
        <v>826</v>
      </c>
      <c r="H212" s="14">
        <v>0.99</v>
      </c>
      <c r="I212" s="121">
        <f t="shared" si="2"/>
        <v>4.95</v>
      </c>
      <c r="J212" s="127"/>
    </row>
    <row r="213" spans="1:10" ht="96">
      <c r="A213" s="126"/>
      <c r="B213" s="119">
        <v>8</v>
      </c>
      <c r="C213" s="10" t="s">
        <v>70</v>
      </c>
      <c r="D213" s="130" t="s">
        <v>30</v>
      </c>
      <c r="E213" s="160"/>
      <c r="F213" s="161"/>
      <c r="G213" s="11" t="s">
        <v>827</v>
      </c>
      <c r="H213" s="14">
        <v>1.59</v>
      </c>
      <c r="I213" s="121">
        <f t="shared" si="2"/>
        <v>12.72</v>
      </c>
      <c r="J213" s="127"/>
    </row>
    <row r="214" spans="1:10" ht="96">
      <c r="A214" s="126"/>
      <c r="B214" s="119">
        <v>8</v>
      </c>
      <c r="C214" s="10" t="s">
        <v>70</v>
      </c>
      <c r="D214" s="130" t="s">
        <v>31</v>
      </c>
      <c r="E214" s="160"/>
      <c r="F214" s="161"/>
      <c r="G214" s="11" t="s">
        <v>827</v>
      </c>
      <c r="H214" s="14">
        <v>1.59</v>
      </c>
      <c r="I214" s="121">
        <f t="shared" ref="I214:I256" si="3">H214*B214</f>
        <v>12.72</v>
      </c>
      <c r="J214" s="127"/>
    </row>
    <row r="215" spans="1:10" ht="144">
      <c r="A215" s="126"/>
      <c r="B215" s="119">
        <v>2</v>
      </c>
      <c r="C215" s="10" t="s">
        <v>606</v>
      </c>
      <c r="D215" s="130" t="s">
        <v>30</v>
      </c>
      <c r="E215" s="160" t="s">
        <v>279</v>
      </c>
      <c r="F215" s="161"/>
      <c r="G215" s="11" t="s">
        <v>608</v>
      </c>
      <c r="H215" s="14">
        <v>0.69</v>
      </c>
      <c r="I215" s="121">
        <f t="shared" si="3"/>
        <v>1.38</v>
      </c>
      <c r="J215" s="127"/>
    </row>
    <row r="216" spans="1:10" ht="144">
      <c r="A216" s="126"/>
      <c r="B216" s="119">
        <v>2</v>
      </c>
      <c r="C216" s="10" t="s">
        <v>606</v>
      </c>
      <c r="D216" s="130" t="s">
        <v>30</v>
      </c>
      <c r="E216" s="160" t="s">
        <v>277</v>
      </c>
      <c r="F216" s="161"/>
      <c r="G216" s="11" t="s">
        <v>608</v>
      </c>
      <c r="H216" s="14">
        <v>0.69</v>
      </c>
      <c r="I216" s="121">
        <f t="shared" si="3"/>
        <v>1.38</v>
      </c>
      <c r="J216" s="127"/>
    </row>
    <row r="217" spans="1:10" ht="144">
      <c r="A217" s="126"/>
      <c r="B217" s="119">
        <v>2</v>
      </c>
      <c r="C217" s="10" t="s">
        <v>606</v>
      </c>
      <c r="D217" s="130" t="s">
        <v>30</v>
      </c>
      <c r="E217" s="160" t="s">
        <v>278</v>
      </c>
      <c r="F217" s="161"/>
      <c r="G217" s="11" t="s">
        <v>608</v>
      </c>
      <c r="H217" s="14">
        <v>0.69</v>
      </c>
      <c r="I217" s="121">
        <f t="shared" si="3"/>
        <v>1.38</v>
      </c>
      <c r="J217" s="127"/>
    </row>
    <row r="218" spans="1:10" ht="144">
      <c r="A218" s="126"/>
      <c r="B218" s="119">
        <v>2</v>
      </c>
      <c r="C218" s="10" t="s">
        <v>606</v>
      </c>
      <c r="D218" s="130" t="s">
        <v>31</v>
      </c>
      <c r="E218" s="160" t="s">
        <v>279</v>
      </c>
      <c r="F218" s="161"/>
      <c r="G218" s="11" t="s">
        <v>608</v>
      </c>
      <c r="H218" s="14">
        <v>0.69</v>
      </c>
      <c r="I218" s="121">
        <f t="shared" si="3"/>
        <v>1.38</v>
      </c>
      <c r="J218" s="127"/>
    </row>
    <row r="219" spans="1:10" ht="144">
      <c r="A219" s="126"/>
      <c r="B219" s="119">
        <v>2</v>
      </c>
      <c r="C219" s="10" t="s">
        <v>606</v>
      </c>
      <c r="D219" s="130" t="s">
        <v>31</v>
      </c>
      <c r="E219" s="160" t="s">
        <v>277</v>
      </c>
      <c r="F219" s="161"/>
      <c r="G219" s="11" t="s">
        <v>608</v>
      </c>
      <c r="H219" s="14">
        <v>0.69</v>
      </c>
      <c r="I219" s="121">
        <f t="shared" si="3"/>
        <v>1.38</v>
      </c>
      <c r="J219" s="127"/>
    </row>
    <row r="220" spans="1:10" ht="144">
      <c r="A220" s="126"/>
      <c r="B220" s="119">
        <v>2</v>
      </c>
      <c r="C220" s="10" t="s">
        <v>606</v>
      </c>
      <c r="D220" s="130" t="s">
        <v>31</v>
      </c>
      <c r="E220" s="160" t="s">
        <v>278</v>
      </c>
      <c r="F220" s="161"/>
      <c r="G220" s="11" t="s">
        <v>608</v>
      </c>
      <c r="H220" s="14">
        <v>0.69</v>
      </c>
      <c r="I220" s="121">
        <f t="shared" si="3"/>
        <v>1.38</v>
      </c>
      <c r="J220" s="127"/>
    </row>
    <row r="221" spans="1:10" ht="120">
      <c r="A221" s="126"/>
      <c r="B221" s="119">
        <v>5</v>
      </c>
      <c r="C221" s="10" t="s">
        <v>828</v>
      </c>
      <c r="D221" s="130" t="s">
        <v>829</v>
      </c>
      <c r="E221" s="160"/>
      <c r="F221" s="161"/>
      <c r="G221" s="11" t="s">
        <v>830</v>
      </c>
      <c r="H221" s="14">
        <v>0.39</v>
      </c>
      <c r="I221" s="121">
        <f t="shared" si="3"/>
        <v>1.9500000000000002</v>
      </c>
      <c r="J221" s="127"/>
    </row>
    <row r="222" spans="1:10" ht="120">
      <c r="A222" s="126"/>
      <c r="B222" s="119">
        <v>5</v>
      </c>
      <c r="C222" s="10" t="s">
        <v>828</v>
      </c>
      <c r="D222" s="130" t="s">
        <v>716</v>
      </c>
      <c r="E222" s="160"/>
      <c r="F222" s="161"/>
      <c r="G222" s="11" t="s">
        <v>830</v>
      </c>
      <c r="H222" s="14">
        <v>0.41</v>
      </c>
      <c r="I222" s="121">
        <f t="shared" si="3"/>
        <v>2.0499999999999998</v>
      </c>
      <c r="J222" s="127"/>
    </row>
    <row r="223" spans="1:10" ht="60">
      <c r="A223" s="126"/>
      <c r="B223" s="119">
        <v>4</v>
      </c>
      <c r="C223" s="10" t="s">
        <v>831</v>
      </c>
      <c r="D223" s="130" t="s">
        <v>832</v>
      </c>
      <c r="E223" s="160" t="s">
        <v>279</v>
      </c>
      <c r="F223" s="161"/>
      <c r="G223" s="11" t="s">
        <v>833</v>
      </c>
      <c r="H223" s="14">
        <v>0.69</v>
      </c>
      <c r="I223" s="121">
        <f t="shared" si="3"/>
        <v>2.76</v>
      </c>
      <c r="J223" s="127"/>
    </row>
    <row r="224" spans="1:10" ht="348">
      <c r="A224" s="126"/>
      <c r="B224" s="119">
        <v>3</v>
      </c>
      <c r="C224" s="10" t="s">
        <v>834</v>
      </c>
      <c r="D224" s="130" t="s">
        <v>835</v>
      </c>
      <c r="E224" s="160"/>
      <c r="F224" s="161"/>
      <c r="G224" s="11" t="s">
        <v>836</v>
      </c>
      <c r="H224" s="14">
        <v>2.4900000000000002</v>
      </c>
      <c r="I224" s="121">
        <f t="shared" si="3"/>
        <v>7.4700000000000006</v>
      </c>
      <c r="J224" s="127"/>
    </row>
    <row r="225" spans="1:10" ht="120">
      <c r="A225" s="126"/>
      <c r="B225" s="119">
        <v>2</v>
      </c>
      <c r="C225" s="10" t="s">
        <v>721</v>
      </c>
      <c r="D225" s="130" t="s">
        <v>30</v>
      </c>
      <c r="E225" s="160"/>
      <c r="F225" s="161"/>
      <c r="G225" s="11" t="s">
        <v>722</v>
      </c>
      <c r="H225" s="14">
        <v>18.809999999999999</v>
      </c>
      <c r="I225" s="121">
        <f t="shared" si="3"/>
        <v>37.619999999999997</v>
      </c>
      <c r="J225" s="127"/>
    </row>
    <row r="226" spans="1:10" ht="108">
      <c r="A226" s="126"/>
      <c r="B226" s="119">
        <v>10</v>
      </c>
      <c r="C226" s="10" t="s">
        <v>837</v>
      </c>
      <c r="D226" s="130" t="s">
        <v>32</v>
      </c>
      <c r="E226" s="160" t="s">
        <v>112</v>
      </c>
      <c r="F226" s="161"/>
      <c r="G226" s="11" t="s">
        <v>243</v>
      </c>
      <c r="H226" s="14">
        <v>2.2400000000000002</v>
      </c>
      <c r="I226" s="121">
        <f t="shared" si="3"/>
        <v>22.400000000000002</v>
      </c>
      <c r="J226" s="127"/>
    </row>
    <row r="227" spans="1:10" ht="108">
      <c r="A227" s="126"/>
      <c r="B227" s="119">
        <v>10</v>
      </c>
      <c r="C227" s="10" t="s">
        <v>837</v>
      </c>
      <c r="D227" s="130" t="s">
        <v>32</v>
      </c>
      <c r="E227" s="160" t="s">
        <v>216</v>
      </c>
      <c r="F227" s="161"/>
      <c r="G227" s="11" t="s">
        <v>243</v>
      </c>
      <c r="H227" s="14">
        <v>2.2400000000000002</v>
      </c>
      <c r="I227" s="121">
        <f t="shared" si="3"/>
        <v>22.400000000000002</v>
      </c>
      <c r="J227" s="127"/>
    </row>
    <row r="228" spans="1:10" ht="108">
      <c r="A228" s="126"/>
      <c r="B228" s="119">
        <v>1</v>
      </c>
      <c r="C228" s="10" t="s">
        <v>838</v>
      </c>
      <c r="D228" s="130" t="s">
        <v>31</v>
      </c>
      <c r="E228" s="160" t="s">
        <v>279</v>
      </c>
      <c r="F228" s="161"/>
      <c r="G228" s="11" t="s">
        <v>839</v>
      </c>
      <c r="H228" s="14">
        <v>0.78</v>
      </c>
      <c r="I228" s="121">
        <f t="shared" si="3"/>
        <v>0.78</v>
      </c>
      <c r="J228" s="127"/>
    </row>
    <row r="229" spans="1:10" ht="108">
      <c r="A229" s="126"/>
      <c r="B229" s="119">
        <v>1</v>
      </c>
      <c r="C229" s="10" t="s">
        <v>838</v>
      </c>
      <c r="D229" s="130" t="s">
        <v>31</v>
      </c>
      <c r="E229" s="160" t="s">
        <v>589</v>
      </c>
      <c r="F229" s="161"/>
      <c r="G229" s="11" t="s">
        <v>839</v>
      </c>
      <c r="H229" s="14">
        <v>0.78</v>
      </c>
      <c r="I229" s="121">
        <f t="shared" si="3"/>
        <v>0.78</v>
      </c>
      <c r="J229" s="127"/>
    </row>
    <row r="230" spans="1:10" ht="108">
      <c r="A230" s="126"/>
      <c r="B230" s="119">
        <v>1</v>
      </c>
      <c r="C230" s="10" t="s">
        <v>838</v>
      </c>
      <c r="D230" s="130" t="s">
        <v>31</v>
      </c>
      <c r="E230" s="160" t="s">
        <v>115</v>
      </c>
      <c r="F230" s="161"/>
      <c r="G230" s="11" t="s">
        <v>839</v>
      </c>
      <c r="H230" s="14">
        <v>0.78</v>
      </c>
      <c r="I230" s="121">
        <f t="shared" si="3"/>
        <v>0.78</v>
      </c>
      <c r="J230" s="127"/>
    </row>
    <row r="231" spans="1:10" ht="132">
      <c r="A231" s="126"/>
      <c r="B231" s="119">
        <v>3</v>
      </c>
      <c r="C231" s="10" t="s">
        <v>840</v>
      </c>
      <c r="D231" s="130"/>
      <c r="E231" s="160"/>
      <c r="F231" s="161"/>
      <c r="G231" s="11" t="s">
        <v>841</v>
      </c>
      <c r="H231" s="14">
        <v>0.65</v>
      </c>
      <c r="I231" s="121">
        <f t="shared" si="3"/>
        <v>1.9500000000000002</v>
      </c>
      <c r="J231" s="127"/>
    </row>
    <row r="232" spans="1:10" ht="120">
      <c r="A232" s="126"/>
      <c r="B232" s="119">
        <v>30</v>
      </c>
      <c r="C232" s="10" t="s">
        <v>842</v>
      </c>
      <c r="D232" s="130"/>
      <c r="E232" s="160"/>
      <c r="F232" s="161"/>
      <c r="G232" s="11" t="s">
        <v>843</v>
      </c>
      <c r="H232" s="14">
        <v>0.61</v>
      </c>
      <c r="I232" s="121">
        <f t="shared" si="3"/>
        <v>18.3</v>
      </c>
      <c r="J232" s="127"/>
    </row>
    <row r="233" spans="1:10" ht="120">
      <c r="A233" s="126"/>
      <c r="B233" s="119">
        <v>3</v>
      </c>
      <c r="C233" s="10" t="s">
        <v>844</v>
      </c>
      <c r="D233" s="130"/>
      <c r="E233" s="160"/>
      <c r="F233" s="161"/>
      <c r="G233" s="11" t="s">
        <v>845</v>
      </c>
      <c r="H233" s="14">
        <v>0.72</v>
      </c>
      <c r="I233" s="121">
        <f t="shared" si="3"/>
        <v>2.16</v>
      </c>
      <c r="J233" s="127"/>
    </row>
    <row r="234" spans="1:10" ht="120">
      <c r="A234" s="126"/>
      <c r="B234" s="119">
        <v>10</v>
      </c>
      <c r="C234" s="10" t="s">
        <v>846</v>
      </c>
      <c r="D234" s="130"/>
      <c r="E234" s="160"/>
      <c r="F234" s="161"/>
      <c r="G234" s="11" t="s">
        <v>847</v>
      </c>
      <c r="H234" s="14">
        <v>0.75</v>
      </c>
      <c r="I234" s="121">
        <f t="shared" si="3"/>
        <v>7.5</v>
      </c>
      <c r="J234" s="127"/>
    </row>
    <row r="235" spans="1:10" ht="120">
      <c r="A235" s="126"/>
      <c r="B235" s="119">
        <v>3</v>
      </c>
      <c r="C235" s="10" t="s">
        <v>848</v>
      </c>
      <c r="D235" s="130"/>
      <c r="E235" s="160"/>
      <c r="F235" s="161"/>
      <c r="G235" s="11" t="s">
        <v>849</v>
      </c>
      <c r="H235" s="14">
        <v>0.75</v>
      </c>
      <c r="I235" s="121">
        <f t="shared" si="3"/>
        <v>2.25</v>
      </c>
      <c r="J235" s="127"/>
    </row>
    <row r="236" spans="1:10" ht="120">
      <c r="A236" s="126"/>
      <c r="B236" s="119">
        <v>5</v>
      </c>
      <c r="C236" s="10" t="s">
        <v>850</v>
      </c>
      <c r="D236" s="130"/>
      <c r="E236" s="160"/>
      <c r="F236" s="161"/>
      <c r="G236" s="11" t="s">
        <v>851</v>
      </c>
      <c r="H236" s="14">
        <v>1.1100000000000001</v>
      </c>
      <c r="I236" s="121">
        <f t="shared" si="3"/>
        <v>5.5500000000000007</v>
      </c>
      <c r="J236" s="127"/>
    </row>
    <row r="237" spans="1:10" ht="120">
      <c r="A237" s="126"/>
      <c r="B237" s="119">
        <v>2</v>
      </c>
      <c r="C237" s="10" t="s">
        <v>852</v>
      </c>
      <c r="D237" s="130"/>
      <c r="E237" s="160"/>
      <c r="F237" s="161"/>
      <c r="G237" s="11" t="s">
        <v>853</v>
      </c>
      <c r="H237" s="14">
        <v>1.4</v>
      </c>
      <c r="I237" s="121">
        <f t="shared" si="3"/>
        <v>2.8</v>
      </c>
      <c r="J237" s="127"/>
    </row>
    <row r="238" spans="1:10" ht="132">
      <c r="A238" s="126"/>
      <c r="B238" s="119">
        <v>3</v>
      </c>
      <c r="C238" s="10" t="s">
        <v>854</v>
      </c>
      <c r="D238" s="130" t="s">
        <v>32</v>
      </c>
      <c r="E238" s="160"/>
      <c r="F238" s="161"/>
      <c r="G238" s="11" t="s">
        <v>855</v>
      </c>
      <c r="H238" s="14">
        <v>0.6</v>
      </c>
      <c r="I238" s="121">
        <f t="shared" si="3"/>
        <v>1.7999999999999998</v>
      </c>
      <c r="J238" s="127"/>
    </row>
    <row r="239" spans="1:10" ht="132">
      <c r="A239" s="126"/>
      <c r="B239" s="119">
        <v>3</v>
      </c>
      <c r="C239" s="10" t="s">
        <v>854</v>
      </c>
      <c r="D239" s="130" t="s">
        <v>33</v>
      </c>
      <c r="E239" s="160"/>
      <c r="F239" s="161"/>
      <c r="G239" s="11" t="s">
        <v>855</v>
      </c>
      <c r="H239" s="14">
        <v>0.7</v>
      </c>
      <c r="I239" s="121">
        <f t="shared" si="3"/>
        <v>2.0999999999999996</v>
      </c>
      <c r="J239" s="127"/>
    </row>
    <row r="240" spans="1:10" ht="132">
      <c r="A240" s="126"/>
      <c r="B240" s="119">
        <v>3</v>
      </c>
      <c r="C240" s="10" t="s">
        <v>854</v>
      </c>
      <c r="D240" s="130" t="s">
        <v>34</v>
      </c>
      <c r="E240" s="160"/>
      <c r="F240" s="161"/>
      <c r="G240" s="11" t="s">
        <v>855</v>
      </c>
      <c r="H240" s="14">
        <v>0.7</v>
      </c>
      <c r="I240" s="121">
        <f t="shared" si="3"/>
        <v>2.0999999999999996</v>
      </c>
      <c r="J240" s="127"/>
    </row>
    <row r="241" spans="1:10" ht="132">
      <c r="A241" s="126"/>
      <c r="B241" s="119">
        <v>2</v>
      </c>
      <c r="C241" s="10" t="s">
        <v>854</v>
      </c>
      <c r="D241" s="130" t="s">
        <v>42</v>
      </c>
      <c r="E241" s="160"/>
      <c r="F241" s="161"/>
      <c r="G241" s="11" t="s">
        <v>855</v>
      </c>
      <c r="H241" s="14">
        <v>1.24</v>
      </c>
      <c r="I241" s="121">
        <f t="shared" si="3"/>
        <v>2.48</v>
      </c>
      <c r="J241" s="127"/>
    </row>
    <row r="242" spans="1:10" ht="132">
      <c r="A242" s="126"/>
      <c r="B242" s="119">
        <v>2</v>
      </c>
      <c r="C242" s="10" t="s">
        <v>854</v>
      </c>
      <c r="D242" s="130" t="s">
        <v>45</v>
      </c>
      <c r="E242" s="160"/>
      <c r="F242" s="161"/>
      <c r="G242" s="11" t="s">
        <v>855</v>
      </c>
      <c r="H242" s="14">
        <v>1.38</v>
      </c>
      <c r="I242" s="121">
        <f t="shared" si="3"/>
        <v>2.76</v>
      </c>
      <c r="J242" s="127"/>
    </row>
    <row r="243" spans="1:10" ht="132">
      <c r="A243" s="126"/>
      <c r="B243" s="119">
        <v>2</v>
      </c>
      <c r="C243" s="10" t="s">
        <v>854</v>
      </c>
      <c r="D243" s="130" t="s">
        <v>46</v>
      </c>
      <c r="E243" s="160"/>
      <c r="F243" s="161"/>
      <c r="G243" s="11" t="s">
        <v>855</v>
      </c>
      <c r="H243" s="14">
        <v>1.64</v>
      </c>
      <c r="I243" s="121">
        <f t="shared" si="3"/>
        <v>3.28</v>
      </c>
      <c r="J243" s="127"/>
    </row>
    <row r="244" spans="1:10" ht="132">
      <c r="A244" s="126"/>
      <c r="B244" s="119">
        <v>3</v>
      </c>
      <c r="C244" s="10" t="s">
        <v>856</v>
      </c>
      <c r="D244" s="130" t="s">
        <v>28</v>
      </c>
      <c r="E244" s="160"/>
      <c r="F244" s="161"/>
      <c r="G244" s="11" t="s">
        <v>857</v>
      </c>
      <c r="H244" s="14">
        <v>0.6</v>
      </c>
      <c r="I244" s="121">
        <f t="shared" si="3"/>
        <v>1.7999999999999998</v>
      </c>
      <c r="J244" s="127"/>
    </row>
    <row r="245" spans="1:10" ht="120">
      <c r="A245" s="126"/>
      <c r="B245" s="119">
        <v>2</v>
      </c>
      <c r="C245" s="10" t="s">
        <v>858</v>
      </c>
      <c r="D245" s="130" t="s">
        <v>279</v>
      </c>
      <c r="E245" s="160"/>
      <c r="F245" s="161"/>
      <c r="G245" s="11" t="s">
        <v>859</v>
      </c>
      <c r="H245" s="14">
        <v>1.95</v>
      </c>
      <c r="I245" s="121">
        <f t="shared" si="3"/>
        <v>3.9</v>
      </c>
      <c r="J245" s="127"/>
    </row>
    <row r="246" spans="1:10" ht="120">
      <c r="A246" s="126"/>
      <c r="B246" s="119">
        <v>2</v>
      </c>
      <c r="C246" s="10" t="s">
        <v>858</v>
      </c>
      <c r="D246" s="130" t="s">
        <v>277</v>
      </c>
      <c r="E246" s="160"/>
      <c r="F246" s="161"/>
      <c r="G246" s="11" t="s">
        <v>859</v>
      </c>
      <c r="H246" s="14">
        <v>1.95</v>
      </c>
      <c r="I246" s="121">
        <f t="shared" si="3"/>
        <v>3.9</v>
      </c>
      <c r="J246" s="127"/>
    </row>
    <row r="247" spans="1:10" ht="120">
      <c r="A247" s="126"/>
      <c r="B247" s="119">
        <v>2</v>
      </c>
      <c r="C247" s="10" t="s">
        <v>858</v>
      </c>
      <c r="D247" s="130" t="s">
        <v>278</v>
      </c>
      <c r="E247" s="160"/>
      <c r="F247" s="161"/>
      <c r="G247" s="11" t="s">
        <v>859</v>
      </c>
      <c r="H247" s="14">
        <v>1.95</v>
      </c>
      <c r="I247" s="121">
        <f t="shared" si="3"/>
        <v>3.9</v>
      </c>
      <c r="J247" s="127"/>
    </row>
    <row r="248" spans="1:10" ht="120">
      <c r="A248" s="126"/>
      <c r="B248" s="119">
        <v>2</v>
      </c>
      <c r="C248" s="10" t="s">
        <v>860</v>
      </c>
      <c r="D248" s="130" t="s">
        <v>277</v>
      </c>
      <c r="E248" s="160"/>
      <c r="F248" s="161"/>
      <c r="G248" s="11" t="s">
        <v>861</v>
      </c>
      <c r="H248" s="14">
        <v>1.99</v>
      </c>
      <c r="I248" s="121">
        <f t="shared" si="3"/>
        <v>3.98</v>
      </c>
      <c r="J248" s="127"/>
    </row>
    <row r="249" spans="1:10" ht="120">
      <c r="A249" s="126"/>
      <c r="B249" s="119">
        <v>2</v>
      </c>
      <c r="C249" s="10" t="s">
        <v>860</v>
      </c>
      <c r="D249" s="130" t="s">
        <v>278</v>
      </c>
      <c r="E249" s="160"/>
      <c r="F249" s="161"/>
      <c r="G249" s="11" t="s">
        <v>861</v>
      </c>
      <c r="H249" s="14">
        <v>1.99</v>
      </c>
      <c r="I249" s="121">
        <f t="shared" si="3"/>
        <v>3.98</v>
      </c>
      <c r="J249" s="127"/>
    </row>
    <row r="250" spans="1:10" ht="120">
      <c r="A250" s="126"/>
      <c r="B250" s="119">
        <v>2</v>
      </c>
      <c r="C250" s="10" t="s">
        <v>862</v>
      </c>
      <c r="D250" s="130"/>
      <c r="E250" s="160"/>
      <c r="F250" s="161"/>
      <c r="G250" s="11" t="s">
        <v>863</v>
      </c>
      <c r="H250" s="14">
        <v>0.63</v>
      </c>
      <c r="I250" s="121">
        <f t="shared" si="3"/>
        <v>1.26</v>
      </c>
      <c r="J250" s="127"/>
    </row>
    <row r="251" spans="1:10" ht="156">
      <c r="A251" s="126"/>
      <c r="B251" s="119">
        <v>2</v>
      </c>
      <c r="C251" s="10" t="s">
        <v>864</v>
      </c>
      <c r="D251" s="130" t="s">
        <v>865</v>
      </c>
      <c r="E251" s="160"/>
      <c r="F251" s="161"/>
      <c r="G251" s="11" t="s">
        <v>866</v>
      </c>
      <c r="H251" s="14">
        <v>2.94</v>
      </c>
      <c r="I251" s="121">
        <f t="shared" si="3"/>
        <v>5.88</v>
      </c>
      <c r="J251" s="127"/>
    </row>
    <row r="252" spans="1:10" ht="144">
      <c r="A252" s="126"/>
      <c r="B252" s="119">
        <v>1</v>
      </c>
      <c r="C252" s="10" t="s">
        <v>867</v>
      </c>
      <c r="D252" s="130" t="s">
        <v>112</v>
      </c>
      <c r="E252" s="160"/>
      <c r="F252" s="161"/>
      <c r="G252" s="11" t="s">
        <v>868</v>
      </c>
      <c r="H252" s="14">
        <v>2.35</v>
      </c>
      <c r="I252" s="121">
        <f t="shared" si="3"/>
        <v>2.35</v>
      </c>
      <c r="J252" s="127"/>
    </row>
    <row r="253" spans="1:10" ht="144">
      <c r="A253" s="126"/>
      <c r="B253" s="119">
        <v>1</v>
      </c>
      <c r="C253" s="10" t="s">
        <v>867</v>
      </c>
      <c r="D253" s="130" t="s">
        <v>269</v>
      </c>
      <c r="E253" s="160"/>
      <c r="F253" s="161"/>
      <c r="G253" s="11" t="s">
        <v>868</v>
      </c>
      <c r="H253" s="14">
        <v>2.35</v>
      </c>
      <c r="I253" s="121">
        <f t="shared" si="3"/>
        <v>2.35</v>
      </c>
      <c r="J253" s="127"/>
    </row>
    <row r="254" spans="1:10" ht="144">
      <c r="A254" s="126"/>
      <c r="B254" s="119">
        <v>1</v>
      </c>
      <c r="C254" s="10" t="s">
        <v>867</v>
      </c>
      <c r="D254" s="130" t="s">
        <v>272</v>
      </c>
      <c r="E254" s="160"/>
      <c r="F254" s="161"/>
      <c r="G254" s="11" t="s">
        <v>868</v>
      </c>
      <c r="H254" s="14">
        <v>2.35</v>
      </c>
      <c r="I254" s="121">
        <f t="shared" si="3"/>
        <v>2.35</v>
      </c>
      <c r="J254" s="127"/>
    </row>
    <row r="255" spans="1:10" ht="144">
      <c r="A255" s="126"/>
      <c r="B255" s="119">
        <v>1</v>
      </c>
      <c r="C255" s="10" t="s">
        <v>867</v>
      </c>
      <c r="D255" s="130" t="s">
        <v>316</v>
      </c>
      <c r="E255" s="160"/>
      <c r="F255" s="161"/>
      <c r="G255" s="11" t="s">
        <v>868</v>
      </c>
      <c r="H255" s="14">
        <v>2.35</v>
      </c>
      <c r="I255" s="121">
        <f t="shared" si="3"/>
        <v>2.35</v>
      </c>
      <c r="J255" s="127"/>
    </row>
    <row r="256" spans="1:10" ht="144">
      <c r="A256" s="126"/>
      <c r="B256" s="120">
        <v>1</v>
      </c>
      <c r="C256" s="12" t="s">
        <v>867</v>
      </c>
      <c r="D256" s="131" t="s">
        <v>670</v>
      </c>
      <c r="E256" s="162"/>
      <c r="F256" s="163"/>
      <c r="G256" s="13" t="s">
        <v>868</v>
      </c>
      <c r="H256" s="15">
        <v>2.35</v>
      </c>
      <c r="I256" s="122">
        <f t="shared" si="3"/>
        <v>2.35</v>
      </c>
      <c r="J256" s="127"/>
    </row>
  </sheetData>
  <mergeCells count="239">
    <mergeCell ref="I10:I11"/>
    <mergeCell ref="I14:I15"/>
    <mergeCell ref="E20:F20"/>
    <mergeCell ref="E21:F21"/>
    <mergeCell ref="E22:F22"/>
    <mergeCell ref="E23:F23"/>
    <mergeCell ref="E30:F30"/>
    <mergeCell ref="E31:F31"/>
    <mergeCell ref="E32:F32"/>
    <mergeCell ref="E33:F33"/>
    <mergeCell ref="E34:F34"/>
    <mergeCell ref="E24:F24"/>
    <mergeCell ref="E25:F25"/>
    <mergeCell ref="E26:F26"/>
    <mergeCell ref="E27:F27"/>
    <mergeCell ref="E28:F28"/>
    <mergeCell ref="E29:F29"/>
    <mergeCell ref="E40:F40"/>
    <mergeCell ref="E41:F41"/>
    <mergeCell ref="E42:F42"/>
    <mergeCell ref="E43:F43"/>
    <mergeCell ref="E35:F35"/>
    <mergeCell ref="E36:F36"/>
    <mergeCell ref="E37:F37"/>
    <mergeCell ref="E38:F38"/>
    <mergeCell ref="E39:F39"/>
    <mergeCell ref="E49:F49"/>
    <mergeCell ref="E50:F50"/>
    <mergeCell ref="E51:F51"/>
    <mergeCell ref="E52:F52"/>
    <mergeCell ref="E53:F53"/>
    <mergeCell ref="E44:F44"/>
    <mergeCell ref="E45:F45"/>
    <mergeCell ref="E46:F46"/>
    <mergeCell ref="E47:F47"/>
    <mergeCell ref="E48:F48"/>
    <mergeCell ref="E59:F59"/>
    <mergeCell ref="E60:F60"/>
    <mergeCell ref="E61:F61"/>
    <mergeCell ref="E62:F62"/>
    <mergeCell ref="E63:F63"/>
    <mergeCell ref="E54:F54"/>
    <mergeCell ref="E55:F55"/>
    <mergeCell ref="E56:F56"/>
    <mergeCell ref="E57:F57"/>
    <mergeCell ref="E58:F58"/>
    <mergeCell ref="E69:F69"/>
    <mergeCell ref="E70:F70"/>
    <mergeCell ref="E71:F71"/>
    <mergeCell ref="E72:F72"/>
    <mergeCell ref="E73:F73"/>
    <mergeCell ref="E64:F64"/>
    <mergeCell ref="E65:F65"/>
    <mergeCell ref="E66:F66"/>
    <mergeCell ref="E67:F67"/>
    <mergeCell ref="E68:F68"/>
    <mergeCell ref="E79:F79"/>
    <mergeCell ref="E80:F80"/>
    <mergeCell ref="E81:F81"/>
    <mergeCell ref="E82:F82"/>
    <mergeCell ref="E83:F83"/>
    <mergeCell ref="E74:F74"/>
    <mergeCell ref="E75:F75"/>
    <mergeCell ref="E76:F76"/>
    <mergeCell ref="E77:F77"/>
    <mergeCell ref="E78:F78"/>
    <mergeCell ref="E89:F89"/>
    <mergeCell ref="E90:F90"/>
    <mergeCell ref="E91:F91"/>
    <mergeCell ref="E92:F92"/>
    <mergeCell ref="E93:F93"/>
    <mergeCell ref="E84:F84"/>
    <mergeCell ref="E85:F85"/>
    <mergeCell ref="E86:F86"/>
    <mergeCell ref="E87:F87"/>
    <mergeCell ref="E88:F88"/>
    <mergeCell ref="E99:F99"/>
    <mergeCell ref="E100:F100"/>
    <mergeCell ref="E101:F101"/>
    <mergeCell ref="E102:F102"/>
    <mergeCell ref="E103:F103"/>
    <mergeCell ref="E94:F94"/>
    <mergeCell ref="E95:F95"/>
    <mergeCell ref="E96:F96"/>
    <mergeCell ref="E97:F97"/>
    <mergeCell ref="E98:F98"/>
    <mergeCell ref="E109:F109"/>
    <mergeCell ref="E110:F110"/>
    <mergeCell ref="E111:F111"/>
    <mergeCell ref="E112:F112"/>
    <mergeCell ref="E113:F113"/>
    <mergeCell ref="E104:F104"/>
    <mergeCell ref="E105:F105"/>
    <mergeCell ref="E106:F106"/>
    <mergeCell ref="E107:F107"/>
    <mergeCell ref="E108:F108"/>
    <mergeCell ref="E119:F119"/>
    <mergeCell ref="E120:F120"/>
    <mergeCell ref="E121:F121"/>
    <mergeCell ref="E122:F122"/>
    <mergeCell ref="E123:F123"/>
    <mergeCell ref="E114:F114"/>
    <mergeCell ref="E115:F115"/>
    <mergeCell ref="E116:F116"/>
    <mergeCell ref="E117:F117"/>
    <mergeCell ref="E118:F118"/>
    <mergeCell ref="E129:F129"/>
    <mergeCell ref="E130:F130"/>
    <mergeCell ref="E131:F131"/>
    <mergeCell ref="E132:F132"/>
    <mergeCell ref="E133:F133"/>
    <mergeCell ref="E124:F124"/>
    <mergeCell ref="E125:F125"/>
    <mergeCell ref="E126:F126"/>
    <mergeCell ref="E127:F127"/>
    <mergeCell ref="E128:F128"/>
    <mergeCell ref="E139:F139"/>
    <mergeCell ref="E140:F140"/>
    <mergeCell ref="E141:F141"/>
    <mergeCell ref="E142:F142"/>
    <mergeCell ref="E143:F143"/>
    <mergeCell ref="E134:F134"/>
    <mergeCell ref="E135:F135"/>
    <mergeCell ref="E136:F136"/>
    <mergeCell ref="E137:F137"/>
    <mergeCell ref="E138:F138"/>
    <mergeCell ref="E149:F149"/>
    <mergeCell ref="E150:F150"/>
    <mergeCell ref="E151:F151"/>
    <mergeCell ref="E152:F152"/>
    <mergeCell ref="E153:F153"/>
    <mergeCell ref="E144:F144"/>
    <mergeCell ref="E145:F145"/>
    <mergeCell ref="E146:F146"/>
    <mergeCell ref="E147:F147"/>
    <mergeCell ref="E148:F148"/>
    <mergeCell ref="E159:F159"/>
    <mergeCell ref="E160:F160"/>
    <mergeCell ref="E161:F161"/>
    <mergeCell ref="E162:F162"/>
    <mergeCell ref="E163:F163"/>
    <mergeCell ref="E154:F154"/>
    <mergeCell ref="E155:F155"/>
    <mergeCell ref="E156:F156"/>
    <mergeCell ref="E157:F157"/>
    <mergeCell ref="E158:F158"/>
    <mergeCell ref="E169:F169"/>
    <mergeCell ref="E170:F170"/>
    <mergeCell ref="E171:F171"/>
    <mergeCell ref="E172:F172"/>
    <mergeCell ref="E173:F173"/>
    <mergeCell ref="E164:F164"/>
    <mergeCell ref="E165:F165"/>
    <mergeCell ref="E166:F166"/>
    <mergeCell ref="E167:F167"/>
    <mergeCell ref="E168:F168"/>
    <mergeCell ref="E179:F179"/>
    <mergeCell ref="E180:F180"/>
    <mergeCell ref="E181:F181"/>
    <mergeCell ref="E182:F182"/>
    <mergeCell ref="E183:F183"/>
    <mergeCell ref="E174:F174"/>
    <mergeCell ref="E175:F175"/>
    <mergeCell ref="E176:F176"/>
    <mergeCell ref="E177:F177"/>
    <mergeCell ref="E178:F178"/>
    <mergeCell ref="E189:F189"/>
    <mergeCell ref="E190:F190"/>
    <mergeCell ref="E191:F191"/>
    <mergeCell ref="E192:F192"/>
    <mergeCell ref="E193:F193"/>
    <mergeCell ref="E184:F184"/>
    <mergeCell ref="E185:F185"/>
    <mergeCell ref="E186:F186"/>
    <mergeCell ref="E187:F187"/>
    <mergeCell ref="E188:F188"/>
    <mergeCell ref="E199:F199"/>
    <mergeCell ref="E200:F200"/>
    <mergeCell ref="E201:F201"/>
    <mergeCell ref="E202:F202"/>
    <mergeCell ref="E203:F203"/>
    <mergeCell ref="E194:F194"/>
    <mergeCell ref="E195:F195"/>
    <mergeCell ref="E196:F196"/>
    <mergeCell ref="E197:F197"/>
    <mergeCell ref="E198:F198"/>
    <mergeCell ref="E209:F209"/>
    <mergeCell ref="E210:F210"/>
    <mergeCell ref="E211:F211"/>
    <mergeCell ref="E212:F212"/>
    <mergeCell ref="E213:F213"/>
    <mergeCell ref="E204:F204"/>
    <mergeCell ref="E205:F205"/>
    <mergeCell ref="E206:F206"/>
    <mergeCell ref="E207:F207"/>
    <mergeCell ref="E208:F208"/>
    <mergeCell ref="E219:F219"/>
    <mergeCell ref="E220:F220"/>
    <mergeCell ref="E221:F221"/>
    <mergeCell ref="E222:F222"/>
    <mergeCell ref="E223:F223"/>
    <mergeCell ref="E214:F214"/>
    <mergeCell ref="E215:F215"/>
    <mergeCell ref="E216:F216"/>
    <mergeCell ref="E217:F217"/>
    <mergeCell ref="E218:F218"/>
    <mergeCell ref="E229:F229"/>
    <mergeCell ref="E230:F230"/>
    <mergeCell ref="E231:F231"/>
    <mergeCell ref="E232:F232"/>
    <mergeCell ref="E233:F233"/>
    <mergeCell ref="E224:F224"/>
    <mergeCell ref="E225:F225"/>
    <mergeCell ref="E226:F226"/>
    <mergeCell ref="E227:F227"/>
    <mergeCell ref="E228:F228"/>
    <mergeCell ref="E239:F239"/>
    <mergeCell ref="E240:F240"/>
    <mergeCell ref="E241:F241"/>
    <mergeCell ref="E242:F242"/>
    <mergeCell ref="E243:F243"/>
    <mergeCell ref="E234:F234"/>
    <mergeCell ref="E235:F235"/>
    <mergeCell ref="E236:F236"/>
    <mergeCell ref="E237:F237"/>
    <mergeCell ref="E238:F238"/>
    <mergeCell ref="E254:F254"/>
    <mergeCell ref="E255:F255"/>
    <mergeCell ref="E256:F256"/>
    <mergeCell ref="E249:F249"/>
    <mergeCell ref="E250:F250"/>
    <mergeCell ref="E251:F251"/>
    <mergeCell ref="E252:F252"/>
    <mergeCell ref="E253:F253"/>
    <mergeCell ref="E244:F244"/>
    <mergeCell ref="E245:F245"/>
    <mergeCell ref="E246:F246"/>
    <mergeCell ref="E247:F247"/>
    <mergeCell ref="E248:F24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60"/>
  <sheetViews>
    <sheetView topLeftCell="A236" zoomScale="90" zoomScaleNormal="90" workbookViewId="0">
      <selection activeCell="K259" sqref="K259"/>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 min="14" max="15" width="0" hidden="1"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826.42000000000064</v>
      </c>
      <c r="O2" t="s">
        <v>188</v>
      </c>
    </row>
    <row r="3" spans="1:15" ht="12.75" customHeight="1">
      <c r="A3" s="126"/>
      <c r="B3" s="133" t="s">
        <v>140</v>
      </c>
      <c r="C3" s="132"/>
      <c r="D3" s="132"/>
      <c r="E3" s="132"/>
      <c r="F3" s="132"/>
      <c r="G3" s="132"/>
      <c r="H3" s="132"/>
      <c r="I3" s="132"/>
      <c r="J3" s="132"/>
      <c r="K3" s="132"/>
      <c r="L3" s="127"/>
      <c r="N3">
        <v>826.42000000000064</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hidden="1" customHeight="1">
      <c r="A6" s="126"/>
      <c r="B6" s="133" t="s">
        <v>143</v>
      </c>
      <c r="C6" s="132"/>
      <c r="D6" s="132"/>
      <c r="E6" s="132"/>
      <c r="F6" s="132"/>
      <c r="G6" s="132"/>
      <c r="H6" s="132"/>
      <c r="I6" s="132"/>
      <c r="J6" s="132"/>
      <c r="K6" s="132"/>
      <c r="L6" s="127"/>
    </row>
    <row r="7" spans="1:15" ht="12.75" hidden="1"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723</v>
      </c>
      <c r="C10" s="132"/>
      <c r="D10" s="132"/>
      <c r="E10" s="132"/>
      <c r="F10" s="127"/>
      <c r="G10" s="128"/>
      <c r="H10" s="128" t="s">
        <v>723</v>
      </c>
      <c r="I10" s="132"/>
      <c r="J10" s="132"/>
      <c r="K10" s="164">
        <f>IF('Shipping Customer'!K10&lt;&gt;"",'Shipping Customer'!K10,"")</f>
        <v>52071</v>
      </c>
      <c r="L10" s="127"/>
    </row>
    <row r="11" spans="1:15" ht="12.75" customHeight="1">
      <c r="A11" s="126"/>
      <c r="B11" s="126" t="s">
        <v>724</v>
      </c>
      <c r="C11" s="132"/>
      <c r="D11" s="132"/>
      <c r="E11" s="132"/>
      <c r="F11" s="127"/>
      <c r="G11" s="128"/>
      <c r="H11" s="128" t="s">
        <v>724</v>
      </c>
      <c r="I11" s="132"/>
      <c r="J11" s="132"/>
      <c r="K11" s="165"/>
      <c r="L11" s="127"/>
    </row>
    <row r="12" spans="1:15" ht="12.75" customHeight="1">
      <c r="A12" s="126"/>
      <c r="B12" s="126" t="s">
        <v>725</v>
      </c>
      <c r="C12" s="132"/>
      <c r="D12" s="132"/>
      <c r="E12" s="132"/>
      <c r="F12" s="127"/>
      <c r="G12" s="128"/>
      <c r="H12" s="128" t="s">
        <v>725</v>
      </c>
      <c r="I12" s="132"/>
      <c r="J12" s="132"/>
      <c r="K12" s="132"/>
      <c r="L12" s="127"/>
    </row>
    <row r="13" spans="1:15" ht="12.75" customHeight="1">
      <c r="A13" s="126"/>
      <c r="B13" s="126" t="s">
        <v>913</v>
      </c>
      <c r="C13" s="132"/>
      <c r="D13" s="132"/>
      <c r="E13" s="132"/>
      <c r="F13" s="127"/>
      <c r="G13" s="128"/>
      <c r="H13" s="128" t="s">
        <v>913</v>
      </c>
      <c r="I13" s="132"/>
      <c r="J13" s="132"/>
      <c r="K13" s="111" t="s">
        <v>16</v>
      </c>
      <c r="L13" s="127"/>
    </row>
    <row r="14" spans="1:15" ht="15" customHeight="1">
      <c r="A14" s="126"/>
      <c r="B14" s="126" t="s">
        <v>727</v>
      </c>
      <c r="C14" s="132"/>
      <c r="D14" s="132"/>
      <c r="E14" s="132"/>
      <c r="F14" s="127"/>
      <c r="G14" s="128"/>
      <c r="H14" s="128" t="s">
        <v>727</v>
      </c>
      <c r="I14" s="132"/>
      <c r="J14" s="132"/>
      <c r="K14" s="166">
        <f>'Shipping Customer'!K14</f>
        <v>45237</v>
      </c>
      <c r="L14" s="127"/>
    </row>
    <row r="15" spans="1:15" ht="15" customHeight="1">
      <c r="A15" s="126"/>
      <c r="B15" s="143" t="s">
        <v>914</v>
      </c>
      <c r="C15" s="7"/>
      <c r="D15" s="7"/>
      <c r="E15" s="7"/>
      <c r="F15" s="8"/>
      <c r="G15" s="128"/>
      <c r="H15" s="142" t="s">
        <v>914</v>
      </c>
      <c r="I15" s="132"/>
      <c r="J15" s="132"/>
      <c r="K15" s="167"/>
      <c r="L15" s="127"/>
    </row>
    <row r="16" spans="1:15" ht="15" customHeight="1">
      <c r="A16" s="126"/>
      <c r="B16" s="132"/>
      <c r="C16" s="132"/>
      <c r="D16" s="132"/>
      <c r="E16" s="132"/>
      <c r="F16" s="132"/>
      <c r="G16" s="132"/>
      <c r="H16" s="132"/>
      <c r="I16" s="135" t="s">
        <v>147</v>
      </c>
      <c r="J16" s="135" t="s">
        <v>147</v>
      </c>
      <c r="K16" s="141">
        <v>40624</v>
      </c>
      <c r="L16" s="127"/>
    </row>
    <row r="17" spans="1:12" ht="12.75" customHeight="1">
      <c r="A17" s="126"/>
      <c r="B17" s="132" t="s">
        <v>728</v>
      </c>
      <c r="C17" s="132"/>
      <c r="D17" s="132"/>
      <c r="E17" s="132"/>
      <c r="F17" s="132"/>
      <c r="G17" s="132"/>
      <c r="H17" s="132"/>
      <c r="I17" s="135" t="s">
        <v>148</v>
      </c>
      <c r="J17" s="135" t="s">
        <v>148</v>
      </c>
      <c r="K17" s="141" t="str">
        <f>IF('Shipping Customer'!K17&lt;&gt;"",'Shipping Customer'!K17,"")</f>
        <v>Sunny</v>
      </c>
      <c r="L17" s="127"/>
    </row>
    <row r="18" spans="1:12" ht="18">
      <c r="A18" s="126"/>
      <c r="B18" s="132" t="s">
        <v>729</v>
      </c>
      <c r="C18" s="132"/>
      <c r="D18" s="132"/>
      <c r="E18" s="132"/>
      <c r="F18" s="132"/>
      <c r="G18" s="132"/>
      <c r="H18" s="155" t="s">
        <v>923</v>
      </c>
      <c r="I18" s="134" t="s">
        <v>264</v>
      </c>
      <c r="J18" s="134" t="s">
        <v>264</v>
      </c>
      <c r="K18" s="116" t="s">
        <v>164</v>
      </c>
      <c r="L18" s="127"/>
    </row>
    <row r="19" spans="1:12">
      <c r="A19" s="126"/>
      <c r="B19" s="132"/>
      <c r="C19" s="132"/>
      <c r="D19" s="132"/>
      <c r="E19" s="132"/>
      <c r="F19" s="132"/>
      <c r="G19" s="132"/>
      <c r="H19" s="156" t="s">
        <v>924</v>
      </c>
      <c r="I19" s="132"/>
      <c r="J19" s="132"/>
      <c r="K19" s="132"/>
      <c r="L19" s="127"/>
    </row>
    <row r="20" spans="1:12" ht="12.75" customHeight="1">
      <c r="A20" s="126"/>
      <c r="B20" s="112" t="s">
        <v>204</v>
      </c>
      <c r="C20" s="112" t="s">
        <v>205</v>
      </c>
      <c r="D20" s="112" t="s">
        <v>290</v>
      </c>
      <c r="E20" s="129" t="s">
        <v>206</v>
      </c>
      <c r="F20" s="168" t="s">
        <v>207</v>
      </c>
      <c r="G20" s="169"/>
      <c r="H20" s="112" t="s">
        <v>174</v>
      </c>
      <c r="I20" s="112" t="s">
        <v>208</v>
      </c>
      <c r="J20" s="112" t="s">
        <v>208</v>
      </c>
      <c r="K20" s="112" t="s">
        <v>26</v>
      </c>
      <c r="L20" s="127"/>
    </row>
    <row r="21" spans="1:12" ht="38.25">
      <c r="A21" s="126"/>
      <c r="B21" s="117"/>
      <c r="C21" s="117"/>
      <c r="D21" s="117"/>
      <c r="E21" s="118"/>
      <c r="F21" s="170"/>
      <c r="G21" s="171"/>
      <c r="H21" s="175" t="s">
        <v>929</v>
      </c>
      <c r="I21" s="117"/>
      <c r="J21" s="117"/>
      <c r="K21" s="117"/>
      <c r="L21" s="127"/>
    </row>
    <row r="22" spans="1:12" ht="24" customHeight="1">
      <c r="A22" s="126"/>
      <c r="B22" s="119">
        <f>'Full Tax'!D18</f>
        <v>5</v>
      </c>
      <c r="C22" s="10" t="s">
        <v>730</v>
      </c>
      <c r="D22" s="10" t="s">
        <v>730</v>
      </c>
      <c r="E22" s="130" t="s">
        <v>490</v>
      </c>
      <c r="F22" s="160"/>
      <c r="G22" s="161"/>
      <c r="H22" s="11" t="s">
        <v>904</v>
      </c>
      <c r="I22" s="14">
        <f>J22*0.713979760965998</f>
        <v>0.12137655936421968</v>
      </c>
      <c r="J22" s="14">
        <v>0.17</v>
      </c>
      <c r="K22" s="121">
        <f t="shared" ref="K22:K85" si="0">I22*B22</f>
        <v>0.60688279682109836</v>
      </c>
      <c r="L22" s="127"/>
    </row>
    <row r="23" spans="1:12" ht="24" customHeight="1">
      <c r="A23" s="126"/>
      <c r="B23" s="119">
        <f>'Full Tax'!D19</f>
        <v>5</v>
      </c>
      <c r="C23" s="10" t="s">
        <v>730</v>
      </c>
      <c r="D23" s="10" t="s">
        <v>730</v>
      </c>
      <c r="E23" s="130" t="s">
        <v>731</v>
      </c>
      <c r="F23" s="160"/>
      <c r="G23" s="161"/>
      <c r="H23" s="11" t="s">
        <v>904</v>
      </c>
      <c r="I23" s="14">
        <f t="shared" ref="I23:I86" si="1">J23*0.713979760965998</f>
        <v>0.12137655936421968</v>
      </c>
      <c r="J23" s="14">
        <v>0.17</v>
      </c>
      <c r="K23" s="121">
        <f t="shared" si="0"/>
        <v>0.60688279682109836</v>
      </c>
      <c r="L23" s="127"/>
    </row>
    <row r="24" spans="1:12" ht="24" customHeight="1">
      <c r="A24" s="126"/>
      <c r="B24" s="119">
        <f>'Full Tax'!D20</f>
        <v>5</v>
      </c>
      <c r="C24" s="10" t="s">
        <v>732</v>
      </c>
      <c r="D24" s="10" t="s">
        <v>732</v>
      </c>
      <c r="E24" s="130" t="s">
        <v>279</v>
      </c>
      <c r="F24" s="160"/>
      <c r="G24" s="161"/>
      <c r="H24" s="11" t="s">
        <v>905</v>
      </c>
      <c r="I24" s="14">
        <f t="shared" si="1"/>
        <v>0.12137655936421968</v>
      </c>
      <c r="J24" s="14">
        <v>0.17</v>
      </c>
      <c r="K24" s="121">
        <f t="shared" si="0"/>
        <v>0.60688279682109836</v>
      </c>
      <c r="L24" s="127"/>
    </row>
    <row r="25" spans="1:12" ht="24" customHeight="1">
      <c r="A25" s="126"/>
      <c r="B25" s="119">
        <f>'Full Tax'!D21</f>
        <v>10</v>
      </c>
      <c r="C25" s="10" t="s">
        <v>733</v>
      </c>
      <c r="D25" s="10" t="s">
        <v>733</v>
      </c>
      <c r="E25" s="130" t="s">
        <v>30</v>
      </c>
      <c r="F25" s="160" t="s">
        <v>279</v>
      </c>
      <c r="G25" s="161"/>
      <c r="H25" s="11" t="s">
        <v>734</v>
      </c>
      <c r="I25" s="14">
        <f t="shared" si="1"/>
        <v>0.14993574980285959</v>
      </c>
      <c r="J25" s="14">
        <v>0.21</v>
      </c>
      <c r="K25" s="121">
        <f t="shared" si="0"/>
        <v>1.499357498028596</v>
      </c>
      <c r="L25" s="127"/>
    </row>
    <row r="26" spans="1:12" ht="24" customHeight="1">
      <c r="A26" s="126"/>
      <c r="B26" s="119">
        <f>'Full Tax'!D22</f>
        <v>5</v>
      </c>
      <c r="C26" s="10" t="s">
        <v>733</v>
      </c>
      <c r="D26" s="10" t="s">
        <v>733</v>
      </c>
      <c r="E26" s="130" t="s">
        <v>30</v>
      </c>
      <c r="F26" s="160" t="s">
        <v>735</v>
      </c>
      <c r="G26" s="161"/>
      <c r="H26" s="11" t="s">
        <v>734</v>
      </c>
      <c r="I26" s="14">
        <f t="shared" si="1"/>
        <v>0.14993574980285959</v>
      </c>
      <c r="J26" s="14">
        <v>0.21</v>
      </c>
      <c r="K26" s="121">
        <f t="shared" si="0"/>
        <v>0.74967874901429798</v>
      </c>
      <c r="L26" s="127"/>
    </row>
    <row r="27" spans="1:12" ht="24" customHeight="1">
      <c r="A27" s="126"/>
      <c r="B27" s="119">
        <f>'Full Tax'!D23</f>
        <v>10</v>
      </c>
      <c r="C27" s="10" t="s">
        <v>733</v>
      </c>
      <c r="D27" s="10" t="s">
        <v>733</v>
      </c>
      <c r="E27" s="130" t="s">
        <v>31</v>
      </c>
      <c r="F27" s="160" t="s">
        <v>279</v>
      </c>
      <c r="G27" s="161"/>
      <c r="H27" s="11" t="s">
        <v>734</v>
      </c>
      <c r="I27" s="14">
        <f t="shared" si="1"/>
        <v>0.14993574980285959</v>
      </c>
      <c r="J27" s="14">
        <v>0.21</v>
      </c>
      <c r="K27" s="121">
        <f t="shared" si="0"/>
        <v>1.499357498028596</v>
      </c>
      <c r="L27" s="127"/>
    </row>
    <row r="28" spans="1:12" ht="12.75" customHeight="1">
      <c r="A28" s="126"/>
      <c r="B28" s="119">
        <f>'Full Tax'!D24</f>
        <v>2</v>
      </c>
      <c r="C28" s="10" t="s">
        <v>736</v>
      </c>
      <c r="D28" s="10" t="s">
        <v>869</v>
      </c>
      <c r="E28" s="130" t="s">
        <v>716</v>
      </c>
      <c r="F28" s="160" t="s">
        <v>279</v>
      </c>
      <c r="G28" s="161"/>
      <c r="H28" s="11" t="s">
        <v>737</v>
      </c>
      <c r="I28" s="14">
        <f t="shared" si="1"/>
        <v>0.34985008287333902</v>
      </c>
      <c r="J28" s="14">
        <v>0.49</v>
      </c>
      <c r="K28" s="121">
        <f t="shared" si="0"/>
        <v>0.69970016574667804</v>
      </c>
      <c r="L28" s="127"/>
    </row>
    <row r="29" spans="1:12" ht="12.75" customHeight="1">
      <c r="A29" s="126"/>
      <c r="B29" s="119">
        <f>'Full Tax'!D25</f>
        <v>2</v>
      </c>
      <c r="C29" s="10" t="s">
        <v>736</v>
      </c>
      <c r="D29" s="10" t="s">
        <v>870</v>
      </c>
      <c r="E29" s="130" t="s">
        <v>720</v>
      </c>
      <c r="F29" s="160" t="s">
        <v>279</v>
      </c>
      <c r="G29" s="161"/>
      <c r="H29" s="11" t="s">
        <v>737</v>
      </c>
      <c r="I29" s="14">
        <f t="shared" si="1"/>
        <v>0.56404401116313851</v>
      </c>
      <c r="J29" s="14">
        <v>0.79</v>
      </c>
      <c r="K29" s="121">
        <f t="shared" si="0"/>
        <v>1.128088022326277</v>
      </c>
      <c r="L29" s="127"/>
    </row>
    <row r="30" spans="1:12" ht="12.75" customHeight="1">
      <c r="A30" s="126"/>
      <c r="B30" s="119">
        <f>'Full Tax'!D26</f>
        <v>2</v>
      </c>
      <c r="C30" s="10" t="s">
        <v>738</v>
      </c>
      <c r="D30" s="10" t="s">
        <v>871</v>
      </c>
      <c r="E30" s="130" t="s">
        <v>717</v>
      </c>
      <c r="F30" s="160" t="s">
        <v>279</v>
      </c>
      <c r="G30" s="161"/>
      <c r="H30" s="11" t="s">
        <v>739</v>
      </c>
      <c r="I30" s="14">
        <f t="shared" si="1"/>
        <v>0.46408684462789873</v>
      </c>
      <c r="J30" s="14">
        <v>0.65</v>
      </c>
      <c r="K30" s="121">
        <f t="shared" si="0"/>
        <v>0.92817368925579746</v>
      </c>
      <c r="L30" s="127"/>
    </row>
    <row r="31" spans="1:12" ht="12.75" customHeight="1">
      <c r="A31" s="126"/>
      <c r="B31" s="119">
        <f>'Full Tax'!D27</f>
        <v>2</v>
      </c>
      <c r="C31" s="10" t="s">
        <v>738</v>
      </c>
      <c r="D31" s="10" t="s">
        <v>871</v>
      </c>
      <c r="E31" s="130" t="s">
        <v>717</v>
      </c>
      <c r="F31" s="160" t="s">
        <v>589</v>
      </c>
      <c r="G31" s="161"/>
      <c r="H31" s="11" t="s">
        <v>739</v>
      </c>
      <c r="I31" s="14">
        <f t="shared" si="1"/>
        <v>0.46408684462789873</v>
      </c>
      <c r="J31" s="14">
        <v>0.65</v>
      </c>
      <c r="K31" s="121">
        <f t="shared" si="0"/>
        <v>0.92817368925579746</v>
      </c>
      <c r="L31" s="127"/>
    </row>
    <row r="32" spans="1:12" ht="12.75" customHeight="1">
      <c r="A32" s="126"/>
      <c r="B32" s="119">
        <f>'Full Tax'!D28</f>
        <v>2</v>
      </c>
      <c r="C32" s="10" t="s">
        <v>738</v>
      </c>
      <c r="D32" s="10" t="s">
        <v>872</v>
      </c>
      <c r="E32" s="130" t="s">
        <v>718</v>
      </c>
      <c r="F32" s="160" t="s">
        <v>279</v>
      </c>
      <c r="G32" s="161"/>
      <c r="H32" s="11" t="s">
        <v>739</v>
      </c>
      <c r="I32" s="14">
        <f t="shared" si="1"/>
        <v>0.46408684462789873</v>
      </c>
      <c r="J32" s="14">
        <v>0.65</v>
      </c>
      <c r="K32" s="121">
        <f t="shared" si="0"/>
        <v>0.92817368925579746</v>
      </c>
      <c r="L32" s="127"/>
    </row>
    <row r="33" spans="1:12" ht="12.75" customHeight="1">
      <c r="A33" s="126"/>
      <c r="B33" s="119">
        <f>'Full Tax'!D29</f>
        <v>4</v>
      </c>
      <c r="C33" s="10" t="s">
        <v>738</v>
      </c>
      <c r="D33" s="10" t="s">
        <v>873</v>
      </c>
      <c r="E33" s="130" t="s">
        <v>719</v>
      </c>
      <c r="F33" s="160" t="s">
        <v>279</v>
      </c>
      <c r="G33" s="161"/>
      <c r="H33" s="11" t="s">
        <v>739</v>
      </c>
      <c r="I33" s="14">
        <f t="shared" si="1"/>
        <v>0.52120522550517856</v>
      </c>
      <c r="J33" s="14">
        <v>0.73</v>
      </c>
      <c r="K33" s="121">
        <f t="shared" si="0"/>
        <v>2.0848209020207142</v>
      </c>
      <c r="L33" s="127"/>
    </row>
    <row r="34" spans="1:12" ht="12.75" customHeight="1">
      <c r="A34" s="126"/>
      <c r="B34" s="119">
        <f>'Full Tax'!D30</f>
        <v>2</v>
      </c>
      <c r="C34" s="10" t="s">
        <v>738</v>
      </c>
      <c r="D34" s="10" t="s">
        <v>874</v>
      </c>
      <c r="E34" s="130" t="s">
        <v>740</v>
      </c>
      <c r="F34" s="160" t="s">
        <v>279</v>
      </c>
      <c r="G34" s="161"/>
      <c r="H34" s="11" t="s">
        <v>739</v>
      </c>
      <c r="I34" s="14">
        <f t="shared" si="1"/>
        <v>0.77109814184327796</v>
      </c>
      <c r="J34" s="14">
        <v>1.08</v>
      </c>
      <c r="K34" s="121">
        <f t="shared" si="0"/>
        <v>1.5421962836865559</v>
      </c>
      <c r="L34" s="127"/>
    </row>
    <row r="35" spans="1:12" ht="12.75" customHeight="1">
      <c r="A35" s="126"/>
      <c r="B35" s="119">
        <f>'Full Tax'!D31</f>
        <v>2</v>
      </c>
      <c r="C35" s="10" t="s">
        <v>738</v>
      </c>
      <c r="D35" s="10" t="s">
        <v>874</v>
      </c>
      <c r="E35" s="130" t="s">
        <v>740</v>
      </c>
      <c r="F35" s="160" t="s">
        <v>115</v>
      </c>
      <c r="G35" s="161"/>
      <c r="H35" s="11" t="s">
        <v>739</v>
      </c>
      <c r="I35" s="14">
        <f t="shared" si="1"/>
        <v>0.77109814184327796</v>
      </c>
      <c r="J35" s="14">
        <v>1.08</v>
      </c>
      <c r="K35" s="121">
        <f t="shared" si="0"/>
        <v>1.5421962836865559</v>
      </c>
      <c r="L35" s="127"/>
    </row>
    <row r="36" spans="1:12" ht="12.75" customHeight="1">
      <c r="A36" s="126"/>
      <c r="B36" s="119">
        <f>'Full Tax'!D32</f>
        <v>2</v>
      </c>
      <c r="C36" s="10" t="s">
        <v>738</v>
      </c>
      <c r="D36" s="10" t="s">
        <v>874</v>
      </c>
      <c r="E36" s="130" t="s">
        <v>740</v>
      </c>
      <c r="F36" s="160" t="s">
        <v>731</v>
      </c>
      <c r="G36" s="161"/>
      <c r="H36" s="11" t="s">
        <v>739</v>
      </c>
      <c r="I36" s="14">
        <f t="shared" si="1"/>
        <v>0.77109814184327796</v>
      </c>
      <c r="J36" s="14">
        <v>1.08</v>
      </c>
      <c r="K36" s="121">
        <f t="shared" si="0"/>
        <v>1.5421962836865559</v>
      </c>
      <c r="L36" s="127"/>
    </row>
    <row r="37" spans="1:12" ht="12.75" customHeight="1">
      <c r="A37" s="126"/>
      <c r="B37" s="119">
        <f>'Full Tax'!D33</f>
        <v>5</v>
      </c>
      <c r="C37" s="10" t="s">
        <v>741</v>
      </c>
      <c r="D37" s="10" t="s">
        <v>741</v>
      </c>
      <c r="E37" s="130" t="s">
        <v>28</v>
      </c>
      <c r="F37" s="160" t="s">
        <v>279</v>
      </c>
      <c r="G37" s="161"/>
      <c r="H37" s="11" t="s">
        <v>742</v>
      </c>
      <c r="I37" s="14">
        <f t="shared" si="1"/>
        <v>9.9957166535239728E-2</v>
      </c>
      <c r="J37" s="14">
        <v>0.14000000000000001</v>
      </c>
      <c r="K37" s="121">
        <f t="shared" si="0"/>
        <v>0.49978583267619864</v>
      </c>
      <c r="L37" s="127"/>
    </row>
    <row r="38" spans="1:12" ht="12.75" customHeight="1">
      <c r="A38" s="126"/>
      <c r="B38" s="119">
        <f>'Full Tax'!D34</f>
        <v>10</v>
      </c>
      <c r="C38" s="10" t="s">
        <v>741</v>
      </c>
      <c r="D38" s="10" t="s">
        <v>741</v>
      </c>
      <c r="E38" s="130" t="s">
        <v>30</v>
      </c>
      <c r="F38" s="160" t="s">
        <v>743</v>
      </c>
      <c r="G38" s="161"/>
      <c r="H38" s="11" t="s">
        <v>742</v>
      </c>
      <c r="I38" s="14">
        <f t="shared" si="1"/>
        <v>9.9957166535239728E-2</v>
      </c>
      <c r="J38" s="14">
        <v>0.14000000000000001</v>
      </c>
      <c r="K38" s="121">
        <f t="shared" si="0"/>
        <v>0.99957166535239728</v>
      </c>
      <c r="L38" s="127"/>
    </row>
    <row r="39" spans="1:12" ht="12.75" customHeight="1">
      <c r="A39" s="126"/>
      <c r="B39" s="119">
        <f>'Full Tax'!D35</f>
        <v>5</v>
      </c>
      <c r="C39" s="10" t="s">
        <v>741</v>
      </c>
      <c r="D39" s="10" t="s">
        <v>741</v>
      </c>
      <c r="E39" s="130" t="s">
        <v>30</v>
      </c>
      <c r="F39" s="160" t="s">
        <v>279</v>
      </c>
      <c r="G39" s="161"/>
      <c r="H39" s="11" t="s">
        <v>742</v>
      </c>
      <c r="I39" s="14">
        <f t="shared" si="1"/>
        <v>9.9957166535239728E-2</v>
      </c>
      <c r="J39" s="14">
        <v>0.14000000000000001</v>
      </c>
      <c r="K39" s="121">
        <f t="shared" si="0"/>
        <v>0.49978583267619864</v>
      </c>
      <c r="L39" s="127"/>
    </row>
    <row r="40" spans="1:12" ht="12.75" customHeight="1">
      <c r="A40" s="126"/>
      <c r="B40" s="119">
        <f>'Full Tax'!D36</f>
        <v>5</v>
      </c>
      <c r="C40" s="10" t="s">
        <v>741</v>
      </c>
      <c r="D40" s="10" t="s">
        <v>741</v>
      </c>
      <c r="E40" s="130" t="s">
        <v>30</v>
      </c>
      <c r="F40" s="160" t="s">
        <v>115</v>
      </c>
      <c r="G40" s="161"/>
      <c r="H40" s="11" t="s">
        <v>742</v>
      </c>
      <c r="I40" s="14">
        <f t="shared" si="1"/>
        <v>9.9957166535239728E-2</v>
      </c>
      <c r="J40" s="14">
        <v>0.14000000000000001</v>
      </c>
      <c r="K40" s="121">
        <f t="shared" si="0"/>
        <v>0.49978583267619864</v>
      </c>
      <c r="L40" s="127"/>
    </row>
    <row r="41" spans="1:12" ht="24" customHeight="1">
      <c r="A41" s="126"/>
      <c r="B41" s="119">
        <f>'Full Tax'!D37</f>
        <v>10</v>
      </c>
      <c r="C41" s="10" t="s">
        <v>744</v>
      </c>
      <c r="D41" s="10" t="s">
        <v>744</v>
      </c>
      <c r="E41" s="130" t="s">
        <v>279</v>
      </c>
      <c r="F41" s="160"/>
      <c r="G41" s="161"/>
      <c r="H41" s="11" t="s">
        <v>906</v>
      </c>
      <c r="I41" s="14">
        <f t="shared" si="1"/>
        <v>0.12851635697387964</v>
      </c>
      <c r="J41" s="14">
        <v>0.18</v>
      </c>
      <c r="K41" s="121">
        <f t="shared" si="0"/>
        <v>1.2851635697387964</v>
      </c>
      <c r="L41" s="127"/>
    </row>
    <row r="42" spans="1:12" ht="24" customHeight="1">
      <c r="A42" s="126"/>
      <c r="B42" s="119">
        <f>'Full Tax'!D38</f>
        <v>5</v>
      </c>
      <c r="C42" s="10" t="s">
        <v>744</v>
      </c>
      <c r="D42" s="10" t="s">
        <v>744</v>
      </c>
      <c r="E42" s="130" t="s">
        <v>589</v>
      </c>
      <c r="F42" s="160"/>
      <c r="G42" s="161"/>
      <c r="H42" s="11" t="s">
        <v>906</v>
      </c>
      <c r="I42" s="14">
        <f t="shared" si="1"/>
        <v>0.12851635697387964</v>
      </c>
      <c r="J42" s="14">
        <v>0.18</v>
      </c>
      <c r="K42" s="121">
        <f t="shared" si="0"/>
        <v>0.64258178486939821</v>
      </c>
      <c r="L42" s="127"/>
    </row>
    <row r="43" spans="1:12" ht="24" customHeight="1">
      <c r="A43" s="126"/>
      <c r="B43" s="119">
        <f>'Full Tax'!D39</f>
        <v>5</v>
      </c>
      <c r="C43" s="10" t="s">
        <v>744</v>
      </c>
      <c r="D43" s="10" t="s">
        <v>744</v>
      </c>
      <c r="E43" s="130" t="s">
        <v>679</v>
      </c>
      <c r="F43" s="160"/>
      <c r="G43" s="161"/>
      <c r="H43" s="11" t="s">
        <v>906</v>
      </c>
      <c r="I43" s="14">
        <f t="shared" si="1"/>
        <v>0.12851635697387964</v>
      </c>
      <c r="J43" s="14">
        <v>0.18</v>
      </c>
      <c r="K43" s="121">
        <f t="shared" si="0"/>
        <v>0.64258178486939821</v>
      </c>
      <c r="L43" s="127"/>
    </row>
    <row r="44" spans="1:12" ht="24" customHeight="1">
      <c r="A44" s="126"/>
      <c r="B44" s="119">
        <f>'Full Tax'!D40</f>
        <v>5</v>
      </c>
      <c r="C44" s="10" t="s">
        <v>744</v>
      </c>
      <c r="D44" s="10" t="s">
        <v>744</v>
      </c>
      <c r="E44" s="130" t="s">
        <v>490</v>
      </c>
      <c r="F44" s="160"/>
      <c r="G44" s="161"/>
      <c r="H44" s="11" t="s">
        <v>906</v>
      </c>
      <c r="I44" s="14">
        <f t="shared" si="1"/>
        <v>0.12851635697387964</v>
      </c>
      <c r="J44" s="14">
        <v>0.18</v>
      </c>
      <c r="K44" s="121">
        <f t="shared" si="0"/>
        <v>0.64258178486939821</v>
      </c>
      <c r="L44" s="127"/>
    </row>
    <row r="45" spans="1:12" ht="24" customHeight="1">
      <c r="A45" s="126"/>
      <c r="B45" s="119">
        <f>'Full Tax'!D41</f>
        <v>5</v>
      </c>
      <c r="C45" s="10" t="s">
        <v>744</v>
      </c>
      <c r="D45" s="10" t="s">
        <v>744</v>
      </c>
      <c r="E45" s="130" t="s">
        <v>745</v>
      </c>
      <c r="F45" s="160"/>
      <c r="G45" s="161"/>
      <c r="H45" s="11" t="s">
        <v>906</v>
      </c>
      <c r="I45" s="14">
        <f t="shared" si="1"/>
        <v>0.12851635697387964</v>
      </c>
      <c r="J45" s="14">
        <v>0.18</v>
      </c>
      <c r="K45" s="121">
        <f t="shared" si="0"/>
        <v>0.64258178486939821</v>
      </c>
      <c r="L45" s="127"/>
    </row>
    <row r="46" spans="1:12" ht="24" customHeight="1">
      <c r="A46" s="126"/>
      <c r="B46" s="119">
        <f>'Full Tax'!D42</f>
        <v>5</v>
      </c>
      <c r="C46" s="10" t="s">
        <v>744</v>
      </c>
      <c r="D46" s="10" t="s">
        <v>744</v>
      </c>
      <c r="E46" s="130" t="s">
        <v>746</v>
      </c>
      <c r="F46" s="160"/>
      <c r="G46" s="161"/>
      <c r="H46" s="11" t="s">
        <v>906</v>
      </c>
      <c r="I46" s="14">
        <f t="shared" si="1"/>
        <v>0.12851635697387964</v>
      </c>
      <c r="J46" s="14">
        <v>0.18</v>
      </c>
      <c r="K46" s="121">
        <f t="shared" si="0"/>
        <v>0.64258178486939821</v>
      </c>
      <c r="L46" s="127"/>
    </row>
    <row r="47" spans="1:12" ht="24" customHeight="1">
      <c r="A47" s="126"/>
      <c r="B47" s="119">
        <f>'Full Tax'!D43</f>
        <v>5</v>
      </c>
      <c r="C47" s="10" t="s">
        <v>744</v>
      </c>
      <c r="D47" s="10" t="s">
        <v>744</v>
      </c>
      <c r="E47" s="130" t="s">
        <v>731</v>
      </c>
      <c r="F47" s="160"/>
      <c r="G47" s="161"/>
      <c r="H47" s="11" t="s">
        <v>906</v>
      </c>
      <c r="I47" s="14">
        <f t="shared" si="1"/>
        <v>0.12851635697387964</v>
      </c>
      <c r="J47" s="14">
        <v>0.18</v>
      </c>
      <c r="K47" s="121">
        <f t="shared" si="0"/>
        <v>0.64258178486939821</v>
      </c>
      <c r="L47" s="127"/>
    </row>
    <row r="48" spans="1:12" ht="24" customHeight="1">
      <c r="A48" s="126"/>
      <c r="B48" s="119">
        <f>'Full Tax'!D44</f>
        <v>5</v>
      </c>
      <c r="C48" s="10" t="s">
        <v>744</v>
      </c>
      <c r="D48" s="10" t="s">
        <v>744</v>
      </c>
      <c r="E48" s="130" t="s">
        <v>747</v>
      </c>
      <c r="F48" s="160"/>
      <c r="G48" s="161"/>
      <c r="H48" s="11" t="s">
        <v>906</v>
      </c>
      <c r="I48" s="14">
        <f t="shared" si="1"/>
        <v>0.12851635697387964</v>
      </c>
      <c r="J48" s="14">
        <v>0.18</v>
      </c>
      <c r="K48" s="121">
        <f t="shared" si="0"/>
        <v>0.64258178486939821</v>
      </c>
      <c r="L48" s="127"/>
    </row>
    <row r="49" spans="1:12" ht="24" customHeight="1">
      <c r="A49" s="126"/>
      <c r="B49" s="119">
        <f>'Full Tax'!D45</f>
        <v>5</v>
      </c>
      <c r="C49" s="10" t="s">
        <v>744</v>
      </c>
      <c r="D49" s="10" t="s">
        <v>744</v>
      </c>
      <c r="E49" s="130" t="s">
        <v>748</v>
      </c>
      <c r="F49" s="160"/>
      <c r="G49" s="161"/>
      <c r="H49" s="11" t="s">
        <v>906</v>
      </c>
      <c r="I49" s="14">
        <f t="shared" si="1"/>
        <v>0.12851635697387964</v>
      </c>
      <c r="J49" s="14">
        <v>0.18</v>
      </c>
      <c r="K49" s="121">
        <f t="shared" si="0"/>
        <v>0.64258178486939821</v>
      </c>
      <c r="L49" s="127"/>
    </row>
    <row r="50" spans="1:12" ht="24" customHeight="1">
      <c r="A50" s="126"/>
      <c r="B50" s="119">
        <f>'Full Tax'!D46</f>
        <v>5</v>
      </c>
      <c r="C50" s="10" t="s">
        <v>744</v>
      </c>
      <c r="D50" s="10" t="s">
        <v>744</v>
      </c>
      <c r="E50" s="130" t="s">
        <v>749</v>
      </c>
      <c r="F50" s="160"/>
      <c r="G50" s="161"/>
      <c r="H50" s="11" t="s">
        <v>906</v>
      </c>
      <c r="I50" s="14">
        <f t="shared" si="1"/>
        <v>0.12851635697387964</v>
      </c>
      <c r="J50" s="14">
        <v>0.18</v>
      </c>
      <c r="K50" s="121">
        <f t="shared" si="0"/>
        <v>0.64258178486939821</v>
      </c>
      <c r="L50" s="127"/>
    </row>
    <row r="51" spans="1:12" ht="24" customHeight="1">
      <c r="A51" s="126"/>
      <c r="B51" s="119">
        <f>'Full Tax'!D47</f>
        <v>5</v>
      </c>
      <c r="C51" s="10" t="s">
        <v>750</v>
      </c>
      <c r="D51" s="10" t="s">
        <v>750</v>
      </c>
      <c r="E51" s="130" t="s">
        <v>34</v>
      </c>
      <c r="F51" s="160" t="s">
        <v>112</v>
      </c>
      <c r="G51" s="161"/>
      <c r="H51" s="11" t="s">
        <v>751</v>
      </c>
      <c r="I51" s="14">
        <f t="shared" si="1"/>
        <v>0.3284306900443591</v>
      </c>
      <c r="J51" s="14">
        <v>0.46</v>
      </c>
      <c r="K51" s="121">
        <f t="shared" si="0"/>
        <v>1.6421534502217954</v>
      </c>
      <c r="L51" s="127"/>
    </row>
    <row r="52" spans="1:12" ht="24" customHeight="1">
      <c r="A52" s="126"/>
      <c r="B52" s="119">
        <f>'Full Tax'!D48</f>
        <v>8</v>
      </c>
      <c r="C52" s="10" t="s">
        <v>750</v>
      </c>
      <c r="D52" s="10" t="s">
        <v>750</v>
      </c>
      <c r="E52" s="130" t="s">
        <v>34</v>
      </c>
      <c r="F52" s="160" t="s">
        <v>216</v>
      </c>
      <c r="G52" s="161"/>
      <c r="H52" s="11" t="s">
        <v>751</v>
      </c>
      <c r="I52" s="14">
        <f t="shared" si="1"/>
        <v>0.3284306900443591</v>
      </c>
      <c r="J52" s="14">
        <v>0.46</v>
      </c>
      <c r="K52" s="121">
        <f t="shared" si="0"/>
        <v>2.6274455203548728</v>
      </c>
      <c r="L52" s="127"/>
    </row>
    <row r="53" spans="1:12" ht="24" customHeight="1">
      <c r="A53" s="126"/>
      <c r="B53" s="119">
        <f>'Full Tax'!D49</f>
        <v>5</v>
      </c>
      <c r="C53" s="10" t="s">
        <v>750</v>
      </c>
      <c r="D53" s="10" t="s">
        <v>750</v>
      </c>
      <c r="E53" s="130" t="s">
        <v>34</v>
      </c>
      <c r="F53" s="160" t="s">
        <v>269</v>
      </c>
      <c r="G53" s="161"/>
      <c r="H53" s="11" t="s">
        <v>751</v>
      </c>
      <c r="I53" s="14">
        <f t="shared" si="1"/>
        <v>0.3284306900443591</v>
      </c>
      <c r="J53" s="14">
        <v>0.46</v>
      </c>
      <c r="K53" s="121">
        <f t="shared" si="0"/>
        <v>1.6421534502217954</v>
      </c>
      <c r="L53" s="127"/>
    </row>
    <row r="54" spans="1:12" ht="24" customHeight="1">
      <c r="A54" s="126"/>
      <c r="B54" s="119">
        <f>'Full Tax'!D50</f>
        <v>5</v>
      </c>
      <c r="C54" s="10" t="s">
        <v>750</v>
      </c>
      <c r="D54" s="10" t="s">
        <v>750</v>
      </c>
      <c r="E54" s="130" t="s">
        <v>34</v>
      </c>
      <c r="F54" s="160" t="s">
        <v>272</v>
      </c>
      <c r="G54" s="161"/>
      <c r="H54" s="11" t="s">
        <v>751</v>
      </c>
      <c r="I54" s="14">
        <f t="shared" si="1"/>
        <v>0.3284306900443591</v>
      </c>
      <c r="J54" s="14">
        <v>0.46</v>
      </c>
      <c r="K54" s="121">
        <f t="shared" si="0"/>
        <v>1.6421534502217954</v>
      </c>
      <c r="L54" s="127"/>
    </row>
    <row r="55" spans="1:12" ht="24" customHeight="1">
      <c r="A55" s="126"/>
      <c r="B55" s="119">
        <f>'Full Tax'!D51</f>
        <v>5</v>
      </c>
      <c r="C55" s="10" t="s">
        <v>750</v>
      </c>
      <c r="D55" s="10" t="s">
        <v>750</v>
      </c>
      <c r="E55" s="130" t="s">
        <v>34</v>
      </c>
      <c r="F55" s="160" t="s">
        <v>273</v>
      </c>
      <c r="G55" s="161"/>
      <c r="H55" s="11" t="s">
        <v>751</v>
      </c>
      <c r="I55" s="14">
        <f t="shared" si="1"/>
        <v>0.3284306900443591</v>
      </c>
      <c r="J55" s="14">
        <v>0.46</v>
      </c>
      <c r="K55" s="121">
        <f t="shared" si="0"/>
        <v>1.6421534502217954</v>
      </c>
      <c r="L55" s="127"/>
    </row>
    <row r="56" spans="1:12" ht="24" customHeight="1">
      <c r="A56" s="126"/>
      <c r="B56" s="119">
        <f>'Full Tax'!D52</f>
        <v>5</v>
      </c>
      <c r="C56" s="10" t="s">
        <v>750</v>
      </c>
      <c r="D56" s="10" t="s">
        <v>750</v>
      </c>
      <c r="E56" s="130" t="s">
        <v>34</v>
      </c>
      <c r="F56" s="160" t="s">
        <v>274</v>
      </c>
      <c r="G56" s="161"/>
      <c r="H56" s="11" t="s">
        <v>751</v>
      </c>
      <c r="I56" s="14">
        <f t="shared" si="1"/>
        <v>0.3284306900443591</v>
      </c>
      <c r="J56" s="14">
        <v>0.46</v>
      </c>
      <c r="K56" s="121">
        <f t="shared" si="0"/>
        <v>1.6421534502217954</v>
      </c>
      <c r="L56" s="127"/>
    </row>
    <row r="57" spans="1:12" ht="24" customHeight="1">
      <c r="A57" s="126"/>
      <c r="B57" s="119">
        <f>'Full Tax'!D53</f>
        <v>5</v>
      </c>
      <c r="C57" s="10" t="s">
        <v>750</v>
      </c>
      <c r="D57" s="10" t="s">
        <v>750</v>
      </c>
      <c r="E57" s="130" t="s">
        <v>34</v>
      </c>
      <c r="F57" s="160" t="s">
        <v>670</v>
      </c>
      <c r="G57" s="161"/>
      <c r="H57" s="11" t="s">
        <v>751</v>
      </c>
      <c r="I57" s="14">
        <f t="shared" si="1"/>
        <v>0.3284306900443591</v>
      </c>
      <c r="J57" s="14">
        <v>0.46</v>
      </c>
      <c r="K57" s="121">
        <f t="shared" si="0"/>
        <v>1.6421534502217954</v>
      </c>
      <c r="L57" s="127"/>
    </row>
    <row r="58" spans="1:12" ht="24" customHeight="1">
      <c r="A58" s="126"/>
      <c r="B58" s="119">
        <f>'Full Tax'!D54</f>
        <v>3</v>
      </c>
      <c r="C58" s="10" t="s">
        <v>752</v>
      </c>
      <c r="D58" s="10" t="s">
        <v>752</v>
      </c>
      <c r="E58" s="130" t="s">
        <v>39</v>
      </c>
      <c r="F58" s="160" t="s">
        <v>279</v>
      </c>
      <c r="G58" s="161"/>
      <c r="H58" s="11" t="s">
        <v>753</v>
      </c>
      <c r="I58" s="14">
        <f t="shared" si="1"/>
        <v>0.52834502311483855</v>
      </c>
      <c r="J58" s="14">
        <v>0.74</v>
      </c>
      <c r="K58" s="121">
        <f t="shared" si="0"/>
        <v>1.5850350693445157</v>
      </c>
      <c r="L58" s="127"/>
    </row>
    <row r="59" spans="1:12" ht="24" customHeight="1">
      <c r="A59" s="126"/>
      <c r="B59" s="119">
        <f>'Full Tax'!D55</f>
        <v>3</v>
      </c>
      <c r="C59" s="10" t="s">
        <v>752</v>
      </c>
      <c r="D59" s="10" t="s">
        <v>752</v>
      </c>
      <c r="E59" s="130" t="s">
        <v>39</v>
      </c>
      <c r="F59" s="160" t="s">
        <v>278</v>
      </c>
      <c r="G59" s="161"/>
      <c r="H59" s="11" t="s">
        <v>753</v>
      </c>
      <c r="I59" s="14">
        <f t="shared" si="1"/>
        <v>0.52834502311483855</v>
      </c>
      <c r="J59" s="14">
        <v>0.74</v>
      </c>
      <c r="K59" s="121">
        <f t="shared" si="0"/>
        <v>1.5850350693445157</v>
      </c>
      <c r="L59" s="127"/>
    </row>
    <row r="60" spans="1:12" ht="24" customHeight="1">
      <c r="A60" s="126"/>
      <c r="B60" s="119">
        <f>'Full Tax'!D56</f>
        <v>3</v>
      </c>
      <c r="C60" s="10" t="s">
        <v>752</v>
      </c>
      <c r="D60" s="10" t="s">
        <v>752</v>
      </c>
      <c r="E60" s="130" t="s">
        <v>40</v>
      </c>
      <c r="F60" s="160" t="s">
        <v>279</v>
      </c>
      <c r="G60" s="161"/>
      <c r="H60" s="11" t="s">
        <v>753</v>
      </c>
      <c r="I60" s="14">
        <f t="shared" si="1"/>
        <v>0.52834502311483855</v>
      </c>
      <c r="J60" s="14">
        <v>0.74</v>
      </c>
      <c r="K60" s="121">
        <f t="shared" si="0"/>
        <v>1.5850350693445157</v>
      </c>
      <c r="L60" s="127"/>
    </row>
    <row r="61" spans="1:12" ht="24" customHeight="1">
      <c r="A61" s="126"/>
      <c r="B61" s="119">
        <f>'Full Tax'!D57</f>
        <v>3</v>
      </c>
      <c r="C61" s="10" t="s">
        <v>752</v>
      </c>
      <c r="D61" s="10" t="s">
        <v>752</v>
      </c>
      <c r="E61" s="130" t="s">
        <v>40</v>
      </c>
      <c r="F61" s="160" t="s">
        <v>278</v>
      </c>
      <c r="G61" s="161"/>
      <c r="H61" s="11" t="s">
        <v>753</v>
      </c>
      <c r="I61" s="14">
        <f t="shared" si="1"/>
        <v>0.52834502311483855</v>
      </c>
      <c r="J61" s="14">
        <v>0.74</v>
      </c>
      <c r="K61" s="121">
        <f t="shared" si="0"/>
        <v>1.5850350693445157</v>
      </c>
      <c r="L61" s="127"/>
    </row>
    <row r="62" spans="1:12" ht="24" customHeight="1">
      <c r="A62" s="126"/>
      <c r="B62" s="119">
        <f>'Full Tax'!D58</f>
        <v>3</v>
      </c>
      <c r="C62" s="10" t="s">
        <v>752</v>
      </c>
      <c r="D62" s="10" t="s">
        <v>752</v>
      </c>
      <c r="E62" s="130" t="s">
        <v>42</v>
      </c>
      <c r="F62" s="160" t="s">
        <v>279</v>
      </c>
      <c r="G62" s="161"/>
      <c r="H62" s="11" t="s">
        <v>753</v>
      </c>
      <c r="I62" s="14">
        <f t="shared" si="1"/>
        <v>0.52834502311483855</v>
      </c>
      <c r="J62" s="14">
        <v>0.74</v>
      </c>
      <c r="K62" s="121">
        <f t="shared" si="0"/>
        <v>1.5850350693445157</v>
      </c>
      <c r="L62" s="127"/>
    </row>
    <row r="63" spans="1:12" ht="24" customHeight="1">
      <c r="A63" s="126"/>
      <c r="B63" s="119">
        <f>'Full Tax'!D59</f>
        <v>3</v>
      </c>
      <c r="C63" s="10" t="s">
        <v>752</v>
      </c>
      <c r="D63" s="10" t="s">
        <v>752</v>
      </c>
      <c r="E63" s="130" t="s">
        <v>42</v>
      </c>
      <c r="F63" s="160" t="s">
        <v>278</v>
      </c>
      <c r="G63" s="161"/>
      <c r="H63" s="11" t="s">
        <v>753</v>
      </c>
      <c r="I63" s="14">
        <f t="shared" si="1"/>
        <v>0.52834502311483855</v>
      </c>
      <c r="J63" s="14">
        <v>0.74</v>
      </c>
      <c r="K63" s="121">
        <f t="shared" si="0"/>
        <v>1.5850350693445157</v>
      </c>
      <c r="L63" s="127"/>
    </row>
    <row r="64" spans="1:12" ht="24" customHeight="1">
      <c r="A64" s="126"/>
      <c r="B64" s="119">
        <f>'Full Tax'!D60</f>
        <v>3</v>
      </c>
      <c r="C64" s="10" t="s">
        <v>754</v>
      </c>
      <c r="D64" s="10" t="s">
        <v>875</v>
      </c>
      <c r="E64" s="130" t="s">
        <v>236</v>
      </c>
      <c r="F64" s="160" t="s">
        <v>274</v>
      </c>
      <c r="G64" s="161"/>
      <c r="H64" s="11" t="s">
        <v>755</v>
      </c>
      <c r="I64" s="14">
        <f t="shared" si="1"/>
        <v>0.63544198725973822</v>
      </c>
      <c r="J64" s="14">
        <v>0.89</v>
      </c>
      <c r="K64" s="121">
        <f t="shared" si="0"/>
        <v>1.9063259617792148</v>
      </c>
      <c r="L64" s="127"/>
    </row>
    <row r="65" spans="1:12" ht="24" customHeight="1">
      <c r="A65" s="126"/>
      <c r="B65" s="119">
        <f>'Full Tax'!D61</f>
        <v>3</v>
      </c>
      <c r="C65" s="10" t="s">
        <v>754</v>
      </c>
      <c r="D65" s="10" t="s">
        <v>875</v>
      </c>
      <c r="E65" s="130" t="s">
        <v>236</v>
      </c>
      <c r="F65" s="160" t="s">
        <v>275</v>
      </c>
      <c r="G65" s="161"/>
      <c r="H65" s="11" t="s">
        <v>755</v>
      </c>
      <c r="I65" s="14">
        <f t="shared" si="1"/>
        <v>0.63544198725973822</v>
      </c>
      <c r="J65" s="14">
        <v>0.89</v>
      </c>
      <c r="K65" s="121">
        <f t="shared" si="0"/>
        <v>1.9063259617792148</v>
      </c>
      <c r="L65" s="127"/>
    </row>
    <row r="66" spans="1:12" ht="24" customHeight="1">
      <c r="A66" s="126"/>
      <c r="B66" s="119">
        <f>'Full Tax'!D62</f>
        <v>3</v>
      </c>
      <c r="C66" s="10" t="s">
        <v>754</v>
      </c>
      <c r="D66" s="10" t="s">
        <v>876</v>
      </c>
      <c r="E66" s="130" t="s">
        <v>239</v>
      </c>
      <c r="F66" s="160" t="s">
        <v>274</v>
      </c>
      <c r="G66" s="161"/>
      <c r="H66" s="11" t="s">
        <v>755</v>
      </c>
      <c r="I66" s="14">
        <f t="shared" si="1"/>
        <v>0.67114097530803807</v>
      </c>
      <c r="J66" s="14">
        <v>0.94</v>
      </c>
      <c r="K66" s="121">
        <f t="shared" si="0"/>
        <v>2.0134229259241141</v>
      </c>
      <c r="L66" s="127"/>
    </row>
    <row r="67" spans="1:12" ht="24" customHeight="1">
      <c r="A67" s="126"/>
      <c r="B67" s="119">
        <f>'Full Tax'!D63</f>
        <v>3</v>
      </c>
      <c r="C67" s="10" t="s">
        <v>754</v>
      </c>
      <c r="D67" s="10" t="s">
        <v>876</v>
      </c>
      <c r="E67" s="130" t="s">
        <v>239</v>
      </c>
      <c r="F67" s="160" t="s">
        <v>275</v>
      </c>
      <c r="G67" s="161"/>
      <c r="H67" s="11" t="s">
        <v>755</v>
      </c>
      <c r="I67" s="14">
        <f t="shared" si="1"/>
        <v>0.67114097530803807</v>
      </c>
      <c r="J67" s="14">
        <v>0.94</v>
      </c>
      <c r="K67" s="121">
        <f t="shared" si="0"/>
        <v>2.0134229259241141</v>
      </c>
      <c r="L67" s="127"/>
    </row>
    <row r="68" spans="1:12" ht="24" customHeight="1">
      <c r="A68" s="126"/>
      <c r="B68" s="119">
        <f>'Full Tax'!D64</f>
        <v>3</v>
      </c>
      <c r="C68" s="10" t="s">
        <v>754</v>
      </c>
      <c r="D68" s="10" t="s">
        <v>877</v>
      </c>
      <c r="E68" s="130" t="s">
        <v>756</v>
      </c>
      <c r="F68" s="160" t="s">
        <v>274</v>
      </c>
      <c r="G68" s="161"/>
      <c r="H68" s="11" t="s">
        <v>755</v>
      </c>
      <c r="I68" s="14">
        <f t="shared" si="1"/>
        <v>0.70683996335633803</v>
      </c>
      <c r="J68" s="14">
        <v>0.99</v>
      </c>
      <c r="K68" s="121">
        <f t="shared" si="0"/>
        <v>2.1205198900690139</v>
      </c>
      <c r="L68" s="127"/>
    </row>
    <row r="69" spans="1:12" ht="24" customHeight="1">
      <c r="A69" s="126"/>
      <c r="B69" s="119">
        <f>'Full Tax'!D65</f>
        <v>3</v>
      </c>
      <c r="C69" s="10" t="s">
        <v>754</v>
      </c>
      <c r="D69" s="10" t="s">
        <v>877</v>
      </c>
      <c r="E69" s="130" t="s">
        <v>756</v>
      </c>
      <c r="F69" s="160" t="s">
        <v>275</v>
      </c>
      <c r="G69" s="161"/>
      <c r="H69" s="11" t="s">
        <v>755</v>
      </c>
      <c r="I69" s="14">
        <f t="shared" si="1"/>
        <v>0.70683996335633803</v>
      </c>
      <c r="J69" s="14">
        <v>0.99</v>
      </c>
      <c r="K69" s="121">
        <f t="shared" si="0"/>
        <v>2.1205198900690139</v>
      </c>
      <c r="L69" s="127"/>
    </row>
    <row r="70" spans="1:12" ht="24" customHeight="1">
      <c r="A70" s="126"/>
      <c r="B70" s="119">
        <f>'Full Tax'!D66</f>
        <v>2</v>
      </c>
      <c r="C70" s="10" t="s">
        <v>757</v>
      </c>
      <c r="D70" s="10" t="s">
        <v>757</v>
      </c>
      <c r="E70" s="130" t="s">
        <v>28</v>
      </c>
      <c r="F70" s="160" t="s">
        <v>758</v>
      </c>
      <c r="G70" s="161"/>
      <c r="H70" s="11" t="s">
        <v>759</v>
      </c>
      <c r="I70" s="14">
        <f t="shared" si="1"/>
        <v>0.42124805896993883</v>
      </c>
      <c r="J70" s="14">
        <v>0.59</v>
      </c>
      <c r="K70" s="121">
        <f t="shared" si="0"/>
        <v>0.84249611793987766</v>
      </c>
      <c r="L70" s="127"/>
    </row>
    <row r="71" spans="1:12" ht="24" customHeight="1">
      <c r="A71" s="126"/>
      <c r="B71" s="119">
        <f>'Full Tax'!D67</f>
        <v>3</v>
      </c>
      <c r="C71" s="10" t="s">
        <v>757</v>
      </c>
      <c r="D71" s="10" t="s">
        <v>757</v>
      </c>
      <c r="E71" s="130" t="s">
        <v>30</v>
      </c>
      <c r="F71" s="160" t="s">
        <v>277</v>
      </c>
      <c r="G71" s="161"/>
      <c r="H71" s="11" t="s">
        <v>759</v>
      </c>
      <c r="I71" s="14">
        <f t="shared" si="1"/>
        <v>0.42124805896993883</v>
      </c>
      <c r="J71" s="14">
        <v>0.59</v>
      </c>
      <c r="K71" s="121">
        <f t="shared" si="0"/>
        <v>1.2637441769098166</v>
      </c>
      <c r="L71" s="127"/>
    </row>
    <row r="72" spans="1:12" ht="24" customHeight="1">
      <c r="A72" s="126"/>
      <c r="B72" s="119">
        <f>'Full Tax'!D68</f>
        <v>2</v>
      </c>
      <c r="C72" s="10" t="s">
        <v>757</v>
      </c>
      <c r="D72" s="10" t="s">
        <v>757</v>
      </c>
      <c r="E72" s="130" t="s">
        <v>30</v>
      </c>
      <c r="F72" s="160" t="s">
        <v>758</v>
      </c>
      <c r="G72" s="161"/>
      <c r="H72" s="11" t="s">
        <v>759</v>
      </c>
      <c r="I72" s="14">
        <f t="shared" si="1"/>
        <v>0.42124805896993883</v>
      </c>
      <c r="J72" s="14">
        <v>0.59</v>
      </c>
      <c r="K72" s="121">
        <f t="shared" si="0"/>
        <v>0.84249611793987766</v>
      </c>
      <c r="L72" s="127"/>
    </row>
    <row r="73" spans="1:12" ht="24" customHeight="1">
      <c r="A73" s="126"/>
      <c r="B73" s="119">
        <f>'Full Tax'!D69</f>
        <v>2</v>
      </c>
      <c r="C73" s="10" t="s">
        <v>757</v>
      </c>
      <c r="D73" s="10" t="s">
        <v>757</v>
      </c>
      <c r="E73" s="130" t="s">
        <v>31</v>
      </c>
      <c r="F73" s="160" t="s">
        <v>758</v>
      </c>
      <c r="G73" s="161"/>
      <c r="H73" s="11" t="s">
        <v>759</v>
      </c>
      <c r="I73" s="14">
        <f t="shared" si="1"/>
        <v>0.42124805896993883</v>
      </c>
      <c r="J73" s="14">
        <v>0.59</v>
      </c>
      <c r="K73" s="121">
        <f t="shared" si="0"/>
        <v>0.84249611793987766</v>
      </c>
      <c r="L73" s="127"/>
    </row>
    <row r="74" spans="1:12" ht="24" customHeight="1">
      <c r="A74" s="126"/>
      <c r="B74" s="119">
        <f>'Full Tax'!D70</f>
        <v>5</v>
      </c>
      <c r="C74" s="10" t="s">
        <v>760</v>
      </c>
      <c r="D74" s="10" t="s">
        <v>760</v>
      </c>
      <c r="E74" s="130" t="s">
        <v>115</v>
      </c>
      <c r="F74" s="160"/>
      <c r="G74" s="161"/>
      <c r="H74" s="11" t="s">
        <v>907</v>
      </c>
      <c r="I74" s="14">
        <f t="shared" si="1"/>
        <v>0.12137655936421968</v>
      </c>
      <c r="J74" s="14">
        <v>0.17</v>
      </c>
      <c r="K74" s="121">
        <f t="shared" si="0"/>
        <v>0.60688279682109836</v>
      </c>
      <c r="L74" s="127"/>
    </row>
    <row r="75" spans="1:12" ht="24" customHeight="1">
      <c r="A75" s="126"/>
      <c r="B75" s="119">
        <f>'Full Tax'!D71</f>
        <v>5</v>
      </c>
      <c r="C75" s="10" t="s">
        <v>760</v>
      </c>
      <c r="D75" s="10" t="s">
        <v>760</v>
      </c>
      <c r="E75" s="130" t="s">
        <v>490</v>
      </c>
      <c r="F75" s="160"/>
      <c r="G75" s="161"/>
      <c r="H75" s="11" t="s">
        <v>907</v>
      </c>
      <c r="I75" s="14">
        <f t="shared" si="1"/>
        <v>0.12137655936421968</v>
      </c>
      <c r="J75" s="14">
        <v>0.17</v>
      </c>
      <c r="K75" s="121">
        <f t="shared" si="0"/>
        <v>0.60688279682109836</v>
      </c>
      <c r="L75" s="127"/>
    </row>
    <row r="76" spans="1:12" ht="24" customHeight="1">
      <c r="A76" s="126"/>
      <c r="B76" s="119">
        <f>'Full Tax'!D72</f>
        <v>5</v>
      </c>
      <c r="C76" s="10" t="s">
        <v>760</v>
      </c>
      <c r="D76" s="10" t="s">
        <v>760</v>
      </c>
      <c r="E76" s="130" t="s">
        <v>745</v>
      </c>
      <c r="F76" s="160"/>
      <c r="G76" s="161"/>
      <c r="H76" s="11" t="s">
        <v>907</v>
      </c>
      <c r="I76" s="14">
        <f t="shared" si="1"/>
        <v>0.12137655936421968</v>
      </c>
      <c r="J76" s="14">
        <v>0.17</v>
      </c>
      <c r="K76" s="121">
        <f t="shared" si="0"/>
        <v>0.60688279682109836</v>
      </c>
      <c r="L76" s="127"/>
    </row>
    <row r="77" spans="1:12" ht="24" customHeight="1">
      <c r="A77" s="126"/>
      <c r="B77" s="119">
        <f>'Full Tax'!D73</f>
        <v>5</v>
      </c>
      <c r="C77" s="10" t="s">
        <v>760</v>
      </c>
      <c r="D77" s="10" t="s">
        <v>760</v>
      </c>
      <c r="E77" s="130" t="s">
        <v>731</v>
      </c>
      <c r="F77" s="160"/>
      <c r="G77" s="161"/>
      <c r="H77" s="11" t="s">
        <v>907</v>
      </c>
      <c r="I77" s="14">
        <f t="shared" si="1"/>
        <v>0.12137655936421968</v>
      </c>
      <c r="J77" s="14">
        <v>0.17</v>
      </c>
      <c r="K77" s="121">
        <f t="shared" si="0"/>
        <v>0.60688279682109836</v>
      </c>
      <c r="L77" s="127"/>
    </row>
    <row r="78" spans="1:12" ht="24" customHeight="1">
      <c r="A78" s="126"/>
      <c r="B78" s="119">
        <f>'Full Tax'!D74</f>
        <v>5</v>
      </c>
      <c r="C78" s="10" t="s">
        <v>760</v>
      </c>
      <c r="D78" s="10" t="s">
        <v>760</v>
      </c>
      <c r="E78" s="130" t="s">
        <v>747</v>
      </c>
      <c r="F78" s="160"/>
      <c r="G78" s="161"/>
      <c r="H78" s="11" t="s">
        <v>907</v>
      </c>
      <c r="I78" s="14">
        <f t="shared" si="1"/>
        <v>0.12137655936421968</v>
      </c>
      <c r="J78" s="14">
        <v>0.17</v>
      </c>
      <c r="K78" s="121">
        <f t="shared" si="0"/>
        <v>0.60688279682109836</v>
      </c>
      <c r="L78" s="127"/>
    </row>
    <row r="79" spans="1:12" ht="24" customHeight="1">
      <c r="A79" s="126"/>
      <c r="B79" s="119">
        <f>'Full Tax'!D75</f>
        <v>5</v>
      </c>
      <c r="C79" s="10" t="s">
        <v>761</v>
      </c>
      <c r="D79" s="10" t="s">
        <v>761</v>
      </c>
      <c r="E79" s="130" t="s">
        <v>115</v>
      </c>
      <c r="F79" s="160"/>
      <c r="G79" s="161"/>
      <c r="H79" s="11" t="s">
        <v>908</v>
      </c>
      <c r="I79" s="14">
        <f t="shared" si="1"/>
        <v>0.12137655936421968</v>
      </c>
      <c r="J79" s="14">
        <v>0.17</v>
      </c>
      <c r="K79" s="121">
        <f t="shared" si="0"/>
        <v>0.60688279682109836</v>
      </c>
      <c r="L79" s="127"/>
    </row>
    <row r="80" spans="1:12" ht="24" customHeight="1">
      <c r="A80" s="126"/>
      <c r="B80" s="119">
        <f>'Full Tax'!D76</f>
        <v>5</v>
      </c>
      <c r="C80" s="10" t="s">
        <v>761</v>
      </c>
      <c r="D80" s="10" t="s">
        <v>761</v>
      </c>
      <c r="E80" s="130" t="s">
        <v>745</v>
      </c>
      <c r="F80" s="160"/>
      <c r="G80" s="161"/>
      <c r="H80" s="11" t="s">
        <v>908</v>
      </c>
      <c r="I80" s="14">
        <f t="shared" si="1"/>
        <v>0.12137655936421968</v>
      </c>
      <c r="J80" s="14">
        <v>0.17</v>
      </c>
      <c r="K80" s="121">
        <f t="shared" si="0"/>
        <v>0.60688279682109836</v>
      </c>
      <c r="L80" s="127"/>
    </row>
    <row r="81" spans="1:12" ht="24" customHeight="1">
      <c r="A81" s="126"/>
      <c r="B81" s="119">
        <f>'Full Tax'!D77</f>
        <v>5</v>
      </c>
      <c r="C81" s="10" t="s">
        <v>761</v>
      </c>
      <c r="D81" s="10" t="s">
        <v>761</v>
      </c>
      <c r="E81" s="130" t="s">
        <v>731</v>
      </c>
      <c r="F81" s="160"/>
      <c r="G81" s="161"/>
      <c r="H81" s="11" t="s">
        <v>908</v>
      </c>
      <c r="I81" s="14">
        <f t="shared" si="1"/>
        <v>0.12137655936421968</v>
      </c>
      <c r="J81" s="14">
        <v>0.17</v>
      </c>
      <c r="K81" s="121">
        <f t="shared" si="0"/>
        <v>0.60688279682109836</v>
      </c>
      <c r="L81" s="127"/>
    </row>
    <row r="82" spans="1:12" ht="24" customHeight="1">
      <c r="A82" s="126"/>
      <c r="B82" s="119">
        <f>'Full Tax'!D78</f>
        <v>2</v>
      </c>
      <c r="C82" s="10" t="s">
        <v>762</v>
      </c>
      <c r="D82" s="10" t="s">
        <v>762</v>
      </c>
      <c r="E82" s="130" t="s">
        <v>40</v>
      </c>
      <c r="F82" s="160" t="s">
        <v>747</v>
      </c>
      <c r="G82" s="161"/>
      <c r="H82" s="11" t="s">
        <v>763</v>
      </c>
      <c r="I82" s="14">
        <f t="shared" si="1"/>
        <v>0.52834502311483855</v>
      </c>
      <c r="J82" s="14">
        <v>0.74</v>
      </c>
      <c r="K82" s="121">
        <f t="shared" si="0"/>
        <v>1.0566900462296771</v>
      </c>
      <c r="L82" s="127"/>
    </row>
    <row r="83" spans="1:12" ht="24" customHeight="1">
      <c r="A83" s="126"/>
      <c r="B83" s="119">
        <f>'Full Tax'!D79</f>
        <v>2</v>
      </c>
      <c r="C83" s="10" t="s">
        <v>762</v>
      </c>
      <c r="D83" s="10" t="s">
        <v>762</v>
      </c>
      <c r="E83" s="130" t="s">
        <v>764</v>
      </c>
      <c r="F83" s="160" t="s">
        <v>279</v>
      </c>
      <c r="G83" s="161"/>
      <c r="H83" s="11" t="s">
        <v>763</v>
      </c>
      <c r="I83" s="14">
        <f t="shared" si="1"/>
        <v>0.52834502311483855</v>
      </c>
      <c r="J83" s="14">
        <v>0.74</v>
      </c>
      <c r="K83" s="121">
        <f t="shared" si="0"/>
        <v>1.0566900462296771</v>
      </c>
      <c r="L83" s="127"/>
    </row>
    <row r="84" spans="1:12" ht="24" customHeight="1">
      <c r="A84" s="126"/>
      <c r="B84" s="119">
        <f>'Full Tax'!D80</f>
        <v>2</v>
      </c>
      <c r="C84" s="10" t="s">
        <v>762</v>
      </c>
      <c r="D84" s="10" t="s">
        <v>762</v>
      </c>
      <c r="E84" s="130" t="s">
        <v>764</v>
      </c>
      <c r="F84" s="160" t="s">
        <v>278</v>
      </c>
      <c r="G84" s="161"/>
      <c r="H84" s="11" t="s">
        <v>763</v>
      </c>
      <c r="I84" s="14">
        <f t="shared" si="1"/>
        <v>0.52834502311483855</v>
      </c>
      <c r="J84" s="14">
        <v>0.74</v>
      </c>
      <c r="K84" s="121">
        <f t="shared" si="0"/>
        <v>1.0566900462296771</v>
      </c>
      <c r="L84" s="127"/>
    </row>
    <row r="85" spans="1:12" ht="24" customHeight="1">
      <c r="A85" s="126"/>
      <c r="B85" s="119">
        <f>'Full Tax'!D81</f>
        <v>3</v>
      </c>
      <c r="C85" s="10" t="s">
        <v>762</v>
      </c>
      <c r="D85" s="10" t="s">
        <v>762</v>
      </c>
      <c r="E85" s="130" t="s">
        <v>43</v>
      </c>
      <c r="F85" s="160" t="s">
        <v>279</v>
      </c>
      <c r="G85" s="161"/>
      <c r="H85" s="11" t="s">
        <v>763</v>
      </c>
      <c r="I85" s="14">
        <f t="shared" si="1"/>
        <v>0.52834502311483855</v>
      </c>
      <c r="J85" s="14">
        <v>0.74</v>
      </c>
      <c r="K85" s="121">
        <f t="shared" si="0"/>
        <v>1.5850350693445157</v>
      </c>
      <c r="L85" s="127"/>
    </row>
    <row r="86" spans="1:12" ht="24" customHeight="1">
      <c r="A86" s="126"/>
      <c r="B86" s="119">
        <f>'Full Tax'!D82</f>
        <v>3</v>
      </c>
      <c r="C86" s="10" t="s">
        <v>762</v>
      </c>
      <c r="D86" s="10" t="s">
        <v>762</v>
      </c>
      <c r="E86" s="130" t="s">
        <v>43</v>
      </c>
      <c r="F86" s="160" t="s">
        <v>278</v>
      </c>
      <c r="G86" s="161"/>
      <c r="H86" s="11" t="s">
        <v>763</v>
      </c>
      <c r="I86" s="14">
        <f t="shared" si="1"/>
        <v>0.52834502311483855</v>
      </c>
      <c r="J86" s="14">
        <v>0.74</v>
      </c>
      <c r="K86" s="121">
        <f t="shared" ref="K86:K149" si="2">I86*B86</f>
        <v>1.5850350693445157</v>
      </c>
      <c r="L86" s="127"/>
    </row>
    <row r="87" spans="1:12" ht="24" customHeight="1">
      <c r="A87" s="126"/>
      <c r="B87" s="119">
        <f>'Full Tax'!D83</f>
        <v>5</v>
      </c>
      <c r="C87" s="10" t="s">
        <v>765</v>
      </c>
      <c r="D87" s="10" t="s">
        <v>765</v>
      </c>
      <c r="E87" s="130" t="s">
        <v>33</v>
      </c>
      <c r="F87" s="160" t="s">
        <v>277</v>
      </c>
      <c r="G87" s="161"/>
      <c r="H87" s="11" t="s">
        <v>766</v>
      </c>
      <c r="I87" s="14">
        <f t="shared" ref="I87:I150" si="3">J87*0.713979760965998</f>
        <v>0.49264603506653859</v>
      </c>
      <c r="J87" s="14">
        <v>0.69</v>
      </c>
      <c r="K87" s="121">
        <f t="shared" si="2"/>
        <v>2.4632301753326931</v>
      </c>
      <c r="L87" s="127"/>
    </row>
    <row r="88" spans="1:12" ht="24" customHeight="1">
      <c r="A88" s="126"/>
      <c r="B88" s="119">
        <f>'Full Tax'!D84</f>
        <v>5</v>
      </c>
      <c r="C88" s="10" t="s">
        <v>765</v>
      </c>
      <c r="D88" s="10" t="s">
        <v>765</v>
      </c>
      <c r="E88" s="130" t="s">
        <v>33</v>
      </c>
      <c r="F88" s="160" t="s">
        <v>758</v>
      </c>
      <c r="G88" s="161"/>
      <c r="H88" s="11" t="s">
        <v>766</v>
      </c>
      <c r="I88" s="14">
        <f t="shared" si="3"/>
        <v>0.49264603506653859</v>
      </c>
      <c r="J88" s="14">
        <v>0.69</v>
      </c>
      <c r="K88" s="121">
        <f t="shared" si="2"/>
        <v>2.4632301753326931</v>
      </c>
      <c r="L88" s="127"/>
    </row>
    <row r="89" spans="1:12" ht="24" customHeight="1">
      <c r="A89" s="126"/>
      <c r="B89" s="119">
        <f>'Full Tax'!D85</f>
        <v>5</v>
      </c>
      <c r="C89" s="10" t="s">
        <v>765</v>
      </c>
      <c r="D89" s="10" t="s">
        <v>765</v>
      </c>
      <c r="E89" s="130" t="s">
        <v>34</v>
      </c>
      <c r="F89" s="160" t="s">
        <v>277</v>
      </c>
      <c r="G89" s="161"/>
      <c r="H89" s="11" t="s">
        <v>766</v>
      </c>
      <c r="I89" s="14">
        <f t="shared" si="3"/>
        <v>0.49264603506653859</v>
      </c>
      <c r="J89" s="14">
        <v>0.69</v>
      </c>
      <c r="K89" s="121">
        <f t="shared" si="2"/>
        <v>2.4632301753326931</v>
      </c>
      <c r="L89" s="127"/>
    </row>
    <row r="90" spans="1:12" ht="24" customHeight="1">
      <c r="A90" s="126"/>
      <c r="B90" s="119">
        <f>'Full Tax'!D86</f>
        <v>3</v>
      </c>
      <c r="C90" s="10" t="s">
        <v>767</v>
      </c>
      <c r="D90" s="10" t="s">
        <v>767</v>
      </c>
      <c r="E90" s="130" t="s">
        <v>32</v>
      </c>
      <c r="F90" s="160" t="s">
        <v>279</v>
      </c>
      <c r="G90" s="161"/>
      <c r="H90" s="11" t="s">
        <v>768</v>
      </c>
      <c r="I90" s="14">
        <f t="shared" si="3"/>
        <v>0.49978583267619858</v>
      </c>
      <c r="J90" s="14">
        <v>0.7</v>
      </c>
      <c r="K90" s="121">
        <f t="shared" si="2"/>
        <v>1.4993574980285957</v>
      </c>
      <c r="L90" s="127"/>
    </row>
    <row r="91" spans="1:12" ht="24" customHeight="1">
      <c r="A91" s="126"/>
      <c r="B91" s="119">
        <f>'Full Tax'!D87</f>
        <v>3</v>
      </c>
      <c r="C91" s="10" t="s">
        <v>767</v>
      </c>
      <c r="D91" s="10" t="s">
        <v>767</v>
      </c>
      <c r="E91" s="130" t="s">
        <v>32</v>
      </c>
      <c r="F91" s="160" t="s">
        <v>278</v>
      </c>
      <c r="G91" s="161"/>
      <c r="H91" s="11" t="s">
        <v>768</v>
      </c>
      <c r="I91" s="14">
        <f t="shared" si="3"/>
        <v>0.49978583267619858</v>
      </c>
      <c r="J91" s="14">
        <v>0.7</v>
      </c>
      <c r="K91" s="121">
        <f t="shared" si="2"/>
        <v>1.4993574980285957</v>
      </c>
      <c r="L91" s="127"/>
    </row>
    <row r="92" spans="1:12" ht="24" customHeight="1">
      <c r="A92" s="126"/>
      <c r="B92" s="119">
        <f>'Full Tax'!D88</f>
        <v>3</v>
      </c>
      <c r="C92" s="10" t="s">
        <v>767</v>
      </c>
      <c r="D92" s="10" t="s">
        <v>767</v>
      </c>
      <c r="E92" s="130" t="s">
        <v>33</v>
      </c>
      <c r="F92" s="160" t="s">
        <v>279</v>
      </c>
      <c r="G92" s="161"/>
      <c r="H92" s="11" t="s">
        <v>768</v>
      </c>
      <c r="I92" s="14">
        <f t="shared" si="3"/>
        <v>0.49264603506653859</v>
      </c>
      <c r="J92" s="14">
        <v>0.69</v>
      </c>
      <c r="K92" s="121">
        <f t="shared" si="2"/>
        <v>1.4779381051996157</v>
      </c>
      <c r="L92" s="127"/>
    </row>
    <row r="93" spans="1:12" ht="24" customHeight="1">
      <c r="A93" s="126"/>
      <c r="B93" s="119">
        <f>'Full Tax'!D89</f>
        <v>3</v>
      </c>
      <c r="C93" s="10" t="s">
        <v>767</v>
      </c>
      <c r="D93" s="10" t="s">
        <v>767</v>
      </c>
      <c r="E93" s="130" t="s">
        <v>33</v>
      </c>
      <c r="F93" s="160" t="s">
        <v>278</v>
      </c>
      <c r="G93" s="161"/>
      <c r="H93" s="11" t="s">
        <v>768</v>
      </c>
      <c r="I93" s="14">
        <f t="shared" si="3"/>
        <v>0.49264603506653859</v>
      </c>
      <c r="J93" s="14">
        <v>0.69</v>
      </c>
      <c r="K93" s="121">
        <f t="shared" si="2"/>
        <v>1.4779381051996157</v>
      </c>
      <c r="L93" s="127"/>
    </row>
    <row r="94" spans="1:12" ht="24" customHeight="1">
      <c r="A94" s="126"/>
      <c r="B94" s="119">
        <f>'Full Tax'!D90</f>
        <v>3</v>
      </c>
      <c r="C94" s="10" t="s">
        <v>767</v>
      </c>
      <c r="D94" s="10" t="s">
        <v>767</v>
      </c>
      <c r="E94" s="130" t="s">
        <v>34</v>
      </c>
      <c r="F94" s="160" t="s">
        <v>278</v>
      </c>
      <c r="G94" s="161"/>
      <c r="H94" s="11" t="s">
        <v>768</v>
      </c>
      <c r="I94" s="14">
        <f t="shared" si="3"/>
        <v>0.49264603506653859</v>
      </c>
      <c r="J94" s="14">
        <v>0.69</v>
      </c>
      <c r="K94" s="121">
        <f t="shared" si="2"/>
        <v>1.4779381051996157</v>
      </c>
      <c r="L94" s="127"/>
    </row>
    <row r="95" spans="1:12" ht="24" customHeight="1">
      <c r="A95" s="126"/>
      <c r="B95" s="119">
        <f>'Full Tax'!D91</f>
        <v>3</v>
      </c>
      <c r="C95" s="10" t="s">
        <v>767</v>
      </c>
      <c r="D95" s="10" t="s">
        <v>767</v>
      </c>
      <c r="E95" s="130" t="s">
        <v>53</v>
      </c>
      <c r="F95" s="160" t="s">
        <v>278</v>
      </c>
      <c r="G95" s="161"/>
      <c r="H95" s="11" t="s">
        <v>768</v>
      </c>
      <c r="I95" s="14">
        <f t="shared" si="3"/>
        <v>0.49264603506653859</v>
      </c>
      <c r="J95" s="14">
        <v>0.69</v>
      </c>
      <c r="K95" s="121">
        <f t="shared" si="2"/>
        <v>1.4779381051996157</v>
      </c>
      <c r="L95" s="127"/>
    </row>
    <row r="96" spans="1:12" ht="24" customHeight="1">
      <c r="A96" s="126"/>
      <c r="B96" s="119">
        <f>'Full Tax'!D92</f>
        <v>3</v>
      </c>
      <c r="C96" s="10" t="s">
        <v>769</v>
      </c>
      <c r="D96" s="10" t="s">
        <v>769</v>
      </c>
      <c r="E96" s="130" t="s">
        <v>28</v>
      </c>
      <c r="F96" s="160" t="s">
        <v>278</v>
      </c>
      <c r="G96" s="161"/>
      <c r="H96" s="11" t="s">
        <v>770</v>
      </c>
      <c r="I96" s="14">
        <f t="shared" si="3"/>
        <v>0.42124805896993883</v>
      </c>
      <c r="J96" s="14">
        <v>0.59</v>
      </c>
      <c r="K96" s="121">
        <f t="shared" si="2"/>
        <v>1.2637441769098166</v>
      </c>
      <c r="L96" s="127"/>
    </row>
    <row r="97" spans="1:12" ht="24" customHeight="1">
      <c r="A97" s="126"/>
      <c r="B97" s="119">
        <f>'Full Tax'!D93</f>
        <v>1</v>
      </c>
      <c r="C97" s="10" t="s">
        <v>771</v>
      </c>
      <c r="D97" s="10" t="s">
        <v>771</v>
      </c>
      <c r="E97" s="130" t="s">
        <v>30</v>
      </c>
      <c r="F97" s="160"/>
      <c r="G97" s="161"/>
      <c r="H97" s="11" t="s">
        <v>772</v>
      </c>
      <c r="I97" s="14">
        <f t="shared" si="3"/>
        <v>11.423676175455968</v>
      </c>
      <c r="J97" s="14">
        <v>16</v>
      </c>
      <c r="K97" s="121">
        <f t="shared" si="2"/>
        <v>11.423676175455968</v>
      </c>
      <c r="L97" s="127"/>
    </row>
    <row r="98" spans="1:12" ht="24" customHeight="1">
      <c r="A98" s="126"/>
      <c r="B98" s="119">
        <f>'Full Tax'!D94</f>
        <v>1</v>
      </c>
      <c r="C98" s="10" t="s">
        <v>773</v>
      </c>
      <c r="D98" s="10" t="s">
        <v>773</v>
      </c>
      <c r="E98" s="130" t="s">
        <v>774</v>
      </c>
      <c r="F98" s="160"/>
      <c r="G98" s="161"/>
      <c r="H98" s="11" t="s">
        <v>775</v>
      </c>
      <c r="I98" s="14">
        <f t="shared" si="3"/>
        <v>16.771384585091294</v>
      </c>
      <c r="J98" s="14">
        <v>23.49</v>
      </c>
      <c r="K98" s="121">
        <f t="shared" si="2"/>
        <v>16.771384585091294</v>
      </c>
      <c r="L98" s="127"/>
    </row>
    <row r="99" spans="1:12" ht="24" customHeight="1">
      <c r="A99" s="126"/>
      <c r="B99" s="119">
        <f>'Full Tax'!D95</f>
        <v>1</v>
      </c>
      <c r="C99" s="10" t="s">
        <v>773</v>
      </c>
      <c r="D99" s="10" t="s">
        <v>773</v>
      </c>
      <c r="E99" s="130" t="s">
        <v>776</v>
      </c>
      <c r="F99" s="160"/>
      <c r="G99" s="161"/>
      <c r="H99" s="11" t="s">
        <v>775</v>
      </c>
      <c r="I99" s="14">
        <f t="shared" si="3"/>
        <v>16.771384585091294</v>
      </c>
      <c r="J99" s="14">
        <v>23.49</v>
      </c>
      <c r="K99" s="121">
        <f t="shared" si="2"/>
        <v>16.771384585091294</v>
      </c>
      <c r="L99" s="127"/>
    </row>
    <row r="100" spans="1:12" ht="24" customHeight="1">
      <c r="A100" s="126"/>
      <c r="B100" s="119">
        <f>'Full Tax'!D96</f>
        <v>5</v>
      </c>
      <c r="C100" s="10" t="s">
        <v>668</v>
      </c>
      <c r="D100" s="10" t="s">
        <v>668</v>
      </c>
      <c r="E100" s="130" t="s">
        <v>30</v>
      </c>
      <c r="F100" s="160" t="s">
        <v>112</v>
      </c>
      <c r="G100" s="161"/>
      <c r="H100" s="11" t="s">
        <v>777</v>
      </c>
      <c r="I100" s="14">
        <f t="shared" si="3"/>
        <v>0.61402259443075824</v>
      </c>
      <c r="J100" s="14">
        <v>0.86</v>
      </c>
      <c r="K100" s="121">
        <f t="shared" si="2"/>
        <v>3.0701129721537912</v>
      </c>
      <c r="L100" s="127"/>
    </row>
    <row r="101" spans="1:12" ht="24" customHeight="1">
      <c r="A101" s="126"/>
      <c r="B101" s="119">
        <f>'Full Tax'!D97</f>
        <v>5</v>
      </c>
      <c r="C101" s="10" t="s">
        <v>668</v>
      </c>
      <c r="D101" s="10" t="s">
        <v>668</v>
      </c>
      <c r="E101" s="130" t="s">
        <v>31</v>
      </c>
      <c r="F101" s="160" t="s">
        <v>218</v>
      </c>
      <c r="G101" s="161"/>
      <c r="H101" s="11" t="s">
        <v>777</v>
      </c>
      <c r="I101" s="14">
        <f t="shared" si="3"/>
        <v>0.61402259443075824</v>
      </c>
      <c r="J101" s="14">
        <v>0.86</v>
      </c>
      <c r="K101" s="121">
        <f t="shared" si="2"/>
        <v>3.0701129721537912</v>
      </c>
      <c r="L101" s="127"/>
    </row>
    <row r="102" spans="1:12" ht="24" customHeight="1">
      <c r="A102" s="126"/>
      <c r="B102" s="119">
        <f>'Full Tax'!D98</f>
        <v>5</v>
      </c>
      <c r="C102" s="10" t="s">
        <v>668</v>
      </c>
      <c r="D102" s="10" t="s">
        <v>668</v>
      </c>
      <c r="E102" s="130" t="s">
        <v>31</v>
      </c>
      <c r="F102" s="160" t="s">
        <v>219</v>
      </c>
      <c r="G102" s="161"/>
      <c r="H102" s="11" t="s">
        <v>777</v>
      </c>
      <c r="I102" s="14">
        <f t="shared" si="3"/>
        <v>0.61402259443075824</v>
      </c>
      <c r="J102" s="14">
        <v>0.86</v>
      </c>
      <c r="K102" s="121">
        <f t="shared" si="2"/>
        <v>3.0701129721537912</v>
      </c>
      <c r="L102" s="127"/>
    </row>
    <row r="103" spans="1:12" ht="24" customHeight="1">
      <c r="A103" s="126"/>
      <c r="B103" s="119">
        <f>'Full Tax'!D99</f>
        <v>5</v>
      </c>
      <c r="C103" s="10" t="s">
        <v>668</v>
      </c>
      <c r="D103" s="10" t="s">
        <v>668</v>
      </c>
      <c r="E103" s="130" t="s">
        <v>31</v>
      </c>
      <c r="F103" s="160" t="s">
        <v>269</v>
      </c>
      <c r="G103" s="161"/>
      <c r="H103" s="11" t="s">
        <v>777</v>
      </c>
      <c r="I103" s="14">
        <f t="shared" si="3"/>
        <v>0.61402259443075824</v>
      </c>
      <c r="J103" s="14">
        <v>0.86</v>
      </c>
      <c r="K103" s="121">
        <f t="shared" si="2"/>
        <v>3.0701129721537912</v>
      </c>
      <c r="L103" s="127"/>
    </row>
    <row r="104" spans="1:12" ht="24" customHeight="1">
      <c r="A104" s="126"/>
      <c r="B104" s="119">
        <f>'Full Tax'!D100</f>
        <v>5</v>
      </c>
      <c r="C104" s="10" t="s">
        <v>668</v>
      </c>
      <c r="D104" s="10" t="s">
        <v>668</v>
      </c>
      <c r="E104" s="130" t="s">
        <v>31</v>
      </c>
      <c r="F104" s="160" t="s">
        <v>271</v>
      </c>
      <c r="G104" s="161"/>
      <c r="H104" s="11" t="s">
        <v>777</v>
      </c>
      <c r="I104" s="14">
        <f t="shared" si="3"/>
        <v>0.61402259443075824</v>
      </c>
      <c r="J104" s="14">
        <v>0.86</v>
      </c>
      <c r="K104" s="121">
        <f t="shared" si="2"/>
        <v>3.0701129721537912</v>
      </c>
      <c r="L104" s="127"/>
    </row>
    <row r="105" spans="1:12" ht="24" customHeight="1">
      <c r="A105" s="126"/>
      <c r="B105" s="119">
        <f>'Full Tax'!D101</f>
        <v>3</v>
      </c>
      <c r="C105" s="10" t="s">
        <v>668</v>
      </c>
      <c r="D105" s="10" t="s">
        <v>668</v>
      </c>
      <c r="E105" s="130" t="s">
        <v>31</v>
      </c>
      <c r="F105" s="160" t="s">
        <v>272</v>
      </c>
      <c r="G105" s="161"/>
      <c r="H105" s="11" t="s">
        <v>777</v>
      </c>
      <c r="I105" s="14">
        <f t="shared" si="3"/>
        <v>0.61402259443075824</v>
      </c>
      <c r="J105" s="14">
        <v>0.86</v>
      </c>
      <c r="K105" s="121">
        <f t="shared" si="2"/>
        <v>1.8420677832922747</v>
      </c>
      <c r="L105" s="127"/>
    </row>
    <row r="106" spans="1:12" ht="24" customHeight="1">
      <c r="A106" s="126"/>
      <c r="B106" s="119">
        <f>'Full Tax'!D102</f>
        <v>10</v>
      </c>
      <c r="C106" s="10" t="s">
        <v>668</v>
      </c>
      <c r="D106" s="10" t="s">
        <v>668</v>
      </c>
      <c r="E106" s="130" t="s">
        <v>32</v>
      </c>
      <c r="F106" s="160" t="s">
        <v>112</v>
      </c>
      <c r="G106" s="161"/>
      <c r="H106" s="11" t="s">
        <v>777</v>
      </c>
      <c r="I106" s="14">
        <f t="shared" si="3"/>
        <v>0.61402259443075824</v>
      </c>
      <c r="J106" s="14">
        <v>0.86</v>
      </c>
      <c r="K106" s="121">
        <f t="shared" si="2"/>
        <v>6.1402259443075824</v>
      </c>
      <c r="L106" s="127"/>
    </row>
    <row r="107" spans="1:12" ht="24" customHeight="1">
      <c r="A107" s="126"/>
      <c r="B107" s="119">
        <f>'Full Tax'!D103</f>
        <v>10</v>
      </c>
      <c r="C107" s="10" t="s">
        <v>668</v>
      </c>
      <c r="D107" s="10" t="s">
        <v>668</v>
      </c>
      <c r="E107" s="130" t="s">
        <v>32</v>
      </c>
      <c r="F107" s="160" t="s">
        <v>216</v>
      </c>
      <c r="G107" s="161"/>
      <c r="H107" s="11" t="s">
        <v>777</v>
      </c>
      <c r="I107" s="14">
        <f t="shared" si="3"/>
        <v>0.61402259443075824</v>
      </c>
      <c r="J107" s="14">
        <v>0.86</v>
      </c>
      <c r="K107" s="121">
        <f t="shared" si="2"/>
        <v>6.1402259443075824</v>
      </c>
      <c r="L107" s="127"/>
    </row>
    <row r="108" spans="1:12" ht="24" customHeight="1">
      <c r="A108" s="126"/>
      <c r="B108" s="119">
        <f>'Full Tax'!D104</f>
        <v>2</v>
      </c>
      <c r="C108" s="10" t="s">
        <v>668</v>
      </c>
      <c r="D108" s="10" t="s">
        <v>668</v>
      </c>
      <c r="E108" s="130" t="s">
        <v>32</v>
      </c>
      <c r="F108" s="160" t="s">
        <v>269</v>
      </c>
      <c r="G108" s="161"/>
      <c r="H108" s="11" t="s">
        <v>777</v>
      </c>
      <c r="I108" s="14">
        <f t="shared" si="3"/>
        <v>0.61402259443075824</v>
      </c>
      <c r="J108" s="14">
        <v>0.86</v>
      </c>
      <c r="K108" s="121">
        <f t="shared" si="2"/>
        <v>1.2280451888615165</v>
      </c>
      <c r="L108" s="127"/>
    </row>
    <row r="109" spans="1:12" ht="24" customHeight="1">
      <c r="A109" s="126"/>
      <c r="B109" s="119">
        <f>'Full Tax'!D105</f>
        <v>2</v>
      </c>
      <c r="C109" s="10" t="s">
        <v>668</v>
      </c>
      <c r="D109" s="10" t="s">
        <v>668</v>
      </c>
      <c r="E109" s="130" t="s">
        <v>32</v>
      </c>
      <c r="F109" s="160" t="s">
        <v>271</v>
      </c>
      <c r="G109" s="161"/>
      <c r="H109" s="11" t="s">
        <v>777</v>
      </c>
      <c r="I109" s="14">
        <f t="shared" si="3"/>
        <v>0.61402259443075824</v>
      </c>
      <c r="J109" s="14">
        <v>0.86</v>
      </c>
      <c r="K109" s="121">
        <f t="shared" si="2"/>
        <v>1.2280451888615165</v>
      </c>
      <c r="L109" s="127"/>
    </row>
    <row r="110" spans="1:12" ht="24" customHeight="1">
      <c r="A110" s="126"/>
      <c r="B110" s="119">
        <f>'Full Tax'!D106</f>
        <v>2</v>
      </c>
      <c r="C110" s="10" t="s">
        <v>668</v>
      </c>
      <c r="D110" s="10" t="s">
        <v>668</v>
      </c>
      <c r="E110" s="130" t="s">
        <v>32</v>
      </c>
      <c r="F110" s="160" t="s">
        <v>316</v>
      </c>
      <c r="G110" s="161"/>
      <c r="H110" s="11" t="s">
        <v>777</v>
      </c>
      <c r="I110" s="14">
        <f t="shared" si="3"/>
        <v>0.61402259443075824</v>
      </c>
      <c r="J110" s="14">
        <v>0.86</v>
      </c>
      <c r="K110" s="121">
        <f t="shared" si="2"/>
        <v>1.2280451888615165</v>
      </c>
      <c r="L110" s="127"/>
    </row>
    <row r="111" spans="1:12" ht="24" customHeight="1">
      <c r="A111" s="126"/>
      <c r="B111" s="119">
        <f>'Full Tax'!D107</f>
        <v>2</v>
      </c>
      <c r="C111" s="10" t="s">
        <v>668</v>
      </c>
      <c r="D111" s="10" t="s">
        <v>668</v>
      </c>
      <c r="E111" s="130" t="s">
        <v>32</v>
      </c>
      <c r="F111" s="160" t="s">
        <v>275</v>
      </c>
      <c r="G111" s="161"/>
      <c r="H111" s="11" t="s">
        <v>777</v>
      </c>
      <c r="I111" s="14">
        <f t="shared" si="3"/>
        <v>0.61402259443075824</v>
      </c>
      <c r="J111" s="14">
        <v>0.86</v>
      </c>
      <c r="K111" s="121">
        <f t="shared" si="2"/>
        <v>1.2280451888615165</v>
      </c>
      <c r="L111" s="127"/>
    </row>
    <row r="112" spans="1:12" ht="24" customHeight="1">
      <c r="A112" s="126"/>
      <c r="B112" s="119">
        <f>'Full Tax'!D108</f>
        <v>2</v>
      </c>
      <c r="C112" s="10" t="s">
        <v>668</v>
      </c>
      <c r="D112" s="10" t="s">
        <v>668</v>
      </c>
      <c r="E112" s="130" t="s">
        <v>32</v>
      </c>
      <c r="F112" s="160" t="s">
        <v>276</v>
      </c>
      <c r="G112" s="161"/>
      <c r="H112" s="11" t="s">
        <v>777</v>
      </c>
      <c r="I112" s="14">
        <f t="shared" si="3"/>
        <v>0.61402259443075824</v>
      </c>
      <c r="J112" s="14">
        <v>0.86</v>
      </c>
      <c r="K112" s="121">
        <f t="shared" si="2"/>
        <v>1.2280451888615165</v>
      </c>
      <c r="L112" s="127"/>
    </row>
    <row r="113" spans="1:12" ht="24" customHeight="1">
      <c r="A113" s="126"/>
      <c r="B113" s="119">
        <f>'Full Tax'!D109</f>
        <v>5</v>
      </c>
      <c r="C113" s="10" t="s">
        <v>778</v>
      </c>
      <c r="D113" s="10" t="s">
        <v>778</v>
      </c>
      <c r="E113" s="130" t="s">
        <v>28</v>
      </c>
      <c r="F113" s="160" t="s">
        <v>279</v>
      </c>
      <c r="G113" s="161"/>
      <c r="H113" s="11" t="s">
        <v>779</v>
      </c>
      <c r="I113" s="14">
        <f t="shared" si="3"/>
        <v>0.42124805896993883</v>
      </c>
      <c r="J113" s="14">
        <v>0.59</v>
      </c>
      <c r="K113" s="121">
        <f t="shared" si="2"/>
        <v>2.1062402948496941</v>
      </c>
      <c r="L113" s="127"/>
    </row>
    <row r="114" spans="1:12" ht="24" customHeight="1">
      <c r="A114" s="126"/>
      <c r="B114" s="119">
        <f>'Full Tax'!D110</f>
        <v>10</v>
      </c>
      <c r="C114" s="10" t="s">
        <v>778</v>
      </c>
      <c r="D114" s="10" t="s">
        <v>778</v>
      </c>
      <c r="E114" s="130" t="s">
        <v>30</v>
      </c>
      <c r="F114" s="160" t="s">
        <v>279</v>
      </c>
      <c r="G114" s="161"/>
      <c r="H114" s="11" t="s">
        <v>779</v>
      </c>
      <c r="I114" s="14">
        <f t="shared" si="3"/>
        <v>0.42124805896993883</v>
      </c>
      <c r="J114" s="14">
        <v>0.59</v>
      </c>
      <c r="K114" s="121">
        <f t="shared" si="2"/>
        <v>4.2124805896993882</v>
      </c>
      <c r="L114" s="127"/>
    </row>
    <row r="115" spans="1:12" ht="24" customHeight="1">
      <c r="A115" s="126"/>
      <c r="B115" s="119">
        <f>'Full Tax'!D111</f>
        <v>10</v>
      </c>
      <c r="C115" s="10" t="s">
        <v>778</v>
      </c>
      <c r="D115" s="10" t="s">
        <v>778</v>
      </c>
      <c r="E115" s="130" t="s">
        <v>30</v>
      </c>
      <c r="F115" s="160" t="s">
        <v>278</v>
      </c>
      <c r="G115" s="161"/>
      <c r="H115" s="11" t="s">
        <v>779</v>
      </c>
      <c r="I115" s="14">
        <f t="shared" si="3"/>
        <v>0.42124805896993883</v>
      </c>
      <c r="J115" s="14">
        <v>0.59</v>
      </c>
      <c r="K115" s="121">
        <f t="shared" si="2"/>
        <v>4.2124805896993882</v>
      </c>
      <c r="L115" s="127"/>
    </row>
    <row r="116" spans="1:12" ht="24" customHeight="1">
      <c r="A116" s="126"/>
      <c r="B116" s="119">
        <f>'Full Tax'!D112</f>
        <v>5</v>
      </c>
      <c r="C116" s="10" t="s">
        <v>778</v>
      </c>
      <c r="D116" s="10" t="s">
        <v>778</v>
      </c>
      <c r="E116" s="130" t="s">
        <v>31</v>
      </c>
      <c r="F116" s="160" t="s">
        <v>279</v>
      </c>
      <c r="G116" s="161"/>
      <c r="H116" s="11" t="s">
        <v>779</v>
      </c>
      <c r="I116" s="14">
        <f t="shared" si="3"/>
        <v>0.42124805896993883</v>
      </c>
      <c r="J116" s="14">
        <v>0.59</v>
      </c>
      <c r="K116" s="121">
        <f t="shared" si="2"/>
        <v>2.1062402948496941</v>
      </c>
      <c r="L116" s="127"/>
    </row>
    <row r="117" spans="1:12" ht="24" customHeight="1">
      <c r="A117" s="126"/>
      <c r="B117" s="119">
        <f>'Full Tax'!D113</f>
        <v>5</v>
      </c>
      <c r="C117" s="10" t="s">
        <v>778</v>
      </c>
      <c r="D117" s="10" t="s">
        <v>778</v>
      </c>
      <c r="E117" s="130" t="s">
        <v>31</v>
      </c>
      <c r="F117" s="160" t="s">
        <v>278</v>
      </c>
      <c r="G117" s="161"/>
      <c r="H117" s="11" t="s">
        <v>779</v>
      </c>
      <c r="I117" s="14">
        <f t="shared" si="3"/>
        <v>0.42124805896993883</v>
      </c>
      <c r="J117" s="14">
        <v>0.59</v>
      </c>
      <c r="K117" s="121">
        <f t="shared" si="2"/>
        <v>2.1062402948496941</v>
      </c>
      <c r="L117" s="127"/>
    </row>
    <row r="118" spans="1:12" ht="24" customHeight="1">
      <c r="A118" s="126"/>
      <c r="B118" s="119">
        <f>'Full Tax'!D114</f>
        <v>2</v>
      </c>
      <c r="C118" s="10" t="s">
        <v>780</v>
      </c>
      <c r="D118" s="10" t="s">
        <v>780</v>
      </c>
      <c r="E118" s="130" t="s">
        <v>279</v>
      </c>
      <c r="F118" s="160"/>
      <c r="G118" s="161"/>
      <c r="H118" s="11" t="s">
        <v>909</v>
      </c>
      <c r="I118" s="14">
        <f t="shared" si="3"/>
        <v>0.12851635697387964</v>
      </c>
      <c r="J118" s="14">
        <v>0.18</v>
      </c>
      <c r="K118" s="121">
        <f t="shared" si="2"/>
        <v>0.25703271394775928</v>
      </c>
      <c r="L118" s="127"/>
    </row>
    <row r="119" spans="1:12" ht="24" customHeight="1">
      <c r="A119" s="126"/>
      <c r="B119" s="119">
        <f>'Full Tax'!D115</f>
        <v>2</v>
      </c>
      <c r="C119" s="10" t="s">
        <v>780</v>
      </c>
      <c r="D119" s="10" t="s">
        <v>780</v>
      </c>
      <c r="E119" s="130" t="s">
        <v>589</v>
      </c>
      <c r="F119" s="160"/>
      <c r="G119" s="161"/>
      <c r="H119" s="11" t="s">
        <v>909</v>
      </c>
      <c r="I119" s="14">
        <f t="shared" si="3"/>
        <v>0.12851635697387964</v>
      </c>
      <c r="J119" s="14">
        <v>0.18</v>
      </c>
      <c r="K119" s="121">
        <f t="shared" si="2"/>
        <v>0.25703271394775928</v>
      </c>
      <c r="L119" s="127"/>
    </row>
    <row r="120" spans="1:12" ht="24" customHeight="1">
      <c r="A120" s="126"/>
      <c r="B120" s="119">
        <f>'Full Tax'!D116</f>
        <v>2</v>
      </c>
      <c r="C120" s="10" t="s">
        <v>780</v>
      </c>
      <c r="D120" s="10" t="s">
        <v>780</v>
      </c>
      <c r="E120" s="130" t="s">
        <v>679</v>
      </c>
      <c r="F120" s="160"/>
      <c r="G120" s="161"/>
      <c r="H120" s="11" t="s">
        <v>909</v>
      </c>
      <c r="I120" s="14">
        <f t="shared" si="3"/>
        <v>0.12851635697387964</v>
      </c>
      <c r="J120" s="14">
        <v>0.18</v>
      </c>
      <c r="K120" s="121">
        <f t="shared" si="2"/>
        <v>0.25703271394775928</v>
      </c>
      <c r="L120" s="127"/>
    </row>
    <row r="121" spans="1:12" ht="24" customHeight="1">
      <c r="A121" s="126"/>
      <c r="B121" s="119">
        <f>'Full Tax'!D117</f>
        <v>2</v>
      </c>
      <c r="C121" s="10" t="s">
        <v>780</v>
      </c>
      <c r="D121" s="10" t="s">
        <v>780</v>
      </c>
      <c r="E121" s="130" t="s">
        <v>490</v>
      </c>
      <c r="F121" s="160"/>
      <c r="G121" s="161"/>
      <c r="H121" s="11" t="s">
        <v>909</v>
      </c>
      <c r="I121" s="14">
        <f t="shared" si="3"/>
        <v>0.12851635697387964</v>
      </c>
      <c r="J121" s="14">
        <v>0.18</v>
      </c>
      <c r="K121" s="121">
        <f t="shared" si="2"/>
        <v>0.25703271394775928</v>
      </c>
      <c r="L121" s="127"/>
    </row>
    <row r="122" spans="1:12" ht="24" customHeight="1">
      <c r="A122" s="126"/>
      <c r="B122" s="119">
        <f>'Full Tax'!D118</f>
        <v>2</v>
      </c>
      <c r="C122" s="10" t="s">
        <v>780</v>
      </c>
      <c r="D122" s="10" t="s">
        <v>780</v>
      </c>
      <c r="E122" s="130" t="s">
        <v>745</v>
      </c>
      <c r="F122" s="160"/>
      <c r="G122" s="161"/>
      <c r="H122" s="11" t="s">
        <v>909</v>
      </c>
      <c r="I122" s="14">
        <f t="shared" si="3"/>
        <v>0.12851635697387964</v>
      </c>
      <c r="J122" s="14">
        <v>0.18</v>
      </c>
      <c r="K122" s="121">
        <f t="shared" si="2"/>
        <v>0.25703271394775928</v>
      </c>
      <c r="L122" s="127"/>
    </row>
    <row r="123" spans="1:12" ht="24" customHeight="1">
      <c r="A123" s="126"/>
      <c r="B123" s="119">
        <f>'Full Tax'!D119</f>
        <v>2</v>
      </c>
      <c r="C123" s="10" t="s">
        <v>780</v>
      </c>
      <c r="D123" s="10" t="s">
        <v>780</v>
      </c>
      <c r="E123" s="130" t="s">
        <v>731</v>
      </c>
      <c r="F123" s="160"/>
      <c r="G123" s="161"/>
      <c r="H123" s="11" t="s">
        <v>909</v>
      </c>
      <c r="I123" s="14">
        <f t="shared" si="3"/>
        <v>0.12851635697387964</v>
      </c>
      <c r="J123" s="14">
        <v>0.18</v>
      </c>
      <c r="K123" s="121">
        <f t="shared" si="2"/>
        <v>0.25703271394775928</v>
      </c>
      <c r="L123" s="127"/>
    </row>
    <row r="124" spans="1:12" ht="24" customHeight="1">
      <c r="A124" s="126"/>
      <c r="B124" s="119">
        <f>'Full Tax'!D120</f>
        <v>2</v>
      </c>
      <c r="C124" s="10" t="s">
        <v>780</v>
      </c>
      <c r="D124" s="10" t="s">
        <v>780</v>
      </c>
      <c r="E124" s="130" t="s">
        <v>747</v>
      </c>
      <c r="F124" s="160"/>
      <c r="G124" s="161"/>
      <c r="H124" s="11" t="s">
        <v>909</v>
      </c>
      <c r="I124" s="14">
        <f t="shared" si="3"/>
        <v>0.12851635697387964</v>
      </c>
      <c r="J124" s="14">
        <v>0.18</v>
      </c>
      <c r="K124" s="121">
        <f t="shared" si="2"/>
        <v>0.25703271394775928</v>
      </c>
      <c r="L124" s="127"/>
    </row>
    <row r="125" spans="1:12" ht="24" customHeight="1">
      <c r="A125" s="126"/>
      <c r="B125" s="119">
        <f>'Full Tax'!D121</f>
        <v>2</v>
      </c>
      <c r="C125" s="10" t="s">
        <v>780</v>
      </c>
      <c r="D125" s="10" t="s">
        <v>780</v>
      </c>
      <c r="E125" s="130" t="s">
        <v>748</v>
      </c>
      <c r="F125" s="160"/>
      <c r="G125" s="161"/>
      <c r="H125" s="11" t="s">
        <v>909</v>
      </c>
      <c r="I125" s="14">
        <f t="shared" si="3"/>
        <v>0.12851635697387964</v>
      </c>
      <c r="J125" s="14">
        <v>0.18</v>
      </c>
      <c r="K125" s="121">
        <f t="shared" si="2"/>
        <v>0.25703271394775928</v>
      </c>
      <c r="L125" s="127"/>
    </row>
    <row r="126" spans="1:12" ht="24" customHeight="1">
      <c r="A126" s="126"/>
      <c r="B126" s="119">
        <f>'Full Tax'!D122</f>
        <v>2</v>
      </c>
      <c r="C126" s="10" t="s">
        <v>780</v>
      </c>
      <c r="D126" s="10" t="s">
        <v>780</v>
      </c>
      <c r="E126" s="130" t="s">
        <v>749</v>
      </c>
      <c r="F126" s="160"/>
      <c r="G126" s="161"/>
      <c r="H126" s="11" t="s">
        <v>909</v>
      </c>
      <c r="I126" s="14">
        <f t="shared" si="3"/>
        <v>0.12851635697387964</v>
      </c>
      <c r="J126" s="14">
        <v>0.18</v>
      </c>
      <c r="K126" s="121">
        <f t="shared" si="2"/>
        <v>0.25703271394775928</v>
      </c>
      <c r="L126" s="127"/>
    </row>
    <row r="127" spans="1:12" ht="27.75" customHeight="1">
      <c r="A127" s="126"/>
      <c r="B127" s="119">
        <f>'Full Tax'!D123</f>
        <v>3</v>
      </c>
      <c r="C127" s="10" t="s">
        <v>781</v>
      </c>
      <c r="D127" s="10" t="s">
        <v>781</v>
      </c>
      <c r="E127" s="130" t="s">
        <v>782</v>
      </c>
      <c r="F127" s="160"/>
      <c r="G127" s="161"/>
      <c r="H127" s="11" t="s">
        <v>910</v>
      </c>
      <c r="I127" s="14">
        <f t="shared" si="3"/>
        <v>0.92103389164613747</v>
      </c>
      <c r="J127" s="14">
        <v>1.29</v>
      </c>
      <c r="K127" s="121">
        <f t="shared" si="2"/>
        <v>2.7631016749384125</v>
      </c>
      <c r="L127" s="127"/>
    </row>
    <row r="128" spans="1:12" ht="24" customHeight="1">
      <c r="A128" s="126"/>
      <c r="B128" s="119">
        <f>'Full Tax'!D124</f>
        <v>3</v>
      </c>
      <c r="C128" s="10" t="s">
        <v>783</v>
      </c>
      <c r="D128" s="10" t="s">
        <v>783</v>
      </c>
      <c r="E128" s="130" t="s">
        <v>30</v>
      </c>
      <c r="F128" s="160" t="s">
        <v>278</v>
      </c>
      <c r="G128" s="161"/>
      <c r="H128" s="11" t="s">
        <v>784</v>
      </c>
      <c r="I128" s="14">
        <f t="shared" si="3"/>
        <v>0.54262461833415854</v>
      </c>
      <c r="J128" s="14">
        <v>0.76</v>
      </c>
      <c r="K128" s="121">
        <f t="shared" si="2"/>
        <v>1.6278738550024756</v>
      </c>
      <c r="L128" s="127"/>
    </row>
    <row r="129" spans="1:12" ht="24" customHeight="1">
      <c r="A129" s="126"/>
      <c r="B129" s="119">
        <f>'Full Tax'!D125</f>
        <v>5</v>
      </c>
      <c r="C129" s="10" t="s">
        <v>783</v>
      </c>
      <c r="D129" s="10" t="s">
        <v>783</v>
      </c>
      <c r="E129" s="130" t="s">
        <v>31</v>
      </c>
      <c r="F129" s="160" t="s">
        <v>279</v>
      </c>
      <c r="G129" s="161"/>
      <c r="H129" s="11" t="s">
        <v>784</v>
      </c>
      <c r="I129" s="14">
        <f t="shared" si="3"/>
        <v>0.54262461833415854</v>
      </c>
      <c r="J129" s="14">
        <v>0.76</v>
      </c>
      <c r="K129" s="121">
        <f t="shared" si="2"/>
        <v>2.7131230916707927</v>
      </c>
      <c r="L129" s="127"/>
    </row>
    <row r="130" spans="1:12" ht="24" customHeight="1">
      <c r="A130" s="126"/>
      <c r="B130" s="119">
        <f>'Full Tax'!D126</f>
        <v>5</v>
      </c>
      <c r="C130" s="10" t="s">
        <v>783</v>
      </c>
      <c r="D130" s="10" t="s">
        <v>783</v>
      </c>
      <c r="E130" s="130" t="s">
        <v>31</v>
      </c>
      <c r="F130" s="160" t="s">
        <v>277</v>
      </c>
      <c r="G130" s="161"/>
      <c r="H130" s="11" t="s">
        <v>784</v>
      </c>
      <c r="I130" s="14">
        <f t="shared" si="3"/>
        <v>0.54262461833415854</v>
      </c>
      <c r="J130" s="14">
        <v>0.76</v>
      </c>
      <c r="K130" s="121">
        <f t="shared" si="2"/>
        <v>2.7131230916707927</v>
      </c>
      <c r="L130" s="127"/>
    </row>
    <row r="131" spans="1:12" ht="24" customHeight="1">
      <c r="A131" s="126"/>
      <c r="B131" s="119">
        <f>'Full Tax'!D127</f>
        <v>3</v>
      </c>
      <c r="C131" s="10" t="s">
        <v>783</v>
      </c>
      <c r="D131" s="10" t="s">
        <v>783</v>
      </c>
      <c r="E131" s="130" t="s">
        <v>31</v>
      </c>
      <c r="F131" s="160" t="s">
        <v>278</v>
      </c>
      <c r="G131" s="161"/>
      <c r="H131" s="11" t="s">
        <v>784</v>
      </c>
      <c r="I131" s="14">
        <f t="shared" si="3"/>
        <v>0.54262461833415854</v>
      </c>
      <c r="J131" s="14">
        <v>0.76</v>
      </c>
      <c r="K131" s="121">
        <f t="shared" si="2"/>
        <v>1.6278738550024756</v>
      </c>
      <c r="L131" s="127"/>
    </row>
    <row r="132" spans="1:12" ht="24" customHeight="1">
      <c r="A132" s="126"/>
      <c r="B132" s="119">
        <f>'Full Tax'!D128</f>
        <v>3</v>
      </c>
      <c r="C132" s="10" t="s">
        <v>783</v>
      </c>
      <c r="D132" s="10" t="s">
        <v>783</v>
      </c>
      <c r="E132" s="130" t="s">
        <v>31</v>
      </c>
      <c r="F132" s="160" t="s">
        <v>758</v>
      </c>
      <c r="G132" s="161"/>
      <c r="H132" s="11" t="s">
        <v>784</v>
      </c>
      <c r="I132" s="14">
        <f t="shared" si="3"/>
        <v>0.54262461833415854</v>
      </c>
      <c r="J132" s="14">
        <v>0.76</v>
      </c>
      <c r="K132" s="121">
        <f t="shared" si="2"/>
        <v>1.6278738550024756</v>
      </c>
      <c r="L132" s="127"/>
    </row>
    <row r="133" spans="1:12" ht="24" customHeight="1">
      <c r="A133" s="126"/>
      <c r="B133" s="119">
        <f>'Full Tax'!D129</f>
        <v>3</v>
      </c>
      <c r="C133" s="10" t="s">
        <v>783</v>
      </c>
      <c r="D133" s="10" t="s">
        <v>783</v>
      </c>
      <c r="E133" s="130" t="s">
        <v>32</v>
      </c>
      <c r="F133" s="160" t="s">
        <v>278</v>
      </c>
      <c r="G133" s="161"/>
      <c r="H133" s="11" t="s">
        <v>784</v>
      </c>
      <c r="I133" s="14">
        <f t="shared" si="3"/>
        <v>0.54262461833415854</v>
      </c>
      <c r="J133" s="14">
        <v>0.76</v>
      </c>
      <c r="K133" s="121">
        <f t="shared" si="2"/>
        <v>1.6278738550024756</v>
      </c>
      <c r="L133" s="127"/>
    </row>
    <row r="134" spans="1:12" ht="24" customHeight="1">
      <c r="A134" s="126"/>
      <c r="B134" s="119">
        <f>'Full Tax'!D130</f>
        <v>3</v>
      </c>
      <c r="C134" s="10" t="s">
        <v>783</v>
      </c>
      <c r="D134" s="10" t="s">
        <v>783</v>
      </c>
      <c r="E134" s="130" t="s">
        <v>32</v>
      </c>
      <c r="F134" s="160" t="s">
        <v>758</v>
      </c>
      <c r="G134" s="161"/>
      <c r="H134" s="11" t="s">
        <v>784</v>
      </c>
      <c r="I134" s="14">
        <f t="shared" si="3"/>
        <v>0.54262461833415854</v>
      </c>
      <c r="J134" s="14">
        <v>0.76</v>
      </c>
      <c r="K134" s="121">
        <f t="shared" si="2"/>
        <v>1.6278738550024756</v>
      </c>
      <c r="L134" s="127"/>
    </row>
    <row r="135" spans="1:12" ht="24" customHeight="1">
      <c r="A135" s="126"/>
      <c r="B135" s="119">
        <f>'Full Tax'!D131</f>
        <v>3</v>
      </c>
      <c r="C135" s="10" t="s">
        <v>785</v>
      </c>
      <c r="D135" s="10" t="s">
        <v>785</v>
      </c>
      <c r="E135" s="130" t="s">
        <v>30</v>
      </c>
      <c r="F135" s="160"/>
      <c r="G135" s="161"/>
      <c r="H135" s="11" t="s">
        <v>786</v>
      </c>
      <c r="I135" s="14">
        <f t="shared" si="3"/>
        <v>0.49264603506653859</v>
      </c>
      <c r="J135" s="14">
        <v>0.69</v>
      </c>
      <c r="K135" s="121">
        <f t="shared" si="2"/>
        <v>1.4779381051996157</v>
      </c>
      <c r="L135" s="127"/>
    </row>
    <row r="136" spans="1:12" ht="24" customHeight="1">
      <c r="A136" s="126"/>
      <c r="B136" s="119">
        <f>'Full Tax'!D132</f>
        <v>3</v>
      </c>
      <c r="C136" s="10" t="s">
        <v>785</v>
      </c>
      <c r="D136" s="10" t="s">
        <v>785</v>
      </c>
      <c r="E136" s="130" t="s">
        <v>31</v>
      </c>
      <c r="F136" s="160"/>
      <c r="G136" s="161"/>
      <c r="H136" s="11" t="s">
        <v>786</v>
      </c>
      <c r="I136" s="14">
        <f t="shared" si="3"/>
        <v>0.49264603506653859</v>
      </c>
      <c r="J136" s="14">
        <v>0.69</v>
      </c>
      <c r="K136" s="121">
        <f t="shared" si="2"/>
        <v>1.4779381051996157</v>
      </c>
      <c r="L136" s="127"/>
    </row>
    <row r="137" spans="1:12" ht="24" customHeight="1">
      <c r="A137" s="126"/>
      <c r="B137" s="119">
        <f>'Full Tax'!D133</f>
        <v>3</v>
      </c>
      <c r="C137" s="10" t="s">
        <v>714</v>
      </c>
      <c r="D137" s="10" t="s">
        <v>714</v>
      </c>
      <c r="E137" s="130" t="s">
        <v>30</v>
      </c>
      <c r="F137" s="160" t="s">
        <v>277</v>
      </c>
      <c r="G137" s="161"/>
      <c r="H137" s="11" t="s">
        <v>715</v>
      </c>
      <c r="I137" s="14">
        <f t="shared" si="3"/>
        <v>0.42124805896993883</v>
      </c>
      <c r="J137" s="14">
        <v>0.59</v>
      </c>
      <c r="K137" s="121">
        <f t="shared" si="2"/>
        <v>1.2637441769098166</v>
      </c>
      <c r="L137" s="127"/>
    </row>
    <row r="138" spans="1:12" ht="24" customHeight="1">
      <c r="A138" s="126"/>
      <c r="B138" s="119">
        <f>'Full Tax'!D134</f>
        <v>2</v>
      </c>
      <c r="C138" s="10" t="s">
        <v>714</v>
      </c>
      <c r="D138" s="10" t="s">
        <v>714</v>
      </c>
      <c r="E138" s="130" t="s">
        <v>30</v>
      </c>
      <c r="F138" s="160" t="s">
        <v>490</v>
      </c>
      <c r="G138" s="161"/>
      <c r="H138" s="11" t="s">
        <v>715</v>
      </c>
      <c r="I138" s="14">
        <f t="shared" si="3"/>
        <v>0.42124805896993883</v>
      </c>
      <c r="J138" s="14">
        <v>0.59</v>
      </c>
      <c r="K138" s="121">
        <f t="shared" si="2"/>
        <v>0.84249611793987766</v>
      </c>
      <c r="L138" s="127"/>
    </row>
    <row r="139" spans="1:12" ht="24" customHeight="1">
      <c r="A139" s="126"/>
      <c r="B139" s="119">
        <f>'Full Tax'!D135</f>
        <v>5</v>
      </c>
      <c r="C139" s="10" t="s">
        <v>714</v>
      </c>
      <c r="D139" s="10" t="s">
        <v>714</v>
      </c>
      <c r="E139" s="130" t="s">
        <v>31</v>
      </c>
      <c r="F139" s="160" t="s">
        <v>278</v>
      </c>
      <c r="G139" s="161"/>
      <c r="H139" s="11" t="s">
        <v>715</v>
      </c>
      <c r="I139" s="14">
        <f t="shared" si="3"/>
        <v>0.42124805896993883</v>
      </c>
      <c r="J139" s="14">
        <v>0.59</v>
      </c>
      <c r="K139" s="121">
        <f t="shared" si="2"/>
        <v>2.1062402948496941</v>
      </c>
      <c r="L139" s="127"/>
    </row>
    <row r="140" spans="1:12" ht="24" customHeight="1">
      <c r="A140" s="126"/>
      <c r="B140" s="119">
        <f>'Full Tax'!D136</f>
        <v>3</v>
      </c>
      <c r="C140" s="10" t="s">
        <v>714</v>
      </c>
      <c r="D140" s="10" t="s">
        <v>714</v>
      </c>
      <c r="E140" s="130" t="s">
        <v>32</v>
      </c>
      <c r="F140" s="160" t="s">
        <v>279</v>
      </c>
      <c r="G140" s="161"/>
      <c r="H140" s="11" t="s">
        <v>715</v>
      </c>
      <c r="I140" s="14">
        <f t="shared" si="3"/>
        <v>0.42124805896993883</v>
      </c>
      <c r="J140" s="14">
        <v>0.59</v>
      </c>
      <c r="K140" s="121">
        <f t="shared" si="2"/>
        <v>1.2637441769098166</v>
      </c>
      <c r="L140" s="127"/>
    </row>
    <row r="141" spans="1:12" ht="24" customHeight="1">
      <c r="A141" s="126"/>
      <c r="B141" s="119">
        <f>'Full Tax'!D137</f>
        <v>5</v>
      </c>
      <c r="C141" s="10" t="s">
        <v>787</v>
      </c>
      <c r="D141" s="10" t="s">
        <v>787</v>
      </c>
      <c r="E141" s="130" t="s">
        <v>28</v>
      </c>
      <c r="F141" s="160" t="s">
        <v>279</v>
      </c>
      <c r="G141" s="161"/>
      <c r="H141" s="11" t="s">
        <v>788</v>
      </c>
      <c r="I141" s="14">
        <f t="shared" si="3"/>
        <v>0.42124805896993883</v>
      </c>
      <c r="J141" s="14">
        <v>0.59</v>
      </c>
      <c r="K141" s="121">
        <f t="shared" si="2"/>
        <v>2.1062402948496941</v>
      </c>
      <c r="L141" s="127"/>
    </row>
    <row r="142" spans="1:12" ht="24" customHeight="1">
      <c r="A142" s="126"/>
      <c r="B142" s="119">
        <f>'Full Tax'!D138</f>
        <v>5</v>
      </c>
      <c r="C142" s="10" t="s">
        <v>787</v>
      </c>
      <c r="D142" s="10" t="s">
        <v>787</v>
      </c>
      <c r="E142" s="130" t="s">
        <v>28</v>
      </c>
      <c r="F142" s="160" t="s">
        <v>278</v>
      </c>
      <c r="G142" s="161"/>
      <c r="H142" s="11" t="s">
        <v>788</v>
      </c>
      <c r="I142" s="14">
        <f t="shared" si="3"/>
        <v>0.42124805896993883</v>
      </c>
      <c r="J142" s="14">
        <v>0.59</v>
      </c>
      <c r="K142" s="121">
        <f t="shared" si="2"/>
        <v>2.1062402948496941</v>
      </c>
      <c r="L142" s="127"/>
    </row>
    <row r="143" spans="1:12" ht="24" customHeight="1">
      <c r="A143" s="126"/>
      <c r="B143" s="119">
        <f>'Full Tax'!D139</f>
        <v>5</v>
      </c>
      <c r="C143" s="10" t="s">
        <v>787</v>
      </c>
      <c r="D143" s="10" t="s">
        <v>787</v>
      </c>
      <c r="E143" s="130" t="s">
        <v>30</v>
      </c>
      <c r="F143" s="160" t="s">
        <v>279</v>
      </c>
      <c r="G143" s="161"/>
      <c r="H143" s="11" t="s">
        <v>788</v>
      </c>
      <c r="I143" s="14">
        <f t="shared" si="3"/>
        <v>0.42124805896993883</v>
      </c>
      <c r="J143" s="14">
        <v>0.59</v>
      </c>
      <c r="K143" s="121">
        <f t="shared" si="2"/>
        <v>2.1062402948496941</v>
      </c>
      <c r="L143" s="127"/>
    </row>
    <row r="144" spans="1:12" ht="24" customHeight="1">
      <c r="A144" s="126"/>
      <c r="B144" s="119">
        <f>'Full Tax'!D140</f>
        <v>5</v>
      </c>
      <c r="C144" s="10" t="s">
        <v>787</v>
      </c>
      <c r="D144" s="10" t="s">
        <v>787</v>
      </c>
      <c r="E144" s="130" t="s">
        <v>30</v>
      </c>
      <c r="F144" s="160" t="s">
        <v>277</v>
      </c>
      <c r="G144" s="161"/>
      <c r="H144" s="11" t="s">
        <v>788</v>
      </c>
      <c r="I144" s="14">
        <f t="shared" si="3"/>
        <v>0.42124805896993883</v>
      </c>
      <c r="J144" s="14">
        <v>0.59</v>
      </c>
      <c r="K144" s="121">
        <f t="shared" si="2"/>
        <v>2.1062402948496941</v>
      </c>
      <c r="L144" s="127"/>
    </row>
    <row r="145" spans="1:12" ht="24" customHeight="1">
      <c r="A145" s="126"/>
      <c r="B145" s="119">
        <f>'Full Tax'!D141</f>
        <v>5</v>
      </c>
      <c r="C145" s="10" t="s">
        <v>787</v>
      </c>
      <c r="D145" s="10" t="s">
        <v>787</v>
      </c>
      <c r="E145" s="130" t="s">
        <v>30</v>
      </c>
      <c r="F145" s="160" t="s">
        <v>278</v>
      </c>
      <c r="G145" s="161"/>
      <c r="H145" s="11" t="s">
        <v>788</v>
      </c>
      <c r="I145" s="14">
        <f t="shared" si="3"/>
        <v>0.42124805896993883</v>
      </c>
      <c r="J145" s="14">
        <v>0.59</v>
      </c>
      <c r="K145" s="121">
        <f t="shared" si="2"/>
        <v>2.1062402948496941</v>
      </c>
      <c r="L145" s="127"/>
    </row>
    <row r="146" spans="1:12" ht="24" customHeight="1">
      <c r="A146" s="126"/>
      <c r="B146" s="119">
        <f>'Full Tax'!D142</f>
        <v>5</v>
      </c>
      <c r="C146" s="10" t="s">
        <v>787</v>
      </c>
      <c r="D146" s="10" t="s">
        <v>787</v>
      </c>
      <c r="E146" s="130" t="s">
        <v>31</v>
      </c>
      <c r="F146" s="160" t="s">
        <v>279</v>
      </c>
      <c r="G146" s="161"/>
      <c r="H146" s="11" t="s">
        <v>788</v>
      </c>
      <c r="I146" s="14">
        <f t="shared" si="3"/>
        <v>0.42124805896993883</v>
      </c>
      <c r="J146" s="14">
        <v>0.59</v>
      </c>
      <c r="K146" s="121">
        <f t="shared" si="2"/>
        <v>2.1062402948496941</v>
      </c>
      <c r="L146" s="127"/>
    </row>
    <row r="147" spans="1:12" ht="24" customHeight="1">
      <c r="A147" s="126"/>
      <c r="B147" s="119">
        <f>'Full Tax'!D143</f>
        <v>5</v>
      </c>
      <c r="C147" s="10" t="s">
        <v>787</v>
      </c>
      <c r="D147" s="10" t="s">
        <v>787</v>
      </c>
      <c r="E147" s="130" t="s">
        <v>31</v>
      </c>
      <c r="F147" s="160" t="s">
        <v>277</v>
      </c>
      <c r="G147" s="161"/>
      <c r="H147" s="11" t="s">
        <v>788</v>
      </c>
      <c r="I147" s="14">
        <f t="shared" si="3"/>
        <v>0.42124805896993883</v>
      </c>
      <c r="J147" s="14">
        <v>0.59</v>
      </c>
      <c r="K147" s="121">
        <f t="shared" si="2"/>
        <v>2.1062402948496941</v>
      </c>
      <c r="L147" s="127"/>
    </row>
    <row r="148" spans="1:12" ht="24" customHeight="1">
      <c r="A148" s="126"/>
      <c r="B148" s="119">
        <f>'Full Tax'!D144</f>
        <v>5</v>
      </c>
      <c r="C148" s="10" t="s">
        <v>787</v>
      </c>
      <c r="D148" s="10" t="s">
        <v>787</v>
      </c>
      <c r="E148" s="130" t="s">
        <v>31</v>
      </c>
      <c r="F148" s="160" t="s">
        <v>278</v>
      </c>
      <c r="G148" s="161"/>
      <c r="H148" s="11" t="s">
        <v>788</v>
      </c>
      <c r="I148" s="14">
        <f t="shared" si="3"/>
        <v>0.42124805896993883</v>
      </c>
      <c r="J148" s="14">
        <v>0.59</v>
      </c>
      <c r="K148" s="121">
        <f t="shared" si="2"/>
        <v>2.1062402948496941</v>
      </c>
      <c r="L148" s="127"/>
    </row>
    <row r="149" spans="1:12" ht="24" customHeight="1">
      <c r="A149" s="126"/>
      <c r="B149" s="119">
        <f>'Full Tax'!D145</f>
        <v>5</v>
      </c>
      <c r="C149" s="10" t="s">
        <v>787</v>
      </c>
      <c r="D149" s="10" t="s">
        <v>787</v>
      </c>
      <c r="E149" s="130" t="s">
        <v>32</v>
      </c>
      <c r="F149" s="160" t="s">
        <v>279</v>
      </c>
      <c r="G149" s="161"/>
      <c r="H149" s="11" t="s">
        <v>788</v>
      </c>
      <c r="I149" s="14">
        <f t="shared" si="3"/>
        <v>0.42124805896993883</v>
      </c>
      <c r="J149" s="14">
        <v>0.59</v>
      </c>
      <c r="K149" s="121">
        <f t="shared" si="2"/>
        <v>2.1062402948496941</v>
      </c>
      <c r="L149" s="127"/>
    </row>
    <row r="150" spans="1:12" ht="24" customHeight="1">
      <c r="A150" s="126"/>
      <c r="B150" s="119">
        <f>'Full Tax'!D146</f>
        <v>5</v>
      </c>
      <c r="C150" s="10" t="s">
        <v>787</v>
      </c>
      <c r="D150" s="10" t="s">
        <v>787</v>
      </c>
      <c r="E150" s="130" t="s">
        <v>32</v>
      </c>
      <c r="F150" s="160" t="s">
        <v>278</v>
      </c>
      <c r="G150" s="161"/>
      <c r="H150" s="11" t="s">
        <v>788</v>
      </c>
      <c r="I150" s="14">
        <f t="shared" si="3"/>
        <v>0.42124805896993883</v>
      </c>
      <c r="J150" s="14">
        <v>0.59</v>
      </c>
      <c r="K150" s="121">
        <f t="shared" ref="K150:K213" si="4">I150*B150</f>
        <v>2.1062402948496941</v>
      </c>
      <c r="L150" s="127"/>
    </row>
    <row r="151" spans="1:12" ht="36" customHeight="1">
      <c r="A151" s="126"/>
      <c r="B151" s="119">
        <f>'Full Tax'!D147</f>
        <v>1</v>
      </c>
      <c r="C151" s="10" t="s">
        <v>789</v>
      </c>
      <c r="D151" s="10" t="s">
        <v>878</v>
      </c>
      <c r="E151" s="130" t="s">
        <v>790</v>
      </c>
      <c r="F151" s="160" t="s">
        <v>279</v>
      </c>
      <c r="G151" s="161"/>
      <c r="H151" s="11" t="s">
        <v>791</v>
      </c>
      <c r="I151" s="14">
        <f t="shared" ref="I151:I214" si="5">J151*0.713979760965998</f>
        <v>8.4249611793987764</v>
      </c>
      <c r="J151" s="14">
        <v>11.8</v>
      </c>
      <c r="K151" s="121">
        <f t="shared" si="4"/>
        <v>8.4249611793987764</v>
      </c>
      <c r="L151" s="127"/>
    </row>
    <row r="152" spans="1:12" ht="36" customHeight="1">
      <c r="A152" s="126"/>
      <c r="B152" s="119">
        <f>'Full Tax'!D148</f>
        <v>1</v>
      </c>
      <c r="C152" s="10" t="s">
        <v>789</v>
      </c>
      <c r="D152" s="10" t="s">
        <v>878</v>
      </c>
      <c r="E152" s="130" t="s">
        <v>790</v>
      </c>
      <c r="F152" s="160" t="s">
        <v>731</v>
      </c>
      <c r="G152" s="161"/>
      <c r="H152" s="11" t="s">
        <v>791</v>
      </c>
      <c r="I152" s="14">
        <f t="shared" si="5"/>
        <v>8.4249611793987764</v>
      </c>
      <c r="J152" s="14">
        <v>11.8</v>
      </c>
      <c r="K152" s="121">
        <f t="shared" si="4"/>
        <v>8.4249611793987764</v>
      </c>
      <c r="L152" s="127"/>
    </row>
    <row r="153" spans="1:12" ht="36" customHeight="1">
      <c r="A153" s="126"/>
      <c r="B153" s="119">
        <f>'Full Tax'!D149</f>
        <v>1</v>
      </c>
      <c r="C153" s="10" t="s">
        <v>792</v>
      </c>
      <c r="D153" s="10" t="s">
        <v>879</v>
      </c>
      <c r="E153" s="130" t="s">
        <v>790</v>
      </c>
      <c r="F153" s="160" t="s">
        <v>279</v>
      </c>
      <c r="G153" s="161"/>
      <c r="H153" s="11" t="s">
        <v>793</v>
      </c>
      <c r="I153" s="14">
        <f t="shared" si="5"/>
        <v>8.4249611793987764</v>
      </c>
      <c r="J153" s="14">
        <v>11.8</v>
      </c>
      <c r="K153" s="121">
        <f t="shared" si="4"/>
        <v>8.4249611793987764</v>
      </c>
      <c r="L153" s="127"/>
    </row>
    <row r="154" spans="1:12" ht="39" customHeight="1">
      <c r="A154" s="126"/>
      <c r="B154" s="119">
        <f>'Full Tax'!D150</f>
        <v>1</v>
      </c>
      <c r="C154" s="10" t="s">
        <v>792</v>
      </c>
      <c r="D154" s="10" t="s">
        <v>880</v>
      </c>
      <c r="E154" s="130" t="s">
        <v>794</v>
      </c>
      <c r="F154" s="160" t="s">
        <v>731</v>
      </c>
      <c r="G154" s="161"/>
      <c r="H154" s="11" t="s">
        <v>793</v>
      </c>
      <c r="I154" s="14">
        <f t="shared" si="5"/>
        <v>8.5677571315919767</v>
      </c>
      <c r="J154" s="14">
        <v>12</v>
      </c>
      <c r="K154" s="121">
        <f t="shared" si="4"/>
        <v>8.5677571315919767</v>
      </c>
      <c r="L154" s="127"/>
    </row>
    <row r="155" spans="1:12" ht="36" customHeight="1">
      <c r="A155" s="126"/>
      <c r="B155" s="119">
        <f>'Full Tax'!D151</f>
        <v>1</v>
      </c>
      <c r="C155" s="10" t="s">
        <v>795</v>
      </c>
      <c r="D155" s="10" t="s">
        <v>881</v>
      </c>
      <c r="E155" s="130" t="s">
        <v>790</v>
      </c>
      <c r="F155" s="160" t="s">
        <v>731</v>
      </c>
      <c r="G155" s="161"/>
      <c r="H155" s="11" t="s">
        <v>796</v>
      </c>
      <c r="I155" s="14">
        <f t="shared" si="5"/>
        <v>8.4249611793987764</v>
      </c>
      <c r="J155" s="14">
        <v>11.8</v>
      </c>
      <c r="K155" s="121">
        <f t="shared" si="4"/>
        <v>8.4249611793987764</v>
      </c>
      <c r="L155" s="127"/>
    </row>
    <row r="156" spans="1:12" ht="36" customHeight="1">
      <c r="A156" s="126"/>
      <c r="B156" s="119">
        <f>'Full Tax'!D152</f>
        <v>1</v>
      </c>
      <c r="C156" s="10" t="s">
        <v>797</v>
      </c>
      <c r="D156" s="10" t="s">
        <v>882</v>
      </c>
      <c r="E156" s="130" t="s">
        <v>790</v>
      </c>
      <c r="F156" s="160" t="s">
        <v>279</v>
      </c>
      <c r="G156" s="161"/>
      <c r="H156" s="11" t="s">
        <v>798</v>
      </c>
      <c r="I156" s="14">
        <f t="shared" si="5"/>
        <v>8.4249611793987764</v>
      </c>
      <c r="J156" s="14">
        <v>11.8</v>
      </c>
      <c r="K156" s="121">
        <f t="shared" si="4"/>
        <v>8.4249611793987764</v>
      </c>
      <c r="L156" s="127"/>
    </row>
    <row r="157" spans="1:12" ht="36" customHeight="1">
      <c r="A157" s="126"/>
      <c r="B157" s="119">
        <f>'Full Tax'!D153</f>
        <v>1</v>
      </c>
      <c r="C157" s="10" t="s">
        <v>797</v>
      </c>
      <c r="D157" s="10" t="s">
        <v>882</v>
      </c>
      <c r="E157" s="130" t="s">
        <v>790</v>
      </c>
      <c r="F157" s="160" t="s">
        <v>731</v>
      </c>
      <c r="G157" s="161"/>
      <c r="H157" s="11" t="s">
        <v>798</v>
      </c>
      <c r="I157" s="14">
        <f t="shared" si="5"/>
        <v>8.4249611793987764</v>
      </c>
      <c r="J157" s="14">
        <v>11.8</v>
      </c>
      <c r="K157" s="121">
        <f t="shared" si="4"/>
        <v>8.4249611793987764</v>
      </c>
      <c r="L157" s="127"/>
    </row>
    <row r="158" spans="1:12" ht="36" customHeight="1">
      <c r="A158" s="126"/>
      <c r="B158" s="119">
        <f>'Full Tax'!D154</f>
        <v>2</v>
      </c>
      <c r="C158" s="10" t="s">
        <v>799</v>
      </c>
      <c r="D158" s="10" t="s">
        <v>883</v>
      </c>
      <c r="E158" s="130" t="s">
        <v>790</v>
      </c>
      <c r="F158" s="160" t="s">
        <v>279</v>
      </c>
      <c r="G158" s="161"/>
      <c r="H158" s="11" t="s">
        <v>800</v>
      </c>
      <c r="I158" s="14">
        <f t="shared" si="5"/>
        <v>8.4249611793987764</v>
      </c>
      <c r="J158" s="14">
        <v>11.8</v>
      </c>
      <c r="K158" s="121">
        <f t="shared" si="4"/>
        <v>16.849922358797553</v>
      </c>
      <c r="L158" s="127"/>
    </row>
    <row r="159" spans="1:12" ht="38.25" customHeight="1">
      <c r="A159" s="126"/>
      <c r="B159" s="119">
        <f>'Full Tax'!D155</f>
        <v>2</v>
      </c>
      <c r="C159" s="10" t="s">
        <v>799</v>
      </c>
      <c r="D159" s="10" t="s">
        <v>884</v>
      </c>
      <c r="E159" s="130" t="s">
        <v>794</v>
      </c>
      <c r="F159" s="160" t="s">
        <v>731</v>
      </c>
      <c r="G159" s="161"/>
      <c r="H159" s="11" t="s">
        <v>800</v>
      </c>
      <c r="I159" s="14">
        <f t="shared" si="5"/>
        <v>8.5677571315919767</v>
      </c>
      <c r="J159" s="14">
        <v>12</v>
      </c>
      <c r="K159" s="121">
        <f t="shared" si="4"/>
        <v>17.135514263183953</v>
      </c>
      <c r="L159" s="127"/>
    </row>
    <row r="160" spans="1:12" ht="24" customHeight="1">
      <c r="A160" s="126"/>
      <c r="B160" s="119">
        <f>'Full Tax'!D156</f>
        <v>5</v>
      </c>
      <c r="C160" s="10" t="s">
        <v>801</v>
      </c>
      <c r="D160" s="10" t="s">
        <v>885</v>
      </c>
      <c r="E160" s="130" t="s">
        <v>239</v>
      </c>
      <c r="F160" s="160" t="s">
        <v>112</v>
      </c>
      <c r="G160" s="161"/>
      <c r="H160" s="11" t="s">
        <v>802</v>
      </c>
      <c r="I160" s="14">
        <f t="shared" si="5"/>
        <v>0.24989291633809929</v>
      </c>
      <c r="J160" s="14">
        <v>0.35</v>
      </c>
      <c r="K160" s="121">
        <f t="shared" si="4"/>
        <v>1.2494645816904963</v>
      </c>
      <c r="L160" s="127"/>
    </row>
    <row r="161" spans="1:12" ht="24" customHeight="1">
      <c r="A161" s="126"/>
      <c r="B161" s="119">
        <f>'Full Tax'!D157</f>
        <v>10</v>
      </c>
      <c r="C161" s="10" t="s">
        <v>801</v>
      </c>
      <c r="D161" s="10" t="s">
        <v>885</v>
      </c>
      <c r="E161" s="130" t="s">
        <v>239</v>
      </c>
      <c r="F161" s="160" t="s">
        <v>216</v>
      </c>
      <c r="G161" s="161"/>
      <c r="H161" s="11" t="s">
        <v>802</v>
      </c>
      <c r="I161" s="14">
        <f t="shared" si="5"/>
        <v>0.24989291633809929</v>
      </c>
      <c r="J161" s="14">
        <v>0.35</v>
      </c>
      <c r="K161" s="121">
        <f t="shared" si="4"/>
        <v>2.4989291633809927</v>
      </c>
      <c r="L161" s="127"/>
    </row>
    <row r="162" spans="1:12" ht="24" customHeight="1">
      <c r="A162" s="126"/>
      <c r="B162" s="119">
        <f>'Full Tax'!D158</f>
        <v>6</v>
      </c>
      <c r="C162" s="10" t="s">
        <v>801</v>
      </c>
      <c r="D162" s="10" t="s">
        <v>885</v>
      </c>
      <c r="E162" s="130" t="s">
        <v>239</v>
      </c>
      <c r="F162" s="160" t="s">
        <v>218</v>
      </c>
      <c r="G162" s="161"/>
      <c r="H162" s="11" t="s">
        <v>802</v>
      </c>
      <c r="I162" s="14">
        <f t="shared" si="5"/>
        <v>0.24989291633809929</v>
      </c>
      <c r="J162" s="14">
        <v>0.35</v>
      </c>
      <c r="K162" s="121">
        <f t="shared" si="4"/>
        <v>1.4993574980285957</v>
      </c>
      <c r="L162" s="127"/>
    </row>
    <row r="163" spans="1:12" ht="24" customHeight="1">
      <c r="A163" s="126"/>
      <c r="B163" s="119">
        <f>'Full Tax'!D159</f>
        <v>6</v>
      </c>
      <c r="C163" s="10" t="s">
        <v>801</v>
      </c>
      <c r="D163" s="10" t="s">
        <v>885</v>
      </c>
      <c r="E163" s="130" t="s">
        <v>239</v>
      </c>
      <c r="F163" s="160" t="s">
        <v>269</v>
      </c>
      <c r="G163" s="161"/>
      <c r="H163" s="11" t="s">
        <v>802</v>
      </c>
      <c r="I163" s="14">
        <f t="shared" si="5"/>
        <v>0.24989291633809929</v>
      </c>
      <c r="J163" s="14">
        <v>0.35</v>
      </c>
      <c r="K163" s="121">
        <f t="shared" si="4"/>
        <v>1.4993574980285957</v>
      </c>
      <c r="L163" s="127"/>
    </row>
    <row r="164" spans="1:12" ht="24" customHeight="1">
      <c r="A164" s="126"/>
      <c r="B164" s="119">
        <f>'Full Tax'!D160</f>
        <v>6</v>
      </c>
      <c r="C164" s="10" t="s">
        <v>801</v>
      </c>
      <c r="D164" s="10" t="s">
        <v>885</v>
      </c>
      <c r="E164" s="130" t="s">
        <v>239</v>
      </c>
      <c r="F164" s="160" t="s">
        <v>274</v>
      </c>
      <c r="G164" s="161"/>
      <c r="H164" s="11" t="s">
        <v>802</v>
      </c>
      <c r="I164" s="14">
        <f t="shared" si="5"/>
        <v>0.24989291633809929</v>
      </c>
      <c r="J164" s="14">
        <v>0.35</v>
      </c>
      <c r="K164" s="121">
        <f t="shared" si="4"/>
        <v>1.4993574980285957</v>
      </c>
      <c r="L164" s="127"/>
    </row>
    <row r="165" spans="1:12" ht="24" customHeight="1">
      <c r="A165" s="126"/>
      <c r="B165" s="119">
        <f>'Full Tax'!D161</f>
        <v>6</v>
      </c>
      <c r="C165" s="10" t="s">
        <v>801</v>
      </c>
      <c r="D165" s="10" t="s">
        <v>885</v>
      </c>
      <c r="E165" s="130" t="s">
        <v>239</v>
      </c>
      <c r="F165" s="160" t="s">
        <v>316</v>
      </c>
      <c r="G165" s="161"/>
      <c r="H165" s="11" t="s">
        <v>802</v>
      </c>
      <c r="I165" s="14">
        <f t="shared" si="5"/>
        <v>0.24989291633809929</v>
      </c>
      <c r="J165" s="14">
        <v>0.35</v>
      </c>
      <c r="K165" s="121">
        <f t="shared" si="4"/>
        <v>1.4993574980285957</v>
      </c>
      <c r="L165" s="127"/>
    </row>
    <row r="166" spans="1:12" ht="24" customHeight="1">
      <c r="A166" s="126"/>
      <c r="B166" s="119">
        <f>'Full Tax'!D162</f>
        <v>2</v>
      </c>
      <c r="C166" s="10" t="s">
        <v>803</v>
      </c>
      <c r="D166" s="10" t="s">
        <v>803</v>
      </c>
      <c r="E166" s="130" t="s">
        <v>112</v>
      </c>
      <c r="F166" s="160"/>
      <c r="G166" s="161"/>
      <c r="H166" s="11" t="s">
        <v>804</v>
      </c>
      <c r="I166" s="14">
        <f t="shared" si="5"/>
        <v>0.38554907092163898</v>
      </c>
      <c r="J166" s="14">
        <v>0.54</v>
      </c>
      <c r="K166" s="121">
        <f t="shared" si="4"/>
        <v>0.77109814184327796</v>
      </c>
      <c r="L166" s="127"/>
    </row>
    <row r="167" spans="1:12" ht="24" customHeight="1">
      <c r="A167" s="126"/>
      <c r="B167" s="119">
        <f>'Full Tax'!D163</f>
        <v>2</v>
      </c>
      <c r="C167" s="10" t="s">
        <v>803</v>
      </c>
      <c r="D167" s="10" t="s">
        <v>803</v>
      </c>
      <c r="E167" s="130" t="s">
        <v>216</v>
      </c>
      <c r="F167" s="160"/>
      <c r="G167" s="161"/>
      <c r="H167" s="11" t="s">
        <v>804</v>
      </c>
      <c r="I167" s="14">
        <f t="shared" si="5"/>
        <v>0.38554907092163898</v>
      </c>
      <c r="J167" s="14">
        <v>0.54</v>
      </c>
      <c r="K167" s="121">
        <f t="shared" si="4"/>
        <v>0.77109814184327796</v>
      </c>
      <c r="L167" s="127"/>
    </row>
    <row r="168" spans="1:12" ht="12.75" customHeight="1">
      <c r="A168" s="126"/>
      <c r="B168" s="119">
        <f>'Full Tax'!D164</f>
        <v>5</v>
      </c>
      <c r="C168" s="10" t="s">
        <v>805</v>
      </c>
      <c r="D168" s="10" t="s">
        <v>886</v>
      </c>
      <c r="E168" s="130" t="s">
        <v>304</v>
      </c>
      <c r="F168" s="160"/>
      <c r="G168" s="161"/>
      <c r="H168" s="11" t="s">
        <v>806</v>
      </c>
      <c r="I168" s="14">
        <f t="shared" si="5"/>
        <v>0.27845210677673926</v>
      </c>
      <c r="J168" s="14">
        <v>0.39</v>
      </c>
      <c r="K168" s="121">
        <f t="shared" si="4"/>
        <v>1.3922605338836962</v>
      </c>
      <c r="L168" s="127"/>
    </row>
    <row r="169" spans="1:12" ht="12.75" customHeight="1">
      <c r="A169" s="126"/>
      <c r="B169" s="119">
        <f>'Full Tax'!D165</f>
        <v>5</v>
      </c>
      <c r="C169" s="10" t="s">
        <v>805</v>
      </c>
      <c r="D169" s="10" t="s">
        <v>887</v>
      </c>
      <c r="E169" s="130" t="s">
        <v>300</v>
      </c>
      <c r="F169" s="160"/>
      <c r="G169" s="161"/>
      <c r="H169" s="11" t="s">
        <v>806</v>
      </c>
      <c r="I169" s="14">
        <f t="shared" si="5"/>
        <v>0.31415109482503911</v>
      </c>
      <c r="J169" s="14">
        <v>0.44</v>
      </c>
      <c r="K169" s="121">
        <f t="shared" si="4"/>
        <v>1.5707554741251957</v>
      </c>
      <c r="L169" s="127"/>
    </row>
    <row r="170" spans="1:12" ht="12.75" customHeight="1">
      <c r="A170" s="126"/>
      <c r="B170" s="119">
        <f>'Full Tax'!D166</f>
        <v>5</v>
      </c>
      <c r="C170" s="10" t="s">
        <v>805</v>
      </c>
      <c r="D170" s="10" t="s">
        <v>888</v>
      </c>
      <c r="E170" s="130" t="s">
        <v>320</v>
      </c>
      <c r="F170" s="160"/>
      <c r="G170" s="161"/>
      <c r="H170" s="11" t="s">
        <v>806</v>
      </c>
      <c r="I170" s="14">
        <f t="shared" si="5"/>
        <v>0.38554907092163898</v>
      </c>
      <c r="J170" s="14">
        <v>0.54</v>
      </c>
      <c r="K170" s="121">
        <f t="shared" si="4"/>
        <v>1.9277453546081948</v>
      </c>
      <c r="L170" s="127"/>
    </row>
    <row r="171" spans="1:12" ht="12.75" customHeight="1">
      <c r="A171" s="126"/>
      <c r="B171" s="119">
        <f>'Full Tax'!D167</f>
        <v>3</v>
      </c>
      <c r="C171" s="10" t="s">
        <v>805</v>
      </c>
      <c r="D171" s="10" t="s">
        <v>889</v>
      </c>
      <c r="E171" s="130" t="s">
        <v>707</v>
      </c>
      <c r="F171" s="160"/>
      <c r="G171" s="161"/>
      <c r="H171" s="11" t="s">
        <v>806</v>
      </c>
      <c r="I171" s="14">
        <f t="shared" si="5"/>
        <v>0.45694704701823874</v>
      </c>
      <c r="J171" s="14">
        <v>0.64</v>
      </c>
      <c r="K171" s="121">
        <f t="shared" si="4"/>
        <v>1.3708411410547163</v>
      </c>
      <c r="L171" s="127"/>
    </row>
    <row r="172" spans="1:12" ht="12.75" customHeight="1">
      <c r="A172" s="126"/>
      <c r="B172" s="119">
        <f>'Full Tax'!D168</f>
        <v>5</v>
      </c>
      <c r="C172" s="10" t="s">
        <v>576</v>
      </c>
      <c r="D172" s="10" t="s">
        <v>890</v>
      </c>
      <c r="E172" s="130" t="s">
        <v>304</v>
      </c>
      <c r="F172" s="160"/>
      <c r="G172" s="161"/>
      <c r="H172" s="11" t="s">
        <v>579</v>
      </c>
      <c r="I172" s="14">
        <f t="shared" si="5"/>
        <v>0.27845210677673926</v>
      </c>
      <c r="J172" s="14">
        <v>0.39</v>
      </c>
      <c r="K172" s="121">
        <f t="shared" si="4"/>
        <v>1.3922605338836962</v>
      </c>
      <c r="L172" s="127"/>
    </row>
    <row r="173" spans="1:12" ht="12.75" customHeight="1">
      <c r="A173" s="126"/>
      <c r="B173" s="119">
        <f>'Full Tax'!D169</f>
        <v>5</v>
      </c>
      <c r="C173" s="10" t="s">
        <v>576</v>
      </c>
      <c r="D173" s="10" t="s">
        <v>891</v>
      </c>
      <c r="E173" s="130" t="s">
        <v>300</v>
      </c>
      <c r="F173" s="160"/>
      <c r="G173" s="161"/>
      <c r="H173" s="11" t="s">
        <v>579</v>
      </c>
      <c r="I173" s="14">
        <f t="shared" si="5"/>
        <v>0.31415109482503911</v>
      </c>
      <c r="J173" s="14">
        <v>0.44</v>
      </c>
      <c r="K173" s="121">
        <f t="shared" si="4"/>
        <v>1.5707554741251957</v>
      </c>
      <c r="L173" s="127"/>
    </row>
    <row r="174" spans="1:12" ht="38.25" customHeight="1">
      <c r="A174" s="126"/>
      <c r="B174" s="119">
        <f>'Full Tax'!D170</f>
        <v>3</v>
      </c>
      <c r="C174" s="10" t="s">
        <v>807</v>
      </c>
      <c r="D174" s="10" t="s">
        <v>807</v>
      </c>
      <c r="E174" s="130" t="s">
        <v>28</v>
      </c>
      <c r="F174" s="160"/>
      <c r="G174" s="161"/>
      <c r="H174" s="11" t="s">
        <v>808</v>
      </c>
      <c r="I174" s="14">
        <f t="shared" si="5"/>
        <v>0.77823793945293795</v>
      </c>
      <c r="J174" s="14">
        <v>1.0900000000000001</v>
      </c>
      <c r="K174" s="121">
        <f t="shared" si="4"/>
        <v>2.3347138183588139</v>
      </c>
      <c r="L174" s="127"/>
    </row>
    <row r="175" spans="1:12" ht="24" customHeight="1">
      <c r="A175" s="126"/>
      <c r="B175" s="119">
        <f>'Full Tax'!D171</f>
        <v>5</v>
      </c>
      <c r="C175" s="10" t="s">
        <v>809</v>
      </c>
      <c r="D175" s="10" t="s">
        <v>892</v>
      </c>
      <c r="E175" s="130" t="s">
        <v>304</v>
      </c>
      <c r="F175" s="160" t="s">
        <v>279</v>
      </c>
      <c r="G175" s="161"/>
      <c r="H175" s="11" t="s">
        <v>810</v>
      </c>
      <c r="I175" s="14">
        <f t="shared" si="5"/>
        <v>0.45694704701823874</v>
      </c>
      <c r="J175" s="14">
        <v>0.64</v>
      </c>
      <c r="K175" s="121">
        <f t="shared" si="4"/>
        <v>2.2847352350911936</v>
      </c>
      <c r="L175" s="127"/>
    </row>
    <row r="176" spans="1:12" ht="24" customHeight="1">
      <c r="A176" s="126"/>
      <c r="B176" s="119">
        <f>'Full Tax'!D172</f>
        <v>5</v>
      </c>
      <c r="C176" s="10" t="s">
        <v>809</v>
      </c>
      <c r="D176" s="10" t="s">
        <v>892</v>
      </c>
      <c r="E176" s="130" t="s">
        <v>304</v>
      </c>
      <c r="F176" s="160" t="s">
        <v>278</v>
      </c>
      <c r="G176" s="161"/>
      <c r="H176" s="11" t="s">
        <v>810</v>
      </c>
      <c r="I176" s="14">
        <f t="shared" si="5"/>
        <v>0.45694704701823874</v>
      </c>
      <c r="J176" s="14">
        <v>0.64</v>
      </c>
      <c r="K176" s="121">
        <f t="shared" si="4"/>
        <v>2.2847352350911936</v>
      </c>
      <c r="L176" s="127"/>
    </row>
    <row r="177" spans="1:12" ht="24" customHeight="1">
      <c r="A177" s="126"/>
      <c r="B177" s="119">
        <f>'Full Tax'!D173</f>
        <v>5</v>
      </c>
      <c r="C177" s="10" t="s">
        <v>809</v>
      </c>
      <c r="D177" s="10" t="s">
        <v>893</v>
      </c>
      <c r="E177" s="130" t="s">
        <v>300</v>
      </c>
      <c r="F177" s="160" t="s">
        <v>279</v>
      </c>
      <c r="G177" s="161"/>
      <c r="H177" s="11" t="s">
        <v>810</v>
      </c>
      <c r="I177" s="14">
        <f t="shared" si="5"/>
        <v>0.49264603506653859</v>
      </c>
      <c r="J177" s="14">
        <v>0.69</v>
      </c>
      <c r="K177" s="121">
        <f t="shared" si="4"/>
        <v>2.4632301753326931</v>
      </c>
      <c r="L177" s="127"/>
    </row>
    <row r="178" spans="1:12" ht="24" customHeight="1">
      <c r="A178" s="126"/>
      <c r="B178" s="119">
        <f>'Full Tax'!D174</f>
        <v>5</v>
      </c>
      <c r="C178" s="10" t="s">
        <v>809</v>
      </c>
      <c r="D178" s="10" t="s">
        <v>893</v>
      </c>
      <c r="E178" s="130" t="s">
        <v>300</v>
      </c>
      <c r="F178" s="160" t="s">
        <v>278</v>
      </c>
      <c r="G178" s="161"/>
      <c r="H178" s="11" t="s">
        <v>810</v>
      </c>
      <c r="I178" s="14">
        <f t="shared" si="5"/>
        <v>0.49264603506653859</v>
      </c>
      <c r="J178" s="14">
        <v>0.69</v>
      </c>
      <c r="K178" s="121">
        <f t="shared" si="4"/>
        <v>2.4632301753326931</v>
      </c>
      <c r="L178" s="127"/>
    </row>
    <row r="179" spans="1:12" ht="24" customHeight="1">
      <c r="A179" s="126"/>
      <c r="B179" s="119">
        <f>'Full Tax'!D175</f>
        <v>5</v>
      </c>
      <c r="C179" s="10" t="s">
        <v>809</v>
      </c>
      <c r="D179" s="10" t="s">
        <v>894</v>
      </c>
      <c r="E179" s="130" t="s">
        <v>320</v>
      </c>
      <c r="F179" s="160" t="s">
        <v>279</v>
      </c>
      <c r="G179" s="161"/>
      <c r="H179" s="11" t="s">
        <v>810</v>
      </c>
      <c r="I179" s="14">
        <f t="shared" si="5"/>
        <v>0.52834502311483855</v>
      </c>
      <c r="J179" s="14">
        <v>0.74</v>
      </c>
      <c r="K179" s="121">
        <f t="shared" si="4"/>
        <v>2.641725115574193</v>
      </c>
      <c r="L179" s="127"/>
    </row>
    <row r="180" spans="1:12" ht="12.75" customHeight="1">
      <c r="A180" s="126"/>
      <c r="B180" s="119">
        <f>'Full Tax'!D176</f>
        <v>6</v>
      </c>
      <c r="C180" s="10" t="s">
        <v>811</v>
      </c>
      <c r="D180" s="10" t="s">
        <v>811</v>
      </c>
      <c r="E180" s="130" t="s">
        <v>300</v>
      </c>
      <c r="F180" s="160" t="s">
        <v>279</v>
      </c>
      <c r="G180" s="161"/>
      <c r="H180" s="11" t="s">
        <v>812</v>
      </c>
      <c r="I180" s="14">
        <f t="shared" si="5"/>
        <v>0.24275311872843935</v>
      </c>
      <c r="J180" s="14">
        <v>0.34</v>
      </c>
      <c r="K180" s="121">
        <f t="shared" si="4"/>
        <v>1.4565187123706362</v>
      </c>
      <c r="L180" s="127"/>
    </row>
    <row r="181" spans="1:12" ht="12.75" customHeight="1">
      <c r="A181" s="126"/>
      <c r="B181" s="119">
        <f>'Full Tax'!D177</f>
        <v>6</v>
      </c>
      <c r="C181" s="10" t="s">
        <v>811</v>
      </c>
      <c r="D181" s="10" t="s">
        <v>811</v>
      </c>
      <c r="E181" s="130" t="s">
        <v>320</v>
      </c>
      <c r="F181" s="160" t="s">
        <v>279</v>
      </c>
      <c r="G181" s="161"/>
      <c r="H181" s="11" t="s">
        <v>812</v>
      </c>
      <c r="I181" s="14">
        <f t="shared" si="5"/>
        <v>0.24275311872843935</v>
      </c>
      <c r="J181" s="14">
        <v>0.34</v>
      </c>
      <c r="K181" s="121">
        <f t="shared" si="4"/>
        <v>1.4565187123706362</v>
      </c>
      <c r="L181" s="127"/>
    </row>
    <row r="182" spans="1:12" ht="12.75" customHeight="1">
      <c r="A182" s="126"/>
      <c r="B182" s="119">
        <f>'Full Tax'!D178</f>
        <v>5</v>
      </c>
      <c r="C182" s="10" t="s">
        <v>811</v>
      </c>
      <c r="D182" s="10" t="s">
        <v>811</v>
      </c>
      <c r="E182" s="130" t="s">
        <v>320</v>
      </c>
      <c r="F182" s="160" t="s">
        <v>589</v>
      </c>
      <c r="G182" s="161"/>
      <c r="H182" s="11" t="s">
        <v>812</v>
      </c>
      <c r="I182" s="14">
        <f t="shared" si="5"/>
        <v>0.24275311872843935</v>
      </c>
      <c r="J182" s="14">
        <v>0.34</v>
      </c>
      <c r="K182" s="121">
        <f t="shared" si="4"/>
        <v>1.2137655936421967</v>
      </c>
      <c r="L182" s="127"/>
    </row>
    <row r="183" spans="1:12" ht="12.75" customHeight="1">
      <c r="A183" s="126"/>
      <c r="B183" s="119">
        <f>'Full Tax'!D179</f>
        <v>6</v>
      </c>
      <c r="C183" s="10" t="s">
        <v>811</v>
      </c>
      <c r="D183" s="10" t="s">
        <v>811</v>
      </c>
      <c r="E183" s="130" t="s">
        <v>707</v>
      </c>
      <c r="F183" s="160" t="s">
        <v>279</v>
      </c>
      <c r="G183" s="161"/>
      <c r="H183" s="11" t="s">
        <v>812</v>
      </c>
      <c r="I183" s="14">
        <f t="shared" si="5"/>
        <v>0.24275311872843935</v>
      </c>
      <c r="J183" s="14">
        <v>0.34</v>
      </c>
      <c r="K183" s="121">
        <f t="shared" si="4"/>
        <v>1.4565187123706362</v>
      </c>
      <c r="L183" s="127"/>
    </row>
    <row r="184" spans="1:12" ht="12.75" customHeight="1">
      <c r="A184" s="126"/>
      <c r="B184" s="119">
        <f>'Full Tax'!D180</f>
        <v>5</v>
      </c>
      <c r="C184" s="10" t="s">
        <v>811</v>
      </c>
      <c r="D184" s="10" t="s">
        <v>811</v>
      </c>
      <c r="E184" s="130" t="s">
        <v>707</v>
      </c>
      <c r="F184" s="160" t="s">
        <v>589</v>
      </c>
      <c r="G184" s="161"/>
      <c r="H184" s="11" t="s">
        <v>812</v>
      </c>
      <c r="I184" s="14">
        <f t="shared" si="5"/>
        <v>0.24275311872843935</v>
      </c>
      <c r="J184" s="14">
        <v>0.34</v>
      </c>
      <c r="K184" s="121">
        <f t="shared" si="4"/>
        <v>1.2137655936421967</v>
      </c>
      <c r="L184" s="127"/>
    </row>
    <row r="185" spans="1:12" ht="47.25" customHeight="1">
      <c r="A185" s="126"/>
      <c r="B185" s="119">
        <f>'Full Tax'!D181</f>
        <v>2</v>
      </c>
      <c r="C185" s="10" t="s">
        <v>813</v>
      </c>
      <c r="D185" s="10" t="s">
        <v>813</v>
      </c>
      <c r="E185" s="130" t="s">
        <v>278</v>
      </c>
      <c r="F185" s="160"/>
      <c r="G185" s="161"/>
      <c r="H185" s="11" t="s">
        <v>814</v>
      </c>
      <c r="I185" s="14">
        <f t="shared" si="5"/>
        <v>0.56404401116313851</v>
      </c>
      <c r="J185" s="14">
        <v>0.79</v>
      </c>
      <c r="K185" s="121">
        <f t="shared" si="4"/>
        <v>1.128088022326277</v>
      </c>
      <c r="L185" s="127"/>
    </row>
    <row r="186" spans="1:12" ht="47.25" customHeight="1">
      <c r="A186" s="126"/>
      <c r="B186" s="119">
        <f>'Full Tax'!D182</f>
        <v>2</v>
      </c>
      <c r="C186" s="10" t="s">
        <v>815</v>
      </c>
      <c r="D186" s="10" t="s">
        <v>815</v>
      </c>
      <c r="E186" s="130" t="s">
        <v>278</v>
      </c>
      <c r="F186" s="160"/>
      <c r="G186" s="161"/>
      <c r="H186" s="11" t="s">
        <v>816</v>
      </c>
      <c r="I186" s="14">
        <f t="shared" si="5"/>
        <v>0.56404401116313851</v>
      </c>
      <c r="J186" s="14">
        <v>0.79</v>
      </c>
      <c r="K186" s="121">
        <f t="shared" si="4"/>
        <v>1.128088022326277</v>
      </c>
      <c r="L186" s="127"/>
    </row>
    <row r="187" spans="1:12" ht="12.75" customHeight="1">
      <c r="A187" s="126"/>
      <c r="B187" s="119">
        <f>'Full Tax'!D183</f>
        <v>5</v>
      </c>
      <c r="C187" s="10" t="s">
        <v>817</v>
      </c>
      <c r="D187" s="10" t="s">
        <v>817</v>
      </c>
      <c r="E187" s="130" t="s">
        <v>30</v>
      </c>
      <c r="F187" s="160" t="s">
        <v>112</v>
      </c>
      <c r="G187" s="161"/>
      <c r="H187" s="11" t="s">
        <v>818</v>
      </c>
      <c r="I187" s="14">
        <f t="shared" si="5"/>
        <v>0.27845210677673926</v>
      </c>
      <c r="J187" s="14">
        <v>0.39</v>
      </c>
      <c r="K187" s="121">
        <f t="shared" si="4"/>
        <v>1.3922605338836962</v>
      </c>
      <c r="L187" s="127"/>
    </row>
    <row r="188" spans="1:12" ht="12.75" customHeight="1">
      <c r="A188" s="126"/>
      <c r="B188" s="119">
        <f>'Full Tax'!D184</f>
        <v>5</v>
      </c>
      <c r="C188" s="10" t="s">
        <v>817</v>
      </c>
      <c r="D188" s="10" t="s">
        <v>817</v>
      </c>
      <c r="E188" s="130" t="s">
        <v>30</v>
      </c>
      <c r="F188" s="160" t="s">
        <v>216</v>
      </c>
      <c r="G188" s="161"/>
      <c r="H188" s="11" t="s">
        <v>818</v>
      </c>
      <c r="I188" s="14">
        <f t="shared" si="5"/>
        <v>0.27845210677673926</v>
      </c>
      <c r="J188" s="14">
        <v>0.39</v>
      </c>
      <c r="K188" s="121">
        <f t="shared" si="4"/>
        <v>1.3922605338836962</v>
      </c>
      <c r="L188" s="127"/>
    </row>
    <row r="189" spans="1:12" ht="12.75" customHeight="1">
      <c r="A189" s="126"/>
      <c r="B189" s="119">
        <f>'Full Tax'!D185</f>
        <v>5</v>
      </c>
      <c r="C189" s="10" t="s">
        <v>817</v>
      </c>
      <c r="D189" s="10" t="s">
        <v>817</v>
      </c>
      <c r="E189" s="130" t="s">
        <v>30</v>
      </c>
      <c r="F189" s="160" t="s">
        <v>218</v>
      </c>
      <c r="G189" s="161"/>
      <c r="H189" s="11" t="s">
        <v>818</v>
      </c>
      <c r="I189" s="14">
        <f t="shared" si="5"/>
        <v>0.27845210677673926</v>
      </c>
      <c r="J189" s="14">
        <v>0.39</v>
      </c>
      <c r="K189" s="121">
        <f t="shared" si="4"/>
        <v>1.3922605338836962</v>
      </c>
      <c r="L189" s="127"/>
    </row>
    <row r="190" spans="1:12" ht="12.75" customHeight="1">
      <c r="A190" s="126"/>
      <c r="B190" s="119">
        <f>'Full Tax'!D186</f>
        <v>5</v>
      </c>
      <c r="C190" s="10" t="s">
        <v>817</v>
      </c>
      <c r="D190" s="10" t="s">
        <v>817</v>
      </c>
      <c r="E190" s="130" t="s">
        <v>30</v>
      </c>
      <c r="F190" s="160" t="s">
        <v>269</v>
      </c>
      <c r="G190" s="161"/>
      <c r="H190" s="11" t="s">
        <v>818</v>
      </c>
      <c r="I190" s="14">
        <f t="shared" si="5"/>
        <v>0.27845210677673926</v>
      </c>
      <c r="J190" s="14">
        <v>0.39</v>
      </c>
      <c r="K190" s="121">
        <f t="shared" si="4"/>
        <v>1.3922605338836962</v>
      </c>
      <c r="L190" s="127"/>
    </row>
    <row r="191" spans="1:12" ht="12.75" customHeight="1">
      <c r="A191" s="126"/>
      <c r="B191" s="119">
        <f>'Full Tax'!D187</f>
        <v>5</v>
      </c>
      <c r="C191" s="10" t="s">
        <v>817</v>
      </c>
      <c r="D191" s="10" t="s">
        <v>817</v>
      </c>
      <c r="E191" s="130" t="s">
        <v>30</v>
      </c>
      <c r="F191" s="160" t="s">
        <v>271</v>
      </c>
      <c r="G191" s="161"/>
      <c r="H191" s="11" t="s">
        <v>818</v>
      </c>
      <c r="I191" s="14">
        <f t="shared" si="5"/>
        <v>0.27845210677673926</v>
      </c>
      <c r="J191" s="14">
        <v>0.39</v>
      </c>
      <c r="K191" s="121">
        <f t="shared" si="4"/>
        <v>1.3922605338836962</v>
      </c>
      <c r="L191" s="127"/>
    </row>
    <row r="192" spans="1:12" ht="12.75" customHeight="1">
      <c r="A192" s="126"/>
      <c r="B192" s="119">
        <f>'Full Tax'!D188</f>
        <v>5</v>
      </c>
      <c r="C192" s="10" t="s">
        <v>817</v>
      </c>
      <c r="D192" s="10" t="s">
        <v>817</v>
      </c>
      <c r="E192" s="130" t="s">
        <v>30</v>
      </c>
      <c r="F192" s="160" t="s">
        <v>274</v>
      </c>
      <c r="G192" s="161"/>
      <c r="H192" s="11" t="s">
        <v>818</v>
      </c>
      <c r="I192" s="14">
        <f t="shared" si="5"/>
        <v>0.27845210677673926</v>
      </c>
      <c r="J192" s="14">
        <v>0.39</v>
      </c>
      <c r="K192" s="121">
        <f t="shared" si="4"/>
        <v>1.3922605338836962</v>
      </c>
      <c r="L192" s="127"/>
    </row>
    <row r="193" spans="1:12" ht="12.75" customHeight="1">
      <c r="A193" s="126"/>
      <c r="B193" s="119">
        <f>'Full Tax'!D189</f>
        <v>5</v>
      </c>
      <c r="C193" s="10" t="s">
        <v>817</v>
      </c>
      <c r="D193" s="10" t="s">
        <v>817</v>
      </c>
      <c r="E193" s="130" t="s">
        <v>30</v>
      </c>
      <c r="F193" s="160" t="s">
        <v>275</v>
      </c>
      <c r="G193" s="161"/>
      <c r="H193" s="11" t="s">
        <v>818</v>
      </c>
      <c r="I193" s="14">
        <f t="shared" si="5"/>
        <v>0.27845210677673926</v>
      </c>
      <c r="J193" s="14">
        <v>0.39</v>
      </c>
      <c r="K193" s="121">
        <f t="shared" si="4"/>
        <v>1.3922605338836962</v>
      </c>
      <c r="L193" s="127"/>
    </row>
    <row r="194" spans="1:12" ht="12.75" customHeight="1">
      <c r="A194" s="126"/>
      <c r="B194" s="119">
        <f>'Full Tax'!D190</f>
        <v>5</v>
      </c>
      <c r="C194" s="10" t="s">
        <v>817</v>
      </c>
      <c r="D194" s="10" t="s">
        <v>817</v>
      </c>
      <c r="E194" s="130" t="s">
        <v>30</v>
      </c>
      <c r="F194" s="160" t="s">
        <v>670</v>
      </c>
      <c r="G194" s="161"/>
      <c r="H194" s="11" t="s">
        <v>818</v>
      </c>
      <c r="I194" s="14">
        <f t="shared" si="5"/>
        <v>0.27845210677673926</v>
      </c>
      <c r="J194" s="14">
        <v>0.39</v>
      </c>
      <c r="K194" s="121">
        <f t="shared" si="4"/>
        <v>1.3922605338836962</v>
      </c>
      <c r="L194" s="127"/>
    </row>
    <row r="195" spans="1:12" ht="24" customHeight="1">
      <c r="A195" s="126"/>
      <c r="B195" s="119">
        <f>'Full Tax'!D191</f>
        <v>5</v>
      </c>
      <c r="C195" s="10" t="s">
        <v>819</v>
      </c>
      <c r="D195" s="10" t="s">
        <v>819</v>
      </c>
      <c r="E195" s="130" t="s">
        <v>28</v>
      </c>
      <c r="F195" s="160" t="s">
        <v>279</v>
      </c>
      <c r="G195" s="161"/>
      <c r="H195" s="11" t="s">
        <v>820</v>
      </c>
      <c r="I195" s="14">
        <f t="shared" si="5"/>
        <v>0.42124805896993883</v>
      </c>
      <c r="J195" s="14">
        <v>0.59</v>
      </c>
      <c r="K195" s="121">
        <f t="shared" si="4"/>
        <v>2.1062402948496941</v>
      </c>
      <c r="L195" s="127"/>
    </row>
    <row r="196" spans="1:12" ht="24" customHeight="1">
      <c r="A196" s="126"/>
      <c r="B196" s="119">
        <f>'Full Tax'!D192</f>
        <v>15</v>
      </c>
      <c r="C196" s="10" t="s">
        <v>819</v>
      </c>
      <c r="D196" s="10" t="s">
        <v>819</v>
      </c>
      <c r="E196" s="130" t="s">
        <v>28</v>
      </c>
      <c r="F196" s="160" t="s">
        <v>278</v>
      </c>
      <c r="G196" s="161"/>
      <c r="H196" s="11" t="s">
        <v>820</v>
      </c>
      <c r="I196" s="14">
        <f t="shared" si="5"/>
        <v>0.42124805896993883</v>
      </c>
      <c r="J196" s="14">
        <v>0.59</v>
      </c>
      <c r="K196" s="121">
        <f t="shared" si="4"/>
        <v>6.3187208845490828</v>
      </c>
      <c r="L196" s="127"/>
    </row>
    <row r="197" spans="1:12" ht="24" customHeight="1">
      <c r="A197" s="126"/>
      <c r="B197" s="119">
        <f>'Full Tax'!D193</f>
        <v>5</v>
      </c>
      <c r="C197" s="10" t="s">
        <v>819</v>
      </c>
      <c r="D197" s="10" t="s">
        <v>819</v>
      </c>
      <c r="E197" s="130" t="s">
        <v>28</v>
      </c>
      <c r="F197" s="160" t="s">
        <v>758</v>
      </c>
      <c r="G197" s="161"/>
      <c r="H197" s="11" t="s">
        <v>820</v>
      </c>
      <c r="I197" s="14">
        <f t="shared" si="5"/>
        <v>0.42124805896993883</v>
      </c>
      <c r="J197" s="14">
        <v>0.59</v>
      </c>
      <c r="K197" s="121">
        <f t="shared" si="4"/>
        <v>2.1062402948496941</v>
      </c>
      <c r="L197" s="127"/>
    </row>
    <row r="198" spans="1:12" ht="24" customHeight="1">
      <c r="A198" s="126"/>
      <c r="B198" s="119">
        <f>'Full Tax'!D194</f>
        <v>10</v>
      </c>
      <c r="C198" s="10" t="s">
        <v>819</v>
      </c>
      <c r="D198" s="10" t="s">
        <v>819</v>
      </c>
      <c r="E198" s="130" t="s">
        <v>657</v>
      </c>
      <c r="F198" s="160" t="s">
        <v>278</v>
      </c>
      <c r="G198" s="161"/>
      <c r="H198" s="11" t="s">
        <v>820</v>
      </c>
      <c r="I198" s="14">
        <f t="shared" si="5"/>
        <v>0.42124805896993883</v>
      </c>
      <c r="J198" s="14">
        <v>0.59</v>
      </c>
      <c r="K198" s="121">
        <f t="shared" si="4"/>
        <v>4.2124805896993882</v>
      </c>
      <c r="L198" s="127"/>
    </row>
    <row r="199" spans="1:12" ht="24" customHeight="1">
      <c r="A199" s="126"/>
      <c r="B199" s="119">
        <f>'Full Tax'!D195</f>
        <v>5</v>
      </c>
      <c r="C199" s="10" t="s">
        <v>819</v>
      </c>
      <c r="D199" s="10" t="s">
        <v>819</v>
      </c>
      <c r="E199" s="130" t="s">
        <v>30</v>
      </c>
      <c r="F199" s="160" t="s">
        <v>279</v>
      </c>
      <c r="G199" s="161"/>
      <c r="H199" s="11" t="s">
        <v>820</v>
      </c>
      <c r="I199" s="14">
        <f t="shared" si="5"/>
        <v>0.42124805896993883</v>
      </c>
      <c r="J199" s="14">
        <v>0.59</v>
      </c>
      <c r="K199" s="121">
        <f t="shared" si="4"/>
        <v>2.1062402948496941</v>
      </c>
      <c r="L199" s="127"/>
    </row>
    <row r="200" spans="1:12" ht="24" customHeight="1">
      <c r="A200" s="126"/>
      <c r="B200" s="119">
        <f>'Full Tax'!D196</f>
        <v>5</v>
      </c>
      <c r="C200" s="10" t="s">
        <v>819</v>
      </c>
      <c r="D200" s="10" t="s">
        <v>819</v>
      </c>
      <c r="E200" s="130" t="s">
        <v>30</v>
      </c>
      <c r="F200" s="160" t="s">
        <v>277</v>
      </c>
      <c r="G200" s="161"/>
      <c r="H200" s="11" t="s">
        <v>820</v>
      </c>
      <c r="I200" s="14">
        <f t="shared" si="5"/>
        <v>0.42124805896993883</v>
      </c>
      <c r="J200" s="14">
        <v>0.59</v>
      </c>
      <c r="K200" s="121">
        <f t="shared" si="4"/>
        <v>2.1062402948496941</v>
      </c>
      <c r="L200" s="127"/>
    </row>
    <row r="201" spans="1:12" ht="24" customHeight="1">
      <c r="A201" s="126"/>
      <c r="B201" s="119">
        <f>'Full Tax'!D197</f>
        <v>5</v>
      </c>
      <c r="C201" s="10" t="s">
        <v>819</v>
      </c>
      <c r="D201" s="10" t="s">
        <v>819</v>
      </c>
      <c r="E201" s="130" t="s">
        <v>30</v>
      </c>
      <c r="F201" s="160" t="s">
        <v>758</v>
      </c>
      <c r="G201" s="161"/>
      <c r="H201" s="11" t="s">
        <v>820</v>
      </c>
      <c r="I201" s="14">
        <f t="shared" si="5"/>
        <v>0.42124805896993883</v>
      </c>
      <c r="J201" s="14">
        <v>0.59</v>
      </c>
      <c r="K201" s="121">
        <f t="shared" si="4"/>
        <v>2.1062402948496941</v>
      </c>
      <c r="L201" s="127"/>
    </row>
    <row r="202" spans="1:12" ht="24" customHeight="1">
      <c r="A202" s="126"/>
      <c r="B202" s="119">
        <f>'Full Tax'!D198</f>
        <v>5</v>
      </c>
      <c r="C202" s="10" t="s">
        <v>819</v>
      </c>
      <c r="D202" s="10" t="s">
        <v>819</v>
      </c>
      <c r="E202" s="130" t="s">
        <v>31</v>
      </c>
      <c r="F202" s="160" t="s">
        <v>279</v>
      </c>
      <c r="G202" s="161"/>
      <c r="H202" s="11" t="s">
        <v>820</v>
      </c>
      <c r="I202" s="14">
        <f t="shared" si="5"/>
        <v>0.42124805896993883</v>
      </c>
      <c r="J202" s="14">
        <v>0.59</v>
      </c>
      <c r="K202" s="121">
        <f t="shared" si="4"/>
        <v>2.1062402948496941</v>
      </c>
      <c r="L202" s="127"/>
    </row>
    <row r="203" spans="1:12" ht="24" customHeight="1">
      <c r="A203" s="126"/>
      <c r="B203" s="119">
        <f>'Full Tax'!D199</f>
        <v>5</v>
      </c>
      <c r="C203" s="10" t="s">
        <v>819</v>
      </c>
      <c r="D203" s="10" t="s">
        <v>819</v>
      </c>
      <c r="E203" s="130" t="s">
        <v>31</v>
      </c>
      <c r="F203" s="160" t="s">
        <v>277</v>
      </c>
      <c r="G203" s="161"/>
      <c r="H203" s="11" t="s">
        <v>820</v>
      </c>
      <c r="I203" s="14">
        <f t="shared" si="5"/>
        <v>0.42124805896993883</v>
      </c>
      <c r="J203" s="14">
        <v>0.59</v>
      </c>
      <c r="K203" s="121">
        <f t="shared" si="4"/>
        <v>2.1062402948496941</v>
      </c>
      <c r="L203" s="127"/>
    </row>
    <row r="204" spans="1:12" ht="24" customHeight="1">
      <c r="A204" s="126"/>
      <c r="B204" s="119">
        <f>'Full Tax'!D200</f>
        <v>5</v>
      </c>
      <c r="C204" s="10" t="s">
        <v>819</v>
      </c>
      <c r="D204" s="10" t="s">
        <v>819</v>
      </c>
      <c r="E204" s="130" t="s">
        <v>31</v>
      </c>
      <c r="F204" s="160" t="s">
        <v>278</v>
      </c>
      <c r="G204" s="161"/>
      <c r="H204" s="11" t="s">
        <v>820</v>
      </c>
      <c r="I204" s="14">
        <f t="shared" si="5"/>
        <v>0.42124805896993883</v>
      </c>
      <c r="J204" s="14">
        <v>0.59</v>
      </c>
      <c r="K204" s="121">
        <f t="shared" si="4"/>
        <v>2.1062402948496941</v>
      </c>
      <c r="L204" s="127"/>
    </row>
    <row r="205" spans="1:12" ht="24" customHeight="1">
      <c r="A205" s="126"/>
      <c r="B205" s="119">
        <f>'Full Tax'!D201</f>
        <v>5</v>
      </c>
      <c r="C205" s="10" t="s">
        <v>819</v>
      </c>
      <c r="D205" s="10" t="s">
        <v>819</v>
      </c>
      <c r="E205" s="130" t="s">
        <v>31</v>
      </c>
      <c r="F205" s="160" t="s">
        <v>758</v>
      </c>
      <c r="G205" s="161"/>
      <c r="H205" s="11" t="s">
        <v>820</v>
      </c>
      <c r="I205" s="14">
        <f t="shared" si="5"/>
        <v>0.42124805896993883</v>
      </c>
      <c r="J205" s="14">
        <v>0.59</v>
      </c>
      <c r="K205" s="121">
        <f t="shared" si="4"/>
        <v>2.1062402948496941</v>
      </c>
      <c r="L205" s="127"/>
    </row>
    <row r="206" spans="1:12" ht="24" customHeight="1">
      <c r="A206" s="126"/>
      <c r="B206" s="119">
        <f>'Full Tax'!D202</f>
        <v>5</v>
      </c>
      <c r="C206" s="10" t="s">
        <v>819</v>
      </c>
      <c r="D206" s="10" t="s">
        <v>819</v>
      </c>
      <c r="E206" s="130" t="s">
        <v>32</v>
      </c>
      <c r="F206" s="160" t="s">
        <v>278</v>
      </c>
      <c r="G206" s="161"/>
      <c r="H206" s="11" t="s">
        <v>820</v>
      </c>
      <c r="I206" s="14">
        <f t="shared" si="5"/>
        <v>0.42124805896993883</v>
      </c>
      <c r="J206" s="14">
        <v>0.59</v>
      </c>
      <c r="K206" s="121">
        <f t="shared" si="4"/>
        <v>2.1062402948496941</v>
      </c>
      <c r="L206" s="127"/>
    </row>
    <row r="207" spans="1:12" ht="24" customHeight="1">
      <c r="A207" s="126"/>
      <c r="B207" s="119">
        <f>'Full Tax'!D203</f>
        <v>10</v>
      </c>
      <c r="C207" s="10" t="s">
        <v>121</v>
      </c>
      <c r="D207" s="10" t="s">
        <v>121</v>
      </c>
      <c r="E207" s="130"/>
      <c r="F207" s="160"/>
      <c r="G207" s="161"/>
      <c r="H207" s="11" t="s">
        <v>821</v>
      </c>
      <c r="I207" s="14">
        <f t="shared" si="5"/>
        <v>0.13565615458353963</v>
      </c>
      <c r="J207" s="14">
        <v>0.19</v>
      </c>
      <c r="K207" s="121">
        <f t="shared" si="4"/>
        <v>1.3565615458353963</v>
      </c>
      <c r="L207" s="127"/>
    </row>
    <row r="208" spans="1:12" ht="24" customHeight="1">
      <c r="A208" s="126"/>
      <c r="B208" s="119">
        <f>'Full Tax'!D204</f>
        <v>5</v>
      </c>
      <c r="C208" s="10" t="s">
        <v>130</v>
      </c>
      <c r="D208" s="10" t="s">
        <v>130</v>
      </c>
      <c r="E208" s="130" t="s">
        <v>112</v>
      </c>
      <c r="F208" s="160"/>
      <c r="G208" s="161"/>
      <c r="H208" s="11" t="s">
        <v>822</v>
      </c>
      <c r="I208" s="14">
        <f t="shared" si="5"/>
        <v>0.17135514263183951</v>
      </c>
      <c r="J208" s="14">
        <v>0.24</v>
      </c>
      <c r="K208" s="121">
        <f t="shared" si="4"/>
        <v>0.85677571315919754</v>
      </c>
      <c r="L208" s="127"/>
    </row>
    <row r="209" spans="1:12" ht="24" customHeight="1">
      <c r="A209" s="126"/>
      <c r="B209" s="119">
        <f>'Full Tax'!D205</f>
        <v>5</v>
      </c>
      <c r="C209" s="10" t="s">
        <v>130</v>
      </c>
      <c r="D209" s="10" t="s">
        <v>130</v>
      </c>
      <c r="E209" s="130" t="s">
        <v>216</v>
      </c>
      <c r="F209" s="160"/>
      <c r="G209" s="161"/>
      <c r="H209" s="11" t="s">
        <v>822</v>
      </c>
      <c r="I209" s="14">
        <f t="shared" si="5"/>
        <v>0.17135514263183951</v>
      </c>
      <c r="J209" s="14">
        <v>0.24</v>
      </c>
      <c r="K209" s="121">
        <f t="shared" si="4"/>
        <v>0.85677571315919754</v>
      </c>
      <c r="L209" s="127"/>
    </row>
    <row r="210" spans="1:12" ht="24" customHeight="1">
      <c r="A210" s="126"/>
      <c r="B210" s="119">
        <f>'Full Tax'!D206</f>
        <v>5</v>
      </c>
      <c r="C210" s="10" t="s">
        <v>631</v>
      </c>
      <c r="D210" s="10" t="s">
        <v>631</v>
      </c>
      <c r="E210" s="130" t="s">
        <v>279</v>
      </c>
      <c r="F210" s="160"/>
      <c r="G210" s="161"/>
      <c r="H210" s="11" t="s">
        <v>823</v>
      </c>
      <c r="I210" s="14">
        <f t="shared" si="5"/>
        <v>0.27845210677673926</v>
      </c>
      <c r="J210" s="14">
        <v>0.39</v>
      </c>
      <c r="K210" s="121">
        <f t="shared" si="4"/>
        <v>1.3922605338836962</v>
      </c>
      <c r="L210" s="127"/>
    </row>
    <row r="211" spans="1:12" ht="24" customHeight="1">
      <c r="A211" s="126"/>
      <c r="B211" s="119">
        <f>'Full Tax'!D207</f>
        <v>10</v>
      </c>
      <c r="C211" s="10" t="s">
        <v>631</v>
      </c>
      <c r="D211" s="10" t="s">
        <v>631</v>
      </c>
      <c r="E211" s="130" t="s">
        <v>278</v>
      </c>
      <c r="F211" s="160"/>
      <c r="G211" s="161"/>
      <c r="H211" s="11" t="s">
        <v>823</v>
      </c>
      <c r="I211" s="14">
        <f t="shared" si="5"/>
        <v>0.27845210677673926</v>
      </c>
      <c r="J211" s="14">
        <v>0.39</v>
      </c>
      <c r="K211" s="121">
        <f t="shared" si="4"/>
        <v>2.7845210677673924</v>
      </c>
      <c r="L211" s="127"/>
    </row>
    <row r="212" spans="1:12" ht="38.25" customHeight="1">
      <c r="A212" s="126"/>
      <c r="B212" s="119">
        <f>'Full Tax'!D208</f>
        <v>5</v>
      </c>
      <c r="C212" s="10" t="s">
        <v>824</v>
      </c>
      <c r="D212" s="10" t="s">
        <v>824</v>
      </c>
      <c r="E212" s="130" t="s">
        <v>825</v>
      </c>
      <c r="F212" s="160"/>
      <c r="G212" s="161"/>
      <c r="H212" s="11" t="s">
        <v>826</v>
      </c>
      <c r="I212" s="14">
        <f t="shared" si="5"/>
        <v>0.70683996335633803</v>
      </c>
      <c r="J212" s="14">
        <v>0.99</v>
      </c>
      <c r="K212" s="121">
        <f t="shared" si="4"/>
        <v>3.5341998167816904</v>
      </c>
      <c r="L212" s="127"/>
    </row>
    <row r="213" spans="1:12" ht="15.75" customHeight="1">
      <c r="A213" s="126"/>
      <c r="B213" s="119">
        <f>'Full Tax'!D209</f>
        <v>8</v>
      </c>
      <c r="C213" s="10" t="s">
        <v>70</v>
      </c>
      <c r="D213" s="10" t="s">
        <v>70</v>
      </c>
      <c r="E213" s="130" t="s">
        <v>30</v>
      </c>
      <c r="F213" s="160"/>
      <c r="G213" s="161"/>
      <c r="H213" s="11" t="s">
        <v>827</v>
      </c>
      <c r="I213" s="14">
        <f t="shared" si="5"/>
        <v>1.1352278199359369</v>
      </c>
      <c r="J213" s="14">
        <v>1.59</v>
      </c>
      <c r="K213" s="121">
        <f t="shared" si="4"/>
        <v>9.0818225594874953</v>
      </c>
      <c r="L213" s="127"/>
    </row>
    <row r="214" spans="1:12" ht="15.75" customHeight="1">
      <c r="A214" s="126"/>
      <c r="B214" s="119">
        <f>'Full Tax'!D210</f>
        <v>8</v>
      </c>
      <c r="C214" s="10" t="s">
        <v>70</v>
      </c>
      <c r="D214" s="10" t="s">
        <v>70</v>
      </c>
      <c r="E214" s="130" t="s">
        <v>31</v>
      </c>
      <c r="F214" s="160"/>
      <c r="G214" s="161"/>
      <c r="H214" s="11" t="s">
        <v>827</v>
      </c>
      <c r="I214" s="14">
        <f t="shared" si="5"/>
        <v>1.1352278199359369</v>
      </c>
      <c r="J214" s="14">
        <v>1.59</v>
      </c>
      <c r="K214" s="121">
        <f t="shared" ref="K214:K256" si="6">I214*B214</f>
        <v>9.0818225594874953</v>
      </c>
      <c r="L214" s="127"/>
    </row>
    <row r="215" spans="1:12" ht="24" customHeight="1">
      <c r="A215" s="126"/>
      <c r="B215" s="119">
        <f>'Full Tax'!D211</f>
        <v>2</v>
      </c>
      <c r="C215" s="10" t="s">
        <v>606</v>
      </c>
      <c r="D215" s="10" t="s">
        <v>606</v>
      </c>
      <c r="E215" s="130" t="s">
        <v>30</v>
      </c>
      <c r="F215" s="160" t="s">
        <v>279</v>
      </c>
      <c r="G215" s="161"/>
      <c r="H215" s="11" t="s">
        <v>608</v>
      </c>
      <c r="I215" s="14">
        <f t="shared" ref="I215:I256" si="7">J215*0.713979760965998</f>
        <v>0.49264603506653859</v>
      </c>
      <c r="J215" s="14">
        <v>0.69</v>
      </c>
      <c r="K215" s="121">
        <f t="shared" si="6"/>
        <v>0.98529207013307718</v>
      </c>
      <c r="L215" s="127"/>
    </row>
    <row r="216" spans="1:12" ht="24" customHeight="1">
      <c r="A216" s="126"/>
      <c r="B216" s="119">
        <f>'Full Tax'!D212</f>
        <v>2</v>
      </c>
      <c r="C216" s="10" t="s">
        <v>606</v>
      </c>
      <c r="D216" s="10" t="s">
        <v>606</v>
      </c>
      <c r="E216" s="130" t="s">
        <v>30</v>
      </c>
      <c r="F216" s="160" t="s">
        <v>277</v>
      </c>
      <c r="G216" s="161"/>
      <c r="H216" s="11" t="s">
        <v>608</v>
      </c>
      <c r="I216" s="14">
        <f t="shared" si="7"/>
        <v>0.49264603506653859</v>
      </c>
      <c r="J216" s="14">
        <v>0.69</v>
      </c>
      <c r="K216" s="121">
        <f t="shared" si="6"/>
        <v>0.98529207013307718</v>
      </c>
      <c r="L216" s="127"/>
    </row>
    <row r="217" spans="1:12" ht="24" customHeight="1">
      <c r="A217" s="126"/>
      <c r="B217" s="119">
        <f>'Full Tax'!D213</f>
        <v>2</v>
      </c>
      <c r="C217" s="10" t="s">
        <v>606</v>
      </c>
      <c r="D217" s="10" t="s">
        <v>606</v>
      </c>
      <c r="E217" s="130" t="s">
        <v>30</v>
      </c>
      <c r="F217" s="160" t="s">
        <v>278</v>
      </c>
      <c r="G217" s="161"/>
      <c r="H217" s="11" t="s">
        <v>608</v>
      </c>
      <c r="I217" s="14">
        <f t="shared" si="7"/>
        <v>0.49264603506653859</v>
      </c>
      <c r="J217" s="14">
        <v>0.69</v>
      </c>
      <c r="K217" s="121">
        <f t="shared" si="6"/>
        <v>0.98529207013307718</v>
      </c>
      <c r="L217" s="127"/>
    </row>
    <row r="218" spans="1:12" ht="24" customHeight="1">
      <c r="A218" s="126"/>
      <c r="B218" s="119">
        <f>'Full Tax'!D214</f>
        <v>2</v>
      </c>
      <c r="C218" s="10" t="s">
        <v>606</v>
      </c>
      <c r="D218" s="10" t="s">
        <v>606</v>
      </c>
      <c r="E218" s="130" t="s">
        <v>31</v>
      </c>
      <c r="F218" s="160" t="s">
        <v>279</v>
      </c>
      <c r="G218" s="161"/>
      <c r="H218" s="11" t="s">
        <v>608</v>
      </c>
      <c r="I218" s="14">
        <f t="shared" si="7"/>
        <v>0.49264603506653859</v>
      </c>
      <c r="J218" s="14">
        <v>0.69</v>
      </c>
      <c r="K218" s="121">
        <f t="shared" si="6"/>
        <v>0.98529207013307718</v>
      </c>
      <c r="L218" s="127"/>
    </row>
    <row r="219" spans="1:12" ht="24" customHeight="1">
      <c r="A219" s="126"/>
      <c r="B219" s="119">
        <f>'Full Tax'!D215</f>
        <v>2</v>
      </c>
      <c r="C219" s="10" t="s">
        <v>606</v>
      </c>
      <c r="D219" s="10" t="s">
        <v>606</v>
      </c>
      <c r="E219" s="130" t="s">
        <v>31</v>
      </c>
      <c r="F219" s="160" t="s">
        <v>277</v>
      </c>
      <c r="G219" s="161"/>
      <c r="H219" s="11" t="s">
        <v>608</v>
      </c>
      <c r="I219" s="14">
        <f t="shared" si="7"/>
        <v>0.49264603506653859</v>
      </c>
      <c r="J219" s="14">
        <v>0.69</v>
      </c>
      <c r="K219" s="121">
        <f t="shared" si="6"/>
        <v>0.98529207013307718</v>
      </c>
      <c r="L219" s="127"/>
    </row>
    <row r="220" spans="1:12" ht="24" customHeight="1">
      <c r="A220" s="126"/>
      <c r="B220" s="119">
        <f>'Full Tax'!D216</f>
        <v>2</v>
      </c>
      <c r="C220" s="10" t="s">
        <v>606</v>
      </c>
      <c r="D220" s="10" t="s">
        <v>606</v>
      </c>
      <c r="E220" s="130" t="s">
        <v>31</v>
      </c>
      <c r="F220" s="160" t="s">
        <v>278</v>
      </c>
      <c r="G220" s="161"/>
      <c r="H220" s="11" t="s">
        <v>608</v>
      </c>
      <c r="I220" s="14">
        <f t="shared" si="7"/>
        <v>0.49264603506653859</v>
      </c>
      <c r="J220" s="14">
        <v>0.69</v>
      </c>
      <c r="K220" s="121">
        <f t="shared" si="6"/>
        <v>0.98529207013307718</v>
      </c>
      <c r="L220" s="127"/>
    </row>
    <row r="221" spans="1:12" ht="14.25" customHeight="1">
      <c r="A221" s="126"/>
      <c r="B221" s="119">
        <f>'Full Tax'!D217</f>
        <v>5</v>
      </c>
      <c r="C221" s="10" t="s">
        <v>828</v>
      </c>
      <c r="D221" s="10" t="s">
        <v>895</v>
      </c>
      <c r="E221" s="130" t="s">
        <v>829</v>
      </c>
      <c r="F221" s="160"/>
      <c r="G221" s="161"/>
      <c r="H221" s="11" t="s">
        <v>830</v>
      </c>
      <c r="I221" s="14">
        <f t="shared" si="7"/>
        <v>0.27845210677673926</v>
      </c>
      <c r="J221" s="14">
        <v>0.39</v>
      </c>
      <c r="K221" s="121">
        <f t="shared" si="6"/>
        <v>1.3922605338836962</v>
      </c>
      <c r="L221" s="127"/>
    </row>
    <row r="222" spans="1:12" ht="14.25" customHeight="1">
      <c r="A222" s="126"/>
      <c r="B222" s="119">
        <f>'Full Tax'!D218</f>
        <v>5</v>
      </c>
      <c r="C222" s="10" t="s">
        <v>828</v>
      </c>
      <c r="D222" s="10" t="s">
        <v>896</v>
      </c>
      <c r="E222" s="130" t="s">
        <v>716</v>
      </c>
      <c r="F222" s="160"/>
      <c r="G222" s="161"/>
      <c r="H222" s="11" t="s">
        <v>830</v>
      </c>
      <c r="I222" s="14">
        <f t="shared" si="7"/>
        <v>0.29273170199605919</v>
      </c>
      <c r="J222" s="14">
        <v>0.41</v>
      </c>
      <c r="K222" s="121">
        <f t="shared" si="6"/>
        <v>1.4636585099802959</v>
      </c>
      <c r="L222" s="127"/>
    </row>
    <row r="223" spans="1:12" ht="12.75" customHeight="1">
      <c r="A223" s="126"/>
      <c r="B223" s="119">
        <f>'Full Tax'!D219</f>
        <v>4</v>
      </c>
      <c r="C223" s="10" t="s">
        <v>831</v>
      </c>
      <c r="D223" s="10" t="s">
        <v>897</v>
      </c>
      <c r="E223" s="130" t="s">
        <v>832</v>
      </c>
      <c r="F223" s="160" t="s">
        <v>279</v>
      </c>
      <c r="G223" s="161"/>
      <c r="H223" s="11" t="s">
        <v>833</v>
      </c>
      <c r="I223" s="14">
        <f t="shared" si="7"/>
        <v>0.49264603506653859</v>
      </c>
      <c r="J223" s="14">
        <v>0.69</v>
      </c>
      <c r="K223" s="121">
        <f t="shared" si="6"/>
        <v>1.9705841402661544</v>
      </c>
      <c r="L223" s="127"/>
    </row>
    <row r="224" spans="1:12" ht="48" customHeight="1">
      <c r="A224" s="126"/>
      <c r="B224" s="119">
        <f>'Full Tax'!D220</f>
        <v>3</v>
      </c>
      <c r="C224" s="10" t="s">
        <v>834</v>
      </c>
      <c r="D224" s="10" t="s">
        <v>834</v>
      </c>
      <c r="E224" s="130" t="s">
        <v>835</v>
      </c>
      <c r="F224" s="160"/>
      <c r="G224" s="161"/>
      <c r="H224" s="11" t="s">
        <v>836</v>
      </c>
      <c r="I224" s="14">
        <f t="shared" si="7"/>
        <v>1.7778096048053351</v>
      </c>
      <c r="J224" s="14">
        <v>2.4900000000000002</v>
      </c>
      <c r="K224" s="121">
        <f t="shared" si="6"/>
        <v>5.3334288144160054</v>
      </c>
      <c r="L224" s="127"/>
    </row>
    <row r="225" spans="1:12" ht="24" customHeight="1">
      <c r="A225" s="126"/>
      <c r="B225" s="119">
        <f>'Full Tax'!D221</f>
        <v>2</v>
      </c>
      <c r="C225" s="10" t="s">
        <v>721</v>
      </c>
      <c r="D225" s="10" t="s">
        <v>721</v>
      </c>
      <c r="E225" s="130" t="s">
        <v>30</v>
      </c>
      <c r="F225" s="160"/>
      <c r="G225" s="161"/>
      <c r="H225" s="11" t="s">
        <v>722</v>
      </c>
      <c r="I225" s="14">
        <f t="shared" si="7"/>
        <v>13.429959303770422</v>
      </c>
      <c r="J225" s="14">
        <v>18.809999999999999</v>
      </c>
      <c r="K225" s="121">
        <f t="shared" si="6"/>
        <v>26.859918607540845</v>
      </c>
      <c r="L225" s="127"/>
    </row>
    <row r="226" spans="1:12" ht="24" customHeight="1">
      <c r="A226" s="126"/>
      <c r="B226" s="119">
        <f>'Full Tax'!D222</f>
        <v>10</v>
      </c>
      <c r="C226" s="10" t="s">
        <v>837</v>
      </c>
      <c r="D226" s="10" t="s">
        <v>837</v>
      </c>
      <c r="E226" s="130" t="s">
        <v>32</v>
      </c>
      <c r="F226" s="160" t="s">
        <v>112</v>
      </c>
      <c r="G226" s="161"/>
      <c r="H226" s="11" t="s">
        <v>243</v>
      </c>
      <c r="I226" s="14">
        <f t="shared" si="7"/>
        <v>1.5993146645638356</v>
      </c>
      <c r="J226" s="14">
        <v>2.2400000000000002</v>
      </c>
      <c r="K226" s="121">
        <f t="shared" si="6"/>
        <v>15.993146645638356</v>
      </c>
      <c r="L226" s="127"/>
    </row>
    <row r="227" spans="1:12" ht="24" customHeight="1">
      <c r="A227" s="126"/>
      <c r="B227" s="119">
        <f>'Full Tax'!D223</f>
        <v>10</v>
      </c>
      <c r="C227" s="10" t="s">
        <v>837</v>
      </c>
      <c r="D227" s="10" t="s">
        <v>837</v>
      </c>
      <c r="E227" s="130" t="s">
        <v>32</v>
      </c>
      <c r="F227" s="160" t="s">
        <v>216</v>
      </c>
      <c r="G227" s="161"/>
      <c r="H227" s="11" t="s">
        <v>243</v>
      </c>
      <c r="I227" s="14">
        <f t="shared" si="7"/>
        <v>1.5993146645638356</v>
      </c>
      <c r="J227" s="14">
        <v>2.2400000000000002</v>
      </c>
      <c r="K227" s="121">
        <f t="shared" si="6"/>
        <v>15.993146645638356</v>
      </c>
      <c r="L227" s="127"/>
    </row>
    <row r="228" spans="1:12" ht="24" customHeight="1">
      <c r="A228" s="126"/>
      <c r="B228" s="119">
        <f>'Full Tax'!D224</f>
        <v>1</v>
      </c>
      <c r="C228" s="10" t="s">
        <v>838</v>
      </c>
      <c r="D228" s="10" t="s">
        <v>838</v>
      </c>
      <c r="E228" s="130" t="s">
        <v>31</v>
      </c>
      <c r="F228" s="160" t="s">
        <v>279</v>
      </c>
      <c r="G228" s="161"/>
      <c r="H228" s="11" t="s">
        <v>839</v>
      </c>
      <c r="I228" s="14">
        <f t="shared" si="7"/>
        <v>0.55690421355347852</v>
      </c>
      <c r="J228" s="14">
        <v>0.78</v>
      </c>
      <c r="K228" s="121">
        <f t="shared" si="6"/>
        <v>0.55690421355347852</v>
      </c>
      <c r="L228" s="127"/>
    </row>
    <row r="229" spans="1:12" ht="24" customHeight="1">
      <c r="A229" s="126"/>
      <c r="B229" s="119">
        <f>'Full Tax'!D225</f>
        <v>1</v>
      </c>
      <c r="C229" s="10" t="s">
        <v>838</v>
      </c>
      <c r="D229" s="10" t="s">
        <v>838</v>
      </c>
      <c r="E229" s="130" t="s">
        <v>31</v>
      </c>
      <c r="F229" s="160" t="s">
        <v>589</v>
      </c>
      <c r="G229" s="161"/>
      <c r="H229" s="11" t="s">
        <v>839</v>
      </c>
      <c r="I229" s="14">
        <f t="shared" si="7"/>
        <v>0.55690421355347852</v>
      </c>
      <c r="J229" s="14">
        <v>0.78</v>
      </c>
      <c r="K229" s="121">
        <f t="shared" si="6"/>
        <v>0.55690421355347852</v>
      </c>
      <c r="L229" s="127"/>
    </row>
    <row r="230" spans="1:12" ht="24" customHeight="1">
      <c r="A230" s="126"/>
      <c r="B230" s="119">
        <f>'Full Tax'!D226</f>
        <v>1</v>
      </c>
      <c r="C230" s="10" t="s">
        <v>838</v>
      </c>
      <c r="D230" s="10" t="s">
        <v>838</v>
      </c>
      <c r="E230" s="130" t="s">
        <v>31</v>
      </c>
      <c r="F230" s="160" t="s">
        <v>115</v>
      </c>
      <c r="G230" s="161"/>
      <c r="H230" s="11" t="s">
        <v>839</v>
      </c>
      <c r="I230" s="14">
        <f t="shared" si="7"/>
        <v>0.55690421355347852</v>
      </c>
      <c r="J230" s="14">
        <v>0.78</v>
      </c>
      <c r="K230" s="121">
        <f t="shared" si="6"/>
        <v>0.55690421355347852</v>
      </c>
      <c r="L230" s="127"/>
    </row>
    <row r="231" spans="1:12" ht="24" customHeight="1">
      <c r="A231" s="126"/>
      <c r="B231" s="119">
        <f>'Full Tax'!D227</f>
        <v>3</v>
      </c>
      <c r="C231" s="10" t="s">
        <v>840</v>
      </c>
      <c r="D231" s="10" t="s">
        <v>840</v>
      </c>
      <c r="E231" s="130"/>
      <c r="F231" s="160"/>
      <c r="G231" s="161"/>
      <c r="H231" s="11" t="s">
        <v>841</v>
      </c>
      <c r="I231" s="14">
        <f t="shared" si="7"/>
        <v>0.46408684462789873</v>
      </c>
      <c r="J231" s="14">
        <v>0.65</v>
      </c>
      <c r="K231" s="121">
        <f t="shared" si="6"/>
        <v>1.3922605338836962</v>
      </c>
      <c r="L231" s="127"/>
    </row>
    <row r="232" spans="1:12" ht="24" customHeight="1">
      <c r="A232" s="126"/>
      <c r="B232" s="119">
        <f>'Full Tax'!D228</f>
        <v>30</v>
      </c>
      <c r="C232" s="10" t="s">
        <v>842</v>
      </c>
      <c r="D232" s="10" t="s">
        <v>842</v>
      </c>
      <c r="E232" s="130"/>
      <c r="F232" s="160"/>
      <c r="G232" s="161"/>
      <c r="H232" s="11" t="s">
        <v>843</v>
      </c>
      <c r="I232" s="14">
        <f t="shared" si="7"/>
        <v>0.43552765418925876</v>
      </c>
      <c r="J232" s="14">
        <v>0.61</v>
      </c>
      <c r="K232" s="121">
        <f t="shared" si="6"/>
        <v>13.065829625677763</v>
      </c>
      <c r="L232" s="127"/>
    </row>
    <row r="233" spans="1:12" ht="24" customHeight="1">
      <c r="A233" s="126"/>
      <c r="B233" s="119">
        <f>'Full Tax'!D229</f>
        <v>3</v>
      </c>
      <c r="C233" s="10" t="s">
        <v>844</v>
      </c>
      <c r="D233" s="10" t="s">
        <v>844</v>
      </c>
      <c r="E233" s="130"/>
      <c r="F233" s="160"/>
      <c r="G233" s="161"/>
      <c r="H233" s="11" t="s">
        <v>845</v>
      </c>
      <c r="I233" s="14">
        <f t="shared" si="7"/>
        <v>0.51406542789551857</v>
      </c>
      <c r="J233" s="14">
        <v>0.72</v>
      </c>
      <c r="K233" s="121">
        <f t="shared" si="6"/>
        <v>1.5421962836865557</v>
      </c>
      <c r="L233" s="127"/>
    </row>
    <row r="234" spans="1:12" ht="24" customHeight="1">
      <c r="A234" s="126"/>
      <c r="B234" s="119">
        <f>'Full Tax'!D230</f>
        <v>10</v>
      </c>
      <c r="C234" s="10" t="s">
        <v>846</v>
      </c>
      <c r="D234" s="10" t="s">
        <v>846</v>
      </c>
      <c r="E234" s="130"/>
      <c r="F234" s="160"/>
      <c r="G234" s="161"/>
      <c r="H234" s="11" t="s">
        <v>847</v>
      </c>
      <c r="I234" s="14">
        <f t="shared" si="7"/>
        <v>0.53548482072449854</v>
      </c>
      <c r="J234" s="14">
        <v>0.75</v>
      </c>
      <c r="K234" s="121">
        <f t="shared" si="6"/>
        <v>5.3548482072449852</v>
      </c>
      <c r="L234" s="127"/>
    </row>
    <row r="235" spans="1:12" ht="24" customHeight="1">
      <c r="A235" s="126"/>
      <c r="B235" s="119">
        <f>'Full Tax'!D231</f>
        <v>3</v>
      </c>
      <c r="C235" s="10" t="s">
        <v>848</v>
      </c>
      <c r="D235" s="10" t="s">
        <v>848</v>
      </c>
      <c r="E235" s="130"/>
      <c r="F235" s="160"/>
      <c r="G235" s="161"/>
      <c r="H235" s="11" t="s">
        <v>849</v>
      </c>
      <c r="I235" s="14">
        <f t="shared" si="7"/>
        <v>0.53548482072449854</v>
      </c>
      <c r="J235" s="14">
        <v>0.75</v>
      </c>
      <c r="K235" s="121">
        <f t="shared" si="6"/>
        <v>1.6064544621734957</v>
      </c>
      <c r="L235" s="127"/>
    </row>
    <row r="236" spans="1:12" ht="24" customHeight="1">
      <c r="A236" s="126"/>
      <c r="B236" s="119">
        <f>'Full Tax'!D232</f>
        <v>5</v>
      </c>
      <c r="C236" s="10" t="s">
        <v>850</v>
      </c>
      <c r="D236" s="10" t="s">
        <v>850</v>
      </c>
      <c r="E236" s="130"/>
      <c r="F236" s="160"/>
      <c r="G236" s="161"/>
      <c r="H236" s="11" t="s">
        <v>851</v>
      </c>
      <c r="I236" s="14">
        <f t="shared" si="7"/>
        <v>0.79251753467225783</v>
      </c>
      <c r="J236" s="14">
        <v>1.1100000000000001</v>
      </c>
      <c r="K236" s="121">
        <f t="shared" si="6"/>
        <v>3.962587673361289</v>
      </c>
      <c r="L236" s="127"/>
    </row>
    <row r="237" spans="1:12" ht="24" customHeight="1">
      <c r="A237" s="126"/>
      <c r="B237" s="119">
        <f>'Full Tax'!D233</f>
        <v>2</v>
      </c>
      <c r="C237" s="10" t="s">
        <v>852</v>
      </c>
      <c r="D237" s="10" t="s">
        <v>852</v>
      </c>
      <c r="E237" s="130"/>
      <c r="F237" s="160"/>
      <c r="G237" s="161"/>
      <c r="H237" s="11" t="s">
        <v>853</v>
      </c>
      <c r="I237" s="14">
        <f t="shared" si="7"/>
        <v>0.99957166535239717</v>
      </c>
      <c r="J237" s="14">
        <v>1.4</v>
      </c>
      <c r="K237" s="121">
        <f t="shared" si="6"/>
        <v>1.9991433307047943</v>
      </c>
      <c r="L237" s="127"/>
    </row>
    <row r="238" spans="1:12" ht="24" customHeight="1">
      <c r="A238" s="126"/>
      <c r="B238" s="119">
        <f>'Full Tax'!D234</f>
        <v>3</v>
      </c>
      <c r="C238" s="10" t="s">
        <v>854</v>
      </c>
      <c r="D238" s="10" t="s">
        <v>898</v>
      </c>
      <c r="E238" s="130" t="s">
        <v>32</v>
      </c>
      <c r="F238" s="160"/>
      <c r="G238" s="161"/>
      <c r="H238" s="11" t="s">
        <v>855</v>
      </c>
      <c r="I238" s="14">
        <f t="shared" si="7"/>
        <v>0.42838785657959882</v>
      </c>
      <c r="J238" s="14">
        <v>0.6</v>
      </c>
      <c r="K238" s="121">
        <f t="shared" si="6"/>
        <v>1.2851635697387964</v>
      </c>
      <c r="L238" s="127"/>
    </row>
    <row r="239" spans="1:12" ht="24" customHeight="1">
      <c r="A239" s="126"/>
      <c r="B239" s="119">
        <f>'Full Tax'!D235</f>
        <v>3</v>
      </c>
      <c r="C239" s="10" t="s">
        <v>854</v>
      </c>
      <c r="D239" s="10" t="s">
        <v>854</v>
      </c>
      <c r="E239" s="130" t="s">
        <v>33</v>
      </c>
      <c r="F239" s="160"/>
      <c r="G239" s="161"/>
      <c r="H239" s="11" t="s">
        <v>855</v>
      </c>
      <c r="I239" s="14">
        <f t="shared" si="7"/>
        <v>0.49978583267619858</v>
      </c>
      <c r="J239" s="14">
        <v>0.7</v>
      </c>
      <c r="K239" s="121">
        <f t="shared" si="6"/>
        <v>1.4993574980285957</v>
      </c>
      <c r="L239" s="127"/>
    </row>
    <row r="240" spans="1:12" ht="24" customHeight="1">
      <c r="A240" s="126"/>
      <c r="B240" s="119">
        <f>'Full Tax'!D236</f>
        <v>3</v>
      </c>
      <c r="C240" s="10" t="s">
        <v>854</v>
      </c>
      <c r="D240" s="10" t="s">
        <v>854</v>
      </c>
      <c r="E240" s="130" t="s">
        <v>34</v>
      </c>
      <c r="F240" s="160"/>
      <c r="G240" s="161"/>
      <c r="H240" s="11" t="s">
        <v>855</v>
      </c>
      <c r="I240" s="14">
        <f t="shared" si="7"/>
        <v>0.49978583267619858</v>
      </c>
      <c r="J240" s="14">
        <v>0.7</v>
      </c>
      <c r="K240" s="121">
        <f t="shared" si="6"/>
        <v>1.4993574980285957</v>
      </c>
      <c r="L240" s="127"/>
    </row>
    <row r="241" spans="1:12" ht="24" customHeight="1">
      <c r="A241" s="126"/>
      <c r="B241" s="119">
        <f>'Full Tax'!D237</f>
        <v>2</v>
      </c>
      <c r="C241" s="10" t="s">
        <v>854</v>
      </c>
      <c r="D241" s="10" t="s">
        <v>899</v>
      </c>
      <c r="E241" s="130" t="s">
        <v>42</v>
      </c>
      <c r="F241" s="160"/>
      <c r="G241" s="161"/>
      <c r="H241" s="11" t="s">
        <v>855</v>
      </c>
      <c r="I241" s="14">
        <f t="shared" si="7"/>
        <v>0.88533490359783751</v>
      </c>
      <c r="J241" s="14">
        <v>1.24</v>
      </c>
      <c r="K241" s="121">
        <f t="shared" si="6"/>
        <v>1.770669807195675</v>
      </c>
      <c r="L241" s="127"/>
    </row>
    <row r="242" spans="1:12" ht="24" customHeight="1">
      <c r="A242" s="126"/>
      <c r="B242" s="119">
        <f>'Full Tax'!D238</f>
        <v>2</v>
      </c>
      <c r="C242" s="10" t="s">
        <v>854</v>
      </c>
      <c r="D242" s="10" t="s">
        <v>900</v>
      </c>
      <c r="E242" s="130" t="s">
        <v>45</v>
      </c>
      <c r="F242" s="160"/>
      <c r="G242" s="161"/>
      <c r="H242" s="11" t="s">
        <v>855</v>
      </c>
      <c r="I242" s="14">
        <f t="shared" si="7"/>
        <v>0.98529207013307718</v>
      </c>
      <c r="J242" s="14">
        <v>1.38</v>
      </c>
      <c r="K242" s="121">
        <f t="shared" si="6"/>
        <v>1.9705841402661544</v>
      </c>
      <c r="L242" s="127"/>
    </row>
    <row r="243" spans="1:12" ht="24" customHeight="1">
      <c r="A243" s="126"/>
      <c r="B243" s="119">
        <f>'Full Tax'!D239</f>
        <v>2</v>
      </c>
      <c r="C243" s="10" t="s">
        <v>854</v>
      </c>
      <c r="D243" s="10" t="s">
        <v>901</v>
      </c>
      <c r="E243" s="130" t="s">
        <v>46</v>
      </c>
      <c r="F243" s="160"/>
      <c r="G243" s="161"/>
      <c r="H243" s="11" t="s">
        <v>855</v>
      </c>
      <c r="I243" s="14">
        <f t="shared" si="7"/>
        <v>1.1709268079842368</v>
      </c>
      <c r="J243" s="14">
        <v>1.64</v>
      </c>
      <c r="K243" s="121">
        <f t="shared" si="6"/>
        <v>2.3418536159684735</v>
      </c>
      <c r="L243" s="127"/>
    </row>
    <row r="244" spans="1:12" ht="24" customHeight="1">
      <c r="A244" s="126"/>
      <c r="B244" s="119">
        <f>'Full Tax'!D240</f>
        <v>3</v>
      </c>
      <c r="C244" s="10" t="s">
        <v>856</v>
      </c>
      <c r="D244" s="10" t="s">
        <v>902</v>
      </c>
      <c r="E244" s="130" t="s">
        <v>28</v>
      </c>
      <c r="F244" s="160"/>
      <c r="G244" s="161"/>
      <c r="H244" s="11" t="s">
        <v>857</v>
      </c>
      <c r="I244" s="14">
        <f t="shared" si="7"/>
        <v>0.42838785657959882</v>
      </c>
      <c r="J244" s="14">
        <v>0.6</v>
      </c>
      <c r="K244" s="121">
        <f t="shared" si="6"/>
        <v>1.2851635697387964</v>
      </c>
      <c r="L244" s="127"/>
    </row>
    <row r="245" spans="1:12" ht="24" customHeight="1">
      <c r="A245" s="126"/>
      <c r="B245" s="119">
        <f>'Full Tax'!D241</f>
        <v>2</v>
      </c>
      <c r="C245" s="10" t="s">
        <v>858</v>
      </c>
      <c r="D245" s="10" t="s">
        <v>858</v>
      </c>
      <c r="E245" s="130" t="s">
        <v>279</v>
      </c>
      <c r="F245" s="160"/>
      <c r="G245" s="161"/>
      <c r="H245" s="11" t="s">
        <v>859</v>
      </c>
      <c r="I245" s="14">
        <f t="shared" si="7"/>
        <v>1.3922605338836962</v>
      </c>
      <c r="J245" s="14">
        <v>1.95</v>
      </c>
      <c r="K245" s="121">
        <f t="shared" si="6"/>
        <v>2.7845210677673924</v>
      </c>
      <c r="L245" s="127"/>
    </row>
    <row r="246" spans="1:12" ht="24" customHeight="1">
      <c r="A246" s="126"/>
      <c r="B246" s="119">
        <f>'Full Tax'!D242</f>
        <v>2</v>
      </c>
      <c r="C246" s="10" t="s">
        <v>858</v>
      </c>
      <c r="D246" s="10" t="s">
        <v>858</v>
      </c>
      <c r="E246" s="130" t="s">
        <v>277</v>
      </c>
      <c r="F246" s="160"/>
      <c r="G246" s="161"/>
      <c r="H246" s="11" t="s">
        <v>859</v>
      </c>
      <c r="I246" s="14">
        <f t="shared" si="7"/>
        <v>1.3922605338836962</v>
      </c>
      <c r="J246" s="14">
        <v>1.95</v>
      </c>
      <c r="K246" s="121">
        <f t="shared" si="6"/>
        <v>2.7845210677673924</v>
      </c>
      <c r="L246" s="127"/>
    </row>
    <row r="247" spans="1:12" ht="24" customHeight="1">
      <c r="A247" s="126"/>
      <c r="B247" s="119">
        <f>'Full Tax'!D243</f>
        <v>2</v>
      </c>
      <c r="C247" s="10" t="s">
        <v>858</v>
      </c>
      <c r="D247" s="10" t="s">
        <v>858</v>
      </c>
      <c r="E247" s="130" t="s">
        <v>278</v>
      </c>
      <c r="F247" s="160"/>
      <c r="G247" s="161"/>
      <c r="H247" s="11" t="s">
        <v>859</v>
      </c>
      <c r="I247" s="14">
        <f t="shared" si="7"/>
        <v>1.3922605338836962</v>
      </c>
      <c r="J247" s="14">
        <v>1.95</v>
      </c>
      <c r="K247" s="121">
        <f t="shared" si="6"/>
        <v>2.7845210677673924</v>
      </c>
      <c r="L247" s="127"/>
    </row>
    <row r="248" spans="1:12" ht="24" customHeight="1">
      <c r="A248" s="126"/>
      <c r="B248" s="119">
        <f>'Full Tax'!D244</f>
        <v>2</v>
      </c>
      <c r="C248" s="10" t="s">
        <v>860</v>
      </c>
      <c r="D248" s="10" t="s">
        <v>860</v>
      </c>
      <c r="E248" s="130" t="s">
        <v>277</v>
      </c>
      <c r="F248" s="160"/>
      <c r="G248" s="161"/>
      <c r="H248" s="11" t="s">
        <v>861</v>
      </c>
      <c r="I248" s="14">
        <v>0.58030000000000004</v>
      </c>
      <c r="J248" s="14">
        <v>1.99</v>
      </c>
      <c r="K248" s="121">
        <f t="shared" si="6"/>
        <v>1.1606000000000001</v>
      </c>
      <c r="L248" s="127"/>
    </row>
    <row r="249" spans="1:12" ht="24" customHeight="1">
      <c r="A249" s="126"/>
      <c r="B249" s="119">
        <f>'Full Tax'!D245</f>
        <v>2</v>
      </c>
      <c r="C249" s="10" t="s">
        <v>860</v>
      </c>
      <c r="D249" s="10" t="s">
        <v>860</v>
      </c>
      <c r="E249" s="130" t="s">
        <v>278</v>
      </c>
      <c r="F249" s="160"/>
      <c r="G249" s="161"/>
      <c r="H249" s="11" t="s">
        <v>861</v>
      </c>
      <c r="I249" s="14">
        <v>0.58030000000000004</v>
      </c>
      <c r="J249" s="14">
        <v>1.99</v>
      </c>
      <c r="K249" s="121">
        <f t="shared" si="6"/>
        <v>1.1606000000000001</v>
      </c>
      <c r="L249" s="127"/>
    </row>
    <row r="250" spans="1:12" ht="24" customHeight="1">
      <c r="A250" s="126"/>
      <c r="B250" s="119">
        <f>'Full Tax'!D246</f>
        <v>2</v>
      </c>
      <c r="C250" s="10" t="s">
        <v>862</v>
      </c>
      <c r="D250" s="10" t="s">
        <v>862</v>
      </c>
      <c r="E250" s="130"/>
      <c r="F250" s="160"/>
      <c r="G250" s="161"/>
      <c r="H250" s="11" t="s">
        <v>863</v>
      </c>
      <c r="I250" s="14">
        <f t="shared" si="7"/>
        <v>0.44980724940857875</v>
      </c>
      <c r="J250" s="14">
        <v>0.63</v>
      </c>
      <c r="K250" s="121">
        <f t="shared" si="6"/>
        <v>0.89961449881715749</v>
      </c>
      <c r="L250" s="127"/>
    </row>
    <row r="251" spans="1:12" ht="24" customHeight="1">
      <c r="A251" s="126"/>
      <c r="B251" s="119">
        <f>'Full Tax'!D247</f>
        <v>2</v>
      </c>
      <c r="C251" s="10" t="s">
        <v>864</v>
      </c>
      <c r="D251" s="10" t="s">
        <v>864</v>
      </c>
      <c r="E251" s="130" t="s">
        <v>865</v>
      </c>
      <c r="F251" s="160"/>
      <c r="G251" s="161"/>
      <c r="H251" s="11" t="s">
        <v>866</v>
      </c>
      <c r="I251" s="14">
        <f t="shared" si="7"/>
        <v>2.099100497240034</v>
      </c>
      <c r="J251" s="14">
        <v>2.94</v>
      </c>
      <c r="K251" s="121">
        <f t="shared" si="6"/>
        <v>4.198200994480068</v>
      </c>
      <c r="L251" s="127"/>
    </row>
    <row r="252" spans="1:12" ht="24" customHeight="1">
      <c r="A252" s="126"/>
      <c r="B252" s="119">
        <f>'Full Tax'!D248</f>
        <v>1</v>
      </c>
      <c r="C252" s="10" t="s">
        <v>867</v>
      </c>
      <c r="D252" s="10" t="s">
        <v>867</v>
      </c>
      <c r="E252" s="130" t="s">
        <v>112</v>
      </c>
      <c r="F252" s="160"/>
      <c r="G252" s="161"/>
      <c r="H252" s="11" t="s">
        <v>868</v>
      </c>
      <c r="I252" s="14">
        <f t="shared" si="7"/>
        <v>1.6778524382700954</v>
      </c>
      <c r="J252" s="14">
        <v>2.35</v>
      </c>
      <c r="K252" s="121">
        <f t="shared" si="6"/>
        <v>1.6778524382700954</v>
      </c>
      <c r="L252" s="127"/>
    </row>
    <row r="253" spans="1:12" ht="24" customHeight="1">
      <c r="A253" s="126"/>
      <c r="B253" s="119">
        <f>'Full Tax'!D249</f>
        <v>1</v>
      </c>
      <c r="C253" s="10" t="s">
        <v>867</v>
      </c>
      <c r="D253" s="10" t="s">
        <v>867</v>
      </c>
      <c r="E253" s="130" t="s">
        <v>269</v>
      </c>
      <c r="F253" s="160"/>
      <c r="G253" s="161"/>
      <c r="H253" s="11" t="s">
        <v>868</v>
      </c>
      <c r="I253" s="14">
        <f t="shared" si="7"/>
        <v>1.6778524382700954</v>
      </c>
      <c r="J253" s="14">
        <v>2.35</v>
      </c>
      <c r="K253" s="121">
        <f t="shared" si="6"/>
        <v>1.6778524382700954</v>
      </c>
      <c r="L253" s="127"/>
    </row>
    <row r="254" spans="1:12" ht="24" customHeight="1">
      <c r="A254" s="126"/>
      <c r="B254" s="119">
        <f>'Full Tax'!D250</f>
        <v>1</v>
      </c>
      <c r="C254" s="10" t="s">
        <v>867</v>
      </c>
      <c r="D254" s="10" t="s">
        <v>867</v>
      </c>
      <c r="E254" s="130" t="s">
        <v>272</v>
      </c>
      <c r="F254" s="160"/>
      <c r="G254" s="161"/>
      <c r="H254" s="11" t="s">
        <v>868</v>
      </c>
      <c r="I254" s="14">
        <f t="shared" si="7"/>
        <v>1.6778524382700954</v>
      </c>
      <c r="J254" s="14">
        <v>2.35</v>
      </c>
      <c r="K254" s="121">
        <f t="shared" si="6"/>
        <v>1.6778524382700954</v>
      </c>
      <c r="L254" s="127"/>
    </row>
    <row r="255" spans="1:12" ht="24" customHeight="1">
      <c r="A255" s="126"/>
      <c r="B255" s="119">
        <f>'Full Tax'!D251</f>
        <v>1</v>
      </c>
      <c r="C255" s="10" t="s">
        <v>867</v>
      </c>
      <c r="D255" s="10" t="s">
        <v>867</v>
      </c>
      <c r="E255" s="130" t="s">
        <v>316</v>
      </c>
      <c r="F255" s="160"/>
      <c r="G255" s="161"/>
      <c r="H255" s="11" t="s">
        <v>868</v>
      </c>
      <c r="I255" s="14">
        <f t="shared" si="7"/>
        <v>1.6778524382700954</v>
      </c>
      <c r="J255" s="14">
        <v>2.35</v>
      </c>
      <c r="K255" s="121">
        <f t="shared" si="6"/>
        <v>1.6778524382700954</v>
      </c>
      <c r="L255" s="127"/>
    </row>
    <row r="256" spans="1:12" ht="24" customHeight="1">
      <c r="A256" s="126"/>
      <c r="B256" s="120">
        <f>'Full Tax'!D252</f>
        <v>15</v>
      </c>
      <c r="C256" s="12" t="s">
        <v>867</v>
      </c>
      <c r="D256" s="12" t="s">
        <v>867</v>
      </c>
      <c r="E256" s="131" t="s">
        <v>670</v>
      </c>
      <c r="F256" s="162"/>
      <c r="G256" s="163"/>
      <c r="H256" s="13" t="s">
        <v>868</v>
      </c>
      <c r="I256" s="15">
        <f t="shared" si="7"/>
        <v>1.6778524382700954</v>
      </c>
      <c r="J256" s="15">
        <v>2.35</v>
      </c>
      <c r="K256" s="122">
        <f t="shared" si="6"/>
        <v>25.167786574051433</v>
      </c>
      <c r="L256" s="127"/>
    </row>
    <row r="257" spans="1:15" ht="12.75" customHeight="1">
      <c r="A257" s="126"/>
      <c r="B257" s="138"/>
      <c r="C257" s="138"/>
      <c r="D257" s="138"/>
      <c r="E257" s="138"/>
      <c r="F257" s="138"/>
      <c r="G257" s="138"/>
      <c r="H257" s="138"/>
      <c r="I257" s="139" t="s">
        <v>261</v>
      </c>
      <c r="J257" s="139" t="s">
        <v>261</v>
      </c>
      <c r="K257" s="140">
        <f>SUM(K22:K256)</f>
        <v>610.17500929601192</v>
      </c>
      <c r="L257" s="127"/>
    </row>
    <row r="258" spans="1:15" ht="12.75" customHeight="1">
      <c r="A258" s="126"/>
      <c r="B258" s="138"/>
      <c r="C258" s="138"/>
      <c r="D258" s="138"/>
      <c r="E258" s="138"/>
      <c r="F258" s="138"/>
      <c r="G258" s="138"/>
      <c r="H258" s="138"/>
      <c r="I258" s="153" t="s">
        <v>925</v>
      </c>
      <c r="J258" s="139" t="s">
        <v>190</v>
      </c>
      <c r="K258" s="140">
        <v>53.54</v>
      </c>
      <c r="L258" s="127"/>
    </row>
    <row r="259" spans="1:15" ht="12.75" customHeight="1" outlineLevel="1">
      <c r="A259" s="126"/>
      <c r="B259" s="138"/>
      <c r="C259" s="138"/>
      <c r="D259" s="138"/>
      <c r="E259" s="138"/>
      <c r="F259" s="138"/>
      <c r="G259" s="138"/>
      <c r="H259" s="138"/>
      <c r="I259" s="139" t="s">
        <v>263</v>
      </c>
      <c r="J259" s="139" t="s">
        <v>191</v>
      </c>
      <c r="K259" s="140">
        <f>SUM(K257:K258)</f>
        <v>663.71500929601189</v>
      </c>
      <c r="L259" s="127"/>
      <c r="N259" s="174"/>
      <c r="O259" s="174"/>
    </row>
    <row r="260" spans="1:15" ht="12.75" customHeight="1">
      <c r="A260" s="6"/>
      <c r="B260" s="7"/>
      <c r="C260" s="7"/>
      <c r="D260" s="7"/>
      <c r="E260" s="7"/>
      <c r="F260" s="7"/>
      <c r="G260" s="7"/>
      <c r="H260" s="7" t="s">
        <v>930</v>
      </c>
      <c r="I260" s="7"/>
      <c r="J260" s="7"/>
      <c r="K260" s="7"/>
      <c r="L260" s="8"/>
      <c r="N260" s="174"/>
      <c r="O260" s="174"/>
    </row>
  </sheetData>
  <mergeCells count="239">
    <mergeCell ref="F20:G20"/>
    <mergeCell ref="F21:G21"/>
    <mergeCell ref="F23:G23"/>
    <mergeCell ref="F22:G22"/>
    <mergeCell ref="K10:K11"/>
    <mergeCell ref="K14:K15"/>
    <mergeCell ref="F24:G24"/>
    <mergeCell ref="F29:G29"/>
    <mergeCell ref="F30:G30"/>
    <mergeCell ref="F27:G27"/>
    <mergeCell ref="F28:G28"/>
    <mergeCell ref="F25:G25"/>
    <mergeCell ref="F26:G26"/>
    <mergeCell ref="F34:G34"/>
    <mergeCell ref="F35:G35"/>
    <mergeCell ref="F31:G31"/>
    <mergeCell ref="F32:G32"/>
    <mergeCell ref="F33:G33"/>
    <mergeCell ref="F41:G41"/>
    <mergeCell ref="F42:G42"/>
    <mergeCell ref="F43:G43"/>
    <mergeCell ref="F36:G36"/>
    <mergeCell ref="F37:G37"/>
    <mergeCell ref="F38:G38"/>
    <mergeCell ref="F39:G39"/>
    <mergeCell ref="F40:G40"/>
    <mergeCell ref="F49:G49"/>
    <mergeCell ref="F50:G50"/>
    <mergeCell ref="F51:G51"/>
    <mergeCell ref="F52:G52"/>
    <mergeCell ref="F53:G53"/>
    <mergeCell ref="F44:G44"/>
    <mergeCell ref="F45:G45"/>
    <mergeCell ref="F46:G46"/>
    <mergeCell ref="F47:G47"/>
    <mergeCell ref="F48:G48"/>
    <mergeCell ref="F59:G59"/>
    <mergeCell ref="F60:G60"/>
    <mergeCell ref="F61:G61"/>
    <mergeCell ref="F62:G62"/>
    <mergeCell ref="F63:G63"/>
    <mergeCell ref="F54:G54"/>
    <mergeCell ref="F55:G55"/>
    <mergeCell ref="F56:G56"/>
    <mergeCell ref="F57:G57"/>
    <mergeCell ref="F58:G58"/>
    <mergeCell ref="F69:G69"/>
    <mergeCell ref="F70:G70"/>
    <mergeCell ref="F71:G71"/>
    <mergeCell ref="F72:G72"/>
    <mergeCell ref="F73:G73"/>
    <mergeCell ref="F64:G64"/>
    <mergeCell ref="F65:G65"/>
    <mergeCell ref="F66:G66"/>
    <mergeCell ref="F67:G67"/>
    <mergeCell ref="F68:G68"/>
    <mergeCell ref="F79:G79"/>
    <mergeCell ref="F80:G80"/>
    <mergeCell ref="F81:G81"/>
    <mergeCell ref="F82:G82"/>
    <mergeCell ref="F83:G83"/>
    <mergeCell ref="F74:G74"/>
    <mergeCell ref="F75:G75"/>
    <mergeCell ref="F76:G76"/>
    <mergeCell ref="F77:G77"/>
    <mergeCell ref="F78:G78"/>
    <mergeCell ref="F89:G89"/>
    <mergeCell ref="F90:G90"/>
    <mergeCell ref="F91:G91"/>
    <mergeCell ref="F92:G92"/>
    <mergeCell ref="F93:G93"/>
    <mergeCell ref="F84:G84"/>
    <mergeCell ref="F85:G85"/>
    <mergeCell ref="F86:G86"/>
    <mergeCell ref="F87:G87"/>
    <mergeCell ref="F88:G88"/>
    <mergeCell ref="F99:G99"/>
    <mergeCell ref="F100:G100"/>
    <mergeCell ref="F101:G101"/>
    <mergeCell ref="F102:G102"/>
    <mergeCell ref="F103:G103"/>
    <mergeCell ref="F94:G94"/>
    <mergeCell ref="F95:G95"/>
    <mergeCell ref="F96:G96"/>
    <mergeCell ref="F97:G97"/>
    <mergeCell ref="F98:G98"/>
    <mergeCell ref="F109:G109"/>
    <mergeCell ref="F110:G110"/>
    <mergeCell ref="F111:G111"/>
    <mergeCell ref="F112:G112"/>
    <mergeCell ref="F113:G113"/>
    <mergeCell ref="F104:G104"/>
    <mergeCell ref="F105:G105"/>
    <mergeCell ref="F106:G106"/>
    <mergeCell ref="F107:G107"/>
    <mergeCell ref="F108:G108"/>
    <mergeCell ref="F119:G119"/>
    <mergeCell ref="F120:G120"/>
    <mergeCell ref="F121:G121"/>
    <mergeCell ref="F122:G122"/>
    <mergeCell ref="F123:G123"/>
    <mergeCell ref="F114:G114"/>
    <mergeCell ref="F115:G115"/>
    <mergeCell ref="F116:G116"/>
    <mergeCell ref="F117:G117"/>
    <mergeCell ref="F118:G118"/>
    <mergeCell ref="F129:G129"/>
    <mergeCell ref="F130:G130"/>
    <mergeCell ref="F131:G131"/>
    <mergeCell ref="F132:G132"/>
    <mergeCell ref="F133:G133"/>
    <mergeCell ref="F124:G124"/>
    <mergeCell ref="F125:G125"/>
    <mergeCell ref="F126:G126"/>
    <mergeCell ref="F127:G127"/>
    <mergeCell ref="F128:G128"/>
    <mergeCell ref="F139:G139"/>
    <mergeCell ref="F140:G140"/>
    <mergeCell ref="F141:G141"/>
    <mergeCell ref="F142:G142"/>
    <mergeCell ref="F143:G143"/>
    <mergeCell ref="F134:G134"/>
    <mergeCell ref="F135:G135"/>
    <mergeCell ref="F136:G136"/>
    <mergeCell ref="F137:G137"/>
    <mergeCell ref="F138:G138"/>
    <mergeCell ref="F149:G149"/>
    <mergeCell ref="F150:G150"/>
    <mergeCell ref="F151:G151"/>
    <mergeCell ref="F152:G152"/>
    <mergeCell ref="F153:G153"/>
    <mergeCell ref="F144:G144"/>
    <mergeCell ref="F145:G145"/>
    <mergeCell ref="F146:G146"/>
    <mergeCell ref="F147:G147"/>
    <mergeCell ref="F148:G148"/>
    <mergeCell ref="F159:G159"/>
    <mergeCell ref="F160:G160"/>
    <mergeCell ref="F161:G161"/>
    <mergeCell ref="F162:G162"/>
    <mergeCell ref="F163:G163"/>
    <mergeCell ref="F154:G154"/>
    <mergeCell ref="F155:G155"/>
    <mergeCell ref="F156:G156"/>
    <mergeCell ref="F157:G157"/>
    <mergeCell ref="F158:G158"/>
    <mergeCell ref="F169:G169"/>
    <mergeCell ref="F170:G170"/>
    <mergeCell ref="F171:G171"/>
    <mergeCell ref="F172:G172"/>
    <mergeCell ref="F173:G173"/>
    <mergeCell ref="F164:G164"/>
    <mergeCell ref="F165:G165"/>
    <mergeCell ref="F166:G166"/>
    <mergeCell ref="F167:G167"/>
    <mergeCell ref="F168:G168"/>
    <mergeCell ref="F179:G179"/>
    <mergeCell ref="F180:G180"/>
    <mergeCell ref="F181:G181"/>
    <mergeCell ref="F182:G182"/>
    <mergeCell ref="F183:G183"/>
    <mergeCell ref="F174:G174"/>
    <mergeCell ref="F175:G175"/>
    <mergeCell ref="F176:G176"/>
    <mergeCell ref="F177:G177"/>
    <mergeCell ref="F178:G178"/>
    <mergeCell ref="F189:G189"/>
    <mergeCell ref="F190:G190"/>
    <mergeCell ref="F191:G191"/>
    <mergeCell ref="F192:G192"/>
    <mergeCell ref="F193:G193"/>
    <mergeCell ref="F184:G184"/>
    <mergeCell ref="F185:G185"/>
    <mergeCell ref="F186:G186"/>
    <mergeCell ref="F187:G187"/>
    <mergeCell ref="F188:G188"/>
    <mergeCell ref="F199:G199"/>
    <mergeCell ref="F200:G200"/>
    <mergeCell ref="F201:G201"/>
    <mergeCell ref="F202:G202"/>
    <mergeCell ref="F203:G203"/>
    <mergeCell ref="F194:G194"/>
    <mergeCell ref="F195:G195"/>
    <mergeCell ref="F196:G196"/>
    <mergeCell ref="F197:G197"/>
    <mergeCell ref="F198:G198"/>
    <mergeCell ref="F209:G209"/>
    <mergeCell ref="F210:G210"/>
    <mergeCell ref="F211:G211"/>
    <mergeCell ref="F212:G212"/>
    <mergeCell ref="F213:G213"/>
    <mergeCell ref="F204:G204"/>
    <mergeCell ref="F205:G205"/>
    <mergeCell ref="F206:G206"/>
    <mergeCell ref="F207:G207"/>
    <mergeCell ref="F208:G208"/>
    <mergeCell ref="F219:G219"/>
    <mergeCell ref="F220:G220"/>
    <mergeCell ref="F221:G221"/>
    <mergeCell ref="F222:G222"/>
    <mergeCell ref="F223:G223"/>
    <mergeCell ref="F214:G214"/>
    <mergeCell ref="F215:G215"/>
    <mergeCell ref="F216:G216"/>
    <mergeCell ref="F217:G217"/>
    <mergeCell ref="F218:G218"/>
    <mergeCell ref="F229:G229"/>
    <mergeCell ref="F230:G230"/>
    <mergeCell ref="F231:G231"/>
    <mergeCell ref="F232:G232"/>
    <mergeCell ref="F233:G233"/>
    <mergeCell ref="F224:G224"/>
    <mergeCell ref="F225:G225"/>
    <mergeCell ref="F226:G226"/>
    <mergeCell ref="F227:G227"/>
    <mergeCell ref="F228:G228"/>
    <mergeCell ref="F239:G239"/>
    <mergeCell ref="F240:G240"/>
    <mergeCell ref="F241:G241"/>
    <mergeCell ref="F242:G242"/>
    <mergeCell ref="F243:G243"/>
    <mergeCell ref="F234:G234"/>
    <mergeCell ref="F235:G235"/>
    <mergeCell ref="F236:G236"/>
    <mergeCell ref="F237:G237"/>
    <mergeCell ref="F238:G238"/>
    <mergeCell ref="F254:G254"/>
    <mergeCell ref="F255:G255"/>
    <mergeCell ref="F256:G256"/>
    <mergeCell ref="F249:G249"/>
    <mergeCell ref="F250:G250"/>
    <mergeCell ref="F251:G251"/>
    <mergeCell ref="F252:G252"/>
    <mergeCell ref="F253:G253"/>
    <mergeCell ref="F244:G244"/>
    <mergeCell ref="F245:G245"/>
    <mergeCell ref="F246:G246"/>
    <mergeCell ref="F247:G247"/>
    <mergeCell ref="F248:G24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271"/>
  <sheetViews>
    <sheetView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1.42578125" style="2" hidden="1" customWidth="1"/>
    <col min="11" max="11" width="14.7109375" style="2" customWidth="1"/>
    <col min="12" max="12" width="2" style="2" customWidth="1"/>
    <col min="13" max="16384" width="9.140625" style="2"/>
  </cols>
  <sheetData>
    <row r="1" spans="1:12">
      <c r="A1" s="3"/>
      <c r="B1" s="4"/>
      <c r="C1" s="4"/>
      <c r="D1" s="4"/>
      <c r="E1" s="4"/>
      <c r="F1" s="4"/>
      <c r="G1" s="4"/>
      <c r="H1" s="4"/>
      <c r="I1" s="4"/>
      <c r="J1" s="4"/>
      <c r="K1" s="4"/>
      <c r="L1" s="5"/>
    </row>
    <row r="2" spans="1:12" ht="15.75">
      <c r="A2" s="126"/>
      <c r="B2" s="136" t="s">
        <v>139</v>
      </c>
      <c r="C2" s="132"/>
      <c r="D2" s="132"/>
      <c r="E2" s="132"/>
      <c r="F2" s="132"/>
      <c r="G2" s="132"/>
      <c r="H2" s="132"/>
      <c r="I2" s="132"/>
      <c r="J2" s="132"/>
      <c r="K2" s="137" t="s">
        <v>145</v>
      </c>
      <c r="L2" s="127"/>
    </row>
    <row r="3" spans="1:12">
      <c r="A3" s="126"/>
      <c r="B3" s="133" t="s">
        <v>140</v>
      </c>
      <c r="C3" s="132"/>
      <c r="D3" s="132"/>
      <c r="E3" s="132"/>
      <c r="F3" s="132"/>
      <c r="G3" s="132"/>
      <c r="H3" s="132"/>
      <c r="I3" s="132"/>
      <c r="J3" s="132"/>
      <c r="K3" s="132"/>
      <c r="L3" s="127"/>
    </row>
    <row r="4" spans="1:12">
      <c r="A4" s="126"/>
      <c r="B4" s="133" t="s">
        <v>141</v>
      </c>
      <c r="C4" s="132"/>
      <c r="D4" s="132"/>
      <c r="E4" s="132"/>
      <c r="F4" s="132"/>
      <c r="G4" s="132"/>
      <c r="H4" s="132"/>
      <c r="I4" s="132"/>
      <c r="J4" s="132"/>
      <c r="K4" s="132"/>
      <c r="L4" s="127"/>
    </row>
    <row r="5" spans="1:12">
      <c r="A5" s="126"/>
      <c r="B5" s="133" t="s">
        <v>142</v>
      </c>
      <c r="C5" s="132"/>
      <c r="D5" s="132"/>
      <c r="E5" s="132"/>
      <c r="F5" s="132"/>
      <c r="G5" s="132"/>
      <c r="H5" s="132"/>
      <c r="I5" s="132"/>
      <c r="J5" s="132"/>
      <c r="K5" s="132"/>
      <c r="L5" s="127"/>
    </row>
    <row r="6" spans="1:12" hidden="1">
      <c r="A6" s="126"/>
      <c r="B6" s="133" t="s">
        <v>143</v>
      </c>
      <c r="C6" s="132"/>
      <c r="D6" s="132"/>
      <c r="E6" s="132"/>
      <c r="F6" s="132"/>
      <c r="G6" s="132"/>
      <c r="H6" s="132"/>
      <c r="I6" s="132"/>
      <c r="J6" s="132"/>
      <c r="K6" s="132"/>
      <c r="L6" s="127"/>
    </row>
    <row r="7" spans="1:12" hidden="1">
      <c r="A7" s="126"/>
      <c r="B7" s="133" t="s">
        <v>144</v>
      </c>
      <c r="C7" s="132"/>
      <c r="D7" s="132"/>
      <c r="E7" s="132"/>
      <c r="F7" s="132"/>
      <c r="G7" s="132"/>
      <c r="H7" s="132"/>
      <c r="I7" s="132"/>
      <c r="J7" s="132"/>
      <c r="K7" s="132"/>
      <c r="L7" s="127"/>
    </row>
    <row r="8" spans="1:12">
      <c r="A8" s="126"/>
      <c r="B8" s="132"/>
      <c r="C8" s="132"/>
      <c r="D8" s="132"/>
      <c r="E8" s="132"/>
      <c r="F8" s="132"/>
      <c r="G8" s="132"/>
      <c r="H8" s="132"/>
      <c r="I8" s="132"/>
      <c r="J8" s="132"/>
      <c r="K8" s="132"/>
      <c r="L8" s="127"/>
    </row>
    <row r="9" spans="1:12">
      <c r="A9" s="126"/>
      <c r="B9" s="113" t="s">
        <v>5</v>
      </c>
      <c r="C9" s="114"/>
      <c r="D9" s="114"/>
      <c r="E9" s="114"/>
      <c r="F9" s="115"/>
      <c r="G9" s="110"/>
      <c r="H9" s="111" t="s">
        <v>12</v>
      </c>
      <c r="I9" s="132"/>
      <c r="J9" s="132"/>
      <c r="K9" s="111" t="s">
        <v>201</v>
      </c>
      <c r="L9" s="127"/>
    </row>
    <row r="10" spans="1:12" ht="15" customHeight="1">
      <c r="A10" s="126"/>
      <c r="B10" s="126" t="s">
        <v>723</v>
      </c>
      <c r="C10" s="132"/>
      <c r="D10" s="132"/>
      <c r="E10" s="132"/>
      <c r="F10" s="127"/>
      <c r="G10" s="128"/>
      <c r="H10" s="128" t="s">
        <v>723</v>
      </c>
      <c r="I10" s="132"/>
      <c r="J10" s="132"/>
      <c r="K10" s="164">
        <v>52071</v>
      </c>
      <c r="L10" s="127"/>
    </row>
    <row r="11" spans="1:12">
      <c r="A11" s="126"/>
      <c r="B11" s="126" t="s">
        <v>724</v>
      </c>
      <c r="C11" s="132"/>
      <c r="D11" s="132"/>
      <c r="E11" s="132"/>
      <c r="F11" s="127"/>
      <c r="G11" s="128"/>
      <c r="H11" s="128" t="s">
        <v>724</v>
      </c>
      <c r="I11" s="132"/>
      <c r="J11" s="132"/>
      <c r="K11" s="165"/>
      <c r="L11" s="127"/>
    </row>
    <row r="12" spans="1:12">
      <c r="A12" s="126"/>
      <c r="B12" s="126" t="s">
        <v>725</v>
      </c>
      <c r="C12" s="132"/>
      <c r="D12" s="132"/>
      <c r="E12" s="132"/>
      <c r="F12" s="127"/>
      <c r="G12" s="128"/>
      <c r="H12" s="128" t="s">
        <v>725</v>
      </c>
      <c r="I12" s="132"/>
      <c r="J12" s="132"/>
      <c r="K12" s="132"/>
      <c r="L12" s="127"/>
    </row>
    <row r="13" spans="1:12">
      <c r="A13" s="126"/>
      <c r="B13" s="126" t="s">
        <v>913</v>
      </c>
      <c r="C13" s="132"/>
      <c r="D13" s="132"/>
      <c r="E13" s="132"/>
      <c r="F13" s="127"/>
      <c r="G13" s="128"/>
      <c r="H13" s="128" t="s">
        <v>913</v>
      </c>
      <c r="I13" s="132"/>
      <c r="J13" s="132"/>
      <c r="K13" s="111" t="s">
        <v>16</v>
      </c>
      <c r="L13" s="127"/>
    </row>
    <row r="14" spans="1:12" ht="15" customHeight="1">
      <c r="A14" s="126"/>
      <c r="B14" s="126" t="s">
        <v>727</v>
      </c>
      <c r="C14" s="132"/>
      <c r="D14" s="132"/>
      <c r="E14" s="132"/>
      <c r="F14" s="127"/>
      <c r="G14" s="128"/>
      <c r="H14" s="128" t="s">
        <v>727</v>
      </c>
      <c r="I14" s="132"/>
      <c r="J14" s="132"/>
      <c r="K14" s="166">
        <v>45237</v>
      </c>
      <c r="L14" s="127"/>
    </row>
    <row r="15" spans="1:12" ht="15" customHeight="1">
      <c r="A15" s="126"/>
      <c r="B15" s="143" t="s">
        <v>914</v>
      </c>
      <c r="C15" s="7"/>
      <c r="D15" s="7"/>
      <c r="E15" s="7"/>
      <c r="F15" s="8"/>
      <c r="G15" s="128"/>
      <c r="H15" s="142" t="s">
        <v>914</v>
      </c>
      <c r="I15" s="132"/>
      <c r="J15" s="132"/>
      <c r="K15" s="167"/>
      <c r="L15" s="127"/>
    </row>
    <row r="16" spans="1:12" ht="15" customHeight="1">
      <c r="A16" s="126"/>
      <c r="B16" s="132"/>
      <c r="C16" s="132"/>
      <c r="D16" s="132"/>
      <c r="E16" s="132"/>
      <c r="F16" s="132"/>
      <c r="G16" s="132"/>
      <c r="H16" s="132"/>
      <c r="I16" s="135" t="s">
        <v>147</v>
      </c>
      <c r="J16" s="135"/>
      <c r="K16" s="141">
        <v>40624</v>
      </c>
      <c r="L16" s="127"/>
    </row>
    <row r="17" spans="1:12">
      <c r="A17" s="126"/>
      <c r="B17" s="132" t="s">
        <v>728</v>
      </c>
      <c r="C17" s="132"/>
      <c r="D17" s="132"/>
      <c r="E17" s="132"/>
      <c r="F17" s="132"/>
      <c r="G17" s="132"/>
      <c r="H17" s="132"/>
      <c r="I17" s="135" t="s">
        <v>148</v>
      </c>
      <c r="J17" s="135"/>
      <c r="K17" s="141" t="s">
        <v>915</v>
      </c>
      <c r="L17" s="127"/>
    </row>
    <row r="18" spans="1:12" ht="18">
      <c r="A18" s="126"/>
      <c r="B18" s="132" t="s">
        <v>729</v>
      </c>
      <c r="C18" s="132"/>
      <c r="D18" s="132"/>
      <c r="E18" s="132"/>
      <c r="F18" s="132"/>
      <c r="G18" s="132"/>
      <c r="H18" s="155" t="s">
        <v>923</v>
      </c>
      <c r="I18" s="134" t="s">
        <v>264</v>
      </c>
      <c r="J18" s="134"/>
      <c r="K18" s="116" t="s">
        <v>164</v>
      </c>
      <c r="L18" s="127"/>
    </row>
    <row r="19" spans="1:12">
      <c r="A19" s="126"/>
      <c r="B19" s="132"/>
      <c r="C19" s="132"/>
      <c r="D19" s="132"/>
      <c r="E19" s="132"/>
      <c r="F19" s="132"/>
      <c r="G19" s="132"/>
      <c r="H19" s="156" t="s">
        <v>924</v>
      </c>
      <c r="I19" s="132"/>
      <c r="J19" s="132"/>
      <c r="K19" s="132"/>
      <c r="L19" s="127"/>
    </row>
    <row r="20" spans="1:12">
      <c r="A20" s="126"/>
      <c r="B20" s="112" t="s">
        <v>204</v>
      </c>
      <c r="C20" s="112" t="s">
        <v>205</v>
      </c>
      <c r="D20" s="129" t="s">
        <v>290</v>
      </c>
      <c r="E20" s="129" t="s">
        <v>206</v>
      </c>
      <c r="F20" s="168" t="s">
        <v>207</v>
      </c>
      <c r="G20" s="169"/>
      <c r="H20" s="112" t="s">
        <v>174</v>
      </c>
      <c r="I20" s="112" t="s">
        <v>208</v>
      </c>
      <c r="J20" s="112"/>
      <c r="K20" s="112" t="s">
        <v>26</v>
      </c>
      <c r="L20" s="127"/>
    </row>
    <row r="21" spans="1:12" ht="42" customHeight="1">
      <c r="A21" s="126"/>
      <c r="B21" s="117"/>
      <c r="C21" s="117"/>
      <c r="D21" s="118"/>
      <c r="E21" s="118"/>
      <c r="F21" s="170"/>
      <c r="G21" s="171"/>
      <c r="H21" s="159" t="s">
        <v>929</v>
      </c>
      <c r="I21" s="117"/>
      <c r="J21" s="117"/>
      <c r="K21" s="117"/>
      <c r="L21" s="127"/>
    </row>
    <row r="22" spans="1:12" ht="24">
      <c r="A22" s="126"/>
      <c r="B22" s="119">
        <v>5</v>
      </c>
      <c r="C22" s="10" t="s">
        <v>730</v>
      </c>
      <c r="D22" s="130" t="s">
        <v>730</v>
      </c>
      <c r="E22" s="130" t="s">
        <v>490</v>
      </c>
      <c r="F22" s="160"/>
      <c r="G22" s="161"/>
      <c r="H22" s="11" t="s">
        <v>904</v>
      </c>
      <c r="I22" s="14">
        <f>J22/1.19151456295629</f>
        <v>0.14267555369043053</v>
      </c>
      <c r="J22" s="14">
        <v>0.17</v>
      </c>
      <c r="K22" s="121">
        <f t="shared" ref="K22:K85" si="0">I22*B22</f>
        <v>0.71337776845215262</v>
      </c>
      <c r="L22" s="127"/>
    </row>
    <row r="23" spans="1:12" ht="24">
      <c r="A23" s="126"/>
      <c r="B23" s="119">
        <v>5</v>
      </c>
      <c r="C23" s="10" t="s">
        <v>730</v>
      </c>
      <c r="D23" s="130" t="s">
        <v>730</v>
      </c>
      <c r="E23" s="130" t="s">
        <v>731</v>
      </c>
      <c r="F23" s="160"/>
      <c r="G23" s="161"/>
      <c r="H23" s="11" t="s">
        <v>904</v>
      </c>
      <c r="I23" s="14">
        <f t="shared" ref="I23:I86" si="1">J23/1.19151456295629</f>
        <v>0.14267555369043053</v>
      </c>
      <c r="J23" s="14">
        <v>0.17</v>
      </c>
      <c r="K23" s="121">
        <f t="shared" si="0"/>
        <v>0.71337776845215262</v>
      </c>
      <c r="L23" s="127"/>
    </row>
    <row r="24" spans="1:12" ht="24">
      <c r="A24" s="126"/>
      <c r="B24" s="119">
        <v>5</v>
      </c>
      <c r="C24" s="10" t="s">
        <v>732</v>
      </c>
      <c r="D24" s="130" t="s">
        <v>732</v>
      </c>
      <c r="E24" s="130" t="s">
        <v>279</v>
      </c>
      <c r="F24" s="160"/>
      <c r="G24" s="161"/>
      <c r="H24" s="11" t="s">
        <v>905</v>
      </c>
      <c r="I24" s="14">
        <f t="shared" si="1"/>
        <v>0.14267555369043053</v>
      </c>
      <c r="J24" s="14">
        <v>0.17</v>
      </c>
      <c r="K24" s="121">
        <f t="shared" si="0"/>
        <v>0.71337776845215262</v>
      </c>
      <c r="L24" s="127"/>
    </row>
    <row r="25" spans="1:12" ht="24">
      <c r="A25" s="126"/>
      <c r="B25" s="119">
        <v>10</v>
      </c>
      <c r="C25" s="10" t="s">
        <v>733</v>
      </c>
      <c r="D25" s="130" t="s">
        <v>733</v>
      </c>
      <c r="E25" s="130" t="s">
        <v>30</v>
      </c>
      <c r="F25" s="160" t="s">
        <v>279</v>
      </c>
      <c r="G25" s="161"/>
      <c r="H25" s="11" t="s">
        <v>734</v>
      </c>
      <c r="I25" s="14">
        <f t="shared" si="1"/>
        <v>0.17624627220582592</v>
      </c>
      <c r="J25" s="14">
        <v>0.21</v>
      </c>
      <c r="K25" s="121">
        <f t="shared" si="0"/>
        <v>1.7624627220582592</v>
      </c>
      <c r="L25" s="127"/>
    </row>
    <row r="26" spans="1:12" ht="24">
      <c r="A26" s="126"/>
      <c r="B26" s="119">
        <v>5</v>
      </c>
      <c r="C26" s="10" t="s">
        <v>733</v>
      </c>
      <c r="D26" s="130" t="s">
        <v>733</v>
      </c>
      <c r="E26" s="130" t="s">
        <v>30</v>
      </c>
      <c r="F26" s="160" t="s">
        <v>735</v>
      </c>
      <c r="G26" s="161"/>
      <c r="H26" s="11" t="s">
        <v>734</v>
      </c>
      <c r="I26" s="14">
        <f t="shared" si="1"/>
        <v>0.17624627220582592</v>
      </c>
      <c r="J26" s="14">
        <v>0.21</v>
      </c>
      <c r="K26" s="121">
        <f t="shared" si="0"/>
        <v>0.88123136102912958</v>
      </c>
      <c r="L26" s="127"/>
    </row>
    <row r="27" spans="1:12" ht="24">
      <c r="A27" s="126"/>
      <c r="B27" s="119">
        <v>10</v>
      </c>
      <c r="C27" s="10" t="s">
        <v>733</v>
      </c>
      <c r="D27" s="130" t="s">
        <v>733</v>
      </c>
      <c r="E27" s="130" t="s">
        <v>31</v>
      </c>
      <c r="F27" s="160" t="s">
        <v>279</v>
      </c>
      <c r="G27" s="161"/>
      <c r="H27" s="11" t="s">
        <v>734</v>
      </c>
      <c r="I27" s="14">
        <f t="shared" si="1"/>
        <v>0.17624627220582592</v>
      </c>
      <c r="J27" s="14">
        <v>0.21</v>
      </c>
      <c r="K27" s="121">
        <f t="shared" si="0"/>
        <v>1.7624627220582592</v>
      </c>
      <c r="L27" s="127"/>
    </row>
    <row r="28" spans="1:12">
      <c r="A28" s="126"/>
      <c r="B28" s="119">
        <v>2</v>
      </c>
      <c r="C28" s="10" t="s">
        <v>736</v>
      </c>
      <c r="D28" s="130" t="s">
        <v>869</v>
      </c>
      <c r="E28" s="130" t="s">
        <v>716</v>
      </c>
      <c r="F28" s="160" t="s">
        <v>279</v>
      </c>
      <c r="G28" s="161"/>
      <c r="H28" s="11" t="s">
        <v>737</v>
      </c>
      <c r="I28" s="14">
        <f t="shared" si="1"/>
        <v>0.41124130181359381</v>
      </c>
      <c r="J28" s="14">
        <v>0.49</v>
      </c>
      <c r="K28" s="121">
        <f t="shared" si="0"/>
        <v>0.82248260362718761</v>
      </c>
      <c r="L28" s="127"/>
    </row>
    <row r="29" spans="1:12">
      <c r="A29" s="126"/>
      <c r="B29" s="119">
        <v>2</v>
      </c>
      <c r="C29" s="10" t="s">
        <v>736</v>
      </c>
      <c r="D29" s="130" t="s">
        <v>870</v>
      </c>
      <c r="E29" s="130" t="s">
        <v>720</v>
      </c>
      <c r="F29" s="160" t="s">
        <v>279</v>
      </c>
      <c r="G29" s="161"/>
      <c r="H29" s="11" t="s">
        <v>737</v>
      </c>
      <c r="I29" s="14">
        <f t="shared" si="1"/>
        <v>0.66302169067905947</v>
      </c>
      <c r="J29" s="14">
        <v>0.79</v>
      </c>
      <c r="K29" s="121">
        <f t="shared" si="0"/>
        <v>1.3260433813581189</v>
      </c>
      <c r="L29" s="127"/>
    </row>
    <row r="30" spans="1:12">
      <c r="A30" s="126"/>
      <c r="B30" s="119">
        <v>2</v>
      </c>
      <c r="C30" s="10" t="s">
        <v>738</v>
      </c>
      <c r="D30" s="130" t="s">
        <v>871</v>
      </c>
      <c r="E30" s="130" t="s">
        <v>717</v>
      </c>
      <c r="F30" s="160" t="s">
        <v>279</v>
      </c>
      <c r="G30" s="161"/>
      <c r="H30" s="11" t="s">
        <v>739</v>
      </c>
      <c r="I30" s="14">
        <f t="shared" si="1"/>
        <v>0.54552417587517554</v>
      </c>
      <c r="J30" s="14">
        <v>0.65</v>
      </c>
      <c r="K30" s="121">
        <f t="shared" si="0"/>
        <v>1.0910483517503511</v>
      </c>
      <c r="L30" s="127"/>
    </row>
    <row r="31" spans="1:12">
      <c r="A31" s="126"/>
      <c r="B31" s="119">
        <v>2</v>
      </c>
      <c r="C31" s="10" t="s">
        <v>738</v>
      </c>
      <c r="D31" s="130" t="s">
        <v>871</v>
      </c>
      <c r="E31" s="130" t="s">
        <v>717</v>
      </c>
      <c r="F31" s="160" t="s">
        <v>589</v>
      </c>
      <c r="G31" s="161"/>
      <c r="H31" s="11" t="s">
        <v>739</v>
      </c>
      <c r="I31" s="14">
        <f t="shared" si="1"/>
        <v>0.54552417587517554</v>
      </c>
      <c r="J31" s="14">
        <v>0.65</v>
      </c>
      <c r="K31" s="121">
        <f t="shared" si="0"/>
        <v>1.0910483517503511</v>
      </c>
      <c r="L31" s="127"/>
    </row>
    <row r="32" spans="1:12">
      <c r="A32" s="126"/>
      <c r="B32" s="119">
        <v>2</v>
      </c>
      <c r="C32" s="10" t="s">
        <v>738</v>
      </c>
      <c r="D32" s="130" t="s">
        <v>872</v>
      </c>
      <c r="E32" s="130" t="s">
        <v>718</v>
      </c>
      <c r="F32" s="160" t="s">
        <v>279</v>
      </c>
      <c r="G32" s="161"/>
      <c r="H32" s="11" t="s">
        <v>739</v>
      </c>
      <c r="I32" s="14">
        <f t="shared" si="1"/>
        <v>0.54552417587517554</v>
      </c>
      <c r="J32" s="14">
        <v>0.65</v>
      </c>
      <c r="K32" s="121">
        <f t="shared" si="0"/>
        <v>1.0910483517503511</v>
      </c>
      <c r="L32" s="127"/>
    </row>
    <row r="33" spans="1:12">
      <c r="A33" s="126"/>
      <c r="B33" s="119">
        <v>4</v>
      </c>
      <c r="C33" s="10" t="s">
        <v>738</v>
      </c>
      <c r="D33" s="130" t="s">
        <v>873</v>
      </c>
      <c r="E33" s="130" t="s">
        <v>719</v>
      </c>
      <c r="F33" s="160" t="s">
        <v>279</v>
      </c>
      <c r="G33" s="161"/>
      <c r="H33" s="11" t="s">
        <v>739</v>
      </c>
      <c r="I33" s="14">
        <f t="shared" si="1"/>
        <v>0.61266561290596633</v>
      </c>
      <c r="J33" s="14">
        <v>0.73</v>
      </c>
      <c r="K33" s="121">
        <f t="shared" si="0"/>
        <v>2.4506624516238653</v>
      </c>
      <c r="L33" s="127"/>
    </row>
    <row r="34" spans="1:12">
      <c r="A34" s="126"/>
      <c r="B34" s="119">
        <v>2</v>
      </c>
      <c r="C34" s="10" t="s">
        <v>738</v>
      </c>
      <c r="D34" s="130" t="s">
        <v>874</v>
      </c>
      <c r="E34" s="130" t="s">
        <v>740</v>
      </c>
      <c r="F34" s="160" t="s">
        <v>279</v>
      </c>
      <c r="G34" s="161"/>
      <c r="H34" s="11" t="s">
        <v>739</v>
      </c>
      <c r="I34" s="14">
        <f t="shared" si="1"/>
        <v>0.90640939991567626</v>
      </c>
      <c r="J34" s="14">
        <v>1.08</v>
      </c>
      <c r="K34" s="121">
        <f t="shared" si="0"/>
        <v>1.8128187998313525</v>
      </c>
      <c r="L34" s="127"/>
    </row>
    <row r="35" spans="1:12">
      <c r="A35" s="126"/>
      <c r="B35" s="119">
        <v>2</v>
      </c>
      <c r="C35" s="10" t="s">
        <v>738</v>
      </c>
      <c r="D35" s="130" t="s">
        <v>874</v>
      </c>
      <c r="E35" s="130" t="s">
        <v>740</v>
      </c>
      <c r="F35" s="160" t="s">
        <v>115</v>
      </c>
      <c r="G35" s="161"/>
      <c r="H35" s="11" t="s">
        <v>739</v>
      </c>
      <c r="I35" s="14">
        <f t="shared" si="1"/>
        <v>0.90640939991567626</v>
      </c>
      <c r="J35" s="14">
        <v>1.08</v>
      </c>
      <c r="K35" s="121">
        <f t="shared" si="0"/>
        <v>1.8128187998313525</v>
      </c>
      <c r="L35" s="127"/>
    </row>
    <row r="36" spans="1:12">
      <c r="A36" s="126"/>
      <c r="B36" s="119">
        <v>2</v>
      </c>
      <c r="C36" s="10" t="s">
        <v>738</v>
      </c>
      <c r="D36" s="130" t="s">
        <v>874</v>
      </c>
      <c r="E36" s="130" t="s">
        <v>740</v>
      </c>
      <c r="F36" s="160" t="s">
        <v>731</v>
      </c>
      <c r="G36" s="161"/>
      <c r="H36" s="11" t="s">
        <v>739</v>
      </c>
      <c r="I36" s="14">
        <f t="shared" si="1"/>
        <v>0.90640939991567626</v>
      </c>
      <c r="J36" s="14">
        <v>1.08</v>
      </c>
      <c r="K36" s="121">
        <f t="shared" si="0"/>
        <v>1.8128187998313525</v>
      </c>
      <c r="L36" s="127"/>
    </row>
    <row r="37" spans="1:12">
      <c r="A37" s="126"/>
      <c r="B37" s="119">
        <v>5</v>
      </c>
      <c r="C37" s="10" t="s">
        <v>741</v>
      </c>
      <c r="D37" s="130" t="s">
        <v>741</v>
      </c>
      <c r="E37" s="130" t="s">
        <v>28</v>
      </c>
      <c r="F37" s="160" t="s">
        <v>279</v>
      </c>
      <c r="G37" s="161"/>
      <c r="H37" s="11" t="s">
        <v>742</v>
      </c>
      <c r="I37" s="14">
        <f t="shared" si="1"/>
        <v>0.11749751480388396</v>
      </c>
      <c r="J37" s="14">
        <v>0.14000000000000001</v>
      </c>
      <c r="K37" s="121">
        <f t="shared" si="0"/>
        <v>0.58748757401941976</v>
      </c>
      <c r="L37" s="127"/>
    </row>
    <row r="38" spans="1:12">
      <c r="A38" s="126"/>
      <c r="B38" s="119">
        <v>10</v>
      </c>
      <c r="C38" s="10" t="s">
        <v>741</v>
      </c>
      <c r="D38" s="130" t="s">
        <v>741</v>
      </c>
      <c r="E38" s="130" t="s">
        <v>30</v>
      </c>
      <c r="F38" s="160" t="s">
        <v>743</v>
      </c>
      <c r="G38" s="161"/>
      <c r="H38" s="11" t="s">
        <v>742</v>
      </c>
      <c r="I38" s="14">
        <f t="shared" si="1"/>
        <v>0.11749751480388396</v>
      </c>
      <c r="J38" s="14">
        <v>0.14000000000000001</v>
      </c>
      <c r="K38" s="121">
        <f t="shared" si="0"/>
        <v>1.1749751480388395</v>
      </c>
      <c r="L38" s="127"/>
    </row>
    <row r="39" spans="1:12">
      <c r="A39" s="126"/>
      <c r="B39" s="119">
        <v>5</v>
      </c>
      <c r="C39" s="10" t="s">
        <v>741</v>
      </c>
      <c r="D39" s="130" t="s">
        <v>741</v>
      </c>
      <c r="E39" s="130" t="s">
        <v>30</v>
      </c>
      <c r="F39" s="160" t="s">
        <v>279</v>
      </c>
      <c r="G39" s="161"/>
      <c r="H39" s="11" t="s">
        <v>742</v>
      </c>
      <c r="I39" s="14">
        <f t="shared" si="1"/>
        <v>0.11749751480388396</v>
      </c>
      <c r="J39" s="14">
        <v>0.14000000000000001</v>
      </c>
      <c r="K39" s="121">
        <f t="shared" si="0"/>
        <v>0.58748757401941976</v>
      </c>
      <c r="L39" s="127"/>
    </row>
    <row r="40" spans="1:12">
      <c r="A40" s="126"/>
      <c r="B40" s="119">
        <v>5</v>
      </c>
      <c r="C40" s="10" t="s">
        <v>741</v>
      </c>
      <c r="D40" s="130" t="s">
        <v>741</v>
      </c>
      <c r="E40" s="130" t="s">
        <v>30</v>
      </c>
      <c r="F40" s="160" t="s">
        <v>115</v>
      </c>
      <c r="G40" s="161"/>
      <c r="H40" s="11" t="s">
        <v>742</v>
      </c>
      <c r="I40" s="14">
        <f t="shared" si="1"/>
        <v>0.11749751480388396</v>
      </c>
      <c r="J40" s="14">
        <v>0.14000000000000001</v>
      </c>
      <c r="K40" s="121">
        <f t="shared" si="0"/>
        <v>0.58748757401941976</v>
      </c>
      <c r="L40" s="127"/>
    </row>
    <row r="41" spans="1:12" ht="24">
      <c r="A41" s="126"/>
      <c r="B41" s="119">
        <v>10</v>
      </c>
      <c r="C41" s="10" t="s">
        <v>744</v>
      </c>
      <c r="D41" s="130" t="s">
        <v>744</v>
      </c>
      <c r="E41" s="130" t="s">
        <v>279</v>
      </c>
      <c r="F41" s="160"/>
      <c r="G41" s="161"/>
      <c r="H41" s="11" t="s">
        <v>906</v>
      </c>
      <c r="I41" s="14">
        <f t="shared" si="1"/>
        <v>0.15106823331927935</v>
      </c>
      <c r="J41" s="14">
        <v>0.18</v>
      </c>
      <c r="K41" s="121">
        <f t="shared" si="0"/>
        <v>1.5106823331927934</v>
      </c>
      <c r="L41" s="127"/>
    </row>
    <row r="42" spans="1:12" ht="24">
      <c r="A42" s="126"/>
      <c r="B42" s="119">
        <v>5</v>
      </c>
      <c r="C42" s="10" t="s">
        <v>744</v>
      </c>
      <c r="D42" s="130" t="s">
        <v>744</v>
      </c>
      <c r="E42" s="130" t="s">
        <v>589</v>
      </c>
      <c r="F42" s="160"/>
      <c r="G42" s="161"/>
      <c r="H42" s="11" t="s">
        <v>906</v>
      </c>
      <c r="I42" s="14">
        <f t="shared" si="1"/>
        <v>0.15106823331927935</v>
      </c>
      <c r="J42" s="14">
        <v>0.18</v>
      </c>
      <c r="K42" s="121">
        <f t="shared" si="0"/>
        <v>0.75534116659639672</v>
      </c>
      <c r="L42" s="127"/>
    </row>
    <row r="43" spans="1:12" ht="24">
      <c r="A43" s="126"/>
      <c r="B43" s="119">
        <v>5</v>
      </c>
      <c r="C43" s="10" t="s">
        <v>744</v>
      </c>
      <c r="D43" s="130" t="s">
        <v>744</v>
      </c>
      <c r="E43" s="130" t="s">
        <v>679</v>
      </c>
      <c r="F43" s="160"/>
      <c r="G43" s="161"/>
      <c r="H43" s="11" t="s">
        <v>906</v>
      </c>
      <c r="I43" s="14">
        <f t="shared" si="1"/>
        <v>0.15106823331927935</v>
      </c>
      <c r="J43" s="14">
        <v>0.18</v>
      </c>
      <c r="K43" s="121">
        <f t="shared" si="0"/>
        <v>0.75534116659639672</v>
      </c>
      <c r="L43" s="127"/>
    </row>
    <row r="44" spans="1:12" ht="24">
      <c r="A44" s="126"/>
      <c r="B44" s="119">
        <v>5</v>
      </c>
      <c r="C44" s="10" t="s">
        <v>744</v>
      </c>
      <c r="D44" s="130" t="s">
        <v>744</v>
      </c>
      <c r="E44" s="130" t="s">
        <v>490</v>
      </c>
      <c r="F44" s="160"/>
      <c r="G44" s="161"/>
      <c r="H44" s="11" t="s">
        <v>906</v>
      </c>
      <c r="I44" s="14">
        <f t="shared" si="1"/>
        <v>0.15106823331927935</v>
      </c>
      <c r="J44" s="14">
        <v>0.18</v>
      </c>
      <c r="K44" s="121">
        <f t="shared" si="0"/>
        <v>0.75534116659639672</v>
      </c>
      <c r="L44" s="127"/>
    </row>
    <row r="45" spans="1:12" ht="24">
      <c r="A45" s="126"/>
      <c r="B45" s="119">
        <v>5</v>
      </c>
      <c r="C45" s="10" t="s">
        <v>744</v>
      </c>
      <c r="D45" s="130" t="s">
        <v>744</v>
      </c>
      <c r="E45" s="130" t="s">
        <v>745</v>
      </c>
      <c r="F45" s="160"/>
      <c r="G45" s="161"/>
      <c r="H45" s="11" t="s">
        <v>906</v>
      </c>
      <c r="I45" s="14">
        <f t="shared" si="1"/>
        <v>0.15106823331927935</v>
      </c>
      <c r="J45" s="14">
        <v>0.18</v>
      </c>
      <c r="K45" s="121">
        <f t="shared" si="0"/>
        <v>0.75534116659639672</v>
      </c>
      <c r="L45" s="127"/>
    </row>
    <row r="46" spans="1:12" ht="24">
      <c r="A46" s="126"/>
      <c r="B46" s="119">
        <v>5</v>
      </c>
      <c r="C46" s="10" t="s">
        <v>744</v>
      </c>
      <c r="D46" s="130" t="s">
        <v>744</v>
      </c>
      <c r="E46" s="130" t="s">
        <v>746</v>
      </c>
      <c r="F46" s="160"/>
      <c r="G46" s="161"/>
      <c r="H46" s="11" t="s">
        <v>906</v>
      </c>
      <c r="I46" s="14">
        <f t="shared" si="1"/>
        <v>0.15106823331927935</v>
      </c>
      <c r="J46" s="14">
        <v>0.18</v>
      </c>
      <c r="K46" s="121">
        <f t="shared" si="0"/>
        <v>0.75534116659639672</v>
      </c>
      <c r="L46" s="127"/>
    </row>
    <row r="47" spans="1:12" ht="24">
      <c r="A47" s="126"/>
      <c r="B47" s="119">
        <v>5</v>
      </c>
      <c r="C47" s="10" t="s">
        <v>744</v>
      </c>
      <c r="D47" s="130" t="s">
        <v>744</v>
      </c>
      <c r="E47" s="130" t="s">
        <v>731</v>
      </c>
      <c r="F47" s="160"/>
      <c r="G47" s="161"/>
      <c r="H47" s="11" t="s">
        <v>906</v>
      </c>
      <c r="I47" s="14">
        <f t="shared" si="1"/>
        <v>0.15106823331927935</v>
      </c>
      <c r="J47" s="14">
        <v>0.18</v>
      </c>
      <c r="K47" s="121">
        <f t="shared" si="0"/>
        <v>0.75534116659639672</v>
      </c>
      <c r="L47" s="127"/>
    </row>
    <row r="48" spans="1:12" ht="24">
      <c r="A48" s="126"/>
      <c r="B48" s="119">
        <v>5</v>
      </c>
      <c r="C48" s="10" t="s">
        <v>744</v>
      </c>
      <c r="D48" s="130" t="s">
        <v>744</v>
      </c>
      <c r="E48" s="130" t="s">
        <v>747</v>
      </c>
      <c r="F48" s="160"/>
      <c r="G48" s="161"/>
      <c r="H48" s="11" t="s">
        <v>906</v>
      </c>
      <c r="I48" s="14">
        <f t="shared" si="1"/>
        <v>0.15106823331927935</v>
      </c>
      <c r="J48" s="14">
        <v>0.18</v>
      </c>
      <c r="K48" s="121">
        <f t="shared" si="0"/>
        <v>0.75534116659639672</v>
      </c>
      <c r="L48" s="127"/>
    </row>
    <row r="49" spans="1:12" ht="24">
      <c r="A49" s="126"/>
      <c r="B49" s="119">
        <v>5</v>
      </c>
      <c r="C49" s="10" t="s">
        <v>744</v>
      </c>
      <c r="D49" s="130" t="s">
        <v>744</v>
      </c>
      <c r="E49" s="130" t="s">
        <v>748</v>
      </c>
      <c r="F49" s="160"/>
      <c r="G49" s="161"/>
      <c r="H49" s="11" t="s">
        <v>906</v>
      </c>
      <c r="I49" s="14">
        <f t="shared" si="1"/>
        <v>0.15106823331927935</v>
      </c>
      <c r="J49" s="14">
        <v>0.18</v>
      </c>
      <c r="K49" s="121">
        <f t="shared" si="0"/>
        <v>0.75534116659639672</v>
      </c>
      <c r="L49" s="127"/>
    </row>
    <row r="50" spans="1:12" ht="24">
      <c r="A50" s="126"/>
      <c r="B50" s="119">
        <v>5</v>
      </c>
      <c r="C50" s="10" t="s">
        <v>744</v>
      </c>
      <c r="D50" s="130" t="s">
        <v>744</v>
      </c>
      <c r="E50" s="130" t="s">
        <v>749</v>
      </c>
      <c r="F50" s="160"/>
      <c r="G50" s="161"/>
      <c r="H50" s="11" t="s">
        <v>906</v>
      </c>
      <c r="I50" s="14">
        <f t="shared" si="1"/>
        <v>0.15106823331927935</v>
      </c>
      <c r="J50" s="14">
        <v>0.18</v>
      </c>
      <c r="K50" s="121">
        <f t="shared" si="0"/>
        <v>0.75534116659639672</v>
      </c>
      <c r="L50" s="127"/>
    </row>
    <row r="51" spans="1:12" ht="24">
      <c r="A51" s="126"/>
      <c r="B51" s="119">
        <v>5</v>
      </c>
      <c r="C51" s="10" t="s">
        <v>750</v>
      </c>
      <c r="D51" s="130" t="s">
        <v>750</v>
      </c>
      <c r="E51" s="130" t="s">
        <v>34</v>
      </c>
      <c r="F51" s="160" t="s">
        <v>112</v>
      </c>
      <c r="G51" s="161"/>
      <c r="H51" s="11" t="s">
        <v>751</v>
      </c>
      <c r="I51" s="14">
        <f t="shared" si="1"/>
        <v>0.38606326292704729</v>
      </c>
      <c r="J51" s="14">
        <v>0.46</v>
      </c>
      <c r="K51" s="121">
        <f t="shared" si="0"/>
        <v>1.9303163146352365</v>
      </c>
      <c r="L51" s="127"/>
    </row>
    <row r="52" spans="1:12" ht="24">
      <c r="A52" s="126"/>
      <c r="B52" s="119">
        <v>8</v>
      </c>
      <c r="C52" s="10" t="s">
        <v>750</v>
      </c>
      <c r="D52" s="130" t="s">
        <v>750</v>
      </c>
      <c r="E52" s="130" t="s">
        <v>34</v>
      </c>
      <c r="F52" s="160" t="s">
        <v>216</v>
      </c>
      <c r="G52" s="161"/>
      <c r="H52" s="11" t="s">
        <v>751</v>
      </c>
      <c r="I52" s="14">
        <f t="shared" si="1"/>
        <v>0.38606326292704729</v>
      </c>
      <c r="J52" s="14">
        <v>0.46</v>
      </c>
      <c r="K52" s="121">
        <f t="shared" si="0"/>
        <v>3.0885061034163783</v>
      </c>
      <c r="L52" s="127"/>
    </row>
    <row r="53" spans="1:12" ht="24">
      <c r="A53" s="126"/>
      <c r="B53" s="119">
        <v>5</v>
      </c>
      <c r="C53" s="10" t="s">
        <v>750</v>
      </c>
      <c r="D53" s="130" t="s">
        <v>750</v>
      </c>
      <c r="E53" s="130" t="s">
        <v>34</v>
      </c>
      <c r="F53" s="160" t="s">
        <v>269</v>
      </c>
      <c r="G53" s="161"/>
      <c r="H53" s="11" t="s">
        <v>751</v>
      </c>
      <c r="I53" s="14">
        <f t="shared" si="1"/>
        <v>0.38606326292704729</v>
      </c>
      <c r="J53" s="14">
        <v>0.46</v>
      </c>
      <c r="K53" s="121">
        <f t="shared" si="0"/>
        <v>1.9303163146352365</v>
      </c>
      <c r="L53" s="127"/>
    </row>
    <row r="54" spans="1:12" ht="24">
      <c r="A54" s="126"/>
      <c r="B54" s="119">
        <v>5</v>
      </c>
      <c r="C54" s="10" t="s">
        <v>750</v>
      </c>
      <c r="D54" s="130" t="s">
        <v>750</v>
      </c>
      <c r="E54" s="130" t="s">
        <v>34</v>
      </c>
      <c r="F54" s="160" t="s">
        <v>272</v>
      </c>
      <c r="G54" s="161"/>
      <c r="H54" s="11" t="s">
        <v>751</v>
      </c>
      <c r="I54" s="14">
        <f t="shared" si="1"/>
        <v>0.38606326292704729</v>
      </c>
      <c r="J54" s="14">
        <v>0.46</v>
      </c>
      <c r="K54" s="121">
        <f t="shared" si="0"/>
        <v>1.9303163146352365</v>
      </c>
      <c r="L54" s="127"/>
    </row>
    <row r="55" spans="1:12" ht="24">
      <c r="A55" s="126"/>
      <c r="B55" s="119">
        <v>5</v>
      </c>
      <c r="C55" s="10" t="s">
        <v>750</v>
      </c>
      <c r="D55" s="130" t="s">
        <v>750</v>
      </c>
      <c r="E55" s="130" t="s">
        <v>34</v>
      </c>
      <c r="F55" s="160" t="s">
        <v>273</v>
      </c>
      <c r="G55" s="161"/>
      <c r="H55" s="11" t="s">
        <v>751</v>
      </c>
      <c r="I55" s="14">
        <f t="shared" si="1"/>
        <v>0.38606326292704729</v>
      </c>
      <c r="J55" s="14">
        <v>0.46</v>
      </c>
      <c r="K55" s="121">
        <f t="shared" si="0"/>
        <v>1.9303163146352365</v>
      </c>
      <c r="L55" s="127"/>
    </row>
    <row r="56" spans="1:12" ht="24">
      <c r="A56" s="126"/>
      <c r="B56" s="119">
        <v>5</v>
      </c>
      <c r="C56" s="10" t="s">
        <v>750</v>
      </c>
      <c r="D56" s="130" t="s">
        <v>750</v>
      </c>
      <c r="E56" s="130" t="s">
        <v>34</v>
      </c>
      <c r="F56" s="160" t="s">
        <v>274</v>
      </c>
      <c r="G56" s="161"/>
      <c r="H56" s="11" t="s">
        <v>751</v>
      </c>
      <c r="I56" s="14">
        <f t="shared" si="1"/>
        <v>0.38606326292704729</v>
      </c>
      <c r="J56" s="14">
        <v>0.46</v>
      </c>
      <c r="K56" s="121">
        <f t="shared" si="0"/>
        <v>1.9303163146352365</v>
      </c>
      <c r="L56" s="127"/>
    </row>
    <row r="57" spans="1:12" ht="24">
      <c r="A57" s="126"/>
      <c r="B57" s="119">
        <v>5</v>
      </c>
      <c r="C57" s="10" t="s">
        <v>750</v>
      </c>
      <c r="D57" s="130" t="s">
        <v>750</v>
      </c>
      <c r="E57" s="130" t="s">
        <v>34</v>
      </c>
      <c r="F57" s="160" t="s">
        <v>670</v>
      </c>
      <c r="G57" s="161"/>
      <c r="H57" s="11" t="s">
        <v>751</v>
      </c>
      <c r="I57" s="14">
        <f t="shared" si="1"/>
        <v>0.38606326292704729</v>
      </c>
      <c r="J57" s="14">
        <v>0.46</v>
      </c>
      <c r="K57" s="121">
        <f t="shared" si="0"/>
        <v>1.9303163146352365</v>
      </c>
      <c r="L57" s="127"/>
    </row>
    <row r="58" spans="1:12" ht="24">
      <c r="A58" s="126"/>
      <c r="B58" s="119">
        <v>3</v>
      </c>
      <c r="C58" s="10" t="s">
        <v>752</v>
      </c>
      <c r="D58" s="130" t="s">
        <v>752</v>
      </c>
      <c r="E58" s="130" t="s">
        <v>39</v>
      </c>
      <c r="F58" s="160" t="s">
        <v>279</v>
      </c>
      <c r="G58" s="161"/>
      <c r="H58" s="11" t="s">
        <v>753</v>
      </c>
      <c r="I58" s="14">
        <f t="shared" si="1"/>
        <v>0.62105829253481515</v>
      </c>
      <c r="J58" s="14">
        <v>0.74</v>
      </c>
      <c r="K58" s="121">
        <f t="shared" si="0"/>
        <v>1.8631748776044454</v>
      </c>
      <c r="L58" s="127"/>
    </row>
    <row r="59" spans="1:12" ht="24">
      <c r="A59" s="126"/>
      <c r="B59" s="119">
        <v>3</v>
      </c>
      <c r="C59" s="10" t="s">
        <v>752</v>
      </c>
      <c r="D59" s="130" t="s">
        <v>752</v>
      </c>
      <c r="E59" s="130" t="s">
        <v>39</v>
      </c>
      <c r="F59" s="160" t="s">
        <v>278</v>
      </c>
      <c r="G59" s="161"/>
      <c r="H59" s="11" t="s">
        <v>753</v>
      </c>
      <c r="I59" s="14">
        <f t="shared" si="1"/>
        <v>0.62105829253481515</v>
      </c>
      <c r="J59" s="14">
        <v>0.74</v>
      </c>
      <c r="K59" s="121">
        <f t="shared" si="0"/>
        <v>1.8631748776044454</v>
      </c>
      <c r="L59" s="127"/>
    </row>
    <row r="60" spans="1:12" ht="24">
      <c r="A60" s="126"/>
      <c r="B60" s="119">
        <v>3</v>
      </c>
      <c r="C60" s="10" t="s">
        <v>752</v>
      </c>
      <c r="D60" s="130" t="s">
        <v>752</v>
      </c>
      <c r="E60" s="130" t="s">
        <v>40</v>
      </c>
      <c r="F60" s="160" t="s">
        <v>279</v>
      </c>
      <c r="G60" s="161"/>
      <c r="H60" s="11" t="s">
        <v>753</v>
      </c>
      <c r="I60" s="14">
        <f t="shared" si="1"/>
        <v>0.62105829253481515</v>
      </c>
      <c r="J60" s="14">
        <v>0.74</v>
      </c>
      <c r="K60" s="121">
        <f t="shared" si="0"/>
        <v>1.8631748776044454</v>
      </c>
      <c r="L60" s="127"/>
    </row>
    <row r="61" spans="1:12" ht="24">
      <c r="A61" s="126"/>
      <c r="B61" s="119">
        <v>3</v>
      </c>
      <c r="C61" s="10" t="s">
        <v>752</v>
      </c>
      <c r="D61" s="130" t="s">
        <v>752</v>
      </c>
      <c r="E61" s="130" t="s">
        <v>40</v>
      </c>
      <c r="F61" s="160" t="s">
        <v>278</v>
      </c>
      <c r="G61" s="161"/>
      <c r="H61" s="11" t="s">
        <v>753</v>
      </c>
      <c r="I61" s="14">
        <f t="shared" si="1"/>
        <v>0.62105829253481515</v>
      </c>
      <c r="J61" s="14">
        <v>0.74</v>
      </c>
      <c r="K61" s="121">
        <f t="shared" si="0"/>
        <v>1.8631748776044454</v>
      </c>
      <c r="L61" s="127"/>
    </row>
    <row r="62" spans="1:12" ht="24">
      <c r="A62" s="126"/>
      <c r="B62" s="119">
        <v>3</v>
      </c>
      <c r="C62" s="10" t="s">
        <v>752</v>
      </c>
      <c r="D62" s="130" t="s">
        <v>752</v>
      </c>
      <c r="E62" s="130" t="s">
        <v>42</v>
      </c>
      <c r="F62" s="160" t="s">
        <v>279</v>
      </c>
      <c r="G62" s="161"/>
      <c r="H62" s="11" t="s">
        <v>753</v>
      </c>
      <c r="I62" s="14">
        <f t="shared" si="1"/>
        <v>0.62105829253481515</v>
      </c>
      <c r="J62" s="14">
        <v>0.74</v>
      </c>
      <c r="K62" s="121">
        <f t="shared" si="0"/>
        <v>1.8631748776044454</v>
      </c>
      <c r="L62" s="127"/>
    </row>
    <row r="63" spans="1:12" ht="24">
      <c r="A63" s="126"/>
      <c r="B63" s="119">
        <v>3</v>
      </c>
      <c r="C63" s="10" t="s">
        <v>752</v>
      </c>
      <c r="D63" s="130" t="s">
        <v>752</v>
      </c>
      <c r="E63" s="130" t="s">
        <v>42</v>
      </c>
      <c r="F63" s="160" t="s">
        <v>278</v>
      </c>
      <c r="G63" s="161"/>
      <c r="H63" s="11" t="s">
        <v>753</v>
      </c>
      <c r="I63" s="14">
        <f t="shared" si="1"/>
        <v>0.62105829253481515</v>
      </c>
      <c r="J63" s="14">
        <v>0.74</v>
      </c>
      <c r="K63" s="121">
        <f t="shared" si="0"/>
        <v>1.8631748776044454</v>
      </c>
      <c r="L63" s="127"/>
    </row>
    <row r="64" spans="1:12" ht="24">
      <c r="A64" s="126"/>
      <c r="B64" s="119">
        <v>3</v>
      </c>
      <c r="C64" s="10" t="s">
        <v>754</v>
      </c>
      <c r="D64" s="130" t="s">
        <v>875</v>
      </c>
      <c r="E64" s="130" t="s">
        <v>236</v>
      </c>
      <c r="F64" s="160" t="s">
        <v>274</v>
      </c>
      <c r="G64" s="161"/>
      <c r="H64" s="11" t="s">
        <v>755</v>
      </c>
      <c r="I64" s="14">
        <f t="shared" si="1"/>
        <v>0.74694848696754801</v>
      </c>
      <c r="J64" s="14">
        <v>0.89</v>
      </c>
      <c r="K64" s="121">
        <f t="shared" si="0"/>
        <v>2.2408454609026442</v>
      </c>
      <c r="L64" s="127"/>
    </row>
    <row r="65" spans="1:12" ht="24">
      <c r="A65" s="126"/>
      <c r="B65" s="119">
        <v>3</v>
      </c>
      <c r="C65" s="10" t="s">
        <v>754</v>
      </c>
      <c r="D65" s="130" t="s">
        <v>875</v>
      </c>
      <c r="E65" s="130" t="s">
        <v>236</v>
      </c>
      <c r="F65" s="160" t="s">
        <v>275</v>
      </c>
      <c r="G65" s="161"/>
      <c r="H65" s="11" t="s">
        <v>755</v>
      </c>
      <c r="I65" s="14">
        <f t="shared" si="1"/>
        <v>0.74694848696754801</v>
      </c>
      <c r="J65" s="14">
        <v>0.89</v>
      </c>
      <c r="K65" s="121">
        <f t="shared" si="0"/>
        <v>2.2408454609026442</v>
      </c>
      <c r="L65" s="127"/>
    </row>
    <row r="66" spans="1:12" ht="24">
      <c r="A66" s="126"/>
      <c r="B66" s="119">
        <v>3</v>
      </c>
      <c r="C66" s="10" t="s">
        <v>754</v>
      </c>
      <c r="D66" s="130" t="s">
        <v>876</v>
      </c>
      <c r="E66" s="130" t="s">
        <v>239</v>
      </c>
      <c r="F66" s="160" t="s">
        <v>274</v>
      </c>
      <c r="G66" s="161"/>
      <c r="H66" s="11" t="s">
        <v>755</v>
      </c>
      <c r="I66" s="14">
        <f t="shared" si="1"/>
        <v>0.78891188511179222</v>
      </c>
      <c r="J66" s="14">
        <v>0.94</v>
      </c>
      <c r="K66" s="121">
        <f t="shared" si="0"/>
        <v>2.3667356553353764</v>
      </c>
      <c r="L66" s="127"/>
    </row>
    <row r="67" spans="1:12" ht="24">
      <c r="A67" s="126"/>
      <c r="B67" s="119">
        <v>3</v>
      </c>
      <c r="C67" s="10" t="s">
        <v>754</v>
      </c>
      <c r="D67" s="130" t="s">
        <v>876</v>
      </c>
      <c r="E67" s="130" t="s">
        <v>239</v>
      </c>
      <c r="F67" s="160" t="s">
        <v>275</v>
      </c>
      <c r="G67" s="161"/>
      <c r="H67" s="11" t="s">
        <v>755</v>
      </c>
      <c r="I67" s="14">
        <f t="shared" si="1"/>
        <v>0.78891188511179222</v>
      </c>
      <c r="J67" s="14">
        <v>0.94</v>
      </c>
      <c r="K67" s="121">
        <f t="shared" si="0"/>
        <v>2.3667356553353764</v>
      </c>
      <c r="L67" s="127"/>
    </row>
    <row r="68" spans="1:12" ht="24">
      <c r="A68" s="126"/>
      <c r="B68" s="119">
        <v>3</v>
      </c>
      <c r="C68" s="10" t="s">
        <v>754</v>
      </c>
      <c r="D68" s="130" t="s">
        <v>877</v>
      </c>
      <c r="E68" s="130" t="s">
        <v>756</v>
      </c>
      <c r="F68" s="160" t="s">
        <v>274</v>
      </c>
      <c r="G68" s="161"/>
      <c r="H68" s="11" t="s">
        <v>755</v>
      </c>
      <c r="I68" s="14">
        <f t="shared" si="1"/>
        <v>0.83087528325603655</v>
      </c>
      <c r="J68" s="14">
        <v>0.99</v>
      </c>
      <c r="K68" s="121">
        <f t="shared" si="0"/>
        <v>2.4926258497681095</v>
      </c>
      <c r="L68" s="127"/>
    </row>
    <row r="69" spans="1:12" ht="24">
      <c r="A69" s="126"/>
      <c r="B69" s="119">
        <v>3</v>
      </c>
      <c r="C69" s="10" t="s">
        <v>754</v>
      </c>
      <c r="D69" s="130" t="s">
        <v>877</v>
      </c>
      <c r="E69" s="130" t="s">
        <v>756</v>
      </c>
      <c r="F69" s="160" t="s">
        <v>275</v>
      </c>
      <c r="G69" s="161"/>
      <c r="H69" s="11" t="s">
        <v>755</v>
      </c>
      <c r="I69" s="14">
        <f t="shared" si="1"/>
        <v>0.83087528325603655</v>
      </c>
      <c r="J69" s="14">
        <v>0.99</v>
      </c>
      <c r="K69" s="121">
        <f t="shared" si="0"/>
        <v>2.4926258497681095</v>
      </c>
      <c r="L69" s="127"/>
    </row>
    <row r="70" spans="1:12" ht="24">
      <c r="A70" s="126"/>
      <c r="B70" s="119">
        <v>2</v>
      </c>
      <c r="C70" s="10" t="s">
        <v>757</v>
      </c>
      <c r="D70" s="130" t="s">
        <v>757</v>
      </c>
      <c r="E70" s="130" t="s">
        <v>28</v>
      </c>
      <c r="F70" s="160" t="s">
        <v>758</v>
      </c>
      <c r="G70" s="161"/>
      <c r="H70" s="11" t="s">
        <v>759</v>
      </c>
      <c r="I70" s="14">
        <f t="shared" si="1"/>
        <v>0.49516809810208234</v>
      </c>
      <c r="J70" s="14">
        <v>0.59</v>
      </c>
      <c r="K70" s="121">
        <f t="shared" si="0"/>
        <v>0.99033619620416469</v>
      </c>
      <c r="L70" s="127"/>
    </row>
    <row r="71" spans="1:12" ht="24">
      <c r="A71" s="126"/>
      <c r="B71" s="119">
        <v>3</v>
      </c>
      <c r="C71" s="10" t="s">
        <v>757</v>
      </c>
      <c r="D71" s="130" t="s">
        <v>757</v>
      </c>
      <c r="E71" s="130" t="s">
        <v>30</v>
      </c>
      <c r="F71" s="160" t="s">
        <v>277</v>
      </c>
      <c r="G71" s="161"/>
      <c r="H71" s="11" t="s">
        <v>759</v>
      </c>
      <c r="I71" s="14">
        <f t="shared" si="1"/>
        <v>0.49516809810208234</v>
      </c>
      <c r="J71" s="14">
        <v>0.59</v>
      </c>
      <c r="K71" s="121">
        <f t="shared" si="0"/>
        <v>1.4855042943062471</v>
      </c>
      <c r="L71" s="127"/>
    </row>
    <row r="72" spans="1:12" ht="24">
      <c r="A72" s="126"/>
      <c r="B72" s="119">
        <v>2</v>
      </c>
      <c r="C72" s="10" t="s">
        <v>757</v>
      </c>
      <c r="D72" s="130" t="s">
        <v>757</v>
      </c>
      <c r="E72" s="130" t="s">
        <v>30</v>
      </c>
      <c r="F72" s="160" t="s">
        <v>758</v>
      </c>
      <c r="G72" s="161"/>
      <c r="H72" s="11" t="s">
        <v>759</v>
      </c>
      <c r="I72" s="14">
        <f t="shared" si="1"/>
        <v>0.49516809810208234</v>
      </c>
      <c r="J72" s="14">
        <v>0.59</v>
      </c>
      <c r="K72" s="121">
        <f t="shared" si="0"/>
        <v>0.99033619620416469</v>
      </c>
      <c r="L72" s="127"/>
    </row>
    <row r="73" spans="1:12" ht="24">
      <c r="A73" s="126"/>
      <c r="B73" s="119">
        <v>2</v>
      </c>
      <c r="C73" s="10" t="s">
        <v>757</v>
      </c>
      <c r="D73" s="130" t="s">
        <v>757</v>
      </c>
      <c r="E73" s="130" t="s">
        <v>31</v>
      </c>
      <c r="F73" s="160" t="s">
        <v>758</v>
      </c>
      <c r="G73" s="161"/>
      <c r="H73" s="11" t="s">
        <v>759</v>
      </c>
      <c r="I73" s="14">
        <f t="shared" si="1"/>
        <v>0.49516809810208234</v>
      </c>
      <c r="J73" s="14">
        <v>0.59</v>
      </c>
      <c r="K73" s="121">
        <f t="shared" si="0"/>
        <v>0.99033619620416469</v>
      </c>
      <c r="L73" s="127"/>
    </row>
    <row r="74" spans="1:12" ht="24">
      <c r="A74" s="126"/>
      <c r="B74" s="119">
        <v>5</v>
      </c>
      <c r="C74" s="10" t="s">
        <v>760</v>
      </c>
      <c r="D74" s="130" t="s">
        <v>760</v>
      </c>
      <c r="E74" s="130" t="s">
        <v>115</v>
      </c>
      <c r="F74" s="160"/>
      <c r="G74" s="161"/>
      <c r="H74" s="11" t="s">
        <v>907</v>
      </c>
      <c r="I74" s="14">
        <f t="shared" si="1"/>
        <v>0.14267555369043053</v>
      </c>
      <c r="J74" s="14">
        <v>0.17</v>
      </c>
      <c r="K74" s="121">
        <f t="shared" si="0"/>
        <v>0.71337776845215262</v>
      </c>
      <c r="L74" s="127"/>
    </row>
    <row r="75" spans="1:12" ht="24">
      <c r="A75" s="126"/>
      <c r="B75" s="119">
        <v>5</v>
      </c>
      <c r="C75" s="10" t="s">
        <v>760</v>
      </c>
      <c r="D75" s="130" t="s">
        <v>760</v>
      </c>
      <c r="E75" s="130" t="s">
        <v>490</v>
      </c>
      <c r="F75" s="160"/>
      <c r="G75" s="161"/>
      <c r="H75" s="11" t="s">
        <v>907</v>
      </c>
      <c r="I75" s="14">
        <f t="shared" si="1"/>
        <v>0.14267555369043053</v>
      </c>
      <c r="J75" s="14">
        <v>0.17</v>
      </c>
      <c r="K75" s="121">
        <f t="shared" si="0"/>
        <v>0.71337776845215262</v>
      </c>
      <c r="L75" s="127"/>
    </row>
    <row r="76" spans="1:12" ht="24">
      <c r="A76" s="126"/>
      <c r="B76" s="119">
        <v>5</v>
      </c>
      <c r="C76" s="10" t="s">
        <v>760</v>
      </c>
      <c r="D76" s="130" t="s">
        <v>760</v>
      </c>
      <c r="E76" s="130" t="s">
        <v>745</v>
      </c>
      <c r="F76" s="160"/>
      <c r="G76" s="161"/>
      <c r="H76" s="11" t="s">
        <v>907</v>
      </c>
      <c r="I76" s="14">
        <f t="shared" si="1"/>
        <v>0.14267555369043053</v>
      </c>
      <c r="J76" s="14">
        <v>0.17</v>
      </c>
      <c r="K76" s="121">
        <f t="shared" si="0"/>
        <v>0.71337776845215262</v>
      </c>
      <c r="L76" s="127"/>
    </row>
    <row r="77" spans="1:12" ht="24">
      <c r="A77" s="126"/>
      <c r="B77" s="119">
        <v>5</v>
      </c>
      <c r="C77" s="10" t="s">
        <v>760</v>
      </c>
      <c r="D77" s="130" t="s">
        <v>760</v>
      </c>
      <c r="E77" s="130" t="s">
        <v>731</v>
      </c>
      <c r="F77" s="160"/>
      <c r="G77" s="161"/>
      <c r="H77" s="11" t="s">
        <v>907</v>
      </c>
      <c r="I77" s="14">
        <f t="shared" si="1"/>
        <v>0.14267555369043053</v>
      </c>
      <c r="J77" s="14">
        <v>0.17</v>
      </c>
      <c r="K77" s="121">
        <f t="shared" si="0"/>
        <v>0.71337776845215262</v>
      </c>
      <c r="L77" s="127"/>
    </row>
    <row r="78" spans="1:12" ht="24">
      <c r="A78" s="126"/>
      <c r="B78" s="119">
        <v>5</v>
      </c>
      <c r="C78" s="10" t="s">
        <v>760</v>
      </c>
      <c r="D78" s="130" t="s">
        <v>760</v>
      </c>
      <c r="E78" s="130" t="s">
        <v>747</v>
      </c>
      <c r="F78" s="160"/>
      <c r="G78" s="161"/>
      <c r="H78" s="11" t="s">
        <v>907</v>
      </c>
      <c r="I78" s="14">
        <f t="shared" si="1"/>
        <v>0.14267555369043053</v>
      </c>
      <c r="J78" s="14">
        <v>0.17</v>
      </c>
      <c r="K78" s="121">
        <f t="shared" si="0"/>
        <v>0.71337776845215262</v>
      </c>
      <c r="L78" s="127"/>
    </row>
    <row r="79" spans="1:12" ht="24">
      <c r="A79" s="126"/>
      <c r="B79" s="119">
        <v>5</v>
      </c>
      <c r="C79" s="10" t="s">
        <v>761</v>
      </c>
      <c r="D79" s="130" t="s">
        <v>761</v>
      </c>
      <c r="E79" s="130" t="s">
        <v>115</v>
      </c>
      <c r="F79" s="160"/>
      <c r="G79" s="161"/>
      <c r="H79" s="11" t="s">
        <v>908</v>
      </c>
      <c r="I79" s="14">
        <f t="shared" si="1"/>
        <v>0.14267555369043053</v>
      </c>
      <c r="J79" s="14">
        <v>0.17</v>
      </c>
      <c r="K79" s="121">
        <f t="shared" si="0"/>
        <v>0.71337776845215262</v>
      </c>
      <c r="L79" s="127"/>
    </row>
    <row r="80" spans="1:12" ht="24">
      <c r="A80" s="126"/>
      <c r="B80" s="119">
        <v>5</v>
      </c>
      <c r="C80" s="10" t="s">
        <v>761</v>
      </c>
      <c r="D80" s="130" t="s">
        <v>761</v>
      </c>
      <c r="E80" s="130" t="s">
        <v>745</v>
      </c>
      <c r="F80" s="160"/>
      <c r="G80" s="161"/>
      <c r="H80" s="11" t="s">
        <v>908</v>
      </c>
      <c r="I80" s="14">
        <f t="shared" si="1"/>
        <v>0.14267555369043053</v>
      </c>
      <c r="J80" s="14">
        <v>0.17</v>
      </c>
      <c r="K80" s="121">
        <f t="shared" si="0"/>
        <v>0.71337776845215262</v>
      </c>
      <c r="L80" s="127"/>
    </row>
    <row r="81" spans="1:12" ht="24">
      <c r="A81" s="126"/>
      <c r="B81" s="119">
        <v>5</v>
      </c>
      <c r="C81" s="10" t="s">
        <v>761</v>
      </c>
      <c r="D81" s="130" t="s">
        <v>761</v>
      </c>
      <c r="E81" s="130" t="s">
        <v>731</v>
      </c>
      <c r="F81" s="160"/>
      <c r="G81" s="161"/>
      <c r="H81" s="11" t="s">
        <v>908</v>
      </c>
      <c r="I81" s="14">
        <f t="shared" si="1"/>
        <v>0.14267555369043053</v>
      </c>
      <c r="J81" s="14">
        <v>0.17</v>
      </c>
      <c r="K81" s="121">
        <f t="shared" si="0"/>
        <v>0.71337776845215262</v>
      </c>
      <c r="L81" s="127"/>
    </row>
    <row r="82" spans="1:12" ht="24">
      <c r="A82" s="126"/>
      <c r="B82" s="119">
        <v>2</v>
      </c>
      <c r="C82" s="10" t="s">
        <v>762</v>
      </c>
      <c r="D82" s="130" t="s">
        <v>762</v>
      </c>
      <c r="E82" s="130" t="s">
        <v>40</v>
      </c>
      <c r="F82" s="160" t="s">
        <v>747</v>
      </c>
      <c r="G82" s="161"/>
      <c r="H82" s="11" t="s">
        <v>763</v>
      </c>
      <c r="I82" s="14">
        <f t="shared" si="1"/>
        <v>0.62105829253481515</v>
      </c>
      <c r="J82" s="14">
        <v>0.74</v>
      </c>
      <c r="K82" s="121">
        <f t="shared" si="0"/>
        <v>1.2421165850696303</v>
      </c>
      <c r="L82" s="127"/>
    </row>
    <row r="83" spans="1:12" ht="24">
      <c r="A83" s="126"/>
      <c r="B83" s="119">
        <v>2</v>
      </c>
      <c r="C83" s="10" t="s">
        <v>762</v>
      </c>
      <c r="D83" s="130" t="s">
        <v>762</v>
      </c>
      <c r="E83" s="130" t="s">
        <v>764</v>
      </c>
      <c r="F83" s="160" t="s">
        <v>279</v>
      </c>
      <c r="G83" s="161"/>
      <c r="H83" s="11" t="s">
        <v>763</v>
      </c>
      <c r="I83" s="14">
        <f t="shared" si="1"/>
        <v>0.62105829253481515</v>
      </c>
      <c r="J83" s="14">
        <v>0.74</v>
      </c>
      <c r="K83" s="121">
        <f t="shared" si="0"/>
        <v>1.2421165850696303</v>
      </c>
      <c r="L83" s="127"/>
    </row>
    <row r="84" spans="1:12" ht="24">
      <c r="A84" s="126"/>
      <c r="B84" s="119">
        <v>2</v>
      </c>
      <c r="C84" s="10" t="s">
        <v>762</v>
      </c>
      <c r="D84" s="130" t="s">
        <v>762</v>
      </c>
      <c r="E84" s="130" t="s">
        <v>764</v>
      </c>
      <c r="F84" s="160" t="s">
        <v>278</v>
      </c>
      <c r="G84" s="161"/>
      <c r="H84" s="11" t="s">
        <v>763</v>
      </c>
      <c r="I84" s="14">
        <f t="shared" si="1"/>
        <v>0.62105829253481515</v>
      </c>
      <c r="J84" s="14">
        <v>0.74</v>
      </c>
      <c r="K84" s="121">
        <f t="shared" si="0"/>
        <v>1.2421165850696303</v>
      </c>
      <c r="L84" s="127"/>
    </row>
    <row r="85" spans="1:12" ht="24">
      <c r="A85" s="126"/>
      <c r="B85" s="119">
        <v>3</v>
      </c>
      <c r="C85" s="10" t="s">
        <v>762</v>
      </c>
      <c r="D85" s="130" t="s">
        <v>762</v>
      </c>
      <c r="E85" s="130" t="s">
        <v>43</v>
      </c>
      <c r="F85" s="160" t="s">
        <v>279</v>
      </c>
      <c r="G85" s="161"/>
      <c r="H85" s="11" t="s">
        <v>763</v>
      </c>
      <c r="I85" s="14">
        <f t="shared" si="1"/>
        <v>0.62105829253481515</v>
      </c>
      <c r="J85" s="14">
        <v>0.74</v>
      </c>
      <c r="K85" s="121">
        <f t="shared" si="0"/>
        <v>1.8631748776044454</v>
      </c>
      <c r="L85" s="127"/>
    </row>
    <row r="86" spans="1:12" ht="24">
      <c r="A86" s="126"/>
      <c r="B86" s="119">
        <v>3</v>
      </c>
      <c r="C86" s="10" t="s">
        <v>762</v>
      </c>
      <c r="D86" s="130" t="s">
        <v>762</v>
      </c>
      <c r="E86" s="130" t="s">
        <v>43</v>
      </c>
      <c r="F86" s="160" t="s">
        <v>278</v>
      </c>
      <c r="G86" s="161"/>
      <c r="H86" s="11" t="s">
        <v>763</v>
      </c>
      <c r="I86" s="14">
        <f t="shared" si="1"/>
        <v>0.62105829253481515</v>
      </c>
      <c r="J86" s="14">
        <v>0.74</v>
      </c>
      <c r="K86" s="121">
        <f t="shared" ref="K86:K149" si="2">I86*B86</f>
        <v>1.8631748776044454</v>
      </c>
      <c r="L86" s="127"/>
    </row>
    <row r="87" spans="1:12" ht="24">
      <c r="A87" s="126"/>
      <c r="B87" s="119">
        <v>5</v>
      </c>
      <c r="C87" s="10" t="s">
        <v>765</v>
      </c>
      <c r="D87" s="130" t="s">
        <v>765</v>
      </c>
      <c r="E87" s="130" t="s">
        <v>33</v>
      </c>
      <c r="F87" s="160" t="s">
        <v>277</v>
      </c>
      <c r="G87" s="161"/>
      <c r="H87" s="11" t="s">
        <v>766</v>
      </c>
      <c r="I87" s="14">
        <f t="shared" ref="I87:I150" si="3">J87/1.19151456295629</f>
        <v>0.57909489439057082</v>
      </c>
      <c r="J87" s="14">
        <v>0.69</v>
      </c>
      <c r="K87" s="121">
        <f t="shared" si="2"/>
        <v>2.8954744719528542</v>
      </c>
      <c r="L87" s="127"/>
    </row>
    <row r="88" spans="1:12" ht="24">
      <c r="A88" s="126"/>
      <c r="B88" s="119">
        <v>5</v>
      </c>
      <c r="C88" s="10" t="s">
        <v>765</v>
      </c>
      <c r="D88" s="130" t="s">
        <v>765</v>
      </c>
      <c r="E88" s="130" t="s">
        <v>33</v>
      </c>
      <c r="F88" s="160" t="s">
        <v>758</v>
      </c>
      <c r="G88" s="161"/>
      <c r="H88" s="11" t="s">
        <v>766</v>
      </c>
      <c r="I88" s="14">
        <f t="shared" si="3"/>
        <v>0.57909489439057082</v>
      </c>
      <c r="J88" s="14">
        <v>0.69</v>
      </c>
      <c r="K88" s="121">
        <f t="shared" si="2"/>
        <v>2.8954744719528542</v>
      </c>
      <c r="L88" s="127"/>
    </row>
    <row r="89" spans="1:12" ht="24">
      <c r="A89" s="126"/>
      <c r="B89" s="119">
        <v>5</v>
      </c>
      <c r="C89" s="10" t="s">
        <v>765</v>
      </c>
      <c r="D89" s="130" t="s">
        <v>765</v>
      </c>
      <c r="E89" s="130" t="s">
        <v>34</v>
      </c>
      <c r="F89" s="160" t="s">
        <v>277</v>
      </c>
      <c r="G89" s="161"/>
      <c r="H89" s="11" t="s">
        <v>766</v>
      </c>
      <c r="I89" s="14">
        <f t="shared" si="3"/>
        <v>0.57909489439057082</v>
      </c>
      <c r="J89" s="14">
        <v>0.69</v>
      </c>
      <c r="K89" s="121">
        <f t="shared" si="2"/>
        <v>2.8954744719528542</v>
      </c>
      <c r="L89" s="127"/>
    </row>
    <row r="90" spans="1:12" ht="24">
      <c r="A90" s="126"/>
      <c r="B90" s="119">
        <v>3</v>
      </c>
      <c r="C90" s="10" t="s">
        <v>767</v>
      </c>
      <c r="D90" s="130" t="s">
        <v>767</v>
      </c>
      <c r="E90" s="130" t="s">
        <v>32</v>
      </c>
      <c r="F90" s="160" t="s">
        <v>279</v>
      </c>
      <c r="G90" s="161"/>
      <c r="H90" s="11" t="s">
        <v>768</v>
      </c>
      <c r="I90" s="14">
        <f t="shared" si="3"/>
        <v>0.58748757401941976</v>
      </c>
      <c r="J90" s="14">
        <v>0.7</v>
      </c>
      <c r="K90" s="121">
        <f t="shared" si="2"/>
        <v>1.7624627220582592</v>
      </c>
      <c r="L90" s="127"/>
    </row>
    <row r="91" spans="1:12" ht="24">
      <c r="A91" s="126"/>
      <c r="B91" s="119">
        <v>3</v>
      </c>
      <c r="C91" s="10" t="s">
        <v>767</v>
      </c>
      <c r="D91" s="130" t="s">
        <v>767</v>
      </c>
      <c r="E91" s="130" t="s">
        <v>32</v>
      </c>
      <c r="F91" s="160" t="s">
        <v>278</v>
      </c>
      <c r="G91" s="161"/>
      <c r="H91" s="11" t="s">
        <v>768</v>
      </c>
      <c r="I91" s="14">
        <f t="shared" si="3"/>
        <v>0.58748757401941976</v>
      </c>
      <c r="J91" s="14">
        <v>0.7</v>
      </c>
      <c r="K91" s="121">
        <f t="shared" si="2"/>
        <v>1.7624627220582592</v>
      </c>
      <c r="L91" s="127"/>
    </row>
    <row r="92" spans="1:12" ht="24">
      <c r="A92" s="126"/>
      <c r="B92" s="119">
        <v>3</v>
      </c>
      <c r="C92" s="10" t="s">
        <v>767</v>
      </c>
      <c r="D92" s="130" t="s">
        <v>767</v>
      </c>
      <c r="E92" s="130" t="s">
        <v>33</v>
      </c>
      <c r="F92" s="160" t="s">
        <v>279</v>
      </c>
      <c r="G92" s="161"/>
      <c r="H92" s="11" t="s">
        <v>768</v>
      </c>
      <c r="I92" s="14">
        <f t="shared" si="3"/>
        <v>0.57909489439057082</v>
      </c>
      <c r="J92" s="14">
        <v>0.69</v>
      </c>
      <c r="K92" s="121">
        <f t="shared" si="2"/>
        <v>1.7372846831717124</v>
      </c>
      <c r="L92" s="127"/>
    </row>
    <row r="93" spans="1:12" ht="24">
      <c r="A93" s="126"/>
      <c r="B93" s="119">
        <v>3</v>
      </c>
      <c r="C93" s="10" t="s">
        <v>767</v>
      </c>
      <c r="D93" s="130" t="s">
        <v>767</v>
      </c>
      <c r="E93" s="130" t="s">
        <v>33</v>
      </c>
      <c r="F93" s="160" t="s">
        <v>278</v>
      </c>
      <c r="G93" s="161"/>
      <c r="H93" s="11" t="s">
        <v>768</v>
      </c>
      <c r="I93" s="14">
        <f t="shared" si="3"/>
        <v>0.57909489439057082</v>
      </c>
      <c r="J93" s="14">
        <v>0.69</v>
      </c>
      <c r="K93" s="121">
        <f t="shared" si="2"/>
        <v>1.7372846831717124</v>
      </c>
      <c r="L93" s="127"/>
    </row>
    <row r="94" spans="1:12" ht="24">
      <c r="A94" s="126"/>
      <c r="B94" s="119">
        <v>3</v>
      </c>
      <c r="C94" s="10" t="s">
        <v>767</v>
      </c>
      <c r="D94" s="130" t="s">
        <v>767</v>
      </c>
      <c r="E94" s="130" t="s">
        <v>34</v>
      </c>
      <c r="F94" s="160" t="s">
        <v>278</v>
      </c>
      <c r="G94" s="161"/>
      <c r="H94" s="11" t="s">
        <v>768</v>
      </c>
      <c r="I94" s="14">
        <f t="shared" si="3"/>
        <v>0.57909489439057082</v>
      </c>
      <c r="J94" s="14">
        <v>0.69</v>
      </c>
      <c r="K94" s="121">
        <f t="shared" si="2"/>
        <v>1.7372846831717124</v>
      </c>
      <c r="L94" s="127"/>
    </row>
    <row r="95" spans="1:12" ht="24">
      <c r="A95" s="126"/>
      <c r="B95" s="119">
        <v>3</v>
      </c>
      <c r="C95" s="10" t="s">
        <v>767</v>
      </c>
      <c r="D95" s="130" t="s">
        <v>767</v>
      </c>
      <c r="E95" s="130" t="s">
        <v>53</v>
      </c>
      <c r="F95" s="160" t="s">
        <v>278</v>
      </c>
      <c r="G95" s="161"/>
      <c r="H95" s="11" t="s">
        <v>768</v>
      </c>
      <c r="I95" s="14">
        <f t="shared" si="3"/>
        <v>0.57909489439057082</v>
      </c>
      <c r="J95" s="14">
        <v>0.69</v>
      </c>
      <c r="K95" s="121">
        <f t="shared" si="2"/>
        <v>1.7372846831717124</v>
      </c>
      <c r="L95" s="127"/>
    </row>
    <row r="96" spans="1:12" ht="24">
      <c r="A96" s="126"/>
      <c r="B96" s="119">
        <v>3</v>
      </c>
      <c r="C96" s="10" t="s">
        <v>769</v>
      </c>
      <c r="D96" s="130" t="s">
        <v>769</v>
      </c>
      <c r="E96" s="130" t="s">
        <v>28</v>
      </c>
      <c r="F96" s="160" t="s">
        <v>278</v>
      </c>
      <c r="G96" s="161"/>
      <c r="H96" s="11" t="s">
        <v>770</v>
      </c>
      <c r="I96" s="14">
        <f t="shared" si="3"/>
        <v>0.49516809810208234</v>
      </c>
      <c r="J96" s="14">
        <v>0.59</v>
      </c>
      <c r="K96" s="121">
        <f t="shared" si="2"/>
        <v>1.4855042943062471</v>
      </c>
      <c r="L96" s="127"/>
    </row>
    <row r="97" spans="1:12" ht="24">
      <c r="A97" s="126"/>
      <c r="B97" s="119">
        <v>1</v>
      </c>
      <c r="C97" s="10" t="s">
        <v>771</v>
      </c>
      <c r="D97" s="130" t="s">
        <v>771</v>
      </c>
      <c r="E97" s="130" t="s">
        <v>30</v>
      </c>
      <c r="F97" s="160"/>
      <c r="G97" s="161"/>
      <c r="H97" s="11" t="s">
        <v>772</v>
      </c>
      <c r="I97" s="14">
        <f t="shared" si="3"/>
        <v>13.428287406158166</v>
      </c>
      <c r="J97" s="14">
        <v>16</v>
      </c>
      <c r="K97" s="121">
        <f t="shared" si="2"/>
        <v>13.428287406158166</v>
      </c>
      <c r="L97" s="127"/>
    </row>
    <row r="98" spans="1:12" ht="24">
      <c r="A98" s="126"/>
      <c r="B98" s="119">
        <v>1</v>
      </c>
      <c r="C98" s="10" t="s">
        <v>773</v>
      </c>
      <c r="D98" s="130" t="s">
        <v>773</v>
      </c>
      <c r="E98" s="130" t="s">
        <v>774</v>
      </c>
      <c r="F98" s="160"/>
      <c r="G98" s="161"/>
      <c r="H98" s="11" t="s">
        <v>775</v>
      </c>
      <c r="I98" s="14">
        <f t="shared" si="3"/>
        <v>19.714404448165958</v>
      </c>
      <c r="J98" s="14">
        <v>23.49</v>
      </c>
      <c r="K98" s="121">
        <f t="shared" si="2"/>
        <v>19.714404448165958</v>
      </c>
      <c r="L98" s="127"/>
    </row>
    <row r="99" spans="1:12" ht="24">
      <c r="A99" s="126"/>
      <c r="B99" s="119">
        <v>1</v>
      </c>
      <c r="C99" s="10" t="s">
        <v>773</v>
      </c>
      <c r="D99" s="130" t="s">
        <v>773</v>
      </c>
      <c r="E99" s="130" t="s">
        <v>776</v>
      </c>
      <c r="F99" s="160"/>
      <c r="G99" s="161"/>
      <c r="H99" s="11" t="s">
        <v>775</v>
      </c>
      <c r="I99" s="14">
        <f t="shared" si="3"/>
        <v>19.714404448165958</v>
      </c>
      <c r="J99" s="14">
        <v>23.49</v>
      </c>
      <c r="K99" s="121">
        <f t="shared" si="2"/>
        <v>19.714404448165958</v>
      </c>
      <c r="L99" s="127"/>
    </row>
    <row r="100" spans="1:12" ht="24">
      <c r="A100" s="126"/>
      <c r="B100" s="119">
        <v>5</v>
      </c>
      <c r="C100" s="10" t="s">
        <v>668</v>
      </c>
      <c r="D100" s="130" t="s">
        <v>668</v>
      </c>
      <c r="E100" s="130" t="s">
        <v>30</v>
      </c>
      <c r="F100" s="160" t="s">
        <v>112</v>
      </c>
      <c r="G100" s="161"/>
      <c r="H100" s="11" t="s">
        <v>777</v>
      </c>
      <c r="I100" s="14">
        <f t="shared" si="3"/>
        <v>0.72177044808100144</v>
      </c>
      <c r="J100" s="14">
        <v>0.86</v>
      </c>
      <c r="K100" s="121">
        <f t="shared" si="2"/>
        <v>3.6088522404050072</v>
      </c>
      <c r="L100" s="127"/>
    </row>
    <row r="101" spans="1:12" ht="24">
      <c r="A101" s="126"/>
      <c r="B101" s="119">
        <v>5</v>
      </c>
      <c r="C101" s="10" t="s">
        <v>668</v>
      </c>
      <c r="D101" s="130" t="s">
        <v>668</v>
      </c>
      <c r="E101" s="130" t="s">
        <v>31</v>
      </c>
      <c r="F101" s="160" t="s">
        <v>218</v>
      </c>
      <c r="G101" s="161"/>
      <c r="H101" s="11" t="s">
        <v>777</v>
      </c>
      <c r="I101" s="14">
        <f t="shared" si="3"/>
        <v>0.72177044808100144</v>
      </c>
      <c r="J101" s="14">
        <v>0.86</v>
      </c>
      <c r="K101" s="121">
        <f t="shared" si="2"/>
        <v>3.6088522404050072</v>
      </c>
      <c r="L101" s="127"/>
    </row>
    <row r="102" spans="1:12" ht="24">
      <c r="A102" s="126"/>
      <c r="B102" s="119">
        <v>5</v>
      </c>
      <c r="C102" s="10" t="s">
        <v>668</v>
      </c>
      <c r="D102" s="130" t="s">
        <v>668</v>
      </c>
      <c r="E102" s="130" t="s">
        <v>31</v>
      </c>
      <c r="F102" s="160" t="s">
        <v>219</v>
      </c>
      <c r="G102" s="161"/>
      <c r="H102" s="11" t="s">
        <v>777</v>
      </c>
      <c r="I102" s="14">
        <f t="shared" si="3"/>
        <v>0.72177044808100144</v>
      </c>
      <c r="J102" s="14">
        <v>0.86</v>
      </c>
      <c r="K102" s="121">
        <f t="shared" si="2"/>
        <v>3.6088522404050072</v>
      </c>
      <c r="L102" s="127"/>
    </row>
    <row r="103" spans="1:12" ht="24">
      <c r="A103" s="126"/>
      <c r="B103" s="119">
        <v>5</v>
      </c>
      <c r="C103" s="10" t="s">
        <v>668</v>
      </c>
      <c r="D103" s="130" t="s">
        <v>668</v>
      </c>
      <c r="E103" s="130" t="s">
        <v>31</v>
      </c>
      <c r="F103" s="160" t="s">
        <v>269</v>
      </c>
      <c r="G103" s="161"/>
      <c r="H103" s="11" t="s">
        <v>777</v>
      </c>
      <c r="I103" s="14">
        <f t="shared" si="3"/>
        <v>0.72177044808100144</v>
      </c>
      <c r="J103" s="14">
        <v>0.86</v>
      </c>
      <c r="K103" s="121">
        <f t="shared" si="2"/>
        <v>3.6088522404050072</v>
      </c>
      <c r="L103" s="127"/>
    </row>
    <row r="104" spans="1:12" ht="24">
      <c r="A104" s="126"/>
      <c r="B104" s="119">
        <v>5</v>
      </c>
      <c r="C104" s="10" t="s">
        <v>668</v>
      </c>
      <c r="D104" s="130" t="s">
        <v>668</v>
      </c>
      <c r="E104" s="130" t="s">
        <v>31</v>
      </c>
      <c r="F104" s="160" t="s">
        <v>271</v>
      </c>
      <c r="G104" s="161"/>
      <c r="H104" s="11" t="s">
        <v>777</v>
      </c>
      <c r="I104" s="14">
        <f t="shared" si="3"/>
        <v>0.72177044808100144</v>
      </c>
      <c r="J104" s="14">
        <v>0.86</v>
      </c>
      <c r="K104" s="121">
        <f t="shared" si="2"/>
        <v>3.6088522404050072</v>
      </c>
      <c r="L104" s="127"/>
    </row>
    <row r="105" spans="1:12" ht="24">
      <c r="A105" s="126"/>
      <c r="B105" s="119">
        <v>3</v>
      </c>
      <c r="C105" s="10" t="s">
        <v>668</v>
      </c>
      <c r="D105" s="130" t="s">
        <v>668</v>
      </c>
      <c r="E105" s="130" t="s">
        <v>31</v>
      </c>
      <c r="F105" s="160" t="s">
        <v>272</v>
      </c>
      <c r="G105" s="161"/>
      <c r="H105" s="11" t="s">
        <v>777</v>
      </c>
      <c r="I105" s="14">
        <f t="shared" si="3"/>
        <v>0.72177044808100144</v>
      </c>
      <c r="J105" s="14">
        <v>0.86</v>
      </c>
      <c r="K105" s="121">
        <f t="shared" si="2"/>
        <v>2.1653113442430043</v>
      </c>
      <c r="L105" s="127"/>
    </row>
    <row r="106" spans="1:12" ht="24">
      <c r="A106" s="126"/>
      <c r="B106" s="119">
        <v>10</v>
      </c>
      <c r="C106" s="10" t="s">
        <v>668</v>
      </c>
      <c r="D106" s="130" t="s">
        <v>668</v>
      </c>
      <c r="E106" s="130" t="s">
        <v>32</v>
      </c>
      <c r="F106" s="160" t="s">
        <v>112</v>
      </c>
      <c r="G106" s="161"/>
      <c r="H106" s="11" t="s">
        <v>777</v>
      </c>
      <c r="I106" s="14">
        <f t="shared" si="3"/>
        <v>0.72177044808100144</v>
      </c>
      <c r="J106" s="14">
        <v>0.86</v>
      </c>
      <c r="K106" s="121">
        <f t="shared" si="2"/>
        <v>7.2177044808100144</v>
      </c>
      <c r="L106" s="127"/>
    </row>
    <row r="107" spans="1:12" ht="24">
      <c r="A107" s="126"/>
      <c r="B107" s="119">
        <v>10</v>
      </c>
      <c r="C107" s="10" t="s">
        <v>668</v>
      </c>
      <c r="D107" s="130" t="s">
        <v>668</v>
      </c>
      <c r="E107" s="130" t="s">
        <v>32</v>
      </c>
      <c r="F107" s="160" t="s">
        <v>216</v>
      </c>
      <c r="G107" s="161"/>
      <c r="H107" s="11" t="s">
        <v>777</v>
      </c>
      <c r="I107" s="14">
        <f t="shared" si="3"/>
        <v>0.72177044808100144</v>
      </c>
      <c r="J107" s="14">
        <v>0.86</v>
      </c>
      <c r="K107" s="121">
        <f t="shared" si="2"/>
        <v>7.2177044808100144</v>
      </c>
      <c r="L107" s="127"/>
    </row>
    <row r="108" spans="1:12" ht="24">
      <c r="A108" s="126"/>
      <c r="B108" s="119">
        <v>2</v>
      </c>
      <c r="C108" s="10" t="s">
        <v>668</v>
      </c>
      <c r="D108" s="130" t="s">
        <v>668</v>
      </c>
      <c r="E108" s="130" t="s">
        <v>32</v>
      </c>
      <c r="F108" s="160" t="s">
        <v>269</v>
      </c>
      <c r="G108" s="161"/>
      <c r="H108" s="11" t="s">
        <v>777</v>
      </c>
      <c r="I108" s="14">
        <f t="shared" si="3"/>
        <v>0.72177044808100144</v>
      </c>
      <c r="J108" s="14">
        <v>0.86</v>
      </c>
      <c r="K108" s="121">
        <f t="shared" si="2"/>
        <v>1.4435408961620029</v>
      </c>
      <c r="L108" s="127"/>
    </row>
    <row r="109" spans="1:12" ht="24">
      <c r="A109" s="126"/>
      <c r="B109" s="119">
        <v>2</v>
      </c>
      <c r="C109" s="10" t="s">
        <v>668</v>
      </c>
      <c r="D109" s="130" t="s">
        <v>668</v>
      </c>
      <c r="E109" s="130" t="s">
        <v>32</v>
      </c>
      <c r="F109" s="160" t="s">
        <v>271</v>
      </c>
      <c r="G109" s="161"/>
      <c r="H109" s="11" t="s">
        <v>777</v>
      </c>
      <c r="I109" s="14">
        <f t="shared" si="3"/>
        <v>0.72177044808100144</v>
      </c>
      <c r="J109" s="14">
        <v>0.86</v>
      </c>
      <c r="K109" s="121">
        <f t="shared" si="2"/>
        <v>1.4435408961620029</v>
      </c>
      <c r="L109" s="127"/>
    </row>
    <row r="110" spans="1:12" ht="24">
      <c r="A110" s="126"/>
      <c r="B110" s="119">
        <v>2</v>
      </c>
      <c r="C110" s="10" t="s">
        <v>668</v>
      </c>
      <c r="D110" s="130" t="s">
        <v>668</v>
      </c>
      <c r="E110" s="130" t="s">
        <v>32</v>
      </c>
      <c r="F110" s="160" t="s">
        <v>316</v>
      </c>
      <c r="G110" s="161"/>
      <c r="H110" s="11" t="s">
        <v>777</v>
      </c>
      <c r="I110" s="14">
        <f t="shared" si="3"/>
        <v>0.72177044808100144</v>
      </c>
      <c r="J110" s="14">
        <v>0.86</v>
      </c>
      <c r="K110" s="121">
        <f t="shared" si="2"/>
        <v>1.4435408961620029</v>
      </c>
      <c r="L110" s="127"/>
    </row>
    <row r="111" spans="1:12" ht="24">
      <c r="A111" s="126"/>
      <c r="B111" s="119">
        <v>2</v>
      </c>
      <c r="C111" s="10" t="s">
        <v>668</v>
      </c>
      <c r="D111" s="130" t="s">
        <v>668</v>
      </c>
      <c r="E111" s="130" t="s">
        <v>32</v>
      </c>
      <c r="F111" s="160" t="s">
        <v>275</v>
      </c>
      <c r="G111" s="161"/>
      <c r="H111" s="11" t="s">
        <v>777</v>
      </c>
      <c r="I111" s="14">
        <f t="shared" si="3"/>
        <v>0.72177044808100144</v>
      </c>
      <c r="J111" s="14">
        <v>0.86</v>
      </c>
      <c r="K111" s="121">
        <f t="shared" si="2"/>
        <v>1.4435408961620029</v>
      </c>
      <c r="L111" s="127"/>
    </row>
    <row r="112" spans="1:12" ht="24">
      <c r="A112" s="126"/>
      <c r="B112" s="119">
        <v>2</v>
      </c>
      <c r="C112" s="10" t="s">
        <v>668</v>
      </c>
      <c r="D112" s="130" t="s">
        <v>668</v>
      </c>
      <c r="E112" s="130" t="s">
        <v>32</v>
      </c>
      <c r="F112" s="160" t="s">
        <v>276</v>
      </c>
      <c r="G112" s="161"/>
      <c r="H112" s="11" t="s">
        <v>777</v>
      </c>
      <c r="I112" s="14">
        <f t="shared" si="3"/>
        <v>0.72177044808100144</v>
      </c>
      <c r="J112" s="14">
        <v>0.86</v>
      </c>
      <c r="K112" s="121">
        <f t="shared" si="2"/>
        <v>1.4435408961620029</v>
      </c>
      <c r="L112" s="127"/>
    </row>
    <row r="113" spans="1:12" ht="24">
      <c r="A113" s="126"/>
      <c r="B113" s="119">
        <v>5</v>
      </c>
      <c r="C113" s="10" t="s">
        <v>778</v>
      </c>
      <c r="D113" s="130" t="s">
        <v>778</v>
      </c>
      <c r="E113" s="130" t="s">
        <v>28</v>
      </c>
      <c r="F113" s="160" t="s">
        <v>279</v>
      </c>
      <c r="G113" s="161"/>
      <c r="H113" s="11" t="s">
        <v>779</v>
      </c>
      <c r="I113" s="14">
        <f t="shared" si="3"/>
        <v>0.49516809810208234</v>
      </c>
      <c r="J113" s="14">
        <v>0.59</v>
      </c>
      <c r="K113" s="121">
        <f t="shared" si="2"/>
        <v>2.4758404905104117</v>
      </c>
      <c r="L113" s="127"/>
    </row>
    <row r="114" spans="1:12" ht="24">
      <c r="A114" s="126"/>
      <c r="B114" s="119">
        <v>10</v>
      </c>
      <c r="C114" s="10" t="s">
        <v>778</v>
      </c>
      <c r="D114" s="130" t="s">
        <v>778</v>
      </c>
      <c r="E114" s="130" t="s">
        <v>30</v>
      </c>
      <c r="F114" s="160" t="s">
        <v>279</v>
      </c>
      <c r="G114" s="161"/>
      <c r="H114" s="11" t="s">
        <v>779</v>
      </c>
      <c r="I114" s="14">
        <f t="shared" si="3"/>
        <v>0.49516809810208234</v>
      </c>
      <c r="J114" s="14">
        <v>0.59</v>
      </c>
      <c r="K114" s="121">
        <f t="shared" si="2"/>
        <v>4.9516809810208233</v>
      </c>
      <c r="L114" s="127"/>
    </row>
    <row r="115" spans="1:12" ht="24">
      <c r="A115" s="126"/>
      <c r="B115" s="119">
        <v>10</v>
      </c>
      <c r="C115" s="10" t="s">
        <v>778</v>
      </c>
      <c r="D115" s="130" t="s">
        <v>778</v>
      </c>
      <c r="E115" s="130" t="s">
        <v>30</v>
      </c>
      <c r="F115" s="160" t="s">
        <v>278</v>
      </c>
      <c r="G115" s="161"/>
      <c r="H115" s="11" t="s">
        <v>779</v>
      </c>
      <c r="I115" s="14">
        <f t="shared" si="3"/>
        <v>0.49516809810208234</v>
      </c>
      <c r="J115" s="14">
        <v>0.59</v>
      </c>
      <c r="K115" s="121">
        <f t="shared" si="2"/>
        <v>4.9516809810208233</v>
      </c>
      <c r="L115" s="127"/>
    </row>
    <row r="116" spans="1:12" ht="24">
      <c r="A116" s="126"/>
      <c r="B116" s="119">
        <v>5</v>
      </c>
      <c r="C116" s="10" t="s">
        <v>778</v>
      </c>
      <c r="D116" s="130" t="s">
        <v>778</v>
      </c>
      <c r="E116" s="130" t="s">
        <v>31</v>
      </c>
      <c r="F116" s="160" t="s">
        <v>279</v>
      </c>
      <c r="G116" s="161"/>
      <c r="H116" s="11" t="s">
        <v>779</v>
      </c>
      <c r="I116" s="14">
        <f t="shared" si="3"/>
        <v>0.49516809810208234</v>
      </c>
      <c r="J116" s="14">
        <v>0.59</v>
      </c>
      <c r="K116" s="121">
        <f t="shared" si="2"/>
        <v>2.4758404905104117</v>
      </c>
      <c r="L116" s="127"/>
    </row>
    <row r="117" spans="1:12" ht="24">
      <c r="A117" s="126"/>
      <c r="B117" s="119">
        <v>5</v>
      </c>
      <c r="C117" s="10" t="s">
        <v>778</v>
      </c>
      <c r="D117" s="130" t="s">
        <v>778</v>
      </c>
      <c r="E117" s="130" t="s">
        <v>31</v>
      </c>
      <c r="F117" s="160" t="s">
        <v>278</v>
      </c>
      <c r="G117" s="161"/>
      <c r="H117" s="11" t="s">
        <v>779</v>
      </c>
      <c r="I117" s="14">
        <f t="shared" si="3"/>
        <v>0.49516809810208234</v>
      </c>
      <c r="J117" s="14">
        <v>0.59</v>
      </c>
      <c r="K117" s="121">
        <f t="shared" si="2"/>
        <v>2.4758404905104117</v>
      </c>
      <c r="L117" s="127"/>
    </row>
    <row r="118" spans="1:12" ht="24">
      <c r="A118" s="126"/>
      <c r="B118" s="119">
        <v>2</v>
      </c>
      <c r="C118" s="10" t="s">
        <v>780</v>
      </c>
      <c r="D118" s="130" t="s">
        <v>780</v>
      </c>
      <c r="E118" s="130" t="s">
        <v>279</v>
      </c>
      <c r="F118" s="160"/>
      <c r="G118" s="161"/>
      <c r="H118" s="11" t="s">
        <v>909</v>
      </c>
      <c r="I118" s="14">
        <f t="shared" si="3"/>
        <v>0.15106823331927935</v>
      </c>
      <c r="J118" s="14">
        <v>0.18</v>
      </c>
      <c r="K118" s="121">
        <f t="shared" si="2"/>
        <v>0.3021364666385587</v>
      </c>
      <c r="L118" s="127"/>
    </row>
    <row r="119" spans="1:12" ht="24">
      <c r="A119" s="126"/>
      <c r="B119" s="119">
        <v>2</v>
      </c>
      <c r="C119" s="10" t="s">
        <v>780</v>
      </c>
      <c r="D119" s="130" t="s">
        <v>780</v>
      </c>
      <c r="E119" s="130" t="s">
        <v>589</v>
      </c>
      <c r="F119" s="160"/>
      <c r="G119" s="161"/>
      <c r="H119" s="11" t="s">
        <v>909</v>
      </c>
      <c r="I119" s="14">
        <f t="shared" si="3"/>
        <v>0.15106823331927935</v>
      </c>
      <c r="J119" s="14">
        <v>0.18</v>
      </c>
      <c r="K119" s="121">
        <f t="shared" si="2"/>
        <v>0.3021364666385587</v>
      </c>
      <c r="L119" s="127"/>
    </row>
    <row r="120" spans="1:12" ht="24">
      <c r="A120" s="126"/>
      <c r="B120" s="119">
        <v>2</v>
      </c>
      <c r="C120" s="10" t="s">
        <v>780</v>
      </c>
      <c r="D120" s="130" t="s">
        <v>780</v>
      </c>
      <c r="E120" s="130" t="s">
        <v>679</v>
      </c>
      <c r="F120" s="160"/>
      <c r="G120" s="161"/>
      <c r="H120" s="11" t="s">
        <v>909</v>
      </c>
      <c r="I120" s="14">
        <f t="shared" si="3"/>
        <v>0.15106823331927935</v>
      </c>
      <c r="J120" s="14">
        <v>0.18</v>
      </c>
      <c r="K120" s="121">
        <f t="shared" si="2"/>
        <v>0.3021364666385587</v>
      </c>
      <c r="L120" s="127"/>
    </row>
    <row r="121" spans="1:12" ht="24">
      <c r="A121" s="126"/>
      <c r="B121" s="119">
        <v>2</v>
      </c>
      <c r="C121" s="10" t="s">
        <v>780</v>
      </c>
      <c r="D121" s="130" t="s">
        <v>780</v>
      </c>
      <c r="E121" s="130" t="s">
        <v>490</v>
      </c>
      <c r="F121" s="160"/>
      <c r="G121" s="161"/>
      <c r="H121" s="11" t="s">
        <v>909</v>
      </c>
      <c r="I121" s="14">
        <f t="shared" si="3"/>
        <v>0.15106823331927935</v>
      </c>
      <c r="J121" s="14">
        <v>0.18</v>
      </c>
      <c r="K121" s="121">
        <f t="shared" si="2"/>
        <v>0.3021364666385587</v>
      </c>
      <c r="L121" s="127"/>
    </row>
    <row r="122" spans="1:12" ht="24">
      <c r="A122" s="126"/>
      <c r="B122" s="119">
        <v>2</v>
      </c>
      <c r="C122" s="10" t="s">
        <v>780</v>
      </c>
      <c r="D122" s="130" t="s">
        <v>780</v>
      </c>
      <c r="E122" s="130" t="s">
        <v>745</v>
      </c>
      <c r="F122" s="160"/>
      <c r="G122" s="161"/>
      <c r="H122" s="11" t="s">
        <v>909</v>
      </c>
      <c r="I122" s="14">
        <f t="shared" si="3"/>
        <v>0.15106823331927935</v>
      </c>
      <c r="J122" s="14">
        <v>0.18</v>
      </c>
      <c r="K122" s="121">
        <f t="shared" si="2"/>
        <v>0.3021364666385587</v>
      </c>
      <c r="L122" s="127"/>
    </row>
    <row r="123" spans="1:12" ht="24">
      <c r="A123" s="126"/>
      <c r="B123" s="119">
        <v>2</v>
      </c>
      <c r="C123" s="10" t="s">
        <v>780</v>
      </c>
      <c r="D123" s="130" t="s">
        <v>780</v>
      </c>
      <c r="E123" s="130" t="s">
        <v>731</v>
      </c>
      <c r="F123" s="160"/>
      <c r="G123" s="161"/>
      <c r="H123" s="11" t="s">
        <v>909</v>
      </c>
      <c r="I123" s="14">
        <f t="shared" si="3"/>
        <v>0.15106823331927935</v>
      </c>
      <c r="J123" s="14">
        <v>0.18</v>
      </c>
      <c r="K123" s="121">
        <f t="shared" si="2"/>
        <v>0.3021364666385587</v>
      </c>
      <c r="L123" s="127"/>
    </row>
    <row r="124" spans="1:12" ht="24">
      <c r="A124" s="126"/>
      <c r="B124" s="119">
        <v>2</v>
      </c>
      <c r="C124" s="10" t="s">
        <v>780</v>
      </c>
      <c r="D124" s="130" t="s">
        <v>780</v>
      </c>
      <c r="E124" s="130" t="s">
        <v>747</v>
      </c>
      <c r="F124" s="160"/>
      <c r="G124" s="161"/>
      <c r="H124" s="11" t="s">
        <v>909</v>
      </c>
      <c r="I124" s="14">
        <f t="shared" si="3"/>
        <v>0.15106823331927935</v>
      </c>
      <c r="J124" s="14">
        <v>0.18</v>
      </c>
      <c r="K124" s="121">
        <f t="shared" si="2"/>
        <v>0.3021364666385587</v>
      </c>
      <c r="L124" s="127"/>
    </row>
    <row r="125" spans="1:12" ht="24">
      <c r="A125" s="126"/>
      <c r="B125" s="119">
        <v>2</v>
      </c>
      <c r="C125" s="10" t="s">
        <v>780</v>
      </c>
      <c r="D125" s="130" t="s">
        <v>780</v>
      </c>
      <c r="E125" s="130" t="s">
        <v>748</v>
      </c>
      <c r="F125" s="160"/>
      <c r="G125" s="161"/>
      <c r="H125" s="11" t="s">
        <v>909</v>
      </c>
      <c r="I125" s="14">
        <f t="shared" si="3"/>
        <v>0.15106823331927935</v>
      </c>
      <c r="J125" s="14">
        <v>0.18</v>
      </c>
      <c r="K125" s="121">
        <f t="shared" si="2"/>
        <v>0.3021364666385587</v>
      </c>
      <c r="L125" s="127"/>
    </row>
    <row r="126" spans="1:12" ht="24">
      <c r="A126" s="126"/>
      <c r="B126" s="119">
        <v>2</v>
      </c>
      <c r="C126" s="10" t="s">
        <v>780</v>
      </c>
      <c r="D126" s="130" t="s">
        <v>780</v>
      </c>
      <c r="E126" s="130" t="s">
        <v>749</v>
      </c>
      <c r="F126" s="160"/>
      <c r="G126" s="161"/>
      <c r="H126" s="11" t="s">
        <v>909</v>
      </c>
      <c r="I126" s="14">
        <f t="shared" si="3"/>
        <v>0.15106823331927935</v>
      </c>
      <c r="J126" s="14">
        <v>0.18</v>
      </c>
      <c r="K126" s="121">
        <f t="shared" si="2"/>
        <v>0.3021364666385587</v>
      </c>
      <c r="L126" s="127"/>
    </row>
    <row r="127" spans="1:12" ht="25.5" customHeight="1">
      <c r="A127" s="126"/>
      <c r="B127" s="119">
        <v>3</v>
      </c>
      <c r="C127" s="10" t="s">
        <v>781</v>
      </c>
      <c r="D127" s="130" t="s">
        <v>781</v>
      </c>
      <c r="E127" s="130" t="s">
        <v>782</v>
      </c>
      <c r="F127" s="160"/>
      <c r="G127" s="161"/>
      <c r="H127" s="11" t="s">
        <v>910</v>
      </c>
      <c r="I127" s="14">
        <f t="shared" si="3"/>
        <v>1.0826556721215022</v>
      </c>
      <c r="J127" s="14">
        <v>1.29</v>
      </c>
      <c r="K127" s="121">
        <f t="shared" si="2"/>
        <v>3.2479670163645062</v>
      </c>
      <c r="L127" s="127"/>
    </row>
    <row r="128" spans="1:12" ht="24">
      <c r="A128" s="126"/>
      <c r="B128" s="119">
        <v>3</v>
      </c>
      <c r="C128" s="10" t="s">
        <v>783</v>
      </c>
      <c r="D128" s="130" t="s">
        <v>783</v>
      </c>
      <c r="E128" s="130" t="s">
        <v>30</v>
      </c>
      <c r="F128" s="160" t="s">
        <v>278</v>
      </c>
      <c r="G128" s="161"/>
      <c r="H128" s="11" t="s">
        <v>784</v>
      </c>
      <c r="I128" s="14">
        <f t="shared" si="3"/>
        <v>0.6378436517925129</v>
      </c>
      <c r="J128" s="14">
        <v>0.76</v>
      </c>
      <c r="K128" s="121">
        <f t="shared" si="2"/>
        <v>1.9135309553775386</v>
      </c>
      <c r="L128" s="127"/>
    </row>
    <row r="129" spans="1:12" ht="24">
      <c r="A129" s="126"/>
      <c r="B129" s="119">
        <v>5</v>
      </c>
      <c r="C129" s="10" t="s">
        <v>783</v>
      </c>
      <c r="D129" s="130" t="s">
        <v>783</v>
      </c>
      <c r="E129" s="130" t="s">
        <v>31</v>
      </c>
      <c r="F129" s="160" t="s">
        <v>279</v>
      </c>
      <c r="G129" s="161"/>
      <c r="H129" s="11" t="s">
        <v>784</v>
      </c>
      <c r="I129" s="14">
        <f t="shared" si="3"/>
        <v>0.6378436517925129</v>
      </c>
      <c r="J129" s="14">
        <v>0.76</v>
      </c>
      <c r="K129" s="121">
        <f t="shared" si="2"/>
        <v>3.1892182589625646</v>
      </c>
      <c r="L129" s="127"/>
    </row>
    <row r="130" spans="1:12" ht="24">
      <c r="A130" s="126"/>
      <c r="B130" s="119">
        <v>5</v>
      </c>
      <c r="C130" s="10" t="s">
        <v>783</v>
      </c>
      <c r="D130" s="130" t="s">
        <v>783</v>
      </c>
      <c r="E130" s="130" t="s">
        <v>31</v>
      </c>
      <c r="F130" s="160" t="s">
        <v>277</v>
      </c>
      <c r="G130" s="161"/>
      <c r="H130" s="11" t="s">
        <v>784</v>
      </c>
      <c r="I130" s="14">
        <f t="shared" si="3"/>
        <v>0.6378436517925129</v>
      </c>
      <c r="J130" s="14">
        <v>0.76</v>
      </c>
      <c r="K130" s="121">
        <f t="shared" si="2"/>
        <v>3.1892182589625646</v>
      </c>
      <c r="L130" s="127"/>
    </row>
    <row r="131" spans="1:12" ht="24">
      <c r="A131" s="126"/>
      <c r="B131" s="119">
        <v>3</v>
      </c>
      <c r="C131" s="10" t="s">
        <v>783</v>
      </c>
      <c r="D131" s="130" t="s">
        <v>783</v>
      </c>
      <c r="E131" s="130" t="s">
        <v>31</v>
      </c>
      <c r="F131" s="160" t="s">
        <v>278</v>
      </c>
      <c r="G131" s="161"/>
      <c r="H131" s="11" t="s">
        <v>784</v>
      </c>
      <c r="I131" s="14">
        <f t="shared" si="3"/>
        <v>0.6378436517925129</v>
      </c>
      <c r="J131" s="14">
        <v>0.76</v>
      </c>
      <c r="K131" s="121">
        <f t="shared" si="2"/>
        <v>1.9135309553775386</v>
      </c>
      <c r="L131" s="127"/>
    </row>
    <row r="132" spans="1:12" ht="24">
      <c r="A132" s="126"/>
      <c r="B132" s="119">
        <v>3</v>
      </c>
      <c r="C132" s="10" t="s">
        <v>783</v>
      </c>
      <c r="D132" s="130" t="s">
        <v>783</v>
      </c>
      <c r="E132" s="130" t="s">
        <v>31</v>
      </c>
      <c r="F132" s="160" t="s">
        <v>758</v>
      </c>
      <c r="G132" s="161"/>
      <c r="H132" s="11" t="s">
        <v>784</v>
      </c>
      <c r="I132" s="14">
        <f t="shared" si="3"/>
        <v>0.6378436517925129</v>
      </c>
      <c r="J132" s="14">
        <v>0.76</v>
      </c>
      <c r="K132" s="121">
        <f t="shared" si="2"/>
        <v>1.9135309553775386</v>
      </c>
      <c r="L132" s="127"/>
    </row>
    <row r="133" spans="1:12" ht="24">
      <c r="A133" s="126"/>
      <c r="B133" s="119">
        <v>3</v>
      </c>
      <c r="C133" s="10" t="s">
        <v>783</v>
      </c>
      <c r="D133" s="130" t="s">
        <v>783</v>
      </c>
      <c r="E133" s="130" t="s">
        <v>32</v>
      </c>
      <c r="F133" s="160" t="s">
        <v>278</v>
      </c>
      <c r="G133" s="161"/>
      <c r="H133" s="11" t="s">
        <v>784</v>
      </c>
      <c r="I133" s="14">
        <f t="shared" si="3"/>
        <v>0.6378436517925129</v>
      </c>
      <c r="J133" s="14">
        <v>0.76</v>
      </c>
      <c r="K133" s="121">
        <f t="shared" si="2"/>
        <v>1.9135309553775386</v>
      </c>
      <c r="L133" s="127"/>
    </row>
    <row r="134" spans="1:12" ht="24">
      <c r="A134" s="126"/>
      <c r="B134" s="119">
        <v>3</v>
      </c>
      <c r="C134" s="10" t="s">
        <v>783</v>
      </c>
      <c r="D134" s="130" t="s">
        <v>783</v>
      </c>
      <c r="E134" s="130" t="s">
        <v>32</v>
      </c>
      <c r="F134" s="160" t="s">
        <v>758</v>
      </c>
      <c r="G134" s="161"/>
      <c r="H134" s="11" t="s">
        <v>784</v>
      </c>
      <c r="I134" s="14">
        <f t="shared" si="3"/>
        <v>0.6378436517925129</v>
      </c>
      <c r="J134" s="14">
        <v>0.76</v>
      </c>
      <c r="K134" s="121">
        <f t="shared" si="2"/>
        <v>1.9135309553775386</v>
      </c>
      <c r="L134" s="127"/>
    </row>
    <row r="135" spans="1:12" ht="24">
      <c r="A135" s="126"/>
      <c r="B135" s="119">
        <v>3</v>
      </c>
      <c r="C135" s="10" t="s">
        <v>785</v>
      </c>
      <c r="D135" s="130" t="s">
        <v>785</v>
      </c>
      <c r="E135" s="130" t="s">
        <v>30</v>
      </c>
      <c r="F135" s="160"/>
      <c r="G135" s="161"/>
      <c r="H135" s="11" t="s">
        <v>786</v>
      </c>
      <c r="I135" s="14">
        <f t="shared" si="3"/>
        <v>0.57909489439057082</v>
      </c>
      <c r="J135" s="14">
        <v>0.69</v>
      </c>
      <c r="K135" s="121">
        <f t="shared" si="2"/>
        <v>1.7372846831717124</v>
      </c>
      <c r="L135" s="127"/>
    </row>
    <row r="136" spans="1:12" ht="24">
      <c r="A136" s="126"/>
      <c r="B136" s="119">
        <v>3</v>
      </c>
      <c r="C136" s="10" t="s">
        <v>785</v>
      </c>
      <c r="D136" s="130" t="s">
        <v>785</v>
      </c>
      <c r="E136" s="130" t="s">
        <v>31</v>
      </c>
      <c r="F136" s="160"/>
      <c r="G136" s="161"/>
      <c r="H136" s="11" t="s">
        <v>786</v>
      </c>
      <c r="I136" s="14">
        <f t="shared" si="3"/>
        <v>0.57909489439057082</v>
      </c>
      <c r="J136" s="14">
        <v>0.69</v>
      </c>
      <c r="K136" s="121">
        <f t="shared" si="2"/>
        <v>1.7372846831717124</v>
      </c>
      <c r="L136" s="127"/>
    </row>
    <row r="137" spans="1:12" ht="24">
      <c r="A137" s="126"/>
      <c r="B137" s="119">
        <v>3</v>
      </c>
      <c r="C137" s="10" t="s">
        <v>714</v>
      </c>
      <c r="D137" s="130" t="s">
        <v>714</v>
      </c>
      <c r="E137" s="130" t="s">
        <v>30</v>
      </c>
      <c r="F137" s="160" t="s">
        <v>277</v>
      </c>
      <c r="G137" s="161"/>
      <c r="H137" s="11" t="s">
        <v>715</v>
      </c>
      <c r="I137" s="14">
        <f t="shared" si="3"/>
        <v>0.49516809810208234</v>
      </c>
      <c r="J137" s="14">
        <v>0.59</v>
      </c>
      <c r="K137" s="121">
        <f t="shared" si="2"/>
        <v>1.4855042943062471</v>
      </c>
      <c r="L137" s="127"/>
    </row>
    <row r="138" spans="1:12" ht="24">
      <c r="A138" s="126"/>
      <c r="B138" s="119">
        <v>2</v>
      </c>
      <c r="C138" s="10" t="s">
        <v>714</v>
      </c>
      <c r="D138" s="130" t="s">
        <v>714</v>
      </c>
      <c r="E138" s="130" t="s">
        <v>30</v>
      </c>
      <c r="F138" s="160" t="s">
        <v>490</v>
      </c>
      <c r="G138" s="161"/>
      <c r="H138" s="11" t="s">
        <v>715</v>
      </c>
      <c r="I138" s="14">
        <f t="shared" si="3"/>
        <v>0.49516809810208234</v>
      </c>
      <c r="J138" s="14">
        <v>0.59</v>
      </c>
      <c r="K138" s="121">
        <f t="shared" si="2"/>
        <v>0.99033619620416469</v>
      </c>
      <c r="L138" s="127"/>
    </row>
    <row r="139" spans="1:12" ht="24">
      <c r="A139" s="126"/>
      <c r="B139" s="119">
        <v>5</v>
      </c>
      <c r="C139" s="10" t="s">
        <v>714</v>
      </c>
      <c r="D139" s="130" t="s">
        <v>714</v>
      </c>
      <c r="E139" s="130" t="s">
        <v>31</v>
      </c>
      <c r="F139" s="160" t="s">
        <v>278</v>
      </c>
      <c r="G139" s="161"/>
      <c r="H139" s="11" t="s">
        <v>715</v>
      </c>
      <c r="I139" s="14">
        <f t="shared" si="3"/>
        <v>0.49516809810208234</v>
      </c>
      <c r="J139" s="14">
        <v>0.59</v>
      </c>
      <c r="K139" s="121">
        <f t="shared" si="2"/>
        <v>2.4758404905104117</v>
      </c>
      <c r="L139" s="127"/>
    </row>
    <row r="140" spans="1:12" ht="24">
      <c r="A140" s="126"/>
      <c r="B140" s="119">
        <v>3</v>
      </c>
      <c r="C140" s="10" t="s">
        <v>714</v>
      </c>
      <c r="D140" s="130" t="s">
        <v>714</v>
      </c>
      <c r="E140" s="130" t="s">
        <v>32</v>
      </c>
      <c r="F140" s="160" t="s">
        <v>279</v>
      </c>
      <c r="G140" s="161"/>
      <c r="H140" s="11" t="s">
        <v>715</v>
      </c>
      <c r="I140" s="14">
        <f t="shared" si="3"/>
        <v>0.49516809810208234</v>
      </c>
      <c r="J140" s="14">
        <v>0.59</v>
      </c>
      <c r="K140" s="121">
        <f t="shared" si="2"/>
        <v>1.4855042943062471</v>
      </c>
      <c r="L140" s="127"/>
    </row>
    <row r="141" spans="1:12" ht="24">
      <c r="A141" s="126"/>
      <c r="B141" s="119">
        <v>5</v>
      </c>
      <c r="C141" s="10" t="s">
        <v>787</v>
      </c>
      <c r="D141" s="130" t="s">
        <v>787</v>
      </c>
      <c r="E141" s="130" t="s">
        <v>28</v>
      </c>
      <c r="F141" s="160" t="s">
        <v>279</v>
      </c>
      <c r="G141" s="161"/>
      <c r="H141" s="11" t="s">
        <v>788</v>
      </c>
      <c r="I141" s="14">
        <f t="shared" si="3"/>
        <v>0.49516809810208234</v>
      </c>
      <c r="J141" s="14">
        <v>0.59</v>
      </c>
      <c r="K141" s="121">
        <f t="shared" si="2"/>
        <v>2.4758404905104117</v>
      </c>
      <c r="L141" s="127"/>
    </row>
    <row r="142" spans="1:12" ht="24">
      <c r="A142" s="126"/>
      <c r="B142" s="119">
        <v>5</v>
      </c>
      <c r="C142" s="10" t="s">
        <v>787</v>
      </c>
      <c r="D142" s="130" t="s">
        <v>787</v>
      </c>
      <c r="E142" s="130" t="s">
        <v>28</v>
      </c>
      <c r="F142" s="160" t="s">
        <v>278</v>
      </c>
      <c r="G142" s="161"/>
      <c r="H142" s="11" t="s">
        <v>788</v>
      </c>
      <c r="I142" s="14">
        <f t="shared" si="3"/>
        <v>0.49516809810208234</v>
      </c>
      <c r="J142" s="14">
        <v>0.59</v>
      </c>
      <c r="K142" s="121">
        <f t="shared" si="2"/>
        <v>2.4758404905104117</v>
      </c>
      <c r="L142" s="127"/>
    </row>
    <row r="143" spans="1:12" ht="24">
      <c r="A143" s="126"/>
      <c r="B143" s="119">
        <v>5</v>
      </c>
      <c r="C143" s="10" t="s">
        <v>787</v>
      </c>
      <c r="D143" s="130" t="s">
        <v>787</v>
      </c>
      <c r="E143" s="130" t="s">
        <v>30</v>
      </c>
      <c r="F143" s="160" t="s">
        <v>279</v>
      </c>
      <c r="G143" s="161"/>
      <c r="H143" s="11" t="s">
        <v>788</v>
      </c>
      <c r="I143" s="14">
        <f t="shared" si="3"/>
        <v>0.49516809810208234</v>
      </c>
      <c r="J143" s="14">
        <v>0.59</v>
      </c>
      <c r="K143" s="121">
        <f t="shared" si="2"/>
        <v>2.4758404905104117</v>
      </c>
      <c r="L143" s="127"/>
    </row>
    <row r="144" spans="1:12" ht="24">
      <c r="A144" s="126"/>
      <c r="B144" s="119">
        <v>5</v>
      </c>
      <c r="C144" s="10" t="s">
        <v>787</v>
      </c>
      <c r="D144" s="130" t="s">
        <v>787</v>
      </c>
      <c r="E144" s="130" t="s">
        <v>30</v>
      </c>
      <c r="F144" s="160" t="s">
        <v>277</v>
      </c>
      <c r="G144" s="161"/>
      <c r="H144" s="11" t="s">
        <v>788</v>
      </c>
      <c r="I144" s="14">
        <f t="shared" si="3"/>
        <v>0.49516809810208234</v>
      </c>
      <c r="J144" s="14">
        <v>0.59</v>
      </c>
      <c r="K144" s="121">
        <f t="shared" si="2"/>
        <v>2.4758404905104117</v>
      </c>
      <c r="L144" s="127"/>
    </row>
    <row r="145" spans="1:12" ht="24">
      <c r="A145" s="126"/>
      <c r="B145" s="119">
        <v>5</v>
      </c>
      <c r="C145" s="10" t="s">
        <v>787</v>
      </c>
      <c r="D145" s="130" t="s">
        <v>787</v>
      </c>
      <c r="E145" s="130" t="s">
        <v>30</v>
      </c>
      <c r="F145" s="160" t="s">
        <v>278</v>
      </c>
      <c r="G145" s="161"/>
      <c r="H145" s="11" t="s">
        <v>788</v>
      </c>
      <c r="I145" s="14">
        <f t="shared" si="3"/>
        <v>0.49516809810208234</v>
      </c>
      <c r="J145" s="14">
        <v>0.59</v>
      </c>
      <c r="K145" s="121">
        <f t="shared" si="2"/>
        <v>2.4758404905104117</v>
      </c>
      <c r="L145" s="127"/>
    </row>
    <row r="146" spans="1:12" ht="24">
      <c r="A146" s="126"/>
      <c r="B146" s="119">
        <v>5</v>
      </c>
      <c r="C146" s="10" t="s">
        <v>787</v>
      </c>
      <c r="D146" s="130" t="s">
        <v>787</v>
      </c>
      <c r="E146" s="130" t="s">
        <v>31</v>
      </c>
      <c r="F146" s="160" t="s">
        <v>279</v>
      </c>
      <c r="G146" s="161"/>
      <c r="H146" s="11" t="s">
        <v>788</v>
      </c>
      <c r="I146" s="14">
        <f t="shared" si="3"/>
        <v>0.49516809810208234</v>
      </c>
      <c r="J146" s="14">
        <v>0.59</v>
      </c>
      <c r="K146" s="121">
        <f t="shared" si="2"/>
        <v>2.4758404905104117</v>
      </c>
      <c r="L146" s="127"/>
    </row>
    <row r="147" spans="1:12" ht="24">
      <c r="A147" s="126"/>
      <c r="B147" s="119">
        <v>5</v>
      </c>
      <c r="C147" s="10" t="s">
        <v>787</v>
      </c>
      <c r="D147" s="130" t="s">
        <v>787</v>
      </c>
      <c r="E147" s="130" t="s">
        <v>31</v>
      </c>
      <c r="F147" s="160" t="s">
        <v>277</v>
      </c>
      <c r="G147" s="161"/>
      <c r="H147" s="11" t="s">
        <v>788</v>
      </c>
      <c r="I147" s="14">
        <f t="shared" si="3"/>
        <v>0.49516809810208234</v>
      </c>
      <c r="J147" s="14">
        <v>0.59</v>
      </c>
      <c r="K147" s="121">
        <f t="shared" si="2"/>
        <v>2.4758404905104117</v>
      </c>
      <c r="L147" s="127"/>
    </row>
    <row r="148" spans="1:12" ht="24">
      <c r="A148" s="126"/>
      <c r="B148" s="119">
        <v>5</v>
      </c>
      <c r="C148" s="10" t="s">
        <v>787</v>
      </c>
      <c r="D148" s="130" t="s">
        <v>787</v>
      </c>
      <c r="E148" s="130" t="s">
        <v>31</v>
      </c>
      <c r="F148" s="160" t="s">
        <v>278</v>
      </c>
      <c r="G148" s="161"/>
      <c r="H148" s="11" t="s">
        <v>788</v>
      </c>
      <c r="I148" s="14">
        <f t="shared" si="3"/>
        <v>0.49516809810208234</v>
      </c>
      <c r="J148" s="14">
        <v>0.59</v>
      </c>
      <c r="K148" s="121">
        <f t="shared" si="2"/>
        <v>2.4758404905104117</v>
      </c>
      <c r="L148" s="127"/>
    </row>
    <row r="149" spans="1:12" ht="24">
      <c r="A149" s="126"/>
      <c r="B149" s="119">
        <v>5</v>
      </c>
      <c r="C149" s="10" t="s">
        <v>787</v>
      </c>
      <c r="D149" s="130" t="s">
        <v>787</v>
      </c>
      <c r="E149" s="130" t="s">
        <v>32</v>
      </c>
      <c r="F149" s="160" t="s">
        <v>279</v>
      </c>
      <c r="G149" s="161"/>
      <c r="H149" s="11" t="s">
        <v>788</v>
      </c>
      <c r="I149" s="14">
        <f t="shared" si="3"/>
        <v>0.49516809810208234</v>
      </c>
      <c r="J149" s="14">
        <v>0.59</v>
      </c>
      <c r="K149" s="121">
        <f t="shared" si="2"/>
        <v>2.4758404905104117</v>
      </c>
      <c r="L149" s="127"/>
    </row>
    <row r="150" spans="1:12" ht="24">
      <c r="A150" s="126"/>
      <c r="B150" s="119">
        <v>5</v>
      </c>
      <c r="C150" s="10" t="s">
        <v>787</v>
      </c>
      <c r="D150" s="130" t="s">
        <v>787</v>
      </c>
      <c r="E150" s="130" t="s">
        <v>32</v>
      </c>
      <c r="F150" s="160" t="s">
        <v>278</v>
      </c>
      <c r="G150" s="161"/>
      <c r="H150" s="11" t="s">
        <v>788</v>
      </c>
      <c r="I150" s="14">
        <f t="shared" si="3"/>
        <v>0.49516809810208234</v>
      </c>
      <c r="J150" s="14">
        <v>0.59</v>
      </c>
      <c r="K150" s="121">
        <f t="shared" ref="K150:K213" si="4">I150*B150</f>
        <v>2.4758404905104117</v>
      </c>
      <c r="L150" s="127"/>
    </row>
    <row r="151" spans="1:12" ht="36">
      <c r="A151" s="126"/>
      <c r="B151" s="119">
        <v>1</v>
      </c>
      <c r="C151" s="10" t="s">
        <v>789</v>
      </c>
      <c r="D151" s="130" t="s">
        <v>878</v>
      </c>
      <c r="E151" s="130" t="s">
        <v>790</v>
      </c>
      <c r="F151" s="160" t="s">
        <v>279</v>
      </c>
      <c r="G151" s="161"/>
      <c r="H151" s="11" t="s">
        <v>791</v>
      </c>
      <c r="I151" s="14">
        <v>6.9</v>
      </c>
      <c r="J151" s="14">
        <v>11.8</v>
      </c>
      <c r="K151" s="121">
        <f t="shared" si="4"/>
        <v>6.9</v>
      </c>
      <c r="L151" s="127"/>
    </row>
    <row r="152" spans="1:12" ht="36">
      <c r="A152" s="126"/>
      <c r="B152" s="119">
        <v>1</v>
      </c>
      <c r="C152" s="10" t="s">
        <v>789</v>
      </c>
      <c r="D152" s="130" t="s">
        <v>878</v>
      </c>
      <c r="E152" s="130" t="s">
        <v>790</v>
      </c>
      <c r="F152" s="160" t="s">
        <v>731</v>
      </c>
      <c r="G152" s="161"/>
      <c r="H152" s="11" t="s">
        <v>791</v>
      </c>
      <c r="I152" s="14">
        <v>6.9</v>
      </c>
      <c r="J152" s="14">
        <v>11.8</v>
      </c>
      <c r="K152" s="121">
        <f t="shared" si="4"/>
        <v>6.9</v>
      </c>
      <c r="L152" s="127"/>
    </row>
    <row r="153" spans="1:12" ht="36">
      <c r="A153" s="126"/>
      <c r="B153" s="119">
        <v>1</v>
      </c>
      <c r="C153" s="10" t="s">
        <v>792</v>
      </c>
      <c r="D153" s="130" t="s">
        <v>879</v>
      </c>
      <c r="E153" s="130" t="s">
        <v>790</v>
      </c>
      <c r="F153" s="160" t="s">
        <v>279</v>
      </c>
      <c r="G153" s="161"/>
      <c r="H153" s="11" t="s">
        <v>793</v>
      </c>
      <c r="I153" s="14">
        <v>6.9</v>
      </c>
      <c r="J153" s="14">
        <v>11.8</v>
      </c>
      <c r="K153" s="121">
        <f t="shared" si="4"/>
        <v>6.9</v>
      </c>
      <c r="L153" s="127"/>
    </row>
    <row r="154" spans="1:12" ht="37.5" customHeight="1">
      <c r="A154" s="126"/>
      <c r="B154" s="119">
        <v>1</v>
      </c>
      <c r="C154" s="10" t="s">
        <v>792</v>
      </c>
      <c r="D154" s="130" t="s">
        <v>880</v>
      </c>
      <c r="E154" s="130" t="s">
        <v>794</v>
      </c>
      <c r="F154" s="160" t="s">
        <v>731</v>
      </c>
      <c r="G154" s="161"/>
      <c r="H154" s="11" t="s">
        <v>793</v>
      </c>
      <c r="I154" s="14">
        <v>6.9</v>
      </c>
      <c r="J154" s="14">
        <v>12</v>
      </c>
      <c r="K154" s="121">
        <f t="shared" si="4"/>
        <v>6.9</v>
      </c>
      <c r="L154" s="127"/>
    </row>
    <row r="155" spans="1:12" ht="36">
      <c r="A155" s="126"/>
      <c r="B155" s="119">
        <v>1</v>
      </c>
      <c r="C155" s="10" t="s">
        <v>795</v>
      </c>
      <c r="D155" s="130" t="s">
        <v>881</v>
      </c>
      <c r="E155" s="130" t="s">
        <v>790</v>
      </c>
      <c r="F155" s="160" t="s">
        <v>731</v>
      </c>
      <c r="G155" s="161"/>
      <c r="H155" s="11" t="s">
        <v>796</v>
      </c>
      <c r="I155" s="14">
        <v>6.9</v>
      </c>
      <c r="J155" s="14">
        <v>11.8</v>
      </c>
      <c r="K155" s="121">
        <f t="shared" si="4"/>
        <v>6.9</v>
      </c>
      <c r="L155" s="127"/>
    </row>
    <row r="156" spans="1:12" ht="36">
      <c r="A156" s="126"/>
      <c r="B156" s="119">
        <v>1</v>
      </c>
      <c r="C156" s="10" t="s">
        <v>797</v>
      </c>
      <c r="D156" s="130" t="s">
        <v>882</v>
      </c>
      <c r="E156" s="130" t="s">
        <v>790</v>
      </c>
      <c r="F156" s="160" t="s">
        <v>279</v>
      </c>
      <c r="G156" s="161"/>
      <c r="H156" s="11" t="s">
        <v>798</v>
      </c>
      <c r="I156" s="14">
        <v>6.9</v>
      </c>
      <c r="J156" s="14">
        <v>11.8</v>
      </c>
      <c r="K156" s="121">
        <f t="shared" si="4"/>
        <v>6.9</v>
      </c>
      <c r="L156" s="127"/>
    </row>
    <row r="157" spans="1:12" ht="36">
      <c r="A157" s="126"/>
      <c r="B157" s="119">
        <v>1</v>
      </c>
      <c r="C157" s="10" t="s">
        <v>797</v>
      </c>
      <c r="D157" s="130" t="s">
        <v>882</v>
      </c>
      <c r="E157" s="130" t="s">
        <v>790</v>
      </c>
      <c r="F157" s="160" t="s">
        <v>731</v>
      </c>
      <c r="G157" s="161"/>
      <c r="H157" s="11" t="s">
        <v>798</v>
      </c>
      <c r="I157" s="14">
        <v>6.9</v>
      </c>
      <c r="J157" s="14">
        <v>11.8</v>
      </c>
      <c r="K157" s="121">
        <f t="shared" si="4"/>
        <v>6.9</v>
      </c>
      <c r="L157" s="127"/>
    </row>
    <row r="158" spans="1:12" ht="36">
      <c r="A158" s="126"/>
      <c r="B158" s="119">
        <v>2</v>
      </c>
      <c r="C158" s="10" t="s">
        <v>799</v>
      </c>
      <c r="D158" s="130" t="s">
        <v>883</v>
      </c>
      <c r="E158" s="130" t="s">
        <v>790</v>
      </c>
      <c r="F158" s="160" t="s">
        <v>279</v>
      </c>
      <c r="G158" s="161"/>
      <c r="H158" s="11" t="s">
        <v>800</v>
      </c>
      <c r="I158" s="14">
        <v>6.9</v>
      </c>
      <c r="J158" s="14">
        <v>11.8</v>
      </c>
      <c r="K158" s="121">
        <f t="shared" si="4"/>
        <v>13.8</v>
      </c>
      <c r="L158" s="127"/>
    </row>
    <row r="159" spans="1:12" ht="37.5" customHeight="1">
      <c r="A159" s="126"/>
      <c r="B159" s="119">
        <v>2</v>
      </c>
      <c r="C159" s="10" t="s">
        <v>799</v>
      </c>
      <c r="D159" s="130" t="s">
        <v>884</v>
      </c>
      <c r="E159" s="130" t="s">
        <v>794</v>
      </c>
      <c r="F159" s="160" t="s">
        <v>731</v>
      </c>
      <c r="G159" s="161"/>
      <c r="H159" s="11" t="s">
        <v>800</v>
      </c>
      <c r="I159" s="14">
        <v>6.9</v>
      </c>
      <c r="J159" s="14">
        <v>12</v>
      </c>
      <c r="K159" s="121">
        <f t="shared" si="4"/>
        <v>13.8</v>
      </c>
      <c r="L159" s="127"/>
    </row>
    <row r="160" spans="1:12" ht="24">
      <c r="A160" s="126"/>
      <c r="B160" s="119">
        <v>5</v>
      </c>
      <c r="C160" s="10" t="s">
        <v>801</v>
      </c>
      <c r="D160" s="130" t="s">
        <v>885</v>
      </c>
      <c r="E160" s="130" t="s">
        <v>239</v>
      </c>
      <c r="F160" s="160" t="s">
        <v>112</v>
      </c>
      <c r="G160" s="161"/>
      <c r="H160" s="11" t="s">
        <v>802</v>
      </c>
      <c r="I160" s="14">
        <f t="shared" ref="I160:I214" si="5">J160/1.19151456295629</f>
        <v>0.29374378700970988</v>
      </c>
      <c r="J160" s="14">
        <v>0.35</v>
      </c>
      <c r="K160" s="121">
        <f t="shared" si="4"/>
        <v>1.4687189350485494</v>
      </c>
      <c r="L160" s="127"/>
    </row>
    <row r="161" spans="1:12" ht="24">
      <c r="A161" s="126"/>
      <c r="B161" s="119">
        <v>10</v>
      </c>
      <c r="C161" s="10" t="s">
        <v>801</v>
      </c>
      <c r="D161" s="130" t="s">
        <v>885</v>
      </c>
      <c r="E161" s="130" t="s">
        <v>239</v>
      </c>
      <c r="F161" s="160" t="s">
        <v>216</v>
      </c>
      <c r="G161" s="161"/>
      <c r="H161" s="11" t="s">
        <v>802</v>
      </c>
      <c r="I161" s="14">
        <f t="shared" si="5"/>
        <v>0.29374378700970988</v>
      </c>
      <c r="J161" s="14">
        <v>0.35</v>
      </c>
      <c r="K161" s="121">
        <f t="shared" si="4"/>
        <v>2.9374378700970989</v>
      </c>
      <c r="L161" s="127"/>
    </row>
    <row r="162" spans="1:12" ht="24">
      <c r="A162" s="126"/>
      <c r="B162" s="119">
        <v>6</v>
      </c>
      <c r="C162" s="10" t="s">
        <v>801</v>
      </c>
      <c r="D162" s="130" t="s">
        <v>885</v>
      </c>
      <c r="E162" s="130" t="s">
        <v>239</v>
      </c>
      <c r="F162" s="160" t="s">
        <v>218</v>
      </c>
      <c r="G162" s="161"/>
      <c r="H162" s="11" t="s">
        <v>802</v>
      </c>
      <c r="I162" s="14">
        <f t="shared" si="5"/>
        <v>0.29374378700970988</v>
      </c>
      <c r="J162" s="14">
        <v>0.35</v>
      </c>
      <c r="K162" s="121">
        <f t="shared" si="4"/>
        <v>1.7624627220582592</v>
      </c>
      <c r="L162" s="127"/>
    </row>
    <row r="163" spans="1:12" ht="24">
      <c r="A163" s="126"/>
      <c r="B163" s="119">
        <v>6</v>
      </c>
      <c r="C163" s="10" t="s">
        <v>801</v>
      </c>
      <c r="D163" s="130" t="s">
        <v>885</v>
      </c>
      <c r="E163" s="130" t="s">
        <v>239</v>
      </c>
      <c r="F163" s="160" t="s">
        <v>269</v>
      </c>
      <c r="G163" s="161"/>
      <c r="H163" s="11" t="s">
        <v>802</v>
      </c>
      <c r="I163" s="14">
        <f t="shared" si="5"/>
        <v>0.29374378700970988</v>
      </c>
      <c r="J163" s="14">
        <v>0.35</v>
      </c>
      <c r="K163" s="121">
        <f t="shared" si="4"/>
        <v>1.7624627220582592</v>
      </c>
      <c r="L163" s="127"/>
    </row>
    <row r="164" spans="1:12" ht="24">
      <c r="A164" s="126"/>
      <c r="B164" s="119">
        <v>6</v>
      </c>
      <c r="C164" s="10" t="s">
        <v>801</v>
      </c>
      <c r="D164" s="130" t="s">
        <v>885</v>
      </c>
      <c r="E164" s="130" t="s">
        <v>239</v>
      </c>
      <c r="F164" s="160" t="s">
        <v>274</v>
      </c>
      <c r="G164" s="161"/>
      <c r="H164" s="11" t="s">
        <v>802</v>
      </c>
      <c r="I164" s="14">
        <f t="shared" si="5"/>
        <v>0.29374378700970988</v>
      </c>
      <c r="J164" s="14">
        <v>0.35</v>
      </c>
      <c r="K164" s="121">
        <f t="shared" si="4"/>
        <v>1.7624627220582592</v>
      </c>
      <c r="L164" s="127"/>
    </row>
    <row r="165" spans="1:12" ht="24">
      <c r="A165" s="126"/>
      <c r="B165" s="119">
        <v>6</v>
      </c>
      <c r="C165" s="10" t="s">
        <v>801</v>
      </c>
      <c r="D165" s="130" t="s">
        <v>885</v>
      </c>
      <c r="E165" s="130" t="s">
        <v>239</v>
      </c>
      <c r="F165" s="160" t="s">
        <v>316</v>
      </c>
      <c r="G165" s="161"/>
      <c r="H165" s="11" t="s">
        <v>802</v>
      </c>
      <c r="I165" s="14">
        <f t="shared" si="5"/>
        <v>0.29374378700970988</v>
      </c>
      <c r="J165" s="14">
        <v>0.35</v>
      </c>
      <c r="K165" s="121">
        <f t="shared" si="4"/>
        <v>1.7624627220582592</v>
      </c>
      <c r="L165" s="127"/>
    </row>
    <row r="166" spans="1:12" ht="24">
      <c r="A166" s="126"/>
      <c r="B166" s="119">
        <v>2</v>
      </c>
      <c r="C166" s="10" t="s">
        <v>803</v>
      </c>
      <c r="D166" s="130" t="s">
        <v>803</v>
      </c>
      <c r="E166" s="130" t="s">
        <v>112</v>
      </c>
      <c r="F166" s="160"/>
      <c r="G166" s="161"/>
      <c r="H166" s="11" t="s">
        <v>804</v>
      </c>
      <c r="I166" s="14">
        <f t="shared" si="5"/>
        <v>0.45320469995783813</v>
      </c>
      <c r="J166" s="14">
        <v>0.54</v>
      </c>
      <c r="K166" s="121">
        <f t="shared" si="4"/>
        <v>0.90640939991567626</v>
      </c>
      <c r="L166" s="127"/>
    </row>
    <row r="167" spans="1:12" ht="24">
      <c r="A167" s="126"/>
      <c r="B167" s="119">
        <v>2</v>
      </c>
      <c r="C167" s="10" t="s">
        <v>803</v>
      </c>
      <c r="D167" s="130" t="s">
        <v>803</v>
      </c>
      <c r="E167" s="130" t="s">
        <v>216</v>
      </c>
      <c r="F167" s="160"/>
      <c r="G167" s="161"/>
      <c r="H167" s="11" t="s">
        <v>804</v>
      </c>
      <c r="I167" s="14">
        <f t="shared" si="5"/>
        <v>0.45320469995783813</v>
      </c>
      <c r="J167" s="14">
        <v>0.54</v>
      </c>
      <c r="K167" s="121">
        <f t="shared" si="4"/>
        <v>0.90640939991567626</v>
      </c>
      <c r="L167" s="127"/>
    </row>
    <row r="168" spans="1:12">
      <c r="A168" s="126"/>
      <c r="B168" s="119">
        <v>5</v>
      </c>
      <c r="C168" s="10" t="s">
        <v>805</v>
      </c>
      <c r="D168" s="130" t="s">
        <v>886</v>
      </c>
      <c r="E168" s="130" t="s">
        <v>304</v>
      </c>
      <c r="F168" s="160"/>
      <c r="G168" s="161"/>
      <c r="H168" s="11" t="s">
        <v>806</v>
      </c>
      <c r="I168" s="14">
        <f t="shared" si="5"/>
        <v>0.32731450552510533</v>
      </c>
      <c r="J168" s="14">
        <v>0.39</v>
      </c>
      <c r="K168" s="121">
        <f t="shared" si="4"/>
        <v>1.6365725276255265</v>
      </c>
      <c r="L168" s="127"/>
    </row>
    <row r="169" spans="1:12">
      <c r="A169" s="126"/>
      <c r="B169" s="119">
        <v>5</v>
      </c>
      <c r="C169" s="10" t="s">
        <v>805</v>
      </c>
      <c r="D169" s="130" t="s">
        <v>887</v>
      </c>
      <c r="E169" s="130" t="s">
        <v>300</v>
      </c>
      <c r="F169" s="160"/>
      <c r="G169" s="161"/>
      <c r="H169" s="11" t="s">
        <v>806</v>
      </c>
      <c r="I169" s="14">
        <f t="shared" si="5"/>
        <v>0.36927790366934954</v>
      </c>
      <c r="J169" s="14">
        <v>0.44</v>
      </c>
      <c r="K169" s="121">
        <f t="shared" si="4"/>
        <v>1.8463895183467476</v>
      </c>
      <c r="L169" s="127"/>
    </row>
    <row r="170" spans="1:12">
      <c r="A170" s="126"/>
      <c r="B170" s="119">
        <v>5</v>
      </c>
      <c r="C170" s="10" t="s">
        <v>805</v>
      </c>
      <c r="D170" s="130" t="s">
        <v>888</v>
      </c>
      <c r="E170" s="130" t="s">
        <v>320</v>
      </c>
      <c r="F170" s="160"/>
      <c r="G170" s="161"/>
      <c r="H170" s="11" t="s">
        <v>806</v>
      </c>
      <c r="I170" s="14">
        <f t="shared" si="5"/>
        <v>0.45320469995783813</v>
      </c>
      <c r="J170" s="14">
        <v>0.54</v>
      </c>
      <c r="K170" s="121">
        <f t="shared" si="4"/>
        <v>2.2660234997891906</v>
      </c>
      <c r="L170" s="127"/>
    </row>
    <row r="171" spans="1:12">
      <c r="A171" s="126"/>
      <c r="B171" s="119">
        <v>3</v>
      </c>
      <c r="C171" s="10" t="s">
        <v>805</v>
      </c>
      <c r="D171" s="130" t="s">
        <v>889</v>
      </c>
      <c r="E171" s="130" t="s">
        <v>707</v>
      </c>
      <c r="F171" s="160"/>
      <c r="G171" s="161"/>
      <c r="H171" s="11" t="s">
        <v>806</v>
      </c>
      <c r="I171" s="14">
        <f t="shared" si="5"/>
        <v>0.53713149624632661</v>
      </c>
      <c r="J171" s="14">
        <v>0.64</v>
      </c>
      <c r="K171" s="121">
        <f t="shared" si="4"/>
        <v>1.6113944887389797</v>
      </c>
      <c r="L171" s="127"/>
    </row>
    <row r="172" spans="1:12">
      <c r="A172" s="126"/>
      <c r="B172" s="119">
        <v>5</v>
      </c>
      <c r="C172" s="10" t="s">
        <v>576</v>
      </c>
      <c r="D172" s="130" t="s">
        <v>890</v>
      </c>
      <c r="E172" s="130" t="s">
        <v>304</v>
      </c>
      <c r="F172" s="160"/>
      <c r="G172" s="161"/>
      <c r="H172" s="11" t="s">
        <v>579</v>
      </c>
      <c r="I172" s="14">
        <f t="shared" si="5"/>
        <v>0.32731450552510533</v>
      </c>
      <c r="J172" s="14">
        <v>0.39</v>
      </c>
      <c r="K172" s="121">
        <f t="shared" si="4"/>
        <v>1.6365725276255265</v>
      </c>
      <c r="L172" s="127"/>
    </row>
    <row r="173" spans="1:12">
      <c r="A173" s="126"/>
      <c r="B173" s="119">
        <v>5</v>
      </c>
      <c r="C173" s="10" t="s">
        <v>576</v>
      </c>
      <c r="D173" s="130" t="s">
        <v>891</v>
      </c>
      <c r="E173" s="130" t="s">
        <v>300</v>
      </c>
      <c r="F173" s="160"/>
      <c r="G173" s="161"/>
      <c r="H173" s="11" t="s">
        <v>579</v>
      </c>
      <c r="I173" s="14">
        <f t="shared" si="5"/>
        <v>0.36927790366934954</v>
      </c>
      <c r="J173" s="14">
        <v>0.44</v>
      </c>
      <c r="K173" s="121">
        <f t="shared" si="4"/>
        <v>1.8463895183467476</v>
      </c>
      <c r="L173" s="127"/>
    </row>
    <row r="174" spans="1:12" ht="36" customHeight="1">
      <c r="A174" s="126"/>
      <c r="B174" s="119">
        <v>3</v>
      </c>
      <c r="C174" s="10" t="s">
        <v>807</v>
      </c>
      <c r="D174" s="130" t="s">
        <v>807</v>
      </c>
      <c r="E174" s="130" t="s">
        <v>28</v>
      </c>
      <c r="F174" s="160"/>
      <c r="G174" s="161"/>
      <c r="H174" s="11" t="s">
        <v>808</v>
      </c>
      <c r="I174" s="14">
        <f t="shared" si="5"/>
        <v>0.91480207954452508</v>
      </c>
      <c r="J174" s="14">
        <v>1.0900000000000001</v>
      </c>
      <c r="K174" s="121">
        <f t="shared" si="4"/>
        <v>2.7444062386335752</v>
      </c>
      <c r="L174" s="127"/>
    </row>
    <row r="175" spans="1:12" ht="24">
      <c r="A175" s="126"/>
      <c r="B175" s="119">
        <v>5</v>
      </c>
      <c r="C175" s="10" t="s">
        <v>809</v>
      </c>
      <c r="D175" s="130" t="s">
        <v>892</v>
      </c>
      <c r="E175" s="130" t="s">
        <v>304</v>
      </c>
      <c r="F175" s="160" t="s">
        <v>279</v>
      </c>
      <c r="G175" s="161"/>
      <c r="H175" s="11" t="s">
        <v>810</v>
      </c>
      <c r="I175" s="14">
        <f t="shared" si="5"/>
        <v>0.53713149624632661</v>
      </c>
      <c r="J175" s="14">
        <v>0.64</v>
      </c>
      <c r="K175" s="121">
        <f t="shared" si="4"/>
        <v>2.6856574812316332</v>
      </c>
      <c r="L175" s="127"/>
    </row>
    <row r="176" spans="1:12" ht="24">
      <c r="A176" s="126"/>
      <c r="B176" s="119">
        <v>5</v>
      </c>
      <c r="C176" s="10" t="s">
        <v>809</v>
      </c>
      <c r="D176" s="130" t="s">
        <v>892</v>
      </c>
      <c r="E176" s="130" t="s">
        <v>304</v>
      </c>
      <c r="F176" s="160" t="s">
        <v>278</v>
      </c>
      <c r="G176" s="161"/>
      <c r="H176" s="11" t="s">
        <v>810</v>
      </c>
      <c r="I176" s="14">
        <f t="shared" si="5"/>
        <v>0.53713149624632661</v>
      </c>
      <c r="J176" s="14">
        <v>0.64</v>
      </c>
      <c r="K176" s="121">
        <f t="shared" si="4"/>
        <v>2.6856574812316332</v>
      </c>
      <c r="L176" s="127"/>
    </row>
    <row r="177" spans="1:12" ht="24">
      <c r="A177" s="126"/>
      <c r="B177" s="119">
        <v>5</v>
      </c>
      <c r="C177" s="10" t="s">
        <v>809</v>
      </c>
      <c r="D177" s="130" t="s">
        <v>893</v>
      </c>
      <c r="E177" s="130" t="s">
        <v>300</v>
      </c>
      <c r="F177" s="160" t="s">
        <v>279</v>
      </c>
      <c r="G177" s="161"/>
      <c r="H177" s="11" t="s">
        <v>810</v>
      </c>
      <c r="I177" s="14">
        <f t="shared" si="5"/>
        <v>0.57909489439057082</v>
      </c>
      <c r="J177" s="14">
        <v>0.69</v>
      </c>
      <c r="K177" s="121">
        <f t="shared" si="4"/>
        <v>2.8954744719528542</v>
      </c>
      <c r="L177" s="127"/>
    </row>
    <row r="178" spans="1:12" ht="24">
      <c r="A178" s="126"/>
      <c r="B178" s="119">
        <v>5</v>
      </c>
      <c r="C178" s="10" t="s">
        <v>809</v>
      </c>
      <c r="D178" s="130" t="s">
        <v>893</v>
      </c>
      <c r="E178" s="130" t="s">
        <v>300</v>
      </c>
      <c r="F178" s="160" t="s">
        <v>278</v>
      </c>
      <c r="G178" s="161"/>
      <c r="H178" s="11" t="s">
        <v>810</v>
      </c>
      <c r="I178" s="14">
        <f t="shared" si="5"/>
        <v>0.57909489439057082</v>
      </c>
      <c r="J178" s="14">
        <v>0.69</v>
      </c>
      <c r="K178" s="121">
        <f t="shared" si="4"/>
        <v>2.8954744719528542</v>
      </c>
      <c r="L178" s="127"/>
    </row>
    <row r="179" spans="1:12" ht="24">
      <c r="A179" s="126"/>
      <c r="B179" s="119">
        <v>5</v>
      </c>
      <c r="C179" s="10" t="s">
        <v>809</v>
      </c>
      <c r="D179" s="130" t="s">
        <v>894</v>
      </c>
      <c r="E179" s="130" t="s">
        <v>320</v>
      </c>
      <c r="F179" s="160" t="s">
        <v>279</v>
      </c>
      <c r="G179" s="161"/>
      <c r="H179" s="11" t="s">
        <v>810</v>
      </c>
      <c r="I179" s="14">
        <f t="shared" si="5"/>
        <v>0.62105829253481515</v>
      </c>
      <c r="J179" s="14">
        <v>0.74</v>
      </c>
      <c r="K179" s="121">
        <f t="shared" si="4"/>
        <v>3.1052914626740757</v>
      </c>
      <c r="L179" s="127"/>
    </row>
    <row r="180" spans="1:12">
      <c r="A180" s="126"/>
      <c r="B180" s="119">
        <v>6</v>
      </c>
      <c r="C180" s="10" t="s">
        <v>811</v>
      </c>
      <c r="D180" s="130" t="s">
        <v>811</v>
      </c>
      <c r="E180" s="130" t="s">
        <v>300</v>
      </c>
      <c r="F180" s="160" t="s">
        <v>279</v>
      </c>
      <c r="G180" s="161"/>
      <c r="H180" s="11" t="s">
        <v>812</v>
      </c>
      <c r="I180" s="14">
        <f t="shared" si="5"/>
        <v>0.28535110738086106</v>
      </c>
      <c r="J180" s="14">
        <v>0.34</v>
      </c>
      <c r="K180" s="121">
        <f t="shared" si="4"/>
        <v>1.7121066442851665</v>
      </c>
      <c r="L180" s="127"/>
    </row>
    <row r="181" spans="1:12">
      <c r="A181" s="126"/>
      <c r="B181" s="119">
        <v>6</v>
      </c>
      <c r="C181" s="10" t="s">
        <v>811</v>
      </c>
      <c r="D181" s="130" t="s">
        <v>811</v>
      </c>
      <c r="E181" s="130" t="s">
        <v>320</v>
      </c>
      <c r="F181" s="160" t="s">
        <v>279</v>
      </c>
      <c r="G181" s="161"/>
      <c r="H181" s="11" t="s">
        <v>812</v>
      </c>
      <c r="I181" s="14">
        <f t="shared" si="5"/>
        <v>0.28535110738086106</v>
      </c>
      <c r="J181" s="14">
        <v>0.34</v>
      </c>
      <c r="K181" s="121">
        <f t="shared" si="4"/>
        <v>1.7121066442851665</v>
      </c>
      <c r="L181" s="127"/>
    </row>
    <row r="182" spans="1:12">
      <c r="A182" s="126"/>
      <c r="B182" s="119">
        <v>5</v>
      </c>
      <c r="C182" s="10" t="s">
        <v>811</v>
      </c>
      <c r="D182" s="130" t="s">
        <v>811</v>
      </c>
      <c r="E182" s="130" t="s">
        <v>320</v>
      </c>
      <c r="F182" s="160" t="s">
        <v>589</v>
      </c>
      <c r="G182" s="161"/>
      <c r="H182" s="11" t="s">
        <v>812</v>
      </c>
      <c r="I182" s="14">
        <f t="shared" si="5"/>
        <v>0.28535110738086106</v>
      </c>
      <c r="J182" s="14">
        <v>0.34</v>
      </c>
      <c r="K182" s="121">
        <f t="shared" si="4"/>
        <v>1.4267555369043052</v>
      </c>
      <c r="L182" s="127"/>
    </row>
    <row r="183" spans="1:12">
      <c r="A183" s="126"/>
      <c r="B183" s="119">
        <v>6</v>
      </c>
      <c r="C183" s="10" t="s">
        <v>811</v>
      </c>
      <c r="D183" s="130" t="s">
        <v>811</v>
      </c>
      <c r="E183" s="130" t="s">
        <v>707</v>
      </c>
      <c r="F183" s="160" t="s">
        <v>279</v>
      </c>
      <c r="G183" s="161"/>
      <c r="H183" s="11" t="s">
        <v>812</v>
      </c>
      <c r="I183" s="14">
        <f t="shared" si="5"/>
        <v>0.28535110738086106</v>
      </c>
      <c r="J183" s="14">
        <v>0.34</v>
      </c>
      <c r="K183" s="121">
        <f t="shared" si="4"/>
        <v>1.7121066442851665</v>
      </c>
      <c r="L183" s="127"/>
    </row>
    <row r="184" spans="1:12">
      <c r="A184" s="126"/>
      <c r="B184" s="119">
        <v>5</v>
      </c>
      <c r="C184" s="10" t="s">
        <v>811</v>
      </c>
      <c r="D184" s="130" t="s">
        <v>811</v>
      </c>
      <c r="E184" s="130" t="s">
        <v>707</v>
      </c>
      <c r="F184" s="160" t="s">
        <v>589</v>
      </c>
      <c r="G184" s="161"/>
      <c r="H184" s="11" t="s">
        <v>812</v>
      </c>
      <c r="I184" s="14">
        <f t="shared" si="5"/>
        <v>0.28535110738086106</v>
      </c>
      <c r="J184" s="14">
        <v>0.34</v>
      </c>
      <c r="K184" s="121">
        <f t="shared" si="4"/>
        <v>1.4267555369043052</v>
      </c>
      <c r="L184" s="127"/>
    </row>
    <row r="185" spans="1:12" ht="48" customHeight="1">
      <c r="A185" s="126"/>
      <c r="B185" s="119">
        <v>2</v>
      </c>
      <c r="C185" s="10" t="s">
        <v>813</v>
      </c>
      <c r="D185" s="130" t="s">
        <v>813</v>
      </c>
      <c r="E185" s="130" t="s">
        <v>278</v>
      </c>
      <c r="F185" s="160"/>
      <c r="G185" s="161"/>
      <c r="H185" s="11" t="s">
        <v>814</v>
      </c>
      <c r="I185" s="14">
        <f t="shared" si="5"/>
        <v>0.66302169067905947</v>
      </c>
      <c r="J185" s="14">
        <v>0.79</v>
      </c>
      <c r="K185" s="121">
        <f t="shared" si="4"/>
        <v>1.3260433813581189</v>
      </c>
      <c r="L185" s="127"/>
    </row>
    <row r="186" spans="1:12" ht="48" customHeight="1">
      <c r="A186" s="126"/>
      <c r="B186" s="119">
        <v>2</v>
      </c>
      <c r="C186" s="10" t="s">
        <v>815</v>
      </c>
      <c r="D186" s="130" t="s">
        <v>815</v>
      </c>
      <c r="E186" s="130" t="s">
        <v>278</v>
      </c>
      <c r="F186" s="160"/>
      <c r="G186" s="161"/>
      <c r="H186" s="11" t="s">
        <v>816</v>
      </c>
      <c r="I186" s="14">
        <f t="shared" si="5"/>
        <v>0.66302169067905947</v>
      </c>
      <c r="J186" s="14">
        <v>0.79</v>
      </c>
      <c r="K186" s="121">
        <f t="shared" si="4"/>
        <v>1.3260433813581189</v>
      </c>
      <c r="L186" s="127"/>
    </row>
    <row r="187" spans="1:12">
      <c r="A187" s="126"/>
      <c r="B187" s="119">
        <v>5</v>
      </c>
      <c r="C187" s="10" t="s">
        <v>817</v>
      </c>
      <c r="D187" s="130" t="s">
        <v>817</v>
      </c>
      <c r="E187" s="130" t="s">
        <v>30</v>
      </c>
      <c r="F187" s="160" t="s">
        <v>112</v>
      </c>
      <c r="G187" s="161"/>
      <c r="H187" s="11" t="s">
        <v>818</v>
      </c>
      <c r="I187" s="14">
        <f t="shared" si="5"/>
        <v>0.32731450552510533</v>
      </c>
      <c r="J187" s="14">
        <v>0.39</v>
      </c>
      <c r="K187" s="121">
        <f t="shared" si="4"/>
        <v>1.6365725276255265</v>
      </c>
      <c r="L187" s="127"/>
    </row>
    <row r="188" spans="1:12">
      <c r="A188" s="126"/>
      <c r="B188" s="119">
        <v>5</v>
      </c>
      <c r="C188" s="10" t="s">
        <v>817</v>
      </c>
      <c r="D188" s="130" t="s">
        <v>817</v>
      </c>
      <c r="E188" s="130" t="s">
        <v>30</v>
      </c>
      <c r="F188" s="160" t="s">
        <v>216</v>
      </c>
      <c r="G188" s="161"/>
      <c r="H188" s="11" t="s">
        <v>818</v>
      </c>
      <c r="I188" s="14">
        <f t="shared" si="5"/>
        <v>0.32731450552510533</v>
      </c>
      <c r="J188" s="14">
        <v>0.39</v>
      </c>
      <c r="K188" s="121">
        <f t="shared" si="4"/>
        <v>1.6365725276255265</v>
      </c>
      <c r="L188" s="127"/>
    </row>
    <row r="189" spans="1:12">
      <c r="A189" s="126"/>
      <c r="B189" s="119">
        <v>5</v>
      </c>
      <c r="C189" s="10" t="s">
        <v>817</v>
      </c>
      <c r="D189" s="130" t="s">
        <v>817</v>
      </c>
      <c r="E189" s="130" t="s">
        <v>30</v>
      </c>
      <c r="F189" s="160" t="s">
        <v>218</v>
      </c>
      <c r="G189" s="161"/>
      <c r="H189" s="11" t="s">
        <v>818</v>
      </c>
      <c r="I189" s="14">
        <f t="shared" si="5"/>
        <v>0.32731450552510533</v>
      </c>
      <c r="J189" s="14">
        <v>0.39</v>
      </c>
      <c r="K189" s="121">
        <f t="shared" si="4"/>
        <v>1.6365725276255265</v>
      </c>
      <c r="L189" s="127"/>
    </row>
    <row r="190" spans="1:12">
      <c r="A190" s="126"/>
      <c r="B190" s="119">
        <v>5</v>
      </c>
      <c r="C190" s="10" t="s">
        <v>817</v>
      </c>
      <c r="D190" s="130" t="s">
        <v>817</v>
      </c>
      <c r="E190" s="130" t="s">
        <v>30</v>
      </c>
      <c r="F190" s="160" t="s">
        <v>269</v>
      </c>
      <c r="G190" s="161"/>
      <c r="H190" s="11" t="s">
        <v>818</v>
      </c>
      <c r="I190" s="14">
        <f t="shared" si="5"/>
        <v>0.32731450552510533</v>
      </c>
      <c r="J190" s="14">
        <v>0.39</v>
      </c>
      <c r="K190" s="121">
        <f t="shared" si="4"/>
        <v>1.6365725276255265</v>
      </c>
      <c r="L190" s="127"/>
    </row>
    <row r="191" spans="1:12">
      <c r="A191" s="126"/>
      <c r="B191" s="119">
        <v>5</v>
      </c>
      <c r="C191" s="10" t="s">
        <v>817</v>
      </c>
      <c r="D191" s="130" t="s">
        <v>817</v>
      </c>
      <c r="E191" s="130" t="s">
        <v>30</v>
      </c>
      <c r="F191" s="160" t="s">
        <v>271</v>
      </c>
      <c r="G191" s="161"/>
      <c r="H191" s="11" t="s">
        <v>818</v>
      </c>
      <c r="I191" s="14">
        <f t="shared" si="5"/>
        <v>0.32731450552510533</v>
      </c>
      <c r="J191" s="14">
        <v>0.39</v>
      </c>
      <c r="K191" s="121">
        <f t="shared" si="4"/>
        <v>1.6365725276255265</v>
      </c>
      <c r="L191" s="127"/>
    </row>
    <row r="192" spans="1:12">
      <c r="A192" s="126"/>
      <c r="B192" s="119">
        <v>5</v>
      </c>
      <c r="C192" s="10" t="s">
        <v>817</v>
      </c>
      <c r="D192" s="130" t="s">
        <v>817</v>
      </c>
      <c r="E192" s="130" t="s">
        <v>30</v>
      </c>
      <c r="F192" s="160" t="s">
        <v>274</v>
      </c>
      <c r="G192" s="161"/>
      <c r="H192" s="11" t="s">
        <v>818</v>
      </c>
      <c r="I192" s="14">
        <f t="shared" si="5"/>
        <v>0.32731450552510533</v>
      </c>
      <c r="J192" s="14">
        <v>0.39</v>
      </c>
      <c r="K192" s="121">
        <f t="shared" si="4"/>
        <v>1.6365725276255265</v>
      </c>
      <c r="L192" s="127"/>
    </row>
    <row r="193" spans="1:12">
      <c r="A193" s="126"/>
      <c r="B193" s="119">
        <v>5</v>
      </c>
      <c r="C193" s="10" t="s">
        <v>817</v>
      </c>
      <c r="D193" s="130" t="s">
        <v>817</v>
      </c>
      <c r="E193" s="130" t="s">
        <v>30</v>
      </c>
      <c r="F193" s="160" t="s">
        <v>275</v>
      </c>
      <c r="G193" s="161"/>
      <c r="H193" s="11" t="s">
        <v>818</v>
      </c>
      <c r="I193" s="14">
        <f t="shared" si="5"/>
        <v>0.32731450552510533</v>
      </c>
      <c r="J193" s="14">
        <v>0.39</v>
      </c>
      <c r="K193" s="121">
        <f t="shared" si="4"/>
        <v>1.6365725276255265</v>
      </c>
      <c r="L193" s="127"/>
    </row>
    <row r="194" spans="1:12">
      <c r="A194" s="126"/>
      <c r="B194" s="119">
        <v>5</v>
      </c>
      <c r="C194" s="10" t="s">
        <v>817</v>
      </c>
      <c r="D194" s="130" t="s">
        <v>817</v>
      </c>
      <c r="E194" s="130" t="s">
        <v>30</v>
      </c>
      <c r="F194" s="160" t="s">
        <v>670</v>
      </c>
      <c r="G194" s="161"/>
      <c r="H194" s="11" t="s">
        <v>818</v>
      </c>
      <c r="I194" s="14">
        <f t="shared" si="5"/>
        <v>0.32731450552510533</v>
      </c>
      <c r="J194" s="14">
        <v>0.39</v>
      </c>
      <c r="K194" s="121">
        <f t="shared" si="4"/>
        <v>1.6365725276255265</v>
      </c>
      <c r="L194" s="127"/>
    </row>
    <row r="195" spans="1:12" ht="24">
      <c r="A195" s="126"/>
      <c r="B195" s="119">
        <v>5</v>
      </c>
      <c r="C195" s="10" t="s">
        <v>819</v>
      </c>
      <c r="D195" s="130" t="s">
        <v>819</v>
      </c>
      <c r="E195" s="130" t="s">
        <v>28</v>
      </c>
      <c r="F195" s="160" t="s">
        <v>279</v>
      </c>
      <c r="G195" s="161"/>
      <c r="H195" s="11" t="s">
        <v>820</v>
      </c>
      <c r="I195" s="14">
        <f t="shared" si="5"/>
        <v>0.49516809810208234</v>
      </c>
      <c r="J195" s="14">
        <v>0.59</v>
      </c>
      <c r="K195" s="121">
        <f t="shared" si="4"/>
        <v>2.4758404905104117</v>
      </c>
      <c r="L195" s="127"/>
    </row>
    <row r="196" spans="1:12" ht="24">
      <c r="A196" s="126"/>
      <c r="B196" s="119">
        <v>15</v>
      </c>
      <c r="C196" s="10" t="s">
        <v>819</v>
      </c>
      <c r="D196" s="130" t="s">
        <v>819</v>
      </c>
      <c r="E196" s="130" t="s">
        <v>28</v>
      </c>
      <c r="F196" s="160" t="s">
        <v>278</v>
      </c>
      <c r="G196" s="161"/>
      <c r="H196" s="11" t="s">
        <v>820</v>
      </c>
      <c r="I196" s="14">
        <f t="shared" si="5"/>
        <v>0.49516809810208234</v>
      </c>
      <c r="J196" s="14">
        <v>0.59</v>
      </c>
      <c r="K196" s="121">
        <f t="shared" si="4"/>
        <v>7.427521471531235</v>
      </c>
      <c r="L196" s="127"/>
    </row>
    <row r="197" spans="1:12" ht="24">
      <c r="A197" s="126"/>
      <c r="B197" s="119">
        <v>5</v>
      </c>
      <c r="C197" s="10" t="s">
        <v>819</v>
      </c>
      <c r="D197" s="130" t="s">
        <v>819</v>
      </c>
      <c r="E197" s="130" t="s">
        <v>28</v>
      </c>
      <c r="F197" s="160" t="s">
        <v>758</v>
      </c>
      <c r="G197" s="161"/>
      <c r="H197" s="11" t="s">
        <v>820</v>
      </c>
      <c r="I197" s="14">
        <f t="shared" si="5"/>
        <v>0.49516809810208234</v>
      </c>
      <c r="J197" s="14">
        <v>0.59</v>
      </c>
      <c r="K197" s="121">
        <f t="shared" si="4"/>
        <v>2.4758404905104117</v>
      </c>
      <c r="L197" s="127"/>
    </row>
    <row r="198" spans="1:12" ht="24">
      <c r="A198" s="126"/>
      <c r="B198" s="119">
        <v>10</v>
      </c>
      <c r="C198" s="10" t="s">
        <v>819</v>
      </c>
      <c r="D198" s="130" t="s">
        <v>819</v>
      </c>
      <c r="E198" s="130" t="s">
        <v>657</v>
      </c>
      <c r="F198" s="160" t="s">
        <v>278</v>
      </c>
      <c r="G198" s="161"/>
      <c r="H198" s="11" t="s">
        <v>820</v>
      </c>
      <c r="I198" s="14">
        <f t="shared" si="5"/>
        <v>0.49516809810208234</v>
      </c>
      <c r="J198" s="14">
        <v>0.59</v>
      </c>
      <c r="K198" s="121">
        <f t="shared" si="4"/>
        <v>4.9516809810208233</v>
      </c>
      <c r="L198" s="127"/>
    </row>
    <row r="199" spans="1:12" ht="24">
      <c r="A199" s="126"/>
      <c r="B199" s="119">
        <v>5</v>
      </c>
      <c r="C199" s="10" t="s">
        <v>819</v>
      </c>
      <c r="D199" s="130" t="s">
        <v>819</v>
      </c>
      <c r="E199" s="130" t="s">
        <v>30</v>
      </c>
      <c r="F199" s="160" t="s">
        <v>279</v>
      </c>
      <c r="G199" s="161"/>
      <c r="H199" s="11" t="s">
        <v>820</v>
      </c>
      <c r="I199" s="14">
        <f t="shared" si="5"/>
        <v>0.49516809810208234</v>
      </c>
      <c r="J199" s="14">
        <v>0.59</v>
      </c>
      <c r="K199" s="121">
        <f t="shared" si="4"/>
        <v>2.4758404905104117</v>
      </c>
      <c r="L199" s="127"/>
    </row>
    <row r="200" spans="1:12" ht="24">
      <c r="A200" s="126"/>
      <c r="B200" s="119">
        <v>5</v>
      </c>
      <c r="C200" s="10" t="s">
        <v>819</v>
      </c>
      <c r="D200" s="130" t="s">
        <v>819</v>
      </c>
      <c r="E200" s="130" t="s">
        <v>30</v>
      </c>
      <c r="F200" s="160" t="s">
        <v>277</v>
      </c>
      <c r="G200" s="161"/>
      <c r="H200" s="11" t="s">
        <v>820</v>
      </c>
      <c r="I200" s="14">
        <f t="shared" si="5"/>
        <v>0.49516809810208234</v>
      </c>
      <c r="J200" s="14">
        <v>0.59</v>
      </c>
      <c r="K200" s="121">
        <f t="shared" si="4"/>
        <v>2.4758404905104117</v>
      </c>
      <c r="L200" s="127"/>
    </row>
    <row r="201" spans="1:12" ht="24">
      <c r="A201" s="126"/>
      <c r="B201" s="119">
        <v>5</v>
      </c>
      <c r="C201" s="10" t="s">
        <v>819</v>
      </c>
      <c r="D201" s="130" t="s">
        <v>819</v>
      </c>
      <c r="E201" s="130" t="s">
        <v>30</v>
      </c>
      <c r="F201" s="160" t="s">
        <v>758</v>
      </c>
      <c r="G201" s="161"/>
      <c r="H201" s="11" t="s">
        <v>820</v>
      </c>
      <c r="I201" s="14">
        <f t="shared" si="5"/>
        <v>0.49516809810208234</v>
      </c>
      <c r="J201" s="14">
        <v>0.59</v>
      </c>
      <c r="K201" s="121">
        <f t="shared" si="4"/>
        <v>2.4758404905104117</v>
      </c>
      <c r="L201" s="127"/>
    </row>
    <row r="202" spans="1:12" ht="24">
      <c r="A202" s="126"/>
      <c r="B202" s="119">
        <v>5</v>
      </c>
      <c r="C202" s="10" t="s">
        <v>819</v>
      </c>
      <c r="D202" s="130" t="s">
        <v>819</v>
      </c>
      <c r="E202" s="130" t="s">
        <v>31</v>
      </c>
      <c r="F202" s="160" t="s">
        <v>279</v>
      </c>
      <c r="G202" s="161"/>
      <c r="H202" s="11" t="s">
        <v>820</v>
      </c>
      <c r="I202" s="14">
        <f t="shared" si="5"/>
        <v>0.49516809810208234</v>
      </c>
      <c r="J202" s="14">
        <v>0.59</v>
      </c>
      <c r="K202" s="121">
        <f t="shared" si="4"/>
        <v>2.4758404905104117</v>
      </c>
      <c r="L202" s="127"/>
    </row>
    <row r="203" spans="1:12" ht="24">
      <c r="A203" s="126"/>
      <c r="B203" s="119">
        <v>5</v>
      </c>
      <c r="C203" s="10" t="s">
        <v>819</v>
      </c>
      <c r="D203" s="130" t="s">
        <v>819</v>
      </c>
      <c r="E203" s="130" t="s">
        <v>31</v>
      </c>
      <c r="F203" s="160" t="s">
        <v>277</v>
      </c>
      <c r="G203" s="161"/>
      <c r="H203" s="11" t="s">
        <v>820</v>
      </c>
      <c r="I203" s="14">
        <f t="shared" si="5"/>
        <v>0.49516809810208234</v>
      </c>
      <c r="J203" s="14">
        <v>0.59</v>
      </c>
      <c r="K203" s="121">
        <f t="shared" si="4"/>
        <v>2.4758404905104117</v>
      </c>
      <c r="L203" s="127"/>
    </row>
    <row r="204" spans="1:12" ht="24">
      <c r="A204" s="126"/>
      <c r="B204" s="119">
        <v>5</v>
      </c>
      <c r="C204" s="10" t="s">
        <v>819</v>
      </c>
      <c r="D204" s="130" t="s">
        <v>819</v>
      </c>
      <c r="E204" s="130" t="s">
        <v>31</v>
      </c>
      <c r="F204" s="160" t="s">
        <v>278</v>
      </c>
      <c r="G204" s="161"/>
      <c r="H204" s="11" t="s">
        <v>820</v>
      </c>
      <c r="I204" s="14">
        <f t="shared" si="5"/>
        <v>0.49516809810208234</v>
      </c>
      <c r="J204" s="14">
        <v>0.59</v>
      </c>
      <c r="K204" s="121">
        <f t="shared" si="4"/>
        <v>2.4758404905104117</v>
      </c>
      <c r="L204" s="127"/>
    </row>
    <row r="205" spans="1:12" ht="24">
      <c r="A205" s="126"/>
      <c r="B205" s="119">
        <v>5</v>
      </c>
      <c r="C205" s="10" t="s">
        <v>819</v>
      </c>
      <c r="D205" s="130" t="s">
        <v>819</v>
      </c>
      <c r="E205" s="130" t="s">
        <v>31</v>
      </c>
      <c r="F205" s="160" t="s">
        <v>758</v>
      </c>
      <c r="G205" s="161"/>
      <c r="H205" s="11" t="s">
        <v>820</v>
      </c>
      <c r="I205" s="14">
        <f t="shared" si="5"/>
        <v>0.49516809810208234</v>
      </c>
      <c r="J205" s="14">
        <v>0.59</v>
      </c>
      <c r="K205" s="121">
        <f t="shared" si="4"/>
        <v>2.4758404905104117</v>
      </c>
      <c r="L205" s="127"/>
    </row>
    <row r="206" spans="1:12" ht="24">
      <c r="A206" s="126"/>
      <c r="B206" s="119">
        <v>5</v>
      </c>
      <c r="C206" s="10" t="s">
        <v>819</v>
      </c>
      <c r="D206" s="130" t="s">
        <v>819</v>
      </c>
      <c r="E206" s="130" t="s">
        <v>32</v>
      </c>
      <c r="F206" s="160" t="s">
        <v>278</v>
      </c>
      <c r="G206" s="161"/>
      <c r="H206" s="11" t="s">
        <v>820</v>
      </c>
      <c r="I206" s="14">
        <f t="shared" si="5"/>
        <v>0.49516809810208234</v>
      </c>
      <c r="J206" s="14">
        <v>0.59</v>
      </c>
      <c r="K206" s="121">
        <f t="shared" si="4"/>
        <v>2.4758404905104117</v>
      </c>
      <c r="L206" s="127"/>
    </row>
    <row r="207" spans="1:12" ht="24">
      <c r="A207" s="126"/>
      <c r="B207" s="119">
        <v>10</v>
      </c>
      <c r="C207" s="10" t="s">
        <v>121</v>
      </c>
      <c r="D207" s="130" t="s">
        <v>121</v>
      </c>
      <c r="E207" s="130"/>
      <c r="F207" s="160"/>
      <c r="G207" s="161"/>
      <c r="H207" s="11" t="s">
        <v>821</v>
      </c>
      <c r="I207" s="14">
        <f t="shared" si="5"/>
        <v>0.15946091294812823</v>
      </c>
      <c r="J207" s="14">
        <v>0.19</v>
      </c>
      <c r="K207" s="121">
        <f t="shared" si="4"/>
        <v>1.5946091294812823</v>
      </c>
      <c r="L207" s="127"/>
    </row>
    <row r="208" spans="1:12" ht="24">
      <c r="A208" s="126"/>
      <c r="B208" s="119">
        <v>5</v>
      </c>
      <c r="C208" s="10" t="s">
        <v>130</v>
      </c>
      <c r="D208" s="130" t="s">
        <v>130</v>
      </c>
      <c r="E208" s="130" t="s">
        <v>112</v>
      </c>
      <c r="F208" s="160"/>
      <c r="G208" s="161"/>
      <c r="H208" s="11" t="s">
        <v>822</v>
      </c>
      <c r="I208" s="14">
        <f t="shared" si="5"/>
        <v>0.20142431109237249</v>
      </c>
      <c r="J208" s="14">
        <v>0.24</v>
      </c>
      <c r="K208" s="121">
        <f t="shared" si="4"/>
        <v>1.0071215554618624</v>
      </c>
      <c r="L208" s="127"/>
    </row>
    <row r="209" spans="1:12" ht="24">
      <c r="A209" s="126"/>
      <c r="B209" s="119">
        <v>5</v>
      </c>
      <c r="C209" s="10" t="s">
        <v>130</v>
      </c>
      <c r="D209" s="130" t="s">
        <v>130</v>
      </c>
      <c r="E209" s="130" t="s">
        <v>216</v>
      </c>
      <c r="F209" s="160"/>
      <c r="G209" s="161"/>
      <c r="H209" s="11" t="s">
        <v>822</v>
      </c>
      <c r="I209" s="14">
        <f t="shared" si="5"/>
        <v>0.20142431109237249</v>
      </c>
      <c r="J209" s="14">
        <v>0.24</v>
      </c>
      <c r="K209" s="121">
        <f t="shared" si="4"/>
        <v>1.0071215554618624</v>
      </c>
      <c r="L209" s="127"/>
    </row>
    <row r="210" spans="1:12" ht="24">
      <c r="A210" s="126"/>
      <c r="B210" s="119">
        <v>5</v>
      </c>
      <c r="C210" s="10" t="s">
        <v>631</v>
      </c>
      <c r="D210" s="130" t="s">
        <v>631</v>
      </c>
      <c r="E210" s="130" t="s">
        <v>279</v>
      </c>
      <c r="F210" s="160"/>
      <c r="G210" s="161"/>
      <c r="H210" s="11" t="s">
        <v>823</v>
      </c>
      <c r="I210" s="14">
        <f t="shared" si="5"/>
        <v>0.32731450552510533</v>
      </c>
      <c r="J210" s="14">
        <v>0.39</v>
      </c>
      <c r="K210" s="121">
        <f t="shared" si="4"/>
        <v>1.6365725276255265</v>
      </c>
      <c r="L210" s="127"/>
    </row>
    <row r="211" spans="1:12" ht="24">
      <c r="A211" s="126"/>
      <c r="B211" s="119">
        <v>10</v>
      </c>
      <c r="C211" s="10" t="s">
        <v>631</v>
      </c>
      <c r="D211" s="130" t="s">
        <v>631</v>
      </c>
      <c r="E211" s="130" t="s">
        <v>278</v>
      </c>
      <c r="F211" s="160"/>
      <c r="G211" s="161"/>
      <c r="H211" s="11" t="s">
        <v>823</v>
      </c>
      <c r="I211" s="14">
        <f t="shared" si="5"/>
        <v>0.32731450552510533</v>
      </c>
      <c r="J211" s="14">
        <v>0.39</v>
      </c>
      <c r="K211" s="121">
        <f t="shared" si="4"/>
        <v>3.273145055251053</v>
      </c>
      <c r="L211" s="127"/>
    </row>
    <row r="212" spans="1:12" ht="33.75" customHeight="1">
      <c r="A212" s="126"/>
      <c r="B212" s="119">
        <v>5</v>
      </c>
      <c r="C212" s="10" t="s">
        <v>824</v>
      </c>
      <c r="D212" s="130" t="s">
        <v>824</v>
      </c>
      <c r="E212" s="130" t="s">
        <v>825</v>
      </c>
      <c r="F212" s="160"/>
      <c r="G212" s="161"/>
      <c r="H212" s="11" t="s">
        <v>826</v>
      </c>
      <c r="I212" s="14">
        <f t="shared" si="5"/>
        <v>0.83087528325603655</v>
      </c>
      <c r="J212" s="14">
        <v>0.99</v>
      </c>
      <c r="K212" s="121">
        <f t="shared" si="4"/>
        <v>4.1543764162801828</v>
      </c>
      <c r="L212" s="127"/>
    </row>
    <row r="213" spans="1:12" ht="12" customHeight="1">
      <c r="A213" s="126"/>
      <c r="B213" s="119">
        <v>8</v>
      </c>
      <c r="C213" s="10" t="s">
        <v>70</v>
      </c>
      <c r="D213" s="130" t="s">
        <v>70</v>
      </c>
      <c r="E213" s="130" t="s">
        <v>30</v>
      </c>
      <c r="F213" s="160"/>
      <c r="G213" s="161"/>
      <c r="H213" s="11" t="s">
        <v>827</v>
      </c>
      <c r="I213" s="14">
        <f t="shared" si="5"/>
        <v>1.3344360609869679</v>
      </c>
      <c r="J213" s="14">
        <v>1.59</v>
      </c>
      <c r="K213" s="121">
        <f t="shared" si="4"/>
        <v>10.675488487895743</v>
      </c>
      <c r="L213" s="127"/>
    </row>
    <row r="214" spans="1:12" ht="12" customHeight="1">
      <c r="A214" s="126"/>
      <c r="B214" s="119">
        <v>8</v>
      </c>
      <c r="C214" s="10" t="s">
        <v>70</v>
      </c>
      <c r="D214" s="130" t="s">
        <v>70</v>
      </c>
      <c r="E214" s="130" t="s">
        <v>31</v>
      </c>
      <c r="F214" s="160"/>
      <c r="G214" s="161"/>
      <c r="H214" s="11" t="s">
        <v>827</v>
      </c>
      <c r="I214" s="14">
        <f t="shared" si="5"/>
        <v>1.3344360609869679</v>
      </c>
      <c r="J214" s="14">
        <v>1.59</v>
      </c>
      <c r="K214" s="121">
        <f t="shared" ref="K214:K256" si="6">I214*B214</f>
        <v>10.675488487895743</v>
      </c>
      <c r="L214" s="127"/>
    </row>
    <row r="215" spans="1:12" ht="24">
      <c r="A215" s="126"/>
      <c r="B215" s="119">
        <v>2</v>
      </c>
      <c r="C215" s="10" t="s">
        <v>606</v>
      </c>
      <c r="D215" s="130" t="s">
        <v>606</v>
      </c>
      <c r="E215" s="130" t="s">
        <v>30</v>
      </c>
      <c r="F215" s="160" t="s">
        <v>279</v>
      </c>
      <c r="G215" s="161"/>
      <c r="H215" s="11" t="s">
        <v>608</v>
      </c>
      <c r="I215" s="14">
        <f t="shared" ref="I215:I260" si="7">J215/1.19151456295629</f>
        <v>0.57909489439057082</v>
      </c>
      <c r="J215" s="14">
        <v>0.69</v>
      </c>
      <c r="K215" s="121">
        <f t="shared" si="6"/>
        <v>1.1581897887811416</v>
      </c>
      <c r="L215" s="127"/>
    </row>
    <row r="216" spans="1:12" ht="24">
      <c r="A216" s="126"/>
      <c r="B216" s="119">
        <v>2</v>
      </c>
      <c r="C216" s="10" t="s">
        <v>606</v>
      </c>
      <c r="D216" s="130" t="s">
        <v>606</v>
      </c>
      <c r="E216" s="130" t="s">
        <v>30</v>
      </c>
      <c r="F216" s="160" t="s">
        <v>277</v>
      </c>
      <c r="G216" s="161"/>
      <c r="H216" s="11" t="s">
        <v>608</v>
      </c>
      <c r="I216" s="14">
        <f t="shared" si="7"/>
        <v>0.57909489439057082</v>
      </c>
      <c r="J216" s="14">
        <v>0.69</v>
      </c>
      <c r="K216" s="121">
        <f t="shared" si="6"/>
        <v>1.1581897887811416</v>
      </c>
      <c r="L216" s="127"/>
    </row>
    <row r="217" spans="1:12" ht="24">
      <c r="A217" s="126"/>
      <c r="B217" s="119">
        <v>2</v>
      </c>
      <c r="C217" s="10" t="s">
        <v>606</v>
      </c>
      <c r="D217" s="130" t="s">
        <v>606</v>
      </c>
      <c r="E217" s="130" t="s">
        <v>30</v>
      </c>
      <c r="F217" s="160" t="s">
        <v>278</v>
      </c>
      <c r="G217" s="161"/>
      <c r="H217" s="11" t="s">
        <v>608</v>
      </c>
      <c r="I217" s="14">
        <f t="shared" si="7"/>
        <v>0.57909489439057082</v>
      </c>
      <c r="J217" s="14">
        <v>0.69</v>
      </c>
      <c r="K217" s="121">
        <f t="shared" si="6"/>
        <v>1.1581897887811416</v>
      </c>
      <c r="L217" s="127"/>
    </row>
    <row r="218" spans="1:12" ht="24">
      <c r="A218" s="126"/>
      <c r="B218" s="119">
        <v>2</v>
      </c>
      <c r="C218" s="10" t="s">
        <v>606</v>
      </c>
      <c r="D218" s="130" t="s">
        <v>606</v>
      </c>
      <c r="E218" s="130" t="s">
        <v>31</v>
      </c>
      <c r="F218" s="160" t="s">
        <v>279</v>
      </c>
      <c r="G218" s="161"/>
      <c r="H218" s="11" t="s">
        <v>608</v>
      </c>
      <c r="I218" s="14">
        <f t="shared" si="7"/>
        <v>0.57909489439057082</v>
      </c>
      <c r="J218" s="14">
        <v>0.69</v>
      </c>
      <c r="K218" s="121">
        <f t="shared" si="6"/>
        <v>1.1581897887811416</v>
      </c>
      <c r="L218" s="127"/>
    </row>
    <row r="219" spans="1:12" ht="24">
      <c r="A219" s="126"/>
      <c r="B219" s="119">
        <v>2</v>
      </c>
      <c r="C219" s="10" t="s">
        <v>606</v>
      </c>
      <c r="D219" s="130" t="s">
        <v>606</v>
      </c>
      <c r="E219" s="130" t="s">
        <v>31</v>
      </c>
      <c r="F219" s="160" t="s">
        <v>277</v>
      </c>
      <c r="G219" s="161"/>
      <c r="H219" s="11" t="s">
        <v>608</v>
      </c>
      <c r="I219" s="14">
        <f t="shared" si="7"/>
        <v>0.57909489439057082</v>
      </c>
      <c r="J219" s="14">
        <v>0.69</v>
      </c>
      <c r="K219" s="121">
        <f t="shared" si="6"/>
        <v>1.1581897887811416</v>
      </c>
      <c r="L219" s="127"/>
    </row>
    <row r="220" spans="1:12" ht="24">
      <c r="A220" s="126"/>
      <c r="B220" s="119">
        <v>2</v>
      </c>
      <c r="C220" s="10" t="s">
        <v>606</v>
      </c>
      <c r="D220" s="130" t="s">
        <v>606</v>
      </c>
      <c r="E220" s="130" t="s">
        <v>31</v>
      </c>
      <c r="F220" s="160" t="s">
        <v>278</v>
      </c>
      <c r="G220" s="161"/>
      <c r="H220" s="11" t="s">
        <v>608</v>
      </c>
      <c r="I220" s="14">
        <f t="shared" si="7"/>
        <v>0.57909489439057082</v>
      </c>
      <c r="J220" s="14">
        <v>0.69</v>
      </c>
      <c r="K220" s="121">
        <f t="shared" si="6"/>
        <v>1.1581897887811416</v>
      </c>
      <c r="L220" s="127"/>
    </row>
    <row r="221" spans="1:12" ht="15" customHeight="1">
      <c r="A221" s="126"/>
      <c r="B221" s="119">
        <v>5</v>
      </c>
      <c r="C221" s="10" t="s">
        <v>828</v>
      </c>
      <c r="D221" s="130" t="s">
        <v>895</v>
      </c>
      <c r="E221" s="130" t="s">
        <v>829</v>
      </c>
      <c r="F221" s="160"/>
      <c r="G221" s="161"/>
      <c r="H221" s="11" t="s">
        <v>830</v>
      </c>
      <c r="I221" s="14">
        <f t="shared" si="7"/>
        <v>0.32731450552510533</v>
      </c>
      <c r="J221" s="14">
        <v>0.39</v>
      </c>
      <c r="K221" s="121">
        <f t="shared" si="6"/>
        <v>1.6365725276255265</v>
      </c>
      <c r="L221" s="127"/>
    </row>
    <row r="222" spans="1:12" ht="15" customHeight="1">
      <c r="A222" s="126"/>
      <c r="B222" s="119">
        <v>5</v>
      </c>
      <c r="C222" s="10" t="s">
        <v>828</v>
      </c>
      <c r="D222" s="130" t="s">
        <v>896</v>
      </c>
      <c r="E222" s="130" t="s">
        <v>716</v>
      </c>
      <c r="F222" s="160"/>
      <c r="G222" s="161"/>
      <c r="H222" s="11" t="s">
        <v>830</v>
      </c>
      <c r="I222" s="14">
        <f t="shared" si="7"/>
        <v>0.34409986478280297</v>
      </c>
      <c r="J222" s="14">
        <v>0.41</v>
      </c>
      <c r="K222" s="121">
        <f t="shared" si="6"/>
        <v>1.7204993239140149</v>
      </c>
      <c r="L222" s="127"/>
    </row>
    <row r="223" spans="1:12">
      <c r="A223" s="126"/>
      <c r="B223" s="119">
        <v>4</v>
      </c>
      <c r="C223" s="10" t="s">
        <v>831</v>
      </c>
      <c r="D223" s="130" t="s">
        <v>897</v>
      </c>
      <c r="E223" s="130" t="s">
        <v>832</v>
      </c>
      <c r="F223" s="160" t="s">
        <v>279</v>
      </c>
      <c r="G223" s="161"/>
      <c r="H223" s="11" t="s">
        <v>833</v>
      </c>
      <c r="I223" s="14">
        <f t="shared" si="7"/>
        <v>0.57909489439057082</v>
      </c>
      <c r="J223" s="14">
        <v>0.69</v>
      </c>
      <c r="K223" s="121">
        <f t="shared" si="6"/>
        <v>2.3163795775622833</v>
      </c>
      <c r="L223" s="127"/>
    </row>
    <row r="224" spans="1:12" ht="48">
      <c r="A224" s="126"/>
      <c r="B224" s="119">
        <v>3</v>
      </c>
      <c r="C224" s="10" t="s">
        <v>834</v>
      </c>
      <c r="D224" s="130" t="s">
        <v>834</v>
      </c>
      <c r="E224" s="130" t="s">
        <v>835</v>
      </c>
      <c r="F224" s="160"/>
      <c r="G224" s="161"/>
      <c r="H224" s="11" t="s">
        <v>836</v>
      </c>
      <c r="I224" s="14">
        <f t="shared" si="7"/>
        <v>2.0897772275833648</v>
      </c>
      <c r="J224" s="14">
        <v>2.4900000000000002</v>
      </c>
      <c r="K224" s="121">
        <f t="shared" si="6"/>
        <v>6.269331682750094</v>
      </c>
      <c r="L224" s="127"/>
    </row>
    <row r="225" spans="1:12" ht="24">
      <c r="A225" s="126"/>
      <c r="B225" s="119">
        <v>2</v>
      </c>
      <c r="C225" s="10" t="s">
        <v>721</v>
      </c>
      <c r="D225" s="130" t="s">
        <v>721</v>
      </c>
      <c r="E225" s="130" t="s">
        <v>30</v>
      </c>
      <c r="F225" s="160"/>
      <c r="G225" s="161"/>
      <c r="H225" s="11" t="s">
        <v>722</v>
      </c>
      <c r="I225" s="14">
        <v>5.79</v>
      </c>
      <c r="J225" s="14">
        <v>18.809999999999999</v>
      </c>
      <c r="K225" s="121">
        <f t="shared" si="6"/>
        <v>11.58</v>
      </c>
      <c r="L225" s="127"/>
    </row>
    <row r="226" spans="1:12" ht="24">
      <c r="A226" s="126"/>
      <c r="B226" s="119">
        <v>10</v>
      </c>
      <c r="C226" s="10" t="s">
        <v>837</v>
      </c>
      <c r="D226" s="130" t="s">
        <v>837</v>
      </c>
      <c r="E226" s="130" t="s">
        <v>32</v>
      </c>
      <c r="F226" s="160" t="s">
        <v>112</v>
      </c>
      <c r="G226" s="161"/>
      <c r="H226" s="11" t="s">
        <v>243</v>
      </c>
      <c r="I226" s="14">
        <f t="shared" si="7"/>
        <v>1.8799602368621433</v>
      </c>
      <c r="J226" s="14">
        <v>2.2400000000000002</v>
      </c>
      <c r="K226" s="121">
        <f t="shared" si="6"/>
        <v>18.799602368621432</v>
      </c>
      <c r="L226" s="127"/>
    </row>
    <row r="227" spans="1:12" ht="24">
      <c r="A227" s="126"/>
      <c r="B227" s="119">
        <v>10</v>
      </c>
      <c r="C227" s="10" t="s">
        <v>837</v>
      </c>
      <c r="D227" s="130" t="s">
        <v>837</v>
      </c>
      <c r="E227" s="130" t="s">
        <v>32</v>
      </c>
      <c r="F227" s="160" t="s">
        <v>216</v>
      </c>
      <c r="G227" s="161"/>
      <c r="H227" s="11" t="s">
        <v>243</v>
      </c>
      <c r="I227" s="14">
        <f t="shared" si="7"/>
        <v>1.8799602368621433</v>
      </c>
      <c r="J227" s="14">
        <v>2.2400000000000002</v>
      </c>
      <c r="K227" s="121">
        <f t="shared" si="6"/>
        <v>18.799602368621432</v>
      </c>
      <c r="L227" s="127"/>
    </row>
    <row r="228" spans="1:12" ht="24">
      <c r="A228" s="126"/>
      <c r="B228" s="119">
        <v>1</v>
      </c>
      <c r="C228" s="10" t="s">
        <v>838</v>
      </c>
      <c r="D228" s="130" t="s">
        <v>838</v>
      </c>
      <c r="E228" s="130" t="s">
        <v>31</v>
      </c>
      <c r="F228" s="160" t="s">
        <v>279</v>
      </c>
      <c r="G228" s="161"/>
      <c r="H228" s="11" t="s">
        <v>839</v>
      </c>
      <c r="I228" s="14">
        <f t="shared" si="7"/>
        <v>0.65462901105021065</v>
      </c>
      <c r="J228" s="14">
        <v>0.78</v>
      </c>
      <c r="K228" s="121">
        <f t="shared" si="6"/>
        <v>0.65462901105021065</v>
      </c>
      <c r="L228" s="127"/>
    </row>
    <row r="229" spans="1:12" ht="24">
      <c r="A229" s="126"/>
      <c r="B229" s="119">
        <v>1</v>
      </c>
      <c r="C229" s="10" t="s">
        <v>838</v>
      </c>
      <c r="D229" s="130" t="s">
        <v>838</v>
      </c>
      <c r="E229" s="130" t="s">
        <v>31</v>
      </c>
      <c r="F229" s="160" t="s">
        <v>589</v>
      </c>
      <c r="G229" s="161"/>
      <c r="H229" s="11" t="s">
        <v>839</v>
      </c>
      <c r="I229" s="14">
        <f t="shared" si="7"/>
        <v>0.65462901105021065</v>
      </c>
      <c r="J229" s="14">
        <v>0.78</v>
      </c>
      <c r="K229" s="121">
        <f t="shared" si="6"/>
        <v>0.65462901105021065</v>
      </c>
      <c r="L229" s="127"/>
    </row>
    <row r="230" spans="1:12" ht="24">
      <c r="A230" s="126"/>
      <c r="B230" s="119">
        <v>1</v>
      </c>
      <c r="C230" s="10" t="s">
        <v>838</v>
      </c>
      <c r="D230" s="130" t="s">
        <v>838</v>
      </c>
      <c r="E230" s="130" t="s">
        <v>31</v>
      </c>
      <c r="F230" s="160" t="s">
        <v>115</v>
      </c>
      <c r="G230" s="161"/>
      <c r="H230" s="11" t="s">
        <v>839</v>
      </c>
      <c r="I230" s="14">
        <f t="shared" si="7"/>
        <v>0.65462901105021065</v>
      </c>
      <c r="J230" s="14">
        <v>0.78</v>
      </c>
      <c r="K230" s="121">
        <f t="shared" si="6"/>
        <v>0.65462901105021065</v>
      </c>
      <c r="L230" s="127"/>
    </row>
    <row r="231" spans="1:12" ht="24">
      <c r="A231" s="126"/>
      <c r="B231" s="119">
        <v>3</v>
      </c>
      <c r="C231" s="10" t="s">
        <v>840</v>
      </c>
      <c r="D231" s="130" t="s">
        <v>840</v>
      </c>
      <c r="E231" s="130"/>
      <c r="F231" s="160"/>
      <c r="G231" s="161"/>
      <c r="H231" s="11" t="s">
        <v>841</v>
      </c>
      <c r="I231" s="14">
        <f t="shared" si="7"/>
        <v>0.54552417587517554</v>
      </c>
      <c r="J231" s="14">
        <v>0.65</v>
      </c>
      <c r="K231" s="121">
        <f t="shared" si="6"/>
        <v>1.6365725276255265</v>
      </c>
      <c r="L231" s="127"/>
    </row>
    <row r="232" spans="1:12" ht="24">
      <c r="A232" s="126"/>
      <c r="B232" s="119">
        <v>30</v>
      </c>
      <c r="C232" s="10" t="s">
        <v>842</v>
      </c>
      <c r="D232" s="130" t="s">
        <v>842</v>
      </c>
      <c r="E232" s="130"/>
      <c r="F232" s="160"/>
      <c r="G232" s="161"/>
      <c r="H232" s="11" t="s">
        <v>843</v>
      </c>
      <c r="I232" s="14">
        <f t="shared" si="7"/>
        <v>0.51195345735978004</v>
      </c>
      <c r="J232" s="14">
        <v>0.61</v>
      </c>
      <c r="K232" s="121">
        <f t="shared" si="6"/>
        <v>15.358603720793401</v>
      </c>
      <c r="L232" s="127"/>
    </row>
    <row r="233" spans="1:12" ht="24">
      <c r="A233" s="126"/>
      <c r="B233" s="119">
        <v>3</v>
      </c>
      <c r="C233" s="10" t="s">
        <v>844</v>
      </c>
      <c r="D233" s="130" t="s">
        <v>844</v>
      </c>
      <c r="E233" s="130"/>
      <c r="F233" s="160"/>
      <c r="G233" s="161"/>
      <c r="H233" s="11" t="s">
        <v>845</v>
      </c>
      <c r="I233" s="14">
        <f t="shared" si="7"/>
        <v>0.6042729332771174</v>
      </c>
      <c r="J233" s="14">
        <v>0.72</v>
      </c>
      <c r="K233" s="121">
        <f t="shared" si="6"/>
        <v>1.8128187998313523</v>
      </c>
      <c r="L233" s="127"/>
    </row>
    <row r="234" spans="1:12" ht="24">
      <c r="A234" s="126"/>
      <c r="B234" s="119">
        <v>10</v>
      </c>
      <c r="C234" s="10" t="s">
        <v>846</v>
      </c>
      <c r="D234" s="130" t="s">
        <v>846</v>
      </c>
      <c r="E234" s="130"/>
      <c r="F234" s="160"/>
      <c r="G234" s="161"/>
      <c r="H234" s="11" t="s">
        <v>847</v>
      </c>
      <c r="I234" s="14">
        <f t="shared" si="7"/>
        <v>0.62945097216366408</v>
      </c>
      <c r="J234" s="14">
        <v>0.75</v>
      </c>
      <c r="K234" s="121">
        <f t="shared" si="6"/>
        <v>6.2945097216366408</v>
      </c>
      <c r="L234" s="127"/>
    </row>
    <row r="235" spans="1:12" ht="24">
      <c r="A235" s="126"/>
      <c r="B235" s="119">
        <v>3</v>
      </c>
      <c r="C235" s="10" t="s">
        <v>848</v>
      </c>
      <c r="D235" s="130" t="s">
        <v>848</v>
      </c>
      <c r="E235" s="130"/>
      <c r="F235" s="160"/>
      <c r="G235" s="161"/>
      <c r="H235" s="11" t="s">
        <v>849</v>
      </c>
      <c r="I235" s="14">
        <f t="shared" si="7"/>
        <v>0.62945097216366408</v>
      </c>
      <c r="J235" s="14">
        <v>0.75</v>
      </c>
      <c r="K235" s="121">
        <f t="shared" si="6"/>
        <v>1.8883529164909922</v>
      </c>
      <c r="L235" s="127"/>
    </row>
    <row r="236" spans="1:12" ht="24">
      <c r="A236" s="126"/>
      <c r="B236" s="119">
        <v>5</v>
      </c>
      <c r="C236" s="10" t="s">
        <v>850</v>
      </c>
      <c r="D236" s="130" t="s">
        <v>850</v>
      </c>
      <c r="E236" s="130"/>
      <c r="F236" s="160"/>
      <c r="G236" s="161"/>
      <c r="H236" s="11" t="s">
        <v>851</v>
      </c>
      <c r="I236" s="14">
        <f t="shared" si="7"/>
        <v>0.93158743880222283</v>
      </c>
      <c r="J236" s="14">
        <v>1.1100000000000001</v>
      </c>
      <c r="K236" s="121">
        <f t="shared" si="6"/>
        <v>4.6579371940111143</v>
      </c>
      <c r="L236" s="127"/>
    </row>
    <row r="237" spans="1:12" ht="24">
      <c r="A237" s="126"/>
      <c r="B237" s="119">
        <v>2</v>
      </c>
      <c r="C237" s="10" t="s">
        <v>852</v>
      </c>
      <c r="D237" s="130" t="s">
        <v>852</v>
      </c>
      <c r="E237" s="130"/>
      <c r="F237" s="160"/>
      <c r="G237" s="161"/>
      <c r="H237" s="11" t="s">
        <v>853</v>
      </c>
      <c r="I237" s="14">
        <f t="shared" si="7"/>
        <v>1.1749751480388395</v>
      </c>
      <c r="J237" s="14">
        <v>1.4</v>
      </c>
      <c r="K237" s="121">
        <f t="shared" si="6"/>
        <v>2.349950296077679</v>
      </c>
      <c r="L237" s="127"/>
    </row>
    <row r="238" spans="1:12" ht="24">
      <c r="A238" s="126"/>
      <c r="B238" s="119">
        <v>3</v>
      </c>
      <c r="C238" s="10" t="s">
        <v>854</v>
      </c>
      <c r="D238" s="130" t="s">
        <v>898</v>
      </c>
      <c r="E238" s="130" t="s">
        <v>32</v>
      </c>
      <c r="F238" s="160"/>
      <c r="G238" s="161"/>
      <c r="H238" s="11" t="s">
        <v>855</v>
      </c>
      <c r="I238" s="14">
        <f t="shared" si="7"/>
        <v>0.50356077773093122</v>
      </c>
      <c r="J238" s="14">
        <v>0.6</v>
      </c>
      <c r="K238" s="121">
        <f t="shared" si="6"/>
        <v>1.5106823331927937</v>
      </c>
      <c r="L238" s="127"/>
    </row>
    <row r="239" spans="1:12" ht="24">
      <c r="A239" s="126"/>
      <c r="B239" s="119">
        <v>3</v>
      </c>
      <c r="C239" s="10" t="s">
        <v>854</v>
      </c>
      <c r="D239" s="130" t="s">
        <v>854</v>
      </c>
      <c r="E239" s="130" t="s">
        <v>33</v>
      </c>
      <c r="F239" s="160"/>
      <c r="G239" s="161"/>
      <c r="H239" s="11" t="s">
        <v>855</v>
      </c>
      <c r="I239" s="14">
        <f t="shared" si="7"/>
        <v>0.58748757401941976</v>
      </c>
      <c r="J239" s="14">
        <v>0.7</v>
      </c>
      <c r="K239" s="121">
        <f t="shared" si="6"/>
        <v>1.7624627220582592</v>
      </c>
      <c r="L239" s="127"/>
    </row>
    <row r="240" spans="1:12" ht="24">
      <c r="A240" s="126"/>
      <c r="B240" s="119">
        <v>3</v>
      </c>
      <c r="C240" s="10" t="s">
        <v>854</v>
      </c>
      <c r="D240" s="130" t="s">
        <v>854</v>
      </c>
      <c r="E240" s="130" t="s">
        <v>34</v>
      </c>
      <c r="F240" s="160"/>
      <c r="G240" s="161"/>
      <c r="H240" s="11" t="s">
        <v>855</v>
      </c>
      <c r="I240" s="14">
        <f t="shared" si="7"/>
        <v>0.58748757401941976</v>
      </c>
      <c r="J240" s="14">
        <v>0.7</v>
      </c>
      <c r="K240" s="121">
        <f t="shared" si="6"/>
        <v>1.7624627220582592</v>
      </c>
      <c r="L240" s="127"/>
    </row>
    <row r="241" spans="1:12" ht="24">
      <c r="A241" s="126"/>
      <c r="B241" s="119">
        <v>2</v>
      </c>
      <c r="C241" s="10" t="s">
        <v>854</v>
      </c>
      <c r="D241" s="130" t="s">
        <v>899</v>
      </c>
      <c r="E241" s="130" t="s">
        <v>42</v>
      </c>
      <c r="F241" s="160"/>
      <c r="G241" s="161"/>
      <c r="H241" s="11" t="s">
        <v>855</v>
      </c>
      <c r="I241" s="14">
        <f t="shared" si="7"/>
        <v>1.0406922739772579</v>
      </c>
      <c r="J241" s="14">
        <v>1.24</v>
      </c>
      <c r="K241" s="121">
        <f t="shared" si="6"/>
        <v>2.0813845479545159</v>
      </c>
      <c r="L241" s="127"/>
    </row>
    <row r="242" spans="1:12" ht="24">
      <c r="A242" s="126"/>
      <c r="B242" s="119">
        <v>2</v>
      </c>
      <c r="C242" s="10" t="s">
        <v>854</v>
      </c>
      <c r="D242" s="130" t="s">
        <v>900</v>
      </c>
      <c r="E242" s="130" t="s">
        <v>45</v>
      </c>
      <c r="F242" s="160"/>
      <c r="G242" s="161"/>
      <c r="H242" s="11" t="s">
        <v>855</v>
      </c>
      <c r="I242" s="14">
        <f t="shared" si="7"/>
        <v>1.1581897887811416</v>
      </c>
      <c r="J242" s="14">
        <v>1.38</v>
      </c>
      <c r="K242" s="121">
        <f t="shared" si="6"/>
        <v>2.3163795775622833</v>
      </c>
      <c r="L242" s="127"/>
    </row>
    <row r="243" spans="1:12" ht="24">
      <c r="A243" s="126"/>
      <c r="B243" s="119">
        <v>2</v>
      </c>
      <c r="C243" s="10" t="s">
        <v>854</v>
      </c>
      <c r="D243" s="130" t="s">
        <v>901</v>
      </c>
      <c r="E243" s="130" t="s">
        <v>46</v>
      </c>
      <c r="F243" s="160"/>
      <c r="G243" s="161"/>
      <c r="H243" s="11" t="s">
        <v>855</v>
      </c>
      <c r="I243" s="14">
        <f t="shared" si="7"/>
        <v>1.3763994591312119</v>
      </c>
      <c r="J243" s="14">
        <v>1.64</v>
      </c>
      <c r="K243" s="121">
        <f t="shared" si="6"/>
        <v>2.7527989182624237</v>
      </c>
      <c r="L243" s="127"/>
    </row>
    <row r="244" spans="1:12" ht="24">
      <c r="A244" s="126"/>
      <c r="B244" s="119">
        <v>3</v>
      </c>
      <c r="C244" s="10" t="s">
        <v>856</v>
      </c>
      <c r="D244" s="130" t="s">
        <v>902</v>
      </c>
      <c r="E244" s="130" t="s">
        <v>28</v>
      </c>
      <c r="F244" s="160"/>
      <c r="G244" s="161"/>
      <c r="H244" s="11" t="s">
        <v>857</v>
      </c>
      <c r="I244" s="14">
        <f t="shared" si="7"/>
        <v>0.50356077773093122</v>
      </c>
      <c r="J244" s="14">
        <v>0.6</v>
      </c>
      <c r="K244" s="121">
        <f t="shared" si="6"/>
        <v>1.5106823331927937</v>
      </c>
      <c r="L244" s="127"/>
    </row>
    <row r="245" spans="1:12" ht="24">
      <c r="A245" s="126"/>
      <c r="B245" s="119">
        <v>2</v>
      </c>
      <c r="C245" s="10" t="s">
        <v>858</v>
      </c>
      <c r="D245" s="130" t="s">
        <v>858</v>
      </c>
      <c r="E245" s="130" t="s">
        <v>279</v>
      </c>
      <c r="F245" s="160"/>
      <c r="G245" s="161"/>
      <c r="H245" s="11" t="s">
        <v>859</v>
      </c>
      <c r="I245" s="14">
        <f t="shared" si="7"/>
        <v>1.6365725276255265</v>
      </c>
      <c r="J245" s="14">
        <v>1.95</v>
      </c>
      <c r="K245" s="121">
        <f t="shared" si="6"/>
        <v>3.273145055251053</v>
      </c>
      <c r="L245" s="127"/>
    </row>
    <row r="246" spans="1:12" ht="24">
      <c r="A246" s="126"/>
      <c r="B246" s="119">
        <v>2</v>
      </c>
      <c r="C246" s="10" t="s">
        <v>858</v>
      </c>
      <c r="D246" s="130" t="s">
        <v>858</v>
      </c>
      <c r="E246" s="130" t="s">
        <v>277</v>
      </c>
      <c r="F246" s="160"/>
      <c r="G246" s="161"/>
      <c r="H246" s="11" t="s">
        <v>859</v>
      </c>
      <c r="I246" s="14">
        <f t="shared" si="7"/>
        <v>1.6365725276255265</v>
      </c>
      <c r="J246" s="14">
        <v>1.95</v>
      </c>
      <c r="K246" s="121">
        <f t="shared" si="6"/>
        <v>3.273145055251053</v>
      </c>
      <c r="L246" s="127"/>
    </row>
    <row r="247" spans="1:12" ht="24">
      <c r="A247" s="126"/>
      <c r="B247" s="119">
        <v>2</v>
      </c>
      <c r="C247" s="10" t="s">
        <v>858</v>
      </c>
      <c r="D247" s="130" t="s">
        <v>858</v>
      </c>
      <c r="E247" s="130" t="s">
        <v>278</v>
      </c>
      <c r="F247" s="160"/>
      <c r="G247" s="161"/>
      <c r="H247" s="11" t="s">
        <v>859</v>
      </c>
      <c r="I247" s="14">
        <f t="shared" si="7"/>
        <v>1.6365725276255265</v>
      </c>
      <c r="J247" s="14">
        <v>1.95</v>
      </c>
      <c r="K247" s="121">
        <f t="shared" si="6"/>
        <v>3.273145055251053</v>
      </c>
      <c r="L247" s="127"/>
    </row>
    <row r="248" spans="1:12" ht="24">
      <c r="A248" s="126"/>
      <c r="B248" s="119">
        <v>2</v>
      </c>
      <c r="C248" s="10" t="s">
        <v>860</v>
      </c>
      <c r="D248" s="130" t="s">
        <v>860</v>
      </c>
      <c r="E248" s="130" t="s">
        <v>277</v>
      </c>
      <c r="F248" s="160"/>
      <c r="G248" s="161"/>
      <c r="H248" s="11" t="s">
        <v>861</v>
      </c>
      <c r="I248" s="14">
        <f t="shared" si="7"/>
        <v>1.6701432461409218</v>
      </c>
      <c r="J248" s="14">
        <v>1.99</v>
      </c>
      <c r="K248" s="121">
        <f t="shared" si="6"/>
        <v>3.3402864922818436</v>
      </c>
      <c r="L248" s="127"/>
    </row>
    <row r="249" spans="1:12" ht="24">
      <c r="A249" s="126"/>
      <c r="B249" s="119">
        <v>2</v>
      </c>
      <c r="C249" s="10" t="s">
        <v>860</v>
      </c>
      <c r="D249" s="130" t="s">
        <v>860</v>
      </c>
      <c r="E249" s="130" t="s">
        <v>278</v>
      </c>
      <c r="F249" s="160"/>
      <c r="G249" s="161"/>
      <c r="H249" s="11" t="s">
        <v>861</v>
      </c>
      <c r="I249" s="14">
        <f t="shared" si="7"/>
        <v>1.6701432461409218</v>
      </c>
      <c r="J249" s="14">
        <v>1.99</v>
      </c>
      <c r="K249" s="121">
        <f t="shared" si="6"/>
        <v>3.3402864922818436</v>
      </c>
      <c r="L249" s="127"/>
    </row>
    <row r="250" spans="1:12" ht="24">
      <c r="A250" s="126"/>
      <c r="B250" s="119">
        <v>2</v>
      </c>
      <c r="C250" s="10" t="s">
        <v>862</v>
      </c>
      <c r="D250" s="130" t="s">
        <v>862</v>
      </c>
      <c r="E250" s="130"/>
      <c r="F250" s="160"/>
      <c r="G250" s="161"/>
      <c r="H250" s="11" t="s">
        <v>863</v>
      </c>
      <c r="I250" s="14">
        <f t="shared" si="7"/>
        <v>0.52873881661747779</v>
      </c>
      <c r="J250" s="14">
        <v>0.63</v>
      </c>
      <c r="K250" s="121">
        <f t="shared" si="6"/>
        <v>1.0574776332349556</v>
      </c>
      <c r="L250" s="127"/>
    </row>
    <row r="251" spans="1:12" ht="24">
      <c r="A251" s="126"/>
      <c r="B251" s="119">
        <v>2</v>
      </c>
      <c r="C251" s="10" t="s">
        <v>864</v>
      </c>
      <c r="D251" s="130" t="s">
        <v>864</v>
      </c>
      <c r="E251" s="130" t="s">
        <v>865</v>
      </c>
      <c r="F251" s="160"/>
      <c r="G251" s="161"/>
      <c r="H251" s="11" t="s">
        <v>866</v>
      </c>
      <c r="I251" s="14">
        <f t="shared" si="7"/>
        <v>2.4674478108815627</v>
      </c>
      <c r="J251" s="14">
        <v>2.94</v>
      </c>
      <c r="K251" s="121">
        <f t="shared" si="6"/>
        <v>4.9348956217631255</v>
      </c>
      <c r="L251" s="127"/>
    </row>
    <row r="252" spans="1:12" ht="24">
      <c r="A252" s="126"/>
      <c r="B252" s="119">
        <v>1</v>
      </c>
      <c r="C252" s="10" t="s">
        <v>867</v>
      </c>
      <c r="D252" s="130" t="s">
        <v>867</v>
      </c>
      <c r="E252" s="130" t="s">
        <v>112</v>
      </c>
      <c r="F252" s="160"/>
      <c r="G252" s="161"/>
      <c r="H252" s="11" t="s">
        <v>868</v>
      </c>
      <c r="I252" s="14">
        <f t="shared" si="7"/>
        <v>1.9722797127794807</v>
      </c>
      <c r="J252" s="14">
        <v>2.35</v>
      </c>
      <c r="K252" s="121">
        <f t="shared" si="6"/>
        <v>1.9722797127794807</v>
      </c>
      <c r="L252" s="127"/>
    </row>
    <row r="253" spans="1:12" ht="24">
      <c r="A253" s="126"/>
      <c r="B253" s="119">
        <v>1</v>
      </c>
      <c r="C253" s="10" t="s">
        <v>867</v>
      </c>
      <c r="D253" s="130" t="s">
        <v>867</v>
      </c>
      <c r="E253" s="130" t="s">
        <v>269</v>
      </c>
      <c r="F253" s="160"/>
      <c r="G253" s="161"/>
      <c r="H253" s="11" t="s">
        <v>868</v>
      </c>
      <c r="I253" s="14">
        <f t="shared" si="7"/>
        <v>1.9722797127794807</v>
      </c>
      <c r="J253" s="14">
        <v>2.35</v>
      </c>
      <c r="K253" s="121">
        <f t="shared" si="6"/>
        <v>1.9722797127794807</v>
      </c>
      <c r="L253" s="127"/>
    </row>
    <row r="254" spans="1:12" ht="24">
      <c r="A254" s="126"/>
      <c r="B254" s="119">
        <v>1</v>
      </c>
      <c r="C254" s="10" t="s">
        <v>867</v>
      </c>
      <c r="D254" s="130" t="s">
        <v>867</v>
      </c>
      <c r="E254" s="130" t="s">
        <v>272</v>
      </c>
      <c r="F254" s="160"/>
      <c r="G254" s="161"/>
      <c r="H254" s="11" t="s">
        <v>868</v>
      </c>
      <c r="I254" s="14">
        <f t="shared" si="7"/>
        <v>1.9722797127794807</v>
      </c>
      <c r="J254" s="14">
        <v>2.35</v>
      </c>
      <c r="K254" s="121">
        <f t="shared" si="6"/>
        <v>1.9722797127794807</v>
      </c>
      <c r="L254" s="127"/>
    </row>
    <row r="255" spans="1:12" ht="24">
      <c r="A255" s="126"/>
      <c r="B255" s="119">
        <v>1</v>
      </c>
      <c r="C255" s="10" t="s">
        <v>867</v>
      </c>
      <c r="D255" s="130" t="s">
        <v>867</v>
      </c>
      <c r="E255" s="130" t="s">
        <v>316</v>
      </c>
      <c r="F255" s="160"/>
      <c r="G255" s="161"/>
      <c r="H255" s="11" t="s">
        <v>868</v>
      </c>
      <c r="I255" s="14">
        <f t="shared" si="7"/>
        <v>1.9722797127794807</v>
      </c>
      <c r="J255" s="14">
        <v>2.35</v>
      </c>
      <c r="K255" s="121">
        <f t="shared" si="6"/>
        <v>1.9722797127794807</v>
      </c>
      <c r="L255" s="127"/>
    </row>
    <row r="256" spans="1:12" ht="24">
      <c r="A256" s="126"/>
      <c r="B256" s="119">
        <v>1</v>
      </c>
      <c r="C256" s="10" t="s">
        <v>867</v>
      </c>
      <c r="D256" s="130" t="s">
        <v>867</v>
      </c>
      <c r="E256" s="130" t="s">
        <v>670</v>
      </c>
      <c r="F256" s="160"/>
      <c r="G256" s="161"/>
      <c r="H256" s="11" t="s">
        <v>868</v>
      </c>
      <c r="I256" s="14">
        <f t="shared" si="7"/>
        <v>1.9722797127794807</v>
      </c>
      <c r="J256" s="14">
        <v>2.35</v>
      </c>
      <c r="K256" s="121">
        <f t="shared" si="6"/>
        <v>1.9722797127794807</v>
      </c>
      <c r="L256" s="127"/>
    </row>
    <row r="257" spans="1:12">
      <c r="A257" s="126"/>
      <c r="B257" s="149"/>
      <c r="C257" s="150"/>
      <c r="D257" s="151"/>
      <c r="E257" s="151"/>
      <c r="F257" s="151"/>
      <c r="G257" s="151"/>
      <c r="H257" s="157" t="s">
        <v>916</v>
      </c>
      <c r="I257" s="148" t="s">
        <v>11</v>
      </c>
      <c r="J257" s="148"/>
      <c r="K257" s="145" t="s">
        <v>11</v>
      </c>
      <c r="L257" s="127"/>
    </row>
    <row r="258" spans="1:12" ht="24">
      <c r="A258" s="126"/>
      <c r="B258" s="119">
        <v>15</v>
      </c>
      <c r="C258" s="10" t="s">
        <v>917</v>
      </c>
      <c r="D258" s="130"/>
      <c r="E258" s="130"/>
      <c r="F258" s="130"/>
      <c r="G258" s="144"/>
      <c r="H258" s="11" t="s">
        <v>927</v>
      </c>
      <c r="I258" s="14">
        <f t="shared" si="7"/>
        <v>0.44481202032898925</v>
      </c>
      <c r="J258" s="14">
        <v>0.53</v>
      </c>
      <c r="K258" s="121">
        <f>I258*B258</f>
        <v>6.6721803049348392</v>
      </c>
      <c r="L258" s="127"/>
    </row>
    <row r="259" spans="1:12" ht="24">
      <c r="A259" s="126"/>
      <c r="B259" s="119">
        <v>15</v>
      </c>
      <c r="C259" s="10" t="s">
        <v>918</v>
      </c>
      <c r="D259" s="130"/>
      <c r="E259" s="130"/>
      <c r="F259" s="130"/>
      <c r="G259" s="144"/>
      <c r="H259" s="11" t="s">
        <v>920</v>
      </c>
      <c r="I259" s="14">
        <f t="shared" si="7"/>
        <v>0.53713149624632661</v>
      </c>
      <c r="J259" s="14">
        <v>0.64</v>
      </c>
      <c r="K259" s="121">
        <f>I259*B259</f>
        <v>8.0569724436948995</v>
      </c>
      <c r="L259" s="127"/>
    </row>
    <row r="260" spans="1:12" ht="24">
      <c r="A260" s="126"/>
      <c r="B260" s="120">
        <v>15</v>
      </c>
      <c r="C260" s="12" t="s">
        <v>919</v>
      </c>
      <c r="D260" s="131"/>
      <c r="E260" s="131"/>
      <c r="F260" s="162"/>
      <c r="G260" s="163"/>
      <c r="H260" s="13" t="s">
        <v>921</v>
      </c>
      <c r="I260" s="15">
        <f t="shared" si="7"/>
        <v>0.59588025364826858</v>
      </c>
      <c r="J260" s="15">
        <v>0.71</v>
      </c>
      <c r="K260" s="122">
        <f>I260*B260</f>
        <v>8.9382038047240293</v>
      </c>
      <c r="L260" s="127"/>
    </row>
    <row r="261" spans="1:12">
      <c r="A261" s="126"/>
      <c r="B261" s="138">
        <f>SUM(B22:B260)</f>
        <v>1027</v>
      </c>
      <c r="C261" s="138" t="s">
        <v>149</v>
      </c>
      <c r="D261" s="138"/>
      <c r="E261" s="138"/>
      <c r="F261" s="138"/>
      <c r="G261" s="138"/>
      <c r="H261" s="138"/>
      <c r="I261" s="139" t="s">
        <v>261</v>
      </c>
      <c r="J261" s="139"/>
      <c r="K261" s="140">
        <f>SUM(K22:K260)</f>
        <v>663.7213833167616</v>
      </c>
      <c r="L261" s="127"/>
    </row>
    <row r="262" spans="1:12">
      <c r="A262" s="126"/>
      <c r="B262" s="138"/>
      <c r="C262" s="138"/>
      <c r="D262" s="138"/>
      <c r="E262" s="138"/>
      <c r="F262" s="138"/>
      <c r="G262" s="138"/>
      <c r="H262" s="138"/>
      <c r="I262" s="153" t="s">
        <v>925</v>
      </c>
      <c r="J262" s="153"/>
      <c r="K262" s="140">
        <v>53.54</v>
      </c>
      <c r="L262" s="127"/>
    </row>
    <row r="263" spans="1:12">
      <c r="A263" s="126"/>
      <c r="B263" s="138"/>
      <c r="C263" s="138"/>
      <c r="D263" s="138"/>
      <c r="E263" s="138"/>
      <c r="F263" s="138"/>
      <c r="G263" s="138"/>
      <c r="H263" s="138"/>
      <c r="I263" s="139" t="s">
        <v>263</v>
      </c>
      <c r="J263" s="139"/>
      <c r="K263" s="140">
        <f>SUM(K261:K262)</f>
        <v>717.26138331676157</v>
      </c>
      <c r="L263" s="127"/>
    </row>
    <row r="264" spans="1:12">
      <c r="A264" s="6"/>
      <c r="B264" s="7"/>
      <c r="C264" s="7"/>
      <c r="D264" s="7"/>
      <c r="E264" s="7"/>
      <c r="F264" s="7"/>
      <c r="G264" s="7"/>
      <c r="H264" s="147" t="s">
        <v>922</v>
      </c>
      <c r="I264" s="7"/>
      <c r="J264" s="7"/>
      <c r="K264" s="7"/>
      <c r="L264" s="8"/>
    </row>
    <row r="265" spans="1:12" ht="20.25">
      <c r="A265" s="173" t="s">
        <v>926</v>
      </c>
      <c r="B265" s="173"/>
      <c r="C265" s="173"/>
      <c r="D265" s="173"/>
      <c r="E265" s="173"/>
      <c r="F265" s="173"/>
      <c r="G265" s="173"/>
      <c r="H265" s="173"/>
      <c r="I265" s="173"/>
      <c r="J265" s="173"/>
      <c r="K265" s="173"/>
      <c r="L265" s="173"/>
    </row>
    <row r="271" spans="1:12">
      <c r="K271" s="158"/>
    </row>
  </sheetData>
  <mergeCells count="241">
    <mergeCell ref="F31:G31"/>
    <mergeCell ref="F32:G32"/>
    <mergeCell ref="F33:G33"/>
    <mergeCell ref="F44:G44"/>
    <mergeCell ref="F45:G45"/>
    <mergeCell ref="F46:G46"/>
    <mergeCell ref="F47:G47"/>
    <mergeCell ref="F48:G48"/>
    <mergeCell ref="K10:K11"/>
    <mergeCell ref="K14:K15"/>
    <mergeCell ref="F20:G20"/>
    <mergeCell ref="F21:G21"/>
    <mergeCell ref="F22:G22"/>
    <mergeCell ref="F39:G39"/>
    <mergeCell ref="F40:G40"/>
    <mergeCell ref="F41:G41"/>
    <mergeCell ref="F42:G42"/>
    <mergeCell ref="F43:G43"/>
    <mergeCell ref="F34:G34"/>
    <mergeCell ref="F35:G35"/>
    <mergeCell ref="F36:G36"/>
    <mergeCell ref="F37:G37"/>
    <mergeCell ref="F38:G38"/>
    <mergeCell ref="F23:G23"/>
    <mergeCell ref="F24:G24"/>
    <mergeCell ref="F25:G25"/>
    <mergeCell ref="F26:G26"/>
    <mergeCell ref="F27:G27"/>
    <mergeCell ref="F28:G28"/>
    <mergeCell ref="F29:G29"/>
    <mergeCell ref="F30:G30"/>
    <mergeCell ref="F54:G54"/>
    <mergeCell ref="F55:G55"/>
    <mergeCell ref="F56:G56"/>
    <mergeCell ref="F57:G57"/>
    <mergeCell ref="F58:G58"/>
    <mergeCell ref="F49:G49"/>
    <mergeCell ref="F50:G50"/>
    <mergeCell ref="F51:G51"/>
    <mergeCell ref="F52:G52"/>
    <mergeCell ref="F53:G53"/>
    <mergeCell ref="F64:G64"/>
    <mergeCell ref="F65:G65"/>
    <mergeCell ref="F66:G66"/>
    <mergeCell ref="F67:G67"/>
    <mergeCell ref="F68:G68"/>
    <mergeCell ref="F59:G59"/>
    <mergeCell ref="F60:G60"/>
    <mergeCell ref="F61:G61"/>
    <mergeCell ref="F62:G62"/>
    <mergeCell ref="F63:G63"/>
    <mergeCell ref="F74:G74"/>
    <mergeCell ref="F75:G75"/>
    <mergeCell ref="F76:G76"/>
    <mergeCell ref="F77:G77"/>
    <mergeCell ref="F78:G78"/>
    <mergeCell ref="F69:G69"/>
    <mergeCell ref="F70:G70"/>
    <mergeCell ref="F71:G71"/>
    <mergeCell ref="F72:G72"/>
    <mergeCell ref="F73:G73"/>
    <mergeCell ref="F84:G84"/>
    <mergeCell ref="F85:G85"/>
    <mergeCell ref="F86:G86"/>
    <mergeCell ref="F87:G87"/>
    <mergeCell ref="F88:G88"/>
    <mergeCell ref="F79:G79"/>
    <mergeCell ref="F80:G80"/>
    <mergeCell ref="F81:G81"/>
    <mergeCell ref="F82:G82"/>
    <mergeCell ref="F83:G83"/>
    <mergeCell ref="F94:G94"/>
    <mergeCell ref="F95:G95"/>
    <mergeCell ref="F96:G96"/>
    <mergeCell ref="F97:G97"/>
    <mergeCell ref="F98:G98"/>
    <mergeCell ref="F89:G89"/>
    <mergeCell ref="F90:G90"/>
    <mergeCell ref="F91:G91"/>
    <mergeCell ref="F92:G92"/>
    <mergeCell ref="F93:G93"/>
    <mergeCell ref="F104:G104"/>
    <mergeCell ref="F105:G105"/>
    <mergeCell ref="F106:G106"/>
    <mergeCell ref="F107:G107"/>
    <mergeCell ref="F108:G108"/>
    <mergeCell ref="F99:G99"/>
    <mergeCell ref="F100:G100"/>
    <mergeCell ref="F101:G101"/>
    <mergeCell ref="F102:G102"/>
    <mergeCell ref="F103:G103"/>
    <mergeCell ref="F114:G114"/>
    <mergeCell ref="F115:G115"/>
    <mergeCell ref="F116:G116"/>
    <mergeCell ref="F117:G117"/>
    <mergeCell ref="F118:G118"/>
    <mergeCell ref="F109:G109"/>
    <mergeCell ref="F110:G110"/>
    <mergeCell ref="F111:G111"/>
    <mergeCell ref="F112:G112"/>
    <mergeCell ref="F113:G113"/>
    <mergeCell ref="F124:G124"/>
    <mergeCell ref="F125:G125"/>
    <mergeCell ref="F126:G126"/>
    <mergeCell ref="F127:G127"/>
    <mergeCell ref="F128:G128"/>
    <mergeCell ref="F119:G119"/>
    <mergeCell ref="F120:G120"/>
    <mergeCell ref="F121:G121"/>
    <mergeCell ref="F122:G122"/>
    <mergeCell ref="F123:G123"/>
    <mergeCell ref="F134:G134"/>
    <mergeCell ref="F135:G135"/>
    <mergeCell ref="F136:G136"/>
    <mergeCell ref="F137:G137"/>
    <mergeCell ref="F138:G138"/>
    <mergeCell ref="F129:G129"/>
    <mergeCell ref="F130:G130"/>
    <mergeCell ref="F131:G131"/>
    <mergeCell ref="F132:G132"/>
    <mergeCell ref="F133:G133"/>
    <mergeCell ref="F144:G144"/>
    <mergeCell ref="F145:G145"/>
    <mergeCell ref="F146:G146"/>
    <mergeCell ref="F147:G147"/>
    <mergeCell ref="F148:G148"/>
    <mergeCell ref="F139:G139"/>
    <mergeCell ref="F140:G140"/>
    <mergeCell ref="F141:G141"/>
    <mergeCell ref="F142:G142"/>
    <mergeCell ref="F143:G143"/>
    <mergeCell ref="F154:G154"/>
    <mergeCell ref="F155:G155"/>
    <mergeCell ref="F156:G156"/>
    <mergeCell ref="F157:G157"/>
    <mergeCell ref="F158:G158"/>
    <mergeCell ref="F149:G149"/>
    <mergeCell ref="F150:G150"/>
    <mergeCell ref="F151:G151"/>
    <mergeCell ref="F152:G152"/>
    <mergeCell ref="F153:G153"/>
    <mergeCell ref="F164:G164"/>
    <mergeCell ref="F165:G165"/>
    <mergeCell ref="F166:G166"/>
    <mergeCell ref="F167:G167"/>
    <mergeCell ref="F168:G168"/>
    <mergeCell ref="F159:G159"/>
    <mergeCell ref="F160:G160"/>
    <mergeCell ref="F161:G161"/>
    <mergeCell ref="F162:G162"/>
    <mergeCell ref="F163:G163"/>
    <mergeCell ref="F174:G174"/>
    <mergeCell ref="F175:G175"/>
    <mergeCell ref="F176:G176"/>
    <mergeCell ref="F177:G177"/>
    <mergeCell ref="F178:G178"/>
    <mergeCell ref="F169:G169"/>
    <mergeCell ref="F170:G170"/>
    <mergeCell ref="F171:G171"/>
    <mergeCell ref="F172:G172"/>
    <mergeCell ref="F173:G173"/>
    <mergeCell ref="F184:G184"/>
    <mergeCell ref="F185:G185"/>
    <mergeCell ref="F186:G186"/>
    <mergeCell ref="F187:G187"/>
    <mergeCell ref="F188:G188"/>
    <mergeCell ref="F179:G179"/>
    <mergeCell ref="F180:G180"/>
    <mergeCell ref="F181:G181"/>
    <mergeCell ref="F182:G182"/>
    <mergeCell ref="F183:G183"/>
    <mergeCell ref="F194:G194"/>
    <mergeCell ref="F195:G195"/>
    <mergeCell ref="F196:G196"/>
    <mergeCell ref="F197:G197"/>
    <mergeCell ref="F198:G198"/>
    <mergeCell ref="F189:G189"/>
    <mergeCell ref="F190:G190"/>
    <mergeCell ref="F191:G191"/>
    <mergeCell ref="F192:G192"/>
    <mergeCell ref="F193:G193"/>
    <mergeCell ref="F204:G204"/>
    <mergeCell ref="F205:G205"/>
    <mergeCell ref="F206:G206"/>
    <mergeCell ref="F207:G207"/>
    <mergeCell ref="F208:G208"/>
    <mergeCell ref="F199:G199"/>
    <mergeCell ref="F200:G200"/>
    <mergeCell ref="F201:G201"/>
    <mergeCell ref="F202:G202"/>
    <mergeCell ref="F203:G203"/>
    <mergeCell ref="F214:G214"/>
    <mergeCell ref="F215:G215"/>
    <mergeCell ref="F216:G216"/>
    <mergeCell ref="F217:G217"/>
    <mergeCell ref="F218:G218"/>
    <mergeCell ref="F209:G209"/>
    <mergeCell ref="F210:G210"/>
    <mergeCell ref="F211:G211"/>
    <mergeCell ref="F212:G212"/>
    <mergeCell ref="F213:G213"/>
    <mergeCell ref="F224:G224"/>
    <mergeCell ref="F225:G225"/>
    <mergeCell ref="F226:G226"/>
    <mergeCell ref="F227:G227"/>
    <mergeCell ref="F228:G228"/>
    <mergeCell ref="F219:G219"/>
    <mergeCell ref="F220:G220"/>
    <mergeCell ref="F221:G221"/>
    <mergeCell ref="F222:G222"/>
    <mergeCell ref="F223:G223"/>
    <mergeCell ref="F234:G234"/>
    <mergeCell ref="F235:G235"/>
    <mergeCell ref="F236:G236"/>
    <mergeCell ref="F237:G237"/>
    <mergeCell ref="F238:G238"/>
    <mergeCell ref="F229:G229"/>
    <mergeCell ref="F230:G230"/>
    <mergeCell ref="F231:G231"/>
    <mergeCell ref="F232:G232"/>
    <mergeCell ref="F233:G233"/>
    <mergeCell ref="F244:G244"/>
    <mergeCell ref="F245:G245"/>
    <mergeCell ref="F246:G246"/>
    <mergeCell ref="F247:G247"/>
    <mergeCell ref="F248:G248"/>
    <mergeCell ref="F256:G256"/>
    <mergeCell ref="F239:G239"/>
    <mergeCell ref="F240:G240"/>
    <mergeCell ref="F241:G241"/>
    <mergeCell ref="F242:G242"/>
    <mergeCell ref="F243:G243"/>
    <mergeCell ref="A265:L265"/>
    <mergeCell ref="F254:G254"/>
    <mergeCell ref="F255:G255"/>
    <mergeCell ref="F260:G260"/>
    <mergeCell ref="F249:G249"/>
    <mergeCell ref="F250:G250"/>
    <mergeCell ref="F251:G251"/>
    <mergeCell ref="F252:G252"/>
    <mergeCell ref="F253:G253"/>
  </mergeCells>
  <printOptions horizontalCentered="1"/>
  <pageMargins left="0.11" right="0.11" top="0.32" bottom="0.31" header="0.17" footer="0.12000000000000001"/>
  <pageSetup paperSize="9" scale="75" orientation="portrait" horizontalDpi="4294967293" verticalDpi="0" r:id="rId1"/>
  <headerFooter>
    <oddFooter>&amp;CPage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826.42000000000064</v>
      </c>
      <c r="O2" s="21" t="s">
        <v>265</v>
      </c>
    </row>
    <row r="3" spans="1:15" s="21" customFormat="1" ht="15" customHeight="1" thickBot="1">
      <c r="A3" s="22" t="s">
        <v>156</v>
      </c>
      <c r="G3" s="28">
        <f>'Shipping Customer'!K14</f>
        <v>45237</v>
      </c>
      <c r="H3" s="29"/>
      <c r="N3" s="21">
        <v>826.42000000000064</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USD</v>
      </c>
    </row>
    <row r="10" spans="1:15" s="21" customFormat="1" ht="13.5" thickBot="1">
      <c r="A10" s="36" t="str">
        <f>'Copy paste to Here'!G10</f>
        <v>Piercing4u Izabela Jaworowska</v>
      </c>
      <c r="B10" s="37"/>
      <c r="C10" s="37"/>
      <c r="D10" s="37"/>
      <c r="F10" s="38" t="str">
        <f>'Copy paste to Here'!B10</f>
        <v>Piercing4u Izabela Jaworowska</v>
      </c>
      <c r="G10" s="39"/>
      <c r="H10" s="40"/>
      <c r="K10" s="107" t="s">
        <v>282</v>
      </c>
      <c r="L10" s="35" t="s">
        <v>282</v>
      </c>
      <c r="M10" s="21">
        <v>1</v>
      </c>
    </row>
    <row r="11" spans="1:15" s="21" customFormat="1" ht="15.75" thickBot="1">
      <c r="A11" s="41" t="str">
        <f>'Copy paste to Here'!G11</f>
        <v>Izabela Jaworowska</v>
      </c>
      <c r="B11" s="42"/>
      <c r="C11" s="42"/>
      <c r="D11" s="42"/>
      <c r="F11" s="43" t="str">
        <f>'Copy paste to Here'!B11</f>
        <v>Izabela Jaworowska</v>
      </c>
      <c r="G11" s="44"/>
      <c r="H11" s="45"/>
      <c r="K11" s="105" t="s">
        <v>163</v>
      </c>
      <c r="L11" s="46" t="s">
        <v>164</v>
      </c>
      <c r="M11" s="125">
        <f>VLOOKUP(G3,[1]Sheet1!$A$9:$I$7290,2,FALSE)</f>
        <v>35.4</v>
      </c>
    </row>
    <row r="12" spans="1:15" s="21" customFormat="1" ht="15.75" thickBot="1">
      <c r="A12" s="41" t="str">
        <f>'Copy paste to Here'!G12</f>
        <v>Herdera 21/13</v>
      </c>
      <c r="B12" s="42"/>
      <c r="C12" s="42"/>
      <c r="D12" s="42"/>
      <c r="E12" s="89"/>
      <c r="F12" s="43" t="str">
        <f>'Copy paste to Here'!B12</f>
        <v>Herdera 21/13</v>
      </c>
      <c r="G12" s="44"/>
      <c r="H12" s="45"/>
      <c r="K12" s="105" t="s">
        <v>165</v>
      </c>
      <c r="L12" s="46" t="s">
        <v>138</v>
      </c>
      <c r="M12" s="21">
        <f>VLOOKUP(G3,[1]Sheet1!$A$9:$I$7290,3,FALSE)</f>
        <v>37.72</v>
      </c>
    </row>
    <row r="13" spans="1:15" s="21" customFormat="1" ht="15.75" thickBot="1">
      <c r="A13" s="41" t="str">
        <f>'Copy paste to Here'!G13</f>
        <v>10-691 Olsztyn</v>
      </c>
      <c r="B13" s="42"/>
      <c r="C13" s="42"/>
      <c r="D13" s="42"/>
      <c r="E13" s="123" t="s">
        <v>164</v>
      </c>
      <c r="F13" s="43" t="str">
        <f>'Copy paste to Here'!B13</f>
        <v>10-691 Olsztyn</v>
      </c>
      <c r="G13" s="44"/>
      <c r="H13" s="45"/>
      <c r="K13" s="105" t="s">
        <v>166</v>
      </c>
      <c r="L13" s="46" t="s">
        <v>167</v>
      </c>
      <c r="M13" s="125">
        <f>VLOOKUP(G3,[1]Sheet1!$A$9:$I$7290,4,FALSE)</f>
        <v>43.45</v>
      </c>
    </row>
    <row r="14" spans="1:15" s="21" customFormat="1" ht="15.75" thickBot="1">
      <c r="A14" s="41" t="str">
        <f>'Copy paste to Here'!G14</f>
        <v>Poland</v>
      </c>
      <c r="B14" s="42"/>
      <c r="C14" s="42"/>
      <c r="D14" s="42"/>
      <c r="E14" s="176">
        <f>VLOOKUP(J9,$L$10:$M$17,2,FALSE)</f>
        <v>35.4</v>
      </c>
      <c r="F14" s="43" t="str">
        <f>'Copy paste to Here'!B14</f>
        <v>Poland</v>
      </c>
      <c r="G14" s="44"/>
      <c r="H14" s="45"/>
      <c r="K14" s="105" t="s">
        <v>168</v>
      </c>
      <c r="L14" s="46" t="s">
        <v>169</v>
      </c>
      <c r="M14" s="21">
        <f>VLOOKUP(G3,[1]Sheet1!$A$9:$I$7290,5,FALSE)</f>
        <v>22.54</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25.64</v>
      </c>
    </row>
    <row r="16" spans="1:15" s="21" customFormat="1" ht="13.7" customHeight="1" thickBot="1">
      <c r="A16" s="52"/>
      <c r="K16" s="106" t="s">
        <v>172</v>
      </c>
      <c r="L16" s="51" t="s">
        <v>173</v>
      </c>
      <c r="M16" s="21">
        <f>VLOOKUP(G3,[1]Sheet1!$A$9:$I$7290,7,FALSE)</f>
        <v>20.79</v>
      </c>
    </row>
    <row r="17" spans="1:13" s="21" customFormat="1" ht="13.5" thickBot="1">
      <c r="A17" s="53" t="s">
        <v>174</v>
      </c>
      <c r="B17" s="54" t="s">
        <v>175</v>
      </c>
      <c r="C17" s="54" t="s">
        <v>290</v>
      </c>
      <c r="D17" s="55" t="s">
        <v>204</v>
      </c>
      <c r="E17" s="55" t="s">
        <v>267</v>
      </c>
      <c r="F17" s="55" t="str">
        <f>CONCATENATE("Amount ",,J9)</f>
        <v>Amount USD</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Flexible acrylic tongue barbell, 14g (1.6mm) with 6mm solid colored acrylic balls - length 5/8'' (16mm) &amp; Color: Light blue  &amp;  </v>
      </c>
      <c r="B18" s="57" t="str">
        <f>'Copy paste to Here'!C22</f>
        <v>ABBSA</v>
      </c>
      <c r="C18" s="57" t="s">
        <v>730</v>
      </c>
      <c r="D18" s="58">
        <f>'Shipping Customer'!B22</f>
        <v>5</v>
      </c>
      <c r="E18" s="59">
        <f>'Shipping Invoice'!J22*$N$1</f>
        <v>0.17</v>
      </c>
      <c r="F18" s="59">
        <f>D18*E18</f>
        <v>0.85000000000000009</v>
      </c>
      <c r="G18" s="60">
        <f>E18*$E$14</f>
        <v>6.0179999999999998</v>
      </c>
      <c r="H18" s="61">
        <f>D18*G18</f>
        <v>30.09</v>
      </c>
    </row>
    <row r="19" spans="1:13" s="62" customFormat="1" ht="24">
      <c r="A19" s="124" t="str">
        <f>IF((LEN('Copy paste to Here'!G23))&gt;5,((CONCATENATE('Copy paste to Here'!G23," &amp; ",'Copy paste to Here'!D23,"  &amp;  ",'Copy paste to Here'!E23))),"Empty Cell")</f>
        <v xml:space="preserve">Flexible acrylic tongue barbell, 14g (1.6mm) with 6mm solid colored acrylic balls - length 5/8'' (16mm) &amp; Color: Pink  &amp;  </v>
      </c>
      <c r="B19" s="57" t="str">
        <f>'Copy paste to Here'!C23</f>
        <v>ABBSA</v>
      </c>
      <c r="C19" s="57" t="s">
        <v>730</v>
      </c>
      <c r="D19" s="58">
        <f>'Shipping Customer'!B23</f>
        <v>5</v>
      </c>
      <c r="E19" s="59">
        <f>'Shipping Invoice'!J23*$N$1</f>
        <v>0.17</v>
      </c>
      <c r="F19" s="59">
        <f t="shared" ref="F19:F82" si="0">D19*E19</f>
        <v>0.85000000000000009</v>
      </c>
      <c r="G19" s="60">
        <f t="shared" ref="G19:G82" si="1">E19*$E$14</f>
        <v>6.0179999999999998</v>
      </c>
      <c r="H19" s="63">
        <f t="shared" ref="H19:H82" si="2">D19*G19</f>
        <v>30.09</v>
      </c>
    </row>
    <row r="20" spans="1:13" s="62" customFormat="1" ht="25.5">
      <c r="A20" s="56" t="str">
        <f>IF((LEN('Copy paste to Here'!G24))&gt;5,((CONCATENATE('Copy paste to Here'!G24," &amp; ",'Copy paste to Here'!D24,"  &amp;  ",'Copy paste to Here'!E24))),"Empty Cell")</f>
        <v xml:space="preserve">Acrylic eyebrow banana, 16g (1.2mm) with two 3mm cones - length 5/16'' (8mm) &amp; Color: Black  &amp;  </v>
      </c>
      <c r="B20" s="57" t="str">
        <f>'Copy paste to Here'!C24</f>
        <v>ABNEVCN</v>
      </c>
      <c r="C20" s="57" t="s">
        <v>732</v>
      </c>
      <c r="D20" s="58">
        <f>'Shipping Customer'!B24</f>
        <v>5</v>
      </c>
      <c r="E20" s="59">
        <f>'Shipping Invoice'!J24*$N$1</f>
        <v>0.17</v>
      </c>
      <c r="F20" s="59">
        <f t="shared" si="0"/>
        <v>0.85000000000000009</v>
      </c>
      <c r="G20" s="60">
        <f t="shared" si="1"/>
        <v>6.0179999999999998</v>
      </c>
      <c r="H20" s="63">
        <f t="shared" si="2"/>
        <v>30.09</v>
      </c>
    </row>
    <row r="21" spans="1:13" s="62" customFormat="1" ht="24">
      <c r="A21" s="56" t="str">
        <f>IF((LEN('Copy paste to Here'!G25))&gt;5,((CONCATENATE('Copy paste to Here'!G25," &amp; ",'Copy paste to Here'!D25,"  &amp;  ",'Copy paste to Here'!E25))),"Empty Cell")</f>
        <v>Flexible acrylic circular barbell, 16g (1.2mm) with two 3mm UV balls &amp; Length: 8mm  &amp;  Color: Black</v>
      </c>
      <c r="B21" s="57" t="str">
        <f>'Copy paste to Here'!C25</f>
        <v>ACBEVB</v>
      </c>
      <c r="C21" s="57" t="s">
        <v>733</v>
      </c>
      <c r="D21" s="58">
        <f>'Shipping Customer'!B25</f>
        <v>10</v>
      </c>
      <c r="E21" s="59">
        <f>'Shipping Invoice'!J25*$N$1</f>
        <v>0.21</v>
      </c>
      <c r="F21" s="59">
        <f t="shared" si="0"/>
        <v>2.1</v>
      </c>
      <c r="G21" s="60">
        <f t="shared" si="1"/>
        <v>7.4339999999999993</v>
      </c>
      <c r="H21" s="63">
        <f t="shared" si="2"/>
        <v>74.339999999999989</v>
      </c>
    </row>
    <row r="22" spans="1:13" s="62" customFormat="1" ht="24">
      <c r="A22" s="56" t="str">
        <f>IF((LEN('Copy paste to Here'!G26))&gt;5,((CONCATENATE('Copy paste to Here'!G26," &amp; ",'Copy paste to Here'!D26,"  &amp;  ",'Copy paste to Here'!E26))),"Empty Cell")</f>
        <v>Flexible acrylic circular barbell, 16g (1.2mm) with two 3mm UV balls &amp; Length: 8mm  &amp;  Color: Light pink</v>
      </c>
      <c r="B22" s="57" t="str">
        <f>'Copy paste to Here'!C26</f>
        <v>ACBEVB</v>
      </c>
      <c r="C22" s="57" t="s">
        <v>733</v>
      </c>
      <c r="D22" s="58">
        <f>'Shipping Customer'!B26</f>
        <v>5</v>
      </c>
      <c r="E22" s="59">
        <f>'Shipping Invoice'!J26*$N$1</f>
        <v>0.21</v>
      </c>
      <c r="F22" s="59">
        <f t="shared" si="0"/>
        <v>1.05</v>
      </c>
      <c r="G22" s="60">
        <f t="shared" si="1"/>
        <v>7.4339999999999993</v>
      </c>
      <c r="H22" s="63">
        <f t="shared" si="2"/>
        <v>37.169999999999995</v>
      </c>
    </row>
    <row r="23" spans="1:13" s="62" customFormat="1" ht="24">
      <c r="A23" s="56" t="str">
        <f>IF((LEN('Copy paste to Here'!G27))&gt;5,((CONCATENATE('Copy paste to Here'!G27," &amp; ",'Copy paste to Here'!D27,"  &amp;  ",'Copy paste to Here'!E27))),"Empty Cell")</f>
        <v>Flexible acrylic circular barbell, 16g (1.2mm) with two 3mm UV balls &amp; Length: 10mm  &amp;  Color: Black</v>
      </c>
      <c r="B23" s="57" t="str">
        <f>'Copy paste to Here'!C27</f>
        <v>ACBEVB</v>
      </c>
      <c r="C23" s="57" t="s">
        <v>733</v>
      </c>
      <c r="D23" s="58">
        <f>'Shipping Customer'!B27</f>
        <v>10</v>
      </c>
      <c r="E23" s="59">
        <f>'Shipping Invoice'!J27*$N$1</f>
        <v>0.21</v>
      </c>
      <c r="F23" s="59">
        <f t="shared" si="0"/>
        <v>2.1</v>
      </c>
      <c r="G23" s="60">
        <f t="shared" si="1"/>
        <v>7.4339999999999993</v>
      </c>
      <c r="H23" s="63">
        <f t="shared" si="2"/>
        <v>74.339999999999989</v>
      </c>
    </row>
    <row r="24" spans="1:13" s="62" customFormat="1" ht="24">
      <c r="A24" s="56" t="str">
        <f>IF((LEN('Copy paste to Here'!G28))&gt;5,((CONCATENATE('Copy paste to Here'!G28," &amp; ",'Copy paste to Here'!D28,"  &amp;  ",'Copy paste to Here'!E28))),"Empty Cell")</f>
        <v>Acrylic flesh tunnel with external screw-fit &amp; Gauge: 2mm  &amp;  Color: Black</v>
      </c>
      <c r="B24" s="57" t="str">
        <f>'Copy paste to Here'!C28</f>
        <v>ACFP</v>
      </c>
      <c r="C24" s="57" t="s">
        <v>869</v>
      </c>
      <c r="D24" s="58">
        <f>'Shipping Customer'!B28</f>
        <v>2</v>
      </c>
      <c r="E24" s="59">
        <f>'Shipping Invoice'!J28*$N$1</f>
        <v>0.49</v>
      </c>
      <c r="F24" s="59">
        <f t="shared" si="0"/>
        <v>0.98</v>
      </c>
      <c r="G24" s="60">
        <f t="shared" si="1"/>
        <v>17.346</v>
      </c>
      <c r="H24" s="63">
        <f t="shared" si="2"/>
        <v>34.692</v>
      </c>
    </row>
    <row r="25" spans="1:13" s="62" customFormat="1" ht="24">
      <c r="A25" s="56" t="str">
        <f>IF((LEN('Copy paste to Here'!G29))&gt;5,((CONCATENATE('Copy paste to Here'!G29," &amp; ",'Copy paste to Here'!D29,"  &amp;  ",'Copy paste to Here'!E29))),"Empty Cell")</f>
        <v>Acrylic flesh tunnel with external screw-fit &amp; Gauge: 10mm  &amp;  Color: Black</v>
      </c>
      <c r="B25" s="57" t="str">
        <f>'Copy paste to Here'!C29</f>
        <v>ACFP</v>
      </c>
      <c r="C25" s="57" t="s">
        <v>870</v>
      </c>
      <c r="D25" s="58">
        <f>'Shipping Customer'!B29</f>
        <v>2</v>
      </c>
      <c r="E25" s="59">
        <f>'Shipping Invoice'!J29*$N$1</f>
        <v>0.79</v>
      </c>
      <c r="F25" s="59">
        <f t="shared" si="0"/>
        <v>1.58</v>
      </c>
      <c r="G25" s="60">
        <f t="shared" si="1"/>
        <v>27.966000000000001</v>
      </c>
      <c r="H25" s="63">
        <f t="shared" si="2"/>
        <v>55.932000000000002</v>
      </c>
    </row>
    <row r="26" spans="1:13" s="62" customFormat="1" ht="24">
      <c r="A26" s="56" t="str">
        <f>IF((LEN('Copy paste to Here'!G30))&gt;5,((CONCATENATE('Copy paste to Here'!G30," &amp; ",'Copy paste to Here'!D30,"  &amp;  ",'Copy paste to Here'!E30))),"Empty Cell")</f>
        <v>Double flared acrylic flesh tunnel with internal screw-fit &amp; Gauge: 4mm  &amp;  Color: Black</v>
      </c>
      <c r="B26" s="57" t="str">
        <f>'Copy paste to Here'!C30</f>
        <v>AHP</v>
      </c>
      <c r="C26" s="57" t="s">
        <v>871</v>
      </c>
      <c r="D26" s="58">
        <f>'Shipping Customer'!B30</f>
        <v>2</v>
      </c>
      <c r="E26" s="59">
        <f>'Shipping Invoice'!J30*$N$1</f>
        <v>0.65</v>
      </c>
      <c r="F26" s="59">
        <f t="shared" si="0"/>
        <v>1.3</v>
      </c>
      <c r="G26" s="60">
        <f t="shared" si="1"/>
        <v>23.01</v>
      </c>
      <c r="H26" s="63">
        <f t="shared" si="2"/>
        <v>46.02</v>
      </c>
    </row>
    <row r="27" spans="1:13" s="62" customFormat="1" ht="24">
      <c r="A27" s="56" t="str">
        <f>IF((LEN('Copy paste to Here'!G31))&gt;5,((CONCATENATE('Copy paste to Here'!G31," &amp; ",'Copy paste to Here'!D31,"  &amp;  ",'Copy paste to Here'!E31))),"Empty Cell")</f>
        <v>Double flared acrylic flesh tunnel with internal screw-fit &amp; Gauge: 4mm  &amp;  Color: White</v>
      </c>
      <c r="B27" s="57" t="str">
        <f>'Copy paste to Here'!C31</f>
        <v>AHP</v>
      </c>
      <c r="C27" s="57" t="s">
        <v>871</v>
      </c>
      <c r="D27" s="58">
        <f>'Shipping Customer'!B31</f>
        <v>2</v>
      </c>
      <c r="E27" s="59">
        <f>'Shipping Invoice'!J31*$N$1</f>
        <v>0.65</v>
      </c>
      <c r="F27" s="59">
        <f t="shared" si="0"/>
        <v>1.3</v>
      </c>
      <c r="G27" s="60">
        <f t="shared" si="1"/>
        <v>23.01</v>
      </c>
      <c r="H27" s="63">
        <f t="shared" si="2"/>
        <v>46.02</v>
      </c>
    </row>
    <row r="28" spans="1:13" s="62" customFormat="1" ht="24">
      <c r="A28" s="56" t="str">
        <f>IF((LEN('Copy paste to Here'!G32))&gt;5,((CONCATENATE('Copy paste to Here'!G32," &amp; ",'Copy paste to Here'!D32,"  &amp;  ",'Copy paste to Here'!E32))),"Empty Cell")</f>
        <v>Double flared acrylic flesh tunnel with internal screw-fit &amp; Gauge: 5mm  &amp;  Color: Black</v>
      </c>
      <c r="B28" s="57" t="str">
        <f>'Copy paste to Here'!C32</f>
        <v>AHP</v>
      </c>
      <c r="C28" s="57" t="s">
        <v>872</v>
      </c>
      <c r="D28" s="58">
        <f>'Shipping Customer'!B32</f>
        <v>2</v>
      </c>
      <c r="E28" s="59">
        <f>'Shipping Invoice'!J32*$N$1</f>
        <v>0.65</v>
      </c>
      <c r="F28" s="59">
        <f t="shared" si="0"/>
        <v>1.3</v>
      </c>
      <c r="G28" s="60">
        <f t="shared" si="1"/>
        <v>23.01</v>
      </c>
      <c r="H28" s="63">
        <f t="shared" si="2"/>
        <v>46.02</v>
      </c>
    </row>
    <row r="29" spans="1:13" s="62" customFormat="1" ht="24">
      <c r="A29" s="56" t="str">
        <f>IF((LEN('Copy paste to Here'!G33))&gt;5,((CONCATENATE('Copy paste to Here'!G33," &amp; ",'Copy paste to Here'!D33,"  &amp;  ",'Copy paste to Here'!E33))),"Empty Cell")</f>
        <v>Double flared acrylic flesh tunnel with internal screw-fit &amp; Gauge: 8mm  &amp;  Color: Black</v>
      </c>
      <c r="B29" s="57" t="str">
        <f>'Copy paste to Here'!C33</f>
        <v>AHP</v>
      </c>
      <c r="C29" s="57" t="s">
        <v>873</v>
      </c>
      <c r="D29" s="58">
        <f>'Shipping Customer'!B33</f>
        <v>4</v>
      </c>
      <c r="E29" s="59">
        <f>'Shipping Invoice'!J33*$N$1</f>
        <v>0.73</v>
      </c>
      <c r="F29" s="59">
        <f t="shared" si="0"/>
        <v>2.92</v>
      </c>
      <c r="G29" s="60">
        <f t="shared" si="1"/>
        <v>25.841999999999999</v>
      </c>
      <c r="H29" s="63">
        <f t="shared" si="2"/>
        <v>103.36799999999999</v>
      </c>
    </row>
    <row r="30" spans="1:13" s="62" customFormat="1" ht="24">
      <c r="A30" s="56" t="str">
        <f>IF((LEN('Copy paste to Here'!G34))&gt;5,((CONCATENATE('Copy paste to Here'!G34," &amp; ",'Copy paste to Here'!D34,"  &amp;  ",'Copy paste to Here'!E34))),"Empty Cell")</f>
        <v>Double flared acrylic flesh tunnel with internal screw-fit &amp; Gauge: 16mm  &amp;  Color: Black</v>
      </c>
      <c r="B30" s="57" t="str">
        <f>'Copy paste to Here'!C34</f>
        <v>AHP</v>
      </c>
      <c r="C30" s="57" t="s">
        <v>874</v>
      </c>
      <c r="D30" s="58">
        <f>'Shipping Customer'!B34</f>
        <v>2</v>
      </c>
      <c r="E30" s="59">
        <f>'Shipping Invoice'!J34*$N$1</f>
        <v>1.08</v>
      </c>
      <c r="F30" s="59">
        <f t="shared" si="0"/>
        <v>2.16</v>
      </c>
      <c r="G30" s="60">
        <f t="shared" si="1"/>
        <v>38.231999999999999</v>
      </c>
      <c r="H30" s="63">
        <f t="shared" si="2"/>
        <v>76.463999999999999</v>
      </c>
    </row>
    <row r="31" spans="1:13" s="62" customFormat="1" ht="24">
      <c r="A31" s="56" t="str">
        <f>IF((LEN('Copy paste to Here'!G35))&gt;5,((CONCATENATE('Copy paste to Here'!G35," &amp; ",'Copy paste to Here'!D35,"  &amp;  ",'Copy paste to Here'!E35))),"Empty Cell")</f>
        <v>Double flared acrylic flesh tunnel with internal screw-fit &amp; Gauge: 16mm  &amp;  Color: Clear</v>
      </c>
      <c r="B31" s="57" t="str">
        <f>'Copy paste to Here'!C35</f>
        <v>AHP</v>
      </c>
      <c r="C31" s="57" t="s">
        <v>874</v>
      </c>
      <c r="D31" s="58">
        <f>'Shipping Customer'!B35</f>
        <v>2</v>
      </c>
      <c r="E31" s="59">
        <f>'Shipping Invoice'!J35*$N$1</f>
        <v>1.08</v>
      </c>
      <c r="F31" s="59">
        <f t="shared" si="0"/>
        <v>2.16</v>
      </c>
      <c r="G31" s="60">
        <f t="shared" si="1"/>
        <v>38.231999999999999</v>
      </c>
      <c r="H31" s="63">
        <f t="shared" si="2"/>
        <v>76.463999999999999</v>
      </c>
    </row>
    <row r="32" spans="1:13" s="62" customFormat="1" ht="24">
      <c r="A32" s="56" t="str">
        <f>IF((LEN('Copy paste to Here'!G36))&gt;5,((CONCATENATE('Copy paste to Here'!G36," &amp; ",'Copy paste to Here'!D36,"  &amp;  ",'Copy paste to Here'!E36))),"Empty Cell")</f>
        <v>Double flared acrylic flesh tunnel with internal screw-fit &amp; Gauge: 16mm  &amp;  Color: Pink</v>
      </c>
      <c r="B32" s="57" t="str">
        <f>'Copy paste to Here'!C36</f>
        <v>AHP</v>
      </c>
      <c r="C32" s="57" t="s">
        <v>874</v>
      </c>
      <c r="D32" s="58">
        <f>'Shipping Customer'!B36</f>
        <v>2</v>
      </c>
      <c r="E32" s="59">
        <f>'Shipping Invoice'!J36*$N$1</f>
        <v>1.08</v>
      </c>
      <c r="F32" s="59">
        <f t="shared" si="0"/>
        <v>2.16</v>
      </c>
      <c r="G32" s="60">
        <f t="shared" si="1"/>
        <v>38.231999999999999</v>
      </c>
      <c r="H32" s="63">
        <f t="shared" si="2"/>
        <v>76.463999999999999</v>
      </c>
    </row>
    <row r="33" spans="1:8" s="62" customFormat="1" ht="24">
      <c r="A33" s="56" t="str">
        <f>IF((LEN('Copy paste to Here'!G37))&gt;5,((CONCATENATE('Copy paste to Here'!G37," &amp; ",'Copy paste to Here'!D37,"  &amp;  ",'Copy paste to Here'!E37))),"Empty Cell")</f>
        <v>Flexible acrylic labret, 16g (1.2mm) with 3mm UV ball &amp; Length: 6mm  &amp;  Color: Black</v>
      </c>
      <c r="B33" s="57" t="str">
        <f>'Copy paste to Here'!C37</f>
        <v>ALBEVB</v>
      </c>
      <c r="C33" s="57" t="s">
        <v>741</v>
      </c>
      <c r="D33" s="58">
        <f>'Shipping Customer'!B37</f>
        <v>5</v>
      </c>
      <c r="E33" s="59">
        <f>'Shipping Invoice'!J37*$N$1</f>
        <v>0.14000000000000001</v>
      </c>
      <c r="F33" s="59">
        <f t="shared" si="0"/>
        <v>0.70000000000000007</v>
      </c>
      <c r="G33" s="60">
        <f t="shared" si="1"/>
        <v>4.9560000000000004</v>
      </c>
      <c r="H33" s="63">
        <f t="shared" si="2"/>
        <v>24.78</v>
      </c>
    </row>
    <row r="34" spans="1:8" s="62" customFormat="1" ht="24">
      <c r="A34" s="56" t="str">
        <f>IF((LEN('Copy paste to Here'!G38))&gt;5,((CONCATENATE('Copy paste to Here'!G38," &amp; ",'Copy paste to Here'!D38,"  &amp;  ",'Copy paste to Here'!E38))),"Empty Cell")</f>
        <v>Flexible acrylic labret, 16g (1.2mm) with 3mm UV ball &amp; Length: 8mm  &amp;  Color: Black/White ball</v>
      </c>
      <c r="B34" s="57" t="str">
        <f>'Copy paste to Here'!C38</f>
        <v>ALBEVB</v>
      </c>
      <c r="C34" s="57" t="s">
        <v>741</v>
      </c>
      <c r="D34" s="58">
        <f>'Shipping Customer'!B38</f>
        <v>10</v>
      </c>
      <c r="E34" s="59">
        <f>'Shipping Invoice'!J38*$N$1</f>
        <v>0.14000000000000001</v>
      </c>
      <c r="F34" s="59">
        <f t="shared" si="0"/>
        <v>1.4000000000000001</v>
      </c>
      <c r="G34" s="60">
        <f t="shared" si="1"/>
        <v>4.9560000000000004</v>
      </c>
      <c r="H34" s="63">
        <f t="shared" si="2"/>
        <v>49.56</v>
      </c>
    </row>
    <row r="35" spans="1:8" s="62" customFormat="1" ht="24">
      <c r="A35" s="56" t="str">
        <f>IF((LEN('Copy paste to Here'!G39))&gt;5,((CONCATENATE('Copy paste to Here'!G39," &amp; ",'Copy paste to Here'!D39,"  &amp;  ",'Copy paste to Here'!E39))),"Empty Cell")</f>
        <v>Flexible acrylic labret, 16g (1.2mm) with 3mm UV ball &amp; Length: 8mm  &amp;  Color: Black</v>
      </c>
      <c r="B35" s="57" t="str">
        <f>'Copy paste to Here'!C39</f>
        <v>ALBEVB</v>
      </c>
      <c r="C35" s="57" t="s">
        <v>741</v>
      </c>
      <c r="D35" s="58">
        <f>'Shipping Customer'!B39</f>
        <v>5</v>
      </c>
      <c r="E35" s="59">
        <f>'Shipping Invoice'!J39*$N$1</f>
        <v>0.14000000000000001</v>
      </c>
      <c r="F35" s="59">
        <f t="shared" si="0"/>
        <v>0.70000000000000007</v>
      </c>
      <c r="G35" s="60">
        <f t="shared" si="1"/>
        <v>4.9560000000000004</v>
      </c>
      <c r="H35" s="63">
        <f t="shared" si="2"/>
        <v>24.78</v>
      </c>
    </row>
    <row r="36" spans="1:8" s="62" customFormat="1" ht="24">
      <c r="A36" s="56" t="str">
        <f>IF((LEN('Copy paste to Here'!G40))&gt;5,((CONCATENATE('Copy paste to Here'!G40," &amp; ",'Copy paste to Here'!D40,"  &amp;  ",'Copy paste to Here'!E40))),"Empty Cell")</f>
        <v>Flexible acrylic labret, 16g (1.2mm) with 3mm UV ball &amp; Length: 8mm  &amp;  Color: Clear</v>
      </c>
      <c r="B36" s="57" t="str">
        <f>'Copy paste to Here'!C40</f>
        <v>ALBEVB</v>
      </c>
      <c r="C36" s="57" t="s">
        <v>741</v>
      </c>
      <c r="D36" s="58">
        <f>'Shipping Customer'!B40</f>
        <v>5</v>
      </c>
      <c r="E36" s="59">
        <f>'Shipping Invoice'!J40*$N$1</f>
        <v>0.14000000000000001</v>
      </c>
      <c r="F36" s="59">
        <f t="shared" si="0"/>
        <v>0.70000000000000007</v>
      </c>
      <c r="G36" s="60">
        <f t="shared" si="1"/>
        <v>4.9560000000000004</v>
      </c>
      <c r="H36" s="63">
        <f t="shared" si="2"/>
        <v>24.78</v>
      </c>
    </row>
    <row r="37" spans="1:8" s="62" customFormat="1" ht="24">
      <c r="A37" s="56" t="str">
        <f>IF((LEN('Copy paste to Here'!G41))&gt;5,((CONCATENATE('Copy paste to Here'!G41," &amp; ",'Copy paste to Here'!D41,"  &amp;  ",'Copy paste to Here'!E41))),"Empty Cell")</f>
        <v xml:space="preserve">316L steel tongue barbell, 14g (1.6mm) with 6mm acrylic beach balls - length 5/8'' (16mm) &amp; Color: Black  &amp;  </v>
      </c>
      <c r="B37" s="57" t="str">
        <f>'Copy paste to Here'!C41</f>
        <v>BBBE</v>
      </c>
      <c r="C37" s="57" t="s">
        <v>744</v>
      </c>
      <c r="D37" s="58">
        <f>'Shipping Customer'!B41</f>
        <v>10</v>
      </c>
      <c r="E37" s="59">
        <f>'Shipping Invoice'!J41*$N$1</f>
        <v>0.18</v>
      </c>
      <c r="F37" s="59">
        <f t="shared" si="0"/>
        <v>1.7999999999999998</v>
      </c>
      <c r="G37" s="60">
        <f t="shared" si="1"/>
        <v>6.3719999999999999</v>
      </c>
      <c r="H37" s="63">
        <f t="shared" si="2"/>
        <v>63.72</v>
      </c>
    </row>
    <row r="38" spans="1:8" s="62" customFormat="1" ht="24">
      <c r="A38" s="56" t="str">
        <f>IF((LEN('Copy paste to Here'!G42))&gt;5,((CONCATENATE('Copy paste to Here'!G42," &amp; ",'Copy paste to Here'!D42,"  &amp;  ",'Copy paste to Here'!E42))),"Empty Cell")</f>
        <v xml:space="preserve">316L steel tongue barbell, 14g (1.6mm) with 6mm acrylic beach balls - length 5/8'' (16mm) &amp; Color: White  &amp;  </v>
      </c>
      <c r="B38" s="57" t="str">
        <f>'Copy paste to Here'!C42</f>
        <v>BBBE</v>
      </c>
      <c r="C38" s="57" t="s">
        <v>744</v>
      </c>
      <c r="D38" s="58">
        <f>'Shipping Customer'!B42</f>
        <v>5</v>
      </c>
      <c r="E38" s="59">
        <f>'Shipping Invoice'!J42*$N$1</f>
        <v>0.18</v>
      </c>
      <c r="F38" s="59">
        <f t="shared" si="0"/>
        <v>0.89999999999999991</v>
      </c>
      <c r="G38" s="60">
        <f t="shared" si="1"/>
        <v>6.3719999999999999</v>
      </c>
      <c r="H38" s="63">
        <f t="shared" si="2"/>
        <v>31.86</v>
      </c>
    </row>
    <row r="39" spans="1:8" s="62" customFormat="1" ht="24">
      <c r="A39" s="56" t="str">
        <f>IF((LEN('Copy paste to Here'!G43))&gt;5,((CONCATENATE('Copy paste to Here'!G43," &amp; ",'Copy paste to Here'!D43,"  &amp;  ",'Copy paste to Here'!E43))),"Empty Cell")</f>
        <v xml:space="preserve">316L steel tongue barbell, 14g (1.6mm) with 6mm acrylic beach balls - length 5/8'' (16mm) &amp; Color: Blue  &amp;  </v>
      </c>
      <c r="B39" s="57" t="str">
        <f>'Copy paste to Here'!C43</f>
        <v>BBBE</v>
      </c>
      <c r="C39" s="57" t="s">
        <v>744</v>
      </c>
      <c r="D39" s="58">
        <f>'Shipping Customer'!B43</f>
        <v>5</v>
      </c>
      <c r="E39" s="59">
        <f>'Shipping Invoice'!J43*$N$1</f>
        <v>0.18</v>
      </c>
      <c r="F39" s="59">
        <f t="shared" si="0"/>
        <v>0.89999999999999991</v>
      </c>
      <c r="G39" s="60">
        <f t="shared" si="1"/>
        <v>6.3719999999999999</v>
      </c>
      <c r="H39" s="63">
        <f t="shared" si="2"/>
        <v>31.86</v>
      </c>
    </row>
    <row r="40" spans="1:8" s="62" customFormat="1" ht="24">
      <c r="A40" s="56" t="str">
        <f>IF((LEN('Copy paste to Here'!G44))&gt;5,((CONCATENATE('Copy paste to Here'!G44," &amp; ",'Copy paste to Here'!D44,"  &amp;  ",'Copy paste to Here'!E44))),"Empty Cell")</f>
        <v xml:space="preserve">316L steel tongue barbell, 14g (1.6mm) with 6mm acrylic beach balls - length 5/8'' (16mm) &amp; Color: Light blue  &amp;  </v>
      </c>
      <c r="B40" s="57" t="str">
        <f>'Copy paste to Here'!C44</f>
        <v>BBBE</v>
      </c>
      <c r="C40" s="57" t="s">
        <v>744</v>
      </c>
      <c r="D40" s="58">
        <f>'Shipping Customer'!B44</f>
        <v>5</v>
      </c>
      <c r="E40" s="59">
        <f>'Shipping Invoice'!J44*$N$1</f>
        <v>0.18</v>
      </c>
      <c r="F40" s="59">
        <f t="shared" si="0"/>
        <v>0.89999999999999991</v>
      </c>
      <c r="G40" s="60">
        <f t="shared" si="1"/>
        <v>6.3719999999999999</v>
      </c>
      <c r="H40" s="63">
        <f t="shared" si="2"/>
        <v>31.86</v>
      </c>
    </row>
    <row r="41" spans="1:8" s="62" customFormat="1" ht="24">
      <c r="A41" s="56" t="str">
        <f>IF((LEN('Copy paste to Here'!G45))&gt;5,((CONCATENATE('Copy paste to Here'!G45," &amp; ",'Copy paste to Here'!D45,"  &amp;  ",'Copy paste to Here'!E45))),"Empty Cell")</f>
        <v xml:space="preserve">316L steel tongue barbell, 14g (1.6mm) with 6mm acrylic beach balls - length 5/8'' (16mm) &amp; Color: Green  &amp;  </v>
      </c>
      <c r="B41" s="57" t="str">
        <f>'Copy paste to Here'!C45</f>
        <v>BBBE</v>
      </c>
      <c r="C41" s="57" t="s">
        <v>744</v>
      </c>
      <c r="D41" s="58">
        <f>'Shipping Customer'!B45</f>
        <v>5</v>
      </c>
      <c r="E41" s="59">
        <f>'Shipping Invoice'!J45*$N$1</f>
        <v>0.18</v>
      </c>
      <c r="F41" s="59">
        <f t="shared" si="0"/>
        <v>0.89999999999999991</v>
      </c>
      <c r="G41" s="60">
        <f t="shared" si="1"/>
        <v>6.3719999999999999</v>
      </c>
      <c r="H41" s="63">
        <f t="shared" si="2"/>
        <v>31.86</v>
      </c>
    </row>
    <row r="42" spans="1:8" s="62" customFormat="1" ht="24">
      <c r="A42" s="56" t="str">
        <f>IF((LEN('Copy paste to Here'!G46))&gt;5,((CONCATENATE('Copy paste to Here'!G46," &amp; ",'Copy paste to Here'!D46,"  &amp;  ",'Copy paste to Here'!E46))),"Empty Cell")</f>
        <v xml:space="preserve">316L steel tongue barbell, 14g (1.6mm) with 6mm acrylic beach balls - length 5/8'' (16mm) &amp; Color: Orange  &amp;  </v>
      </c>
      <c r="B42" s="57" t="str">
        <f>'Copy paste to Here'!C46</f>
        <v>BBBE</v>
      </c>
      <c r="C42" s="57" t="s">
        <v>744</v>
      </c>
      <c r="D42" s="58">
        <f>'Shipping Customer'!B46</f>
        <v>5</v>
      </c>
      <c r="E42" s="59">
        <f>'Shipping Invoice'!J46*$N$1</f>
        <v>0.18</v>
      </c>
      <c r="F42" s="59">
        <f t="shared" si="0"/>
        <v>0.89999999999999991</v>
      </c>
      <c r="G42" s="60">
        <f t="shared" si="1"/>
        <v>6.3719999999999999</v>
      </c>
      <c r="H42" s="63">
        <f t="shared" si="2"/>
        <v>31.86</v>
      </c>
    </row>
    <row r="43" spans="1:8" s="62" customFormat="1" ht="24">
      <c r="A43" s="56" t="str">
        <f>IF((LEN('Copy paste to Here'!G47))&gt;5,((CONCATENATE('Copy paste to Here'!G47," &amp; ",'Copy paste to Here'!D47,"  &amp;  ",'Copy paste to Here'!E47))),"Empty Cell")</f>
        <v xml:space="preserve">316L steel tongue barbell, 14g (1.6mm) with 6mm acrylic beach balls - length 5/8'' (16mm) &amp; Color: Pink  &amp;  </v>
      </c>
      <c r="B43" s="57" t="str">
        <f>'Copy paste to Here'!C47</f>
        <v>BBBE</v>
      </c>
      <c r="C43" s="57" t="s">
        <v>744</v>
      </c>
      <c r="D43" s="58">
        <f>'Shipping Customer'!B47</f>
        <v>5</v>
      </c>
      <c r="E43" s="59">
        <f>'Shipping Invoice'!J47*$N$1</f>
        <v>0.18</v>
      </c>
      <c r="F43" s="59">
        <f t="shared" si="0"/>
        <v>0.89999999999999991</v>
      </c>
      <c r="G43" s="60">
        <f t="shared" si="1"/>
        <v>6.3719999999999999</v>
      </c>
      <c r="H43" s="63">
        <f t="shared" si="2"/>
        <v>31.86</v>
      </c>
    </row>
    <row r="44" spans="1:8" s="62" customFormat="1" ht="24">
      <c r="A44" s="56" t="str">
        <f>IF((LEN('Copy paste to Here'!G48))&gt;5,((CONCATENATE('Copy paste to Here'!G48," &amp; ",'Copy paste to Here'!D48,"  &amp;  ",'Copy paste to Here'!E48))),"Empty Cell")</f>
        <v xml:space="preserve">316L steel tongue barbell, 14g (1.6mm) with 6mm acrylic beach balls - length 5/8'' (16mm) &amp; Color: Purple  &amp;  </v>
      </c>
      <c r="B44" s="57" t="str">
        <f>'Copy paste to Here'!C48</f>
        <v>BBBE</v>
      </c>
      <c r="C44" s="57" t="s">
        <v>744</v>
      </c>
      <c r="D44" s="58">
        <f>'Shipping Customer'!B48</f>
        <v>5</v>
      </c>
      <c r="E44" s="59">
        <f>'Shipping Invoice'!J48*$N$1</f>
        <v>0.18</v>
      </c>
      <c r="F44" s="59">
        <f t="shared" si="0"/>
        <v>0.89999999999999991</v>
      </c>
      <c r="G44" s="60">
        <f t="shared" si="1"/>
        <v>6.3719999999999999</v>
      </c>
      <c r="H44" s="63">
        <f t="shared" si="2"/>
        <v>31.86</v>
      </c>
    </row>
    <row r="45" spans="1:8" s="62" customFormat="1" ht="24">
      <c r="A45" s="56" t="str">
        <f>IF((LEN('Copy paste to Here'!G49))&gt;5,((CONCATENATE('Copy paste to Here'!G49," &amp; ",'Copy paste to Here'!D49,"  &amp;  ",'Copy paste to Here'!E49))),"Empty Cell")</f>
        <v xml:space="preserve">316L steel tongue barbell, 14g (1.6mm) with 6mm acrylic beach balls - length 5/8'' (16mm) &amp; Color: Red  &amp;  </v>
      </c>
      <c r="B45" s="57" t="str">
        <f>'Copy paste to Here'!C49</f>
        <v>BBBE</v>
      </c>
      <c r="C45" s="57" t="s">
        <v>744</v>
      </c>
      <c r="D45" s="58">
        <f>'Shipping Customer'!B49</f>
        <v>5</v>
      </c>
      <c r="E45" s="59">
        <f>'Shipping Invoice'!J49*$N$1</f>
        <v>0.18</v>
      </c>
      <c r="F45" s="59">
        <f t="shared" si="0"/>
        <v>0.89999999999999991</v>
      </c>
      <c r="G45" s="60">
        <f t="shared" si="1"/>
        <v>6.3719999999999999</v>
      </c>
      <c r="H45" s="63">
        <f t="shared" si="2"/>
        <v>31.86</v>
      </c>
    </row>
    <row r="46" spans="1:8" s="62" customFormat="1" ht="24">
      <c r="A46" s="56" t="str">
        <f>IF((LEN('Copy paste to Here'!G50))&gt;5,((CONCATENATE('Copy paste to Here'!G50," &amp; ",'Copy paste to Here'!D50,"  &amp;  ",'Copy paste to Here'!E50))),"Empty Cell")</f>
        <v xml:space="preserve">316L steel tongue barbell, 14g (1.6mm) with 6mm acrylic beach balls - length 5/8'' (16mm) &amp; Color: Yellow  &amp;  </v>
      </c>
      <c r="B46" s="57" t="str">
        <f>'Copy paste to Here'!C50</f>
        <v>BBBE</v>
      </c>
      <c r="C46" s="57" t="s">
        <v>744</v>
      </c>
      <c r="D46" s="58">
        <f>'Shipping Customer'!B50</f>
        <v>5</v>
      </c>
      <c r="E46" s="59">
        <f>'Shipping Invoice'!J50*$N$1</f>
        <v>0.18</v>
      </c>
      <c r="F46" s="59">
        <f t="shared" si="0"/>
        <v>0.89999999999999991</v>
      </c>
      <c r="G46" s="60">
        <f t="shared" si="1"/>
        <v>6.3719999999999999</v>
      </c>
      <c r="H46" s="63">
        <f t="shared" si="2"/>
        <v>31.86</v>
      </c>
    </row>
    <row r="47" spans="1:8" s="62" customFormat="1" ht="36">
      <c r="A47" s="56" t="str">
        <f>IF((LEN('Copy paste to Here'!G51))&gt;5,((CONCATENATE('Copy paste to Here'!G51," &amp; ",'Copy paste to Here'!D51,"  &amp;  ",'Copy paste to Here'!E51))),"Empty Cell")</f>
        <v>316L steel tongue barbell, 14g (1.6mm) with a 6mm bezel set jewel ball on the top and a lower 6mm plain steel ball &amp; Length: 16mm  &amp;  Crystal Color: Clear</v>
      </c>
      <c r="B47" s="57" t="str">
        <f>'Copy paste to Here'!C51</f>
        <v>BBC</v>
      </c>
      <c r="C47" s="57" t="s">
        <v>750</v>
      </c>
      <c r="D47" s="58">
        <f>'Shipping Customer'!B51</f>
        <v>5</v>
      </c>
      <c r="E47" s="59">
        <f>'Shipping Invoice'!J51*$N$1</f>
        <v>0.46</v>
      </c>
      <c r="F47" s="59">
        <f t="shared" si="0"/>
        <v>2.3000000000000003</v>
      </c>
      <c r="G47" s="60">
        <f t="shared" si="1"/>
        <v>16.283999999999999</v>
      </c>
      <c r="H47" s="63">
        <f t="shared" si="2"/>
        <v>81.419999999999987</v>
      </c>
    </row>
    <row r="48" spans="1:8" s="62" customFormat="1" ht="36">
      <c r="A48" s="56" t="str">
        <f>IF((LEN('Copy paste to Here'!G52))&gt;5,((CONCATENATE('Copy paste to Here'!G52," &amp; ",'Copy paste to Here'!D52,"  &amp;  ",'Copy paste to Here'!E52))),"Empty Cell")</f>
        <v>316L steel tongue barbell, 14g (1.6mm) with a 6mm bezel set jewel ball on the top and a lower 6mm plain steel ball &amp; Length: 16mm  &amp;  Crystal Color: AB</v>
      </c>
      <c r="B48" s="57" t="str">
        <f>'Copy paste to Here'!C52</f>
        <v>BBC</v>
      </c>
      <c r="C48" s="57" t="s">
        <v>750</v>
      </c>
      <c r="D48" s="58">
        <f>'Shipping Customer'!B52</f>
        <v>8</v>
      </c>
      <c r="E48" s="59">
        <f>'Shipping Invoice'!J52*$N$1</f>
        <v>0.46</v>
      </c>
      <c r="F48" s="59">
        <f t="shared" si="0"/>
        <v>3.68</v>
      </c>
      <c r="G48" s="60">
        <f t="shared" si="1"/>
        <v>16.283999999999999</v>
      </c>
      <c r="H48" s="63">
        <f t="shared" si="2"/>
        <v>130.27199999999999</v>
      </c>
    </row>
    <row r="49" spans="1:8" s="62" customFormat="1" ht="36">
      <c r="A49" s="56" t="str">
        <f>IF((LEN('Copy paste to Here'!G53))&gt;5,((CONCATENATE('Copy paste to Here'!G53," &amp; ",'Copy paste to Here'!D53,"  &amp;  ",'Copy paste to Here'!E53))),"Empty Cell")</f>
        <v>316L steel tongue barbell, 14g (1.6mm) with a 6mm bezel set jewel ball on the top and a lower 6mm plain steel ball &amp; Length: 16mm  &amp;  Crystal Color: Sapphire</v>
      </c>
      <c r="B49" s="57" t="str">
        <f>'Copy paste to Here'!C53</f>
        <v>BBC</v>
      </c>
      <c r="C49" s="57" t="s">
        <v>750</v>
      </c>
      <c r="D49" s="58">
        <f>'Shipping Customer'!B53</f>
        <v>5</v>
      </c>
      <c r="E49" s="59">
        <f>'Shipping Invoice'!J53*$N$1</f>
        <v>0.46</v>
      </c>
      <c r="F49" s="59">
        <f t="shared" si="0"/>
        <v>2.3000000000000003</v>
      </c>
      <c r="G49" s="60">
        <f t="shared" si="1"/>
        <v>16.283999999999999</v>
      </c>
      <c r="H49" s="63">
        <f t="shared" si="2"/>
        <v>81.419999999999987</v>
      </c>
    </row>
    <row r="50" spans="1:8" s="62" customFormat="1" ht="36">
      <c r="A50" s="56" t="str">
        <f>IF((LEN('Copy paste to Here'!G54))&gt;5,((CONCATENATE('Copy paste to Here'!G54," &amp; ",'Copy paste to Here'!D54,"  &amp;  ",'Copy paste to Here'!E54))),"Empty Cell")</f>
        <v>316L steel tongue barbell, 14g (1.6mm) with a 6mm bezel set jewel ball on the top and a lower 6mm plain steel ball &amp; Length: 16mm  &amp;  Crystal Color: Light Amethyst</v>
      </c>
      <c r="B50" s="57" t="str">
        <f>'Copy paste to Here'!C54</f>
        <v>BBC</v>
      </c>
      <c r="C50" s="57" t="s">
        <v>750</v>
      </c>
      <c r="D50" s="58">
        <f>'Shipping Customer'!B54</f>
        <v>5</v>
      </c>
      <c r="E50" s="59">
        <f>'Shipping Invoice'!J54*$N$1</f>
        <v>0.46</v>
      </c>
      <c r="F50" s="59">
        <f t="shared" si="0"/>
        <v>2.3000000000000003</v>
      </c>
      <c r="G50" s="60">
        <f t="shared" si="1"/>
        <v>16.283999999999999</v>
      </c>
      <c r="H50" s="63">
        <f t="shared" si="2"/>
        <v>81.419999999999987</v>
      </c>
    </row>
    <row r="51" spans="1:8" s="62" customFormat="1" ht="36">
      <c r="A51" s="56" t="str">
        <f>IF((LEN('Copy paste to Here'!G55))&gt;5,((CONCATENATE('Copy paste to Here'!G55," &amp; ",'Copy paste to Here'!D55,"  &amp;  ",'Copy paste to Here'!E55))),"Empty Cell")</f>
        <v>316L steel tongue barbell, 14g (1.6mm) with a 6mm bezel set jewel ball on the top and a lower 6mm plain steel ball &amp; Length: 16mm  &amp;  Crystal Color: Amethyst</v>
      </c>
      <c r="B51" s="57" t="str">
        <f>'Copy paste to Here'!C55</f>
        <v>BBC</v>
      </c>
      <c r="C51" s="57" t="s">
        <v>750</v>
      </c>
      <c r="D51" s="58">
        <f>'Shipping Customer'!B55</f>
        <v>5</v>
      </c>
      <c r="E51" s="59">
        <f>'Shipping Invoice'!J55*$N$1</f>
        <v>0.46</v>
      </c>
      <c r="F51" s="59">
        <f t="shared" si="0"/>
        <v>2.3000000000000003</v>
      </c>
      <c r="G51" s="60">
        <f t="shared" si="1"/>
        <v>16.283999999999999</v>
      </c>
      <c r="H51" s="63">
        <f t="shared" si="2"/>
        <v>81.419999999999987</v>
      </c>
    </row>
    <row r="52" spans="1:8" s="62" customFormat="1" ht="36">
      <c r="A52" s="56" t="str">
        <f>IF((LEN('Copy paste to Here'!G56))&gt;5,((CONCATENATE('Copy paste to Here'!G56," &amp; ",'Copy paste to Here'!D56,"  &amp;  ",'Copy paste to Here'!E56))),"Empty Cell")</f>
        <v>316L steel tongue barbell, 14g (1.6mm) with a 6mm bezel set jewel ball on the top and a lower 6mm plain steel ball &amp; Length: 16mm  &amp;  Crystal Color: Jet</v>
      </c>
      <c r="B52" s="57" t="str">
        <f>'Copy paste to Here'!C56</f>
        <v>BBC</v>
      </c>
      <c r="C52" s="57" t="s">
        <v>750</v>
      </c>
      <c r="D52" s="58">
        <f>'Shipping Customer'!B56</f>
        <v>5</v>
      </c>
      <c r="E52" s="59">
        <f>'Shipping Invoice'!J56*$N$1</f>
        <v>0.46</v>
      </c>
      <c r="F52" s="59">
        <f t="shared" si="0"/>
        <v>2.3000000000000003</v>
      </c>
      <c r="G52" s="60">
        <f t="shared" si="1"/>
        <v>16.283999999999999</v>
      </c>
      <c r="H52" s="63">
        <f t="shared" si="2"/>
        <v>81.419999999999987</v>
      </c>
    </row>
    <row r="53" spans="1:8" s="62" customFormat="1" ht="36">
      <c r="A53" s="56" t="str">
        <f>IF((LEN('Copy paste to Here'!G57))&gt;5,((CONCATENATE('Copy paste to Here'!G57," &amp; ",'Copy paste to Here'!D57,"  &amp;  ",'Copy paste to Here'!E57))),"Empty Cell")</f>
        <v>316L steel tongue barbell, 14g (1.6mm) with a 6mm bezel set jewel ball on the top and a lower 6mm plain steel ball &amp; Length: 16mm  &amp;  Crystal Color: Topaz</v>
      </c>
      <c r="B53" s="57" t="str">
        <f>'Copy paste to Here'!C57</f>
        <v>BBC</v>
      </c>
      <c r="C53" s="57" t="s">
        <v>750</v>
      </c>
      <c r="D53" s="58">
        <f>'Shipping Customer'!B57</f>
        <v>5</v>
      </c>
      <c r="E53" s="59">
        <f>'Shipping Invoice'!J57*$N$1</f>
        <v>0.46</v>
      </c>
      <c r="F53" s="59">
        <f t="shared" si="0"/>
        <v>2.3000000000000003</v>
      </c>
      <c r="G53" s="60">
        <f t="shared" si="1"/>
        <v>16.283999999999999</v>
      </c>
      <c r="H53" s="63">
        <f t="shared" si="2"/>
        <v>81.419999999999987</v>
      </c>
    </row>
    <row r="54" spans="1:8" s="62" customFormat="1" ht="24">
      <c r="A54" s="56" t="str">
        <f>IF((LEN('Copy paste to Here'!G58))&gt;5,((CONCATENATE('Copy paste to Here'!G58," &amp; ",'Copy paste to Here'!D58,"  &amp;  ",'Copy paste to Here'!E58))),"Empty Cell")</f>
        <v>Anodized 316L steel industrial barbell, 16g (1.2mm) with two 4mm balls &amp; Length: 32mm  &amp;  Color: Black</v>
      </c>
      <c r="B54" s="57" t="str">
        <f>'Copy paste to Here'!C58</f>
        <v>BBEITB</v>
      </c>
      <c r="C54" s="57" t="s">
        <v>752</v>
      </c>
      <c r="D54" s="58">
        <f>'Shipping Customer'!B58</f>
        <v>3</v>
      </c>
      <c r="E54" s="59">
        <f>'Shipping Invoice'!J58*$N$1</f>
        <v>0.74</v>
      </c>
      <c r="F54" s="59">
        <f t="shared" si="0"/>
        <v>2.2199999999999998</v>
      </c>
      <c r="G54" s="60">
        <f t="shared" si="1"/>
        <v>26.195999999999998</v>
      </c>
      <c r="H54" s="63">
        <f t="shared" si="2"/>
        <v>78.587999999999994</v>
      </c>
    </row>
    <row r="55" spans="1:8" s="62" customFormat="1" ht="24">
      <c r="A55" s="56" t="str">
        <f>IF((LEN('Copy paste to Here'!G59))&gt;5,((CONCATENATE('Copy paste to Here'!G59," &amp; ",'Copy paste to Here'!D59,"  &amp;  ",'Copy paste to Here'!E59))),"Empty Cell")</f>
        <v>Anodized 316L steel industrial barbell, 16g (1.2mm) with two 4mm balls &amp; Length: 32mm  &amp;  Color: Gold</v>
      </c>
      <c r="B55" s="57" t="str">
        <f>'Copy paste to Here'!C59</f>
        <v>BBEITB</v>
      </c>
      <c r="C55" s="57" t="s">
        <v>752</v>
      </c>
      <c r="D55" s="58">
        <f>'Shipping Customer'!B59</f>
        <v>3</v>
      </c>
      <c r="E55" s="59">
        <f>'Shipping Invoice'!J59*$N$1</f>
        <v>0.74</v>
      </c>
      <c r="F55" s="59">
        <f t="shared" si="0"/>
        <v>2.2199999999999998</v>
      </c>
      <c r="G55" s="60">
        <f t="shared" si="1"/>
        <v>26.195999999999998</v>
      </c>
      <c r="H55" s="63">
        <f t="shared" si="2"/>
        <v>78.587999999999994</v>
      </c>
    </row>
    <row r="56" spans="1:8" s="62" customFormat="1" ht="24">
      <c r="A56" s="56" t="str">
        <f>IF((LEN('Copy paste to Here'!G60))&gt;5,((CONCATENATE('Copy paste to Here'!G60," &amp; ",'Copy paste to Here'!D60,"  &amp;  ",'Copy paste to Here'!E60))),"Empty Cell")</f>
        <v>Anodized 316L steel industrial barbell, 16g (1.2mm) with two 4mm balls &amp; Length: 35mm  &amp;  Color: Black</v>
      </c>
      <c r="B56" s="57" t="str">
        <f>'Copy paste to Here'!C60</f>
        <v>BBEITB</v>
      </c>
      <c r="C56" s="57" t="s">
        <v>752</v>
      </c>
      <c r="D56" s="58">
        <f>'Shipping Customer'!B60</f>
        <v>3</v>
      </c>
      <c r="E56" s="59">
        <f>'Shipping Invoice'!J60*$N$1</f>
        <v>0.74</v>
      </c>
      <c r="F56" s="59">
        <f t="shared" si="0"/>
        <v>2.2199999999999998</v>
      </c>
      <c r="G56" s="60">
        <f t="shared" si="1"/>
        <v>26.195999999999998</v>
      </c>
      <c r="H56" s="63">
        <f t="shared" si="2"/>
        <v>78.587999999999994</v>
      </c>
    </row>
    <row r="57" spans="1:8" s="62" customFormat="1" ht="24">
      <c r="A57" s="56" t="str">
        <f>IF((LEN('Copy paste to Here'!G61))&gt;5,((CONCATENATE('Copy paste to Here'!G61," &amp; ",'Copy paste to Here'!D61,"  &amp;  ",'Copy paste to Here'!E61))),"Empty Cell")</f>
        <v>Anodized 316L steel industrial barbell, 16g (1.2mm) with two 4mm balls &amp; Length: 35mm  &amp;  Color: Gold</v>
      </c>
      <c r="B57" s="57" t="str">
        <f>'Copy paste to Here'!C61</f>
        <v>BBEITB</v>
      </c>
      <c r="C57" s="57" t="s">
        <v>752</v>
      </c>
      <c r="D57" s="58">
        <f>'Shipping Customer'!B61</f>
        <v>3</v>
      </c>
      <c r="E57" s="59">
        <f>'Shipping Invoice'!J61*$N$1</f>
        <v>0.74</v>
      </c>
      <c r="F57" s="59">
        <f t="shared" si="0"/>
        <v>2.2199999999999998</v>
      </c>
      <c r="G57" s="60">
        <f t="shared" si="1"/>
        <v>26.195999999999998</v>
      </c>
      <c r="H57" s="63">
        <f t="shared" si="2"/>
        <v>78.587999999999994</v>
      </c>
    </row>
    <row r="58" spans="1:8" s="62" customFormat="1" ht="24">
      <c r="A58" s="56" t="str">
        <f>IF((LEN('Copy paste to Here'!G62))&gt;5,((CONCATENATE('Copy paste to Here'!G62," &amp; ",'Copy paste to Here'!D62,"  &amp;  ",'Copy paste to Here'!E62))),"Empty Cell")</f>
        <v>Anodized 316L steel industrial barbell, 16g (1.2mm) with two 4mm balls &amp; Length: 38mm  &amp;  Color: Black</v>
      </c>
      <c r="B58" s="57" t="str">
        <f>'Copy paste to Here'!C62</f>
        <v>BBEITB</v>
      </c>
      <c r="C58" s="57" t="s">
        <v>752</v>
      </c>
      <c r="D58" s="58">
        <f>'Shipping Customer'!B62</f>
        <v>3</v>
      </c>
      <c r="E58" s="59">
        <f>'Shipping Invoice'!J62*$N$1</f>
        <v>0.74</v>
      </c>
      <c r="F58" s="59">
        <f t="shared" si="0"/>
        <v>2.2199999999999998</v>
      </c>
      <c r="G58" s="60">
        <f t="shared" si="1"/>
        <v>26.195999999999998</v>
      </c>
      <c r="H58" s="63">
        <f t="shared" si="2"/>
        <v>78.587999999999994</v>
      </c>
    </row>
    <row r="59" spans="1:8" s="62" customFormat="1" ht="24">
      <c r="A59" s="56" t="str">
        <f>IF((LEN('Copy paste to Here'!G63))&gt;5,((CONCATENATE('Copy paste to Here'!G63," &amp; ",'Copy paste to Here'!D63,"  &amp;  ",'Copy paste to Here'!E63))),"Empty Cell")</f>
        <v>Anodized 316L steel industrial barbell, 16g (1.2mm) with two 4mm balls &amp; Length: 38mm  &amp;  Color: Gold</v>
      </c>
      <c r="B59" s="57" t="str">
        <f>'Copy paste to Here'!C63</f>
        <v>BBEITB</v>
      </c>
      <c r="C59" s="57" t="s">
        <v>752</v>
      </c>
      <c r="D59" s="58">
        <f>'Shipping Customer'!B63</f>
        <v>3</v>
      </c>
      <c r="E59" s="59">
        <f>'Shipping Invoice'!J63*$N$1</f>
        <v>0.74</v>
      </c>
      <c r="F59" s="59">
        <f t="shared" si="0"/>
        <v>2.2199999999999998</v>
      </c>
      <c r="G59" s="60">
        <f t="shared" si="1"/>
        <v>26.195999999999998</v>
      </c>
      <c r="H59" s="63">
        <f t="shared" si="2"/>
        <v>78.587999999999994</v>
      </c>
    </row>
    <row r="60" spans="1:8" s="62" customFormat="1" ht="36">
      <c r="A60" s="56" t="str">
        <f>IF((LEN('Copy paste to Here'!G64))&gt;5,((CONCATENATE('Copy paste to Here'!G64," &amp; ",'Copy paste to Here'!D64,"  &amp;  ",'Copy paste to Here'!E64))),"Empty Cell")</f>
        <v>Surgical steel tragus piercing barbell, 16g (1.2mm) with 3mm to 5mm bezel set crystal top and 3mm plain steel lower ball &amp; Length: 6mm with 3mm top part  &amp;  Crystal Color: Jet</v>
      </c>
      <c r="B60" s="57" t="str">
        <f>'Copy paste to Here'!C64</f>
        <v>BBER62</v>
      </c>
      <c r="C60" s="57" t="s">
        <v>875</v>
      </c>
      <c r="D60" s="58">
        <f>'Shipping Customer'!B64</f>
        <v>3</v>
      </c>
      <c r="E60" s="59">
        <f>'Shipping Invoice'!J64*$N$1</f>
        <v>0.89</v>
      </c>
      <c r="F60" s="59">
        <f t="shared" si="0"/>
        <v>2.67</v>
      </c>
      <c r="G60" s="60">
        <f t="shared" si="1"/>
        <v>31.506</v>
      </c>
      <c r="H60" s="63">
        <f t="shared" si="2"/>
        <v>94.518000000000001</v>
      </c>
    </row>
    <row r="61" spans="1:8" s="62" customFormat="1" ht="36">
      <c r="A61" s="56" t="str">
        <f>IF((LEN('Copy paste to Here'!G65))&gt;5,((CONCATENATE('Copy paste to Here'!G65," &amp; ",'Copy paste to Here'!D65,"  &amp;  ",'Copy paste to Here'!E65))),"Empty Cell")</f>
        <v>Surgical steel tragus piercing barbell, 16g (1.2mm) with 3mm to 5mm bezel set crystal top and 3mm plain steel lower ball &amp; Length: 6mm with 3mm top part  &amp;  Crystal Color: Light Siam</v>
      </c>
      <c r="B61" s="57" t="str">
        <f>'Copy paste to Here'!C65</f>
        <v>BBER62</v>
      </c>
      <c r="C61" s="57" t="s">
        <v>875</v>
      </c>
      <c r="D61" s="58">
        <f>'Shipping Customer'!B65</f>
        <v>3</v>
      </c>
      <c r="E61" s="59">
        <f>'Shipping Invoice'!J65*$N$1</f>
        <v>0.89</v>
      </c>
      <c r="F61" s="59">
        <f t="shared" si="0"/>
        <v>2.67</v>
      </c>
      <c r="G61" s="60">
        <f t="shared" si="1"/>
        <v>31.506</v>
      </c>
      <c r="H61" s="63">
        <f t="shared" si="2"/>
        <v>94.518000000000001</v>
      </c>
    </row>
    <row r="62" spans="1:8" s="62" customFormat="1" ht="36">
      <c r="A62" s="56" t="str">
        <f>IF((LEN('Copy paste to Here'!G66))&gt;5,((CONCATENATE('Copy paste to Here'!G66," &amp; ",'Copy paste to Here'!D66,"  &amp;  ",'Copy paste to Here'!E66))),"Empty Cell")</f>
        <v>Surgical steel tragus piercing barbell, 16g (1.2mm) with 3mm to 5mm bezel set crystal top and 3mm plain steel lower ball &amp; Length: 6mm with 4mm top part  &amp;  Crystal Color: Jet</v>
      </c>
      <c r="B62" s="57" t="str">
        <f>'Copy paste to Here'!C66</f>
        <v>BBER62</v>
      </c>
      <c r="C62" s="57" t="s">
        <v>876</v>
      </c>
      <c r="D62" s="58">
        <f>'Shipping Customer'!B66</f>
        <v>3</v>
      </c>
      <c r="E62" s="59">
        <f>'Shipping Invoice'!J66*$N$1</f>
        <v>0.94</v>
      </c>
      <c r="F62" s="59">
        <f t="shared" si="0"/>
        <v>2.82</v>
      </c>
      <c r="G62" s="60">
        <f t="shared" si="1"/>
        <v>33.275999999999996</v>
      </c>
      <c r="H62" s="63">
        <f t="shared" si="2"/>
        <v>99.827999999999989</v>
      </c>
    </row>
    <row r="63" spans="1:8" s="62" customFormat="1" ht="36">
      <c r="A63" s="56" t="str">
        <f>IF((LEN('Copy paste to Here'!G67))&gt;5,((CONCATENATE('Copy paste to Here'!G67," &amp; ",'Copy paste to Here'!D67,"  &amp;  ",'Copy paste to Here'!E67))),"Empty Cell")</f>
        <v>Surgical steel tragus piercing barbell, 16g (1.2mm) with 3mm to 5mm bezel set crystal top and 3mm plain steel lower ball &amp; Length: 6mm with 4mm top part  &amp;  Crystal Color: Light Siam</v>
      </c>
      <c r="B63" s="57" t="str">
        <f>'Copy paste to Here'!C67</f>
        <v>BBER62</v>
      </c>
      <c r="C63" s="57" t="s">
        <v>876</v>
      </c>
      <c r="D63" s="58">
        <f>'Shipping Customer'!B67</f>
        <v>3</v>
      </c>
      <c r="E63" s="59">
        <f>'Shipping Invoice'!J67*$N$1</f>
        <v>0.94</v>
      </c>
      <c r="F63" s="59">
        <f t="shared" si="0"/>
        <v>2.82</v>
      </c>
      <c r="G63" s="60">
        <f t="shared" si="1"/>
        <v>33.275999999999996</v>
      </c>
      <c r="H63" s="63">
        <f t="shared" si="2"/>
        <v>99.827999999999989</v>
      </c>
    </row>
    <row r="64" spans="1:8" s="62" customFormat="1" ht="36">
      <c r="A64" s="56" t="str">
        <f>IF((LEN('Copy paste to Here'!G68))&gt;5,((CONCATENATE('Copy paste to Here'!G68," &amp; ",'Copy paste to Here'!D68,"  &amp;  ",'Copy paste to Here'!E68))),"Empty Cell")</f>
        <v>Surgical steel tragus piercing barbell, 16g (1.2mm) with 3mm to 5mm bezel set crystal top and 3mm plain steel lower ball &amp; Length: 6mm with 5mm top part  &amp;  Crystal Color: Jet</v>
      </c>
      <c r="B64" s="57" t="str">
        <f>'Copy paste to Here'!C68</f>
        <v>BBER62</v>
      </c>
      <c r="C64" s="57" t="s">
        <v>877</v>
      </c>
      <c r="D64" s="58">
        <f>'Shipping Customer'!B68</f>
        <v>3</v>
      </c>
      <c r="E64" s="59">
        <f>'Shipping Invoice'!J68*$N$1</f>
        <v>0.99</v>
      </c>
      <c r="F64" s="59">
        <f t="shared" si="0"/>
        <v>2.9699999999999998</v>
      </c>
      <c r="G64" s="60">
        <f t="shared" si="1"/>
        <v>35.045999999999999</v>
      </c>
      <c r="H64" s="63">
        <f t="shared" si="2"/>
        <v>105.13800000000001</v>
      </c>
    </row>
    <row r="65" spans="1:8" s="62" customFormat="1" ht="36">
      <c r="A65" s="56" t="str">
        <f>IF((LEN('Copy paste to Here'!G69))&gt;5,((CONCATENATE('Copy paste to Here'!G69," &amp; ",'Copy paste to Here'!D69,"  &amp;  ",'Copy paste to Here'!E69))),"Empty Cell")</f>
        <v>Surgical steel tragus piercing barbell, 16g (1.2mm) with 3mm to 5mm bezel set crystal top and 3mm plain steel lower ball &amp; Length: 6mm with 5mm top part  &amp;  Crystal Color: Light Siam</v>
      </c>
      <c r="B65" s="57" t="str">
        <f>'Copy paste to Here'!C69</f>
        <v>BBER62</v>
      </c>
      <c r="C65" s="57" t="s">
        <v>877</v>
      </c>
      <c r="D65" s="58">
        <f>'Shipping Customer'!B69</f>
        <v>3</v>
      </c>
      <c r="E65" s="59">
        <f>'Shipping Invoice'!J69*$N$1</f>
        <v>0.99</v>
      </c>
      <c r="F65" s="59">
        <f t="shared" si="0"/>
        <v>2.9699999999999998</v>
      </c>
      <c r="G65" s="60">
        <f t="shared" si="1"/>
        <v>35.045999999999999</v>
      </c>
      <c r="H65" s="63">
        <f t="shared" si="2"/>
        <v>105.13800000000001</v>
      </c>
    </row>
    <row r="66" spans="1:8" s="62" customFormat="1" ht="24">
      <c r="A66" s="56" t="str">
        <f>IF((LEN('Copy paste to Here'!G70))&gt;5,((CONCATENATE('Copy paste to Here'!G70," &amp; ",'Copy paste to Here'!D70,"  &amp;  ",'Copy paste to Here'!E70))),"Empty Cell")</f>
        <v>Anodized surgical steel eyebrow or helix barbell, 16g (1.2mm) with two 3mm balls &amp; Length: 6mm  &amp;  Color: Rose-gold</v>
      </c>
      <c r="B66" s="57" t="str">
        <f>'Copy paste to Here'!C70</f>
        <v>BBETB</v>
      </c>
      <c r="C66" s="57" t="s">
        <v>757</v>
      </c>
      <c r="D66" s="58">
        <f>'Shipping Customer'!B70</f>
        <v>2</v>
      </c>
      <c r="E66" s="59">
        <f>'Shipping Invoice'!J70*$N$1</f>
        <v>0.59</v>
      </c>
      <c r="F66" s="59">
        <f t="shared" si="0"/>
        <v>1.18</v>
      </c>
      <c r="G66" s="60">
        <f t="shared" si="1"/>
        <v>20.885999999999999</v>
      </c>
      <c r="H66" s="63">
        <f t="shared" si="2"/>
        <v>41.771999999999998</v>
      </c>
    </row>
    <row r="67" spans="1:8" s="62" customFormat="1" ht="24">
      <c r="A67" s="56" t="str">
        <f>IF((LEN('Copy paste to Here'!G71))&gt;5,((CONCATENATE('Copy paste to Here'!G71," &amp; ",'Copy paste to Here'!D71,"  &amp;  ",'Copy paste to Here'!E71))),"Empty Cell")</f>
        <v>Anodized surgical steel eyebrow or helix barbell, 16g (1.2mm) with two 3mm balls &amp; Length: 8mm  &amp;  Color: Rainbow</v>
      </c>
      <c r="B67" s="57" t="str">
        <f>'Copy paste to Here'!C71</f>
        <v>BBETB</v>
      </c>
      <c r="C67" s="57" t="s">
        <v>757</v>
      </c>
      <c r="D67" s="58">
        <f>'Shipping Customer'!B71</f>
        <v>3</v>
      </c>
      <c r="E67" s="59">
        <f>'Shipping Invoice'!J71*$N$1</f>
        <v>0.59</v>
      </c>
      <c r="F67" s="59">
        <f t="shared" si="0"/>
        <v>1.77</v>
      </c>
      <c r="G67" s="60">
        <f t="shared" si="1"/>
        <v>20.885999999999999</v>
      </c>
      <c r="H67" s="63">
        <f t="shared" si="2"/>
        <v>62.658000000000001</v>
      </c>
    </row>
    <row r="68" spans="1:8" s="62" customFormat="1" ht="24">
      <c r="A68" s="56" t="str">
        <f>IF((LEN('Copy paste to Here'!G72))&gt;5,((CONCATENATE('Copy paste to Here'!G72," &amp; ",'Copy paste to Here'!D72,"  &amp;  ",'Copy paste to Here'!E72))),"Empty Cell")</f>
        <v>Anodized surgical steel eyebrow or helix barbell, 16g (1.2mm) with two 3mm balls &amp; Length: 8mm  &amp;  Color: Rose-gold</v>
      </c>
      <c r="B68" s="57" t="str">
        <f>'Copy paste to Here'!C72</f>
        <v>BBETB</v>
      </c>
      <c r="C68" s="57" t="s">
        <v>757</v>
      </c>
      <c r="D68" s="58">
        <f>'Shipping Customer'!B72</f>
        <v>2</v>
      </c>
      <c r="E68" s="59">
        <f>'Shipping Invoice'!J72*$N$1</f>
        <v>0.59</v>
      </c>
      <c r="F68" s="59">
        <f t="shared" si="0"/>
        <v>1.18</v>
      </c>
      <c r="G68" s="60">
        <f t="shared" si="1"/>
        <v>20.885999999999999</v>
      </c>
      <c r="H68" s="63">
        <f t="shared" si="2"/>
        <v>41.771999999999998</v>
      </c>
    </row>
    <row r="69" spans="1:8" s="62" customFormat="1" ht="24">
      <c r="A69" s="56" t="str">
        <f>IF((LEN('Copy paste to Here'!G73))&gt;5,((CONCATENATE('Copy paste to Here'!G73," &amp; ",'Copy paste to Here'!D73,"  &amp;  ",'Copy paste to Here'!E73))),"Empty Cell")</f>
        <v>Anodized surgical steel eyebrow or helix barbell, 16g (1.2mm) with two 3mm balls &amp; Length: 10mm  &amp;  Color: Rose-gold</v>
      </c>
      <c r="B69" s="57" t="str">
        <f>'Copy paste to Here'!C73</f>
        <v>BBETB</v>
      </c>
      <c r="C69" s="57" t="s">
        <v>757</v>
      </c>
      <c r="D69" s="58">
        <f>'Shipping Customer'!B73</f>
        <v>2</v>
      </c>
      <c r="E69" s="59">
        <f>'Shipping Invoice'!J73*$N$1</f>
        <v>0.59</v>
      </c>
      <c r="F69" s="59">
        <f t="shared" si="0"/>
        <v>1.18</v>
      </c>
      <c r="G69" s="60">
        <f t="shared" si="1"/>
        <v>20.885999999999999</v>
      </c>
      <c r="H69" s="63">
        <f t="shared" si="2"/>
        <v>41.771999999999998</v>
      </c>
    </row>
    <row r="70" spans="1:8" s="62" customFormat="1" ht="24">
      <c r="A70" s="56" t="str">
        <f>IF((LEN('Copy paste to Here'!G74))&gt;5,((CONCATENATE('Copy paste to Here'!G74," &amp; ",'Copy paste to Here'!D74,"  &amp;  ",'Copy paste to Here'!E74))),"Empty Cell")</f>
        <v xml:space="preserve">316L Surgical steel tongue barbell, 14g (1.6mm) with 6mm glow in the dark balls - length 5/8'' (16mm) &amp; Color: Clear  &amp;  </v>
      </c>
      <c r="B70" s="57" t="str">
        <f>'Copy paste to Here'!C74</f>
        <v>BBGL</v>
      </c>
      <c r="C70" s="57" t="s">
        <v>760</v>
      </c>
      <c r="D70" s="58">
        <f>'Shipping Customer'!B74</f>
        <v>5</v>
      </c>
      <c r="E70" s="59">
        <f>'Shipping Invoice'!J74*$N$1</f>
        <v>0.17</v>
      </c>
      <c r="F70" s="59">
        <f t="shared" si="0"/>
        <v>0.85000000000000009</v>
      </c>
      <c r="G70" s="60">
        <f t="shared" si="1"/>
        <v>6.0179999999999998</v>
      </c>
      <c r="H70" s="63">
        <f t="shared" si="2"/>
        <v>30.09</v>
      </c>
    </row>
    <row r="71" spans="1:8" s="62" customFormat="1" ht="24">
      <c r="A71" s="56" t="str">
        <f>IF((LEN('Copy paste to Here'!G75))&gt;5,((CONCATENATE('Copy paste to Here'!G75," &amp; ",'Copy paste to Here'!D75,"  &amp;  ",'Copy paste to Here'!E75))),"Empty Cell")</f>
        <v xml:space="preserve">316L Surgical steel tongue barbell, 14g (1.6mm) with 6mm glow in the dark balls - length 5/8'' (16mm) &amp; Color: Light blue  &amp;  </v>
      </c>
      <c r="B71" s="57" t="str">
        <f>'Copy paste to Here'!C75</f>
        <v>BBGL</v>
      </c>
      <c r="C71" s="57" t="s">
        <v>760</v>
      </c>
      <c r="D71" s="58">
        <f>'Shipping Customer'!B75</f>
        <v>5</v>
      </c>
      <c r="E71" s="59">
        <f>'Shipping Invoice'!J75*$N$1</f>
        <v>0.17</v>
      </c>
      <c r="F71" s="59">
        <f t="shared" si="0"/>
        <v>0.85000000000000009</v>
      </c>
      <c r="G71" s="60">
        <f t="shared" si="1"/>
        <v>6.0179999999999998</v>
      </c>
      <c r="H71" s="63">
        <f t="shared" si="2"/>
        <v>30.09</v>
      </c>
    </row>
    <row r="72" spans="1:8" s="62" customFormat="1" ht="24">
      <c r="A72" s="56" t="str">
        <f>IF((LEN('Copy paste to Here'!G76))&gt;5,((CONCATENATE('Copy paste to Here'!G76," &amp; ",'Copy paste to Here'!D76,"  &amp;  ",'Copy paste to Here'!E76))),"Empty Cell")</f>
        <v xml:space="preserve">316L Surgical steel tongue barbell, 14g (1.6mm) with 6mm glow in the dark balls - length 5/8'' (16mm) &amp; Color: Green  &amp;  </v>
      </c>
      <c r="B72" s="57" t="str">
        <f>'Copy paste to Here'!C76</f>
        <v>BBGL</v>
      </c>
      <c r="C72" s="57" t="s">
        <v>760</v>
      </c>
      <c r="D72" s="58">
        <f>'Shipping Customer'!B76</f>
        <v>5</v>
      </c>
      <c r="E72" s="59">
        <f>'Shipping Invoice'!J76*$N$1</f>
        <v>0.17</v>
      </c>
      <c r="F72" s="59">
        <f t="shared" si="0"/>
        <v>0.85000000000000009</v>
      </c>
      <c r="G72" s="60">
        <f t="shared" si="1"/>
        <v>6.0179999999999998</v>
      </c>
      <c r="H72" s="63">
        <f t="shared" si="2"/>
        <v>30.09</v>
      </c>
    </row>
    <row r="73" spans="1:8" s="62" customFormat="1" ht="24">
      <c r="A73" s="56" t="str">
        <f>IF((LEN('Copy paste to Here'!G77))&gt;5,((CONCATENATE('Copy paste to Here'!G77," &amp; ",'Copy paste to Here'!D77,"  &amp;  ",'Copy paste to Here'!E77))),"Empty Cell")</f>
        <v xml:space="preserve">316L Surgical steel tongue barbell, 14g (1.6mm) with 6mm glow in the dark balls - length 5/8'' (16mm) &amp; Color: Pink  &amp;  </v>
      </c>
      <c r="B73" s="57" t="str">
        <f>'Copy paste to Here'!C77</f>
        <v>BBGL</v>
      </c>
      <c r="C73" s="57" t="s">
        <v>760</v>
      </c>
      <c r="D73" s="58">
        <f>'Shipping Customer'!B77</f>
        <v>5</v>
      </c>
      <c r="E73" s="59">
        <f>'Shipping Invoice'!J77*$N$1</f>
        <v>0.17</v>
      </c>
      <c r="F73" s="59">
        <f t="shared" si="0"/>
        <v>0.85000000000000009</v>
      </c>
      <c r="G73" s="60">
        <f t="shared" si="1"/>
        <v>6.0179999999999998</v>
      </c>
      <c r="H73" s="63">
        <f t="shared" si="2"/>
        <v>30.09</v>
      </c>
    </row>
    <row r="74" spans="1:8" s="62" customFormat="1" ht="24">
      <c r="A74" s="56" t="str">
        <f>IF((LEN('Copy paste to Here'!G78))&gt;5,((CONCATENATE('Copy paste to Here'!G78," &amp; ",'Copy paste to Here'!D78,"  &amp;  ",'Copy paste to Here'!E78))),"Empty Cell")</f>
        <v xml:space="preserve">316L Surgical steel tongue barbell, 14g (1.6mm) with 6mm glow in the dark balls - length 5/8'' (16mm) &amp; Color: Purple  &amp;  </v>
      </c>
      <c r="B74" s="57" t="str">
        <f>'Copy paste to Here'!C78</f>
        <v>BBGL</v>
      </c>
      <c r="C74" s="57" t="s">
        <v>760</v>
      </c>
      <c r="D74" s="58">
        <f>'Shipping Customer'!B78</f>
        <v>5</v>
      </c>
      <c r="E74" s="59">
        <f>'Shipping Invoice'!J78*$N$1</f>
        <v>0.17</v>
      </c>
      <c r="F74" s="59">
        <f t="shared" si="0"/>
        <v>0.85000000000000009</v>
      </c>
      <c r="G74" s="60">
        <f t="shared" si="1"/>
        <v>6.0179999999999998</v>
      </c>
      <c r="H74" s="63">
        <f t="shared" si="2"/>
        <v>30.09</v>
      </c>
    </row>
    <row r="75" spans="1:8" s="62" customFormat="1" ht="24">
      <c r="A75" s="56" t="str">
        <f>IF((LEN('Copy paste to Here'!G79))&gt;5,((CONCATENATE('Copy paste to Here'!G79," &amp; ",'Copy paste to Here'!D79,"  &amp;  ",'Copy paste to Here'!E79))),"Empty Cell")</f>
        <v xml:space="preserve">Surgical steel tongue barbell 14g (1.6mm) with 5mm glow in the dark balls - length 5/8'' (16mm) &amp; Color: Clear  &amp;  </v>
      </c>
      <c r="B75" s="57" t="str">
        <f>'Copy paste to Here'!C79</f>
        <v>BBGL5</v>
      </c>
      <c r="C75" s="57" t="s">
        <v>761</v>
      </c>
      <c r="D75" s="58">
        <f>'Shipping Customer'!B79</f>
        <v>5</v>
      </c>
      <c r="E75" s="59">
        <f>'Shipping Invoice'!J79*$N$1</f>
        <v>0.17</v>
      </c>
      <c r="F75" s="59">
        <f t="shared" si="0"/>
        <v>0.85000000000000009</v>
      </c>
      <c r="G75" s="60">
        <f t="shared" si="1"/>
        <v>6.0179999999999998</v>
      </c>
      <c r="H75" s="63">
        <f t="shared" si="2"/>
        <v>30.09</v>
      </c>
    </row>
    <row r="76" spans="1:8" s="62" customFormat="1" ht="24">
      <c r="A76" s="56" t="str">
        <f>IF((LEN('Copy paste to Here'!G80))&gt;5,((CONCATENATE('Copy paste to Here'!G80," &amp; ",'Copy paste to Here'!D80,"  &amp;  ",'Copy paste to Here'!E80))),"Empty Cell")</f>
        <v xml:space="preserve">Surgical steel tongue barbell 14g (1.6mm) with 5mm glow in the dark balls - length 5/8'' (16mm) &amp; Color: Green  &amp;  </v>
      </c>
      <c r="B76" s="57" t="str">
        <f>'Copy paste to Here'!C80</f>
        <v>BBGL5</v>
      </c>
      <c r="C76" s="57" t="s">
        <v>761</v>
      </c>
      <c r="D76" s="58">
        <f>'Shipping Customer'!B80</f>
        <v>5</v>
      </c>
      <c r="E76" s="59">
        <f>'Shipping Invoice'!J80*$N$1</f>
        <v>0.17</v>
      </c>
      <c r="F76" s="59">
        <f t="shared" si="0"/>
        <v>0.85000000000000009</v>
      </c>
      <c r="G76" s="60">
        <f t="shared" si="1"/>
        <v>6.0179999999999998</v>
      </c>
      <c r="H76" s="63">
        <f t="shared" si="2"/>
        <v>30.09</v>
      </c>
    </row>
    <row r="77" spans="1:8" s="62" customFormat="1" ht="24">
      <c r="A77" s="56" t="str">
        <f>IF((LEN('Copy paste to Here'!G81))&gt;5,((CONCATENATE('Copy paste to Here'!G81," &amp; ",'Copy paste to Here'!D81,"  &amp;  ",'Copy paste to Here'!E81))),"Empty Cell")</f>
        <v xml:space="preserve">Surgical steel tongue barbell 14g (1.6mm) with 5mm glow in the dark balls - length 5/8'' (16mm) &amp; Color: Pink  &amp;  </v>
      </c>
      <c r="B77" s="57" t="str">
        <f>'Copy paste to Here'!C81</f>
        <v>BBGL5</v>
      </c>
      <c r="C77" s="57" t="s">
        <v>761</v>
      </c>
      <c r="D77" s="58">
        <f>'Shipping Customer'!B81</f>
        <v>5</v>
      </c>
      <c r="E77" s="59">
        <f>'Shipping Invoice'!J81*$N$1</f>
        <v>0.17</v>
      </c>
      <c r="F77" s="59">
        <f t="shared" si="0"/>
        <v>0.85000000000000009</v>
      </c>
      <c r="G77" s="60">
        <f t="shared" si="1"/>
        <v>6.0179999999999998</v>
      </c>
      <c r="H77" s="63">
        <f t="shared" si="2"/>
        <v>30.09</v>
      </c>
    </row>
    <row r="78" spans="1:8" s="62" customFormat="1" ht="24">
      <c r="A78" s="56" t="str">
        <f>IF((LEN('Copy paste to Here'!G82))&gt;5,((CONCATENATE('Copy paste to Here'!G82," &amp; ",'Copy paste to Here'!D82,"  &amp;  ",'Copy paste to Here'!E82))),"Empty Cell")</f>
        <v>Premium PVD plated surgical steel industrial Barbell, 14g (1.6mm) with two 5mm balls &amp; Length: 35mm  &amp;  Color: Purple</v>
      </c>
      <c r="B78" s="57" t="str">
        <f>'Copy paste to Here'!C82</f>
        <v>BBITB</v>
      </c>
      <c r="C78" s="57" t="s">
        <v>762</v>
      </c>
      <c r="D78" s="58">
        <f>'Shipping Customer'!B82</f>
        <v>2</v>
      </c>
      <c r="E78" s="59">
        <f>'Shipping Invoice'!J82*$N$1</f>
        <v>0.74</v>
      </c>
      <c r="F78" s="59">
        <f t="shared" si="0"/>
        <v>1.48</v>
      </c>
      <c r="G78" s="60">
        <f t="shared" si="1"/>
        <v>26.195999999999998</v>
      </c>
      <c r="H78" s="63">
        <f t="shared" si="2"/>
        <v>52.391999999999996</v>
      </c>
    </row>
    <row r="79" spans="1:8" s="62" customFormat="1" ht="24">
      <c r="A79" s="56" t="str">
        <f>IF((LEN('Copy paste to Here'!G83))&gt;5,((CONCATENATE('Copy paste to Here'!G83," &amp; ",'Copy paste to Here'!D83,"  &amp;  ",'Copy paste to Here'!E83))),"Empty Cell")</f>
        <v>Premium PVD plated surgical steel industrial Barbell, 14g (1.6mm) with two 5mm balls &amp; Length: 40mm  &amp;  Color: Black</v>
      </c>
      <c r="B79" s="57" t="str">
        <f>'Copy paste to Here'!C83</f>
        <v>BBITB</v>
      </c>
      <c r="C79" s="57" t="s">
        <v>762</v>
      </c>
      <c r="D79" s="58">
        <f>'Shipping Customer'!B83</f>
        <v>2</v>
      </c>
      <c r="E79" s="59">
        <f>'Shipping Invoice'!J83*$N$1</f>
        <v>0.74</v>
      </c>
      <c r="F79" s="59">
        <f t="shared" si="0"/>
        <v>1.48</v>
      </c>
      <c r="G79" s="60">
        <f t="shared" si="1"/>
        <v>26.195999999999998</v>
      </c>
      <c r="H79" s="63">
        <f t="shared" si="2"/>
        <v>52.391999999999996</v>
      </c>
    </row>
    <row r="80" spans="1:8" s="62" customFormat="1" ht="24">
      <c r="A80" s="56" t="str">
        <f>IF((LEN('Copy paste to Here'!G84))&gt;5,((CONCATENATE('Copy paste to Here'!G84," &amp; ",'Copy paste to Here'!D84,"  &amp;  ",'Copy paste to Here'!E84))),"Empty Cell")</f>
        <v>Premium PVD plated surgical steel industrial Barbell, 14g (1.6mm) with two 5mm balls &amp; Length: 40mm  &amp;  Color: Gold</v>
      </c>
      <c r="B80" s="57" t="str">
        <f>'Copy paste to Here'!C84</f>
        <v>BBITB</v>
      </c>
      <c r="C80" s="57" t="s">
        <v>762</v>
      </c>
      <c r="D80" s="58">
        <f>'Shipping Customer'!B84</f>
        <v>2</v>
      </c>
      <c r="E80" s="59">
        <f>'Shipping Invoice'!J84*$N$1</f>
        <v>0.74</v>
      </c>
      <c r="F80" s="59">
        <f t="shared" si="0"/>
        <v>1.48</v>
      </c>
      <c r="G80" s="60">
        <f t="shared" si="1"/>
        <v>26.195999999999998</v>
      </c>
      <c r="H80" s="63">
        <f t="shared" si="2"/>
        <v>52.391999999999996</v>
      </c>
    </row>
    <row r="81" spans="1:8" s="62" customFormat="1" ht="24">
      <c r="A81" s="56" t="str">
        <f>IF((LEN('Copy paste to Here'!G85))&gt;5,((CONCATENATE('Copy paste to Here'!G85," &amp; ",'Copy paste to Here'!D85,"  &amp;  ",'Copy paste to Here'!E85))),"Empty Cell")</f>
        <v>Premium PVD plated surgical steel industrial Barbell, 14g (1.6mm) with two 5mm balls &amp; Length: 42mm  &amp;  Color: Black</v>
      </c>
      <c r="B81" s="57" t="str">
        <f>'Copy paste to Here'!C85</f>
        <v>BBITB</v>
      </c>
      <c r="C81" s="57" t="s">
        <v>762</v>
      </c>
      <c r="D81" s="58">
        <f>'Shipping Customer'!B85</f>
        <v>3</v>
      </c>
      <c r="E81" s="59">
        <f>'Shipping Invoice'!J85*$N$1</f>
        <v>0.74</v>
      </c>
      <c r="F81" s="59">
        <f t="shared" si="0"/>
        <v>2.2199999999999998</v>
      </c>
      <c r="G81" s="60">
        <f t="shared" si="1"/>
        <v>26.195999999999998</v>
      </c>
      <c r="H81" s="63">
        <f t="shared" si="2"/>
        <v>78.587999999999994</v>
      </c>
    </row>
    <row r="82" spans="1:8" s="62" customFormat="1" ht="24">
      <c r="A82" s="56" t="str">
        <f>IF((LEN('Copy paste to Here'!G86))&gt;5,((CONCATENATE('Copy paste to Here'!G86," &amp; ",'Copy paste to Here'!D86,"  &amp;  ",'Copy paste to Here'!E86))),"Empty Cell")</f>
        <v>Premium PVD plated surgical steel industrial Barbell, 14g (1.6mm) with two 5mm balls &amp; Length: 42mm  &amp;  Color: Gold</v>
      </c>
      <c r="B82" s="57" t="str">
        <f>'Copy paste to Here'!C86</f>
        <v>BBITB</v>
      </c>
      <c r="C82" s="57" t="s">
        <v>762</v>
      </c>
      <c r="D82" s="58">
        <f>'Shipping Customer'!B86</f>
        <v>3</v>
      </c>
      <c r="E82" s="59">
        <f>'Shipping Invoice'!J86*$N$1</f>
        <v>0.74</v>
      </c>
      <c r="F82" s="59">
        <f t="shared" si="0"/>
        <v>2.2199999999999998</v>
      </c>
      <c r="G82" s="60">
        <f t="shared" si="1"/>
        <v>26.195999999999998</v>
      </c>
      <c r="H82" s="63">
        <f t="shared" si="2"/>
        <v>78.587999999999994</v>
      </c>
    </row>
    <row r="83" spans="1:8" s="62" customFormat="1" ht="24">
      <c r="A83" s="56" t="str">
        <f>IF((LEN('Copy paste to Here'!G87))&gt;5,((CONCATENATE('Copy paste to Here'!G87," &amp; ",'Copy paste to Here'!D87,"  &amp;  ",'Copy paste to Here'!E87))),"Empty Cell")</f>
        <v>Anodized surgical steel tongue barbell, 14g (1.6mm) with 6mm balls &amp; Length: 14mm  &amp;  Color: Rainbow</v>
      </c>
      <c r="B83" s="57" t="str">
        <f>'Copy paste to Here'!C87</f>
        <v>BBT</v>
      </c>
      <c r="C83" s="57" t="s">
        <v>765</v>
      </c>
      <c r="D83" s="58">
        <f>'Shipping Customer'!B87</f>
        <v>5</v>
      </c>
      <c r="E83" s="59">
        <f>'Shipping Invoice'!J87*$N$1</f>
        <v>0.69</v>
      </c>
      <c r="F83" s="59">
        <f t="shared" ref="F83:F146" si="3">D83*E83</f>
        <v>3.4499999999999997</v>
      </c>
      <c r="G83" s="60">
        <f t="shared" ref="G83:G146" si="4">E83*$E$14</f>
        <v>24.425999999999998</v>
      </c>
      <c r="H83" s="63">
        <f t="shared" ref="H83:H146" si="5">D83*G83</f>
        <v>122.13</v>
      </c>
    </row>
    <row r="84" spans="1:8" s="62" customFormat="1" ht="24">
      <c r="A84" s="56" t="str">
        <f>IF((LEN('Copy paste to Here'!G88))&gt;5,((CONCATENATE('Copy paste to Here'!G88," &amp; ",'Copy paste to Here'!D88,"  &amp;  ",'Copy paste to Here'!E88))),"Empty Cell")</f>
        <v>Anodized surgical steel tongue barbell, 14g (1.6mm) with 6mm balls &amp; Length: 14mm  &amp;  Color: Rose-gold</v>
      </c>
      <c r="B84" s="57" t="str">
        <f>'Copy paste to Here'!C88</f>
        <v>BBT</v>
      </c>
      <c r="C84" s="57" t="s">
        <v>765</v>
      </c>
      <c r="D84" s="58">
        <f>'Shipping Customer'!B88</f>
        <v>5</v>
      </c>
      <c r="E84" s="59">
        <f>'Shipping Invoice'!J88*$N$1</f>
        <v>0.69</v>
      </c>
      <c r="F84" s="59">
        <f t="shared" si="3"/>
        <v>3.4499999999999997</v>
      </c>
      <c r="G84" s="60">
        <f t="shared" si="4"/>
        <v>24.425999999999998</v>
      </c>
      <c r="H84" s="63">
        <f t="shared" si="5"/>
        <v>122.13</v>
      </c>
    </row>
    <row r="85" spans="1:8" s="62" customFormat="1" ht="24">
      <c r="A85" s="56" t="str">
        <f>IF((LEN('Copy paste to Here'!G89))&gt;5,((CONCATENATE('Copy paste to Here'!G89," &amp; ",'Copy paste to Here'!D89,"  &amp;  ",'Copy paste to Here'!E89))),"Empty Cell")</f>
        <v>Anodized surgical steel tongue barbell, 14g (1.6mm) with 6mm balls &amp; Length: 16mm  &amp;  Color: Rainbow</v>
      </c>
      <c r="B85" s="57" t="str">
        <f>'Copy paste to Here'!C89</f>
        <v>BBT</v>
      </c>
      <c r="C85" s="57" t="s">
        <v>765</v>
      </c>
      <c r="D85" s="58">
        <f>'Shipping Customer'!B89</f>
        <v>5</v>
      </c>
      <c r="E85" s="59">
        <f>'Shipping Invoice'!J89*$N$1</f>
        <v>0.69</v>
      </c>
      <c r="F85" s="59">
        <f t="shared" si="3"/>
        <v>3.4499999999999997</v>
      </c>
      <c r="G85" s="60">
        <f t="shared" si="4"/>
        <v>24.425999999999998</v>
      </c>
      <c r="H85" s="63">
        <f t="shared" si="5"/>
        <v>122.13</v>
      </c>
    </row>
    <row r="86" spans="1:8" s="62" customFormat="1" ht="24">
      <c r="A86" s="56" t="str">
        <f>IF((LEN('Copy paste to Here'!G90))&gt;5,((CONCATENATE('Copy paste to Here'!G90," &amp; ",'Copy paste to Here'!D90,"  &amp;  ",'Copy paste to Here'!E90))),"Empty Cell")</f>
        <v>Anodized surgical steel nipple or tongue barbell, 14g (1.6mm) with two 5mm balls &amp; Length: 12mm  &amp;  Color: Black</v>
      </c>
      <c r="B86" s="57" t="str">
        <f>'Copy paste to Here'!C90</f>
        <v>BBTB5</v>
      </c>
      <c r="C86" s="57" t="s">
        <v>767</v>
      </c>
      <c r="D86" s="58">
        <f>'Shipping Customer'!B90</f>
        <v>3</v>
      </c>
      <c r="E86" s="59">
        <f>'Shipping Invoice'!J90*$N$1</f>
        <v>0.7</v>
      </c>
      <c r="F86" s="59">
        <f t="shared" si="3"/>
        <v>2.0999999999999996</v>
      </c>
      <c r="G86" s="60">
        <f t="shared" si="4"/>
        <v>24.779999999999998</v>
      </c>
      <c r="H86" s="63">
        <f t="shared" si="5"/>
        <v>74.339999999999989</v>
      </c>
    </row>
    <row r="87" spans="1:8" s="62" customFormat="1" ht="24">
      <c r="A87" s="56" t="str">
        <f>IF((LEN('Copy paste to Here'!G91))&gt;5,((CONCATENATE('Copy paste to Here'!G91," &amp; ",'Copy paste to Here'!D91,"  &amp;  ",'Copy paste to Here'!E91))),"Empty Cell")</f>
        <v>Anodized surgical steel nipple or tongue barbell, 14g (1.6mm) with two 5mm balls &amp; Length: 12mm  &amp;  Color: Gold</v>
      </c>
      <c r="B87" s="57" t="str">
        <f>'Copy paste to Here'!C91</f>
        <v>BBTB5</v>
      </c>
      <c r="C87" s="57" t="s">
        <v>767</v>
      </c>
      <c r="D87" s="58">
        <f>'Shipping Customer'!B91</f>
        <v>3</v>
      </c>
      <c r="E87" s="59">
        <f>'Shipping Invoice'!J91*$N$1</f>
        <v>0.7</v>
      </c>
      <c r="F87" s="59">
        <f t="shared" si="3"/>
        <v>2.0999999999999996</v>
      </c>
      <c r="G87" s="60">
        <f t="shared" si="4"/>
        <v>24.779999999999998</v>
      </c>
      <c r="H87" s="63">
        <f t="shared" si="5"/>
        <v>74.339999999999989</v>
      </c>
    </row>
    <row r="88" spans="1:8" s="62" customFormat="1" ht="24">
      <c r="A88" s="56" t="str">
        <f>IF((LEN('Copy paste to Here'!G92))&gt;5,((CONCATENATE('Copy paste to Here'!G92," &amp; ",'Copy paste to Here'!D92,"  &amp;  ",'Copy paste to Here'!E92))),"Empty Cell")</f>
        <v>Anodized surgical steel nipple or tongue barbell, 14g (1.6mm) with two 5mm balls &amp; Length: 14mm  &amp;  Color: Black</v>
      </c>
      <c r="B88" s="57" t="str">
        <f>'Copy paste to Here'!C92</f>
        <v>BBTB5</v>
      </c>
      <c r="C88" s="57" t="s">
        <v>767</v>
      </c>
      <c r="D88" s="58">
        <f>'Shipping Customer'!B92</f>
        <v>3</v>
      </c>
      <c r="E88" s="59">
        <f>'Shipping Invoice'!J92*$N$1</f>
        <v>0.69</v>
      </c>
      <c r="F88" s="59">
        <f t="shared" si="3"/>
        <v>2.0699999999999998</v>
      </c>
      <c r="G88" s="60">
        <f t="shared" si="4"/>
        <v>24.425999999999998</v>
      </c>
      <c r="H88" s="63">
        <f t="shared" si="5"/>
        <v>73.277999999999992</v>
      </c>
    </row>
    <row r="89" spans="1:8" s="62" customFormat="1" ht="24">
      <c r="A89" s="56" t="str">
        <f>IF((LEN('Copy paste to Here'!G93))&gt;5,((CONCATENATE('Copy paste to Here'!G93," &amp; ",'Copy paste to Here'!D93,"  &amp;  ",'Copy paste to Here'!E93))),"Empty Cell")</f>
        <v>Anodized surgical steel nipple or tongue barbell, 14g (1.6mm) with two 5mm balls &amp; Length: 14mm  &amp;  Color: Gold</v>
      </c>
      <c r="B89" s="57" t="str">
        <f>'Copy paste to Here'!C93</f>
        <v>BBTB5</v>
      </c>
      <c r="C89" s="57" t="s">
        <v>767</v>
      </c>
      <c r="D89" s="58">
        <f>'Shipping Customer'!B93</f>
        <v>3</v>
      </c>
      <c r="E89" s="59">
        <f>'Shipping Invoice'!J93*$N$1</f>
        <v>0.69</v>
      </c>
      <c r="F89" s="59">
        <f t="shared" si="3"/>
        <v>2.0699999999999998</v>
      </c>
      <c r="G89" s="60">
        <f t="shared" si="4"/>
        <v>24.425999999999998</v>
      </c>
      <c r="H89" s="63">
        <f t="shared" si="5"/>
        <v>73.277999999999992</v>
      </c>
    </row>
    <row r="90" spans="1:8" s="62" customFormat="1" ht="24">
      <c r="A90" s="56" t="str">
        <f>IF((LEN('Copy paste to Here'!G94))&gt;5,((CONCATENATE('Copy paste to Here'!G94," &amp; ",'Copy paste to Here'!D94,"  &amp;  ",'Copy paste to Here'!E94))),"Empty Cell")</f>
        <v>Anodized surgical steel nipple or tongue barbell, 14g (1.6mm) with two 5mm balls &amp; Length: 16mm  &amp;  Color: Gold</v>
      </c>
      <c r="B90" s="57" t="str">
        <f>'Copy paste to Here'!C94</f>
        <v>BBTB5</v>
      </c>
      <c r="C90" s="57" t="s">
        <v>767</v>
      </c>
      <c r="D90" s="58">
        <f>'Shipping Customer'!B94</f>
        <v>3</v>
      </c>
      <c r="E90" s="59">
        <f>'Shipping Invoice'!J94*$N$1</f>
        <v>0.69</v>
      </c>
      <c r="F90" s="59">
        <f t="shared" si="3"/>
        <v>2.0699999999999998</v>
      </c>
      <c r="G90" s="60">
        <f t="shared" si="4"/>
        <v>24.425999999999998</v>
      </c>
      <c r="H90" s="63">
        <f t="shared" si="5"/>
        <v>73.277999999999992</v>
      </c>
    </row>
    <row r="91" spans="1:8" s="62" customFormat="1" ht="24">
      <c r="A91" s="56" t="str">
        <f>IF((LEN('Copy paste to Here'!G95))&gt;5,((CONCATENATE('Copy paste to Here'!G95," &amp; ",'Copy paste to Here'!D95,"  &amp;  ",'Copy paste to Here'!E95))),"Empty Cell")</f>
        <v>Anodized surgical steel nipple or tongue barbell, 14g (1.6mm) with two 5mm balls &amp; Length: 19mm  &amp;  Color: Gold</v>
      </c>
      <c r="B91" s="57" t="str">
        <f>'Copy paste to Here'!C95</f>
        <v>BBTB5</v>
      </c>
      <c r="C91" s="57" t="s">
        <v>767</v>
      </c>
      <c r="D91" s="58">
        <f>'Shipping Customer'!B95</f>
        <v>3</v>
      </c>
      <c r="E91" s="59">
        <f>'Shipping Invoice'!J95*$N$1</f>
        <v>0.69</v>
      </c>
      <c r="F91" s="59">
        <f t="shared" si="3"/>
        <v>2.0699999999999998</v>
      </c>
      <c r="G91" s="60">
        <f t="shared" si="4"/>
        <v>24.425999999999998</v>
      </c>
      <c r="H91" s="63">
        <f t="shared" si="5"/>
        <v>73.277999999999992</v>
      </c>
    </row>
    <row r="92" spans="1:8" s="62" customFormat="1" ht="24">
      <c r="A92" s="56" t="str">
        <f>IF((LEN('Copy paste to Here'!G96))&gt;5,((CONCATENATE('Copy paste to Here'!G96," &amp; ",'Copy paste to Here'!D96,"  &amp;  ",'Copy paste to Here'!E96))),"Empty Cell")</f>
        <v>Black PVD plated surgical steel ball closure ring, 18g (1mm) with 3mm ball &amp; Length: 6mm  &amp;  Color: Gold</v>
      </c>
      <c r="B92" s="57" t="str">
        <f>'Copy paste to Here'!C96</f>
        <v>BCRT18</v>
      </c>
      <c r="C92" s="57" t="s">
        <v>769</v>
      </c>
      <c r="D92" s="58">
        <f>'Shipping Customer'!B96</f>
        <v>3</v>
      </c>
      <c r="E92" s="59">
        <f>'Shipping Invoice'!J96*$N$1</f>
        <v>0.59</v>
      </c>
      <c r="F92" s="59">
        <f t="shared" si="3"/>
        <v>1.77</v>
      </c>
      <c r="G92" s="60">
        <f t="shared" si="4"/>
        <v>20.885999999999999</v>
      </c>
      <c r="H92" s="63">
        <f t="shared" si="5"/>
        <v>62.658000000000001</v>
      </c>
    </row>
    <row r="93" spans="1:8" s="62" customFormat="1" ht="24">
      <c r="A93" s="56" t="str">
        <f>IF((LEN('Copy paste to Here'!G97))&gt;5,((CONCATENATE('Copy paste to Here'!G97," &amp; ",'Copy paste to Here'!D97,"  &amp;  ",'Copy paste to Here'!E97))),"Empty Cell")</f>
        <v xml:space="preserve">Bulk body jewelry: 100 pcs. assortment of surgical steel labrets,16g (1.2mm) with 3mm ball &amp; Length: 8mm  &amp;  </v>
      </c>
      <c r="B93" s="57" t="str">
        <f>'Copy paste to Here'!C97</f>
        <v>BLK03A</v>
      </c>
      <c r="C93" s="57" t="s">
        <v>771</v>
      </c>
      <c r="D93" s="58">
        <f>'Shipping Customer'!B97</f>
        <v>1</v>
      </c>
      <c r="E93" s="59">
        <f>'Shipping Invoice'!J97*$N$1</f>
        <v>16</v>
      </c>
      <c r="F93" s="59">
        <f t="shared" si="3"/>
        <v>16</v>
      </c>
      <c r="G93" s="60">
        <f t="shared" si="4"/>
        <v>566.4</v>
      </c>
      <c r="H93" s="63">
        <f t="shared" si="5"/>
        <v>566.4</v>
      </c>
    </row>
    <row r="94" spans="1:8" s="62" customFormat="1" ht="24">
      <c r="A94" s="56" t="str">
        <f>IF((LEN('Copy paste to Here'!G98))&gt;5,((CONCATENATE('Copy paste to Here'!G98," &amp; ",'Copy paste to Here'!D98,"  &amp;  ",'Copy paste to Here'!E98))),"Empty Cell")</f>
        <v xml:space="preserve">Bulk body jewelry: 100 pcs. of surgical steel belly bananas, 14g (1.6mm) with 5 &amp; 8mm balls &amp; Length: Assorted 8mm &amp; 10mm  &amp;  </v>
      </c>
      <c r="B94" s="57" t="str">
        <f>'Copy paste to Here'!C98</f>
        <v>BLK196</v>
      </c>
      <c r="C94" s="57" t="s">
        <v>773</v>
      </c>
      <c r="D94" s="58">
        <f>'Shipping Customer'!B98</f>
        <v>1</v>
      </c>
      <c r="E94" s="59">
        <f>'Shipping Invoice'!J98*$N$1</f>
        <v>23.49</v>
      </c>
      <c r="F94" s="59">
        <f t="shared" si="3"/>
        <v>23.49</v>
      </c>
      <c r="G94" s="60">
        <f t="shared" si="4"/>
        <v>831.54599999999994</v>
      </c>
      <c r="H94" s="63">
        <f t="shared" si="5"/>
        <v>831.54599999999994</v>
      </c>
    </row>
    <row r="95" spans="1:8" s="62" customFormat="1" ht="36">
      <c r="A95" s="56" t="str">
        <f>IF((LEN('Copy paste to Here'!G99))&gt;5,((CONCATENATE('Copy paste to Here'!G99," &amp; ",'Copy paste to Here'!D99,"  &amp;  ",'Copy paste to Here'!E99))),"Empty Cell")</f>
        <v xml:space="preserve">Bulk body jewelry: 100 pcs. of surgical steel belly bananas, 14g (1.6mm) with 5 &amp; 8mm balls &amp; Length: Assorted 12mm &amp; 14mm  &amp;  </v>
      </c>
      <c r="B95" s="57" t="str">
        <f>'Copy paste to Here'!C99</f>
        <v>BLK196</v>
      </c>
      <c r="C95" s="57" t="s">
        <v>773</v>
      </c>
      <c r="D95" s="58">
        <f>'Shipping Customer'!B99</f>
        <v>1</v>
      </c>
      <c r="E95" s="59">
        <f>'Shipping Invoice'!J99*$N$1</f>
        <v>23.49</v>
      </c>
      <c r="F95" s="59">
        <f t="shared" si="3"/>
        <v>23.49</v>
      </c>
      <c r="G95" s="60">
        <f t="shared" si="4"/>
        <v>831.54599999999994</v>
      </c>
      <c r="H95" s="63">
        <f t="shared" si="5"/>
        <v>831.54599999999994</v>
      </c>
    </row>
    <row r="96" spans="1:8" s="62" customFormat="1" ht="36">
      <c r="A96" s="56" t="str">
        <f>IF((LEN('Copy paste to Here'!G100))&gt;5,((CONCATENATE('Copy paste to Here'!G100," &amp; ",'Copy paste to Here'!D100,"  &amp;  ",'Copy paste to Here'!E100))),"Empty Cell")</f>
        <v>316L steel belly banana, 14g (1.6m) with a 8mm and a 5mm bezel set jewel ball using original Czech Preciosa crystals. &amp; Length: 8mm  &amp;  Crystal Color: Clear</v>
      </c>
      <c r="B96" s="57" t="str">
        <f>'Copy paste to Here'!C100</f>
        <v>BN2CG</v>
      </c>
      <c r="C96" s="57" t="s">
        <v>668</v>
      </c>
      <c r="D96" s="58">
        <f>'Shipping Customer'!B100</f>
        <v>5</v>
      </c>
      <c r="E96" s="59">
        <f>'Shipping Invoice'!J100*$N$1</f>
        <v>0.86</v>
      </c>
      <c r="F96" s="59">
        <f t="shared" si="3"/>
        <v>4.3</v>
      </c>
      <c r="G96" s="60">
        <f t="shared" si="4"/>
        <v>30.443999999999999</v>
      </c>
      <c r="H96" s="63">
        <f t="shared" si="5"/>
        <v>152.22</v>
      </c>
    </row>
    <row r="97" spans="1:8" s="62" customFormat="1" ht="36">
      <c r="A97" s="56" t="str">
        <f>IF((LEN('Copy paste to Here'!G101))&gt;5,((CONCATENATE('Copy paste to Here'!G101," &amp; ",'Copy paste to Here'!D101,"  &amp;  ",'Copy paste to Here'!E101))),"Empty Cell")</f>
        <v>316L steel belly banana, 14g (1.6m) with a 8mm and a 5mm bezel set jewel ball using original Czech Preciosa crystals. &amp; Length: 10mm  &amp;  Crystal Color: Rose</v>
      </c>
      <c r="B97" s="57" t="str">
        <f>'Copy paste to Here'!C101</f>
        <v>BN2CG</v>
      </c>
      <c r="C97" s="57" t="s">
        <v>668</v>
      </c>
      <c r="D97" s="58">
        <f>'Shipping Customer'!B101</f>
        <v>5</v>
      </c>
      <c r="E97" s="59">
        <f>'Shipping Invoice'!J101*$N$1</f>
        <v>0.86</v>
      </c>
      <c r="F97" s="59">
        <f t="shared" si="3"/>
        <v>4.3</v>
      </c>
      <c r="G97" s="60">
        <f t="shared" si="4"/>
        <v>30.443999999999999</v>
      </c>
      <c r="H97" s="63">
        <f t="shared" si="5"/>
        <v>152.22</v>
      </c>
    </row>
    <row r="98" spans="1:8" s="62" customFormat="1" ht="36">
      <c r="A98" s="56" t="str">
        <f>IF((LEN('Copy paste to Here'!G102))&gt;5,((CONCATENATE('Copy paste to Here'!G102," &amp; ",'Copy paste to Here'!D102,"  &amp;  ",'Copy paste to Here'!E102))),"Empty Cell")</f>
        <v>316L steel belly banana, 14g (1.6m) with a 8mm and a 5mm bezel set jewel ball using original Czech Preciosa crystals. &amp; Length: 10mm  &amp;  Crystal Color: Light Sapphire</v>
      </c>
      <c r="B98" s="57" t="str">
        <f>'Copy paste to Here'!C102</f>
        <v>BN2CG</v>
      </c>
      <c r="C98" s="57" t="s">
        <v>668</v>
      </c>
      <c r="D98" s="58">
        <f>'Shipping Customer'!B102</f>
        <v>5</v>
      </c>
      <c r="E98" s="59">
        <f>'Shipping Invoice'!J102*$N$1</f>
        <v>0.86</v>
      </c>
      <c r="F98" s="59">
        <f t="shared" si="3"/>
        <v>4.3</v>
      </c>
      <c r="G98" s="60">
        <f t="shared" si="4"/>
        <v>30.443999999999999</v>
      </c>
      <c r="H98" s="63">
        <f t="shared" si="5"/>
        <v>152.22</v>
      </c>
    </row>
    <row r="99" spans="1:8" s="62" customFormat="1" ht="36">
      <c r="A99" s="56" t="str">
        <f>IF((LEN('Copy paste to Here'!G103))&gt;5,((CONCATENATE('Copy paste to Here'!G103," &amp; ",'Copy paste to Here'!D103,"  &amp;  ",'Copy paste to Here'!E103))),"Empty Cell")</f>
        <v>316L steel belly banana, 14g (1.6m) with a 8mm and a 5mm bezel set jewel ball using original Czech Preciosa crystals. &amp; Length: 10mm  &amp;  Crystal Color: Sapphire</v>
      </c>
      <c r="B99" s="57" t="str">
        <f>'Copy paste to Here'!C103</f>
        <v>BN2CG</v>
      </c>
      <c r="C99" s="57" t="s">
        <v>668</v>
      </c>
      <c r="D99" s="58">
        <f>'Shipping Customer'!B103</f>
        <v>5</v>
      </c>
      <c r="E99" s="59">
        <f>'Shipping Invoice'!J103*$N$1</f>
        <v>0.86</v>
      </c>
      <c r="F99" s="59">
        <f t="shared" si="3"/>
        <v>4.3</v>
      </c>
      <c r="G99" s="60">
        <f t="shared" si="4"/>
        <v>30.443999999999999</v>
      </c>
      <c r="H99" s="63">
        <f t="shared" si="5"/>
        <v>152.22</v>
      </c>
    </row>
    <row r="100" spans="1:8" s="62" customFormat="1" ht="36">
      <c r="A100" s="56" t="str">
        <f>IF((LEN('Copy paste to Here'!G104))&gt;5,((CONCATENATE('Copy paste to Here'!G104," &amp; ",'Copy paste to Here'!D104,"  &amp;  ",'Copy paste to Here'!E104))),"Empty Cell")</f>
        <v>316L steel belly banana, 14g (1.6m) with a 8mm and a 5mm bezel set jewel ball using original Czech Preciosa crystals. &amp; Length: 10mm  &amp;  Crystal Color: Blue Zircon</v>
      </c>
      <c r="B100" s="57" t="str">
        <f>'Copy paste to Here'!C104</f>
        <v>BN2CG</v>
      </c>
      <c r="C100" s="57" t="s">
        <v>668</v>
      </c>
      <c r="D100" s="58">
        <f>'Shipping Customer'!B104</f>
        <v>5</v>
      </c>
      <c r="E100" s="59">
        <f>'Shipping Invoice'!J104*$N$1</f>
        <v>0.86</v>
      </c>
      <c r="F100" s="59">
        <f t="shared" si="3"/>
        <v>4.3</v>
      </c>
      <c r="G100" s="60">
        <f t="shared" si="4"/>
        <v>30.443999999999999</v>
      </c>
      <c r="H100" s="63">
        <f t="shared" si="5"/>
        <v>152.22</v>
      </c>
    </row>
    <row r="101" spans="1:8" s="62" customFormat="1" ht="36">
      <c r="A101" s="56" t="str">
        <f>IF((LEN('Copy paste to Here'!G105))&gt;5,((CONCATENATE('Copy paste to Here'!G105," &amp; ",'Copy paste to Here'!D105,"  &amp;  ",'Copy paste to Here'!E105))),"Empty Cell")</f>
        <v>316L steel belly banana, 14g (1.6m) with a 8mm and a 5mm bezel set jewel ball using original Czech Preciosa crystals. &amp; Length: 10mm  &amp;  Crystal Color: Light Amethyst</v>
      </c>
      <c r="B101" s="57" t="str">
        <f>'Copy paste to Here'!C105</f>
        <v>BN2CG</v>
      </c>
      <c r="C101" s="57" t="s">
        <v>668</v>
      </c>
      <c r="D101" s="58">
        <f>'Shipping Customer'!B105</f>
        <v>3</v>
      </c>
      <c r="E101" s="59">
        <f>'Shipping Invoice'!J105*$N$1</f>
        <v>0.86</v>
      </c>
      <c r="F101" s="59">
        <f t="shared" si="3"/>
        <v>2.58</v>
      </c>
      <c r="G101" s="60">
        <f t="shared" si="4"/>
        <v>30.443999999999999</v>
      </c>
      <c r="H101" s="63">
        <f t="shared" si="5"/>
        <v>91.331999999999994</v>
      </c>
    </row>
    <row r="102" spans="1:8" s="62" customFormat="1" ht="36">
      <c r="A102" s="56" t="str">
        <f>IF((LEN('Copy paste to Here'!G106))&gt;5,((CONCATENATE('Copy paste to Here'!G106," &amp; ",'Copy paste to Here'!D106,"  &amp;  ",'Copy paste to Here'!E106))),"Empty Cell")</f>
        <v>316L steel belly banana, 14g (1.6m) with a 8mm and a 5mm bezel set jewel ball using original Czech Preciosa crystals. &amp; Length: 12mm  &amp;  Crystal Color: Clear</v>
      </c>
      <c r="B102" s="57" t="str">
        <f>'Copy paste to Here'!C106</f>
        <v>BN2CG</v>
      </c>
      <c r="C102" s="57" t="s">
        <v>668</v>
      </c>
      <c r="D102" s="58">
        <f>'Shipping Customer'!B106</f>
        <v>10</v>
      </c>
      <c r="E102" s="59">
        <f>'Shipping Invoice'!J106*$N$1</f>
        <v>0.86</v>
      </c>
      <c r="F102" s="59">
        <f t="shared" si="3"/>
        <v>8.6</v>
      </c>
      <c r="G102" s="60">
        <f t="shared" si="4"/>
        <v>30.443999999999999</v>
      </c>
      <c r="H102" s="63">
        <f t="shared" si="5"/>
        <v>304.44</v>
      </c>
    </row>
    <row r="103" spans="1:8" s="62" customFormat="1" ht="36">
      <c r="A103" s="56" t="str">
        <f>IF((LEN('Copy paste to Here'!G107))&gt;5,((CONCATENATE('Copy paste to Here'!G107," &amp; ",'Copy paste to Here'!D107,"  &amp;  ",'Copy paste to Here'!E107))),"Empty Cell")</f>
        <v>316L steel belly banana, 14g (1.6m) with a 8mm and a 5mm bezel set jewel ball using original Czech Preciosa crystals. &amp; Length: 12mm  &amp;  Crystal Color: AB</v>
      </c>
      <c r="B103" s="57" t="str">
        <f>'Copy paste to Here'!C107</f>
        <v>BN2CG</v>
      </c>
      <c r="C103" s="57" t="s">
        <v>668</v>
      </c>
      <c r="D103" s="58">
        <f>'Shipping Customer'!B107</f>
        <v>10</v>
      </c>
      <c r="E103" s="59">
        <f>'Shipping Invoice'!J107*$N$1</f>
        <v>0.86</v>
      </c>
      <c r="F103" s="59">
        <f t="shared" si="3"/>
        <v>8.6</v>
      </c>
      <c r="G103" s="60">
        <f t="shared" si="4"/>
        <v>30.443999999999999</v>
      </c>
      <c r="H103" s="63">
        <f t="shared" si="5"/>
        <v>304.44</v>
      </c>
    </row>
    <row r="104" spans="1:8" s="62" customFormat="1" ht="36">
      <c r="A104" s="56" t="str">
        <f>IF((LEN('Copy paste to Here'!G108))&gt;5,((CONCATENATE('Copy paste to Here'!G108," &amp; ",'Copy paste to Here'!D108,"  &amp;  ",'Copy paste to Here'!E108))),"Empty Cell")</f>
        <v>316L steel belly banana, 14g (1.6m) with a 8mm and a 5mm bezel set jewel ball using original Czech Preciosa crystals. &amp; Length: 12mm  &amp;  Crystal Color: Sapphire</v>
      </c>
      <c r="B104" s="57" t="str">
        <f>'Copy paste to Here'!C108</f>
        <v>BN2CG</v>
      </c>
      <c r="C104" s="57" t="s">
        <v>668</v>
      </c>
      <c r="D104" s="58">
        <f>'Shipping Customer'!B108</f>
        <v>2</v>
      </c>
      <c r="E104" s="59">
        <f>'Shipping Invoice'!J108*$N$1</f>
        <v>0.86</v>
      </c>
      <c r="F104" s="59">
        <f t="shared" si="3"/>
        <v>1.72</v>
      </c>
      <c r="G104" s="60">
        <f t="shared" si="4"/>
        <v>30.443999999999999</v>
      </c>
      <c r="H104" s="63">
        <f t="shared" si="5"/>
        <v>60.887999999999998</v>
      </c>
    </row>
    <row r="105" spans="1:8" s="62" customFormat="1" ht="36">
      <c r="A105" s="56" t="str">
        <f>IF((LEN('Copy paste to Here'!G109))&gt;5,((CONCATENATE('Copy paste to Here'!G109," &amp; ",'Copy paste to Here'!D109,"  &amp;  ",'Copy paste to Here'!E109))),"Empty Cell")</f>
        <v>316L steel belly banana, 14g (1.6m) with a 8mm and a 5mm bezel set jewel ball using original Czech Preciosa crystals. &amp; Length: 12mm  &amp;  Crystal Color: Blue Zircon</v>
      </c>
      <c r="B105" s="57" t="str">
        <f>'Copy paste to Here'!C109</f>
        <v>BN2CG</v>
      </c>
      <c r="C105" s="57" t="s">
        <v>668</v>
      </c>
      <c r="D105" s="58">
        <f>'Shipping Customer'!B109</f>
        <v>2</v>
      </c>
      <c r="E105" s="59">
        <f>'Shipping Invoice'!J109*$N$1</f>
        <v>0.86</v>
      </c>
      <c r="F105" s="59">
        <f t="shared" si="3"/>
        <v>1.72</v>
      </c>
      <c r="G105" s="60">
        <f t="shared" si="4"/>
        <v>30.443999999999999</v>
      </c>
      <c r="H105" s="63">
        <f t="shared" si="5"/>
        <v>60.887999999999998</v>
      </c>
    </row>
    <row r="106" spans="1:8" s="62" customFormat="1" ht="36">
      <c r="A106" s="56" t="str">
        <f>IF((LEN('Copy paste to Here'!G110))&gt;5,((CONCATENATE('Copy paste to Here'!G110," &amp; ",'Copy paste to Here'!D110,"  &amp;  ",'Copy paste to Here'!E110))),"Empty Cell")</f>
        <v>316L steel belly banana, 14g (1.6m) with a 8mm and a 5mm bezel set jewel ball using original Czech Preciosa crystals. &amp; Length: 12mm  &amp;  Crystal Color: Fuchsia</v>
      </c>
      <c r="B106" s="57" t="str">
        <f>'Copy paste to Here'!C110</f>
        <v>BN2CG</v>
      </c>
      <c r="C106" s="57" t="s">
        <v>668</v>
      </c>
      <c r="D106" s="58">
        <f>'Shipping Customer'!B110</f>
        <v>2</v>
      </c>
      <c r="E106" s="59">
        <f>'Shipping Invoice'!J110*$N$1</f>
        <v>0.86</v>
      </c>
      <c r="F106" s="59">
        <f t="shared" si="3"/>
        <v>1.72</v>
      </c>
      <c r="G106" s="60">
        <f t="shared" si="4"/>
        <v>30.443999999999999</v>
      </c>
      <c r="H106" s="63">
        <f t="shared" si="5"/>
        <v>60.887999999999998</v>
      </c>
    </row>
    <row r="107" spans="1:8" s="62" customFormat="1" ht="36">
      <c r="A107" s="56" t="str">
        <f>IF((LEN('Copy paste to Here'!G111))&gt;5,((CONCATENATE('Copy paste to Here'!G111," &amp; ",'Copy paste to Here'!D111,"  &amp;  ",'Copy paste to Here'!E111))),"Empty Cell")</f>
        <v>316L steel belly banana, 14g (1.6m) with a 8mm and a 5mm bezel set jewel ball using original Czech Preciosa crystals. &amp; Length: 12mm  &amp;  Crystal Color: Light Siam</v>
      </c>
      <c r="B107" s="57" t="str">
        <f>'Copy paste to Here'!C111</f>
        <v>BN2CG</v>
      </c>
      <c r="C107" s="57" t="s">
        <v>668</v>
      </c>
      <c r="D107" s="58">
        <f>'Shipping Customer'!B111</f>
        <v>2</v>
      </c>
      <c r="E107" s="59">
        <f>'Shipping Invoice'!J111*$N$1</f>
        <v>0.86</v>
      </c>
      <c r="F107" s="59">
        <f t="shared" si="3"/>
        <v>1.72</v>
      </c>
      <c r="G107" s="60">
        <f t="shared" si="4"/>
        <v>30.443999999999999</v>
      </c>
      <c r="H107" s="63">
        <f t="shared" si="5"/>
        <v>60.887999999999998</v>
      </c>
    </row>
    <row r="108" spans="1:8" s="62" customFormat="1" ht="36">
      <c r="A108" s="56" t="str">
        <f>IF((LEN('Copy paste to Here'!G112))&gt;5,((CONCATENATE('Copy paste to Here'!G112," &amp; ",'Copy paste to Here'!D112,"  &amp;  ",'Copy paste to Here'!E112))),"Empty Cell")</f>
        <v>316L steel belly banana, 14g (1.6m) with a 8mm and a 5mm bezel set jewel ball using original Czech Preciosa crystals. &amp; Length: 12mm  &amp;  Crystal Color: Emerald</v>
      </c>
      <c r="B108" s="57" t="str">
        <f>'Copy paste to Here'!C112</f>
        <v>BN2CG</v>
      </c>
      <c r="C108" s="57" t="s">
        <v>668</v>
      </c>
      <c r="D108" s="58">
        <f>'Shipping Customer'!B112</f>
        <v>2</v>
      </c>
      <c r="E108" s="59">
        <f>'Shipping Invoice'!J112*$N$1</f>
        <v>0.86</v>
      </c>
      <c r="F108" s="59">
        <f t="shared" si="3"/>
        <v>1.72</v>
      </c>
      <c r="G108" s="60">
        <f t="shared" si="4"/>
        <v>30.443999999999999</v>
      </c>
      <c r="H108" s="63">
        <f t="shared" si="5"/>
        <v>60.887999999999998</v>
      </c>
    </row>
    <row r="109" spans="1:8" s="62" customFormat="1" ht="24">
      <c r="A109" s="56" t="str">
        <f>IF((LEN('Copy paste to Here'!G113))&gt;5,((CONCATENATE('Copy paste to Here'!G113," &amp; ",'Copy paste to Here'!D113,"  &amp;  ",'Copy paste to Here'!E113))),"Empty Cell")</f>
        <v>Premium PVD plated surgical steel eyebrow banana, 16g (1.2mm) with two 3mm balls &amp; Length: 6mm  &amp;  Color: Black</v>
      </c>
      <c r="B109" s="57" t="str">
        <f>'Copy paste to Here'!C113</f>
        <v>BNETB</v>
      </c>
      <c r="C109" s="57" t="s">
        <v>778</v>
      </c>
      <c r="D109" s="58">
        <f>'Shipping Customer'!B113</f>
        <v>5</v>
      </c>
      <c r="E109" s="59">
        <f>'Shipping Invoice'!J113*$N$1</f>
        <v>0.59</v>
      </c>
      <c r="F109" s="59">
        <f t="shared" si="3"/>
        <v>2.9499999999999997</v>
      </c>
      <c r="G109" s="60">
        <f t="shared" si="4"/>
        <v>20.885999999999999</v>
      </c>
      <c r="H109" s="63">
        <f t="shared" si="5"/>
        <v>104.42999999999999</v>
      </c>
    </row>
    <row r="110" spans="1:8" s="62" customFormat="1" ht="24">
      <c r="A110" s="56" t="str">
        <f>IF((LEN('Copy paste to Here'!G114))&gt;5,((CONCATENATE('Copy paste to Here'!G114," &amp; ",'Copy paste to Here'!D114,"  &amp;  ",'Copy paste to Here'!E114))),"Empty Cell")</f>
        <v>Premium PVD plated surgical steel eyebrow banana, 16g (1.2mm) with two 3mm balls &amp; Length: 8mm  &amp;  Color: Black</v>
      </c>
      <c r="B110" s="57" t="str">
        <f>'Copy paste to Here'!C114</f>
        <v>BNETB</v>
      </c>
      <c r="C110" s="57" t="s">
        <v>778</v>
      </c>
      <c r="D110" s="58">
        <f>'Shipping Customer'!B114</f>
        <v>10</v>
      </c>
      <c r="E110" s="59">
        <f>'Shipping Invoice'!J114*$N$1</f>
        <v>0.59</v>
      </c>
      <c r="F110" s="59">
        <f t="shared" si="3"/>
        <v>5.8999999999999995</v>
      </c>
      <c r="G110" s="60">
        <f t="shared" si="4"/>
        <v>20.885999999999999</v>
      </c>
      <c r="H110" s="63">
        <f t="shared" si="5"/>
        <v>208.85999999999999</v>
      </c>
    </row>
    <row r="111" spans="1:8" s="62" customFormat="1" ht="24">
      <c r="A111" s="56" t="str">
        <f>IF((LEN('Copy paste to Here'!G115))&gt;5,((CONCATENATE('Copy paste to Here'!G115," &amp; ",'Copy paste to Here'!D115,"  &amp;  ",'Copy paste to Here'!E115))),"Empty Cell")</f>
        <v>Premium PVD plated surgical steel eyebrow banana, 16g (1.2mm) with two 3mm balls &amp; Length: 8mm  &amp;  Color: Gold</v>
      </c>
      <c r="B111" s="57" t="str">
        <f>'Copy paste to Here'!C115</f>
        <v>BNETB</v>
      </c>
      <c r="C111" s="57" t="s">
        <v>778</v>
      </c>
      <c r="D111" s="58">
        <f>'Shipping Customer'!B115</f>
        <v>10</v>
      </c>
      <c r="E111" s="59">
        <f>'Shipping Invoice'!J115*$N$1</f>
        <v>0.59</v>
      </c>
      <c r="F111" s="59">
        <f t="shared" si="3"/>
        <v>5.8999999999999995</v>
      </c>
      <c r="G111" s="60">
        <f t="shared" si="4"/>
        <v>20.885999999999999</v>
      </c>
      <c r="H111" s="63">
        <f t="shared" si="5"/>
        <v>208.85999999999999</v>
      </c>
    </row>
    <row r="112" spans="1:8" s="62" customFormat="1" ht="24">
      <c r="A112" s="56" t="str">
        <f>IF((LEN('Copy paste to Here'!G116))&gt;5,((CONCATENATE('Copy paste to Here'!G116," &amp; ",'Copy paste to Here'!D116,"  &amp;  ",'Copy paste to Here'!E116))),"Empty Cell")</f>
        <v>Premium PVD plated surgical steel eyebrow banana, 16g (1.2mm) with two 3mm balls &amp; Length: 10mm  &amp;  Color: Black</v>
      </c>
      <c r="B112" s="57" t="str">
        <f>'Copy paste to Here'!C116</f>
        <v>BNETB</v>
      </c>
      <c r="C112" s="57" t="s">
        <v>778</v>
      </c>
      <c r="D112" s="58">
        <f>'Shipping Customer'!B116</f>
        <v>5</v>
      </c>
      <c r="E112" s="59">
        <f>'Shipping Invoice'!J116*$N$1</f>
        <v>0.59</v>
      </c>
      <c r="F112" s="59">
        <f t="shared" si="3"/>
        <v>2.9499999999999997</v>
      </c>
      <c r="G112" s="60">
        <f t="shared" si="4"/>
        <v>20.885999999999999</v>
      </c>
      <c r="H112" s="63">
        <f t="shared" si="5"/>
        <v>104.42999999999999</v>
      </c>
    </row>
    <row r="113" spans="1:8" s="62" customFormat="1" ht="24">
      <c r="A113" s="56" t="str">
        <f>IF((LEN('Copy paste to Here'!G117))&gt;5,((CONCATENATE('Copy paste to Here'!G117," &amp; ",'Copy paste to Here'!D117,"  &amp;  ",'Copy paste to Here'!E117))),"Empty Cell")</f>
        <v>Premium PVD plated surgical steel eyebrow banana, 16g (1.2mm) with two 3mm balls &amp; Length: 10mm  &amp;  Color: Gold</v>
      </c>
      <c r="B113" s="57" t="str">
        <f>'Copy paste to Here'!C117</f>
        <v>BNETB</v>
      </c>
      <c r="C113" s="57" t="s">
        <v>778</v>
      </c>
      <c r="D113" s="58">
        <f>'Shipping Customer'!B117</f>
        <v>5</v>
      </c>
      <c r="E113" s="59">
        <f>'Shipping Invoice'!J117*$N$1</f>
        <v>0.59</v>
      </c>
      <c r="F113" s="59">
        <f t="shared" si="3"/>
        <v>2.9499999999999997</v>
      </c>
      <c r="G113" s="60">
        <f t="shared" si="4"/>
        <v>20.885999999999999</v>
      </c>
      <c r="H113" s="63">
        <f t="shared" si="5"/>
        <v>104.42999999999999</v>
      </c>
    </row>
    <row r="114" spans="1:8" s="62" customFormat="1" ht="24">
      <c r="A114" s="56" t="str">
        <f>IF((LEN('Copy paste to Here'!G118))&gt;5,((CONCATENATE('Copy paste to Here'!G118," &amp; ",'Copy paste to Here'!D118,"  &amp;  ",'Copy paste to Here'!E118))),"Empty Cell")</f>
        <v xml:space="preserve">Surgical steel belly bananas, 14g (1.6mm) with 5 &amp; 8mm solid acrylic color balls - length 3/8'' (10mm) &amp; Color: Black  &amp;  </v>
      </c>
      <c r="B114" s="57" t="str">
        <f>'Copy paste to Here'!C118</f>
        <v>BNSA</v>
      </c>
      <c r="C114" s="57" t="s">
        <v>780</v>
      </c>
      <c r="D114" s="58">
        <f>'Shipping Customer'!B118</f>
        <v>2</v>
      </c>
      <c r="E114" s="59">
        <f>'Shipping Invoice'!J118*$N$1</f>
        <v>0.18</v>
      </c>
      <c r="F114" s="59">
        <f t="shared" si="3"/>
        <v>0.36</v>
      </c>
      <c r="G114" s="60">
        <f t="shared" si="4"/>
        <v>6.3719999999999999</v>
      </c>
      <c r="H114" s="63">
        <f t="shared" si="5"/>
        <v>12.744</v>
      </c>
    </row>
    <row r="115" spans="1:8" s="62" customFormat="1" ht="24">
      <c r="A115" s="56" t="str">
        <f>IF((LEN('Copy paste to Here'!G119))&gt;5,((CONCATENATE('Copy paste to Here'!G119," &amp; ",'Copy paste to Here'!D119,"  &amp;  ",'Copy paste to Here'!E119))),"Empty Cell")</f>
        <v xml:space="preserve">Surgical steel belly bananas, 14g (1.6mm) with 5 &amp; 8mm solid acrylic color balls - length 3/8'' (10mm) &amp; Color: White  &amp;  </v>
      </c>
      <c r="B115" s="57" t="str">
        <f>'Copy paste to Here'!C119</f>
        <v>BNSA</v>
      </c>
      <c r="C115" s="57" t="s">
        <v>780</v>
      </c>
      <c r="D115" s="58">
        <f>'Shipping Customer'!B119</f>
        <v>2</v>
      </c>
      <c r="E115" s="59">
        <f>'Shipping Invoice'!J119*$N$1</f>
        <v>0.18</v>
      </c>
      <c r="F115" s="59">
        <f t="shared" si="3"/>
        <v>0.36</v>
      </c>
      <c r="G115" s="60">
        <f t="shared" si="4"/>
        <v>6.3719999999999999</v>
      </c>
      <c r="H115" s="63">
        <f t="shared" si="5"/>
        <v>12.744</v>
      </c>
    </row>
    <row r="116" spans="1:8" s="62" customFormat="1" ht="24">
      <c r="A116" s="56" t="str">
        <f>IF((LEN('Copy paste to Here'!G120))&gt;5,((CONCATENATE('Copy paste to Here'!G120," &amp; ",'Copy paste to Here'!D120,"  &amp;  ",'Copy paste to Here'!E120))),"Empty Cell")</f>
        <v xml:space="preserve">Surgical steel belly bananas, 14g (1.6mm) with 5 &amp; 8mm solid acrylic color balls - length 3/8'' (10mm) &amp; Color: Blue  &amp;  </v>
      </c>
      <c r="B116" s="57" t="str">
        <f>'Copy paste to Here'!C120</f>
        <v>BNSA</v>
      </c>
      <c r="C116" s="57" t="s">
        <v>780</v>
      </c>
      <c r="D116" s="58">
        <f>'Shipping Customer'!B120</f>
        <v>2</v>
      </c>
      <c r="E116" s="59">
        <f>'Shipping Invoice'!J120*$N$1</f>
        <v>0.18</v>
      </c>
      <c r="F116" s="59">
        <f t="shared" si="3"/>
        <v>0.36</v>
      </c>
      <c r="G116" s="60">
        <f t="shared" si="4"/>
        <v>6.3719999999999999</v>
      </c>
      <c r="H116" s="63">
        <f t="shared" si="5"/>
        <v>12.744</v>
      </c>
    </row>
    <row r="117" spans="1:8" s="62" customFormat="1" ht="24">
      <c r="A117" s="56" t="str">
        <f>IF((LEN('Copy paste to Here'!G121))&gt;5,((CONCATENATE('Copy paste to Here'!G121," &amp; ",'Copy paste to Here'!D121,"  &amp;  ",'Copy paste to Here'!E121))),"Empty Cell")</f>
        <v xml:space="preserve">Surgical steel belly bananas, 14g (1.6mm) with 5 &amp; 8mm solid acrylic color balls - length 3/8'' (10mm) &amp; Color: Light blue  &amp;  </v>
      </c>
      <c r="B117" s="57" t="str">
        <f>'Copy paste to Here'!C121</f>
        <v>BNSA</v>
      </c>
      <c r="C117" s="57" t="s">
        <v>780</v>
      </c>
      <c r="D117" s="58">
        <f>'Shipping Customer'!B121</f>
        <v>2</v>
      </c>
      <c r="E117" s="59">
        <f>'Shipping Invoice'!J121*$N$1</f>
        <v>0.18</v>
      </c>
      <c r="F117" s="59">
        <f t="shared" si="3"/>
        <v>0.36</v>
      </c>
      <c r="G117" s="60">
        <f t="shared" si="4"/>
        <v>6.3719999999999999</v>
      </c>
      <c r="H117" s="63">
        <f t="shared" si="5"/>
        <v>12.744</v>
      </c>
    </row>
    <row r="118" spans="1:8" s="62" customFormat="1" ht="24">
      <c r="A118" s="56" t="str">
        <f>IF((LEN('Copy paste to Here'!G122))&gt;5,((CONCATENATE('Copy paste to Here'!G122," &amp; ",'Copy paste to Here'!D122,"  &amp;  ",'Copy paste to Here'!E122))),"Empty Cell")</f>
        <v xml:space="preserve">Surgical steel belly bananas, 14g (1.6mm) with 5 &amp; 8mm solid acrylic color balls - length 3/8'' (10mm) &amp; Color: Green  &amp;  </v>
      </c>
      <c r="B118" s="57" t="str">
        <f>'Copy paste to Here'!C122</f>
        <v>BNSA</v>
      </c>
      <c r="C118" s="57" t="s">
        <v>780</v>
      </c>
      <c r="D118" s="58">
        <f>'Shipping Customer'!B122</f>
        <v>2</v>
      </c>
      <c r="E118" s="59">
        <f>'Shipping Invoice'!J122*$N$1</f>
        <v>0.18</v>
      </c>
      <c r="F118" s="59">
        <f t="shared" si="3"/>
        <v>0.36</v>
      </c>
      <c r="G118" s="60">
        <f t="shared" si="4"/>
        <v>6.3719999999999999</v>
      </c>
      <c r="H118" s="63">
        <f t="shared" si="5"/>
        <v>12.744</v>
      </c>
    </row>
    <row r="119" spans="1:8" s="62" customFormat="1" ht="24">
      <c r="A119" s="56" t="str">
        <f>IF((LEN('Copy paste to Here'!G123))&gt;5,((CONCATENATE('Copy paste to Here'!G123," &amp; ",'Copy paste to Here'!D123,"  &amp;  ",'Copy paste to Here'!E123))),"Empty Cell")</f>
        <v xml:space="preserve">Surgical steel belly bananas, 14g (1.6mm) with 5 &amp; 8mm solid acrylic color balls - length 3/8'' (10mm) &amp; Color: Pink  &amp;  </v>
      </c>
      <c r="B119" s="57" t="str">
        <f>'Copy paste to Here'!C123</f>
        <v>BNSA</v>
      </c>
      <c r="C119" s="57" t="s">
        <v>780</v>
      </c>
      <c r="D119" s="58">
        <f>'Shipping Customer'!B123</f>
        <v>2</v>
      </c>
      <c r="E119" s="59">
        <f>'Shipping Invoice'!J123*$N$1</f>
        <v>0.18</v>
      </c>
      <c r="F119" s="59">
        <f t="shared" si="3"/>
        <v>0.36</v>
      </c>
      <c r="G119" s="60">
        <f t="shared" si="4"/>
        <v>6.3719999999999999</v>
      </c>
      <c r="H119" s="63">
        <f t="shared" si="5"/>
        <v>12.744</v>
      </c>
    </row>
    <row r="120" spans="1:8" s="62" customFormat="1" ht="24">
      <c r="A120" s="56" t="str">
        <f>IF((LEN('Copy paste to Here'!G124))&gt;5,((CONCATENATE('Copy paste to Here'!G124," &amp; ",'Copy paste to Here'!D124,"  &amp;  ",'Copy paste to Here'!E124))),"Empty Cell")</f>
        <v xml:space="preserve">Surgical steel belly bananas, 14g (1.6mm) with 5 &amp; 8mm solid acrylic color balls - length 3/8'' (10mm) &amp; Color: Purple  &amp;  </v>
      </c>
      <c r="B120" s="57" t="str">
        <f>'Copy paste to Here'!C124</f>
        <v>BNSA</v>
      </c>
      <c r="C120" s="57" t="s">
        <v>780</v>
      </c>
      <c r="D120" s="58">
        <f>'Shipping Customer'!B124</f>
        <v>2</v>
      </c>
      <c r="E120" s="59">
        <f>'Shipping Invoice'!J124*$N$1</f>
        <v>0.18</v>
      </c>
      <c r="F120" s="59">
        <f t="shared" si="3"/>
        <v>0.36</v>
      </c>
      <c r="G120" s="60">
        <f t="shared" si="4"/>
        <v>6.3719999999999999</v>
      </c>
      <c r="H120" s="63">
        <f t="shared" si="5"/>
        <v>12.744</v>
      </c>
    </row>
    <row r="121" spans="1:8" s="62" customFormat="1" ht="24">
      <c r="A121" s="56" t="str">
        <f>IF((LEN('Copy paste to Here'!G125))&gt;5,((CONCATENATE('Copy paste to Here'!G125," &amp; ",'Copy paste to Here'!D125,"  &amp;  ",'Copy paste to Here'!E125))),"Empty Cell")</f>
        <v xml:space="preserve">Surgical steel belly bananas, 14g (1.6mm) with 5 &amp; 8mm solid acrylic color balls - length 3/8'' (10mm) &amp; Color: Red  &amp;  </v>
      </c>
      <c r="B121" s="57" t="str">
        <f>'Copy paste to Here'!C125</f>
        <v>BNSA</v>
      </c>
      <c r="C121" s="57" t="s">
        <v>780</v>
      </c>
      <c r="D121" s="58">
        <f>'Shipping Customer'!B125</f>
        <v>2</v>
      </c>
      <c r="E121" s="59">
        <f>'Shipping Invoice'!J125*$N$1</f>
        <v>0.18</v>
      </c>
      <c r="F121" s="59">
        <f t="shared" si="3"/>
        <v>0.36</v>
      </c>
      <c r="G121" s="60">
        <f t="shared" si="4"/>
        <v>6.3719999999999999</v>
      </c>
      <c r="H121" s="63">
        <f t="shared" si="5"/>
        <v>12.744</v>
      </c>
    </row>
    <row r="122" spans="1:8" s="62" customFormat="1" ht="24">
      <c r="A122" s="56" t="str">
        <f>IF((LEN('Copy paste to Here'!G126))&gt;5,((CONCATENATE('Copy paste to Here'!G126," &amp; ",'Copy paste to Here'!D126,"  &amp;  ",'Copy paste to Here'!E126))),"Empty Cell")</f>
        <v xml:space="preserve">Surgical steel belly bananas, 14g (1.6mm) with 5 &amp; 8mm solid acrylic color balls - length 3/8'' (10mm) &amp; Color: Yellow  &amp;  </v>
      </c>
      <c r="B122" s="57" t="str">
        <f>'Copy paste to Here'!C126</f>
        <v>BNSA</v>
      </c>
      <c r="C122" s="57" t="s">
        <v>780</v>
      </c>
      <c r="D122" s="58">
        <f>'Shipping Customer'!B126</f>
        <v>2</v>
      </c>
      <c r="E122" s="59">
        <f>'Shipping Invoice'!J126*$N$1</f>
        <v>0.18</v>
      </c>
      <c r="F122" s="59">
        <f t="shared" si="3"/>
        <v>0.36</v>
      </c>
      <c r="G122" s="60">
        <f t="shared" si="4"/>
        <v>6.3719999999999999</v>
      </c>
      <c r="H122" s="63">
        <f t="shared" si="5"/>
        <v>12.744</v>
      </c>
    </row>
    <row r="123" spans="1:8" s="62" customFormat="1" ht="36">
      <c r="A123" s="56" t="str">
        <f>IF((LEN('Copy paste to Here'!G127))&gt;5,((CONCATENATE('Copy paste to Here'!G127," &amp; ",'Copy paste to Here'!D127,"  &amp;  ",'Copy paste to Here'!E127))),"Empty Cell")</f>
        <v xml:space="preserve">PVD plated surgical steel belly banana, 14g (1.6mm) with 5 &amp; 8mm bezel set jewel balls - length 3/8'' (10mm) &amp; Color: Gold Anodized w/ Clear crystal  &amp;  </v>
      </c>
      <c r="B123" s="57" t="str">
        <f>'Copy paste to Here'!C127</f>
        <v>BNT2CG</v>
      </c>
      <c r="C123" s="57" t="s">
        <v>781</v>
      </c>
      <c r="D123" s="58">
        <f>'Shipping Customer'!B127</f>
        <v>3</v>
      </c>
      <c r="E123" s="59">
        <f>'Shipping Invoice'!J127*$N$1</f>
        <v>1.29</v>
      </c>
      <c r="F123" s="59">
        <f t="shared" si="3"/>
        <v>3.87</v>
      </c>
      <c r="G123" s="60">
        <f t="shared" si="4"/>
        <v>45.665999999999997</v>
      </c>
      <c r="H123" s="63">
        <f t="shared" si="5"/>
        <v>136.99799999999999</v>
      </c>
    </row>
    <row r="124" spans="1:8" s="62" customFormat="1" ht="24">
      <c r="A124" s="56" t="str">
        <f>IF((LEN('Copy paste to Here'!G128))&gt;5,((CONCATENATE('Copy paste to Here'!G128," &amp; ",'Copy paste to Here'!D128,"  &amp;  ",'Copy paste to Here'!E128))),"Empty Cell")</f>
        <v>Anodized 316L steel belly banana, 14g (1.6mm) with 5 &amp; 8mm balls &amp; Length: 8mm  &amp;  Color: Gold</v>
      </c>
      <c r="B124" s="57" t="str">
        <f>'Copy paste to Here'!C128</f>
        <v>BNTG</v>
      </c>
      <c r="C124" s="57" t="s">
        <v>783</v>
      </c>
      <c r="D124" s="58">
        <f>'Shipping Customer'!B128</f>
        <v>3</v>
      </c>
      <c r="E124" s="59">
        <f>'Shipping Invoice'!J128*$N$1</f>
        <v>0.76</v>
      </c>
      <c r="F124" s="59">
        <f t="shared" si="3"/>
        <v>2.2800000000000002</v>
      </c>
      <c r="G124" s="60">
        <f t="shared" si="4"/>
        <v>26.904</v>
      </c>
      <c r="H124" s="63">
        <f t="shared" si="5"/>
        <v>80.712000000000003</v>
      </c>
    </row>
    <row r="125" spans="1:8" s="62" customFormat="1" ht="24">
      <c r="A125" s="56" t="str">
        <f>IF((LEN('Copy paste to Here'!G129))&gt;5,((CONCATENATE('Copy paste to Here'!G129," &amp; ",'Copy paste to Here'!D129,"  &amp;  ",'Copy paste to Here'!E129))),"Empty Cell")</f>
        <v>Anodized 316L steel belly banana, 14g (1.6mm) with 5 &amp; 8mm balls &amp; Length: 10mm  &amp;  Color: Black</v>
      </c>
      <c r="B125" s="57" t="str">
        <f>'Copy paste to Here'!C129</f>
        <v>BNTG</v>
      </c>
      <c r="C125" s="57" t="s">
        <v>783</v>
      </c>
      <c r="D125" s="58">
        <f>'Shipping Customer'!B129</f>
        <v>5</v>
      </c>
      <c r="E125" s="59">
        <f>'Shipping Invoice'!J129*$N$1</f>
        <v>0.76</v>
      </c>
      <c r="F125" s="59">
        <f t="shared" si="3"/>
        <v>3.8</v>
      </c>
      <c r="G125" s="60">
        <f t="shared" si="4"/>
        <v>26.904</v>
      </c>
      <c r="H125" s="63">
        <f t="shared" si="5"/>
        <v>134.52000000000001</v>
      </c>
    </row>
    <row r="126" spans="1:8" s="62" customFormat="1" ht="24">
      <c r="A126" s="56" t="str">
        <f>IF((LEN('Copy paste to Here'!G130))&gt;5,((CONCATENATE('Copy paste to Here'!G130," &amp; ",'Copy paste to Here'!D130,"  &amp;  ",'Copy paste to Here'!E130))),"Empty Cell")</f>
        <v>Anodized 316L steel belly banana, 14g (1.6mm) with 5 &amp; 8mm balls &amp; Length: 10mm  &amp;  Color: Rainbow</v>
      </c>
      <c r="B126" s="57" t="str">
        <f>'Copy paste to Here'!C130</f>
        <v>BNTG</v>
      </c>
      <c r="C126" s="57" t="s">
        <v>783</v>
      </c>
      <c r="D126" s="58">
        <f>'Shipping Customer'!B130</f>
        <v>5</v>
      </c>
      <c r="E126" s="59">
        <f>'Shipping Invoice'!J130*$N$1</f>
        <v>0.76</v>
      </c>
      <c r="F126" s="59">
        <f t="shared" si="3"/>
        <v>3.8</v>
      </c>
      <c r="G126" s="60">
        <f t="shared" si="4"/>
        <v>26.904</v>
      </c>
      <c r="H126" s="63">
        <f t="shared" si="5"/>
        <v>134.52000000000001</v>
      </c>
    </row>
    <row r="127" spans="1:8" s="62" customFormat="1" ht="24">
      <c r="A127" s="56" t="str">
        <f>IF((LEN('Copy paste to Here'!G131))&gt;5,((CONCATENATE('Copy paste to Here'!G131," &amp; ",'Copy paste to Here'!D131,"  &amp;  ",'Copy paste to Here'!E131))),"Empty Cell")</f>
        <v>Anodized 316L steel belly banana, 14g (1.6mm) with 5 &amp; 8mm balls &amp; Length: 10mm  &amp;  Color: Gold</v>
      </c>
      <c r="B127" s="57" t="str">
        <f>'Copy paste to Here'!C131</f>
        <v>BNTG</v>
      </c>
      <c r="C127" s="57" t="s">
        <v>783</v>
      </c>
      <c r="D127" s="58">
        <f>'Shipping Customer'!B131</f>
        <v>3</v>
      </c>
      <c r="E127" s="59">
        <f>'Shipping Invoice'!J131*$N$1</f>
        <v>0.76</v>
      </c>
      <c r="F127" s="59">
        <f t="shared" si="3"/>
        <v>2.2800000000000002</v>
      </c>
      <c r="G127" s="60">
        <f t="shared" si="4"/>
        <v>26.904</v>
      </c>
      <c r="H127" s="63">
        <f t="shared" si="5"/>
        <v>80.712000000000003</v>
      </c>
    </row>
    <row r="128" spans="1:8" s="62" customFormat="1" ht="24">
      <c r="A128" s="56" t="str">
        <f>IF((LEN('Copy paste to Here'!G132))&gt;5,((CONCATENATE('Copy paste to Here'!G132," &amp; ",'Copy paste to Here'!D132,"  &amp;  ",'Copy paste to Here'!E132))),"Empty Cell")</f>
        <v>Anodized 316L steel belly banana, 14g (1.6mm) with 5 &amp; 8mm balls &amp; Length: 10mm  &amp;  Color: Rose-gold</v>
      </c>
      <c r="B128" s="57" t="str">
        <f>'Copy paste to Here'!C132</f>
        <v>BNTG</v>
      </c>
      <c r="C128" s="57" t="s">
        <v>783</v>
      </c>
      <c r="D128" s="58">
        <f>'Shipping Customer'!B132</f>
        <v>3</v>
      </c>
      <c r="E128" s="59">
        <f>'Shipping Invoice'!J132*$N$1</f>
        <v>0.76</v>
      </c>
      <c r="F128" s="59">
        <f t="shared" si="3"/>
        <v>2.2800000000000002</v>
      </c>
      <c r="G128" s="60">
        <f t="shared" si="4"/>
        <v>26.904</v>
      </c>
      <c r="H128" s="63">
        <f t="shared" si="5"/>
        <v>80.712000000000003</v>
      </c>
    </row>
    <row r="129" spans="1:8" s="62" customFormat="1" ht="24">
      <c r="A129" s="56" t="str">
        <f>IF((LEN('Copy paste to Here'!G133))&gt;5,((CONCATENATE('Copy paste to Here'!G133," &amp; ",'Copy paste to Here'!D133,"  &amp;  ",'Copy paste to Here'!E133))),"Empty Cell")</f>
        <v>Anodized 316L steel belly banana, 14g (1.6mm) with 5 &amp; 8mm balls &amp; Length: 12mm  &amp;  Color: Gold</v>
      </c>
      <c r="B129" s="57" t="str">
        <f>'Copy paste to Here'!C133</f>
        <v>BNTG</v>
      </c>
      <c r="C129" s="57" t="s">
        <v>783</v>
      </c>
      <c r="D129" s="58">
        <f>'Shipping Customer'!B133</f>
        <v>3</v>
      </c>
      <c r="E129" s="59">
        <f>'Shipping Invoice'!J133*$N$1</f>
        <v>0.76</v>
      </c>
      <c r="F129" s="59">
        <f t="shared" si="3"/>
        <v>2.2800000000000002</v>
      </c>
      <c r="G129" s="60">
        <f t="shared" si="4"/>
        <v>26.904</v>
      </c>
      <c r="H129" s="63">
        <f t="shared" si="5"/>
        <v>80.712000000000003</v>
      </c>
    </row>
    <row r="130" spans="1:8" s="62" customFormat="1" ht="24">
      <c r="A130" s="56" t="str">
        <f>IF((LEN('Copy paste to Here'!G134))&gt;5,((CONCATENATE('Copy paste to Here'!G134," &amp; ",'Copy paste to Here'!D134,"  &amp;  ",'Copy paste to Here'!E134))),"Empty Cell")</f>
        <v>Anodized 316L steel belly banana, 14g (1.6mm) with 5 &amp; 8mm balls &amp; Length: 12mm  &amp;  Color: Rose-gold</v>
      </c>
      <c r="B130" s="57" t="str">
        <f>'Copy paste to Here'!C134</f>
        <v>BNTG</v>
      </c>
      <c r="C130" s="57" t="s">
        <v>783</v>
      </c>
      <c r="D130" s="58">
        <f>'Shipping Customer'!B134</f>
        <v>3</v>
      </c>
      <c r="E130" s="59">
        <f>'Shipping Invoice'!J134*$N$1</f>
        <v>0.76</v>
      </c>
      <c r="F130" s="59">
        <f t="shared" si="3"/>
        <v>2.2800000000000002</v>
      </c>
      <c r="G130" s="60">
        <f t="shared" si="4"/>
        <v>26.904</v>
      </c>
      <c r="H130" s="63">
        <f t="shared" si="5"/>
        <v>80.712000000000003</v>
      </c>
    </row>
    <row r="131" spans="1:8" s="62" customFormat="1" ht="24">
      <c r="A131" s="56" t="str">
        <f>IF((LEN('Copy paste to Here'!G135))&gt;5,((CONCATENATE('Copy paste to Here'!G135," &amp; ",'Copy paste to Here'!D135,"  &amp;  ",'Copy paste to Here'!E135))),"Empty Cell")</f>
        <v xml:space="preserve">Rose gold PVD plated 316L steel belly banana, 14g (1.6mm) with 5mm &amp; 6mm balls &amp; Length: 8mm  &amp;  </v>
      </c>
      <c r="B131" s="57" t="str">
        <f>'Copy paste to Here'!C135</f>
        <v>BNTTS</v>
      </c>
      <c r="C131" s="57" t="s">
        <v>785</v>
      </c>
      <c r="D131" s="58">
        <f>'Shipping Customer'!B135</f>
        <v>3</v>
      </c>
      <c r="E131" s="59">
        <f>'Shipping Invoice'!J135*$N$1</f>
        <v>0.69</v>
      </c>
      <c r="F131" s="59">
        <f t="shared" si="3"/>
        <v>2.0699999999999998</v>
      </c>
      <c r="G131" s="60">
        <f t="shared" si="4"/>
        <v>24.425999999999998</v>
      </c>
      <c r="H131" s="63">
        <f t="shared" si="5"/>
        <v>73.277999999999992</v>
      </c>
    </row>
    <row r="132" spans="1:8" s="62" customFormat="1" ht="24">
      <c r="A132" s="56" t="str">
        <f>IF((LEN('Copy paste to Here'!G136))&gt;5,((CONCATENATE('Copy paste to Here'!G136," &amp; ",'Copy paste to Here'!D136,"  &amp;  ",'Copy paste to Here'!E136))),"Empty Cell")</f>
        <v xml:space="preserve">Rose gold PVD plated 316L steel belly banana, 14g (1.6mm) with 5mm &amp; 6mm balls &amp; Length: 10mm  &amp;  </v>
      </c>
      <c r="B132" s="57" t="str">
        <f>'Copy paste to Here'!C136</f>
        <v>BNTTS</v>
      </c>
      <c r="C132" s="57" t="s">
        <v>785</v>
      </c>
      <c r="D132" s="58">
        <f>'Shipping Customer'!B136</f>
        <v>3</v>
      </c>
      <c r="E132" s="59">
        <f>'Shipping Invoice'!J136*$N$1</f>
        <v>0.69</v>
      </c>
      <c r="F132" s="59">
        <f t="shared" si="3"/>
        <v>2.0699999999999998</v>
      </c>
      <c r="G132" s="60">
        <f t="shared" si="4"/>
        <v>24.425999999999998</v>
      </c>
      <c r="H132" s="63">
        <f t="shared" si="5"/>
        <v>73.277999999999992</v>
      </c>
    </row>
    <row r="133" spans="1:8" s="62" customFormat="1" ht="24">
      <c r="A133" s="56" t="str">
        <f>IF((LEN('Copy paste to Here'!G137))&gt;5,((CONCATENATE('Copy paste to Here'!G137," &amp; ",'Copy paste to Here'!D137,"  &amp;  ",'Copy paste to Here'!E137))),"Empty Cell")</f>
        <v>Premium PVD plated surgical steel circular barbell, 16g (1.2mm) with two 3mm balls &amp; Length: 8mm  &amp;  Color: Rainbow</v>
      </c>
      <c r="B133" s="57" t="str">
        <f>'Copy paste to Here'!C137</f>
        <v>CBETB</v>
      </c>
      <c r="C133" s="57" t="s">
        <v>714</v>
      </c>
      <c r="D133" s="58">
        <f>'Shipping Customer'!B137</f>
        <v>3</v>
      </c>
      <c r="E133" s="59">
        <f>'Shipping Invoice'!J137*$N$1</f>
        <v>0.59</v>
      </c>
      <c r="F133" s="59">
        <f t="shared" si="3"/>
        <v>1.77</v>
      </c>
      <c r="G133" s="60">
        <f t="shared" si="4"/>
        <v>20.885999999999999</v>
      </c>
      <c r="H133" s="63">
        <f t="shared" si="5"/>
        <v>62.658000000000001</v>
      </c>
    </row>
    <row r="134" spans="1:8" s="62" customFormat="1" ht="24">
      <c r="A134" s="56" t="str">
        <f>IF((LEN('Copy paste to Here'!G138))&gt;5,((CONCATENATE('Copy paste to Here'!G138," &amp; ",'Copy paste to Here'!D138,"  &amp;  ",'Copy paste to Here'!E138))),"Empty Cell")</f>
        <v>Premium PVD plated surgical steel circular barbell, 16g (1.2mm) with two 3mm balls &amp; Length: 8mm  &amp;  Color: Light blue</v>
      </c>
      <c r="B134" s="57" t="str">
        <f>'Copy paste to Here'!C138</f>
        <v>CBETB</v>
      </c>
      <c r="C134" s="57" t="s">
        <v>714</v>
      </c>
      <c r="D134" s="58">
        <f>'Shipping Customer'!B138</f>
        <v>2</v>
      </c>
      <c r="E134" s="59">
        <f>'Shipping Invoice'!J138*$N$1</f>
        <v>0.59</v>
      </c>
      <c r="F134" s="59">
        <f t="shared" si="3"/>
        <v>1.18</v>
      </c>
      <c r="G134" s="60">
        <f t="shared" si="4"/>
        <v>20.885999999999999</v>
      </c>
      <c r="H134" s="63">
        <f t="shared" si="5"/>
        <v>41.771999999999998</v>
      </c>
    </row>
    <row r="135" spans="1:8" s="62" customFormat="1" ht="24">
      <c r="A135" s="56" t="str">
        <f>IF((LEN('Copy paste to Here'!G139))&gt;5,((CONCATENATE('Copy paste to Here'!G139," &amp; ",'Copy paste to Here'!D139,"  &amp;  ",'Copy paste to Here'!E139))),"Empty Cell")</f>
        <v>Premium PVD plated surgical steel circular barbell, 16g (1.2mm) with two 3mm balls &amp; Length: 10mm  &amp;  Color: Gold</v>
      </c>
      <c r="B135" s="57" t="str">
        <f>'Copy paste to Here'!C139</f>
        <v>CBETB</v>
      </c>
      <c r="C135" s="57" t="s">
        <v>714</v>
      </c>
      <c r="D135" s="58">
        <f>'Shipping Customer'!B139</f>
        <v>5</v>
      </c>
      <c r="E135" s="59">
        <f>'Shipping Invoice'!J139*$N$1</f>
        <v>0.59</v>
      </c>
      <c r="F135" s="59">
        <f t="shared" si="3"/>
        <v>2.9499999999999997</v>
      </c>
      <c r="G135" s="60">
        <f t="shared" si="4"/>
        <v>20.885999999999999</v>
      </c>
      <c r="H135" s="63">
        <f t="shared" si="5"/>
        <v>104.42999999999999</v>
      </c>
    </row>
    <row r="136" spans="1:8" s="62" customFormat="1" ht="24">
      <c r="A136" s="56" t="str">
        <f>IF((LEN('Copy paste to Here'!G140))&gt;5,((CONCATENATE('Copy paste to Here'!G140," &amp; ",'Copy paste to Here'!D140,"  &amp;  ",'Copy paste to Here'!E140))),"Empty Cell")</f>
        <v>Premium PVD plated surgical steel circular barbell, 16g (1.2mm) with two 3mm balls &amp; Length: 12mm  &amp;  Color: Black</v>
      </c>
      <c r="B136" s="57" t="str">
        <f>'Copy paste to Here'!C140</f>
        <v>CBETB</v>
      </c>
      <c r="C136" s="57" t="s">
        <v>714</v>
      </c>
      <c r="D136" s="58">
        <f>'Shipping Customer'!B140</f>
        <v>3</v>
      </c>
      <c r="E136" s="59">
        <f>'Shipping Invoice'!J140*$N$1</f>
        <v>0.59</v>
      </c>
      <c r="F136" s="59">
        <f t="shared" si="3"/>
        <v>1.77</v>
      </c>
      <c r="G136" s="60">
        <f t="shared" si="4"/>
        <v>20.885999999999999</v>
      </c>
      <c r="H136" s="63">
        <f t="shared" si="5"/>
        <v>62.658000000000001</v>
      </c>
    </row>
    <row r="137" spans="1:8" s="62" customFormat="1" ht="24">
      <c r="A137" s="56" t="str">
        <f>IF((LEN('Copy paste to Here'!G141))&gt;5,((CONCATENATE('Copy paste to Here'!G141," &amp; ",'Copy paste to Here'!D141,"  &amp;  ",'Copy paste to Here'!E141))),"Empty Cell")</f>
        <v>Premium PVD plated surgical steel circular barbell, 16g (1.2mm) with two 3mm cones &amp; Length: 6mm  &amp;  Color: Black</v>
      </c>
      <c r="B137" s="57" t="str">
        <f>'Copy paste to Here'!C141</f>
        <v>CBETCN</v>
      </c>
      <c r="C137" s="57" t="s">
        <v>787</v>
      </c>
      <c r="D137" s="58">
        <f>'Shipping Customer'!B141</f>
        <v>5</v>
      </c>
      <c r="E137" s="59">
        <f>'Shipping Invoice'!J141*$N$1</f>
        <v>0.59</v>
      </c>
      <c r="F137" s="59">
        <f t="shared" si="3"/>
        <v>2.9499999999999997</v>
      </c>
      <c r="G137" s="60">
        <f t="shared" si="4"/>
        <v>20.885999999999999</v>
      </c>
      <c r="H137" s="63">
        <f t="shared" si="5"/>
        <v>104.42999999999999</v>
      </c>
    </row>
    <row r="138" spans="1:8" s="62" customFormat="1" ht="24">
      <c r="A138" s="56" t="str">
        <f>IF((LEN('Copy paste to Here'!G142))&gt;5,((CONCATENATE('Copy paste to Here'!G142," &amp; ",'Copy paste to Here'!D142,"  &amp;  ",'Copy paste to Here'!E142))),"Empty Cell")</f>
        <v>Premium PVD plated surgical steel circular barbell, 16g (1.2mm) with two 3mm cones &amp; Length: 6mm  &amp;  Color: Gold</v>
      </c>
      <c r="B138" s="57" t="str">
        <f>'Copy paste to Here'!C142</f>
        <v>CBETCN</v>
      </c>
      <c r="C138" s="57" t="s">
        <v>787</v>
      </c>
      <c r="D138" s="58">
        <f>'Shipping Customer'!B142</f>
        <v>5</v>
      </c>
      <c r="E138" s="59">
        <f>'Shipping Invoice'!J142*$N$1</f>
        <v>0.59</v>
      </c>
      <c r="F138" s="59">
        <f t="shared" si="3"/>
        <v>2.9499999999999997</v>
      </c>
      <c r="G138" s="60">
        <f t="shared" si="4"/>
        <v>20.885999999999999</v>
      </c>
      <c r="H138" s="63">
        <f t="shared" si="5"/>
        <v>104.42999999999999</v>
      </c>
    </row>
    <row r="139" spans="1:8" s="62" customFormat="1" ht="24">
      <c r="A139" s="56" t="str">
        <f>IF((LEN('Copy paste to Here'!G143))&gt;5,((CONCATENATE('Copy paste to Here'!G143," &amp; ",'Copy paste to Here'!D143,"  &amp;  ",'Copy paste to Here'!E143))),"Empty Cell")</f>
        <v>Premium PVD plated surgical steel circular barbell, 16g (1.2mm) with two 3mm cones &amp; Length: 8mm  &amp;  Color: Black</v>
      </c>
      <c r="B139" s="57" t="str">
        <f>'Copy paste to Here'!C143</f>
        <v>CBETCN</v>
      </c>
      <c r="C139" s="57" t="s">
        <v>787</v>
      </c>
      <c r="D139" s="58">
        <f>'Shipping Customer'!B143</f>
        <v>5</v>
      </c>
      <c r="E139" s="59">
        <f>'Shipping Invoice'!J143*$N$1</f>
        <v>0.59</v>
      </c>
      <c r="F139" s="59">
        <f t="shared" si="3"/>
        <v>2.9499999999999997</v>
      </c>
      <c r="G139" s="60">
        <f t="shared" si="4"/>
        <v>20.885999999999999</v>
      </c>
      <c r="H139" s="63">
        <f t="shared" si="5"/>
        <v>104.42999999999999</v>
      </c>
    </row>
    <row r="140" spans="1:8" s="62" customFormat="1" ht="24">
      <c r="A140" s="56" t="str">
        <f>IF((LEN('Copy paste to Here'!G144))&gt;5,((CONCATENATE('Copy paste to Here'!G144," &amp; ",'Copy paste to Here'!D144,"  &amp;  ",'Copy paste to Here'!E144))),"Empty Cell")</f>
        <v>Premium PVD plated surgical steel circular barbell, 16g (1.2mm) with two 3mm cones &amp; Length: 8mm  &amp;  Color: Rainbow</v>
      </c>
      <c r="B140" s="57" t="str">
        <f>'Copy paste to Here'!C144</f>
        <v>CBETCN</v>
      </c>
      <c r="C140" s="57" t="s">
        <v>787</v>
      </c>
      <c r="D140" s="58">
        <f>'Shipping Customer'!B144</f>
        <v>5</v>
      </c>
      <c r="E140" s="59">
        <f>'Shipping Invoice'!J144*$N$1</f>
        <v>0.59</v>
      </c>
      <c r="F140" s="59">
        <f t="shared" si="3"/>
        <v>2.9499999999999997</v>
      </c>
      <c r="G140" s="60">
        <f t="shared" si="4"/>
        <v>20.885999999999999</v>
      </c>
      <c r="H140" s="63">
        <f t="shared" si="5"/>
        <v>104.42999999999999</v>
      </c>
    </row>
    <row r="141" spans="1:8" s="62" customFormat="1" ht="24">
      <c r="A141" s="56" t="str">
        <f>IF((LEN('Copy paste to Here'!G145))&gt;5,((CONCATENATE('Copy paste to Here'!G145," &amp; ",'Copy paste to Here'!D145,"  &amp;  ",'Copy paste to Here'!E145))),"Empty Cell")</f>
        <v>Premium PVD plated surgical steel circular barbell, 16g (1.2mm) with two 3mm cones &amp; Length: 8mm  &amp;  Color: Gold</v>
      </c>
      <c r="B141" s="57" t="str">
        <f>'Copy paste to Here'!C145</f>
        <v>CBETCN</v>
      </c>
      <c r="C141" s="57" t="s">
        <v>787</v>
      </c>
      <c r="D141" s="58">
        <f>'Shipping Customer'!B145</f>
        <v>5</v>
      </c>
      <c r="E141" s="59">
        <f>'Shipping Invoice'!J145*$N$1</f>
        <v>0.59</v>
      </c>
      <c r="F141" s="59">
        <f t="shared" si="3"/>
        <v>2.9499999999999997</v>
      </c>
      <c r="G141" s="60">
        <f t="shared" si="4"/>
        <v>20.885999999999999</v>
      </c>
      <c r="H141" s="63">
        <f t="shared" si="5"/>
        <v>104.42999999999999</v>
      </c>
    </row>
    <row r="142" spans="1:8" s="62" customFormat="1" ht="24">
      <c r="A142" s="56" t="str">
        <f>IF((LEN('Copy paste to Here'!G146))&gt;5,((CONCATENATE('Copy paste to Here'!G146," &amp; ",'Copy paste to Here'!D146,"  &amp;  ",'Copy paste to Here'!E146))),"Empty Cell")</f>
        <v>Premium PVD plated surgical steel circular barbell, 16g (1.2mm) with two 3mm cones &amp; Length: 10mm  &amp;  Color: Black</v>
      </c>
      <c r="B142" s="57" t="str">
        <f>'Copy paste to Here'!C146</f>
        <v>CBETCN</v>
      </c>
      <c r="C142" s="57" t="s">
        <v>787</v>
      </c>
      <c r="D142" s="58">
        <f>'Shipping Customer'!B146</f>
        <v>5</v>
      </c>
      <c r="E142" s="59">
        <f>'Shipping Invoice'!J146*$N$1</f>
        <v>0.59</v>
      </c>
      <c r="F142" s="59">
        <f t="shared" si="3"/>
        <v>2.9499999999999997</v>
      </c>
      <c r="G142" s="60">
        <f t="shared" si="4"/>
        <v>20.885999999999999</v>
      </c>
      <c r="H142" s="63">
        <f t="shared" si="5"/>
        <v>104.42999999999999</v>
      </c>
    </row>
    <row r="143" spans="1:8" s="62" customFormat="1" ht="24">
      <c r="A143" s="56" t="str">
        <f>IF((LEN('Copy paste to Here'!G147))&gt;5,((CONCATENATE('Copy paste to Here'!G147," &amp; ",'Copy paste to Here'!D147,"  &amp;  ",'Copy paste to Here'!E147))),"Empty Cell")</f>
        <v>Premium PVD plated surgical steel circular barbell, 16g (1.2mm) with two 3mm cones &amp; Length: 10mm  &amp;  Color: Rainbow</v>
      </c>
      <c r="B143" s="57" t="str">
        <f>'Copy paste to Here'!C147</f>
        <v>CBETCN</v>
      </c>
      <c r="C143" s="57" t="s">
        <v>787</v>
      </c>
      <c r="D143" s="58">
        <f>'Shipping Customer'!B147</f>
        <v>5</v>
      </c>
      <c r="E143" s="59">
        <f>'Shipping Invoice'!J147*$N$1</f>
        <v>0.59</v>
      </c>
      <c r="F143" s="59">
        <f t="shared" si="3"/>
        <v>2.9499999999999997</v>
      </c>
      <c r="G143" s="60">
        <f t="shared" si="4"/>
        <v>20.885999999999999</v>
      </c>
      <c r="H143" s="63">
        <f t="shared" si="5"/>
        <v>104.42999999999999</v>
      </c>
    </row>
    <row r="144" spans="1:8" s="62" customFormat="1" ht="24">
      <c r="A144" s="56" t="str">
        <f>IF((LEN('Copy paste to Here'!G148))&gt;5,((CONCATENATE('Copy paste to Here'!G148," &amp; ",'Copy paste to Here'!D148,"  &amp;  ",'Copy paste to Here'!E148))),"Empty Cell")</f>
        <v>Premium PVD plated surgical steel circular barbell, 16g (1.2mm) with two 3mm cones &amp; Length: 10mm  &amp;  Color: Gold</v>
      </c>
      <c r="B144" s="57" t="str">
        <f>'Copy paste to Here'!C148</f>
        <v>CBETCN</v>
      </c>
      <c r="C144" s="57" t="s">
        <v>787</v>
      </c>
      <c r="D144" s="58">
        <f>'Shipping Customer'!B148</f>
        <v>5</v>
      </c>
      <c r="E144" s="59">
        <f>'Shipping Invoice'!J148*$N$1</f>
        <v>0.59</v>
      </c>
      <c r="F144" s="59">
        <f t="shared" si="3"/>
        <v>2.9499999999999997</v>
      </c>
      <c r="G144" s="60">
        <f t="shared" si="4"/>
        <v>20.885999999999999</v>
      </c>
      <c r="H144" s="63">
        <f t="shared" si="5"/>
        <v>104.42999999999999</v>
      </c>
    </row>
    <row r="145" spans="1:8" s="62" customFormat="1" ht="24">
      <c r="A145" s="56" t="str">
        <f>IF((LEN('Copy paste to Here'!G149))&gt;5,((CONCATENATE('Copy paste to Here'!G149," &amp; ",'Copy paste to Here'!D149,"  &amp;  ",'Copy paste to Here'!E149))),"Empty Cell")</f>
        <v>Premium PVD plated surgical steel circular barbell, 16g (1.2mm) with two 3mm cones &amp; Length: 12mm  &amp;  Color: Black</v>
      </c>
      <c r="B145" s="57" t="str">
        <f>'Copy paste to Here'!C149</f>
        <v>CBETCN</v>
      </c>
      <c r="C145" s="57" t="s">
        <v>787</v>
      </c>
      <c r="D145" s="58">
        <f>'Shipping Customer'!B149</f>
        <v>5</v>
      </c>
      <c r="E145" s="59">
        <f>'Shipping Invoice'!J149*$N$1</f>
        <v>0.59</v>
      </c>
      <c r="F145" s="59">
        <f t="shared" si="3"/>
        <v>2.9499999999999997</v>
      </c>
      <c r="G145" s="60">
        <f t="shared" si="4"/>
        <v>20.885999999999999</v>
      </c>
      <c r="H145" s="63">
        <f t="shared" si="5"/>
        <v>104.42999999999999</v>
      </c>
    </row>
    <row r="146" spans="1:8" s="62" customFormat="1" ht="24">
      <c r="A146" s="56" t="str">
        <f>IF((LEN('Copy paste to Here'!G150))&gt;5,((CONCATENATE('Copy paste to Here'!G150," &amp; ",'Copy paste to Here'!D150,"  &amp;  ",'Copy paste to Here'!E150))),"Empty Cell")</f>
        <v>Premium PVD plated surgical steel circular barbell, 16g (1.2mm) with two 3mm cones &amp; Length: 12mm  &amp;  Color: Gold</v>
      </c>
      <c r="B146" s="57" t="str">
        <f>'Copy paste to Here'!C150</f>
        <v>CBETCN</v>
      </c>
      <c r="C146" s="57" t="s">
        <v>787</v>
      </c>
      <c r="D146" s="58">
        <f>'Shipping Customer'!B150</f>
        <v>5</v>
      </c>
      <c r="E146" s="59">
        <f>'Shipping Invoice'!J150*$N$1</f>
        <v>0.59</v>
      </c>
      <c r="F146" s="59">
        <f t="shared" si="3"/>
        <v>2.9499999999999997</v>
      </c>
      <c r="G146" s="60">
        <f t="shared" si="4"/>
        <v>20.885999999999999</v>
      </c>
      <c r="H146" s="63">
        <f t="shared" si="5"/>
        <v>104.42999999999999</v>
      </c>
    </row>
    <row r="147" spans="1:8" s="62" customFormat="1" ht="36">
      <c r="A147" s="56" t="str">
        <f>IF((LEN('Copy paste to Here'!G151))&gt;5,((CONCATENATE('Copy paste to Here'!G151," &amp; ",'Copy paste to Here'!D151,"  &amp;  ",'Copy paste to Here'!E151))),"Empty Cell")</f>
        <v>Eo gas sterilized single use piercing clamp: Rounded top Forceps &amp; Packing Option: Sold in Box of 10 pcs. with Acha Logo  &amp;  Color: Black</v>
      </c>
      <c r="B147" s="57" t="str">
        <f>'Copy paste to Here'!C151</f>
        <v>CLAMPA</v>
      </c>
      <c r="C147" s="57" t="s">
        <v>878</v>
      </c>
      <c r="D147" s="58">
        <f>'Shipping Customer'!B151</f>
        <v>1</v>
      </c>
      <c r="E147" s="59">
        <f>'Shipping Invoice'!J151*$N$1</f>
        <v>11.8</v>
      </c>
      <c r="F147" s="59">
        <f t="shared" ref="F147:F156" si="6">D147*E147</f>
        <v>11.8</v>
      </c>
      <c r="G147" s="60">
        <f t="shared" ref="G147:G210" si="7">E147*$E$14</f>
        <v>417.72</v>
      </c>
      <c r="H147" s="63">
        <f t="shared" ref="H147:H210" si="8">D147*G147</f>
        <v>417.72</v>
      </c>
    </row>
    <row r="148" spans="1:8" s="62" customFormat="1" ht="36">
      <c r="A148" s="56" t="str">
        <f>IF((LEN('Copy paste to Here'!G152))&gt;5,((CONCATENATE('Copy paste to Here'!G152," &amp; ",'Copy paste to Here'!D152,"  &amp;  ",'Copy paste to Here'!E152))),"Empty Cell")</f>
        <v>Eo gas sterilized single use piercing clamp: Rounded top Forceps &amp; Packing Option: Sold in Box of 10 pcs. with Acha Logo  &amp;  Color: Pink</v>
      </c>
      <c r="B148" s="57" t="str">
        <f>'Copy paste to Here'!C152</f>
        <v>CLAMPA</v>
      </c>
      <c r="C148" s="57" t="s">
        <v>878</v>
      </c>
      <c r="D148" s="58">
        <f>'Shipping Customer'!B152</f>
        <v>1</v>
      </c>
      <c r="E148" s="59">
        <f>'Shipping Invoice'!J152*$N$1</f>
        <v>11.8</v>
      </c>
      <c r="F148" s="59">
        <f t="shared" si="6"/>
        <v>11.8</v>
      </c>
      <c r="G148" s="60">
        <f t="shared" si="7"/>
        <v>417.72</v>
      </c>
      <c r="H148" s="63">
        <f t="shared" si="8"/>
        <v>417.72</v>
      </c>
    </row>
    <row r="149" spans="1:8" s="62" customFormat="1" ht="36">
      <c r="A149" s="56" t="str">
        <f>IF((LEN('Copy paste to Here'!G153))&gt;5,((CONCATENATE('Copy paste to Here'!G153," &amp; ",'Copy paste to Here'!D153,"  &amp;  ",'Copy paste to Here'!E153))),"Empty Cell")</f>
        <v>Eo gas sterilized single use piercing clamp: Rounded slotted top forceps &amp; Packing Option: Sold in Box of 10 pcs. with Acha Logo  &amp;  Color: Black</v>
      </c>
      <c r="B149" s="57" t="str">
        <f>'Copy paste to Here'!C153</f>
        <v>CLAMPB</v>
      </c>
      <c r="C149" s="57" t="s">
        <v>879</v>
      </c>
      <c r="D149" s="58">
        <f>'Shipping Customer'!B153</f>
        <v>1</v>
      </c>
      <c r="E149" s="59">
        <f>'Shipping Invoice'!J153*$N$1</f>
        <v>11.8</v>
      </c>
      <c r="F149" s="59">
        <f t="shared" si="6"/>
        <v>11.8</v>
      </c>
      <c r="G149" s="60">
        <f t="shared" si="7"/>
        <v>417.72</v>
      </c>
      <c r="H149" s="63">
        <f t="shared" si="8"/>
        <v>417.72</v>
      </c>
    </row>
    <row r="150" spans="1:8" s="62" customFormat="1" ht="36">
      <c r="A150" s="56" t="str">
        <f>IF((LEN('Copy paste to Here'!G154))&gt;5,((CONCATENATE('Copy paste to Here'!G154," &amp; ",'Copy paste to Here'!D154,"  &amp;  ",'Copy paste to Here'!E154))),"Empty Cell")</f>
        <v>Eo gas sterilized single use piercing clamp: Rounded slotted top forceps &amp; Packing Option: Sold in Box of 10 pcs. without Acha Logo  &amp;  Color: Pink</v>
      </c>
      <c r="B150" s="57" t="str">
        <f>'Copy paste to Here'!C154</f>
        <v>CLAMPB</v>
      </c>
      <c r="C150" s="57" t="s">
        <v>880</v>
      </c>
      <c r="D150" s="58">
        <f>'Shipping Customer'!B154</f>
        <v>1</v>
      </c>
      <c r="E150" s="59">
        <f>'Shipping Invoice'!J154*$N$1</f>
        <v>12</v>
      </c>
      <c r="F150" s="59">
        <f t="shared" si="6"/>
        <v>12</v>
      </c>
      <c r="G150" s="60">
        <f t="shared" si="7"/>
        <v>424.79999999999995</v>
      </c>
      <c r="H150" s="63">
        <f t="shared" si="8"/>
        <v>424.79999999999995</v>
      </c>
    </row>
    <row r="151" spans="1:8" s="62" customFormat="1" ht="36">
      <c r="A151" s="56" t="str">
        <f>IF((LEN('Copy paste to Here'!G155))&gt;5,((CONCATENATE('Copy paste to Here'!G155," &amp; ",'Copy paste to Here'!D155,"  &amp;  ",'Copy paste to Here'!E155))),"Empty Cell")</f>
        <v>Eo gas sterilized single use piercing clamp: Closed Pennington clamp (triangle shaped) &amp; Packing Option: Sold in Box of 10 pcs. with Acha Logo  &amp;  Color: Pink</v>
      </c>
      <c r="B151" s="57" t="str">
        <f>'Copy paste to Here'!C155</f>
        <v>CLAMPC</v>
      </c>
      <c r="C151" s="57" t="s">
        <v>881</v>
      </c>
      <c r="D151" s="58">
        <f>'Shipping Customer'!B155</f>
        <v>1</v>
      </c>
      <c r="E151" s="59">
        <f>'Shipping Invoice'!J155*$N$1</f>
        <v>11.8</v>
      </c>
      <c r="F151" s="59">
        <f t="shared" si="6"/>
        <v>11.8</v>
      </c>
      <c r="G151" s="60">
        <f t="shared" si="7"/>
        <v>417.72</v>
      </c>
      <c r="H151" s="63">
        <f t="shared" si="8"/>
        <v>417.72</v>
      </c>
    </row>
    <row r="152" spans="1:8" s="62" customFormat="1" ht="36">
      <c r="A152" s="56" t="str">
        <f>IF((LEN('Copy paste to Here'!G156))&gt;5,((CONCATENATE('Copy paste to Here'!G156," &amp; ",'Copy paste to Here'!D156,"  &amp;  ",'Copy paste to Here'!E156))),"Empty Cell")</f>
        <v>Eo gas sterilized single use piercing clamp: Slotted Pennington clamp (triangle shaped) &amp; Packing Option: Sold in Box of 10 pcs. with Acha Logo  &amp;  Color: Black</v>
      </c>
      <c r="B152" s="57" t="str">
        <f>'Copy paste to Here'!C156</f>
        <v>CLAMPD</v>
      </c>
      <c r="C152" s="57" t="s">
        <v>882</v>
      </c>
      <c r="D152" s="58">
        <f>'Shipping Customer'!B156</f>
        <v>1</v>
      </c>
      <c r="E152" s="59">
        <f>'Shipping Invoice'!J156*$N$1</f>
        <v>11.8</v>
      </c>
      <c r="F152" s="59">
        <f t="shared" si="6"/>
        <v>11.8</v>
      </c>
      <c r="G152" s="60">
        <f t="shared" si="7"/>
        <v>417.72</v>
      </c>
      <c r="H152" s="63">
        <f t="shared" si="8"/>
        <v>417.72</v>
      </c>
    </row>
    <row r="153" spans="1:8" s="62" customFormat="1" ht="36">
      <c r="A153" s="56" t="str">
        <f>IF((LEN('Copy paste to Here'!G157))&gt;5,((CONCATENATE('Copy paste to Here'!G157," &amp; ",'Copy paste to Here'!D157,"  &amp;  ",'Copy paste to Here'!E157))),"Empty Cell")</f>
        <v>Eo gas sterilized single use piercing clamp: Slotted Pennington clamp (triangle shaped) &amp; Packing Option: Sold in Box of 10 pcs. with Acha Logo  &amp;  Color: Pink</v>
      </c>
      <c r="B153" s="57" t="str">
        <f>'Copy paste to Here'!C157</f>
        <v>CLAMPD</v>
      </c>
      <c r="C153" s="57" t="s">
        <v>882</v>
      </c>
      <c r="D153" s="58">
        <f>'Shipping Customer'!B157</f>
        <v>1</v>
      </c>
      <c r="E153" s="59">
        <f>'Shipping Invoice'!J157*$N$1</f>
        <v>11.8</v>
      </c>
      <c r="F153" s="59">
        <f t="shared" si="6"/>
        <v>11.8</v>
      </c>
      <c r="G153" s="60">
        <f t="shared" si="7"/>
        <v>417.72</v>
      </c>
      <c r="H153" s="63">
        <f t="shared" si="8"/>
        <v>417.72</v>
      </c>
    </row>
    <row r="154" spans="1:8" s="62" customFormat="1" ht="36">
      <c r="A154" s="56" t="str">
        <f>IF((LEN('Copy paste to Here'!G158))&gt;5,((CONCATENATE('Copy paste to Here'!G158," &amp; ",'Copy paste to Here'!D158,"  &amp;  ",'Copy paste to Here'!E158))),"Empty Cell")</f>
        <v>Eo gas sterilized single use piercing clamp: Universal shape Piercing clamp &amp; Packing Option: Sold in Box of 10 pcs. with Acha Logo  &amp;  Color: Black</v>
      </c>
      <c r="B154" s="57" t="str">
        <f>'Copy paste to Here'!C158</f>
        <v>CLAMPE</v>
      </c>
      <c r="C154" s="57" t="s">
        <v>883</v>
      </c>
      <c r="D154" s="58">
        <f>'Shipping Customer'!B158</f>
        <v>2</v>
      </c>
      <c r="E154" s="59">
        <f>'Shipping Invoice'!J158*$N$1</f>
        <v>11.8</v>
      </c>
      <c r="F154" s="59">
        <f t="shared" si="6"/>
        <v>23.6</v>
      </c>
      <c r="G154" s="60">
        <f t="shared" si="7"/>
        <v>417.72</v>
      </c>
      <c r="H154" s="63">
        <f t="shared" si="8"/>
        <v>835.44</v>
      </c>
    </row>
    <row r="155" spans="1:8" s="62" customFormat="1" ht="36">
      <c r="A155" s="56" t="str">
        <f>IF((LEN('Copy paste to Here'!G159))&gt;5,((CONCATENATE('Copy paste to Here'!G159," &amp; ",'Copy paste to Here'!D159,"  &amp;  ",'Copy paste to Here'!E159))),"Empty Cell")</f>
        <v>Eo gas sterilized single use piercing clamp: Universal shape Piercing clamp &amp; Packing Option: Sold in Box of 10 pcs. without Acha Logo  &amp;  Color: Pink</v>
      </c>
      <c r="B155" s="57" t="str">
        <f>'Copy paste to Here'!C159</f>
        <v>CLAMPE</v>
      </c>
      <c r="C155" s="57" t="s">
        <v>884</v>
      </c>
      <c r="D155" s="58">
        <f>'Shipping Customer'!B159</f>
        <v>2</v>
      </c>
      <c r="E155" s="59">
        <f>'Shipping Invoice'!J159*$N$1</f>
        <v>12</v>
      </c>
      <c r="F155" s="59">
        <f t="shared" si="6"/>
        <v>24</v>
      </c>
      <c r="G155" s="60">
        <f t="shared" si="7"/>
        <v>424.79999999999995</v>
      </c>
      <c r="H155" s="63">
        <f t="shared" si="8"/>
        <v>849.59999999999991</v>
      </c>
    </row>
    <row r="156" spans="1:8" s="62" customFormat="1" ht="36">
      <c r="A156" s="56" t="str">
        <f>IF((LEN('Copy paste to Here'!G160))&gt;5,((CONCATENATE('Copy paste to Here'!G160," &amp; ",'Copy paste to Here'!D160,"  &amp;  ",'Copy paste to Here'!E160))),"Empty Cell")</f>
        <v>316L steel triple tragus piercing barbell, 16g (1.2mm) with 3mm lower ball and 2.5mm to 5mm upper bezel set jewel ball &amp; Length: 6mm with 4mm top part  &amp;  Crystal Color: Clear</v>
      </c>
      <c r="B156" s="57" t="str">
        <f>'Copy paste to Here'!C160</f>
        <v>HEXDC</v>
      </c>
      <c r="C156" s="57" t="s">
        <v>885</v>
      </c>
      <c r="D156" s="58">
        <f>'Shipping Customer'!B160</f>
        <v>5</v>
      </c>
      <c r="E156" s="59">
        <f>'Shipping Invoice'!J160*$N$1</f>
        <v>0.35</v>
      </c>
      <c r="F156" s="59">
        <f t="shared" si="6"/>
        <v>1.75</v>
      </c>
      <c r="G156" s="60">
        <f t="shared" si="7"/>
        <v>12.389999999999999</v>
      </c>
      <c r="H156" s="63">
        <f t="shared" si="8"/>
        <v>61.949999999999996</v>
      </c>
    </row>
    <row r="157" spans="1:8" s="62" customFormat="1" ht="36">
      <c r="A157" s="56" t="str">
        <f>IF((LEN('Copy paste to Here'!G161))&gt;5,((CONCATENATE('Copy paste to Here'!G161," &amp; ",'Copy paste to Here'!D161,"  &amp;  ",'Copy paste to Here'!E161))),"Empty Cell")</f>
        <v>316L steel triple tragus piercing barbell, 16g (1.2mm) with 3mm lower ball and 2.5mm to 5mm upper bezel set jewel ball &amp; Length: 6mm with 4mm top part  &amp;  Crystal Color: AB</v>
      </c>
      <c r="B157" s="57" t="str">
        <f>'Copy paste to Here'!C161</f>
        <v>HEXDC</v>
      </c>
      <c r="C157" s="57" t="s">
        <v>885</v>
      </c>
      <c r="D157" s="58">
        <f>'Shipping Customer'!B161</f>
        <v>10</v>
      </c>
      <c r="E157" s="59">
        <f>'Shipping Invoice'!J161*$N$1</f>
        <v>0.35</v>
      </c>
      <c r="F157" s="59">
        <f t="shared" ref="F157:F210" si="9">D157*E157</f>
        <v>3.5</v>
      </c>
      <c r="G157" s="60">
        <f t="shared" si="7"/>
        <v>12.389999999999999</v>
      </c>
      <c r="H157" s="63">
        <f t="shared" si="8"/>
        <v>123.89999999999999</v>
      </c>
    </row>
    <row r="158" spans="1:8" s="62" customFormat="1" ht="36">
      <c r="A158" s="56" t="str">
        <f>IF((LEN('Copy paste to Here'!G162))&gt;5,((CONCATENATE('Copy paste to Here'!G162," &amp; ",'Copy paste to Here'!D162,"  &amp;  ",'Copy paste to Here'!E162))),"Empty Cell")</f>
        <v>316L steel triple tragus piercing barbell, 16g (1.2mm) with 3mm lower ball and 2.5mm to 5mm upper bezel set jewel ball &amp; Length: 6mm with 4mm top part  &amp;  Crystal Color: Rose</v>
      </c>
      <c r="B158" s="57" t="str">
        <f>'Copy paste to Here'!C162</f>
        <v>HEXDC</v>
      </c>
      <c r="C158" s="57" t="s">
        <v>885</v>
      </c>
      <c r="D158" s="58">
        <f>'Shipping Customer'!B162</f>
        <v>6</v>
      </c>
      <c r="E158" s="59">
        <f>'Shipping Invoice'!J162*$N$1</f>
        <v>0.35</v>
      </c>
      <c r="F158" s="59">
        <f t="shared" si="9"/>
        <v>2.0999999999999996</v>
      </c>
      <c r="G158" s="60">
        <f t="shared" si="7"/>
        <v>12.389999999999999</v>
      </c>
      <c r="H158" s="63">
        <f t="shared" si="8"/>
        <v>74.339999999999989</v>
      </c>
    </row>
    <row r="159" spans="1:8" s="62" customFormat="1" ht="36">
      <c r="A159" s="56" t="str">
        <f>IF((LEN('Copy paste to Here'!G163))&gt;5,((CONCATENATE('Copy paste to Here'!G163," &amp; ",'Copy paste to Here'!D163,"  &amp;  ",'Copy paste to Here'!E163))),"Empty Cell")</f>
        <v>316L steel triple tragus piercing barbell, 16g (1.2mm) with 3mm lower ball and 2.5mm to 5mm upper bezel set jewel ball &amp; Length: 6mm with 4mm top part  &amp;  Crystal Color: Sapphire</v>
      </c>
      <c r="B159" s="57" t="str">
        <f>'Copy paste to Here'!C163</f>
        <v>HEXDC</v>
      </c>
      <c r="C159" s="57" t="s">
        <v>885</v>
      </c>
      <c r="D159" s="58">
        <f>'Shipping Customer'!B163</f>
        <v>6</v>
      </c>
      <c r="E159" s="59">
        <f>'Shipping Invoice'!J163*$N$1</f>
        <v>0.35</v>
      </c>
      <c r="F159" s="59">
        <f t="shared" si="9"/>
        <v>2.0999999999999996</v>
      </c>
      <c r="G159" s="60">
        <f t="shared" si="7"/>
        <v>12.389999999999999</v>
      </c>
      <c r="H159" s="63">
        <f t="shared" si="8"/>
        <v>74.339999999999989</v>
      </c>
    </row>
    <row r="160" spans="1:8" s="62" customFormat="1" ht="36">
      <c r="A160" s="56" t="str">
        <f>IF((LEN('Copy paste to Here'!G164))&gt;5,((CONCATENATE('Copy paste to Here'!G164," &amp; ",'Copy paste to Here'!D164,"  &amp;  ",'Copy paste to Here'!E164))),"Empty Cell")</f>
        <v>316L steel triple tragus piercing barbell, 16g (1.2mm) with 3mm lower ball and 2.5mm to 5mm upper bezel set jewel ball &amp; Length: 6mm with 4mm top part  &amp;  Crystal Color: Jet</v>
      </c>
      <c r="B160" s="57" t="str">
        <f>'Copy paste to Here'!C164</f>
        <v>HEXDC</v>
      </c>
      <c r="C160" s="57" t="s">
        <v>885</v>
      </c>
      <c r="D160" s="58">
        <f>'Shipping Customer'!B164</f>
        <v>6</v>
      </c>
      <c r="E160" s="59">
        <f>'Shipping Invoice'!J164*$N$1</f>
        <v>0.35</v>
      </c>
      <c r="F160" s="59">
        <f t="shared" si="9"/>
        <v>2.0999999999999996</v>
      </c>
      <c r="G160" s="60">
        <f t="shared" si="7"/>
        <v>12.389999999999999</v>
      </c>
      <c r="H160" s="63">
        <f t="shared" si="8"/>
        <v>74.339999999999989</v>
      </c>
    </row>
    <row r="161" spans="1:8" s="62" customFormat="1" ht="36">
      <c r="A161" s="56" t="str">
        <f>IF((LEN('Copy paste to Here'!G165))&gt;5,((CONCATENATE('Copy paste to Here'!G165," &amp; ",'Copy paste to Here'!D165,"  &amp;  ",'Copy paste to Here'!E165))),"Empty Cell")</f>
        <v>316L steel triple tragus piercing barbell, 16g (1.2mm) with 3mm lower ball and 2.5mm to 5mm upper bezel set jewel ball &amp; Length: 6mm with 4mm top part  &amp;  Crystal Color: Fuchsia</v>
      </c>
      <c r="B161" s="57" t="str">
        <f>'Copy paste to Here'!C165</f>
        <v>HEXDC</v>
      </c>
      <c r="C161" s="57" t="s">
        <v>885</v>
      </c>
      <c r="D161" s="58">
        <f>'Shipping Customer'!B165</f>
        <v>6</v>
      </c>
      <c r="E161" s="59">
        <f>'Shipping Invoice'!J165*$N$1</f>
        <v>0.35</v>
      </c>
      <c r="F161" s="59">
        <f t="shared" si="9"/>
        <v>2.0999999999999996</v>
      </c>
      <c r="G161" s="60">
        <f t="shared" si="7"/>
        <v>12.389999999999999</v>
      </c>
      <c r="H161" s="63">
        <f t="shared" si="8"/>
        <v>74.339999999999989</v>
      </c>
    </row>
    <row r="162" spans="1:8" s="62" customFormat="1" ht="36">
      <c r="A162" s="56" t="str">
        <f>IF((LEN('Copy paste to Here'!G166))&gt;5,((CONCATENATE('Copy paste to Here'!G166," &amp; ",'Copy paste to Here'!D166,"  &amp;  ",'Copy paste to Here'!E166))),"Empty Cell")</f>
        <v xml:space="preserve">316L steel 4mm dermal anchor top part with bezel set flat crystal for 1.6mm (14g) posts with 1.2mm internal threading &amp; Crystal Color: Clear  &amp;  </v>
      </c>
      <c r="B162" s="57" t="str">
        <f>'Copy paste to Here'!C166</f>
        <v>IJF4</v>
      </c>
      <c r="C162" s="57" t="s">
        <v>803</v>
      </c>
      <c r="D162" s="58">
        <f>'Shipping Customer'!B166</f>
        <v>2</v>
      </c>
      <c r="E162" s="59">
        <f>'Shipping Invoice'!J166*$N$1</f>
        <v>0.54</v>
      </c>
      <c r="F162" s="59">
        <f t="shared" si="9"/>
        <v>1.08</v>
      </c>
      <c r="G162" s="60">
        <f t="shared" si="7"/>
        <v>19.116</v>
      </c>
      <c r="H162" s="63">
        <f t="shared" si="8"/>
        <v>38.231999999999999</v>
      </c>
    </row>
    <row r="163" spans="1:8" s="62" customFormat="1" ht="36">
      <c r="A163" s="56" t="str">
        <f>IF((LEN('Copy paste to Here'!G167))&gt;5,((CONCATENATE('Copy paste to Here'!G167," &amp; ",'Copy paste to Here'!D167,"  &amp;  ",'Copy paste to Here'!E167))),"Empty Cell")</f>
        <v xml:space="preserve">316L steel 4mm dermal anchor top part with bezel set flat crystal for 1.6mm (14g) posts with 1.2mm internal threading &amp; Crystal Color: AB  &amp;  </v>
      </c>
      <c r="B163" s="57" t="str">
        <f>'Copy paste to Here'!C167</f>
        <v>IJF4</v>
      </c>
      <c r="C163" s="57" t="s">
        <v>803</v>
      </c>
      <c r="D163" s="58">
        <f>'Shipping Customer'!B167</f>
        <v>2</v>
      </c>
      <c r="E163" s="59">
        <f>'Shipping Invoice'!J167*$N$1</f>
        <v>0.54</v>
      </c>
      <c r="F163" s="59">
        <f t="shared" si="9"/>
        <v>1.08</v>
      </c>
      <c r="G163" s="60">
        <f t="shared" si="7"/>
        <v>19.116</v>
      </c>
      <c r="H163" s="63">
        <f t="shared" si="8"/>
        <v>38.231999999999999</v>
      </c>
    </row>
    <row r="164" spans="1:8" s="62" customFormat="1" ht="24">
      <c r="A164" s="56" t="str">
        <f>IF((LEN('Copy paste to Here'!G168))&gt;5,((CONCATENATE('Copy paste to Here'!G168," &amp; ",'Copy paste to Here'!D168,"  &amp;  ",'Copy paste to Here'!E168))),"Empty Cell")</f>
        <v xml:space="preserve">High polished surgical steel fake plug with rubber O-Rings &amp; Size: 6mm  &amp;  </v>
      </c>
      <c r="B164" s="57" t="str">
        <f>'Copy paste to Here'!C168</f>
        <v>IPR</v>
      </c>
      <c r="C164" s="57" t="s">
        <v>886</v>
      </c>
      <c r="D164" s="58">
        <f>'Shipping Customer'!B168</f>
        <v>5</v>
      </c>
      <c r="E164" s="59">
        <f>'Shipping Invoice'!J168*$N$1</f>
        <v>0.39</v>
      </c>
      <c r="F164" s="59">
        <f t="shared" si="9"/>
        <v>1.9500000000000002</v>
      </c>
      <c r="G164" s="60">
        <f t="shared" si="7"/>
        <v>13.805999999999999</v>
      </c>
      <c r="H164" s="63">
        <f t="shared" si="8"/>
        <v>69.03</v>
      </c>
    </row>
    <row r="165" spans="1:8" s="62" customFormat="1" ht="24">
      <c r="A165" s="56" t="str">
        <f>IF((LEN('Copy paste to Here'!G169))&gt;5,((CONCATENATE('Copy paste to Here'!G169," &amp; ",'Copy paste to Here'!D169,"  &amp;  ",'Copy paste to Here'!E169))),"Empty Cell")</f>
        <v xml:space="preserve">High polished surgical steel fake plug with rubber O-Rings &amp; Size: 8mm  &amp;  </v>
      </c>
      <c r="B165" s="57" t="str">
        <f>'Copy paste to Here'!C169</f>
        <v>IPR</v>
      </c>
      <c r="C165" s="57" t="s">
        <v>887</v>
      </c>
      <c r="D165" s="58">
        <f>'Shipping Customer'!B169</f>
        <v>5</v>
      </c>
      <c r="E165" s="59">
        <f>'Shipping Invoice'!J169*$N$1</f>
        <v>0.44</v>
      </c>
      <c r="F165" s="59">
        <f t="shared" si="9"/>
        <v>2.2000000000000002</v>
      </c>
      <c r="G165" s="60">
        <f t="shared" si="7"/>
        <v>15.575999999999999</v>
      </c>
      <c r="H165" s="63">
        <f t="shared" si="8"/>
        <v>77.88</v>
      </c>
    </row>
    <row r="166" spans="1:8" s="62" customFormat="1" ht="24">
      <c r="A166" s="56" t="str">
        <f>IF((LEN('Copy paste to Here'!G170))&gt;5,((CONCATENATE('Copy paste to Here'!G170," &amp; ",'Copy paste to Here'!D170,"  &amp;  ",'Copy paste to Here'!E170))),"Empty Cell")</f>
        <v xml:space="preserve">High polished surgical steel fake plug with rubber O-Rings &amp; Size: 10mm  &amp;  </v>
      </c>
      <c r="B166" s="57" t="str">
        <f>'Copy paste to Here'!C170</f>
        <v>IPR</v>
      </c>
      <c r="C166" s="57" t="s">
        <v>888</v>
      </c>
      <c r="D166" s="58">
        <f>'Shipping Customer'!B170</f>
        <v>5</v>
      </c>
      <c r="E166" s="59">
        <f>'Shipping Invoice'!J170*$N$1</f>
        <v>0.54</v>
      </c>
      <c r="F166" s="59">
        <f t="shared" si="9"/>
        <v>2.7</v>
      </c>
      <c r="G166" s="60">
        <f t="shared" si="7"/>
        <v>19.116</v>
      </c>
      <c r="H166" s="63">
        <f t="shared" si="8"/>
        <v>95.58</v>
      </c>
    </row>
    <row r="167" spans="1:8" s="62" customFormat="1" ht="24">
      <c r="A167" s="56" t="str">
        <f>IF((LEN('Copy paste to Here'!G171))&gt;5,((CONCATENATE('Copy paste to Here'!G171," &amp; ",'Copy paste to Here'!D171,"  &amp;  ",'Copy paste to Here'!E171))),"Empty Cell")</f>
        <v xml:space="preserve">High polished surgical steel fake plug with rubber O-Rings &amp; Size: 12mm  &amp;  </v>
      </c>
      <c r="B167" s="57" t="str">
        <f>'Copy paste to Here'!C171</f>
        <v>IPR</v>
      </c>
      <c r="C167" s="57" t="s">
        <v>889</v>
      </c>
      <c r="D167" s="58">
        <f>'Shipping Customer'!B171</f>
        <v>3</v>
      </c>
      <c r="E167" s="59">
        <f>'Shipping Invoice'!J171*$N$1</f>
        <v>0.64</v>
      </c>
      <c r="F167" s="59">
        <f t="shared" si="9"/>
        <v>1.92</v>
      </c>
      <c r="G167" s="60">
        <f t="shared" si="7"/>
        <v>22.655999999999999</v>
      </c>
      <c r="H167" s="63">
        <f t="shared" si="8"/>
        <v>67.967999999999989</v>
      </c>
    </row>
    <row r="168" spans="1:8" s="62" customFormat="1" ht="24">
      <c r="A168" s="56" t="str">
        <f>IF((LEN('Copy paste to Here'!G172))&gt;5,((CONCATENATE('Copy paste to Here'!G172," &amp; ",'Copy paste to Here'!D172,"  &amp;  ",'Copy paste to Here'!E172))),"Empty Cell")</f>
        <v xml:space="preserve">High polished surgical steel fake plug without rubber O-Rings &amp; Size: 6mm  &amp;  </v>
      </c>
      <c r="B168" s="57" t="str">
        <f>'Copy paste to Here'!C172</f>
        <v>IPRD</v>
      </c>
      <c r="C168" s="57" t="s">
        <v>890</v>
      </c>
      <c r="D168" s="58">
        <f>'Shipping Customer'!B172</f>
        <v>5</v>
      </c>
      <c r="E168" s="59">
        <f>'Shipping Invoice'!J172*$N$1</f>
        <v>0.39</v>
      </c>
      <c r="F168" s="59">
        <f t="shared" si="9"/>
        <v>1.9500000000000002</v>
      </c>
      <c r="G168" s="60">
        <f t="shared" si="7"/>
        <v>13.805999999999999</v>
      </c>
      <c r="H168" s="63">
        <f t="shared" si="8"/>
        <v>69.03</v>
      </c>
    </row>
    <row r="169" spans="1:8" s="62" customFormat="1" ht="24">
      <c r="A169" s="56" t="str">
        <f>IF((LEN('Copy paste to Here'!G173))&gt;5,((CONCATENATE('Copy paste to Here'!G173," &amp; ",'Copy paste to Here'!D173,"  &amp;  ",'Copy paste to Here'!E173))),"Empty Cell")</f>
        <v xml:space="preserve">High polished surgical steel fake plug without rubber O-Rings &amp; Size: 8mm  &amp;  </v>
      </c>
      <c r="B169" s="57" t="str">
        <f>'Copy paste to Here'!C173</f>
        <v>IPRD</v>
      </c>
      <c r="C169" s="57" t="s">
        <v>891</v>
      </c>
      <c r="D169" s="58">
        <f>'Shipping Customer'!B173</f>
        <v>5</v>
      </c>
      <c r="E169" s="59">
        <f>'Shipping Invoice'!J173*$N$1</f>
        <v>0.44</v>
      </c>
      <c r="F169" s="59">
        <f t="shared" si="9"/>
        <v>2.2000000000000002</v>
      </c>
      <c r="G169" s="60">
        <f t="shared" si="7"/>
        <v>15.575999999999999</v>
      </c>
      <c r="H169" s="63">
        <f t="shared" si="8"/>
        <v>77.88</v>
      </c>
    </row>
    <row r="170" spans="1:8" s="62" customFormat="1" ht="48">
      <c r="A170" s="56" t="str">
        <f>IF((LEN('Copy paste to Here'!G174))&gt;5,((CONCATENATE('Copy paste to Here'!G174," &amp; ",'Copy paste to Here'!D174,"  &amp;  ",'Copy paste to Here'!E174))),"Empty Cell")</f>
        <v xml:space="preserve">Surgical steel fake plug with, 16g 1.2mm post and with one cross screw top on one side and a screw threading tip on the other side (both ends are with 16g threading and can be unscrewed) &amp; Length: 6mm  &amp;  </v>
      </c>
      <c r="B170" s="57" t="str">
        <f>'Copy paste to Here'!C174</f>
        <v>IPSCREW</v>
      </c>
      <c r="C170" s="57" t="s">
        <v>807</v>
      </c>
      <c r="D170" s="58">
        <f>'Shipping Customer'!B174</f>
        <v>3</v>
      </c>
      <c r="E170" s="59">
        <f>'Shipping Invoice'!J174*$N$1</f>
        <v>1.0900000000000001</v>
      </c>
      <c r="F170" s="59">
        <f t="shared" si="9"/>
        <v>3.2700000000000005</v>
      </c>
      <c r="G170" s="60">
        <f t="shared" si="7"/>
        <v>38.585999999999999</v>
      </c>
      <c r="H170" s="63">
        <f t="shared" si="8"/>
        <v>115.758</v>
      </c>
    </row>
    <row r="171" spans="1:8" s="62" customFormat="1" ht="24">
      <c r="A171" s="56" t="str">
        <f>IF((LEN('Copy paste to Here'!G175))&gt;5,((CONCATENATE('Copy paste to Here'!G175," &amp; ",'Copy paste to Here'!D175,"  &amp;  ",'Copy paste to Here'!E175))),"Empty Cell")</f>
        <v>Anodized surgical steel fake plug in black and gold without O-Rings &amp; Size: 6mm  &amp;  Color: Black</v>
      </c>
      <c r="B171" s="57" t="str">
        <f>'Copy paste to Here'!C175</f>
        <v>IPTRD</v>
      </c>
      <c r="C171" s="57" t="s">
        <v>892</v>
      </c>
      <c r="D171" s="58">
        <f>'Shipping Customer'!B175</f>
        <v>5</v>
      </c>
      <c r="E171" s="59">
        <f>'Shipping Invoice'!J175*$N$1</f>
        <v>0.64</v>
      </c>
      <c r="F171" s="59">
        <f t="shared" si="9"/>
        <v>3.2</v>
      </c>
      <c r="G171" s="60">
        <f t="shared" si="7"/>
        <v>22.655999999999999</v>
      </c>
      <c r="H171" s="63">
        <f t="shared" si="8"/>
        <v>113.28</v>
      </c>
    </row>
    <row r="172" spans="1:8" s="62" customFormat="1" ht="24">
      <c r="A172" s="56" t="str">
        <f>IF((LEN('Copy paste to Here'!G176))&gt;5,((CONCATENATE('Copy paste to Here'!G176," &amp; ",'Copy paste to Here'!D176,"  &amp;  ",'Copy paste to Here'!E176))),"Empty Cell")</f>
        <v>Anodized surgical steel fake plug in black and gold without O-Rings &amp; Size: 6mm  &amp;  Color: Gold</v>
      </c>
      <c r="B172" s="57" t="str">
        <f>'Copy paste to Here'!C176</f>
        <v>IPTRD</v>
      </c>
      <c r="C172" s="57" t="s">
        <v>892</v>
      </c>
      <c r="D172" s="58">
        <f>'Shipping Customer'!B176</f>
        <v>5</v>
      </c>
      <c r="E172" s="59">
        <f>'Shipping Invoice'!J176*$N$1</f>
        <v>0.64</v>
      </c>
      <c r="F172" s="59">
        <f t="shared" si="9"/>
        <v>3.2</v>
      </c>
      <c r="G172" s="60">
        <f t="shared" si="7"/>
        <v>22.655999999999999</v>
      </c>
      <c r="H172" s="63">
        <f t="shared" si="8"/>
        <v>113.28</v>
      </c>
    </row>
    <row r="173" spans="1:8" s="62" customFormat="1" ht="24">
      <c r="A173" s="56" t="str">
        <f>IF((LEN('Copy paste to Here'!G177))&gt;5,((CONCATENATE('Copy paste to Here'!G177," &amp; ",'Copy paste to Here'!D177,"  &amp;  ",'Copy paste to Here'!E177))),"Empty Cell")</f>
        <v>Anodized surgical steel fake plug in black and gold without O-Rings &amp; Size: 8mm  &amp;  Color: Black</v>
      </c>
      <c r="B173" s="57" t="str">
        <f>'Copy paste to Here'!C177</f>
        <v>IPTRD</v>
      </c>
      <c r="C173" s="57" t="s">
        <v>893</v>
      </c>
      <c r="D173" s="58">
        <f>'Shipping Customer'!B177</f>
        <v>5</v>
      </c>
      <c r="E173" s="59">
        <f>'Shipping Invoice'!J177*$N$1</f>
        <v>0.69</v>
      </c>
      <c r="F173" s="59">
        <f t="shared" si="9"/>
        <v>3.4499999999999997</v>
      </c>
      <c r="G173" s="60">
        <f t="shared" si="7"/>
        <v>24.425999999999998</v>
      </c>
      <c r="H173" s="63">
        <f t="shared" si="8"/>
        <v>122.13</v>
      </c>
    </row>
    <row r="174" spans="1:8" s="62" customFormat="1" ht="24">
      <c r="A174" s="56" t="str">
        <f>IF((LEN('Copy paste to Here'!G178))&gt;5,((CONCATENATE('Copy paste to Here'!G178," &amp; ",'Copy paste to Here'!D178,"  &amp;  ",'Copy paste to Here'!E178))),"Empty Cell")</f>
        <v>Anodized surgical steel fake plug in black and gold without O-Rings &amp; Size: 8mm  &amp;  Color: Gold</v>
      </c>
      <c r="B174" s="57" t="str">
        <f>'Copy paste to Here'!C178</f>
        <v>IPTRD</v>
      </c>
      <c r="C174" s="57" t="s">
        <v>893</v>
      </c>
      <c r="D174" s="58">
        <f>'Shipping Customer'!B178</f>
        <v>5</v>
      </c>
      <c r="E174" s="59">
        <f>'Shipping Invoice'!J178*$N$1</f>
        <v>0.69</v>
      </c>
      <c r="F174" s="59">
        <f t="shared" si="9"/>
        <v>3.4499999999999997</v>
      </c>
      <c r="G174" s="60">
        <f t="shared" si="7"/>
        <v>24.425999999999998</v>
      </c>
      <c r="H174" s="63">
        <f t="shared" si="8"/>
        <v>122.13</v>
      </c>
    </row>
    <row r="175" spans="1:8" s="62" customFormat="1" ht="24">
      <c r="A175" s="56" t="str">
        <f>IF((LEN('Copy paste to Here'!G179))&gt;5,((CONCATENATE('Copy paste to Here'!G179," &amp; ",'Copy paste to Here'!D179,"  &amp;  ",'Copy paste to Here'!E179))),"Empty Cell")</f>
        <v>Anodized surgical steel fake plug in black and gold without O-Rings &amp; Size: 10mm  &amp;  Color: Black</v>
      </c>
      <c r="B175" s="57" t="str">
        <f>'Copy paste to Here'!C179</f>
        <v>IPTRD</v>
      </c>
      <c r="C175" s="57" t="s">
        <v>894</v>
      </c>
      <c r="D175" s="58">
        <f>'Shipping Customer'!B179</f>
        <v>5</v>
      </c>
      <c r="E175" s="59">
        <f>'Shipping Invoice'!J179*$N$1</f>
        <v>0.74</v>
      </c>
      <c r="F175" s="59">
        <f t="shared" si="9"/>
        <v>3.7</v>
      </c>
      <c r="G175" s="60">
        <f t="shared" si="7"/>
        <v>26.195999999999998</v>
      </c>
      <c r="H175" s="63">
        <f t="shared" si="8"/>
        <v>130.97999999999999</v>
      </c>
    </row>
    <row r="176" spans="1:8" s="62" customFormat="1">
      <c r="A176" s="56" t="str">
        <f>IF((LEN('Copy paste to Here'!G180))&gt;5,((CONCATENATE('Copy paste to Here'!G180," &amp; ",'Copy paste to Here'!D180,"  &amp;  ",'Copy paste to Here'!E180))),"Empty Cell")</f>
        <v>Acrylic fake plug with rubber O-rings &amp; Size: 8mm  &amp;  Color: Black</v>
      </c>
      <c r="B176" s="57" t="str">
        <f>'Copy paste to Here'!C180</f>
        <v>IPVR</v>
      </c>
      <c r="C176" s="57" t="s">
        <v>811</v>
      </c>
      <c r="D176" s="58">
        <f>'Shipping Customer'!B180</f>
        <v>6</v>
      </c>
      <c r="E176" s="59">
        <f>'Shipping Invoice'!J180*$N$1</f>
        <v>0.34</v>
      </c>
      <c r="F176" s="59">
        <f t="shared" si="9"/>
        <v>2.04</v>
      </c>
      <c r="G176" s="60">
        <f t="shared" si="7"/>
        <v>12.036</v>
      </c>
      <c r="H176" s="63">
        <f t="shared" si="8"/>
        <v>72.215999999999994</v>
      </c>
    </row>
    <row r="177" spans="1:8" s="62" customFormat="1" ht="24">
      <c r="A177" s="56" t="str">
        <f>IF((LEN('Copy paste to Here'!G181))&gt;5,((CONCATENATE('Copy paste to Here'!G181," &amp; ",'Copy paste to Here'!D181,"  &amp;  ",'Copy paste to Here'!E181))),"Empty Cell")</f>
        <v>Acrylic fake plug with rubber O-rings &amp; Size: 10mm  &amp;  Color: Black</v>
      </c>
      <c r="B177" s="57" t="str">
        <f>'Copy paste to Here'!C181</f>
        <v>IPVR</v>
      </c>
      <c r="C177" s="57" t="s">
        <v>811</v>
      </c>
      <c r="D177" s="58">
        <f>'Shipping Customer'!B181</f>
        <v>6</v>
      </c>
      <c r="E177" s="59">
        <f>'Shipping Invoice'!J181*$N$1</f>
        <v>0.34</v>
      </c>
      <c r="F177" s="59">
        <f t="shared" si="9"/>
        <v>2.04</v>
      </c>
      <c r="G177" s="60">
        <f t="shared" si="7"/>
        <v>12.036</v>
      </c>
      <c r="H177" s="63">
        <f t="shared" si="8"/>
        <v>72.215999999999994</v>
      </c>
    </row>
    <row r="178" spans="1:8" s="62" customFormat="1" ht="24">
      <c r="A178" s="56" t="str">
        <f>IF((LEN('Copy paste to Here'!G182))&gt;5,((CONCATENATE('Copy paste to Here'!G182," &amp; ",'Copy paste to Here'!D182,"  &amp;  ",'Copy paste to Here'!E182))),"Empty Cell")</f>
        <v>Acrylic fake plug with rubber O-rings &amp; Size: 10mm  &amp;  Color: White</v>
      </c>
      <c r="B178" s="57" t="str">
        <f>'Copy paste to Here'!C182</f>
        <v>IPVR</v>
      </c>
      <c r="C178" s="57" t="s">
        <v>811</v>
      </c>
      <c r="D178" s="58">
        <f>'Shipping Customer'!B182</f>
        <v>5</v>
      </c>
      <c r="E178" s="59">
        <f>'Shipping Invoice'!J182*$N$1</f>
        <v>0.34</v>
      </c>
      <c r="F178" s="59">
        <f t="shared" si="9"/>
        <v>1.7000000000000002</v>
      </c>
      <c r="G178" s="60">
        <f t="shared" si="7"/>
        <v>12.036</v>
      </c>
      <c r="H178" s="63">
        <f t="shared" si="8"/>
        <v>60.18</v>
      </c>
    </row>
    <row r="179" spans="1:8" s="62" customFormat="1" ht="24">
      <c r="A179" s="56" t="str">
        <f>IF((LEN('Copy paste to Here'!G183))&gt;5,((CONCATENATE('Copy paste to Here'!G183," &amp; ",'Copy paste to Here'!D183,"  &amp;  ",'Copy paste to Here'!E183))),"Empty Cell")</f>
        <v>Acrylic fake plug with rubber O-rings &amp; Size: 12mm  &amp;  Color: Black</v>
      </c>
      <c r="B179" s="57" t="str">
        <f>'Copy paste to Here'!C183</f>
        <v>IPVR</v>
      </c>
      <c r="C179" s="57" t="s">
        <v>811</v>
      </c>
      <c r="D179" s="58">
        <f>'Shipping Customer'!B183</f>
        <v>6</v>
      </c>
      <c r="E179" s="59">
        <f>'Shipping Invoice'!J183*$N$1</f>
        <v>0.34</v>
      </c>
      <c r="F179" s="59">
        <f t="shared" si="9"/>
        <v>2.04</v>
      </c>
      <c r="G179" s="60">
        <f t="shared" si="7"/>
        <v>12.036</v>
      </c>
      <c r="H179" s="63">
        <f t="shared" si="8"/>
        <v>72.215999999999994</v>
      </c>
    </row>
    <row r="180" spans="1:8" s="62" customFormat="1" ht="24">
      <c r="A180" s="56" t="str">
        <f>IF((LEN('Copy paste to Here'!G184))&gt;5,((CONCATENATE('Copy paste to Here'!G184," &amp; ",'Copy paste to Here'!D184,"  &amp;  ",'Copy paste to Here'!E184))),"Empty Cell")</f>
        <v>Acrylic fake plug with rubber O-rings &amp; Size: 12mm  &amp;  Color: White</v>
      </c>
      <c r="B180" s="57" t="str">
        <f>'Copy paste to Here'!C184</f>
        <v>IPVR</v>
      </c>
      <c r="C180" s="57" t="s">
        <v>811</v>
      </c>
      <c r="D180" s="58">
        <f>'Shipping Customer'!B184</f>
        <v>5</v>
      </c>
      <c r="E180" s="59">
        <f>'Shipping Invoice'!J184*$N$1</f>
        <v>0.34</v>
      </c>
      <c r="F180" s="59">
        <f t="shared" si="9"/>
        <v>1.7000000000000002</v>
      </c>
      <c r="G180" s="60">
        <f t="shared" si="7"/>
        <v>12.036</v>
      </c>
      <c r="H180" s="63">
        <f t="shared" si="8"/>
        <v>60.18</v>
      </c>
    </row>
    <row r="181" spans="1:8" s="62" customFormat="1" ht="60">
      <c r="A181" s="56" t="str">
        <f>IF((LEN('Copy paste to Here'!G185))&gt;5,((CONCATENATE('Copy paste to Here'!G185," &amp; ",'Copy paste to Here'!D185,"  &amp;  ",'Copy paste to Here'!E185))),"Empty Cell")</f>
        <v xml:space="preserve">4mm bezel set clear crystal flat head shaped anodized surgical steel dermal anchor top part for internally threaded, 16g (1.2mm) dermal anchor base plate with a height of 2mm - 2.5mm (this item does only fit our dermal anchors and surface bars) &amp; Color: Gold  &amp;  </v>
      </c>
      <c r="B181" s="57" t="str">
        <f>'Copy paste to Here'!C185</f>
        <v>ITJF4</v>
      </c>
      <c r="C181" s="57" t="s">
        <v>813</v>
      </c>
      <c r="D181" s="58">
        <f>'Shipping Customer'!B185</f>
        <v>2</v>
      </c>
      <c r="E181" s="59">
        <f>'Shipping Invoice'!J185*$N$1</f>
        <v>0.79</v>
      </c>
      <c r="F181" s="59">
        <f t="shared" si="9"/>
        <v>1.58</v>
      </c>
      <c r="G181" s="60">
        <f t="shared" si="7"/>
        <v>27.966000000000001</v>
      </c>
      <c r="H181" s="63">
        <f t="shared" si="8"/>
        <v>55.932000000000002</v>
      </c>
    </row>
    <row r="182" spans="1:8" s="62" customFormat="1" ht="60">
      <c r="A182" s="56" t="str">
        <f>IF((LEN('Copy paste to Here'!G186))&gt;5,((CONCATENATE('Copy paste to Here'!G186," &amp; ",'Copy paste to Here'!D186,"  &amp;  ",'Copy paste to Here'!E186))),"Empty Cell")</f>
        <v xml:space="preserve">5mm bezel set clear crystal flat head shaped anodized surgical steel dermal anchor top part for internally threaded, 16g (1.2mm) dermal anchor base plate with a height of 2mm - 2.5mm (this item does only fit our dermal anchors and surface bars) &amp; Color: Gold  &amp;  </v>
      </c>
      <c r="B182" s="57" t="str">
        <f>'Copy paste to Here'!C186</f>
        <v>ITJF5</v>
      </c>
      <c r="C182" s="57" t="s">
        <v>815</v>
      </c>
      <c r="D182" s="58">
        <f>'Shipping Customer'!B186</f>
        <v>2</v>
      </c>
      <c r="E182" s="59">
        <f>'Shipping Invoice'!J186*$N$1</f>
        <v>0.79</v>
      </c>
      <c r="F182" s="59">
        <f t="shared" si="9"/>
        <v>1.58</v>
      </c>
      <c r="G182" s="60">
        <f t="shared" si="7"/>
        <v>27.966000000000001</v>
      </c>
      <c r="H182" s="63">
        <f t="shared" si="8"/>
        <v>55.932000000000002</v>
      </c>
    </row>
    <row r="183" spans="1:8" s="62" customFormat="1" ht="24">
      <c r="A183" s="56" t="str">
        <f>IF((LEN('Copy paste to Here'!G187))&gt;5,((CONCATENATE('Copy paste to Here'!G187," &amp; ",'Copy paste to Here'!D187,"  &amp;  ",'Copy paste to Here'!E187))),"Empty Cell")</f>
        <v>316L steel labret, 16g (1.2mm) with a 3mm bezel set jewel ball &amp; Length: 8mm  &amp;  Crystal Color: Clear</v>
      </c>
      <c r="B183" s="57" t="str">
        <f>'Copy paste to Here'!C187</f>
        <v>LBC3</v>
      </c>
      <c r="C183" s="57" t="s">
        <v>817</v>
      </c>
      <c r="D183" s="58">
        <f>'Shipping Customer'!B187</f>
        <v>5</v>
      </c>
      <c r="E183" s="59">
        <f>'Shipping Invoice'!J187*$N$1</f>
        <v>0.39</v>
      </c>
      <c r="F183" s="59">
        <f t="shared" si="9"/>
        <v>1.9500000000000002</v>
      </c>
      <c r="G183" s="60">
        <f t="shared" si="7"/>
        <v>13.805999999999999</v>
      </c>
      <c r="H183" s="63">
        <f t="shared" si="8"/>
        <v>69.03</v>
      </c>
    </row>
    <row r="184" spans="1:8" s="62" customFormat="1" ht="24">
      <c r="A184" s="56" t="str">
        <f>IF((LEN('Copy paste to Here'!G188))&gt;5,((CONCATENATE('Copy paste to Here'!G188," &amp; ",'Copy paste to Here'!D188,"  &amp;  ",'Copy paste to Here'!E188))),"Empty Cell")</f>
        <v>316L steel labret, 16g (1.2mm) with a 3mm bezel set jewel ball &amp; Length: 8mm  &amp;  Crystal Color: AB</v>
      </c>
      <c r="B184" s="57" t="str">
        <f>'Copy paste to Here'!C188</f>
        <v>LBC3</v>
      </c>
      <c r="C184" s="57" t="s">
        <v>817</v>
      </c>
      <c r="D184" s="58">
        <f>'Shipping Customer'!B188</f>
        <v>5</v>
      </c>
      <c r="E184" s="59">
        <f>'Shipping Invoice'!J188*$N$1</f>
        <v>0.39</v>
      </c>
      <c r="F184" s="59">
        <f t="shared" si="9"/>
        <v>1.9500000000000002</v>
      </c>
      <c r="G184" s="60">
        <f t="shared" si="7"/>
        <v>13.805999999999999</v>
      </c>
      <c r="H184" s="63">
        <f t="shared" si="8"/>
        <v>69.03</v>
      </c>
    </row>
    <row r="185" spans="1:8" s="62" customFormat="1" ht="24">
      <c r="A185" s="56" t="str">
        <f>IF((LEN('Copy paste to Here'!G189))&gt;5,((CONCATENATE('Copy paste to Here'!G189," &amp; ",'Copy paste to Here'!D189,"  &amp;  ",'Copy paste to Here'!E189))),"Empty Cell")</f>
        <v>316L steel labret, 16g (1.2mm) with a 3mm bezel set jewel ball &amp; Length: 8mm  &amp;  Crystal Color: Rose</v>
      </c>
      <c r="B185" s="57" t="str">
        <f>'Copy paste to Here'!C189</f>
        <v>LBC3</v>
      </c>
      <c r="C185" s="57" t="s">
        <v>817</v>
      </c>
      <c r="D185" s="58">
        <f>'Shipping Customer'!B189</f>
        <v>5</v>
      </c>
      <c r="E185" s="59">
        <f>'Shipping Invoice'!J189*$N$1</f>
        <v>0.39</v>
      </c>
      <c r="F185" s="59">
        <f t="shared" si="9"/>
        <v>1.9500000000000002</v>
      </c>
      <c r="G185" s="60">
        <f t="shared" si="7"/>
        <v>13.805999999999999</v>
      </c>
      <c r="H185" s="63">
        <f t="shared" si="8"/>
        <v>69.03</v>
      </c>
    </row>
    <row r="186" spans="1:8" s="62" customFormat="1" ht="24">
      <c r="A186" s="56" t="str">
        <f>IF((LEN('Copy paste to Here'!G190))&gt;5,((CONCATENATE('Copy paste to Here'!G190," &amp; ",'Copy paste to Here'!D190,"  &amp;  ",'Copy paste to Here'!E190))),"Empty Cell")</f>
        <v>316L steel labret, 16g (1.2mm) with a 3mm bezel set jewel ball &amp; Length: 8mm  &amp;  Crystal Color: Sapphire</v>
      </c>
      <c r="B186" s="57" t="str">
        <f>'Copy paste to Here'!C190</f>
        <v>LBC3</v>
      </c>
      <c r="C186" s="57" t="s">
        <v>817</v>
      </c>
      <c r="D186" s="58">
        <f>'Shipping Customer'!B190</f>
        <v>5</v>
      </c>
      <c r="E186" s="59">
        <f>'Shipping Invoice'!J190*$N$1</f>
        <v>0.39</v>
      </c>
      <c r="F186" s="59">
        <f t="shared" si="9"/>
        <v>1.9500000000000002</v>
      </c>
      <c r="G186" s="60">
        <f t="shared" si="7"/>
        <v>13.805999999999999</v>
      </c>
      <c r="H186" s="63">
        <f t="shared" si="8"/>
        <v>69.03</v>
      </c>
    </row>
    <row r="187" spans="1:8" s="62" customFormat="1" ht="24">
      <c r="A187" s="56" t="str">
        <f>IF((LEN('Copy paste to Here'!G191))&gt;5,((CONCATENATE('Copy paste to Here'!G191," &amp; ",'Copy paste to Here'!D191,"  &amp;  ",'Copy paste to Here'!E191))),"Empty Cell")</f>
        <v>316L steel labret, 16g (1.2mm) with a 3mm bezel set jewel ball &amp; Length: 8mm  &amp;  Crystal Color: Blue Zircon</v>
      </c>
      <c r="B187" s="57" t="str">
        <f>'Copy paste to Here'!C191</f>
        <v>LBC3</v>
      </c>
      <c r="C187" s="57" t="s">
        <v>817</v>
      </c>
      <c r="D187" s="58">
        <f>'Shipping Customer'!B191</f>
        <v>5</v>
      </c>
      <c r="E187" s="59">
        <f>'Shipping Invoice'!J191*$N$1</f>
        <v>0.39</v>
      </c>
      <c r="F187" s="59">
        <f t="shared" si="9"/>
        <v>1.9500000000000002</v>
      </c>
      <c r="G187" s="60">
        <f t="shared" si="7"/>
        <v>13.805999999999999</v>
      </c>
      <c r="H187" s="63">
        <f t="shared" si="8"/>
        <v>69.03</v>
      </c>
    </row>
    <row r="188" spans="1:8" s="62" customFormat="1" ht="24">
      <c r="A188" s="56" t="str">
        <f>IF((LEN('Copy paste to Here'!G192))&gt;5,((CONCATENATE('Copy paste to Here'!G192," &amp; ",'Copy paste to Here'!D192,"  &amp;  ",'Copy paste to Here'!E192))),"Empty Cell")</f>
        <v>316L steel labret, 16g (1.2mm) with a 3mm bezel set jewel ball &amp; Length: 8mm  &amp;  Crystal Color: Jet</v>
      </c>
      <c r="B188" s="57" t="str">
        <f>'Copy paste to Here'!C192</f>
        <v>LBC3</v>
      </c>
      <c r="C188" s="57" t="s">
        <v>817</v>
      </c>
      <c r="D188" s="58">
        <f>'Shipping Customer'!B192</f>
        <v>5</v>
      </c>
      <c r="E188" s="59">
        <f>'Shipping Invoice'!J192*$N$1</f>
        <v>0.39</v>
      </c>
      <c r="F188" s="59">
        <f t="shared" si="9"/>
        <v>1.9500000000000002</v>
      </c>
      <c r="G188" s="60">
        <f t="shared" si="7"/>
        <v>13.805999999999999</v>
      </c>
      <c r="H188" s="63">
        <f t="shared" si="8"/>
        <v>69.03</v>
      </c>
    </row>
    <row r="189" spans="1:8" s="62" customFormat="1" ht="24">
      <c r="A189" s="56" t="str">
        <f>IF((LEN('Copy paste to Here'!G193))&gt;5,((CONCATENATE('Copy paste to Here'!G193," &amp; ",'Copy paste to Here'!D193,"  &amp;  ",'Copy paste to Here'!E193))),"Empty Cell")</f>
        <v>316L steel labret, 16g (1.2mm) with a 3mm bezel set jewel ball &amp; Length: 8mm  &amp;  Crystal Color: Light Siam</v>
      </c>
      <c r="B189" s="57" t="str">
        <f>'Copy paste to Here'!C193</f>
        <v>LBC3</v>
      </c>
      <c r="C189" s="57" t="s">
        <v>817</v>
      </c>
      <c r="D189" s="58">
        <f>'Shipping Customer'!B193</f>
        <v>5</v>
      </c>
      <c r="E189" s="59">
        <f>'Shipping Invoice'!J193*$N$1</f>
        <v>0.39</v>
      </c>
      <c r="F189" s="59">
        <f t="shared" si="9"/>
        <v>1.9500000000000002</v>
      </c>
      <c r="G189" s="60">
        <f t="shared" si="7"/>
        <v>13.805999999999999</v>
      </c>
      <c r="H189" s="63">
        <f t="shared" si="8"/>
        <v>69.03</v>
      </c>
    </row>
    <row r="190" spans="1:8" s="62" customFormat="1" ht="24">
      <c r="A190" s="56" t="str">
        <f>IF((LEN('Copy paste to Here'!G194))&gt;5,((CONCATENATE('Copy paste to Here'!G194," &amp; ",'Copy paste to Here'!D194,"  &amp;  ",'Copy paste to Here'!E194))),"Empty Cell")</f>
        <v>316L steel labret, 16g (1.2mm) with a 3mm bezel set jewel ball &amp; Length: 8mm  &amp;  Crystal Color: Topaz</v>
      </c>
      <c r="B190" s="57" t="str">
        <f>'Copy paste to Here'!C194</f>
        <v>LBC3</v>
      </c>
      <c r="C190" s="57" t="s">
        <v>817</v>
      </c>
      <c r="D190" s="58">
        <f>'Shipping Customer'!B194</f>
        <v>5</v>
      </c>
      <c r="E190" s="59">
        <f>'Shipping Invoice'!J194*$N$1</f>
        <v>0.39</v>
      </c>
      <c r="F190" s="59">
        <f t="shared" si="9"/>
        <v>1.9500000000000002</v>
      </c>
      <c r="G190" s="60">
        <f t="shared" si="7"/>
        <v>13.805999999999999</v>
      </c>
      <c r="H190" s="63">
        <f t="shared" si="8"/>
        <v>69.03</v>
      </c>
    </row>
    <row r="191" spans="1:8" s="62" customFormat="1" ht="24">
      <c r="A191" s="56" t="str">
        <f>IF((LEN('Copy paste to Here'!G195))&gt;5,((CONCATENATE('Copy paste to Here'!G195," &amp; ",'Copy paste to Here'!D195,"  &amp;  ",'Copy paste to Here'!E195))),"Empty Cell")</f>
        <v>Premium PVD plated surgical steel labret, 16g (1.2mm) with a 3mm ball &amp; Length: 6mm  &amp;  Color: Black</v>
      </c>
      <c r="B191" s="57" t="str">
        <f>'Copy paste to Here'!C195</f>
        <v>LBTB3</v>
      </c>
      <c r="C191" s="57" t="s">
        <v>819</v>
      </c>
      <c r="D191" s="58">
        <f>'Shipping Customer'!B195</f>
        <v>5</v>
      </c>
      <c r="E191" s="59">
        <f>'Shipping Invoice'!J195*$N$1</f>
        <v>0.59</v>
      </c>
      <c r="F191" s="59">
        <f t="shared" si="9"/>
        <v>2.9499999999999997</v>
      </c>
      <c r="G191" s="60">
        <f t="shared" si="7"/>
        <v>20.885999999999999</v>
      </c>
      <c r="H191" s="63">
        <f t="shared" si="8"/>
        <v>104.42999999999999</v>
      </c>
    </row>
    <row r="192" spans="1:8" s="62" customFormat="1" ht="24">
      <c r="A192" s="56" t="str">
        <f>IF((LEN('Copy paste to Here'!G196))&gt;5,((CONCATENATE('Copy paste to Here'!G196," &amp; ",'Copy paste to Here'!D196,"  &amp;  ",'Copy paste to Here'!E196))),"Empty Cell")</f>
        <v>Premium PVD plated surgical steel labret, 16g (1.2mm) with a 3mm ball &amp; Length: 6mm  &amp;  Color: Gold</v>
      </c>
      <c r="B192" s="57" t="str">
        <f>'Copy paste to Here'!C196</f>
        <v>LBTB3</v>
      </c>
      <c r="C192" s="57" t="s">
        <v>819</v>
      </c>
      <c r="D192" s="58">
        <f>'Shipping Customer'!B196</f>
        <v>15</v>
      </c>
      <c r="E192" s="59">
        <f>'Shipping Invoice'!J196*$N$1</f>
        <v>0.59</v>
      </c>
      <c r="F192" s="59">
        <f t="shared" si="9"/>
        <v>8.85</v>
      </c>
      <c r="G192" s="60">
        <f t="shared" si="7"/>
        <v>20.885999999999999</v>
      </c>
      <c r="H192" s="63">
        <f t="shared" si="8"/>
        <v>313.28999999999996</v>
      </c>
    </row>
    <row r="193" spans="1:8" s="62" customFormat="1" ht="24">
      <c r="A193" s="56" t="str">
        <f>IF((LEN('Copy paste to Here'!G197))&gt;5,((CONCATENATE('Copy paste to Here'!G197," &amp; ",'Copy paste to Here'!D197,"  &amp;  ",'Copy paste to Here'!E197))),"Empty Cell")</f>
        <v>Premium PVD plated surgical steel labret, 16g (1.2mm) with a 3mm ball &amp; Length: 6mm  &amp;  Color: Rose-gold</v>
      </c>
      <c r="B193" s="57" t="str">
        <f>'Copy paste to Here'!C197</f>
        <v>LBTB3</v>
      </c>
      <c r="C193" s="57" t="s">
        <v>819</v>
      </c>
      <c r="D193" s="58">
        <f>'Shipping Customer'!B197</f>
        <v>5</v>
      </c>
      <c r="E193" s="59">
        <f>'Shipping Invoice'!J197*$N$1</f>
        <v>0.59</v>
      </c>
      <c r="F193" s="59">
        <f t="shared" si="9"/>
        <v>2.9499999999999997</v>
      </c>
      <c r="G193" s="60">
        <f t="shared" si="7"/>
        <v>20.885999999999999</v>
      </c>
      <c r="H193" s="63">
        <f t="shared" si="8"/>
        <v>104.42999999999999</v>
      </c>
    </row>
    <row r="194" spans="1:8" s="62" customFormat="1" ht="24">
      <c r="A194" s="56" t="str">
        <f>IF((LEN('Copy paste to Here'!G198))&gt;5,((CONCATENATE('Copy paste to Here'!G198," &amp; ",'Copy paste to Here'!D198,"  &amp;  ",'Copy paste to Here'!E198))),"Empty Cell")</f>
        <v>Premium PVD plated surgical steel labret, 16g (1.2mm) with a 3mm ball &amp; Length: 7mm  &amp;  Color: Gold</v>
      </c>
      <c r="B194" s="57" t="str">
        <f>'Copy paste to Here'!C198</f>
        <v>LBTB3</v>
      </c>
      <c r="C194" s="57" t="s">
        <v>819</v>
      </c>
      <c r="D194" s="58">
        <f>'Shipping Customer'!B198</f>
        <v>10</v>
      </c>
      <c r="E194" s="59">
        <f>'Shipping Invoice'!J198*$N$1</f>
        <v>0.59</v>
      </c>
      <c r="F194" s="59">
        <f t="shared" si="9"/>
        <v>5.8999999999999995</v>
      </c>
      <c r="G194" s="60">
        <f t="shared" si="7"/>
        <v>20.885999999999999</v>
      </c>
      <c r="H194" s="63">
        <f t="shared" si="8"/>
        <v>208.85999999999999</v>
      </c>
    </row>
    <row r="195" spans="1:8" s="62" customFormat="1" ht="24">
      <c r="A195" s="56" t="str">
        <f>IF((LEN('Copy paste to Here'!G199))&gt;5,((CONCATENATE('Copy paste to Here'!G199," &amp; ",'Copy paste to Here'!D199,"  &amp;  ",'Copy paste to Here'!E199))),"Empty Cell")</f>
        <v>Premium PVD plated surgical steel labret, 16g (1.2mm) with a 3mm ball &amp; Length: 8mm  &amp;  Color: Black</v>
      </c>
      <c r="B195" s="57" t="str">
        <f>'Copy paste to Here'!C199</f>
        <v>LBTB3</v>
      </c>
      <c r="C195" s="57" t="s">
        <v>819</v>
      </c>
      <c r="D195" s="58">
        <f>'Shipping Customer'!B199</f>
        <v>5</v>
      </c>
      <c r="E195" s="59">
        <f>'Shipping Invoice'!J199*$N$1</f>
        <v>0.59</v>
      </c>
      <c r="F195" s="59">
        <f t="shared" si="9"/>
        <v>2.9499999999999997</v>
      </c>
      <c r="G195" s="60">
        <f t="shared" si="7"/>
        <v>20.885999999999999</v>
      </c>
      <c r="H195" s="63">
        <f t="shared" si="8"/>
        <v>104.42999999999999</v>
      </c>
    </row>
    <row r="196" spans="1:8" s="62" customFormat="1" ht="24">
      <c r="A196" s="56" t="str">
        <f>IF((LEN('Copy paste to Here'!G200))&gt;5,((CONCATENATE('Copy paste to Here'!G200," &amp; ",'Copy paste to Here'!D200,"  &amp;  ",'Copy paste to Here'!E200))),"Empty Cell")</f>
        <v>Premium PVD plated surgical steel labret, 16g (1.2mm) with a 3mm ball &amp; Length: 8mm  &amp;  Color: Rainbow</v>
      </c>
      <c r="B196" s="57" t="str">
        <f>'Copy paste to Here'!C200</f>
        <v>LBTB3</v>
      </c>
      <c r="C196" s="57" t="s">
        <v>819</v>
      </c>
      <c r="D196" s="58">
        <f>'Shipping Customer'!B200</f>
        <v>5</v>
      </c>
      <c r="E196" s="59">
        <f>'Shipping Invoice'!J200*$N$1</f>
        <v>0.59</v>
      </c>
      <c r="F196" s="59">
        <f t="shared" si="9"/>
        <v>2.9499999999999997</v>
      </c>
      <c r="G196" s="60">
        <f t="shared" si="7"/>
        <v>20.885999999999999</v>
      </c>
      <c r="H196" s="63">
        <f t="shared" si="8"/>
        <v>104.42999999999999</v>
      </c>
    </row>
    <row r="197" spans="1:8" s="62" customFormat="1" ht="24">
      <c r="A197" s="56" t="str">
        <f>IF((LEN('Copy paste to Here'!G201))&gt;5,((CONCATENATE('Copy paste to Here'!G201," &amp; ",'Copy paste to Here'!D201,"  &amp;  ",'Copy paste to Here'!E201))),"Empty Cell")</f>
        <v>Premium PVD plated surgical steel labret, 16g (1.2mm) with a 3mm ball &amp; Length: 8mm  &amp;  Color: Rose-gold</v>
      </c>
      <c r="B197" s="57" t="str">
        <f>'Copy paste to Here'!C201</f>
        <v>LBTB3</v>
      </c>
      <c r="C197" s="57" t="s">
        <v>819</v>
      </c>
      <c r="D197" s="58">
        <f>'Shipping Customer'!B201</f>
        <v>5</v>
      </c>
      <c r="E197" s="59">
        <f>'Shipping Invoice'!J201*$N$1</f>
        <v>0.59</v>
      </c>
      <c r="F197" s="59">
        <f t="shared" si="9"/>
        <v>2.9499999999999997</v>
      </c>
      <c r="G197" s="60">
        <f t="shared" si="7"/>
        <v>20.885999999999999</v>
      </c>
      <c r="H197" s="63">
        <f t="shared" si="8"/>
        <v>104.42999999999999</v>
      </c>
    </row>
    <row r="198" spans="1:8" s="62" customFormat="1" ht="24">
      <c r="A198" s="56" t="str">
        <f>IF((LEN('Copy paste to Here'!G202))&gt;5,((CONCATENATE('Copy paste to Here'!G202," &amp; ",'Copy paste to Here'!D202,"  &amp;  ",'Copy paste to Here'!E202))),"Empty Cell")</f>
        <v>Premium PVD plated surgical steel labret, 16g (1.2mm) with a 3mm ball &amp; Length: 10mm  &amp;  Color: Black</v>
      </c>
      <c r="B198" s="57" t="str">
        <f>'Copy paste to Here'!C202</f>
        <v>LBTB3</v>
      </c>
      <c r="C198" s="57" t="s">
        <v>819</v>
      </c>
      <c r="D198" s="58">
        <f>'Shipping Customer'!B202</f>
        <v>5</v>
      </c>
      <c r="E198" s="59">
        <f>'Shipping Invoice'!J202*$N$1</f>
        <v>0.59</v>
      </c>
      <c r="F198" s="59">
        <f t="shared" si="9"/>
        <v>2.9499999999999997</v>
      </c>
      <c r="G198" s="60">
        <f t="shared" si="7"/>
        <v>20.885999999999999</v>
      </c>
      <c r="H198" s="63">
        <f t="shared" si="8"/>
        <v>104.42999999999999</v>
      </c>
    </row>
    <row r="199" spans="1:8" s="62" customFormat="1" ht="24">
      <c r="A199" s="56" t="str">
        <f>IF((LEN('Copy paste to Here'!G203))&gt;5,((CONCATENATE('Copy paste to Here'!G203," &amp; ",'Copy paste to Here'!D203,"  &amp;  ",'Copy paste to Here'!E203))),"Empty Cell")</f>
        <v>Premium PVD plated surgical steel labret, 16g (1.2mm) with a 3mm ball &amp; Length: 10mm  &amp;  Color: Rainbow</v>
      </c>
      <c r="B199" s="57" t="str">
        <f>'Copy paste to Here'!C203</f>
        <v>LBTB3</v>
      </c>
      <c r="C199" s="57" t="s">
        <v>819</v>
      </c>
      <c r="D199" s="58">
        <f>'Shipping Customer'!B203</f>
        <v>5</v>
      </c>
      <c r="E199" s="59">
        <f>'Shipping Invoice'!J203*$N$1</f>
        <v>0.59</v>
      </c>
      <c r="F199" s="59">
        <f t="shared" si="9"/>
        <v>2.9499999999999997</v>
      </c>
      <c r="G199" s="60">
        <f t="shared" si="7"/>
        <v>20.885999999999999</v>
      </c>
      <c r="H199" s="63">
        <f t="shared" si="8"/>
        <v>104.42999999999999</v>
      </c>
    </row>
    <row r="200" spans="1:8" s="62" customFormat="1" ht="24">
      <c r="A200" s="56" t="str">
        <f>IF((LEN('Copy paste to Here'!G204))&gt;5,((CONCATENATE('Copy paste to Here'!G204," &amp; ",'Copy paste to Here'!D204,"  &amp;  ",'Copy paste to Here'!E204))),"Empty Cell")</f>
        <v>Premium PVD plated surgical steel labret, 16g (1.2mm) with a 3mm ball &amp; Length: 10mm  &amp;  Color: Gold</v>
      </c>
      <c r="B200" s="57" t="str">
        <f>'Copy paste to Here'!C204</f>
        <v>LBTB3</v>
      </c>
      <c r="C200" s="57" t="s">
        <v>819</v>
      </c>
      <c r="D200" s="58">
        <f>'Shipping Customer'!B204</f>
        <v>5</v>
      </c>
      <c r="E200" s="59">
        <f>'Shipping Invoice'!J204*$N$1</f>
        <v>0.59</v>
      </c>
      <c r="F200" s="59">
        <f t="shared" si="9"/>
        <v>2.9499999999999997</v>
      </c>
      <c r="G200" s="60">
        <f t="shared" si="7"/>
        <v>20.885999999999999</v>
      </c>
      <c r="H200" s="63">
        <f t="shared" si="8"/>
        <v>104.42999999999999</v>
      </c>
    </row>
    <row r="201" spans="1:8" s="62" customFormat="1" ht="24">
      <c r="A201" s="56" t="str">
        <f>IF((LEN('Copy paste to Here'!G205))&gt;5,((CONCATENATE('Copy paste to Here'!G205," &amp; ",'Copy paste to Here'!D205,"  &amp;  ",'Copy paste to Here'!E205))),"Empty Cell")</f>
        <v>Premium PVD plated surgical steel labret, 16g (1.2mm) with a 3mm ball &amp; Length: 10mm  &amp;  Color: Rose-gold</v>
      </c>
      <c r="B201" s="57" t="str">
        <f>'Copy paste to Here'!C205</f>
        <v>LBTB3</v>
      </c>
      <c r="C201" s="57" t="s">
        <v>819</v>
      </c>
      <c r="D201" s="58">
        <f>'Shipping Customer'!B205</f>
        <v>5</v>
      </c>
      <c r="E201" s="59">
        <f>'Shipping Invoice'!J205*$N$1</f>
        <v>0.59</v>
      </c>
      <c r="F201" s="59">
        <f t="shared" si="9"/>
        <v>2.9499999999999997</v>
      </c>
      <c r="G201" s="60">
        <f t="shared" si="7"/>
        <v>20.885999999999999</v>
      </c>
      <c r="H201" s="63">
        <f t="shared" si="8"/>
        <v>104.42999999999999</v>
      </c>
    </row>
    <row r="202" spans="1:8" s="62" customFormat="1" ht="24">
      <c r="A202" s="56" t="str">
        <f>IF((LEN('Copy paste to Here'!G206))&gt;5,((CONCATENATE('Copy paste to Here'!G206," &amp; ",'Copy paste to Here'!D206,"  &amp;  ",'Copy paste to Here'!E206))),"Empty Cell")</f>
        <v>Premium PVD plated surgical steel labret, 16g (1.2mm) with a 3mm ball &amp; Length: 12mm  &amp;  Color: Gold</v>
      </c>
      <c r="B202" s="57" t="str">
        <f>'Copy paste to Here'!C206</f>
        <v>LBTB3</v>
      </c>
      <c r="C202" s="57" t="s">
        <v>819</v>
      </c>
      <c r="D202" s="58">
        <f>'Shipping Customer'!B206</f>
        <v>5</v>
      </c>
      <c r="E202" s="59">
        <f>'Shipping Invoice'!J206*$N$1</f>
        <v>0.59</v>
      </c>
      <c r="F202" s="59">
        <f t="shared" si="9"/>
        <v>2.9499999999999997</v>
      </c>
      <c r="G202" s="60">
        <f t="shared" si="7"/>
        <v>20.885999999999999</v>
      </c>
      <c r="H202" s="63">
        <f t="shared" si="8"/>
        <v>104.42999999999999</v>
      </c>
    </row>
    <row r="203" spans="1:8" s="62" customFormat="1" ht="24">
      <c r="A203" s="56" t="str">
        <f>IF((LEN('Copy paste to Here'!G207))&gt;5,((CONCATENATE('Copy paste to Here'!G207," &amp; ",'Copy paste to Here'!D207,"  &amp;  ",'Copy paste to Here'!E207))),"Empty Cell")</f>
        <v xml:space="preserve">High polished surgical steel nose screw, 0.8mm (20g) with 2mm ball shaped top &amp;   &amp;  </v>
      </c>
      <c r="B203" s="57" t="str">
        <f>'Copy paste to Here'!C207</f>
        <v>NSB</v>
      </c>
      <c r="C203" s="57" t="s">
        <v>121</v>
      </c>
      <c r="D203" s="58">
        <f>'Shipping Customer'!B207</f>
        <v>10</v>
      </c>
      <c r="E203" s="59">
        <f>'Shipping Invoice'!J207*$N$1</f>
        <v>0.19</v>
      </c>
      <c r="F203" s="59">
        <f t="shared" si="9"/>
        <v>1.9</v>
      </c>
      <c r="G203" s="60">
        <f t="shared" si="7"/>
        <v>6.726</v>
      </c>
      <c r="H203" s="63">
        <f t="shared" si="8"/>
        <v>67.260000000000005</v>
      </c>
    </row>
    <row r="204" spans="1:8" s="62" customFormat="1" ht="24">
      <c r="A204" s="56" t="str">
        <f>IF((LEN('Copy paste to Here'!G208))&gt;5,((CONCATENATE('Copy paste to Here'!G208," &amp; ",'Copy paste to Here'!D208,"  &amp;  ",'Copy paste to Here'!E208))),"Empty Cell")</f>
        <v xml:space="preserve">Surgical steel nose screw, 20g (0.8mm) with 2mm half ball shaped round crystal top &amp; Crystal Color: Clear  &amp;  </v>
      </c>
      <c r="B204" s="57" t="str">
        <f>'Copy paste to Here'!C208</f>
        <v>NSC</v>
      </c>
      <c r="C204" s="57" t="s">
        <v>130</v>
      </c>
      <c r="D204" s="58">
        <f>'Shipping Customer'!B208</f>
        <v>5</v>
      </c>
      <c r="E204" s="59">
        <f>'Shipping Invoice'!J208*$N$1</f>
        <v>0.24</v>
      </c>
      <c r="F204" s="59">
        <f t="shared" si="9"/>
        <v>1.2</v>
      </c>
      <c r="G204" s="60">
        <f t="shared" si="7"/>
        <v>8.4959999999999987</v>
      </c>
      <c r="H204" s="63">
        <f t="shared" si="8"/>
        <v>42.47999999999999</v>
      </c>
    </row>
    <row r="205" spans="1:8" s="62" customFormat="1" ht="24">
      <c r="A205" s="56" t="str">
        <f>IF((LEN('Copy paste to Here'!G209))&gt;5,((CONCATENATE('Copy paste to Here'!G209," &amp; ",'Copy paste to Here'!D209,"  &amp;  ",'Copy paste to Here'!E209))),"Empty Cell")</f>
        <v xml:space="preserve">Surgical steel nose screw, 20g (0.8mm) with 2mm half ball shaped round crystal top &amp; Crystal Color: AB  &amp;  </v>
      </c>
      <c r="B205" s="57" t="str">
        <f>'Copy paste to Here'!C209</f>
        <v>NSC</v>
      </c>
      <c r="C205" s="57" t="s">
        <v>130</v>
      </c>
      <c r="D205" s="58">
        <f>'Shipping Customer'!B209</f>
        <v>5</v>
      </c>
      <c r="E205" s="59">
        <f>'Shipping Invoice'!J209*$N$1</f>
        <v>0.24</v>
      </c>
      <c r="F205" s="59">
        <f t="shared" si="9"/>
        <v>1.2</v>
      </c>
      <c r="G205" s="60">
        <f t="shared" si="7"/>
        <v>8.4959999999999987</v>
      </c>
      <c r="H205" s="63">
        <f t="shared" si="8"/>
        <v>42.47999999999999</v>
      </c>
    </row>
    <row r="206" spans="1:8" s="62" customFormat="1" ht="24">
      <c r="A206" s="56" t="str">
        <f>IF((LEN('Copy paste to Here'!G210))&gt;5,((CONCATENATE('Copy paste to Here'!G210," &amp; ",'Copy paste to Here'!D210,"  &amp;  ",'Copy paste to Here'!E210))),"Empty Cell")</f>
        <v xml:space="preserve">Anodized surgical steel nose screw, 20g (0.8mm) with 2mm ball top &amp; Color: Black  &amp;  </v>
      </c>
      <c r="B206" s="57" t="str">
        <f>'Copy paste to Here'!C210</f>
        <v>NSTB</v>
      </c>
      <c r="C206" s="57" t="s">
        <v>631</v>
      </c>
      <c r="D206" s="58">
        <f>'Shipping Customer'!B210</f>
        <v>5</v>
      </c>
      <c r="E206" s="59">
        <f>'Shipping Invoice'!J210*$N$1</f>
        <v>0.39</v>
      </c>
      <c r="F206" s="59">
        <f t="shared" si="9"/>
        <v>1.9500000000000002</v>
      </c>
      <c r="G206" s="60">
        <f t="shared" si="7"/>
        <v>13.805999999999999</v>
      </c>
      <c r="H206" s="63">
        <f t="shared" si="8"/>
        <v>69.03</v>
      </c>
    </row>
    <row r="207" spans="1:8" s="62" customFormat="1" ht="24">
      <c r="A207" s="56" t="str">
        <f>IF((LEN('Copy paste to Here'!G211))&gt;5,((CONCATENATE('Copy paste to Here'!G211," &amp; ",'Copy paste to Here'!D211,"  &amp;  ",'Copy paste to Here'!E211))),"Empty Cell")</f>
        <v xml:space="preserve">Anodized surgical steel nose screw, 20g (0.8mm) with 2mm ball top &amp; Color: Gold  &amp;  </v>
      </c>
      <c r="B207" s="57" t="str">
        <f>'Copy paste to Here'!C211</f>
        <v>NSTB</v>
      </c>
      <c r="C207" s="57" t="s">
        <v>631</v>
      </c>
      <c r="D207" s="58">
        <f>'Shipping Customer'!B211</f>
        <v>10</v>
      </c>
      <c r="E207" s="59">
        <f>'Shipping Invoice'!J211*$N$1</f>
        <v>0.39</v>
      </c>
      <c r="F207" s="59">
        <f t="shared" si="9"/>
        <v>3.9000000000000004</v>
      </c>
      <c r="G207" s="60">
        <f t="shared" si="7"/>
        <v>13.805999999999999</v>
      </c>
      <c r="H207" s="63">
        <f t="shared" si="8"/>
        <v>138.06</v>
      </c>
    </row>
    <row r="208" spans="1:8" s="62" customFormat="1" ht="36">
      <c r="A208" s="56" t="str">
        <f>IF((LEN('Copy paste to Here'!G212))&gt;5,((CONCATENATE('Copy paste to Here'!G212," &amp; ",'Copy paste to Here'!D212,"  &amp;  ",'Copy paste to Here'!E212))),"Empty Cell")</f>
        <v xml:space="preserve">Fake helix or tragus stud: 5mm surgical steel magnetic fake helix stud (sold per piece) &amp; Packing Option: Extra-Thin package to save shipping cost  &amp;  </v>
      </c>
      <c r="B208" s="57" t="str">
        <f>'Copy paste to Here'!C212</f>
        <v>PMGEB5</v>
      </c>
      <c r="C208" s="57" t="s">
        <v>824</v>
      </c>
      <c r="D208" s="58">
        <f>'Shipping Customer'!B212</f>
        <v>5</v>
      </c>
      <c r="E208" s="59">
        <f>'Shipping Invoice'!J212*$N$1</f>
        <v>0.99</v>
      </c>
      <c r="F208" s="59">
        <f t="shared" si="9"/>
        <v>4.95</v>
      </c>
      <c r="G208" s="60">
        <f t="shared" si="7"/>
        <v>35.045999999999999</v>
      </c>
      <c r="H208" s="63">
        <f t="shared" si="8"/>
        <v>175.23</v>
      </c>
    </row>
    <row r="209" spans="1:8" s="62" customFormat="1" ht="24">
      <c r="A209" s="56" t="str">
        <f>IF((LEN('Copy paste to Here'!G213))&gt;5,((CONCATENATE('Copy paste to Here'!G213," &amp; ",'Copy paste to Here'!D213,"  &amp;  ",'Copy paste to Here'!E213))),"Empty Cell")</f>
        <v xml:space="preserve">High polished surgical steel hinged segment ring, 16g (1.2mm) &amp; Length: 8mm  &amp;  </v>
      </c>
      <c r="B209" s="57" t="str">
        <f>'Copy paste to Here'!C213</f>
        <v>SEGH16</v>
      </c>
      <c r="C209" s="57" t="s">
        <v>70</v>
      </c>
      <c r="D209" s="58">
        <f>'Shipping Customer'!B213</f>
        <v>8</v>
      </c>
      <c r="E209" s="59">
        <f>'Shipping Invoice'!J213*$N$1</f>
        <v>1.59</v>
      </c>
      <c r="F209" s="59">
        <f t="shared" si="9"/>
        <v>12.72</v>
      </c>
      <c r="G209" s="60">
        <f t="shared" si="7"/>
        <v>56.286000000000001</v>
      </c>
      <c r="H209" s="63">
        <f t="shared" si="8"/>
        <v>450.28800000000001</v>
      </c>
    </row>
    <row r="210" spans="1:8" s="62" customFormat="1" ht="24">
      <c r="A210" s="56" t="str">
        <f>IF((LEN('Copy paste to Here'!G214))&gt;5,((CONCATENATE('Copy paste to Here'!G214," &amp; ",'Copy paste to Here'!D214,"  &amp;  ",'Copy paste to Here'!E214))),"Empty Cell")</f>
        <v xml:space="preserve">High polished surgical steel hinged segment ring, 16g (1.2mm) &amp; Length: 10mm  &amp;  </v>
      </c>
      <c r="B210" s="57" t="str">
        <f>'Copy paste to Here'!C214</f>
        <v>SEGH16</v>
      </c>
      <c r="C210" s="57" t="s">
        <v>70</v>
      </c>
      <c r="D210" s="58">
        <f>'Shipping Customer'!B214</f>
        <v>8</v>
      </c>
      <c r="E210" s="59">
        <f>'Shipping Invoice'!J214*$N$1</f>
        <v>1.59</v>
      </c>
      <c r="F210" s="59">
        <f t="shared" si="9"/>
        <v>12.72</v>
      </c>
      <c r="G210" s="60">
        <f t="shared" si="7"/>
        <v>56.286000000000001</v>
      </c>
      <c r="H210" s="63">
        <f t="shared" si="8"/>
        <v>450.28800000000001</v>
      </c>
    </row>
    <row r="211" spans="1:8" s="62" customFormat="1" ht="24">
      <c r="A211" s="56" t="str">
        <f>IF((LEN('Copy paste to Here'!G215))&gt;5,((CONCATENATE('Copy paste to Here'!G215," &amp; ",'Copy paste to Here'!D215,"  &amp;  ",'Copy paste to Here'!E215))),"Empty Cell")</f>
        <v>Premium PVD plated surgical steel eyebrow spiral, 16g (1.2mm) with two 3mm balls &amp; Length: 8mm  &amp;  Color: Black</v>
      </c>
      <c r="B211" s="57" t="str">
        <f>'Copy paste to Here'!C215</f>
        <v>SPETB</v>
      </c>
      <c r="C211" s="57" t="s">
        <v>606</v>
      </c>
      <c r="D211" s="58">
        <f>'Shipping Customer'!B215</f>
        <v>2</v>
      </c>
      <c r="E211" s="59">
        <f>'Shipping Invoice'!J215*$N$1</f>
        <v>0.69</v>
      </c>
      <c r="F211" s="59">
        <f t="shared" ref="F211:F274" si="10">D211*E211</f>
        <v>1.38</v>
      </c>
      <c r="G211" s="60">
        <f t="shared" ref="G211:G274" si="11">E211*$E$14</f>
        <v>24.425999999999998</v>
      </c>
      <c r="H211" s="63">
        <f t="shared" ref="H211:H274" si="12">D211*G211</f>
        <v>48.851999999999997</v>
      </c>
    </row>
    <row r="212" spans="1:8" s="62" customFormat="1" ht="24">
      <c r="A212" s="56" t="str">
        <f>IF((LEN('Copy paste to Here'!G216))&gt;5,((CONCATENATE('Copy paste to Here'!G216," &amp; ",'Copy paste to Here'!D216,"  &amp;  ",'Copy paste to Here'!E216))),"Empty Cell")</f>
        <v>Premium PVD plated surgical steel eyebrow spiral, 16g (1.2mm) with two 3mm balls &amp; Length: 8mm  &amp;  Color: Rainbow</v>
      </c>
      <c r="B212" s="57" t="str">
        <f>'Copy paste to Here'!C216</f>
        <v>SPETB</v>
      </c>
      <c r="C212" s="57" t="s">
        <v>606</v>
      </c>
      <c r="D212" s="58">
        <f>'Shipping Customer'!B216</f>
        <v>2</v>
      </c>
      <c r="E212" s="59">
        <f>'Shipping Invoice'!J216*$N$1</f>
        <v>0.69</v>
      </c>
      <c r="F212" s="59">
        <f t="shared" si="10"/>
        <v>1.38</v>
      </c>
      <c r="G212" s="60">
        <f t="shared" si="11"/>
        <v>24.425999999999998</v>
      </c>
      <c r="H212" s="63">
        <f t="shared" si="12"/>
        <v>48.851999999999997</v>
      </c>
    </row>
    <row r="213" spans="1:8" s="62" customFormat="1" ht="24">
      <c r="A213" s="56" t="str">
        <f>IF((LEN('Copy paste to Here'!G217))&gt;5,((CONCATENATE('Copy paste to Here'!G217," &amp; ",'Copy paste to Here'!D217,"  &amp;  ",'Copy paste to Here'!E217))),"Empty Cell")</f>
        <v>Premium PVD plated surgical steel eyebrow spiral, 16g (1.2mm) with two 3mm balls &amp; Length: 8mm  &amp;  Color: Gold</v>
      </c>
      <c r="B213" s="57" t="str">
        <f>'Copy paste to Here'!C217</f>
        <v>SPETB</v>
      </c>
      <c r="C213" s="57" t="s">
        <v>606</v>
      </c>
      <c r="D213" s="58">
        <f>'Shipping Customer'!B217</f>
        <v>2</v>
      </c>
      <c r="E213" s="59">
        <f>'Shipping Invoice'!J217*$N$1</f>
        <v>0.69</v>
      </c>
      <c r="F213" s="59">
        <f t="shared" si="10"/>
        <v>1.38</v>
      </c>
      <c r="G213" s="60">
        <f t="shared" si="11"/>
        <v>24.425999999999998</v>
      </c>
      <c r="H213" s="63">
        <f t="shared" si="12"/>
        <v>48.851999999999997</v>
      </c>
    </row>
    <row r="214" spans="1:8" s="62" customFormat="1" ht="24">
      <c r="A214" s="56" t="str">
        <f>IF((LEN('Copy paste to Here'!G218))&gt;5,((CONCATENATE('Copy paste to Here'!G218," &amp; ",'Copy paste to Here'!D218,"  &amp;  ",'Copy paste to Here'!E218))),"Empty Cell")</f>
        <v>Premium PVD plated surgical steel eyebrow spiral, 16g (1.2mm) with two 3mm balls &amp; Length: 10mm  &amp;  Color: Black</v>
      </c>
      <c r="B214" s="57" t="str">
        <f>'Copy paste to Here'!C218</f>
        <v>SPETB</v>
      </c>
      <c r="C214" s="57" t="s">
        <v>606</v>
      </c>
      <c r="D214" s="58">
        <f>'Shipping Customer'!B218</f>
        <v>2</v>
      </c>
      <c r="E214" s="59">
        <f>'Shipping Invoice'!J218*$N$1</f>
        <v>0.69</v>
      </c>
      <c r="F214" s="59">
        <f t="shared" si="10"/>
        <v>1.38</v>
      </c>
      <c r="G214" s="60">
        <f t="shared" si="11"/>
        <v>24.425999999999998</v>
      </c>
      <c r="H214" s="63">
        <f t="shared" si="12"/>
        <v>48.851999999999997</v>
      </c>
    </row>
    <row r="215" spans="1:8" s="62" customFormat="1" ht="24">
      <c r="A215" s="56" t="str">
        <f>IF((LEN('Copy paste to Here'!G219))&gt;5,((CONCATENATE('Copy paste to Here'!G219," &amp; ",'Copy paste to Here'!D219,"  &amp;  ",'Copy paste to Here'!E219))),"Empty Cell")</f>
        <v>Premium PVD plated surgical steel eyebrow spiral, 16g (1.2mm) with two 3mm balls &amp; Length: 10mm  &amp;  Color: Rainbow</v>
      </c>
      <c r="B215" s="57" t="str">
        <f>'Copy paste to Here'!C219</f>
        <v>SPETB</v>
      </c>
      <c r="C215" s="57" t="s">
        <v>606</v>
      </c>
      <c r="D215" s="58">
        <f>'Shipping Customer'!B219</f>
        <v>2</v>
      </c>
      <c r="E215" s="59">
        <f>'Shipping Invoice'!J219*$N$1</f>
        <v>0.69</v>
      </c>
      <c r="F215" s="59">
        <f t="shared" si="10"/>
        <v>1.38</v>
      </c>
      <c r="G215" s="60">
        <f t="shared" si="11"/>
        <v>24.425999999999998</v>
      </c>
      <c r="H215" s="63">
        <f t="shared" si="12"/>
        <v>48.851999999999997</v>
      </c>
    </row>
    <row r="216" spans="1:8" s="62" customFormat="1" ht="24">
      <c r="A216" s="56" t="str">
        <f>IF((LEN('Copy paste to Here'!G220))&gt;5,((CONCATENATE('Copy paste to Here'!G220," &amp; ",'Copy paste to Here'!D220,"  &amp;  ",'Copy paste to Here'!E220))),"Empty Cell")</f>
        <v>Premium PVD plated surgical steel eyebrow spiral, 16g (1.2mm) with two 3mm balls &amp; Length: 10mm  &amp;  Color: Gold</v>
      </c>
      <c r="B216" s="57" t="str">
        <f>'Copy paste to Here'!C220</f>
        <v>SPETB</v>
      </c>
      <c r="C216" s="57" t="s">
        <v>606</v>
      </c>
      <c r="D216" s="58">
        <f>'Shipping Customer'!B220</f>
        <v>2</v>
      </c>
      <c r="E216" s="59">
        <f>'Shipping Invoice'!J220*$N$1</f>
        <v>0.69</v>
      </c>
      <c r="F216" s="59">
        <f t="shared" si="10"/>
        <v>1.38</v>
      </c>
      <c r="G216" s="60">
        <f t="shared" si="11"/>
        <v>24.425999999999998</v>
      </c>
      <c r="H216" s="63">
        <f t="shared" si="12"/>
        <v>48.851999999999997</v>
      </c>
    </row>
    <row r="217" spans="1:8" s="62" customFormat="1" ht="24">
      <c r="A217" s="56" t="str">
        <f>IF((LEN('Copy paste to Here'!G221))&gt;5,((CONCATENATE('Copy paste to Here'!G221," &amp; ",'Copy paste to Here'!D221,"  &amp;  ",'Copy paste to Here'!E221))),"Empty Cell")</f>
        <v xml:space="preserve">High polished surgical steel single flesh tunnel with rubber O-ring &amp; Gauge: 1.6mm  &amp;  </v>
      </c>
      <c r="B217" s="57" t="str">
        <f>'Copy paste to Here'!C221</f>
        <v>SPG</v>
      </c>
      <c r="C217" s="57" t="s">
        <v>895</v>
      </c>
      <c r="D217" s="58">
        <f>'Shipping Customer'!B221</f>
        <v>5</v>
      </c>
      <c r="E217" s="59">
        <f>'Shipping Invoice'!J221*$N$1</f>
        <v>0.39</v>
      </c>
      <c r="F217" s="59">
        <f t="shared" si="10"/>
        <v>1.9500000000000002</v>
      </c>
      <c r="G217" s="60">
        <f t="shared" si="11"/>
        <v>13.805999999999999</v>
      </c>
      <c r="H217" s="63">
        <f t="shared" si="12"/>
        <v>69.03</v>
      </c>
    </row>
    <row r="218" spans="1:8" s="62" customFormat="1" ht="24">
      <c r="A218" s="56" t="str">
        <f>IF((LEN('Copy paste to Here'!G222))&gt;5,((CONCATENATE('Copy paste to Here'!G222," &amp; ",'Copy paste to Here'!D222,"  &amp;  ",'Copy paste to Here'!E222))),"Empty Cell")</f>
        <v xml:space="preserve">High polished surgical steel single flesh tunnel with rubber O-ring &amp; Gauge: 2mm  &amp;  </v>
      </c>
      <c r="B218" s="57" t="str">
        <f>'Copy paste to Here'!C222</f>
        <v>SPG</v>
      </c>
      <c r="C218" s="57" t="s">
        <v>896</v>
      </c>
      <c r="D218" s="58">
        <f>'Shipping Customer'!B222</f>
        <v>5</v>
      </c>
      <c r="E218" s="59">
        <f>'Shipping Invoice'!J222*$N$1</f>
        <v>0.41</v>
      </c>
      <c r="F218" s="59">
        <f t="shared" si="10"/>
        <v>2.0499999999999998</v>
      </c>
      <c r="G218" s="60">
        <f t="shared" si="11"/>
        <v>14.513999999999999</v>
      </c>
      <c r="H218" s="63">
        <f t="shared" si="12"/>
        <v>72.569999999999993</v>
      </c>
    </row>
    <row r="219" spans="1:8" s="62" customFormat="1" ht="25.5">
      <c r="A219" s="56" t="str">
        <f>IF((LEN('Copy paste to Here'!G223))&gt;5,((CONCATENATE('Copy paste to Here'!G223," &amp; ",'Copy paste to Here'!D223,"  &amp;  ",'Copy paste to Here'!E223))),"Empty Cell")</f>
        <v>Acrylic taper with double rubber O-rings &amp; Gauge: 12mm  &amp;  Color: Black</v>
      </c>
      <c r="B219" s="57" t="str">
        <f>'Copy paste to Here'!C223</f>
        <v>TPUVK</v>
      </c>
      <c r="C219" s="57" t="s">
        <v>897</v>
      </c>
      <c r="D219" s="58">
        <f>'Shipping Customer'!B223</f>
        <v>4</v>
      </c>
      <c r="E219" s="59">
        <f>'Shipping Invoice'!J223*$N$1</f>
        <v>0.69</v>
      </c>
      <c r="F219" s="59">
        <f t="shared" si="10"/>
        <v>2.76</v>
      </c>
      <c r="G219" s="60">
        <f t="shared" si="11"/>
        <v>24.425999999999998</v>
      </c>
      <c r="H219" s="63">
        <f t="shared" si="12"/>
        <v>97.703999999999994</v>
      </c>
    </row>
    <row r="220" spans="1:8" s="62" customFormat="1" ht="60">
      <c r="A220" s="56" t="str">
        <f>IF((LEN('Copy paste to Here'!G224))&gt;5,((CONCATENATE('Copy paste to Here'!G224," &amp; ",'Copy paste to Here'!D224,"  &amp;  ",'Copy paste to Here'!E224))),"Empty Cell")</f>
        <v xml:space="preserve">High polished titanium G23 base part for dermal anchor, 14g (1.6mm) with surface piercing with three circular holes in the base plate and with a 16g (1.2mm) internal threading connector (this product only fits our dermal anchor top parts) &amp; Height: 2.5mm  &amp;  </v>
      </c>
      <c r="B220" s="57" t="str">
        <f>'Copy paste to Here'!C224</f>
        <v>TSA2</v>
      </c>
      <c r="C220" s="57" t="s">
        <v>834</v>
      </c>
      <c r="D220" s="58">
        <f>'Shipping Customer'!B224</f>
        <v>3</v>
      </c>
      <c r="E220" s="59">
        <f>'Shipping Invoice'!J224*$N$1</f>
        <v>2.4900000000000002</v>
      </c>
      <c r="F220" s="59">
        <f t="shared" si="10"/>
        <v>7.4700000000000006</v>
      </c>
      <c r="G220" s="60">
        <f t="shared" si="11"/>
        <v>88.146000000000001</v>
      </c>
      <c r="H220" s="63">
        <f t="shared" si="12"/>
        <v>264.43799999999999</v>
      </c>
    </row>
    <row r="221" spans="1:8" s="62" customFormat="1" ht="24">
      <c r="A221" s="56" t="str">
        <f>IF((LEN('Copy paste to Here'!G225))&gt;5,((CONCATENATE('Copy paste to Here'!G225," &amp; ",'Copy paste to Here'!D225,"  &amp;  ",'Copy paste to Here'!E225))),"Empty Cell")</f>
        <v xml:space="preserve">Bulk body jewelry: 20 pcs. of Titanium G23 labret, 16g (1.2mm) with 3mm balls &amp; Length: 8mm  &amp;  </v>
      </c>
      <c r="B221" s="57" t="str">
        <f>'Copy paste to Here'!C225</f>
        <v>UBLK03</v>
      </c>
      <c r="C221" s="57" t="s">
        <v>721</v>
      </c>
      <c r="D221" s="58">
        <f>'Shipping Customer'!B225</f>
        <v>2</v>
      </c>
      <c r="E221" s="59">
        <f>'Shipping Invoice'!J225*$N$1</f>
        <v>18.809999999999999</v>
      </c>
      <c r="F221" s="59">
        <f t="shared" si="10"/>
        <v>37.619999999999997</v>
      </c>
      <c r="G221" s="60">
        <f t="shared" si="11"/>
        <v>665.87399999999991</v>
      </c>
      <c r="H221" s="63">
        <f t="shared" si="12"/>
        <v>1331.7479999999998</v>
      </c>
    </row>
    <row r="222" spans="1:8" s="62" customFormat="1" ht="24">
      <c r="A222" s="56" t="str">
        <f>IF((LEN('Copy paste to Here'!G226))&gt;5,((CONCATENATE('Copy paste to Here'!G226," &amp; ",'Copy paste to Here'!D226,"  &amp;  ",'Copy paste to Here'!E226))),"Empty Cell")</f>
        <v>Titanium G23 belly banana, 14g (1.6mm) with 8mm &amp; 5mm bezel set jewel ball &amp; Length: 12mm  &amp;  Crystal Color: Clear</v>
      </c>
      <c r="B222" s="57" t="str">
        <f>'Copy paste to Here'!C226</f>
        <v>UBN2CG</v>
      </c>
      <c r="C222" s="57" t="s">
        <v>837</v>
      </c>
      <c r="D222" s="58">
        <f>'Shipping Customer'!B226</f>
        <v>10</v>
      </c>
      <c r="E222" s="59">
        <f>'Shipping Invoice'!J226*$N$1</f>
        <v>2.2400000000000002</v>
      </c>
      <c r="F222" s="59">
        <f t="shared" si="10"/>
        <v>22.400000000000002</v>
      </c>
      <c r="G222" s="60">
        <f t="shared" si="11"/>
        <v>79.296000000000006</v>
      </c>
      <c r="H222" s="63">
        <f t="shared" si="12"/>
        <v>792.96</v>
      </c>
    </row>
    <row r="223" spans="1:8" s="62" customFormat="1" ht="24">
      <c r="A223" s="56" t="str">
        <f>IF((LEN('Copy paste to Here'!G227))&gt;5,((CONCATENATE('Copy paste to Here'!G227," &amp; ",'Copy paste to Here'!D227,"  &amp;  ",'Copy paste to Here'!E227))),"Empty Cell")</f>
        <v>Titanium G23 belly banana, 14g (1.6mm) with 8mm &amp; 5mm bezel set jewel ball &amp; Length: 12mm  &amp;  Crystal Color: AB</v>
      </c>
      <c r="B223" s="57" t="str">
        <f>'Copy paste to Here'!C227</f>
        <v>UBN2CG</v>
      </c>
      <c r="C223" s="57" t="s">
        <v>837</v>
      </c>
      <c r="D223" s="58">
        <f>'Shipping Customer'!B227</f>
        <v>10</v>
      </c>
      <c r="E223" s="59">
        <f>'Shipping Invoice'!J227*$N$1</f>
        <v>2.2400000000000002</v>
      </c>
      <c r="F223" s="59">
        <f t="shared" si="10"/>
        <v>22.400000000000002</v>
      </c>
      <c r="G223" s="60">
        <f t="shared" si="11"/>
        <v>79.296000000000006</v>
      </c>
      <c r="H223" s="63">
        <f t="shared" si="12"/>
        <v>792.96</v>
      </c>
    </row>
    <row r="224" spans="1:8" s="62" customFormat="1" ht="24">
      <c r="A224" s="56" t="str">
        <f>IF((LEN('Copy paste to Here'!G228))&gt;5,((CONCATENATE('Copy paste to Here'!G228," &amp; ",'Copy paste to Here'!D228,"  &amp;  ",'Copy paste to Here'!E228))),"Empty Cell")</f>
        <v>Pack of 10 pcs. of Flexible acrylic labret with external threading, 16g (1.2mm) &amp; Length: 10mm  &amp;  Color: Black</v>
      </c>
      <c r="B224" s="57" t="str">
        <f>'Copy paste to Here'!C228</f>
        <v>XALB16G</v>
      </c>
      <c r="C224" s="57" t="s">
        <v>838</v>
      </c>
      <c r="D224" s="58">
        <f>'Shipping Customer'!B228</f>
        <v>1</v>
      </c>
      <c r="E224" s="59">
        <f>'Shipping Invoice'!J228*$N$1</f>
        <v>0.78</v>
      </c>
      <c r="F224" s="59">
        <f t="shared" si="10"/>
        <v>0.78</v>
      </c>
      <c r="G224" s="60">
        <f t="shared" si="11"/>
        <v>27.611999999999998</v>
      </c>
      <c r="H224" s="63">
        <f t="shared" si="12"/>
        <v>27.611999999999998</v>
      </c>
    </row>
    <row r="225" spans="1:8" s="62" customFormat="1" ht="24">
      <c r="A225" s="56" t="str">
        <f>IF((LEN('Copy paste to Here'!G229))&gt;5,((CONCATENATE('Copy paste to Here'!G229," &amp; ",'Copy paste to Here'!D229,"  &amp;  ",'Copy paste to Here'!E229))),"Empty Cell")</f>
        <v>Pack of 10 pcs. of Flexible acrylic labret with external threading, 16g (1.2mm) &amp; Length: 10mm  &amp;  Color: White</v>
      </c>
      <c r="B225" s="57" t="str">
        <f>'Copy paste to Here'!C229</f>
        <v>XALB16G</v>
      </c>
      <c r="C225" s="57" t="s">
        <v>838</v>
      </c>
      <c r="D225" s="58">
        <f>'Shipping Customer'!B229</f>
        <v>1</v>
      </c>
      <c r="E225" s="59">
        <f>'Shipping Invoice'!J229*$N$1</f>
        <v>0.78</v>
      </c>
      <c r="F225" s="59">
        <f t="shared" si="10"/>
        <v>0.78</v>
      </c>
      <c r="G225" s="60">
        <f t="shared" si="11"/>
        <v>27.611999999999998</v>
      </c>
      <c r="H225" s="63">
        <f t="shared" si="12"/>
        <v>27.611999999999998</v>
      </c>
    </row>
    <row r="226" spans="1:8" s="62" customFormat="1" ht="24">
      <c r="A226" s="56" t="str">
        <f>IF((LEN('Copy paste to Here'!G230))&gt;5,((CONCATENATE('Copy paste to Here'!G230," &amp; ",'Copy paste to Here'!D230,"  &amp;  ",'Copy paste to Here'!E230))),"Empty Cell")</f>
        <v>Pack of 10 pcs. of Flexible acrylic labret with external threading, 16g (1.2mm) &amp; Length: 10mm  &amp;  Color: Clear</v>
      </c>
      <c r="B226" s="57" t="str">
        <f>'Copy paste to Here'!C230</f>
        <v>XALB16G</v>
      </c>
      <c r="C226" s="57" t="s">
        <v>838</v>
      </c>
      <c r="D226" s="58">
        <f>'Shipping Customer'!B230</f>
        <v>1</v>
      </c>
      <c r="E226" s="59">
        <f>'Shipping Invoice'!J230*$N$1</f>
        <v>0.78</v>
      </c>
      <c r="F226" s="59">
        <f t="shared" si="10"/>
        <v>0.78</v>
      </c>
      <c r="G226" s="60">
        <f t="shared" si="11"/>
        <v>27.611999999999998</v>
      </c>
      <c r="H226" s="63">
        <f t="shared" si="12"/>
        <v>27.611999999999998</v>
      </c>
    </row>
    <row r="227" spans="1:8" s="62" customFormat="1" ht="24">
      <c r="A227" s="56" t="str">
        <f>IF((LEN('Copy paste to Here'!G231))&gt;5,((CONCATENATE('Copy paste to Here'!G231," &amp; ",'Copy paste to Here'!D231,"  &amp;  ",'Copy paste to Here'!E231))),"Empty Cell")</f>
        <v xml:space="preserve">Pack of 10 pcs. of 2.5mm high polished surgical steel balls with 1.2mm threading (16g) &amp;   &amp;  </v>
      </c>
      <c r="B227" s="57" t="str">
        <f>'Copy paste to Here'!C231</f>
        <v>XBAL25</v>
      </c>
      <c r="C227" s="57" t="s">
        <v>840</v>
      </c>
      <c r="D227" s="58">
        <f>'Shipping Customer'!B231</f>
        <v>3</v>
      </c>
      <c r="E227" s="59">
        <f>'Shipping Invoice'!J231*$N$1</f>
        <v>0.65</v>
      </c>
      <c r="F227" s="59">
        <f t="shared" si="10"/>
        <v>1.9500000000000002</v>
      </c>
      <c r="G227" s="60">
        <f t="shared" si="11"/>
        <v>23.01</v>
      </c>
      <c r="H227" s="63">
        <f t="shared" si="12"/>
        <v>69.03</v>
      </c>
    </row>
    <row r="228" spans="1:8" s="62" customFormat="1" ht="24">
      <c r="A228" s="56" t="str">
        <f>IF((LEN('Copy paste to Here'!G232))&gt;5,((CONCATENATE('Copy paste to Here'!G232," &amp; ",'Copy paste to Here'!D232,"  &amp;  ",'Copy paste to Here'!E232))),"Empty Cell")</f>
        <v xml:space="preserve">Pack of 10 pcs. of 3mm high polished surgical steel balls with 1.2mm threading (16g) &amp;   &amp;  </v>
      </c>
      <c r="B228" s="57" t="str">
        <f>'Copy paste to Here'!C232</f>
        <v>XBAL3</v>
      </c>
      <c r="C228" s="57" t="s">
        <v>842</v>
      </c>
      <c r="D228" s="58">
        <f>'Shipping Customer'!B232</f>
        <v>30</v>
      </c>
      <c r="E228" s="59">
        <f>'Shipping Invoice'!J232*$N$1</f>
        <v>0.61</v>
      </c>
      <c r="F228" s="59">
        <f t="shared" si="10"/>
        <v>18.3</v>
      </c>
      <c r="G228" s="60">
        <f t="shared" si="11"/>
        <v>21.593999999999998</v>
      </c>
      <c r="H228" s="63">
        <f t="shared" si="12"/>
        <v>647.81999999999994</v>
      </c>
    </row>
    <row r="229" spans="1:8" s="62" customFormat="1" ht="24">
      <c r="A229" s="56" t="str">
        <f>IF((LEN('Copy paste to Here'!G233))&gt;5,((CONCATENATE('Copy paste to Here'!G233," &amp; ",'Copy paste to Here'!D233,"  &amp;  ",'Copy paste to Here'!E233))),"Empty Cell")</f>
        <v xml:space="preserve">Pack of 10 pcs. of 4mm high polished surgical steel balls with 1.6mm threading (14g) &amp;   &amp;  </v>
      </c>
      <c r="B229" s="57" t="str">
        <f>'Copy paste to Here'!C233</f>
        <v>XBAL4</v>
      </c>
      <c r="C229" s="57" t="s">
        <v>844</v>
      </c>
      <c r="D229" s="58">
        <f>'Shipping Customer'!B233</f>
        <v>3</v>
      </c>
      <c r="E229" s="59">
        <f>'Shipping Invoice'!J233*$N$1</f>
        <v>0.72</v>
      </c>
      <c r="F229" s="59">
        <f t="shared" si="10"/>
        <v>2.16</v>
      </c>
      <c r="G229" s="60">
        <f t="shared" si="11"/>
        <v>25.488</v>
      </c>
      <c r="H229" s="63">
        <f t="shared" si="12"/>
        <v>76.463999999999999</v>
      </c>
    </row>
    <row r="230" spans="1:8" s="62" customFormat="1" ht="24">
      <c r="A230" s="56" t="str">
        <f>IF((LEN('Copy paste to Here'!G234))&gt;5,((CONCATENATE('Copy paste to Here'!G234," &amp; ",'Copy paste to Here'!D234,"  &amp;  ",'Copy paste to Here'!E234))),"Empty Cell")</f>
        <v xml:space="preserve">Pack of 10 pcs. of 5mm high polished surgical steel balls with 1.6mm threading (14g) &amp;   &amp;  </v>
      </c>
      <c r="B230" s="57" t="str">
        <f>'Copy paste to Here'!C234</f>
        <v>XBAL5</v>
      </c>
      <c r="C230" s="57" t="s">
        <v>846</v>
      </c>
      <c r="D230" s="58">
        <f>'Shipping Customer'!B234</f>
        <v>10</v>
      </c>
      <c r="E230" s="59">
        <f>'Shipping Invoice'!J234*$N$1</f>
        <v>0.75</v>
      </c>
      <c r="F230" s="59">
        <f t="shared" si="10"/>
        <v>7.5</v>
      </c>
      <c r="G230" s="60">
        <f t="shared" si="11"/>
        <v>26.549999999999997</v>
      </c>
      <c r="H230" s="63">
        <f t="shared" si="12"/>
        <v>265.5</v>
      </c>
    </row>
    <row r="231" spans="1:8" s="62" customFormat="1" ht="24">
      <c r="A231" s="56" t="str">
        <f>IF((LEN('Copy paste to Here'!G235))&gt;5,((CONCATENATE('Copy paste to Here'!G235," &amp; ",'Copy paste to Here'!D235,"  &amp;  ",'Copy paste to Here'!E235))),"Empty Cell")</f>
        <v xml:space="preserve">Pack of 10 pcs. of 5mm high polished surgical steel balls with 1.2mm threading (16g) &amp;   &amp;  </v>
      </c>
      <c r="B231" s="57" t="str">
        <f>'Copy paste to Here'!C235</f>
        <v>XBAL5S</v>
      </c>
      <c r="C231" s="57" t="s">
        <v>848</v>
      </c>
      <c r="D231" s="58">
        <f>'Shipping Customer'!B235</f>
        <v>3</v>
      </c>
      <c r="E231" s="59">
        <f>'Shipping Invoice'!J235*$N$1</f>
        <v>0.75</v>
      </c>
      <c r="F231" s="59">
        <f t="shared" si="10"/>
        <v>2.25</v>
      </c>
      <c r="G231" s="60">
        <f t="shared" si="11"/>
        <v>26.549999999999997</v>
      </c>
      <c r="H231" s="63">
        <f t="shared" si="12"/>
        <v>79.649999999999991</v>
      </c>
    </row>
    <row r="232" spans="1:8" s="62" customFormat="1" ht="24">
      <c r="A232" s="56" t="str">
        <f>IF((LEN('Copy paste to Here'!G236))&gt;5,((CONCATENATE('Copy paste to Here'!G236," &amp; ",'Copy paste to Here'!D236,"  &amp;  ",'Copy paste to Here'!E236))),"Empty Cell")</f>
        <v xml:space="preserve">Pack of 10 pcs. of 6mm high polished surgical steel balls with 1.6mm threading (14g) &amp;   &amp;  </v>
      </c>
      <c r="B232" s="57" t="str">
        <f>'Copy paste to Here'!C236</f>
        <v>XBAL6</v>
      </c>
      <c r="C232" s="57" t="s">
        <v>850</v>
      </c>
      <c r="D232" s="58">
        <f>'Shipping Customer'!B236</f>
        <v>5</v>
      </c>
      <c r="E232" s="59">
        <f>'Shipping Invoice'!J236*$N$1</f>
        <v>1.1100000000000001</v>
      </c>
      <c r="F232" s="59">
        <f t="shared" si="10"/>
        <v>5.5500000000000007</v>
      </c>
      <c r="G232" s="60">
        <f t="shared" si="11"/>
        <v>39.294000000000004</v>
      </c>
      <c r="H232" s="63">
        <f t="shared" si="12"/>
        <v>196.47000000000003</v>
      </c>
    </row>
    <row r="233" spans="1:8" s="62" customFormat="1" ht="24">
      <c r="A233" s="56" t="str">
        <f>IF((LEN('Copy paste to Here'!G237))&gt;5,((CONCATENATE('Copy paste to Here'!G237," &amp; ",'Copy paste to Here'!D237,"  &amp;  ",'Copy paste to Here'!E237))),"Empty Cell")</f>
        <v xml:space="preserve">Pack of 10 pcs. of 8mm high polished surgical steel balls with 1.6mm threading (14g) &amp;   &amp;  </v>
      </c>
      <c r="B233" s="57" t="str">
        <f>'Copy paste to Here'!C237</f>
        <v>XBAL8</v>
      </c>
      <c r="C233" s="57" t="s">
        <v>852</v>
      </c>
      <c r="D233" s="58">
        <f>'Shipping Customer'!B237</f>
        <v>2</v>
      </c>
      <c r="E233" s="59">
        <f>'Shipping Invoice'!J237*$N$1</f>
        <v>1.4</v>
      </c>
      <c r="F233" s="59">
        <f t="shared" si="10"/>
        <v>2.8</v>
      </c>
      <c r="G233" s="60">
        <f t="shared" si="11"/>
        <v>49.559999999999995</v>
      </c>
      <c r="H233" s="63">
        <f t="shared" si="12"/>
        <v>99.11999999999999</v>
      </c>
    </row>
    <row r="234" spans="1:8" s="62" customFormat="1" ht="25.5">
      <c r="A234" s="56" t="str">
        <f>IF((LEN('Copy paste to Here'!G238))&gt;5,((CONCATENATE('Copy paste to Here'!G238," &amp; ",'Copy paste to Here'!D238,"  &amp;  ",'Copy paste to Here'!E238))),"Empty Cell")</f>
        <v xml:space="preserve">Pack of 10 pcs. of high polished 316L steel barbell posts - threading 1.6mm (14g) &amp; Length: 12mm  &amp;  </v>
      </c>
      <c r="B234" s="57" t="str">
        <f>'Copy paste to Here'!C238</f>
        <v>XBB14G</v>
      </c>
      <c r="C234" s="57" t="s">
        <v>898</v>
      </c>
      <c r="D234" s="58">
        <f>'Shipping Customer'!B238</f>
        <v>3</v>
      </c>
      <c r="E234" s="59">
        <f>'Shipping Invoice'!J238*$N$1</f>
        <v>0.6</v>
      </c>
      <c r="F234" s="59">
        <f t="shared" si="10"/>
        <v>1.7999999999999998</v>
      </c>
      <c r="G234" s="60">
        <f t="shared" si="11"/>
        <v>21.24</v>
      </c>
      <c r="H234" s="63">
        <f t="shared" si="12"/>
        <v>63.72</v>
      </c>
    </row>
    <row r="235" spans="1:8" s="62" customFormat="1" ht="24">
      <c r="A235" s="56" t="str">
        <f>IF((LEN('Copy paste to Here'!G239))&gt;5,((CONCATENATE('Copy paste to Here'!G239," &amp; ",'Copy paste to Here'!D239,"  &amp;  ",'Copy paste to Here'!E239))),"Empty Cell")</f>
        <v xml:space="preserve">Pack of 10 pcs. of high polished 316L steel barbell posts - threading 1.6mm (14g) &amp; Length: 14mm  &amp;  </v>
      </c>
      <c r="B235" s="57" t="str">
        <f>'Copy paste to Here'!C239</f>
        <v>XBB14G</v>
      </c>
      <c r="C235" s="57" t="s">
        <v>854</v>
      </c>
      <c r="D235" s="58">
        <f>'Shipping Customer'!B239</f>
        <v>3</v>
      </c>
      <c r="E235" s="59">
        <f>'Shipping Invoice'!J239*$N$1</f>
        <v>0.7</v>
      </c>
      <c r="F235" s="59">
        <f t="shared" si="10"/>
        <v>2.0999999999999996</v>
      </c>
      <c r="G235" s="60">
        <f t="shared" si="11"/>
        <v>24.779999999999998</v>
      </c>
      <c r="H235" s="63">
        <f t="shared" si="12"/>
        <v>74.339999999999989</v>
      </c>
    </row>
    <row r="236" spans="1:8" s="62" customFormat="1" ht="24">
      <c r="A236" s="56" t="str">
        <f>IF((LEN('Copy paste to Here'!G240))&gt;5,((CONCATENATE('Copy paste to Here'!G240," &amp; ",'Copy paste to Here'!D240,"  &amp;  ",'Copy paste to Here'!E240))),"Empty Cell")</f>
        <v xml:space="preserve">Pack of 10 pcs. of high polished 316L steel barbell posts - threading 1.6mm (14g) &amp; Length: 16mm  &amp;  </v>
      </c>
      <c r="B236" s="57" t="str">
        <f>'Copy paste to Here'!C240</f>
        <v>XBB14G</v>
      </c>
      <c r="C236" s="57" t="s">
        <v>854</v>
      </c>
      <c r="D236" s="58">
        <f>'Shipping Customer'!B240</f>
        <v>3</v>
      </c>
      <c r="E236" s="59">
        <f>'Shipping Invoice'!J240*$N$1</f>
        <v>0.7</v>
      </c>
      <c r="F236" s="59">
        <f t="shared" si="10"/>
        <v>2.0999999999999996</v>
      </c>
      <c r="G236" s="60">
        <f t="shared" si="11"/>
        <v>24.779999999999998</v>
      </c>
      <c r="H236" s="63">
        <f t="shared" si="12"/>
        <v>74.339999999999989</v>
      </c>
    </row>
    <row r="237" spans="1:8" s="62" customFormat="1" ht="24">
      <c r="A237" s="56" t="str">
        <f>IF((LEN('Copy paste to Here'!G241))&gt;5,((CONCATENATE('Copy paste to Here'!G241," &amp; ",'Copy paste to Here'!D241,"  &amp;  ",'Copy paste to Here'!E241))),"Empty Cell")</f>
        <v xml:space="preserve">Pack of 10 pcs. of high polished 316L steel barbell posts - threading 1.6mm (14g) &amp; Length: 38mm  &amp;  </v>
      </c>
      <c r="B237" s="57" t="str">
        <f>'Copy paste to Here'!C241</f>
        <v>XBB14G</v>
      </c>
      <c r="C237" s="57" t="s">
        <v>899</v>
      </c>
      <c r="D237" s="58">
        <f>'Shipping Customer'!B241</f>
        <v>2</v>
      </c>
      <c r="E237" s="59">
        <f>'Shipping Invoice'!J241*$N$1</f>
        <v>1.24</v>
      </c>
      <c r="F237" s="59">
        <f t="shared" si="10"/>
        <v>2.48</v>
      </c>
      <c r="G237" s="60">
        <f t="shared" si="11"/>
        <v>43.896000000000001</v>
      </c>
      <c r="H237" s="63">
        <f t="shared" si="12"/>
        <v>87.792000000000002</v>
      </c>
    </row>
    <row r="238" spans="1:8" s="62" customFormat="1" ht="24">
      <c r="A238" s="56" t="str">
        <f>IF((LEN('Copy paste to Here'!G242))&gt;5,((CONCATENATE('Copy paste to Here'!G242," &amp; ",'Copy paste to Here'!D242,"  &amp;  ",'Copy paste to Here'!E242))),"Empty Cell")</f>
        <v xml:space="preserve">Pack of 10 pcs. of high polished 316L steel barbell posts - threading 1.6mm (14g) &amp; Length: 48mm  &amp;  </v>
      </c>
      <c r="B238" s="57" t="str">
        <f>'Copy paste to Here'!C242</f>
        <v>XBB14G</v>
      </c>
      <c r="C238" s="57" t="s">
        <v>900</v>
      </c>
      <c r="D238" s="58">
        <f>'Shipping Customer'!B242</f>
        <v>2</v>
      </c>
      <c r="E238" s="59">
        <f>'Shipping Invoice'!J242*$N$1</f>
        <v>1.38</v>
      </c>
      <c r="F238" s="59">
        <f t="shared" si="10"/>
        <v>2.76</v>
      </c>
      <c r="G238" s="60">
        <f t="shared" si="11"/>
        <v>48.851999999999997</v>
      </c>
      <c r="H238" s="63">
        <f t="shared" si="12"/>
        <v>97.703999999999994</v>
      </c>
    </row>
    <row r="239" spans="1:8" s="62" customFormat="1" ht="25.5">
      <c r="A239" s="56" t="str">
        <f>IF((LEN('Copy paste to Here'!G243))&gt;5,((CONCATENATE('Copy paste to Here'!G243," &amp; ",'Copy paste to Here'!D243,"  &amp;  ",'Copy paste to Here'!E243))),"Empty Cell")</f>
        <v xml:space="preserve">Pack of 10 pcs. of high polished 316L steel barbell posts - threading 1.6mm (14g) &amp; Length: 50mm  &amp;  </v>
      </c>
      <c r="B239" s="57" t="str">
        <f>'Copy paste to Here'!C243</f>
        <v>XBB14G</v>
      </c>
      <c r="C239" s="57" t="s">
        <v>901</v>
      </c>
      <c r="D239" s="58">
        <f>'Shipping Customer'!B243</f>
        <v>2</v>
      </c>
      <c r="E239" s="59">
        <f>'Shipping Invoice'!J243*$N$1</f>
        <v>1.64</v>
      </c>
      <c r="F239" s="59">
        <f t="shared" si="10"/>
        <v>3.28</v>
      </c>
      <c r="G239" s="60">
        <f t="shared" si="11"/>
        <v>58.055999999999997</v>
      </c>
      <c r="H239" s="63">
        <f t="shared" si="12"/>
        <v>116.11199999999999</v>
      </c>
    </row>
    <row r="240" spans="1:8" s="62" customFormat="1" ht="25.5">
      <c r="A240" s="56" t="str">
        <f>IF((LEN('Copy paste to Here'!G244))&gt;5,((CONCATENATE('Copy paste to Here'!G244," &amp; ",'Copy paste to Here'!D244,"  &amp;  ",'Copy paste to Here'!E244))),"Empty Cell")</f>
        <v xml:space="preserve">Pack of 10 pcs. of high polished 316L steel barbell posts - threading 1.2mm (16g) &amp; Length: 6mm  &amp;  </v>
      </c>
      <c r="B240" s="57" t="str">
        <f>'Copy paste to Here'!C244</f>
        <v>XBB16G</v>
      </c>
      <c r="C240" s="57" t="s">
        <v>902</v>
      </c>
      <c r="D240" s="58">
        <f>'Shipping Customer'!B244</f>
        <v>3</v>
      </c>
      <c r="E240" s="59">
        <f>'Shipping Invoice'!J244*$N$1</f>
        <v>0.6</v>
      </c>
      <c r="F240" s="59">
        <f t="shared" si="10"/>
        <v>1.7999999999999998</v>
      </c>
      <c r="G240" s="60">
        <f t="shared" si="11"/>
        <v>21.24</v>
      </c>
      <c r="H240" s="63">
        <f t="shared" si="12"/>
        <v>63.72</v>
      </c>
    </row>
    <row r="241" spans="1:8" s="62" customFormat="1" ht="24">
      <c r="A241" s="56" t="str">
        <f>IF((LEN('Copy paste to Here'!G245))&gt;5,((CONCATENATE('Copy paste to Here'!G245," &amp; ",'Copy paste to Here'!D245,"  &amp;  ",'Copy paste to Here'!E245))),"Empty Cell")</f>
        <v xml:space="preserve">Pack of 10 pcs. of 3mm anodized surgical steel balls with threading 1.2mm (16g) &amp; Color: Black  &amp;  </v>
      </c>
      <c r="B241" s="57" t="str">
        <f>'Copy paste to Here'!C245</f>
        <v>XBT3S</v>
      </c>
      <c r="C241" s="57" t="s">
        <v>858</v>
      </c>
      <c r="D241" s="58">
        <f>'Shipping Customer'!B245</f>
        <v>2</v>
      </c>
      <c r="E241" s="59">
        <f>'Shipping Invoice'!J245*$N$1</f>
        <v>1.95</v>
      </c>
      <c r="F241" s="59">
        <f t="shared" si="10"/>
        <v>3.9</v>
      </c>
      <c r="G241" s="60">
        <f t="shared" si="11"/>
        <v>69.03</v>
      </c>
      <c r="H241" s="63">
        <f t="shared" si="12"/>
        <v>138.06</v>
      </c>
    </row>
    <row r="242" spans="1:8" s="62" customFormat="1" ht="24">
      <c r="A242" s="56" t="str">
        <f>IF((LEN('Copy paste to Here'!G246))&gt;5,((CONCATENATE('Copy paste to Here'!G246," &amp; ",'Copy paste to Here'!D246,"  &amp;  ",'Copy paste to Here'!E246))),"Empty Cell")</f>
        <v xml:space="preserve">Pack of 10 pcs. of 3mm anodized surgical steel balls with threading 1.2mm (16g) &amp; Color: Rainbow  &amp;  </v>
      </c>
      <c r="B242" s="57" t="str">
        <f>'Copy paste to Here'!C246</f>
        <v>XBT3S</v>
      </c>
      <c r="C242" s="57" t="s">
        <v>858</v>
      </c>
      <c r="D242" s="58">
        <f>'Shipping Customer'!B246</f>
        <v>2</v>
      </c>
      <c r="E242" s="59">
        <f>'Shipping Invoice'!J246*$N$1</f>
        <v>1.95</v>
      </c>
      <c r="F242" s="59">
        <f t="shared" si="10"/>
        <v>3.9</v>
      </c>
      <c r="G242" s="60">
        <f t="shared" si="11"/>
        <v>69.03</v>
      </c>
      <c r="H242" s="63">
        <f t="shared" si="12"/>
        <v>138.06</v>
      </c>
    </row>
    <row r="243" spans="1:8" s="62" customFormat="1" ht="24">
      <c r="A243" s="56" t="str">
        <f>IF((LEN('Copy paste to Here'!G247))&gt;5,((CONCATENATE('Copy paste to Here'!G247," &amp; ",'Copy paste to Here'!D247,"  &amp;  ",'Copy paste to Here'!E247))),"Empty Cell")</f>
        <v xml:space="preserve">Pack of 10 pcs. of 3mm anodized surgical steel balls with threading 1.2mm (16g) &amp; Color: Gold  &amp;  </v>
      </c>
      <c r="B243" s="57" t="str">
        <f>'Copy paste to Here'!C247</f>
        <v>XBT3S</v>
      </c>
      <c r="C243" s="57" t="s">
        <v>858</v>
      </c>
      <c r="D243" s="58">
        <f>'Shipping Customer'!B247</f>
        <v>2</v>
      </c>
      <c r="E243" s="59">
        <f>'Shipping Invoice'!J247*$N$1</f>
        <v>1.95</v>
      </c>
      <c r="F243" s="59">
        <f t="shared" si="10"/>
        <v>3.9</v>
      </c>
      <c r="G243" s="60">
        <f t="shared" si="11"/>
        <v>69.03</v>
      </c>
      <c r="H243" s="63">
        <f t="shared" si="12"/>
        <v>138.06</v>
      </c>
    </row>
    <row r="244" spans="1:8" s="62" customFormat="1" ht="24">
      <c r="A244" s="56" t="str">
        <f>IF((LEN('Copy paste to Here'!G248))&gt;5,((CONCATENATE('Copy paste to Here'!G248," &amp; ",'Copy paste to Here'!D248,"  &amp;  ",'Copy paste to Here'!E248))),"Empty Cell")</f>
        <v xml:space="preserve">Pack of 10 pcs. of 4mm anodized surgical steel balls with threading 1.2mm (16g) &amp; Color: Rainbow  &amp;  </v>
      </c>
      <c r="B244" s="57" t="str">
        <f>'Copy paste to Here'!C248</f>
        <v>XBT4S</v>
      </c>
      <c r="C244" s="57" t="s">
        <v>860</v>
      </c>
      <c r="D244" s="58">
        <f>'Shipping Customer'!B248</f>
        <v>2</v>
      </c>
      <c r="E244" s="59">
        <f>'Shipping Invoice'!J248*$N$1</f>
        <v>1.99</v>
      </c>
      <c r="F244" s="59">
        <f t="shared" si="10"/>
        <v>3.98</v>
      </c>
      <c r="G244" s="60">
        <f t="shared" si="11"/>
        <v>70.445999999999998</v>
      </c>
      <c r="H244" s="63">
        <f t="shared" si="12"/>
        <v>140.892</v>
      </c>
    </row>
    <row r="245" spans="1:8" s="62" customFormat="1" ht="24">
      <c r="A245" s="56" t="str">
        <f>IF((LEN('Copy paste to Here'!G249))&gt;5,((CONCATENATE('Copy paste to Here'!G249," &amp; ",'Copy paste to Here'!D249,"  &amp;  ",'Copy paste to Here'!E249))),"Empty Cell")</f>
        <v xml:space="preserve">Pack of 10 pcs. of 4mm anodized surgical steel balls with threading 1.2mm (16g) &amp; Color: Gold  &amp;  </v>
      </c>
      <c r="B245" s="57" t="str">
        <f>'Copy paste to Here'!C249</f>
        <v>XBT4S</v>
      </c>
      <c r="C245" s="57" t="s">
        <v>860</v>
      </c>
      <c r="D245" s="58">
        <f>'Shipping Customer'!B249</f>
        <v>2</v>
      </c>
      <c r="E245" s="59">
        <f>'Shipping Invoice'!J249*$N$1</f>
        <v>1.99</v>
      </c>
      <c r="F245" s="59">
        <f t="shared" si="10"/>
        <v>3.98</v>
      </c>
      <c r="G245" s="60">
        <f t="shared" si="11"/>
        <v>70.445999999999998</v>
      </c>
      <c r="H245" s="63">
        <f t="shared" si="12"/>
        <v>140.892</v>
      </c>
    </row>
    <row r="246" spans="1:8" s="62" customFormat="1" ht="24">
      <c r="A246" s="56" t="str">
        <f>IF((LEN('Copy paste to Here'!G250))&gt;5,((CONCATENATE('Copy paste to Here'!G250," &amp; ",'Copy paste to Here'!D250,"  &amp;  ",'Copy paste to Here'!E250))),"Empty Cell")</f>
        <v xml:space="preserve">Pack of 10 pcs. of 4mm high polished surgical steel cones - threading 1.2mm (16g) &amp;   &amp;  </v>
      </c>
      <c r="B246" s="57" t="str">
        <f>'Copy paste to Here'!C250</f>
        <v>XCN4S</v>
      </c>
      <c r="C246" s="57" t="s">
        <v>862</v>
      </c>
      <c r="D246" s="58">
        <f>'Shipping Customer'!B250</f>
        <v>2</v>
      </c>
      <c r="E246" s="59">
        <f>'Shipping Invoice'!J250*$N$1</f>
        <v>0.63</v>
      </c>
      <c r="F246" s="59">
        <f t="shared" si="10"/>
        <v>1.26</v>
      </c>
      <c r="G246" s="60">
        <f t="shared" si="11"/>
        <v>22.302</v>
      </c>
      <c r="H246" s="63">
        <f t="shared" si="12"/>
        <v>44.603999999999999</v>
      </c>
    </row>
    <row r="247" spans="1:8" s="62" customFormat="1" ht="24">
      <c r="A247" s="56" t="str">
        <f>IF((LEN('Copy paste to Here'!G251))&gt;5,((CONCATENATE('Copy paste to Here'!G251," &amp; ",'Copy paste to Here'!D251,"  &amp;  ",'Copy paste to Here'!E251))),"Empty Cell")</f>
        <v xml:space="preserve">Pack of 10 pcs. of 3mm PVD plated 316L steel ball with a frosted effect surface - 1.2mm threading (16g) &amp; Color: Black anodized  &amp;  </v>
      </c>
      <c r="B247" s="57" t="str">
        <f>'Copy paste to Here'!C251</f>
        <v>XFOBT3S</v>
      </c>
      <c r="C247" s="57" t="s">
        <v>864</v>
      </c>
      <c r="D247" s="58">
        <f>'Shipping Customer'!B251</f>
        <v>2</v>
      </c>
      <c r="E247" s="59">
        <f>'Shipping Invoice'!J251*$N$1</f>
        <v>2.94</v>
      </c>
      <c r="F247" s="59">
        <f t="shared" si="10"/>
        <v>5.88</v>
      </c>
      <c r="G247" s="60">
        <f t="shared" si="11"/>
        <v>104.07599999999999</v>
      </c>
      <c r="H247" s="63">
        <f t="shared" si="12"/>
        <v>208.15199999999999</v>
      </c>
    </row>
    <row r="248" spans="1:8" s="62" customFormat="1" ht="36">
      <c r="A248" s="56" t="str">
        <f>IF((LEN('Copy paste to Here'!G252))&gt;5,((CONCATENATE('Copy paste to Here'!G252," &amp; ",'Copy paste to Here'!D252,"  &amp;  ",'Copy paste to Here'!E252))),"Empty Cell")</f>
        <v xml:space="preserve">Pack of 10 pcs. of 5mm high polished surgical steel balls with bezel set crystal and with 1.6mm (14g) threading &amp; Crystal Color: Clear  &amp;  </v>
      </c>
      <c r="B248" s="57" t="str">
        <f>'Copy paste to Here'!C252</f>
        <v>XJB5</v>
      </c>
      <c r="C248" s="57" t="s">
        <v>867</v>
      </c>
      <c r="D248" s="58">
        <f>'Shipping Customer'!B252</f>
        <v>1</v>
      </c>
      <c r="E248" s="59">
        <f>'Shipping Invoice'!J252*$N$1</f>
        <v>2.35</v>
      </c>
      <c r="F248" s="59">
        <f t="shared" si="10"/>
        <v>2.35</v>
      </c>
      <c r="G248" s="60">
        <f t="shared" si="11"/>
        <v>83.19</v>
      </c>
      <c r="H248" s="63">
        <f t="shared" si="12"/>
        <v>83.19</v>
      </c>
    </row>
    <row r="249" spans="1:8" s="62" customFormat="1" ht="36">
      <c r="A249" s="56" t="str">
        <f>IF((LEN('Copy paste to Here'!G253))&gt;5,((CONCATENATE('Copy paste to Here'!G253," &amp; ",'Copy paste to Here'!D253,"  &amp;  ",'Copy paste to Here'!E253))),"Empty Cell")</f>
        <v xml:space="preserve">Pack of 10 pcs. of 5mm high polished surgical steel balls with bezel set crystal and with 1.6mm (14g) threading &amp; Crystal Color: Sapphire  &amp;  </v>
      </c>
      <c r="B249" s="57" t="str">
        <f>'Copy paste to Here'!C253</f>
        <v>XJB5</v>
      </c>
      <c r="C249" s="57" t="s">
        <v>867</v>
      </c>
      <c r="D249" s="58">
        <f>'Shipping Customer'!B253</f>
        <v>1</v>
      </c>
      <c r="E249" s="59">
        <f>'Shipping Invoice'!J253*$N$1</f>
        <v>2.35</v>
      </c>
      <c r="F249" s="59">
        <f t="shared" si="10"/>
        <v>2.35</v>
      </c>
      <c r="G249" s="60">
        <f t="shared" si="11"/>
        <v>83.19</v>
      </c>
      <c r="H249" s="63">
        <f t="shared" si="12"/>
        <v>83.19</v>
      </c>
    </row>
    <row r="250" spans="1:8" s="62" customFormat="1" ht="36">
      <c r="A250" s="56" t="str">
        <f>IF((LEN('Copy paste to Here'!G254))&gt;5,((CONCATENATE('Copy paste to Here'!G254," &amp; ",'Copy paste to Here'!D254,"  &amp;  ",'Copy paste to Here'!E254))),"Empty Cell")</f>
        <v xml:space="preserve">Pack of 10 pcs. of 5mm high polished surgical steel balls with bezel set crystal and with 1.6mm (14g) threading &amp; Crystal Color: Light Amethyst  &amp;  </v>
      </c>
      <c r="B250" s="57" t="str">
        <f>'Copy paste to Here'!C254</f>
        <v>XJB5</v>
      </c>
      <c r="C250" s="57" t="s">
        <v>867</v>
      </c>
      <c r="D250" s="58">
        <f>'Shipping Customer'!B254</f>
        <v>1</v>
      </c>
      <c r="E250" s="59">
        <f>'Shipping Invoice'!J254*$N$1</f>
        <v>2.35</v>
      </c>
      <c r="F250" s="59">
        <f t="shared" si="10"/>
        <v>2.35</v>
      </c>
      <c r="G250" s="60">
        <f t="shared" si="11"/>
        <v>83.19</v>
      </c>
      <c r="H250" s="63">
        <f t="shared" si="12"/>
        <v>83.19</v>
      </c>
    </row>
    <row r="251" spans="1:8" s="62" customFormat="1" ht="36">
      <c r="A251" s="56" t="str">
        <f>IF((LEN('Copy paste to Here'!G255))&gt;5,((CONCATENATE('Copy paste to Here'!G255," &amp; ",'Copy paste to Here'!D255,"  &amp;  ",'Copy paste to Here'!E255))),"Empty Cell")</f>
        <v xml:space="preserve">Pack of 10 pcs. of 5mm high polished surgical steel balls with bezel set crystal and with 1.6mm (14g) threading &amp; Crystal Color: Fuchsia  &amp;  </v>
      </c>
      <c r="B251" s="57" t="str">
        <f>'Copy paste to Here'!C255</f>
        <v>XJB5</v>
      </c>
      <c r="C251" s="57" t="s">
        <v>867</v>
      </c>
      <c r="D251" s="58">
        <f>'Shipping Customer'!B255</f>
        <v>1</v>
      </c>
      <c r="E251" s="59">
        <f>'Shipping Invoice'!J255*$N$1</f>
        <v>2.35</v>
      </c>
      <c r="F251" s="59">
        <f t="shared" si="10"/>
        <v>2.35</v>
      </c>
      <c r="G251" s="60">
        <f t="shared" si="11"/>
        <v>83.19</v>
      </c>
      <c r="H251" s="63">
        <f t="shared" si="12"/>
        <v>83.19</v>
      </c>
    </row>
    <row r="252" spans="1:8" s="62" customFormat="1" ht="36">
      <c r="A252" s="56" t="str">
        <f>IF((LEN('Copy paste to Here'!G256))&gt;5,((CONCATENATE('Copy paste to Here'!G256," &amp; ",'Copy paste to Here'!D256,"  &amp;  ",'Copy paste to Here'!E256))),"Empty Cell")</f>
        <v xml:space="preserve">Pack of 10 pcs. of 5mm high polished surgical steel balls with bezel set crystal and with 1.6mm (14g) threading &amp; Crystal Color: Topaz  &amp;  </v>
      </c>
      <c r="B252" s="57" t="str">
        <f>'Copy paste to Here'!C256</f>
        <v>XJB5</v>
      </c>
      <c r="C252" s="57" t="s">
        <v>867</v>
      </c>
      <c r="D252" s="58">
        <f>'Shipping Customer'!B260</f>
        <v>15</v>
      </c>
      <c r="E252" s="59">
        <f>'Shipping Invoice'!J256*$N$1</f>
        <v>2.35</v>
      </c>
      <c r="F252" s="59">
        <f t="shared" si="10"/>
        <v>35.25</v>
      </c>
      <c r="G252" s="60">
        <f t="shared" si="11"/>
        <v>83.19</v>
      </c>
      <c r="H252" s="63">
        <f t="shared" si="12"/>
        <v>1247.8499999999999</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859.32000000000062</v>
      </c>
      <c r="G1000" s="60"/>
      <c r="H1000" s="61">
        <f t="shared" ref="H1000:H1007" si="49">F1000*$E$14</f>
        <v>30419.928000000022</v>
      </c>
    </row>
    <row r="1001" spans="1:8" s="62" customFormat="1">
      <c r="A1001" s="56" t="str">
        <f>'Invoice '!I262</f>
        <v>Discount 30% as per Gold Membership:</v>
      </c>
      <c r="B1001" s="75"/>
      <c r="C1001" s="75"/>
      <c r="D1001" s="76"/>
      <c r="E1001" s="67"/>
      <c r="F1001" s="59">
        <f>H1001/E14</f>
        <v>-142.06497175141246</v>
      </c>
      <c r="G1001" s="60"/>
      <c r="H1001" s="61">
        <v>-5029.1000000000004</v>
      </c>
    </row>
    <row r="1002" spans="1:8" s="62" customFormat="1">
      <c r="A1002" s="56" t="s">
        <v>932</v>
      </c>
      <c r="B1002" s="75"/>
      <c r="C1002" s="75"/>
      <c r="D1002" s="76"/>
      <c r="E1002" s="67"/>
      <c r="F1002" s="59"/>
      <c r="G1002" s="60"/>
      <c r="H1002" s="61"/>
    </row>
    <row r="1003" spans="1:8" s="62" customFormat="1">
      <c r="A1003" s="56" t="str">
        <f>'[2]Copy paste to Here'!T4</f>
        <v>Total:</v>
      </c>
      <c r="B1003" s="75"/>
      <c r="C1003" s="75"/>
      <c r="D1003" s="76"/>
      <c r="E1003" s="67"/>
      <c r="F1003" s="59">
        <f>SUM(F1000:F1002)</f>
        <v>717.25502824858813</v>
      </c>
      <c r="G1003" s="60"/>
      <c r="H1003" s="61">
        <f t="shared" si="49"/>
        <v>25390.82800000002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10" s="21" customFormat="1">
      <c r="E1009" s="21" t="s">
        <v>181</v>
      </c>
      <c r="H1009" s="83">
        <f>(SUM(H18:H999))</f>
        <v>30419.928000000007</v>
      </c>
    </row>
    <row r="1010" spans="1:10" s="21" customFormat="1">
      <c r="A1010" s="22"/>
      <c r="E1010" s="21" t="s">
        <v>182</v>
      </c>
      <c r="H1010" s="84">
        <f>(SUMIF($A$1000:$A$1008,"Total:",$H$1000:$H$1008))</f>
        <v>25390.82800000002</v>
      </c>
    </row>
    <row r="1011" spans="1:10" s="21" customFormat="1">
      <c r="E1011" s="21" t="s">
        <v>183</v>
      </c>
      <c r="H1011" s="85">
        <f>H1013-H1012</f>
        <v>23729.75</v>
      </c>
    </row>
    <row r="1012" spans="1:10" s="21" customFormat="1">
      <c r="E1012" s="21" t="s">
        <v>184</v>
      </c>
      <c r="H1012" s="85">
        <f>ROUND((H1013*7)/107,2)</f>
        <v>1661.08</v>
      </c>
    </row>
    <row r="1013" spans="1:10" s="21" customFormat="1">
      <c r="E1013" s="22" t="s">
        <v>185</v>
      </c>
      <c r="H1013" s="86">
        <f>ROUND((SUMIF($A$1000:$A$1008,"Total:",$H$1000:$H$1008)),2)</f>
        <v>25390.83</v>
      </c>
      <c r="J1013" s="125"/>
    </row>
    <row r="1014" spans="1:10" s="21" customFormat="1"/>
    <row r="1015" spans="1:10" s="21" customFormat="1" ht="8.4499999999999993" customHeight="1"/>
    <row r="1016" spans="1:10" s="21" customFormat="1" ht="11.25" customHeight="1"/>
    <row r="1017" spans="1:10" s="21" customFormat="1" ht="8.4499999999999993" customHeight="1"/>
    <row r="1018" spans="1:10" s="21" customFormat="1"/>
    <row r="1019" spans="1:10" s="21" customFormat="1" ht="10.5" customHeight="1">
      <c r="A1019" s="22"/>
    </row>
    <row r="1020" spans="1:10" s="21" customFormat="1" ht="9" customHeight="1"/>
    <row r="1021" spans="1:10" s="21" customFormat="1" ht="13.7" customHeight="1">
      <c r="A1021" s="22"/>
    </row>
    <row r="1022" spans="1:10" s="21" customFormat="1" ht="9.75" customHeight="1">
      <c r="A1022" s="87"/>
    </row>
    <row r="1023" spans="1:10" s="21" customFormat="1"/>
    <row r="1024" spans="1:10"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3" priority="29" stopIfTrue="1" operator="containsText" text="Empty Cell">
      <formula>NOT(ISERROR(SEARCH("Empty Cell",A18)))</formula>
    </cfRule>
  </conditionalFormatting>
  <conditionalFormatting sqref="B1:H65536">
    <cfRule type="cellIs" dxfId="2" priority="28" stopIfTrue="1" operator="equal">
      <formula>0</formula>
    </cfRule>
  </conditionalFormatting>
  <conditionalFormatting sqref="D18:D77 B27:C27 D79:D1008">
    <cfRule type="cellIs" dxfId="1" priority="31"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35"/>
  <sheetViews>
    <sheetView workbookViewId="0">
      <selection activeCell="A5" sqref="A5"/>
    </sheetView>
  </sheetViews>
  <sheetFormatPr defaultRowHeight="15"/>
  <sheetData>
    <row r="1" spans="1:1">
      <c r="A1" s="2" t="s">
        <v>730</v>
      </c>
    </row>
    <row r="2" spans="1:1">
      <c r="A2" s="2" t="s">
        <v>730</v>
      </c>
    </row>
    <row r="3" spans="1:1">
      <c r="A3" s="2" t="s">
        <v>732</v>
      </c>
    </row>
    <row r="4" spans="1:1">
      <c r="A4" s="2" t="s">
        <v>733</v>
      </c>
    </row>
    <row r="5" spans="1:1">
      <c r="A5" s="2" t="s">
        <v>733</v>
      </c>
    </row>
    <row r="6" spans="1:1">
      <c r="A6" s="2" t="s">
        <v>733</v>
      </c>
    </row>
    <row r="7" spans="1:1">
      <c r="A7" s="2" t="s">
        <v>869</v>
      </c>
    </row>
    <row r="8" spans="1:1">
      <c r="A8" s="2" t="s">
        <v>870</v>
      </c>
    </row>
    <row r="9" spans="1:1">
      <c r="A9" s="2" t="s">
        <v>871</v>
      </c>
    </row>
    <row r="10" spans="1:1">
      <c r="A10" s="2" t="s">
        <v>871</v>
      </c>
    </row>
    <row r="11" spans="1:1">
      <c r="A11" s="2" t="s">
        <v>872</v>
      </c>
    </row>
    <row r="12" spans="1:1">
      <c r="A12" s="2" t="s">
        <v>873</v>
      </c>
    </row>
    <row r="13" spans="1:1">
      <c r="A13" s="2" t="s">
        <v>874</v>
      </c>
    </row>
    <row r="14" spans="1:1">
      <c r="A14" s="2" t="s">
        <v>874</v>
      </c>
    </row>
    <row r="15" spans="1:1">
      <c r="A15" s="2" t="s">
        <v>874</v>
      </c>
    </row>
    <row r="16" spans="1:1">
      <c r="A16" s="2" t="s">
        <v>741</v>
      </c>
    </row>
    <row r="17" spans="1:1">
      <c r="A17" s="2" t="s">
        <v>741</v>
      </c>
    </row>
    <row r="18" spans="1:1">
      <c r="A18" s="2" t="s">
        <v>741</v>
      </c>
    </row>
    <row r="19" spans="1:1">
      <c r="A19" s="2" t="s">
        <v>741</v>
      </c>
    </row>
    <row r="20" spans="1:1">
      <c r="A20" s="2" t="s">
        <v>744</v>
      </c>
    </row>
    <row r="21" spans="1:1">
      <c r="A21" s="2" t="s">
        <v>744</v>
      </c>
    </row>
    <row r="22" spans="1:1">
      <c r="A22" s="2" t="s">
        <v>744</v>
      </c>
    </row>
    <row r="23" spans="1:1">
      <c r="A23" s="2" t="s">
        <v>744</v>
      </c>
    </row>
    <row r="24" spans="1:1">
      <c r="A24" s="2" t="s">
        <v>744</v>
      </c>
    </row>
    <row r="25" spans="1:1">
      <c r="A25" s="2" t="s">
        <v>744</v>
      </c>
    </row>
    <row r="26" spans="1:1">
      <c r="A26" s="2" t="s">
        <v>744</v>
      </c>
    </row>
    <row r="27" spans="1:1">
      <c r="A27" s="2" t="s">
        <v>744</v>
      </c>
    </row>
    <row r="28" spans="1:1">
      <c r="A28" s="2" t="s">
        <v>744</v>
      </c>
    </row>
    <row r="29" spans="1:1">
      <c r="A29" s="2" t="s">
        <v>744</v>
      </c>
    </row>
    <row r="30" spans="1:1">
      <c r="A30" s="2" t="s">
        <v>750</v>
      </c>
    </row>
    <row r="31" spans="1:1">
      <c r="A31" s="2" t="s">
        <v>750</v>
      </c>
    </row>
    <row r="32" spans="1:1">
      <c r="A32" s="2" t="s">
        <v>750</v>
      </c>
    </row>
    <row r="33" spans="1:1">
      <c r="A33" s="2" t="s">
        <v>750</v>
      </c>
    </row>
    <row r="34" spans="1:1">
      <c r="A34" s="2" t="s">
        <v>750</v>
      </c>
    </row>
    <row r="35" spans="1:1">
      <c r="A35" s="2" t="s">
        <v>750</v>
      </c>
    </row>
    <row r="36" spans="1:1">
      <c r="A36" s="2" t="s">
        <v>750</v>
      </c>
    </row>
    <row r="37" spans="1:1">
      <c r="A37" s="2" t="s">
        <v>752</v>
      </c>
    </row>
    <row r="38" spans="1:1">
      <c r="A38" s="2" t="s">
        <v>752</v>
      </c>
    </row>
    <row r="39" spans="1:1">
      <c r="A39" s="2" t="s">
        <v>752</v>
      </c>
    </row>
    <row r="40" spans="1:1">
      <c r="A40" s="2" t="s">
        <v>752</v>
      </c>
    </row>
    <row r="41" spans="1:1">
      <c r="A41" s="2" t="s">
        <v>752</v>
      </c>
    </row>
    <row r="42" spans="1:1">
      <c r="A42" s="2" t="s">
        <v>752</v>
      </c>
    </row>
    <row r="43" spans="1:1">
      <c r="A43" s="2" t="s">
        <v>875</v>
      </c>
    </row>
    <row r="44" spans="1:1">
      <c r="A44" s="2" t="s">
        <v>875</v>
      </c>
    </row>
    <row r="45" spans="1:1">
      <c r="A45" s="2" t="s">
        <v>876</v>
      </c>
    </row>
    <row r="46" spans="1:1">
      <c r="A46" s="2" t="s">
        <v>876</v>
      </c>
    </row>
    <row r="47" spans="1:1">
      <c r="A47" s="2" t="s">
        <v>877</v>
      </c>
    </row>
    <row r="48" spans="1:1">
      <c r="A48" s="2" t="s">
        <v>877</v>
      </c>
    </row>
    <row r="49" spans="1:1">
      <c r="A49" s="2" t="s">
        <v>757</v>
      </c>
    </row>
    <row r="50" spans="1:1">
      <c r="A50" s="2" t="s">
        <v>757</v>
      </c>
    </row>
    <row r="51" spans="1:1">
      <c r="A51" s="2" t="s">
        <v>757</v>
      </c>
    </row>
    <row r="52" spans="1:1">
      <c r="A52" s="2" t="s">
        <v>757</v>
      </c>
    </row>
    <row r="53" spans="1:1">
      <c r="A53" s="2" t="s">
        <v>760</v>
      </c>
    </row>
    <row r="54" spans="1:1">
      <c r="A54" s="2" t="s">
        <v>760</v>
      </c>
    </row>
    <row r="55" spans="1:1">
      <c r="A55" s="2" t="s">
        <v>760</v>
      </c>
    </row>
    <row r="56" spans="1:1">
      <c r="A56" s="2" t="s">
        <v>760</v>
      </c>
    </row>
    <row r="57" spans="1:1">
      <c r="A57" s="2" t="s">
        <v>760</v>
      </c>
    </row>
    <row r="58" spans="1:1">
      <c r="A58" s="2" t="s">
        <v>761</v>
      </c>
    </row>
    <row r="59" spans="1:1">
      <c r="A59" s="2" t="s">
        <v>761</v>
      </c>
    </row>
    <row r="60" spans="1:1">
      <c r="A60" s="2" t="s">
        <v>761</v>
      </c>
    </row>
    <row r="61" spans="1:1">
      <c r="A61" s="2" t="s">
        <v>762</v>
      </c>
    </row>
    <row r="62" spans="1:1">
      <c r="A62" s="2" t="s">
        <v>762</v>
      </c>
    </row>
    <row r="63" spans="1:1">
      <c r="A63" s="2" t="s">
        <v>762</v>
      </c>
    </row>
    <row r="64" spans="1:1">
      <c r="A64" s="2" t="s">
        <v>762</v>
      </c>
    </row>
    <row r="65" spans="1:1">
      <c r="A65" s="2" t="s">
        <v>762</v>
      </c>
    </row>
    <row r="66" spans="1:1">
      <c r="A66" s="2" t="s">
        <v>765</v>
      </c>
    </row>
    <row r="67" spans="1:1">
      <c r="A67" s="2" t="s">
        <v>765</v>
      </c>
    </row>
    <row r="68" spans="1:1">
      <c r="A68" s="2" t="s">
        <v>765</v>
      </c>
    </row>
    <row r="69" spans="1:1">
      <c r="A69" s="2" t="s">
        <v>767</v>
      </c>
    </row>
    <row r="70" spans="1:1">
      <c r="A70" s="2" t="s">
        <v>767</v>
      </c>
    </row>
    <row r="71" spans="1:1">
      <c r="A71" s="2" t="s">
        <v>767</v>
      </c>
    </row>
    <row r="72" spans="1:1">
      <c r="A72" s="2" t="s">
        <v>767</v>
      </c>
    </row>
    <row r="73" spans="1:1">
      <c r="A73" s="2" t="s">
        <v>767</v>
      </c>
    </row>
    <row r="74" spans="1:1">
      <c r="A74" s="2" t="s">
        <v>767</v>
      </c>
    </row>
    <row r="75" spans="1:1">
      <c r="A75" s="2" t="s">
        <v>769</v>
      </c>
    </row>
    <row r="76" spans="1:1">
      <c r="A76" s="2" t="s">
        <v>771</v>
      </c>
    </row>
    <row r="77" spans="1:1">
      <c r="A77" s="2" t="s">
        <v>773</v>
      </c>
    </row>
    <row r="78" spans="1:1">
      <c r="A78" s="2" t="s">
        <v>773</v>
      </c>
    </row>
    <row r="79" spans="1:1">
      <c r="A79" s="2" t="s">
        <v>668</v>
      </c>
    </row>
    <row r="80" spans="1:1">
      <c r="A80" s="2" t="s">
        <v>668</v>
      </c>
    </row>
    <row r="81" spans="1:1">
      <c r="A81" s="2" t="s">
        <v>668</v>
      </c>
    </row>
    <row r="82" spans="1:1">
      <c r="A82" s="2" t="s">
        <v>668</v>
      </c>
    </row>
    <row r="83" spans="1:1">
      <c r="A83" s="2" t="s">
        <v>668</v>
      </c>
    </row>
    <row r="84" spans="1:1">
      <c r="A84" s="2" t="s">
        <v>668</v>
      </c>
    </row>
    <row r="85" spans="1:1">
      <c r="A85" s="2" t="s">
        <v>668</v>
      </c>
    </row>
    <row r="86" spans="1:1">
      <c r="A86" s="2" t="s">
        <v>668</v>
      </c>
    </row>
    <row r="87" spans="1:1">
      <c r="A87" s="2" t="s">
        <v>668</v>
      </c>
    </row>
    <row r="88" spans="1:1">
      <c r="A88" s="2" t="s">
        <v>668</v>
      </c>
    </row>
    <row r="89" spans="1:1">
      <c r="A89" s="2" t="s">
        <v>668</v>
      </c>
    </row>
    <row r="90" spans="1:1">
      <c r="A90" s="2" t="s">
        <v>668</v>
      </c>
    </row>
    <row r="91" spans="1:1">
      <c r="A91" s="2" t="s">
        <v>668</v>
      </c>
    </row>
    <row r="92" spans="1:1">
      <c r="A92" s="2" t="s">
        <v>778</v>
      </c>
    </row>
    <row r="93" spans="1:1">
      <c r="A93" s="2" t="s">
        <v>778</v>
      </c>
    </row>
    <row r="94" spans="1:1">
      <c r="A94" s="2" t="s">
        <v>778</v>
      </c>
    </row>
    <row r="95" spans="1:1">
      <c r="A95" s="2" t="s">
        <v>778</v>
      </c>
    </row>
    <row r="96" spans="1:1">
      <c r="A96" s="2" t="s">
        <v>778</v>
      </c>
    </row>
    <row r="97" spans="1:1">
      <c r="A97" s="2" t="s">
        <v>780</v>
      </c>
    </row>
    <row r="98" spans="1:1">
      <c r="A98" s="2" t="s">
        <v>780</v>
      </c>
    </row>
    <row r="99" spans="1:1">
      <c r="A99" s="2" t="s">
        <v>780</v>
      </c>
    </row>
    <row r="100" spans="1:1">
      <c r="A100" s="2" t="s">
        <v>780</v>
      </c>
    </row>
    <row r="101" spans="1:1">
      <c r="A101" s="2" t="s">
        <v>780</v>
      </c>
    </row>
    <row r="102" spans="1:1">
      <c r="A102" s="2" t="s">
        <v>780</v>
      </c>
    </row>
    <row r="103" spans="1:1">
      <c r="A103" s="2" t="s">
        <v>780</v>
      </c>
    </row>
    <row r="104" spans="1:1">
      <c r="A104" s="2" t="s">
        <v>780</v>
      </c>
    </row>
    <row r="105" spans="1:1">
      <c r="A105" s="2" t="s">
        <v>780</v>
      </c>
    </row>
    <row r="106" spans="1:1">
      <c r="A106" s="2" t="s">
        <v>781</v>
      </c>
    </row>
    <row r="107" spans="1:1">
      <c r="A107" s="2" t="s">
        <v>783</v>
      </c>
    </row>
    <row r="108" spans="1:1">
      <c r="A108" s="2" t="s">
        <v>783</v>
      </c>
    </row>
    <row r="109" spans="1:1">
      <c r="A109" s="2" t="s">
        <v>783</v>
      </c>
    </row>
    <row r="110" spans="1:1">
      <c r="A110" s="2" t="s">
        <v>783</v>
      </c>
    </row>
    <row r="111" spans="1:1">
      <c r="A111" s="2" t="s">
        <v>783</v>
      </c>
    </row>
    <row r="112" spans="1:1">
      <c r="A112" s="2" t="s">
        <v>783</v>
      </c>
    </row>
    <row r="113" spans="1:1">
      <c r="A113" s="2" t="s">
        <v>783</v>
      </c>
    </row>
    <row r="114" spans="1:1">
      <c r="A114" s="2" t="s">
        <v>785</v>
      </c>
    </row>
    <row r="115" spans="1:1">
      <c r="A115" s="2" t="s">
        <v>785</v>
      </c>
    </row>
    <row r="116" spans="1:1">
      <c r="A116" s="2" t="s">
        <v>714</v>
      </c>
    </row>
    <row r="117" spans="1:1">
      <c r="A117" s="2" t="s">
        <v>714</v>
      </c>
    </row>
    <row r="118" spans="1:1">
      <c r="A118" s="2" t="s">
        <v>714</v>
      </c>
    </row>
    <row r="119" spans="1:1">
      <c r="A119" s="2" t="s">
        <v>714</v>
      </c>
    </row>
    <row r="120" spans="1:1">
      <c r="A120" s="2" t="s">
        <v>787</v>
      </c>
    </row>
    <row r="121" spans="1:1">
      <c r="A121" s="2" t="s">
        <v>787</v>
      </c>
    </row>
    <row r="122" spans="1:1">
      <c r="A122" s="2" t="s">
        <v>787</v>
      </c>
    </row>
    <row r="123" spans="1:1">
      <c r="A123" s="2" t="s">
        <v>787</v>
      </c>
    </row>
    <row r="124" spans="1:1">
      <c r="A124" s="2" t="s">
        <v>787</v>
      </c>
    </row>
    <row r="125" spans="1:1">
      <c r="A125" s="2" t="s">
        <v>787</v>
      </c>
    </row>
    <row r="126" spans="1:1">
      <c r="A126" s="2" t="s">
        <v>787</v>
      </c>
    </row>
    <row r="127" spans="1:1">
      <c r="A127" s="2" t="s">
        <v>787</v>
      </c>
    </row>
    <row r="128" spans="1:1">
      <c r="A128" s="2" t="s">
        <v>787</v>
      </c>
    </row>
    <row r="129" spans="1:1">
      <c r="A129" s="2" t="s">
        <v>787</v>
      </c>
    </row>
    <row r="130" spans="1:1">
      <c r="A130" s="2" t="s">
        <v>878</v>
      </c>
    </row>
    <row r="131" spans="1:1">
      <c r="A131" s="2" t="s">
        <v>878</v>
      </c>
    </row>
    <row r="132" spans="1:1">
      <c r="A132" s="2" t="s">
        <v>879</v>
      </c>
    </row>
    <row r="133" spans="1:1">
      <c r="A133" s="2" t="s">
        <v>880</v>
      </c>
    </row>
    <row r="134" spans="1:1">
      <c r="A134" s="2" t="s">
        <v>881</v>
      </c>
    </row>
    <row r="135" spans="1:1">
      <c r="A135" s="2" t="s">
        <v>882</v>
      </c>
    </row>
    <row r="136" spans="1:1">
      <c r="A136" s="2" t="s">
        <v>882</v>
      </c>
    </row>
    <row r="137" spans="1:1">
      <c r="A137" s="2" t="s">
        <v>883</v>
      </c>
    </row>
    <row r="138" spans="1:1">
      <c r="A138" s="2" t="s">
        <v>884</v>
      </c>
    </row>
    <row r="139" spans="1:1">
      <c r="A139" s="2" t="s">
        <v>885</v>
      </c>
    </row>
    <row r="140" spans="1:1">
      <c r="A140" s="2" t="s">
        <v>885</v>
      </c>
    </row>
    <row r="141" spans="1:1">
      <c r="A141" s="2" t="s">
        <v>885</v>
      </c>
    </row>
    <row r="142" spans="1:1">
      <c r="A142" s="2" t="s">
        <v>885</v>
      </c>
    </row>
    <row r="143" spans="1:1">
      <c r="A143" s="2" t="s">
        <v>885</v>
      </c>
    </row>
    <row r="144" spans="1:1">
      <c r="A144" s="2" t="s">
        <v>885</v>
      </c>
    </row>
    <row r="145" spans="1:1">
      <c r="A145" s="2" t="s">
        <v>803</v>
      </c>
    </row>
    <row r="146" spans="1:1">
      <c r="A146" s="2" t="s">
        <v>803</v>
      </c>
    </row>
    <row r="147" spans="1:1">
      <c r="A147" s="2" t="s">
        <v>886</v>
      </c>
    </row>
    <row r="148" spans="1:1">
      <c r="A148" s="2" t="s">
        <v>887</v>
      </c>
    </row>
    <row r="149" spans="1:1">
      <c r="A149" s="2" t="s">
        <v>888</v>
      </c>
    </row>
    <row r="150" spans="1:1">
      <c r="A150" s="2" t="s">
        <v>889</v>
      </c>
    </row>
    <row r="151" spans="1:1">
      <c r="A151" s="2" t="s">
        <v>890</v>
      </c>
    </row>
    <row r="152" spans="1:1">
      <c r="A152" s="2" t="s">
        <v>891</v>
      </c>
    </row>
    <row r="153" spans="1:1">
      <c r="A153" s="2" t="s">
        <v>807</v>
      </c>
    </row>
    <row r="154" spans="1:1">
      <c r="A154" s="2" t="s">
        <v>892</v>
      </c>
    </row>
    <row r="155" spans="1:1">
      <c r="A155" s="2" t="s">
        <v>892</v>
      </c>
    </row>
    <row r="156" spans="1:1">
      <c r="A156" s="2" t="s">
        <v>893</v>
      </c>
    </row>
    <row r="157" spans="1:1">
      <c r="A157" s="2" t="s">
        <v>893</v>
      </c>
    </row>
    <row r="158" spans="1:1">
      <c r="A158" s="2" t="s">
        <v>894</v>
      </c>
    </row>
    <row r="159" spans="1:1">
      <c r="A159" s="2" t="s">
        <v>811</v>
      </c>
    </row>
    <row r="160" spans="1:1">
      <c r="A160" s="2" t="s">
        <v>811</v>
      </c>
    </row>
    <row r="161" spans="1:1">
      <c r="A161" s="2" t="s">
        <v>811</v>
      </c>
    </row>
    <row r="162" spans="1:1">
      <c r="A162" s="2" t="s">
        <v>811</v>
      </c>
    </row>
    <row r="163" spans="1:1">
      <c r="A163" s="2" t="s">
        <v>811</v>
      </c>
    </row>
    <row r="164" spans="1:1">
      <c r="A164" s="2" t="s">
        <v>813</v>
      </c>
    </row>
    <row r="165" spans="1:1">
      <c r="A165" s="2" t="s">
        <v>815</v>
      </c>
    </row>
    <row r="166" spans="1:1">
      <c r="A166" s="2" t="s">
        <v>817</v>
      </c>
    </row>
    <row r="167" spans="1:1">
      <c r="A167" s="2" t="s">
        <v>817</v>
      </c>
    </row>
    <row r="168" spans="1:1">
      <c r="A168" s="2" t="s">
        <v>817</v>
      </c>
    </row>
    <row r="169" spans="1:1">
      <c r="A169" s="2" t="s">
        <v>817</v>
      </c>
    </row>
    <row r="170" spans="1:1">
      <c r="A170" s="2" t="s">
        <v>817</v>
      </c>
    </row>
    <row r="171" spans="1:1">
      <c r="A171" s="2" t="s">
        <v>817</v>
      </c>
    </row>
    <row r="172" spans="1:1">
      <c r="A172" s="2" t="s">
        <v>817</v>
      </c>
    </row>
    <row r="173" spans="1:1">
      <c r="A173" s="2" t="s">
        <v>817</v>
      </c>
    </row>
    <row r="174" spans="1:1">
      <c r="A174" s="2" t="s">
        <v>819</v>
      </c>
    </row>
    <row r="175" spans="1:1">
      <c r="A175" s="2" t="s">
        <v>819</v>
      </c>
    </row>
    <row r="176" spans="1:1">
      <c r="A176" s="2" t="s">
        <v>819</v>
      </c>
    </row>
    <row r="177" spans="1:1">
      <c r="A177" s="2" t="s">
        <v>819</v>
      </c>
    </row>
    <row r="178" spans="1:1">
      <c r="A178" s="2" t="s">
        <v>819</v>
      </c>
    </row>
    <row r="179" spans="1:1">
      <c r="A179" s="2" t="s">
        <v>819</v>
      </c>
    </row>
    <row r="180" spans="1:1">
      <c r="A180" s="2" t="s">
        <v>819</v>
      </c>
    </row>
    <row r="181" spans="1:1">
      <c r="A181" s="2" t="s">
        <v>819</v>
      </c>
    </row>
    <row r="182" spans="1:1">
      <c r="A182" s="2" t="s">
        <v>819</v>
      </c>
    </row>
    <row r="183" spans="1:1">
      <c r="A183" s="2" t="s">
        <v>819</v>
      </c>
    </row>
    <row r="184" spans="1:1">
      <c r="A184" s="2" t="s">
        <v>819</v>
      </c>
    </row>
    <row r="185" spans="1:1">
      <c r="A185" s="2" t="s">
        <v>819</v>
      </c>
    </row>
    <row r="186" spans="1:1">
      <c r="A186" s="2" t="s">
        <v>121</v>
      </c>
    </row>
    <row r="187" spans="1:1">
      <c r="A187" s="2" t="s">
        <v>130</v>
      </c>
    </row>
    <row r="188" spans="1:1">
      <c r="A188" s="2" t="s">
        <v>130</v>
      </c>
    </row>
    <row r="189" spans="1:1">
      <c r="A189" s="2" t="s">
        <v>631</v>
      </c>
    </row>
    <row r="190" spans="1:1">
      <c r="A190" s="2" t="s">
        <v>631</v>
      </c>
    </row>
    <row r="191" spans="1:1">
      <c r="A191" s="2" t="s">
        <v>824</v>
      </c>
    </row>
    <row r="192" spans="1:1">
      <c r="A192" s="2" t="s">
        <v>70</v>
      </c>
    </row>
    <row r="193" spans="1:1">
      <c r="A193" s="2" t="s">
        <v>70</v>
      </c>
    </row>
    <row r="194" spans="1:1">
      <c r="A194" s="2" t="s">
        <v>606</v>
      </c>
    </row>
    <row r="195" spans="1:1">
      <c r="A195" s="2" t="s">
        <v>606</v>
      </c>
    </row>
    <row r="196" spans="1:1">
      <c r="A196" s="2" t="s">
        <v>606</v>
      </c>
    </row>
    <row r="197" spans="1:1">
      <c r="A197" s="2" t="s">
        <v>606</v>
      </c>
    </row>
    <row r="198" spans="1:1">
      <c r="A198" s="2" t="s">
        <v>606</v>
      </c>
    </row>
    <row r="199" spans="1:1">
      <c r="A199" s="2" t="s">
        <v>606</v>
      </c>
    </row>
    <row r="200" spans="1:1">
      <c r="A200" s="2" t="s">
        <v>895</v>
      </c>
    </row>
    <row r="201" spans="1:1">
      <c r="A201" s="2" t="s">
        <v>896</v>
      </c>
    </row>
    <row r="202" spans="1:1">
      <c r="A202" s="2" t="s">
        <v>897</v>
      </c>
    </row>
    <row r="203" spans="1:1">
      <c r="A203" s="2" t="s">
        <v>834</v>
      </c>
    </row>
    <row r="204" spans="1:1">
      <c r="A204" s="2" t="s">
        <v>721</v>
      </c>
    </row>
    <row r="205" spans="1:1">
      <c r="A205" s="2" t="s">
        <v>837</v>
      </c>
    </row>
    <row r="206" spans="1:1">
      <c r="A206" s="2" t="s">
        <v>837</v>
      </c>
    </row>
    <row r="207" spans="1:1">
      <c r="A207" s="2" t="s">
        <v>838</v>
      </c>
    </row>
    <row r="208" spans="1:1">
      <c r="A208" s="2" t="s">
        <v>838</v>
      </c>
    </row>
    <row r="209" spans="1:1">
      <c r="A209" s="2" t="s">
        <v>838</v>
      </c>
    </row>
    <row r="210" spans="1:1">
      <c r="A210" s="2" t="s">
        <v>840</v>
      </c>
    </row>
    <row r="211" spans="1:1">
      <c r="A211" s="2" t="s">
        <v>842</v>
      </c>
    </row>
    <row r="212" spans="1:1">
      <c r="A212" s="2" t="s">
        <v>844</v>
      </c>
    </row>
    <row r="213" spans="1:1">
      <c r="A213" s="2" t="s">
        <v>846</v>
      </c>
    </row>
    <row r="214" spans="1:1">
      <c r="A214" s="2" t="s">
        <v>848</v>
      </c>
    </row>
    <row r="215" spans="1:1">
      <c r="A215" s="2" t="s">
        <v>850</v>
      </c>
    </row>
    <row r="216" spans="1:1">
      <c r="A216" s="2" t="s">
        <v>852</v>
      </c>
    </row>
    <row r="217" spans="1:1">
      <c r="A217" s="2" t="s">
        <v>898</v>
      </c>
    </row>
    <row r="218" spans="1:1">
      <c r="A218" s="2" t="s">
        <v>854</v>
      </c>
    </row>
    <row r="219" spans="1:1">
      <c r="A219" s="2" t="s">
        <v>854</v>
      </c>
    </row>
    <row r="220" spans="1:1">
      <c r="A220" s="2" t="s">
        <v>899</v>
      </c>
    </row>
    <row r="221" spans="1:1">
      <c r="A221" s="2" t="s">
        <v>900</v>
      </c>
    </row>
    <row r="222" spans="1:1">
      <c r="A222" s="2" t="s">
        <v>901</v>
      </c>
    </row>
    <row r="223" spans="1:1">
      <c r="A223" s="2" t="s">
        <v>902</v>
      </c>
    </row>
    <row r="224" spans="1:1">
      <c r="A224" s="2" t="s">
        <v>858</v>
      </c>
    </row>
    <row r="225" spans="1:1">
      <c r="A225" s="2" t="s">
        <v>858</v>
      </c>
    </row>
    <row r="226" spans="1:1">
      <c r="A226" s="2" t="s">
        <v>858</v>
      </c>
    </row>
    <row r="227" spans="1:1">
      <c r="A227" s="2" t="s">
        <v>860</v>
      </c>
    </row>
    <row r="228" spans="1:1">
      <c r="A228" s="2" t="s">
        <v>860</v>
      </c>
    </row>
    <row r="229" spans="1:1">
      <c r="A229" s="2" t="s">
        <v>862</v>
      </c>
    </row>
    <row r="230" spans="1:1">
      <c r="A230" s="2" t="s">
        <v>864</v>
      </c>
    </row>
    <row r="231" spans="1:1">
      <c r="A231" s="2" t="s">
        <v>867</v>
      </c>
    </row>
    <row r="232" spans="1:1">
      <c r="A232" s="2" t="s">
        <v>867</v>
      </c>
    </row>
    <row r="233" spans="1:1">
      <c r="A233" s="2" t="s">
        <v>867</v>
      </c>
    </row>
    <row r="234" spans="1:1">
      <c r="A234" s="2" t="s">
        <v>867</v>
      </c>
    </row>
    <row r="235" spans="1:1">
      <c r="A235" s="2" t="s">
        <v>867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13</vt:i4>
      </vt:variant>
    </vt:vector>
  </HeadingPairs>
  <TitlesOfParts>
    <vt:vector size="25" baseType="lpstr">
      <vt:lpstr>Tax Remaining</vt:lpstr>
      <vt:lpstr>Remaining</vt:lpstr>
      <vt:lpstr>Invoice </vt:lpstr>
      <vt:lpstr>Control</vt:lpstr>
      <vt:lpstr>Copy paste to Here</vt:lpstr>
      <vt:lpstr>Shipping Invoice</vt:lpstr>
      <vt:lpstr>Shipping Customer</vt:lpstr>
      <vt:lpstr>Full Tax</vt:lpstr>
      <vt:lpstr>Old Code</vt:lpstr>
      <vt:lpstr>Just data</vt:lpstr>
      <vt:lpstr>Just data 2</vt:lpstr>
      <vt:lpstr>Just Data 3</vt:lpstr>
      <vt:lpstr>Control!Print_Area</vt:lpstr>
      <vt:lpstr>'Full Tax'!Print_Area</vt:lpstr>
      <vt:lpstr>'Invoice '!Print_Area</vt:lpstr>
      <vt:lpstr>Remaining!Print_Area</vt:lpstr>
      <vt:lpstr>'Shipping Customer'!Print_Area</vt:lpstr>
      <vt:lpstr>'Shipping Invoice'!Print_Area</vt:lpstr>
      <vt:lpstr>'Tax Remaining'!Print_Area</vt:lpstr>
      <vt:lpstr>'Full Tax'!Print_Titles</vt:lpstr>
      <vt:lpstr>'Invoice '!Print_Titles</vt:lpstr>
      <vt:lpstr>Remaining!Print_Titles</vt:lpstr>
      <vt:lpstr>'Shipping Customer'!Print_Titles</vt:lpstr>
      <vt:lpstr>'Shipping Invoice'!Print_Titles</vt:lpstr>
      <vt:lpstr>'Tax Remaining'!Print_Titles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2023-12-07T05:32:57Z</cp:lastPrinted>
  <dcterms:created xsi:type="dcterms:W3CDTF">2009-06-02T18:56:54Z</dcterms:created>
  <dcterms:modified xsi:type="dcterms:W3CDTF">2023-12-07T05:32:59Z</dcterms:modified>
</cp:coreProperties>
</file>