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7D7D010-36A3-4C83-8E35-D64796E65B36}"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Invoice!$A$1:$K$231</definedName>
    <definedName name="_xlnm.Print_Area" localSheetId="2">'Shipping Invoice'!$A$1:$L$223</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2" i="7" l="1"/>
  <c r="J226" i="2"/>
  <c r="B219" i="7"/>
  <c r="J223" i="2"/>
  <c r="J224" i="2" s="1"/>
  <c r="J216" i="2"/>
  <c r="J217" i="2"/>
  <c r="J218" i="2"/>
  <c r="K185" i="7"/>
  <c r="K190" i="7"/>
  <c r="K191" i="7"/>
  <c r="K192" i="7"/>
  <c r="K194" i="7"/>
  <c r="K195" i="7"/>
  <c r="K196" i="7"/>
  <c r="K197" i="7"/>
  <c r="K198" i="7"/>
  <c r="K203" i="7"/>
  <c r="K205" i="7"/>
  <c r="K207" i="7"/>
  <c r="K208" i="7"/>
  <c r="K211" i="7"/>
  <c r="K214" i="7"/>
  <c r="K215" i="7"/>
  <c r="K217" i="7"/>
  <c r="K218" i="7"/>
  <c r="I182" i="7"/>
  <c r="I183" i="7"/>
  <c r="I185" i="7"/>
  <c r="I186" i="7"/>
  <c r="K186" i="7" s="1"/>
  <c r="I187" i="7"/>
  <c r="K187" i="7" s="1"/>
  <c r="I188" i="7"/>
  <c r="K188" i="7" s="1"/>
  <c r="I189" i="7"/>
  <c r="K189" i="7" s="1"/>
  <c r="I190" i="7"/>
  <c r="I191" i="7"/>
  <c r="I192" i="7"/>
  <c r="I193" i="7"/>
  <c r="K193" i="7" s="1"/>
  <c r="I194" i="7"/>
  <c r="I195" i="7"/>
  <c r="I196" i="7"/>
  <c r="I197" i="7"/>
  <c r="I198" i="7"/>
  <c r="I199" i="7"/>
  <c r="K199" i="7" s="1"/>
  <c r="I200" i="7"/>
  <c r="K200" i="7" s="1"/>
  <c r="I201" i="7"/>
  <c r="K201" i="7" s="1"/>
  <c r="I202" i="7"/>
  <c r="K202" i="7" s="1"/>
  <c r="I203" i="7"/>
  <c r="I204" i="7"/>
  <c r="K204" i="7" s="1"/>
  <c r="I205" i="7"/>
  <c r="I206" i="7"/>
  <c r="K206" i="7" s="1"/>
  <c r="I207" i="7"/>
  <c r="I208" i="7"/>
  <c r="I209" i="7"/>
  <c r="K209" i="7" s="1"/>
  <c r="I210" i="7"/>
  <c r="K210" i="7" s="1"/>
  <c r="I211" i="7"/>
  <c r="I212" i="7"/>
  <c r="K212" i="7" s="1"/>
  <c r="I213" i="7"/>
  <c r="K213" i="7" s="1"/>
  <c r="I214" i="7"/>
  <c r="I215" i="7"/>
  <c r="I216" i="7"/>
  <c r="K216" i="7" s="1"/>
  <c r="I217" i="7"/>
  <c r="I218" i="7"/>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K221" i="7"/>
  <c r="K14" i="7"/>
  <c r="K17" i="7"/>
  <c r="K10" i="7"/>
  <c r="I179" i="7"/>
  <c r="I171" i="7"/>
  <c r="I163" i="7"/>
  <c r="I153" i="7"/>
  <c r="I143" i="7"/>
  <c r="I134" i="7"/>
  <c r="I124" i="7"/>
  <c r="I114" i="7"/>
  <c r="I106" i="7"/>
  <c r="I96" i="7"/>
  <c r="I94" i="7"/>
  <c r="I88" i="7"/>
  <c r="I84" i="7"/>
  <c r="I78" i="7"/>
  <c r="I71" i="7"/>
  <c r="I67" i="7"/>
  <c r="I61" i="7"/>
  <c r="I59" i="7"/>
  <c r="I53" i="7"/>
  <c r="I49" i="7"/>
  <c r="I43" i="7"/>
  <c r="I41" i="7"/>
  <c r="I35" i="7"/>
  <c r="I31" i="7"/>
  <c r="I25" i="7"/>
  <c r="I23" i="7"/>
  <c r="N1" i="7"/>
  <c r="N1" i="6"/>
  <c r="E178" i="6" s="1"/>
  <c r="F1002" i="6"/>
  <c r="D179" i="6"/>
  <c r="B183" i="7" s="1"/>
  <c r="K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K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K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K219" i="7" l="1"/>
  <c r="F1001" i="6"/>
  <c r="I169" i="7"/>
  <c r="I24" i="7"/>
  <c r="I32" i="7"/>
  <c r="I42" i="7"/>
  <c r="K42" i="7" s="1"/>
  <c r="I50" i="7"/>
  <c r="I60" i="7"/>
  <c r="I68" i="7"/>
  <c r="I77" i="7"/>
  <c r="I85" i="7"/>
  <c r="I95" i="7"/>
  <c r="K95" i="7" s="1"/>
  <c r="I103" i="7"/>
  <c r="I113" i="7"/>
  <c r="I123" i="7"/>
  <c r="I133" i="7"/>
  <c r="I142" i="7"/>
  <c r="K142" i="7" s="1"/>
  <c r="I150" i="7"/>
  <c r="K150" i="7" s="1"/>
  <c r="I160" i="7"/>
  <c r="I170" i="7"/>
  <c r="I178" i="7"/>
  <c r="K82" i="7"/>
  <c r="K94" i="7"/>
  <c r="K106" i="7"/>
  <c r="K124" i="7"/>
  <c r="K178" i="7"/>
  <c r="I26" i="7"/>
  <c r="K26" i="7" s="1"/>
  <c r="I36" i="7"/>
  <c r="I44" i="7"/>
  <c r="I54" i="7"/>
  <c r="I62" i="7"/>
  <c r="I72" i="7"/>
  <c r="K72" i="7" s="1"/>
  <c r="I79" i="7"/>
  <c r="K79" i="7" s="1"/>
  <c r="I89" i="7"/>
  <c r="I97" i="7"/>
  <c r="I107" i="7"/>
  <c r="I115" i="7"/>
  <c r="I125" i="7"/>
  <c r="K125" i="7" s="1"/>
  <c r="I144" i="7"/>
  <c r="K144" i="7" s="1"/>
  <c r="I154" i="7"/>
  <c r="K154" i="7" s="1"/>
  <c r="I164" i="7"/>
  <c r="I173" i="7"/>
  <c r="K173" i="7" s="1"/>
  <c r="I180" i="7"/>
  <c r="K123" i="7"/>
  <c r="K88" i="7"/>
  <c r="K23" i="7"/>
  <c r="K29" i="7"/>
  <c r="K35" i="7"/>
  <c r="K41" i="7"/>
  <c r="K53" i="7"/>
  <c r="K59" i="7"/>
  <c r="K65" i="7"/>
  <c r="K71" i="7"/>
  <c r="K77" i="7"/>
  <c r="K89" i="7"/>
  <c r="K101" i="7"/>
  <c r="K107" i="7"/>
  <c r="K113" i="7"/>
  <c r="K143" i="7"/>
  <c r="K149" i="7"/>
  <c r="K179" i="7"/>
  <c r="I29" i="7"/>
  <c r="I37" i="7"/>
  <c r="K37" i="7" s="1"/>
  <c r="I47" i="7"/>
  <c r="K47" i="7" s="1"/>
  <c r="I55" i="7"/>
  <c r="I65" i="7"/>
  <c r="I73" i="7"/>
  <c r="I82" i="7"/>
  <c r="I90" i="7"/>
  <c r="K90" i="7" s="1"/>
  <c r="I100" i="7"/>
  <c r="K100" i="7" s="1"/>
  <c r="I108" i="7"/>
  <c r="I118" i="7"/>
  <c r="K118" i="7" s="1"/>
  <c r="I126" i="7"/>
  <c r="I137" i="7"/>
  <c r="K137" i="7" s="1"/>
  <c r="I145" i="7"/>
  <c r="K145" i="7" s="1"/>
  <c r="I155" i="7"/>
  <c r="K155" i="7" s="1"/>
  <c r="I165" i="7"/>
  <c r="K165" i="7" s="1"/>
  <c r="I174" i="7"/>
  <c r="I181" i="7"/>
  <c r="K120" i="7"/>
  <c r="K126" i="7"/>
  <c r="K174" i="7"/>
  <c r="K180" i="7"/>
  <c r="I30" i="7"/>
  <c r="I38" i="7"/>
  <c r="I48" i="7"/>
  <c r="I56" i="7"/>
  <c r="I66" i="7"/>
  <c r="I74" i="7"/>
  <c r="I83" i="7"/>
  <c r="K83" i="7" s="1"/>
  <c r="I91" i="7"/>
  <c r="I101" i="7"/>
  <c r="I109" i="7"/>
  <c r="I119" i="7"/>
  <c r="K119" i="7" s="1"/>
  <c r="I129" i="7"/>
  <c r="K129" i="7" s="1"/>
  <c r="I138" i="7"/>
  <c r="K138" i="7" s="1"/>
  <c r="I148" i="7"/>
  <c r="I158" i="7"/>
  <c r="I168" i="7"/>
  <c r="K168" i="7" s="1"/>
  <c r="I175" i="7"/>
  <c r="K175" i="7" s="1"/>
  <c r="I102" i="7"/>
  <c r="K102" i="7" s="1"/>
  <c r="I112" i="7"/>
  <c r="K112" i="7" s="1"/>
  <c r="I120" i="7"/>
  <c r="I130" i="7"/>
  <c r="I139" i="7"/>
  <c r="I149" i="7"/>
  <c r="I159" i="7"/>
  <c r="K159" i="7" s="1"/>
  <c r="I176" i="7"/>
  <c r="K130" i="7"/>
  <c r="K134" i="7"/>
  <c r="K57" i="7"/>
  <c r="K30" i="7"/>
  <c r="K48" i="7"/>
  <c r="K66" i="7"/>
  <c r="K78" i="7"/>
  <c r="K96" i="7"/>
  <c r="K114" i="7"/>
  <c r="K32" i="7"/>
  <c r="K38" i="7"/>
  <c r="K44" i="7"/>
  <c r="K50" i="7"/>
  <c r="K56" i="7"/>
  <c r="K62" i="7"/>
  <c r="K68" i="7"/>
  <c r="K74" i="7"/>
  <c r="K158" i="7"/>
  <c r="K170" i="7"/>
  <c r="K182" i="7"/>
  <c r="I22" i="7"/>
  <c r="I28" i="7"/>
  <c r="K28" i="7" s="1"/>
  <c r="I34" i="7"/>
  <c r="K34" i="7" s="1"/>
  <c r="I40" i="7"/>
  <c r="K40" i="7" s="1"/>
  <c r="I46" i="7"/>
  <c r="K46" i="7" s="1"/>
  <c r="I52" i="7"/>
  <c r="I58" i="7"/>
  <c r="K58" i="7" s="1"/>
  <c r="I64" i="7"/>
  <c r="K64" i="7" s="1"/>
  <c r="I70" i="7"/>
  <c r="K70" i="7" s="1"/>
  <c r="I76" i="7"/>
  <c r="K76" i="7" s="1"/>
  <c r="I81" i="7"/>
  <c r="K81" i="7" s="1"/>
  <c r="I87" i="7"/>
  <c r="K87" i="7" s="1"/>
  <c r="I93" i="7"/>
  <c r="I99" i="7"/>
  <c r="I105" i="7"/>
  <c r="K105" i="7" s="1"/>
  <c r="I111" i="7"/>
  <c r="K111" i="7" s="1"/>
  <c r="I117" i="7"/>
  <c r="K117" i="7" s="1"/>
  <c r="I122" i="7"/>
  <c r="K122" i="7" s="1"/>
  <c r="I128" i="7"/>
  <c r="K128" i="7" s="1"/>
  <c r="I132" i="7"/>
  <c r="I136" i="7"/>
  <c r="I141" i="7"/>
  <c r="K141" i="7" s="1"/>
  <c r="I147" i="7"/>
  <c r="K147" i="7" s="1"/>
  <c r="I152" i="7"/>
  <c r="I157" i="7"/>
  <c r="I162" i="7"/>
  <c r="K162" i="7" s="1"/>
  <c r="I167" i="7"/>
  <c r="I177" i="7"/>
  <c r="K177" i="7" s="1"/>
  <c r="K136" i="7"/>
  <c r="K152" i="7"/>
  <c r="K148" i="7"/>
  <c r="K161" i="7"/>
  <c r="K164" i="7"/>
  <c r="K93" i="7"/>
  <c r="K52" i="7"/>
  <c r="K167" i="7"/>
  <c r="K36" i="7"/>
  <c r="K54" i="7"/>
  <c r="K84" i="7"/>
  <c r="K160" i="7"/>
  <c r="K99" i="7"/>
  <c r="K24" i="7"/>
  <c r="K60" i="7"/>
  <c r="K108" i="7"/>
  <c r="K132" i="7"/>
  <c r="K25" i="7"/>
  <c r="K31" i="7"/>
  <c r="K43" i="7"/>
  <c r="K49" i="7"/>
  <c r="K55" i="7"/>
  <c r="K61" i="7"/>
  <c r="K67" i="7"/>
  <c r="K73" i="7"/>
  <c r="K85" i="7"/>
  <c r="K91" i="7"/>
  <c r="K97" i="7"/>
  <c r="K103" i="7"/>
  <c r="K109" i="7"/>
  <c r="K115" i="7"/>
  <c r="K127" i="7"/>
  <c r="K133" i="7"/>
  <c r="K139" i="7"/>
  <c r="K157" i="7"/>
  <c r="K163" i="7"/>
  <c r="K169" i="7"/>
  <c r="K181" i="7"/>
  <c r="I27" i="7"/>
  <c r="K27" i="7" s="1"/>
  <c r="I33" i="7"/>
  <c r="K33" i="7" s="1"/>
  <c r="I39" i="7"/>
  <c r="K39" i="7" s="1"/>
  <c r="I45" i="7"/>
  <c r="K45" i="7" s="1"/>
  <c r="I51" i="7"/>
  <c r="K51" i="7" s="1"/>
  <c r="I57" i="7"/>
  <c r="I63" i="7"/>
  <c r="K63" i="7" s="1"/>
  <c r="I69" i="7"/>
  <c r="K69" i="7" s="1"/>
  <c r="I75" i="7"/>
  <c r="K75" i="7" s="1"/>
  <c r="I80" i="7"/>
  <c r="K80" i="7" s="1"/>
  <c r="I86" i="7"/>
  <c r="K86" i="7" s="1"/>
  <c r="I92" i="7"/>
  <c r="K92" i="7" s="1"/>
  <c r="I98" i="7"/>
  <c r="K98" i="7" s="1"/>
  <c r="I104" i="7"/>
  <c r="K104" i="7" s="1"/>
  <c r="I110" i="7"/>
  <c r="K110" i="7" s="1"/>
  <c r="I116" i="7"/>
  <c r="K116" i="7" s="1"/>
  <c r="I121" i="7"/>
  <c r="K121" i="7" s="1"/>
  <c r="I127" i="7"/>
  <c r="I131" i="7"/>
  <c r="K131" i="7" s="1"/>
  <c r="I135" i="7"/>
  <c r="K135" i="7" s="1"/>
  <c r="I140" i="7"/>
  <c r="K140" i="7" s="1"/>
  <c r="I146" i="7"/>
  <c r="K146" i="7" s="1"/>
  <c r="I151" i="7"/>
  <c r="K151" i="7" s="1"/>
  <c r="I156" i="7"/>
  <c r="K156" i="7" s="1"/>
  <c r="I161" i="7"/>
  <c r="I166" i="7"/>
  <c r="K166" i="7" s="1"/>
  <c r="I172" i="7"/>
  <c r="K172" i="7" s="1"/>
  <c r="K176" i="7"/>
  <c r="E23" i="6"/>
  <c r="E29" i="6"/>
  <c r="E35" i="6"/>
  <c r="E41" i="6"/>
  <c r="E47" i="6"/>
  <c r="E53" i="6"/>
  <c r="E59" i="6"/>
  <c r="E65" i="6"/>
  <c r="E71" i="6"/>
  <c r="E77" i="6"/>
  <c r="E83" i="6"/>
  <c r="E89" i="6"/>
  <c r="E95" i="6"/>
  <c r="E101" i="6"/>
  <c r="E107" i="6"/>
  <c r="E113" i="6"/>
  <c r="E119" i="6"/>
  <c r="E125" i="6"/>
  <c r="E131" i="6"/>
  <c r="E137" i="6"/>
  <c r="E143" i="6"/>
  <c r="E149" i="6"/>
  <c r="E155" i="6"/>
  <c r="E161" i="6"/>
  <c r="E167" i="6"/>
  <c r="E173" i="6"/>
  <c r="E179" i="6"/>
  <c r="E18" i="6"/>
  <c r="E24" i="6"/>
  <c r="E30" i="6"/>
  <c r="E36" i="6"/>
  <c r="E42" i="6"/>
  <c r="E48" i="6"/>
  <c r="E54" i="6"/>
  <c r="E60" i="6"/>
  <c r="E66" i="6"/>
  <c r="E72" i="6"/>
  <c r="E78" i="6"/>
  <c r="E84" i="6"/>
  <c r="E90" i="6"/>
  <c r="E96" i="6"/>
  <c r="E102" i="6"/>
  <c r="E108" i="6"/>
  <c r="E114" i="6"/>
  <c r="E120" i="6"/>
  <c r="E126" i="6"/>
  <c r="E132" i="6"/>
  <c r="E138" i="6"/>
  <c r="E144" i="6"/>
  <c r="E150" i="6"/>
  <c r="E156" i="6"/>
  <c r="E162" i="6"/>
  <c r="E168" i="6"/>
  <c r="E174" i="6"/>
  <c r="E19" i="6"/>
  <c r="E25" i="6"/>
  <c r="E31" i="6"/>
  <c r="E37" i="6"/>
  <c r="E43" i="6"/>
  <c r="E49" i="6"/>
  <c r="E55" i="6"/>
  <c r="E61" i="6"/>
  <c r="E67" i="6"/>
  <c r="E73" i="6"/>
  <c r="E79" i="6"/>
  <c r="E85" i="6"/>
  <c r="E91" i="6"/>
  <c r="E97" i="6"/>
  <c r="E103" i="6"/>
  <c r="E109" i="6"/>
  <c r="E115" i="6"/>
  <c r="E121" i="6"/>
  <c r="E127" i="6"/>
  <c r="E133" i="6"/>
  <c r="E139" i="6"/>
  <c r="E145" i="6"/>
  <c r="E151" i="6"/>
  <c r="E157" i="6"/>
  <c r="E163" i="6"/>
  <c r="E169" i="6"/>
  <c r="E175" i="6"/>
  <c r="E20" i="6"/>
  <c r="E26" i="6"/>
  <c r="E32" i="6"/>
  <c r="E38" i="6"/>
  <c r="E44" i="6"/>
  <c r="E50" i="6"/>
  <c r="E56" i="6"/>
  <c r="E62" i="6"/>
  <c r="E68" i="6"/>
  <c r="E74" i="6"/>
  <c r="E80" i="6"/>
  <c r="E86" i="6"/>
  <c r="E92" i="6"/>
  <c r="E98" i="6"/>
  <c r="E104" i="6"/>
  <c r="E110" i="6"/>
  <c r="E116" i="6"/>
  <c r="E122" i="6"/>
  <c r="E128" i="6"/>
  <c r="E134" i="6"/>
  <c r="E140" i="6"/>
  <c r="E146" i="6"/>
  <c r="E152" i="6"/>
  <c r="E158" i="6"/>
  <c r="E164" i="6"/>
  <c r="E170" i="6"/>
  <c r="E176" i="6"/>
  <c r="E21" i="6"/>
  <c r="E27" i="6"/>
  <c r="E33" i="6"/>
  <c r="E39" i="6"/>
  <c r="E45" i="6"/>
  <c r="E51" i="6"/>
  <c r="E57" i="6"/>
  <c r="E63" i="6"/>
  <c r="E69" i="6"/>
  <c r="E75" i="6"/>
  <c r="E81" i="6"/>
  <c r="E87" i="6"/>
  <c r="E93" i="6"/>
  <c r="E99" i="6"/>
  <c r="E105" i="6"/>
  <c r="E111" i="6"/>
  <c r="E117" i="6"/>
  <c r="E123" i="6"/>
  <c r="E129" i="6"/>
  <c r="E135" i="6"/>
  <c r="E141" i="6"/>
  <c r="E147" i="6"/>
  <c r="E153" i="6"/>
  <c r="E159" i="6"/>
  <c r="E165" i="6"/>
  <c r="E171" i="6"/>
  <c r="E177" i="6"/>
  <c r="E22" i="6"/>
  <c r="E28" i="6"/>
  <c r="E34" i="6"/>
  <c r="E40" i="6"/>
  <c r="E46" i="6"/>
  <c r="E52" i="6"/>
  <c r="E58" i="6"/>
  <c r="E64" i="6"/>
  <c r="E70" i="6"/>
  <c r="E76" i="6"/>
  <c r="E82" i="6"/>
  <c r="E88" i="6"/>
  <c r="E94" i="6"/>
  <c r="E100" i="6"/>
  <c r="E106" i="6"/>
  <c r="E112" i="6"/>
  <c r="E118" i="6"/>
  <c r="E124" i="6"/>
  <c r="E130" i="6"/>
  <c r="E136" i="6"/>
  <c r="E142" i="6"/>
  <c r="E148" i="6"/>
  <c r="E154" i="6"/>
  <c r="E160" i="6"/>
  <c r="E166" i="6"/>
  <c r="E172" i="6"/>
  <c r="K22" i="7"/>
  <c r="M11" i="6"/>
  <c r="I229" i="2" s="1"/>
  <c r="I231" i="2" l="1"/>
  <c r="I230" i="2" s="1"/>
  <c r="K220"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3" i="6" l="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<sst xmlns="http://schemas.openxmlformats.org/spreadsheetml/2006/main" count="4461" uniqueCount="1017">
  <si>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</si>
  <si>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</si>
  <si>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</si>
  <si>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</si>
  <si>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</si>
  <si>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</si>
  <si>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</si>
  <si>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</si>
  <si>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</si>
  <si>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</si>
  <si>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</si>
  <si>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</si>
  <si>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</si>
  <si>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</si>
  <si>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</si>
  <si>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</si>
  <si>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</si>
  <si>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</si>
  <si>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</si>
  <si>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</si>
  <si>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</si>
  <si>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</si>
  <si>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</si>
  <si>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</si>
  <si>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</si>
  <si>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</si>
  <si>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</si>
  <si>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</si>
  <si>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</si>
  <si>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</si>
  <si>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</si>
  <si>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</si>
  <si>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</si>
  <si>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</si>
  <si>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</si>
  <si>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</si>
  <si>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</si>
  <si>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</si>
  <si>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</si>
  <si>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</si>
  <si>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</si>
  <si>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</si>
  <si>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</si>
  <si>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</si>
  <si>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</si>
  <si>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</si>
  <si>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</si>
  <si>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</si>
  <si>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</si>
  <si>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</si>
  <si>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</si>
  <si>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</si>
  <si>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</si>
  <si>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</si>
  <si>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</si>
  <si>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</si>
  <si>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</si>
  <si>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</si>
  <si>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</si>
  <si>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</si>
  <si>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</si>
  <si>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</si>
  <si>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</si>
  <si>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</si>
  <si>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</si>
  <si>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</si>
  <si>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</si>
  <si>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</si>
  <si>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</si>
  <si>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</si>
  <si>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</si>
  <si>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</si>
  <si>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</si>
  <si>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</si>
  <si>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</si>
  <si>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</si>
  <si>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</si>
  <si>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</si>
  <si>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</si>
  <si>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</si>
  <si>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</si>
  <si>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</si>
  <si>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</si>
  <si>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</si>
  <si>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</si>
  <si>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</si>
  <si>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</si>
  <si>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</si>
  <si>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</si>
  <si>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</si>
  <si>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</si>
  <si>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</si>
  <si>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</si>
  <si>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</si>
  <si>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</si>
  <si>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</si>
  <si>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</si>
  <si>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</si>
  <si>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</si>
  <si>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</si>
  <si>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</si>
  <si>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</si>
  <si>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</si>
  <si>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</si>
  <si>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</si>
  <si>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</si>
  <si>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</si>
  <si>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</si>
  <si>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</si>
  <si>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</si>
  <si>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</si>
  <si>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</si>
  <si>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</si>
  <si>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</si>
  <si>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</si>
  <si>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</si>
  <si>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</si>
  <si>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</si>
  <si>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</si>
  <si>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</si>
  <si>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</si>
  <si>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</si>
  <si>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</si>
  <si>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</si>
  <si>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</si>
  <si>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</si>
  <si>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</si>
  <si>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</si>
  <si>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</si>
  <si>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</si>
  <si>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</si>
  <si>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</si>
  <si>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</si>
  <si>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</si>
  <si>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</si>
  <si>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</si>
  <si>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</si>
  <si>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</si>
  <si>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</si>
  <si>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</si>
  <si>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</si>
  <si>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</si>
  <si>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</si>
  <si>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</si>
  <si>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</si>
  <si>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</si>
  <si>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</si>
  <si>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</si>
  <si>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</si>
  <si>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</si>
  <si>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</si>
  <si>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</si>
  <si>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</si>
  <si>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</si>
  <si>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</si>
  <si>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</si>
  <si>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</si>
  <si>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</si>
  <si>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</si>
  <si>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</si>
  <si>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</si>
  <si>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</si>
  <si>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</si>
  <si>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</si>
  <si>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</si>
  <si>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</si>
  <si>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</si>
  <si>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</si>
  <si>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</si>
  <si>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</si>
  <si>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</si>
  <si>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</si>
  <si>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</si>
  <si>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</si>
  <si>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</si>
  <si>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</si>
  <si>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</si>
  <si>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</si>
  <si>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</si>
  <si>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</si>
  <si>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</si>
  <si>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</si>
  <si>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</si>
  <si>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</si>
  <si>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</si>
  <si>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</si>
  <si>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</si>
  <si>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</si>
  <si>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</si>
  <si>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</si>
  <si>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</si>
  <si>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</si>
  <si>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</si>
  <si>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</si>
  <si>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</si>
  <si>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</si>
  <si>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</si>
  <si>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</si>
  <si>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</si>
  <si>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</si>
  <si>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</si>
  <si>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</si>
  <si>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</si>
  <si>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</si>
  <si>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</si>
  <si>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</si>
  <si>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</si>
  <si>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</si>
  <si>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</si>
  <si>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</si>
  <si>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</si>
  <si>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</si>
  <si>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</si>
  <si>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</si>
  <si>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</si>
  <si>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</si>
  <si>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</si>
  <si>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</si>
  <si>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</si>
  <si>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</si>
  <si>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</si>
  <si>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</si>
  <si>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</si>
  <si>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</si>
  <si>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</si>
  <si>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</si>
  <si>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</si>
  <si>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</si>
  <si>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</si>
  <si>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</si>
  <si>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</si>
  <si>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</si>
  <si>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</si>
  <si>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</si>
  <si>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</si>
  <si>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</si>
  <si>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</si>
  <si>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</si>
  <si>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</si>
  <si>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</si>
  <si>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</si>
  <si>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</si>
  <si>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</si>
  <si>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</si>
  <si>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</si>
  <si>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</si>
  <si>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</si>
  <si>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</si>
  <si>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</si>
  <si>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</si>
  <si>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</si>
  <si>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</si>
  <si>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</si>
  <si>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</si>
  <si>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</si>
  <si>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</si>
  <si>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</si>
  <si>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</si>
  <si>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</si>
  <si>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</si>
  <si>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</si>
  <si>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</si>
  <si>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</si>
  <si>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</si>
  <si>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</si>
  <si>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</si>
  <si>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</si>
  <si>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</si>
  <si>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</si>
  <si>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</si>
  <si>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</si>
  <si>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</si>
  <si>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</si>
  <si>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</si>
  <si>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</si>
  <si>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</si>
  <si>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</si>
  <si>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</si>
  <si>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</si>
  <si>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</si>
  <si>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</si>
  <si>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</si>
  <si>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</si>
  <si>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</si>
  <si>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</si>
  <si>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</si>
  <si>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</si>
  <si>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</si>
  <si>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</si>
  <si>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</si>
  <si>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</si>
  <si>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</si>
  <si>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</si>
  <si>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</si>
  <si>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</si>
  <si>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</si>
  <si>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</si>
  <si>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</si>
  <si>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</si>
  <si>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</si>
  <si>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</si>
  <si>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</si>
  <si>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</si>
  <si>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</si>
  <si>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</si>
  <si>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</si>
  <si>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</si>
  <si>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</si>
  <si>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</si>
  <si>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</si>
  <si>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</si>
  <si>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</si>
  <si>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</si>
  <si>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</si>
  <si>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</si>
  <si>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</si>
  <si>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</si>
  <si>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</si>
  <si>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</si>
  <si>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</si>
  <si>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</si>
  <si>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</si>
  <si>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</si>
  <si>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</si>
  <si>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</si>
  <si>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</si>
  <si>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</si>
  <si>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</si>
  <si>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</si>
  <si>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</si>
  <si>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</si>
  <si>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</si>
  <si>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</si>
  <si>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</si>
  <si>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</si>
  <si>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</si>
  <si>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</si>
  <si>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</si>
  <si>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</si>
  <si>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</si>
  <si>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</si>
  <si>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</si>
  <si>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</si>
  <si>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</si>
  <si>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</si>
  <si>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</si>
  <si>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</si>
  <si>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</si>
  <si>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</si>
  <si>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</si>
  <si>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</si>
  <si>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</si>
  <si>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</si>
  <si>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</si>
  <si>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</si>
  <si>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</si>
  <si>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</si>
  <si>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</si>
  <si>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</si>
  <si>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</si>
  <si>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</si>
  <si>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</si>
  <si>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</si>
  <si>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</si>
  <si>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</si>
  <si>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</si>
  <si>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</si>
  <si>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</si>
  <si>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</si>
  <si>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</si>
  <si>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</si>
  <si>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</si>
  <si>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</si>
  <si>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</si>
  <si>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</si>
  <si>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</si>
  <si>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</si>
  <si>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</si>
  <si>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</si>
  <si>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</si>
  <si>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</si>
  <si>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</si>
  <si>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</si>
  <si>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</si>
  <si>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</si>
  <si>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</si>
  <si>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</si>
  <si>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</si>
  <si>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</si>
  <si>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</si>
  <si>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</si>
  <si>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</si>
  <si>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</si>
  <si>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</si>
  <si>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</si>
  <si>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</si>
  <si>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</si>
  <si>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</si>
  <si>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</si>
  <si>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</si>
  <si>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</si>
  <si>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</si>
  <si>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</si>
  <si>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</si>
  <si>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</si>
  <si>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</si>
  <si>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</si>
  <si>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</si>
  <si>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</si>
  <si>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</si>
  <si>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</si>
  <si>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</si>
  <si>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</si>
  <si>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</si>
  <si>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</si>
  <si>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</si>
  <si>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</si>
  <si>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</si>
  <si>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</si>
  <si>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</si>
  <si>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</si>
  <si>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</si>
  <si>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</si>
  <si>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</si>
  <si>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</si>
  <si>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</si>
  <si>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</si>
  <si>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</si>
  <si>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</si>
  <si>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</si>
  <si>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</si>
  <si>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</si>
  <si>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</si>
  <si>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</si>
  <si>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</si>
  <si>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</si>
  <si>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</si>
  <si>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</si>
  <si>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</si>
  <si>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</si>
  <si>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</si>
  <si>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</si>
  <si>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</si>
  <si>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</si>
  <si>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</si>
  <si>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</si>
  <si>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</si>
  <si>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</si>
  <si>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</si>
  <si>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</si>
  <si>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</si>
  <si>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</si>
  <si>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</si>
  <si>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</si>
  <si>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</si>
  <si>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</si>
  <si>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</si>
  <si>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</si>
  <si>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</si>
  <si>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</si>
  <si>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</si>
  <si>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</si>
  <si>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</si>
  <si>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</si>
  <si>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</si>
  <si>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</si>
  <si>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</si>
  <si>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</si>
  <si>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</si>
  <si>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</si>
  <si>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</si>
  <si>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</si>
  <si>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</si>
  <si>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</si>
  <si>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</si>
  <si>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</si>
  <si>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</si>
  <si>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</si>
  <si>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</si>
  <si>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</si>
  <si>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</si>
  <si>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</si>
  <si>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</si>
  <si>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</si>
  <si>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</si>
  <si>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</si>
  <si>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</si>
  <si>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</si>
  <si>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</si>
  <si>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</si>
  <si>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</si>
  <si>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</si>
  <si>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</si>
  <si>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</si>
  <si>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</si>
  <si>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</si>
  <si>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</si>
  <si>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</si>
  <si>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</si>
  <si>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</si>
  <si>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</si>
  <si>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</si>
  <si>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</si>
  <si>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</si>
  <si>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</si>
  <si>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</si>
  <si>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</si>
  <si>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</si>
  <si>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</si>
  <si>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</si>
  <si>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</si>
  <si>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</si>
  <si>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</si>
  <si>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</si>
  <si>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</si>
  <si>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</si>
  <si>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</si>
  <si>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</si>
  <si>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</si>
  <si>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</si>
  <si>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</si>
  <si>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</si>
  <si>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</si>
  <si>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</si>
  <si>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</si>
  <si>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</si>
  <si>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</si>
  <si>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</si>
  <si>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</si>
  <si>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</si>
  <si>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</si>
  <si>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</si>
  <si>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</si>
  <si>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</si>
  <si>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</si>
  <si>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</si>
  <si>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</si>
  <si>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</si>
  <si>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</si>
  <si>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</si>
  <si>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</si>
  <si>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</si>
  <si>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</si>
  <si>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</si>
  <si>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</si>
  <si>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</si>
  <si>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</si>
  <si>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</si>
  <si>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</si>
  <si>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</si>
  <si>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</si>
  <si>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</si>
  <si>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</si>
  <si>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</si>
  <si>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</si>
  <si>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</si>
  <si>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</si>
  <si>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</si>
  <si>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</si>
  <si>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</si>
  <si>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</si>
  <si>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</si>
  <si>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</si>
  <si>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</si>
  <si>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</si>
  <si>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</si>
  <si>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</si>
  <si>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</si>
  <si>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</si>
  <si>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</si>
  <si>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</si>
  <si>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</si>
  <si>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</si>
  <si>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</si>
  <si>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</si>
  <si>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</si>
  <si>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</si>
  <si>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</si>
  <si>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</si>
  <si>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</si>
  <si>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</si>
  <si>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</si>
  <si>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</si>
  <si>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</si>
  <si>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</si>
  <si>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</si>
  <si>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</si>
  <si>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</si>
  <si>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</si>
  <si>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</si>
  <si>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</si>
  <si>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</si>
  <si>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</si>
  <si>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</si>
  <si>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</si>
  <si>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</si>
  <si>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</si>
  <si>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</si>
  <si>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</si>
  <si>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</si>
  <si>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</si>
  <si>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</si>
  <si>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</si>
  <si>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</si>
  <si>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</si>
  <si>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</si>
  <si>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</si>
  <si>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</si>
  <si>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</si>
  <si>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</si>
  <si>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</si>
  <si>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</si>
  <si>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</si>
  <si>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</si>
  <si>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</si>
  <si>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</si>
  <si>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</si>
  <si>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</si>
  <si>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</si>
  <si>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</si>
  <si>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</si>
  <si>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</si>
  <si>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</si>
  <si>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</si>
  <si>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</si>
  <si>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</si>
  <si>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</si>
  <si>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</si>
  <si>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</si>
  <si>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</si>
  <si>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</si>
  <si>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</si>
  <si>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</si>
  <si>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</si>
  <si>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</si>
  <si>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</si>
  <si>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</si>
  <si>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</si>
  <si>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</si>
  <si>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</si>
  <si>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</si>
  <si>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</si>
  <si>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</si>
  <si>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</si>
  <si>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</si>
  <si>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</si>
  <si>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</si>
  <si>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</si>
  <si>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</si>
  <si>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</si>
  <si>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</si>
  <si>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</si>
  <si>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</si>
  <si>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</si>
  <si>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</si>
  <si>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</si>
  <si>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</si>
  <si>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</si>
  <si>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</si>
  <si>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</si>
  <si>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</si>
  <si>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</si>
  <si>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</si>
  <si>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</si>
  <si>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</si>
  <si>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</si>
  <si>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</si>
  <si>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</si>
  <si>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</si>
  <si>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</si>
  <si>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</si>
  <si>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</si>
  <si>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</si>
  <si>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</si>
  <si>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</si>
  <si>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</si>
  <si>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</si>
  <si>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</si>
  <si>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</si>
  <si>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</si>
  <si>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</si>
  <si>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</si>
  <si>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</si>
  <si>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</si>
  <si>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</si>
  <si>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</si>
  <si>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</si>
  <si>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</si>
  <si>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</si>
  <si>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</si>
  <si>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</si>
  <si>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</si>
  <si>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</si>
  <si>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</si>
  <si>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</si>
  <si>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</si>
  <si>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</si>
  <si>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</si>
  <si>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</si>
  <si>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</si>
  <si>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</si>
  <si>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</si>
  <si>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</si>
  <si>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</si>
  <si>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</si>
  <si>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</si>
  <si>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</si>
  <si>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</si>
  <si>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Piercinggruppen i Sverige AB</t>
  </si>
  <si>
    <t>Johannes Lindstrom</t>
  </si>
  <si>
    <t>Bjursasvagen 17</t>
  </si>
  <si>
    <t>79021 Bjursas</t>
  </si>
  <si>
    <t>Sweden</t>
  </si>
  <si>
    <t>Tel: 0046736410401</t>
  </si>
  <si>
    <t>Email: missmoreamore@gmail.com</t>
  </si>
  <si>
    <t>AGSEP12B</t>
  </si>
  <si>
    <t>AGSEP12C</t>
  </si>
  <si>
    <t>BBSPNB4</t>
  </si>
  <si>
    <t>BBTB5</t>
  </si>
  <si>
    <t>Color: Rose-gold</t>
  </si>
  <si>
    <t>Anodized surgical steel nipple or tongue barbell, 14g (1.6mm) with two 5mm balls</t>
  </si>
  <si>
    <t>BCAC5</t>
  </si>
  <si>
    <t>BCRTG</t>
  </si>
  <si>
    <t>Anodized ball closure ring, 14g (1.6mm) with a 6mm ball</t>
  </si>
  <si>
    <t>BILBS</t>
  </si>
  <si>
    <t>Clear bio flexible labret, 16g (1.2mm) with a star shaped sterling silver top with a center crystal</t>
  </si>
  <si>
    <t>BNTG</t>
  </si>
  <si>
    <t>Anodized 316L steel belly banana, 14g (1.6mm) with 5 &amp; 8mm balls</t>
  </si>
  <si>
    <t>CBETB2</t>
  </si>
  <si>
    <t>Anodized surgical steel circular barbell, 16g (1.2mm) with two 2mm balls</t>
  </si>
  <si>
    <t>DPG</t>
  </si>
  <si>
    <t>Gauge: 35mm</t>
  </si>
  <si>
    <t>DPWN</t>
  </si>
  <si>
    <t>Gauge: 12mm</t>
  </si>
  <si>
    <t>Sono wood double flared flesh tunnel</t>
  </si>
  <si>
    <t>Gauge: 22mm</t>
  </si>
  <si>
    <t>DTPG</t>
  </si>
  <si>
    <t>Gauge: 8mm</t>
  </si>
  <si>
    <t>Gauge: 18mm</t>
  </si>
  <si>
    <t>EXTSR</t>
  </si>
  <si>
    <t>Gauge: 1.6mm</t>
  </si>
  <si>
    <t>Black anodized surgical steel curved taper with double rubber O-rings</t>
  </si>
  <si>
    <t>FPG</t>
  </si>
  <si>
    <t>Gauge: 4mm</t>
  </si>
  <si>
    <t>Mirror polished surgical steel screw-fit flesh tunnel</t>
  </si>
  <si>
    <t>Gauge: 16mm</t>
  </si>
  <si>
    <t>Gauge: 52mm</t>
  </si>
  <si>
    <t>FPSI</t>
  </si>
  <si>
    <t>Gauge: 6mm</t>
  </si>
  <si>
    <t>Silicone double flared flesh tunnel</t>
  </si>
  <si>
    <t>Gauge: 10mm</t>
  </si>
  <si>
    <t>Gauge: 14mm</t>
  </si>
  <si>
    <t>Gauge: 19mm</t>
  </si>
  <si>
    <t>FSCPC</t>
  </si>
  <si>
    <t>High polished surgical steel screw-fit flesh tunnel with crystal studded rim</t>
  </si>
  <si>
    <t>FTPG</t>
  </si>
  <si>
    <t>PVD plated surgical steel screw-fit flesh tunnel</t>
  </si>
  <si>
    <t>FTSCPC</t>
  </si>
  <si>
    <t>Color: Black Anodized w/ Clear crystal</t>
  </si>
  <si>
    <t>PVD plated surgical steel flesh tunnel with crystal studded rim on the front side</t>
  </si>
  <si>
    <t>FTSZC</t>
  </si>
  <si>
    <t>High polished and black anodized surgical steel screw-fit flesh tunnel with clear star-shaped CZ in the center and crystal studded rim</t>
  </si>
  <si>
    <t>GPSEL22</t>
  </si>
  <si>
    <t>18k Gold plated 925 silver seamless ring, 22g (0.6mm) - outer diameter</t>
  </si>
  <si>
    <t>ITP</t>
  </si>
  <si>
    <t>Surgical steel fake taper with rubber O-rings - size 6mm</t>
  </si>
  <si>
    <t>LBT20B</t>
  </si>
  <si>
    <t>Anodized surgical steel labret, 20g (0.8mm) with a 3mm ball</t>
  </si>
  <si>
    <t>LBTFO3</t>
  </si>
  <si>
    <t>Color: Black anodized</t>
  </si>
  <si>
    <t>Anodized 316L steel labret, 16g (1.2mm) with a 3mm frosted steel ball</t>
  </si>
  <si>
    <t>Color: Rainbow anodized</t>
  </si>
  <si>
    <t>Color: Gold anodized</t>
  </si>
  <si>
    <t>MCD427</t>
  </si>
  <si>
    <t>MCDZ14</t>
  </si>
  <si>
    <t>Surgical steel belly banana, 14g (1.6mm) with a lower 7mm prong set cubic zirconia stone and a dangling cross with a central round CZ stone</t>
  </si>
  <si>
    <t>Crystal Color: Lavender</t>
  </si>
  <si>
    <t>MCDZ407</t>
  </si>
  <si>
    <t>Surgical steel belly banana, 14g (1.6mm) with a 7mm round prong set CZ stone and a dangling 8mm round CZ stone</t>
  </si>
  <si>
    <t>NCA</t>
  </si>
  <si>
    <t>925 Silver clip on nose hoop with a twisted wire design</t>
  </si>
  <si>
    <t>NSCSTOP</t>
  </si>
  <si>
    <t>Surgical steel nose screw, 20g (0.8mm) with star shaped top and round 1.5mm synthetic opal center</t>
  </si>
  <si>
    <t>Color: Green</t>
  </si>
  <si>
    <t>Color: Dark green</t>
  </si>
  <si>
    <t>Color: Pink</t>
  </si>
  <si>
    <t>NWTTZR2</t>
  </si>
  <si>
    <t>Rose gold PVD plated 316L steel nose screw, 20g (0.8mm) with prong set clear 2mm round cz stone</t>
  </si>
  <si>
    <t>NYHRBXC</t>
  </si>
  <si>
    <t>PGSG</t>
  </si>
  <si>
    <t>Ivory stone double flared plug</t>
  </si>
  <si>
    <t>One pair of plain 925 sterling silver hoop earrings, 1.2mm thickness</t>
  </si>
  <si>
    <t>Size: 14mm</t>
  </si>
  <si>
    <t>PHOP</t>
  </si>
  <si>
    <t>One pair of plain 925 sterling silver hoop earrings thickness 1.2mm with a 4mm pear ball</t>
  </si>
  <si>
    <t>RFTPG</t>
  </si>
  <si>
    <t>Gauge: 5mm</t>
  </si>
  <si>
    <t>Anodized surgical steel screw-fit flesh tunnel with rounded edges</t>
  </si>
  <si>
    <t>Gauge: 20mm</t>
  </si>
  <si>
    <t>Gauge: 25mm</t>
  </si>
  <si>
    <t>Length: 5mm</t>
  </si>
  <si>
    <t>High polished surgical steel hinged segment ring, 16g (1.2mm)</t>
  </si>
  <si>
    <t>SEND</t>
  </si>
  <si>
    <t>316L steel endless nose ring, 0.6mm (22g) with an inner diameter of 8mm to 10mm</t>
  </si>
  <si>
    <t>TEND</t>
  </si>
  <si>
    <t>PVD plated 316L steel endless nose ring, 0.6mm (22g) with inner diameter from 8mm to 10mm</t>
  </si>
  <si>
    <t>TPUVK</t>
  </si>
  <si>
    <t>Acrylic taper with double rubber O-rings</t>
  </si>
  <si>
    <t>UCBECN4</t>
  </si>
  <si>
    <t>High polished titanium G23 circular barbell, 1.2mm (16g) with two 4mm cones</t>
  </si>
  <si>
    <t>UFPG</t>
  </si>
  <si>
    <t>High polished titanium G23 screw-fit flesh tunnel</t>
  </si>
  <si>
    <t>UINDB</t>
  </si>
  <si>
    <t>Length: 40mm</t>
  </si>
  <si>
    <t>Titanium G23 industrial barbell, 14g (1.6mm) with two 5mm balls</t>
  </si>
  <si>
    <t>Length: 30mm</t>
  </si>
  <si>
    <t>ULB18B3</t>
  </si>
  <si>
    <t>Titanium G23 eyebrow labret, 1mm (18g) with 3mm ball</t>
  </si>
  <si>
    <t>ULBC3</t>
  </si>
  <si>
    <t>Titanium G23 labret, 16g (1.2mm) with a 3mm bezel set jewel ball</t>
  </si>
  <si>
    <t>USGTSH10</t>
  </si>
  <si>
    <t>Color: Gold 8mm</t>
  </si>
  <si>
    <t>PVD plated polished titanium G23 hinged segment ring, 1.2mm (16g) with outward facing CNC set Cubic Zirconia (CZ) stones</t>
  </si>
  <si>
    <t>Color: High Polish 12mm</t>
  </si>
  <si>
    <t>USGTSH11</t>
  </si>
  <si>
    <t>Color: Purple</t>
  </si>
  <si>
    <t>PVD plated titanium G23 hinged segment ring, 1.2mm (16g) with side facing CNC set Cubic Zirconia (CZ) stones at the side, inner diameter from 6mm to 10mm</t>
  </si>
  <si>
    <t>XBB14G</t>
  </si>
  <si>
    <t>Pack of 10 pcs. of high polished 316L steel barbell posts - threading 1.6mm (14g)</t>
  </si>
  <si>
    <t>XBN16G</t>
  </si>
  <si>
    <t>Pack of 10 pcs. of high polished 316L steel eyebrow banana posts - threading 1.2mm (16g)</t>
  </si>
  <si>
    <t>XBT2</t>
  </si>
  <si>
    <t>Pack of 10 pcs. of 2mm anodized surgical steel balls with threading 1.2mm (16g)</t>
  </si>
  <si>
    <t>XBT3XS</t>
  </si>
  <si>
    <t>Pack of 10 pcs of 3mm anodized surgical steel balls - threading 20g (0.8mm)</t>
  </si>
  <si>
    <t>XBT8G</t>
  </si>
  <si>
    <t>Pack of 10 pcs. of 8mm anodized surgical steel balls - threading 14g (1.6mm)</t>
  </si>
  <si>
    <t>XBTT4G</t>
  </si>
  <si>
    <t>Pack of 10 pcs. of 4mm rose gold PVD plated 316L steel balls with 1.6mm threading (14g)</t>
  </si>
  <si>
    <t>XBTT4S</t>
  </si>
  <si>
    <t>Pack of 10 pcs. of 4mm rose gold PVD plated 316L steel balls with 1.2mm threading (16g)</t>
  </si>
  <si>
    <t>XFOBT3G</t>
  </si>
  <si>
    <t>Pack of 10 pcs. of 3mm PVD plated 316L steel ball with a frosted effect surface - 1.6mm threading (14g)</t>
  </si>
  <si>
    <t>XJBT25S</t>
  </si>
  <si>
    <t>Color: Rose gold Anodized w/ Clear crystal</t>
  </si>
  <si>
    <t>Pack of 10 pcs. of 2.5 mm tiny anodized surgical steel balls with bezel set crystal and with 1.2mm threading (16g)</t>
  </si>
  <si>
    <t>XTBB14G</t>
  </si>
  <si>
    <t>Pack of 10 pcs. of anodized 316L steel steel barbells posts - threading 1.6mm (14g)</t>
  </si>
  <si>
    <t>XUBAL25</t>
  </si>
  <si>
    <t>Pack of 10 pcs. of 2.5mm high polished titanium G23 balls - threading 1.2mm (16g)</t>
  </si>
  <si>
    <t>XUBAL3</t>
  </si>
  <si>
    <t>Pack of 10 pcs. of 3mm high polished titanium G23 balls - threading 1.2mm (16g)</t>
  </si>
  <si>
    <t>XUBAL5</t>
  </si>
  <si>
    <t>Pack of 10 pcs. of 5mm high polished titanium G23 balls - threading 1.6mm (14g)</t>
  </si>
  <si>
    <t>XUBAL6</t>
  </si>
  <si>
    <t>Pack of 10 pcs. of 6mm high polished titanium G23 balls - threading 1.6mm (14g)</t>
  </si>
  <si>
    <t>XUBN16G</t>
  </si>
  <si>
    <t>Pack of 10 pcs. of high polished titanium G23 banana bars, 16g (1.2mm)</t>
  </si>
  <si>
    <t>XUCON5</t>
  </si>
  <si>
    <t>Pack of 10 pcs. of 5mm high polished titanium G23 cones - threading 14g (1.6mm)</t>
  </si>
  <si>
    <t>DPG13/8</t>
  </si>
  <si>
    <t>DPWN1/2</t>
  </si>
  <si>
    <t>DPWN7/8</t>
  </si>
  <si>
    <t>DTPG0</t>
  </si>
  <si>
    <t>DTPG11/16</t>
  </si>
  <si>
    <t>EXTSR14</t>
  </si>
  <si>
    <t>FPG6</t>
  </si>
  <si>
    <t>FPG1/2</t>
  </si>
  <si>
    <t>FPG5/8</t>
  </si>
  <si>
    <t>FPGXL2</t>
  </si>
  <si>
    <t>FPSI2</t>
  </si>
  <si>
    <t>FPSI0</t>
  </si>
  <si>
    <t>FPSI00</t>
  </si>
  <si>
    <t>FPSI1/2</t>
  </si>
  <si>
    <t>FPSI9/16</t>
  </si>
  <si>
    <t>FPSI3/4</t>
  </si>
  <si>
    <t>FSCPC00</t>
  </si>
  <si>
    <t>FTPG00</t>
  </si>
  <si>
    <t>FTSCPC00</t>
  </si>
  <si>
    <t>FTSCPC9/16</t>
  </si>
  <si>
    <t>FTSZC00</t>
  </si>
  <si>
    <t>GPSEL22D</t>
  </si>
  <si>
    <t>NCA8</t>
  </si>
  <si>
    <t>NCA10</t>
  </si>
  <si>
    <t>PGSG2</t>
  </si>
  <si>
    <t>PGSG00</t>
  </si>
  <si>
    <t>PGSG1/2</t>
  </si>
  <si>
    <t>PHO8</t>
  </si>
  <si>
    <t>PHO10</t>
  </si>
  <si>
    <t>PHO14</t>
  </si>
  <si>
    <t>PHOP8</t>
  </si>
  <si>
    <t>PHOP10</t>
  </si>
  <si>
    <t>RFTPG4</t>
  </si>
  <si>
    <t>RFTPG13/16</t>
  </si>
  <si>
    <t>RFTPG7/8</t>
  </si>
  <si>
    <t>RFTPG1</t>
  </si>
  <si>
    <t>TPUVK1/2</t>
  </si>
  <si>
    <t>TPUVK9/16</t>
  </si>
  <si>
    <t>UFPG2</t>
  </si>
  <si>
    <t>UFPG0</t>
  </si>
  <si>
    <t>USGTSH10A</t>
  </si>
  <si>
    <t>USGSH10C</t>
  </si>
  <si>
    <t>USGTSH11D</t>
  </si>
  <si>
    <t>XBB14GS</t>
  </si>
  <si>
    <t>XBB14GL</t>
  </si>
  <si>
    <t>XTBB14GS</t>
  </si>
  <si>
    <t>Three Thousand Two Hundred Twenty Seven and 16 cents USD</t>
  </si>
  <si>
    <t>925 Silver fake septum ring, 18g (1mm) with a knoted wire design on the lower part and a outer diameter of 1/2'' (12mm)</t>
  </si>
  <si>
    <t>925 Silver fake septum ring, 18g (1mm) with a balinese wire design with a ball in the center and a outer diameter of 1/2'' (12mm)</t>
  </si>
  <si>
    <t>316L steel spinner tongue barbell, 14g (1.6mm) with two 6mm balls and with a 16g (1.2mm) spinner bar with two 4mm balls - length 5/8'' (16mm)</t>
  </si>
  <si>
    <t>Surgical steel ball closure ring, 14g (1.6mm) with a 5mm acrylic checker closure ball - length 3/8'' (10mm)</t>
  </si>
  <si>
    <t>High polished surgical steel double flared flesh tunnel - size 12g to 2'' (2mm - 52mm)</t>
  </si>
  <si>
    <t>PVD plated surgical steel double flared flesh tunnel - 12g (2mm) to 2'' (52mm)</t>
  </si>
  <si>
    <t>Surgical steel belly banana, 14g (1.6mm) with a star shape design with ferido glued crystals with resin cover on the lower end - length 3/8'' (10mm)</t>
  </si>
  <si>
    <t>Display box with 52 pcs. of 925 sterling silver ''Bend it yourself'' nose studs, 22g (0.6mm) with heart shaped tops with round clear center crystal (in standard packing or in vacuum sealed packing to prevent tarnishing)</t>
  </si>
  <si>
    <t>Didi</t>
  </si>
  <si>
    <t>Added items via email on 08-Sep-23</t>
  </si>
  <si>
    <t>SELT16</t>
  </si>
  <si>
    <t>12mm</t>
  </si>
  <si>
    <t>Rose Gold</t>
  </si>
  <si>
    <t>PVD plated annealed surgical steel ring, 16g (1.2mm)</t>
  </si>
  <si>
    <t xml:space="preserve">PCP </t>
  </si>
  <si>
    <t>PCP14S</t>
  </si>
  <si>
    <t>1.6mm x 10mm</t>
  </si>
  <si>
    <t>Surgical steel ridged septum pincher 14g (1.6mm)  ,width 2/5'' (10mm)</t>
  </si>
  <si>
    <t>EXTSR16</t>
  </si>
  <si>
    <t>1.2mm</t>
  </si>
  <si>
    <t>Anodized Steel curved taper expander with double O-ring - 16g (1.2mm)</t>
  </si>
  <si>
    <t>EXTSR12</t>
  </si>
  <si>
    <t>2mm</t>
  </si>
  <si>
    <t>Anodized Steel curved taper expander with double O-ring - 12g (2mm)</t>
  </si>
  <si>
    <t>EXTSR10</t>
  </si>
  <si>
    <t>2.5mm</t>
  </si>
  <si>
    <t>Anodized Steel curved taper expander with double O-ring - 10g (2.5mm)</t>
  </si>
  <si>
    <t>MCDZ371</t>
  </si>
  <si>
    <t>10mm</t>
  </si>
  <si>
    <t>Clear</t>
  </si>
  <si>
    <t>Surgical steel belly banana, 14g (1.6mm) with a lower 8mm prong set cubic zirconia stone and a dangling anchor design with round Cubic Zirconia stone</t>
  </si>
  <si>
    <t>Lavender</t>
  </si>
  <si>
    <t>PGSAA</t>
  </si>
  <si>
    <t>PGSAA6</t>
  </si>
  <si>
    <t>4mm</t>
  </si>
  <si>
    <t>Double flared Jade stone Plug  - 6g (4 mm)</t>
  </si>
  <si>
    <t>DPWK</t>
  </si>
  <si>
    <t>DPWK6</t>
  </si>
  <si>
    <t>Areng wood double flare flesh tunnel - 6g (4mm)</t>
  </si>
  <si>
    <t>DPG13/16</t>
  </si>
  <si>
    <t>20mm</t>
  </si>
  <si>
    <t>High polished surgical steel double flare flesh tunnel - 13/16" (20mm)</t>
  </si>
  <si>
    <t>FPG9/32</t>
  </si>
  <si>
    <t>7mm</t>
  </si>
  <si>
    <t>High polished surgical steel double flare flesh tunnel - 9/32" (7mm)</t>
  </si>
  <si>
    <t>FPG11/16</t>
  </si>
  <si>
    <t>18mm</t>
  </si>
  <si>
    <t>Mirror polished surgical steel screw fit flesh tunnel  - 11/16" (18mm)</t>
  </si>
  <si>
    <t>FPG13/16</t>
  </si>
  <si>
    <t>Mirror polished surgical steel screw fit flesh tunnel - 13/16" (20mm)</t>
  </si>
  <si>
    <t>FPG7/8</t>
  </si>
  <si>
    <t>22mm</t>
  </si>
  <si>
    <t>Mirror polished surgical steel screw fit flesh tunnel - 7/8" (22mm)</t>
  </si>
  <si>
    <t>DTPG13/16</t>
  </si>
  <si>
    <t>Black</t>
  </si>
  <si>
    <t>PVD plated surgical steel double flare tunnel - 13/16" (20mm)</t>
  </si>
  <si>
    <t>FPSI5/8</t>
  </si>
  <si>
    <t>16mm</t>
  </si>
  <si>
    <t>Silicone double-flared flesh tunnel plug - 5/8" (16mm)</t>
  </si>
  <si>
    <t>DPWS</t>
  </si>
  <si>
    <t>DPWS00</t>
  </si>
  <si>
    <t>Double flared Sawo wood flesh tunnel plug - 00g (10mm)</t>
  </si>
  <si>
    <t>IPTRD</t>
  </si>
  <si>
    <t>IPTRD8</t>
  </si>
  <si>
    <t>8mm</t>
  </si>
  <si>
    <t>Anodized surgical steel  fake plug without O-Ring – size 8 mm (sold per pcs)</t>
  </si>
  <si>
    <t>PWK</t>
  </si>
  <si>
    <t>PWK1/2</t>
  </si>
  <si>
    <t>Solid double flare black horn plug - 1/2" (12mm)</t>
  </si>
  <si>
    <t>PWK13/16</t>
  </si>
  <si>
    <t>Solid double flare black horn plug - 13/16" (20mm)</t>
  </si>
  <si>
    <t>PWK7/8</t>
  </si>
  <si>
    <t>Solid double flare black horn plug - 7/8" (22mm)</t>
  </si>
  <si>
    <t>DGSFF</t>
  </si>
  <si>
    <t>DGSFF2</t>
  </si>
  <si>
    <t>6mm</t>
  </si>
  <si>
    <t>Amethyst  double flared stone flesh tunnel - 2g (6mm)</t>
  </si>
  <si>
    <t>DGSFF00</t>
  </si>
  <si>
    <t>Amethyst  double flared stone flesh tunnel - 00g (10mm)</t>
  </si>
  <si>
    <t>DGSAA</t>
  </si>
  <si>
    <t>DGSAA9/16</t>
  </si>
  <si>
    <t>14mm</t>
  </si>
  <si>
    <t>Real jade double flared stone flesh tunnel - 9/16" (14mm)</t>
  </si>
  <si>
    <t>SEGHT14</t>
  </si>
  <si>
    <t>PVD plated surgical steel hinged segment ring, 14g (1.6mm)</t>
  </si>
  <si>
    <t>SEPTDD</t>
  </si>
  <si>
    <t>Gold</t>
  </si>
  <si>
    <t>Annealed PVD plated 316L steel seamless septum ring, 16g (1.2mm) with a rough pattern</t>
  </si>
  <si>
    <t>PGSBB</t>
  </si>
  <si>
    <t>PGSBB1/2</t>
  </si>
  <si>
    <t>Moon stone double flare plug (opalite) - 1/2" (12 mm)</t>
  </si>
  <si>
    <t>DMXP3</t>
  </si>
  <si>
    <t>Display (36pcs ) of mix Half black and white acrylic spiral coil taper plug 2.5mm-8mm</t>
  </si>
  <si>
    <t>USGTSH10D</t>
  </si>
  <si>
    <t>PVD plated Titanium G23 hinged segment ring, 1.2mm (16g) with CNC set Cubic Zirconia (CZ) stones on the ring with inner diameter 6mm  (12cz)</t>
  </si>
  <si>
    <t>USGTSH11B</t>
  </si>
  <si>
    <t>Gold - Clear</t>
  </si>
  <si>
    <t>PVD plated Titanium G23 hinged segment ring, 1.2mm (16g) with CNC set Cubic Zirconia (CZ) stones at the side with inner diameter 10mm (18cz)</t>
  </si>
  <si>
    <t>DAPG13</t>
  </si>
  <si>
    <t>Display with 72 pcs. of black &amp; white acrylic screw-fit flesh tunnels - size 6g to 11/16" (4mm to 18mm)</t>
  </si>
  <si>
    <t>DAPG12</t>
  </si>
  <si>
    <t>Display with 24 pcs of Acrylic flesh tunnels - half Black &amp; White -Sizes 6g - 1/2'' (4mm -12mm)</t>
  </si>
  <si>
    <r>
      <t xml:space="preserve">40% Discount as per </t>
    </r>
    <r>
      <rPr>
        <b/>
        <sz val="10"/>
        <color theme="1"/>
        <rFont val="Arial"/>
        <family val="2"/>
      </rPr>
      <t>Platinum Membership</t>
    </r>
    <r>
      <rPr>
        <sz val="10"/>
        <color theme="1"/>
        <rFont val="Arial"/>
        <family val="2"/>
      </rPr>
      <t>:</t>
    </r>
  </si>
  <si>
    <r>
      <t xml:space="preserve">Free Shipping to Sweden via DHL as per </t>
    </r>
    <r>
      <rPr>
        <b/>
        <sz val="10"/>
        <color theme="1"/>
        <rFont val="Arial"/>
        <family val="2"/>
      </rPr>
      <t>Platinum Membership</t>
    </r>
    <r>
      <rPr>
        <sz val="10"/>
        <color theme="1"/>
        <rFont val="Arial"/>
        <family val="2"/>
      </rPr>
      <t>:</t>
    </r>
  </si>
  <si>
    <t>Arons Vag 3</t>
  </si>
  <si>
    <t>VAT: SE559188031401</t>
  </si>
  <si>
    <t>Replacement items</t>
  </si>
  <si>
    <t>FREE</t>
  </si>
  <si>
    <t>Three Thousand Three Hundred Seventeen and 80 cents USD</t>
  </si>
  <si>
    <t>40% Discount as per Platinum 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</si>
</sst>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59999389629810485"/>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style="thin">
        <color indexed="64"/>
      </right>
      <top style="double">
        <color indexed="64"/>
      </top>
      <bottom/>
      <diagonal/>
    </border>
  </borders>
  <cellStyleXfs count="718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2" fillId="0" borderId="0" applyNumberFormat="0" applyFont="0" applyFill="0" applyBorder="0" applyAlignment="0" applyProtection="0"/>
    <xf numFmtId="0" fontId="5" fillId="0" borderId="0"/>
    <xf numFmtId="0" fontId="23" fillId="0" borderId="0">
      <alignment vertical="center"/>
    </xf>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2" fillId="0" borderId="0" applyFon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 fillId="0" borderId="0"/>
    <xf numFmtId="0" fontId="2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31"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2"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32"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1" fillId="0" borderId="0"/>
  </cellStyleXfs>
  <cellXfs count="181">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0" xfId="0" applyFont="1" applyFill="1" applyAlignment="1">
      <alignment horizontal="left"/>
    </xf>
    <xf numFmtId="1" fontId="3" fillId="2" borderId="18"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1" fontId="18" fillId="5" borderId="46" xfId="0" applyNumberFormat="1" applyFont="1" applyFill="1" applyBorder="1" applyAlignment="1">
      <alignment horizontal="center" vertical="top" wrapText="1"/>
    </xf>
    <xf numFmtId="1" fontId="1" fillId="5" borderId="47" xfId="0" applyNumberFormat="1" applyFont="1" applyFill="1" applyBorder="1" applyAlignment="1">
      <alignment vertical="top" wrapText="1"/>
    </xf>
    <xf numFmtId="1" fontId="3" fillId="5" borderId="47" xfId="0" applyNumberFormat="1" applyFont="1" applyFill="1" applyBorder="1" applyAlignment="1">
      <alignment vertical="top" wrapText="1"/>
    </xf>
    <xf numFmtId="1" fontId="18" fillId="5" borderId="47" xfId="0" applyNumberFormat="1" applyFont="1" applyFill="1" applyBorder="1" applyAlignment="1">
      <alignment horizontal="center" vertical="center" wrapText="1"/>
    </xf>
    <xf numFmtId="2" fontId="1" fillId="5" borderId="47" xfId="0" applyNumberFormat="1" applyFont="1" applyFill="1" applyBorder="1" applyAlignment="1">
      <alignment horizontal="right" vertical="top" wrapText="1"/>
    </xf>
    <xf numFmtId="2" fontId="18" fillId="5" borderId="48" xfId="0" applyNumberFormat="1" applyFont="1" applyFill="1" applyBorder="1" applyAlignment="1">
      <alignment horizontal="right" vertical="top" wrapText="1"/>
    </xf>
    <xf numFmtId="0" fontId="18" fillId="2" borderId="20" xfId="0" applyFont="1" applyFill="1" applyBorder="1"/>
    <xf numFmtId="0" fontId="18" fillId="2" borderId="13" xfId="0" applyFont="1" applyFill="1" applyBorder="1"/>
    <xf numFmtId="1" fontId="3" fillId="6" borderId="9" xfId="0" applyNumberFormat="1" applyFont="1" applyFill="1" applyBorder="1" applyAlignment="1">
      <alignment vertical="top" wrapText="1"/>
    </xf>
    <xf numFmtId="1" fontId="3" fillId="6" borderId="13" xfId="0" applyNumberFormat="1" applyFont="1" applyFill="1" applyBorder="1" applyAlignment="1">
      <alignment vertical="top" wrapText="1"/>
    </xf>
    <xf numFmtId="1" fontId="18" fillId="2" borderId="49" xfId="0" applyNumberFormat="1" applyFont="1" applyFill="1" applyBorder="1" applyAlignment="1">
      <alignment horizontal="center" vertical="top" wrapText="1"/>
    </xf>
    <xf numFmtId="1" fontId="1" fillId="2" borderId="49" xfId="0" applyNumberFormat="1" applyFont="1" applyFill="1" applyBorder="1" applyAlignment="1">
      <alignment vertical="top" wrapText="1"/>
    </xf>
    <xf numFmtId="1" fontId="3" fillId="6" borderId="50" xfId="0" applyNumberFormat="1" applyFont="1" applyFill="1" applyBorder="1" applyAlignment="1">
      <alignment vertical="top" wrapText="1"/>
    </xf>
    <xf numFmtId="1" fontId="3" fillId="2" borderId="50" xfId="0" applyNumberFormat="1" applyFont="1" applyFill="1" applyBorder="1" applyAlignment="1">
      <alignment vertical="top" wrapText="1"/>
    </xf>
    <xf numFmtId="1" fontId="3" fillId="2" borderId="49" xfId="0" applyNumberFormat="1" applyFont="1" applyFill="1" applyBorder="1" applyAlignment="1">
      <alignment vertical="top" wrapText="1"/>
    </xf>
    <xf numFmtId="2" fontId="1" fillId="2" borderId="49" xfId="0" applyNumberFormat="1" applyFont="1" applyFill="1" applyBorder="1" applyAlignment="1">
      <alignment horizontal="right" vertical="top" wrapText="1"/>
    </xf>
    <xf numFmtId="2" fontId="18" fillId="2" borderId="49" xfId="0" applyNumberFormat="1" applyFont="1" applyFill="1" applyBorder="1" applyAlignment="1">
      <alignment horizontal="right" vertical="top" wrapText="1"/>
    </xf>
    <xf numFmtId="0" fontId="1" fillId="0" borderId="17" xfId="0" applyFont="1" applyBorder="1"/>
    <xf numFmtId="1" fontId="18" fillId="7" borderId="19" xfId="0" applyNumberFormat="1" applyFont="1" applyFill="1" applyBorder="1" applyAlignment="1">
      <alignment horizontal="center" vertical="top" wrapText="1"/>
    </xf>
    <xf numFmtId="1" fontId="1" fillId="7" borderId="19" xfId="0" applyNumberFormat="1" applyFont="1" applyFill="1" applyBorder="1" applyAlignment="1">
      <alignment vertical="top" wrapText="1"/>
    </xf>
    <xf numFmtId="1" fontId="3" fillId="7" borderId="9" xfId="0" applyNumberFormat="1" applyFont="1" applyFill="1" applyBorder="1" applyAlignment="1">
      <alignment vertical="top" wrapText="1"/>
    </xf>
    <xf numFmtId="1" fontId="3" fillId="7" borderId="19" xfId="0" applyNumberFormat="1" applyFont="1" applyFill="1" applyBorder="1" applyAlignment="1">
      <alignment vertical="top" wrapText="1"/>
    </xf>
    <xf numFmtId="2" fontId="1" fillId="7" borderId="19" xfId="0" applyNumberFormat="1" applyFont="1" applyFill="1" applyBorder="1" applyAlignment="1">
      <alignment horizontal="right" vertical="top" wrapText="1"/>
    </xf>
    <xf numFmtId="2" fontId="18" fillId="7" borderId="19" xfId="0" applyNumberFormat="1" applyFont="1" applyFill="1" applyBorder="1" applyAlignment="1">
      <alignment horizontal="right" vertical="top" wrapText="1"/>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7" borderId="9" xfId="0" applyNumberFormat="1" applyFont="1" applyFill="1" applyBorder="1" applyAlignment="1">
      <alignment vertical="top" wrapText="1"/>
    </xf>
    <xf numFmtId="1" fontId="3" fillId="7" borderId="17" xfId="0" applyNumberFormat="1" applyFont="1" applyFill="1" applyBorder="1" applyAlignment="1">
      <alignment vertical="top" wrapText="1"/>
    </xf>
    <xf numFmtId="1" fontId="3" fillId="2" borderId="50" xfId="0" applyNumberFormat="1" applyFont="1" applyFill="1" applyBorder="1" applyAlignment="1">
      <alignment vertical="top" wrapText="1"/>
    </xf>
    <xf numFmtId="1" fontId="3" fillId="2" borderId="51"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7180">
    <cellStyle name="Comma 2" xfId="7" xr:uid="{73543521-2B73-4691-A50B-5D1E9449DE35}"/>
    <cellStyle name="Comma 2 10" xfId="7007" xr:uid="{61979CD4-97D9-4402-8FA5-AE7D54DCE951}"/>
    <cellStyle name="Comma 2 2" xfId="4430" xr:uid="{15D58CE0-DAB9-4042-B5D6-4B810771A56E}"/>
    <cellStyle name="Comma 2 2 2" xfId="4755" xr:uid="{16D5D185-2F96-479E-A375-DC48B928E94D}"/>
    <cellStyle name="Comma 2 2 2 2" xfId="5326" xr:uid="{0E84E526-3077-4D5B-93E7-E5D1D84E9925}"/>
    <cellStyle name="Comma 2 2 2 2 2" xfId="6157" xr:uid="{DB767CF2-E96E-472D-9E71-3D4ACEA68309}"/>
    <cellStyle name="Comma 2 2 2 2 2 2" xfId="6058" xr:uid="{E6F67AB5-EF1C-4470-A4DB-1AB7424F8A6F}"/>
    <cellStyle name="Comma 2 2 2 2 2 3" xfId="7171" xr:uid="{BB693979-5A7F-46A4-A12D-244F52DC031F}"/>
    <cellStyle name="Comma 2 2 2 2 3" xfId="5874" xr:uid="{AE07C981-8704-4787-816C-C6B85332F530}"/>
    <cellStyle name="Comma 2 2 2 2 4" xfId="6012" xr:uid="{8EF5D82F-D64D-43B0-BDA4-992A5B80DAB6}"/>
    <cellStyle name="Comma 2 2 2 3" xfId="5899" xr:uid="{5E314B4A-DE2F-499B-A826-8995168857AF}"/>
    <cellStyle name="Comma 2 2 2 3 2" xfId="6970" xr:uid="{05B12CE2-834B-4B87-AC2A-27333CD81277}"/>
    <cellStyle name="Comma 2 2 2 3 3" xfId="7104" xr:uid="{8416937F-3234-4F6B-AF78-B8A43FBB179E}"/>
    <cellStyle name="Comma 2 2 2 4" xfId="5923" xr:uid="{9A07CE75-81F6-4A1D-9A1A-EFAC0C948E2F}"/>
    <cellStyle name="Comma 2 2 2 5" xfId="6028" xr:uid="{2BA999AA-2E4C-478A-95A6-C9BE9B805367}"/>
    <cellStyle name="Comma 2 2 2 6" xfId="5914" xr:uid="{527AC42D-C451-4A75-AAFD-391BF8625C2E}"/>
    <cellStyle name="Comma 2 2 3" xfId="4591" xr:uid="{50DE70EF-270B-49AC-9449-F78363970924}"/>
    <cellStyle name="Comma 2 2 3 2" xfId="5982" xr:uid="{E50CAC90-F998-4360-91DF-CCFA47DAF260}"/>
    <cellStyle name="Comma 2 2 3 2 2" xfId="6981" xr:uid="{BDB21D80-2BBD-4BD1-8859-05D5B018998C}"/>
    <cellStyle name="Comma 2 2 3 2 3" xfId="7154" xr:uid="{B71D1DBD-1EAF-4C8A-802A-731671CD351A}"/>
    <cellStyle name="Comma 2 2 3 3" xfId="5955" xr:uid="{A22DA073-0D6E-4AFE-A65C-EF8C423F7A26}"/>
    <cellStyle name="Comma 2 2 3 4" xfId="6068" xr:uid="{474BEA32-A641-49DA-B1A5-F7FAB6D15482}"/>
    <cellStyle name="Comma 2 2 4" xfId="6112" xr:uid="{BFC16DD4-FD35-49F9-85D2-6CC10E137818}"/>
    <cellStyle name="Comma 2 2 4 2" xfId="5988" xr:uid="{799FD109-B719-4839-872A-B991CA86A17D}"/>
    <cellStyle name="Comma 2 2 4 2 2" xfId="6978" xr:uid="{0FF29D64-613E-40C1-95FB-6AB397AB0F09}"/>
    <cellStyle name="Comma 2 2 4 2 3" xfId="7139" xr:uid="{90431FCB-4E3C-4ADE-965A-E04CAE5782CE}"/>
    <cellStyle name="Comma 2 2 4 3" xfId="5948" xr:uid="{69804F2C-63F0-4513-9450-811E3A9C0EE6}"/>
    <cellStyle name="Comma 2 2 4 4" xfId="7066" xr:uid="{EFEE8FEB-0C7F-4B6C-8819-D835B1F8AE25}"/>
    <cellStyle name="Comma 2 2 5" xfId="6106" xr:uid="{681126A4-E93A-4903-A44A-75DC64FE8A2B}"/>
    <cellStyle name="Comma 2 2 5 2" xfId="7005" xr:uid="{877A9C3A-81E9-4976-85BC-2D25BDE45FAE}"/>
    <cellStyle name="Comma 2 2 5 3" xfId="7121" xr:uid="{51786415-9474-4F69-927E-CC9DC7F22207}"/>
    <cellStyle name="Comma 2 2 6" xfId="5844" xr:uid="{4B3F5575-D585-42DA-86CC-877E531CDBB1}"/>
    <cellStyle name="Comma 2 2 6 2" xfId="6027" xr:uid="{0AFFE78B-A6F5-4CF1-A2A3-059D5E7BE2EF}"/>
    <cellStyle name="Comma 2 2 6 3" xfId="7085" xr:uid="{0247484C-7BE6-4A80-9621-702CECC49836}"/>
    <cellStyle name="Comma 2 2 7" xfId="5817" xr:uid="{92550BC3-9B3F-48CF-A33D-BF4585699376}"/>
    <cellStyle name="Comma 2 2 8" xfId="6089" xr:uid="{A01E33F4-3924-4318-A564-01F7B41D6F1A}"/>
    <cellStyle name="Comma 2 2 9" xfId="6125" xr:uid="{6E67781C-DC6F-42FA-BA1D-1E287E437A2C}"/>
    <cellStyle name="Comma 2 3" xfId="6021" xr:uid="{B26B30D0-0F81-49F8-A6B3-628396AC9A14}"/>
    <cellStyle name="Comma 2 3 2" xfId="6016" xr:uid="{625A268B-C3A7-498F-A9E6-AE2A9FD643E4}"/>
    <cellStyle name="Comma 2 3 2 2" xfId="5979" xr:uid="{941062C9-8E72-4FB3-A31B-B033600DDBDC}"/>
    <cellStyle name="Comma 2 3 2 2 2" xfId="7002" xr:uid="{88E4AC32-2DD7-4F79-A7AF-235FCF451910}"/>
    <cellStyle name="Comma 2 3 2 2 3" xfId="7164" xr:uid="{589A43C2-C004-4A49-99F9-C43E525E0D2F}"/>
    <cellStyle name="Comma 2 3 2 3" xfId="6076" xr:uid="{1EA48A2E-BD65-462B-8479-C171E6B1DDF1}"/>
    <cellStyle name="Comma 2 3 2 4" xfId="7047" xr:uid="{83EA6FD9-6E3E-4FBF-B432-211CEAB1C47D}"/>
    <cellStyle name="Comma 2 3 3" xfId="5884" xr:uid="{877ED724-3E3B-4216-B0C5-C409A77A8BD2}"/>
    <cellStyle name="Comma 2 3 3 2" xfId="5859" xr:uid="{1DE7F099-38D5-4032-8AF6-B92849EE43F6}"/>
    <cellStyle name="Comma 2 3 3 3" xfId="7095" xr:uid="{3C878337-64D7-485B-9C37-904F91ECEEC9}"/>
    <cellStyle name="Comma 2 3 4" xfId="6153" xr:uid="{6AAAC9FD-C19C-4B1C-8148-F50C94D1A9C0}"/>
    <cellStyle name="Comma 2 3 5" xfId="5875" xr:uid="{B6358AA7-78A4-46EC-914A-5B438751BED8}"/>
    <cellStyle name="Comma 2 3 6" xfId="7021" xr:uid="{5BC1F8B8-59F9-44C9-8A14-E9F6744738D2}"/>
    <cellStyle name="Comma 2 4" xfId="6019" xr:uid="{CAAD4ECB-1C7F-4B89-855C-49266A641145}"/>
    <cellStyle name="Comma 2 4 2" xfId="5879" xr:uid="{531901B9-F0E2-4454-9303-7274D66DAFD2}"/>
    <cellStyle name="Comma 2 4 2 2" xfId="6980" xr:uid="{E476EE66-F1B0-40F6-9F73-58D13014B04B}"/>
    <cellStyle name="Comma 2 4 2 3" xfId="7147" xr:uid="{43E6C571-1480-4D25-8BDE-397226FC06F2}"/>
    <cellStyle name="Comma 2 4 3" xfId="5958" xr:uid="{D6CFF36D-CE4A-48B9-9E55-38548F1E76D5}"/>
    <cellStyle name="Comma 2 4 4" xfId="7033" xr:uid="{479B88CF-C747-4F8D-B8C0-B69096151F47}"/>
    <cellStyle name="Comma 2 5" xfId="5842" xr:uid="{472251E4-41CC-428D-BD89-3450C929D51D}"/>
    <cellStyle name="Comma 2 5 2" xfId="5991" xr:uid="{6D81D7C0-D4A0-49A9-8F52-54867427AD93}"/>
    <cellStyle name="Comma 2 5 2 2" xfId="6976" xr:uid="{C67327FF-6D6C-4B9C-9218-A4D269FB9A44}"/>
    <cellStyle name="Comma 2 5 2 3" xfId="7130" xr:uid="{95B7293A-5208-4112-91BF-0CC9C8E1C666}"/>
    <cellStyle name="Comma 2 5 3" xfId="7003" xr:uid="{1E75A770-DC02-4B5A-85E3-E83C91457FF2}"/>
    <cellStyle name="Comma 2 5 4" xfId="7059" xr:uid="{6CC18727-09A3-449F-82E9-FB8D94BE7F5C}"/>
    <cellStyle name="Comma 2 6" xfId="5881" xr:uid="{9A53B70E-07A2-42F0-A9D8-1F9934E21711}"/>
    <cellStyle name="Comma 2 6 2" xfId="5901" xr:uid="{C944A21B-1346-41A0-86F2-E9D8D4B16423}"/>
    <cellStyle name="Comma 2 6 3" xfId="7111" xr:uid="{1814E0F9-B9E8-4D12-B824-C7C590B8BF5F}"/>
    <cellStyle name="Comma 2 7" xfId="6995" xr:uid="{957616EC-2E6E-4BF7-A30E-F7C26166AD6F}"/>
    <cellStyle name="Comma 2 7 2" xfId="5866" xr:uid="{A1C4C91E-BC2F-452B-9A5A-98CC8EEB2D40}"/>
    <cellStyle name="Comma 2 7 3" xfId="7075" xr:uid="{D9484A4E-2B0B-4952-BC72-02072739FFAD}"/>
    <cellStyle name="Comma 2 8" xfId="6983" xr:uid="{EED14B6B-3BFE-4146-B877-1229462D0E78}"/>
    <cellStyle name="Comma 2 9" xfId="5972" xr:uid="{1F9E8D5C-AC8F-4CA9-89A3-972E3C4BC908}"/>
    <cellStyle name="Comma 3" xfId="4318" xr:uid="{F4B6BDF4-F327-4226-9375-BF4D16D9B0E5}"/>
    <cellStyle name="Comma 3 2" xfId="4432" xr:uid="{63E62735-F9D0-422A-BDC6-7C0AEE9D13B2}"/>
    <cellStyle name="Comma 3 2 2" xfId="4756" xr:uid="{72F9EA50-5239-4E73-9614-D913150A7B07}"/>
    <cellStyle name="Comma 3 2 2 2" xfId="5327" xr:uid="{5F4BBB27-2C76-4275-ADB8-9DF49E46CB7A}"/>
    <cellStyle name="Comma 3 2 3" xfId="5325" xr:uid="{41C839BB-A7A3-421A-9DB2-9881AA1DBB78}"/>
    <cellStyle name="Currency 10" xfId="8" xr:uid="{2D578F7E-1815-452D-ADF3-EEB9DE4F55F6}"/>
    <cellStyle name="Currency 10 2" xfId="9" xr:uid="{EE0EE733-C69E-408A-97FF-B9FF47A1F15A}"/>
    <cellStyle name="Currency 10 2 2" xfId="203" xr:uid="{16C939E6-CF3A-4ED6-A319-2404328062E0}"/>
    <cellStyle name="Currency 10 2 2 2" xfId="4616" xr:uid="{FE744E52-ABB4-4445-864B-432387AC2893}"/>
    <cellStyle name="Currency 10 2 2 2 2" xfId="5669" xr:uid="{18FE0CEE-9982-4C4A-8391-F6A492E1ECC7}"/>
    <cellStyle name="Currency 10 2 2 3" xfId="5497" xr:uid="{85A730C5-898A-4598-BC69-94905C9A3518}"/>
    <cellStyle name="Currency 10 2 3" xfId="4511" xr:uid="{1CA8BD4A-0CCB-4842-966C-4278EEBE55F6}"/>
    <cellStyle name="Currency 10 2 3 2" xfId="5399" xr:uid="{E64B3D6C-92DE-41C8-A941-66B43ACE9BFC}"/>
    <cellStyle name="Currency 10 2 3 2 2" xfId="5729" xr:uid="{09747DD2-6879-4E67-A2D1-52A1AB3E933C}"/>
    <cellStyle name="Currency 10 2 3 3" xfId="5557" xr:uid="{DD5EAAD2-0CC8-4345-9C6B-0D7898CB1D9F}"/>
    <cellStyle name="Currency 10 2 4" xfId="5349" xr:uid="{838B67BF-A6C2-4996-B6DE-F651F315AAB1}"/>
    <cellStyle name="Currency 10 2 4 2" xfId="5615" xr:uid="{107D7167-1862-4183-8946-24EE2C187536}"/>
    <cellStyle name="Currency 10 2 5" xfId="5443" xr:uid="{71BB4BB0-80C7-4012-9D7A-826AB5A20DC3}"/>
    <cellStyle name="Currency 10 3" xfId="10" xr:uid="{5AAFDB05-C91D-4A43-BB1E-79577FBC817C}"/>
    <cellStyle name="Currency 10 3 2" xfId="204" xr:uid="{5C453853-C493-43E2-BDC6-A113B102EE45}"/>
    <cellStyle name="Currency 10 3 2 2" xfId="4617" xr:uid="{27B4A5B6-F3C3-4C6E-9F36-4F226418F992}"/>
    <cellStyle name="Currency 10 3 2 2 2" xfId="5670" xr:uid="{73D6F5FF-2436-4117-B254-FD11D4DAA8AE}"/>
    <cellStyle name="Currency 10 3 2 3" xfId="5498" xr:uid="{C37BD5E3-9D7A-4049-8155-3BA4B99A0094}"/>
    <cellStyle name="Currency 10 3 3" xfId="4512" xr:uid="{617F950B-5039-4CE8-AD4F-CE02058D81C3}"/>
    <cellStyle name="Currency 10 3 3 2" xfId="5400" xr:uid="{903683F9-3BDE-4BDB-BA58-EB8FD8ACFD9D}"/>
    <cellStyle name="Currency 10 3 3 2 2" xfId="5730" xr:uid="{5C6A45B0-2359-476B-89B0-210D01D8C076}"/>
    <cellStyle name="Currency 10 3 3 3" xfId="5558" xr:uid="{11D964D3-D4AE-49D1-9B6F-51D898F0A51E}"/>
    <cellStyle name="Currency 10 3 4" xfId="5350" xr:uid="{EFF782E5-5DCA-4638-B401-9F9A69FA57D9}"/>
    <cellStyle name="Currency 10 3 4 2" xfId="5616" xr:uid="{DAE9E374-5F3F-4DAB-817E-D55D8207C519}"/>
    <cellStyle name="Currency 10 3 5" xfId="5444" xr:uid="{5F5A2235-DCF6-4A2B-9804-D1B613F28D8D}"/>
    <cellStyle name="Currency 10 4" xfId="205" xr:uid="{482E7017-1FD4-43EF-8793-D32CAB0B1627}"/>
    <cellStyle name="Currency 10 4 2" xfId="4618" xr:uid="{650458B9-E864-4B3A-9DAC-68B62299A78E}"/>
    <cellStyle name="Currency 10 4 2 2" xfId="5671" xr:uid="{58ADDE95-A455-4B23-B55E-86F645C63D60}"/>
    <cellStyle name="Currency 10 4 3" xfId="5499" xr:uid="{C3F3B44B-A7A8-451F-8C12-30BAE2E7BDAC}"/>
    <cellStyle name="Currency 10 5" xfId="4437" xr:uid="{574E1031-2890-46FB-A6D5-EE3744498502}"/>
    <cellStyle name="Currency 10 5 2" xfId="5398" xr:uid="{07A34056-1093-4830-A940-EC44A19FAAEA}"/>
    <cellStyle name="Currency 10 5 2 2" xfId="5728" xr:uid="{EA0CD205-8D2E-4C2D-A069-2B974630D389}"/>
    <cellStyle name="Currency 10 5 3" xfId="5556" xr:uid="{306BC158-1DAB-4D6C-BA9B-8D91CB3E71CD}"/>
    <cellStyle name="Currency 10 6" xfId="4510" xr:uid="{B2B83598-A300-47C5-8869-6BD35CDFEB4E}"/>
    <cellStyle name="Currency 10 6 2" xfId="5614" xr:uid="{BB25D72A-8CC0-43E9-A1E9-072F480779DC}"/>
    <cellStyle name="Currency 10 7" xfId="5442" xr:uid="{8424774F-40D8-4597-AAC0-8B2D29F8F710}"/>
    <cellStyle name="Currency 11" xfId="11" xr:uid="{4BFD6F67-E239-48D2-9288-ECBA972E8615}"/>
    <cellStyle name="Currency 11 2" xfId="12" xr:uid="{A0857257-0ED6-4E60-BFA8-04502C018EDF}"/>
    <cellStyle name="Currency 11 2 2" xfId="206" xr:uid="{FB18854A-3F68-4763-A399-930F5F5454B9}"/>
    <cellStyle name="Currency 11 2 2 2" xfId="4619" xr:uid="{ED915831-9EBA-4A65-A6C0-48E4A834BA93}"/>
    <cellStyle name="Currency 11 2 2 2 2" xfId="5672" xr:uid="{65C964BC-EB58-40F9-A3CF-6230FC9B7D1A}"/>
    <cellStyle name="Currency 11 2 2 3" xfId="5500" xr:uid="{F2061DF4-A3A1-4D6D-BC64-02970C467AB7}"/>
    <cellStyle name="Currency 11 2 3" xfId="4514" xr:uid="{5588C062-A1BE-4BE1-83AA-0FA87DBA03A3}"/>
    <cellStyle name="Currency 11 2 3 2" xfId="5401" xr:uid="{5FB7F366-B570-43FB-9D75-69D16CEBB7DF}"/>
    <cellStyle name="Currency 11 2 3 2 2" xfId="5732" xr:uid="{B79AAC46-A7E4-47C0-8B6D-A814C4674076}"/>
    <cellStyle name="Currency 11 2 3 3" xfId="5560" xr:uid="{4012158D-E0EC-4A87-8D43-C806B2170B21}"/>
    <cellStyle name="Currency 11 2 4" xfId="5351" xr:uid="{4CC79A4C-CE52-4389-B42E-0449375F5958}"/>
    <cellStyle name="Currency 11 2 4 2" xfId="5618" xr:uid="{29AF7B7E-6C64-489A-B8A1-5C732FAB77CD}"/>
    <cellStyle name="Currency 11 2 5" xfId="5446" xr:uid="{E9D0BA9E-45BB-4EEF-B635-514A176BE992}"/>
    <cellStyle name="Currency 11 3" xfId="13" xr:uid="{43A91A7C-50A3-4CA2-A20B-DD7E8B18E22E}"/>
    <cellStyle name="Currency 11 3 2" xfId="207" xr:uid="{76307D62-39FD-4098-BEED-5078453E0796}"/>
    <cellStyle name="Currency 11 3 2 2" xfId="4620" xr:uid="{F6B063F6-293F-4ECB-8781-78B191006362}"/>
    <cellStyle name="Currency 11 3 2 2 2" xfId="5673" xr:uid="{0BBE8EFF-62A1-4A75-99B1-F167A43F81E3}"/>
    <cellStyle name="Currency 11 3 2 3" xfId="5501" xr:uid="{84A55614-A6C8-457F-8E01-783604A11401}"/>
    <cellStyle name="Currency 11 3 3" xfId="4515" xr:uid="{0DC9ACA8-AEB7-4998-8921-F8FC5E745638}"/>
    <cellStyle name="Currency 11 3 3 2" xfId="5402" xr:uid="{45FD8F45-493F-499B-BE0F-54CFDCBA29BA}"/>
    <cellStyle name="Currency 11 3 3 2 2" xfId="5733" xr:uid="{CFB0F780-26D9-47F5-8A19-6C83178D9E05}"/>
    <cellStyle name="Currency 11 3 3 3" xfId="5561" xr:uid="{E5D00298-4B5F-4554-9690-21075B86CCA8}"/>
    <cellStyle name="Currency 11 3 4" xfId="5352" xr:uid="{266A6A12-4A33-41E5-84A2-316DDE047014}"/>
    <cellStyle name="Currency 11 3 4 2" xfId="5619" xr:uid="{9262F1FA-4479-4322-9F9D-59759643A82F}"/>
    <cellStyle name="Currency 11 3 5" xfId="5447" xr:uid="{FC92B642-F2FF-4440-8DCC-EB15BF9E5C5D}"/>
    <cellStyle name="Currency 11 4" xfId="208" xr:uid="{AABAFA43-E53F-4041-9A65-58317B228A2E}"/>
    <cellStyle name="Currency 11 4 2" xfId="4621" xr:uid="{BAEAEC5B-7BB7-4780-9C8A-D6DE67D8D9FD}"/>
    <cellStyle name="Currency 11 4 2 2" xfId="5674" xr:uid="{5072AE64-0E01-4798-8309-CB244EB87918}"/>
    <cellStyle name="Currency 11 4 3" xfId="5502" xr:uid="{E2BE6BFB-ADBE-469C-B7D0-71E8F3FE1F64}"/>
    <cellStyle name="Currency 11 5" xfId="4319" xr:uid="{17B43BCA-E7BF-436A-94B4-20D0A8A20C36}"/>
    <cellStyle name="Currency 11 5 2" xfId="4438" xr:uid="{FDD5D558-0BC6-40E0-8A49-8176A8F91A18}"/>
    <cellStyle name="Currency 11 5 2 2" xfId="5731" xr:uid="{44F2F743-48F4-42FA-BFD5-121BC5192A74}"/>
    <cellStyle name="Currency 11 5 3" xfId="4720" xr:uid="{050C5177-EE7D-4A7D-B02F-85C633A60D57}"/>
    <cellStyle name="Currency 11 5 3 2" xfId="5315" xr:uid="{10067B2C-9053-403F-ACA4-0ED31BD10AC0}"/>
    <cellStyle name="Currency 11 5 3 3" xfId="4757" xr:uid="{22B874F1-BA74-4DBD-87AB-B9C2760E4C77}"/>
    <cellStyle name="Currency 11 5 3 4" xfId="5559" xr:uid="{536DBF20-4F08-4F32-8C9B-EEB0F963377D}"/>
    <cellStyle name="Currency 11 5 4" xfId="4697" xr:uid="{5077165C-D359-4FD5-8F60-C69CFB41D827}"/>
    <cellStyle name="Currency 11 6" xfId="4513" xr:uid="{68B0F2A4-6E91-4812-A10C-DDA47EBCDBE7}"/>
    <cellStyle name="Currency 11 6 2" xfId="5617" xr:uid="{DCD41632-BB9E-415E-B13C-22095D19ADB7}"/>
    <cellStyle name="Currency 11 7" xfId="5445" xr:uid="{413401FB-7C7A-4AC2-B88A-73EBE871147D}"/>
    <cellStyle name="Currency 11 8" xfId="5789" xr:uid="{CA96213F-A3EF-422F-8B65-DB7C6F2D0C96}"/>
    <cellStyle name="Currency 12" xfId="14" xr:uid="{07B93AAC-B0F4-4465-B2F7-E77845BEA50F}"/>
    <cellStyle name="Currency 12 2" xfId="15" xr:uid="{39FBE93F-F31C-4810-A18C-AA3209D76894}"/>
    <cellStyle name="Currency 12 2 2" xfId="209" xr:uid="{9970F4FE-B9B2-497D-A118-9160BFBFE33C}"/>
    <cellStyle name="Currency 12 2 2 2" xfId="4622" xr:uid="{D08D5358-4E61-4794-97C6-5DCFB8B6A32C}"/>
    <cellStyle name="Currency 12 2 2 2 2" xfId="5675" xr:uid="{E5AB017A-3A38-499F-9E70-23CE9084F198}"/>
    <cellStyle name="Currency 12 2 2 3" xfId="5503" xr:uid="{705174C1-0955-45CA-B44A-AA1F4D63F634}"/>
    <cellStyle name="Currency 12 2 3" xfId="4517" xr:uid="{398C64D7-99FF-40DC-B2A6-9CA4E158D424}"/>
    <cellStyle name="Currency 12 2 3 2" xfId="5404" xr:uid="{53B2399D-54CF-4A76-AF62-16B01915CDA7}"/>
    <cellStyle name="Currency 12 2 3 2 2" xfId="5735" xr:uid="{026A62FC-4A49-4566-AB68-39B322E53987}"/>
    <cellStyle name="Currency 12 2 3 3" xfId="5563" xr:uid="{7D681442-117E-4844-9FA7-21F2488E5EA3}"/>
    <cellStyle name="Currency 12 2 4" xfId="5354" xr:uid="{05EDEE6C-5032-4672-AA0E-11E93BB79D72}"/>
    <cellStyle name="Currency 12 2 4 2" xfId="5621" xr:uid="{D69C2C95-C82A-4369-954F-47D137CBB574}"/>
    <cellStyle name="Currency 12 2 5" xfId="5449" xr:uid="{5291AB9D-D4A3-44FF-8565-533C9E5DDBE5}"/>
    <cellStyle name="Currency 12 3" xfId="210" xr:uid="{0E97A00D-115A-4F45-A2BF-69913E78B3C3}"/>
    <cellStyle name="Currency 12 3 2" xfId="4623" xr:uid="{95413703-E8E6-47E7-9EBA-70415AF14C03}"/>
    <cellStyle name="Currency 12 3 2 2" xfId="5676" xr:uid="{E22AD408-7071-45E4-9CB7-0DA943072F7F}"/>
    <cellStyle name="Currency 12 3 3" xfId="5504" xr:uid="{0EC755E4-9DD4-4A08-AEFB-5F046B9EFA29}"/>
    <cellStyle name="Currency 12 4" xfId="4516" xr:uid="{BAD627E1-D7B7-4C4D-918E-0FFD3F7B7D16}"/>
    <cellStyle name="Currency 12 4 2" xfId="5403" xr:uid="{A00B9D2E-282D-47F7-995D-465332FB9427}"/>
    <cellStyle name="Currency 12 4 2 2" xfId="5734" xr:uid="{B9B00E23-EFE0-4015-A816-EBEF3B89C985}"/>
    <cellStyle name="Currency 12 4 3" xfId="5562" xr:uid="{1EEBA7B8-D8B3-4167-89BD-D244F470C59F}"/>
    <cellStyle name="Currency 12 5" xfId="5353" xr:uid="{91A1A0B4-0F87-4A11-B6A6-50F72C15A774}"/>
    <cellStyle name="Currency 12 5 2" xfId="5620" xr:uid="{318AF891-DEEC-4C33-8CB4-B28780C28CC7}"/>
    <cellStyle name="Currency 12 6" xfId="5448" xr:uid="{105B41F9-C277-41FC-B76C-A03DD90AA1CF}"/>
    <cellStyle name="Currency 13" xfId="16" xr:uid="{01B91363-7599-4D43-991A-7BECD7DFC5D9}"/>
    <cellStyle name="Currency 13 10" xfId="7008" xr:uid="{09DC6C66-B594-40C1-BF46-B81CEAE73A7B}"/>
    <cellStyle name="Currency 13 2" xfId="4321" xr:uid="{3BC96993-785E-4A8A-B268-D63076A782F3}"/>
    <cellStyle name="Currency 13 2 2" xfId="6864" xr:uid="{C3AC16BF-A089-46F2-977B-0382479C1DEB}"/>
    <cellStyle name="Currency 13 2 2 2" xfId="6048" xr:uid="{5F6D4866-75F0-4502-9EF9-316048F8122B}"/>
    <cellStyle name="Currency 13 2 2 2 2" xfId="6093" xr:uid="{0D17167C-35DA-4699-A64E-274278D9E514}"/>
    <cellStyle name="Currency 13 2 2 2 2 2" xfId="5820" xr:uid="{743060CD-3039-4D4B-A306-8640DD20F25B}"/>
    <cellStyle name="Currency 13 2 2 2 2 3" xfId="7172" xr:uid="{A69FDC38-4B37-400D-A115-2E407FA84085}"/>
    <cellStyle name="Currency 13 2 2 2 3" xfId="5853" xr:uid="{6DDB6F1F-647F-4227-B3B6-5C74C3E5F4D4}"/>
    <cellStyle name="Currency 13 2 2 2 4" xfId="7054" xr:uid="{31893932-CF52-4DF0-B038-C053BA41555A}"/>
    <cellStyle name="Currency 13 2 2 3" xfId="5997" xr:uid="{39828DD9-3CD0-43D1-84EC-C59214BE03CF}"/>
    <cellStyle name="Currency 13 2 2 3 2" xfId="6971" xr:uid="{EB8589E7-F6DF-492F-ACBF-5206ED241C5E}"/>
    <cellStyle name="Currency 13 2 2 3 3" xfId="7105" xr:uid="{9195799C-2D58-409E-8A09-2829A7442F88}"/>
    <cellStyle name="Currency 13 2 2 4" xfId="5895" xr:uid="{C43C5449-7A6B-4117-A220-40E81A93A70A}"/>
    <cellStyle name="Currency 13 2 2 5" xfId="6084" xr:uid="{45E9D53B-A41E-413D-A3D5-4641566F6283}"/>
    <cellStyle name="Currency 13 2 2 6" xfId="6121" xr:uid="{08338555-70C6-4ECF-947C-A6AB736BB762}"/>
    <cellStyle name="Currency 13 2 3" xfId="5845" xr:uid="{89886539-F5BE-4A8E-AB51-6907C22A7FAE}"/>
    <cellStyle name="Currency 13 2 3 2" xfId="5877" xr:uid="{5A287179-B9D6-410A-971F-B7AA79CA521B}"/>
    <cellStyle name="Currency 13 2 3 2 2" xfId="5902" xr:uid="{0599D8A2-3317-4BC8-8867-C5EF2DB81830}"/>
    <cellStyle name="Currency 13 2 3 2 3" xfId="7155" xr:uid="{FD38DBD1-C738-44F6-A47F-E87F52E4E7A5}"/>
    <cellStyle name="Currency 13 2 3 3" xfId="5954" xr:uid="{496737F8-AD06-4853-958A-66E94F343832}"/>
    <cellStyle name="Currency 13 2 3 4" xfId="7040" xr:uid="{483A1A08-5E1F-43CE-A3F4-DA0B4829239D}"/>
    <cellStyle name="Currency 13 2 4" xfId="6057" xr:uid="{4FC008A4-633E-4DA7-93BC-881F0902E4C5}"/>
    <cellStyle name="Currency 13 2 4 2" xfId="5880" xr:uid="{C80EE76B-C34F-41F0-A5DC-9605516D5966}"/>
    <cellStyle name="Currency 13 2 4 2 2" xfId="5828" xr:uid="{A502A400-6A75-4FC6-AC98-CA1F729071C5}"/>
    <cellStyle name="Currency 13 2 4 2 3" xfId="7140" xr:uid="{11125257-3229-48D0-9E21-35B39ADBBC55}"/>
    <cellStyle name="Currency 13 2 4 3" xfId="5947" xr:uid="{CA61B089-CD66-4A34-B583-B2E5FAC26F48}"/>
    <cellStyle name="Currency 13 2 4 4" xfId="7067" xr:uid="{0A82D226-1174-4459-BB7F-54A0FFCE2BA6}"/>
    <cellStyle name="Currency 13 2 5" xfId="6065" xr:uid="{F4EC6F62-5B31-4655-B3AF-4044FA11A116}"/>
    <cellStyle name="Currency 13 2 5 2" xfId="6975" xr:uid="{EDED0112-6955-4C82-AB93-CDD19A5F703A}"/>
    <cellStyle name="Currency 13 2 5 3" xfId="7122" xr:uid="{C38480E1-AEB3-4809-979E-19A28593A887}"/>
    <cellStyle name="Currency 13 2 6" xfId="5911" xr:uid="{002948BF-353B-430B-84A1-49A49B0BE93A}"/>
    <cellStyle name="Currency 13 2 6 2" xfId="5831" xr:uid="{AA95389D-C2C6-474A-BC8A-5B4E1261CB64}"/>
    <cellStyle name="Currency 13 2 6 3" xfId="7086" xr:uid="{AD3BCF7C-7308-4646-A95A-8087926FD96B}"/>
    <cellStyle name="Currency 13 2 7" xfId="6041" xr:uid="{4F82C7B3-3A44-433D-A9F6-80AFCD704ACF}"/>
    <cellStyle name="Currency 13 2 8" xfId="5898" xr:uid="{6E6C82C3-2782-4CB3-A9A3-DE388AD3ABAA}"/>
    <cellStyle name="Currency 13 2 9" xfId="6023" xr:uid="{95E7F90B-9264-4FAB-909B-33503953A6AE}"/>
    <cellStyle name="Currency 13 3" xfId="4322" xr:uid="{7EBB3C22-816C-4AE2-AEC2-AC52E2D83580}"/>
    <cellStyle name="Currency 13 3 2" xfId="4759" xr:uid="{9F4575E5-CF76-451D-87A5-4D19614644B8}"/>
    <cellStyle name="Currency 13 3 2 2" xfId="6036" xr:uid="{9D2D701C-AB50-48DE-AD67-C6F4F119EEFC}"/>
    <cellStyle name="Currency 13 3 2 2 2" xfId="5928" xr:uid="{0D7F830C-AD95-4360-95DC-222ED9AF4D7E}"/>
    <cellStyle name="Currency 13 3 2 2 3" xfId="7165" xr:uid="{8E7AA450-91E4-4D52-A3BC-6705E023EA4F}"/>
    <cellStyle name="Currency 13 3 2 3" xfId="5904" xr:uid="{F381E095-244E-46FF-94ED-2A89B4366BA1}"/>
    <cellStyle name="Currency 13 3 2 4" xfId="5848" xr:uid="{A51D5408-B68E-49D7-B6FD-26D374800E71}"/>
    <cellStyle name="Currency 13 3 3" xfId="6176" xr:uid="{87630246-6F29-4680-A314-DED47514516E}"/>
    <cellStyle name="Currency 13 3 3 2" xfId="6040" xr:uid="{A36F454B-7066-4061-A351-11718B9A3935}"/>
    <cellStyle name="Currency 13 3 3 3" xfId="7096" xr:uid="{E193153F-DA25-427F-86F5-A1612C3DF613}"/>
    <cellStyle name="Currency 13 3 4" xfId="6169" xr:uid="{49C2D8C3-0522-4D64-A207-F161896CC2C2}"/>
    <cellStyle name="Currency 13 3 5" xfId="6086" xr:uid="{ADC00E96-690F-4273-A8B1-5D1250CD87FD}"/>
    <cellStyle name="Currency 13 3 6" xfId="7022" xr:uid="{C07CFCBF-9025-43B0-8871-C352172F1070}"/>
    <cellStyle name="Currency 13 4" xfId="4320" xr:uid="{3F2EAB9A-3858-4C36-AAB3-65B1F03E1EEE}"/>
    <cellStyle name="Currency 13 4 2" xfId="6863" xr:uid="{078D0117-A1F9-48A7-AC65-CBFDAFBF9CFA}"/>
    <cellStyle name="Currency 13 4 2 2" xfId="5850" xr:uid="{C1BE0B0C-0A76-4323-9B0C-168BE46F07A1}"/>
    <cellStyle name="Currency 13 4 2 3" xfId="6156" xr:uid="{DC4BDF3D-B5E6-40AF-9792-3D26912C5BDA}"/>
    <cellStyle name="Currency 13 4 3" xfId="6033" xr:uid="{D5660C48-A743-4E83-8D54-D35B43B4E26A}"/>
    <cellStyle name="Currency 13 4 4" xfId="6174" xr:uid="{0D398F6F-6873-42A9-959E-AADD5E859907}"/>
    <cellStyle name="Currency 13 5" xfId="4758" xr:uid="{18CA2D93-F032-4B6C-9CAB-322E6F1FF8E7}"/>
    <cellStyle name="Currency 13 5 2" xfId="6104" xr:uid="{8C75532C-B5B9-4FEF-B130-15326C3EF18F}"/>
    <cellStyle name="Currency 13 5 2 2" xfId="6977" xr:uid="{B84BF383-9484-4AC7-A62A-2F85DA1702D6}"/>
    <cellStyle name="Currency 13 5 2 3" xfId="7131" xr:uid="{A081CEC8-32E6-4229-85B3-51200EB3DB7E}"/>
    <cellStyle name="Currency 13 5 3" xfId="6155" xr:uid="{94037FD9-B93B-444D-83AB-5F985DB23D3C}"/>
    <cellStyle name="Currency 13 5 4" xfId="6009" xr:uid="{2E774C1C-63F6-4D2F-9CB6-29DA2DBEB7DD}"/>
    <cellStyle name="Currency 13 6" xfId="5995" xr:uid="{DDDD8EF6-73B4-47CF-A36F-F5380E0D4FEB}"/>
    <cellStyle name="Currency 13 6 2" xfId="5862" xr:uid="{9BDF89ED-0ACE-4890-A2F3-1B5C9EB928AA}"/>
    <cellStyle name="Currency 13 6 3" xfId="7112" xr:uid="{54E5E666-971C-44BC-8AAC-D581A7D0456E}"/>
    <cellStyle name="Currency 13 7" xfId="5912" xr:uid="{C354C3D2-6631-4921-91D1-8EAB1EAACDC5}"/>
    <cellStyle name="Currency 13 7 2" xfId="6074" xr:uid="{4DD5ECB3-7DFA-4899-9F08-96B883887890}"/>
    <cellStyle name="Currency 13 7 3" xfId="7076" xr:uid="{AF59ED7A-79E5-4A4F-917C-421838DAF80B}"/>
    <cellStyle name="Currency 13 8" xfId="5927" xr:uid="{01AA7EF1-2C9C-4E71-B4EA-EEFEFC8129CF}"/>
    <cellStyle name="Currency 13 9" xfId="5971" xr:uid="{E5FEFD33-4A56-422F-A52C-539D28F07CBB}"/>
    <cellStyle name="Currency 14" xfId="17" xr:uid="{3088C186-603E-4AF2-8585-E925FE68C3E2}"/>
    <cellStyle name="Currency 14 2" xfId="211" xr:uid="{13AD1926-8D00-4B2C-B8D6-C1A183AC18E1}"/>
    <cellStyle name="Currency 14 2 2" xfId="4624" xr:uid="{F3CE9922-4E58-4932-A501-038893233529}"/>
    <cellStyle name="Currency 14 2 2 2" xfId="5677" xr:uid="{77F7F058-5DD7-4475-8F53-8E4038B3B48A}"/>
    <cellStyle name="Currency 14 2 3" xfId="5505" xr:uid="{E4F9CA15-0AF6-46D3-A768-548B09071432}"/>
    <cellStyle name="Currency 14 3" xfId="4518" xr:uid="{AE14A90D-9540-4090-BB45-6807E87B48CB}"/>
    <cellStyle name="Currency 14 3 2" xfId="5405" xr:uid="{C9351E64-C51F-4524-8566-F14C7C67062E}"/>
    <cellStyle name="Currency 14 3 2 2" xfId="5736" xr:uid="{CE4F50AD-6872-4540-8F96-0FC068BB4829}"/>
    <cellStyle name="Currency 14 3 3" xfId="5564" xr:uid="{9925A9A1-E909-4892-99F1-05AC9F6FC152}"/>
    <cellStyle name="Currency 14 4" xfId="5355" xr:uid="{5FB9F43C-5D01-4FE8-9D2B-502FA9959C2D}"/>
    <cellStyle name="Currency 14 4 2" xfId="5622" xr:uid="{2672FCC0-4F0D-475D-83FE-E000DFD8E443}"/>
    <cellStyle name="Currency 14 5" xfId="5450" xr:uid="{4E15D1AB-AD9E-452E-8451-F4A2377D48D0}"/>
    <cellStyle name="Currency 15" xfId="4414" xr:uid="{3345215D-11F0-4D25-9AC0-F59AA54D8471}"/>
    <cellStyle name="Currency 15 2" xfId="6933" xr:uid="{40A7FBD6-105A-438B-A364-6D6B943C32D5}"/>
    <cellStyle name="Currency 16" xfId="5787" xr:uid="{94C24D84-1EC4-4F27-AEB0-115BA8B5F632}"/>
    <cellStyle name="Currency 17" xfId="4323" xr:uid="{CC33D541-BE18-46F6-8B15-E28ABD19FE55}"/>
    <cellStyle name="Currency 17 2" xfId="6865" xr:uid="{20CA7AEF-C517-4951-8A68-587ADA36CA2E}"/>
    <cellStyle name="Currency 2" xfId="18" xr:uid="{4D58C637-1671-4623-ADC9-A73FD3A92772}"/>
    <cellStyle name="Currency 2 2" xfId="19" xr:uid="{F46DD7C2-CAA1-4F84-A8C8-71F78E861396}"/>
    <cellStyle name="Currency 2 2 2" xfId="20" xr:uid="{6367B0D1-B0C8-4605-BBB7-24524107D235}"/>
    <cellStyle name="Currency 2 2 2 2" xfId="21" xr:uid="{871ADCCA-CA1C-41DB-9BE7-AAC60D39DC1F}"/>
    <cellStyle name="Currency 2 2 2 2 10" xfId="7009" xr:uid="{9A8ECD98-F1B0-45EF-ABC9-0E0C76C948A1}"/>
    <cellStyle name="Currency 2 2 2 2 2" xfId="4760" xr:uid="{C7D476E9-3B79-4E09-8183-988674215F6F}"/>
    <cellStyle name="Currency 2 2 2 2 2 2" xfId="6127" xr:uid="{429C3B74-5E0D-4847-A87B-0CB834EAC69E}"/>
    <cellStyle name="Currency 2 2 2 2 2 2 2" xfId="6011" xr:uid="{A88F8257-B1D3-45D3-AA68-A7F2D47B80F1}"/>
    <cellStyle name="Currency 2 2 2 2 2 2 2 2" xfId="6092" xr:uid="{48F8CA43-C606-4A1C-9D35-E3C641FEF8B0}"/>
    <cellStyle name="Currency 2 2 2 2 2 2 2 2 2" xfId="5823" xr:uid="{DA232BFF-EBCA-47EB-AC32-2DFF0F9F3E69}"/>
    <cellStyle name="Currency 2 2 2 2 2 2 2 2 3" xfId="7173" xr:uid="{4E961B12-8291-45F8-BBD8-E66F164879C3}"/>
    <cellStyle name="Currency 2 2 2 2 2 2 2 3" xfId="6192" xr:uid="{304F124A-0CAF-4740-81BD-9F14D3CE5BE5}"/>
    <cellStyle name="Currency 2 2 2 2 2 2 2 4" xfId="7055" xr:uid="{FDA70259-F657-4ABE-9C03-A2C925EE3D99}"/>
    <cellStyle name="Currency 2 2 2 2 2 2 3" xfId="6996" xr:uid="{26D4D70E-1E3B-46F1-B5B2-6E0703FA0EBF}"/>
    <cellStyle name="Currency 2 2 2 2 2 2 3 2" xfId="5943" xr:uid="{448819AD-C489-4965-B1B6-A590B6AAF415}"/>
    <cellStyle name="Currency 2 2 2 2 2 2 3 3" xfId="7106" xr:uid="{A0F4F1EB-E38E-47EC-B011-F7C973EAA92D}"/>
    <cellStyle name="Currency 2 2 2 2 2 2 4" xfId="5922" xr:uid="{B1B4BEF1-1E5E-4359-85B9-DF5D40AC7AA6}"/>
    <cellStyle name="Currency 2 2 2 2 2 2 5" xfId="6987" xr:uid="{84F82D2D-7210-477B-B0DA-324696890BEA}"/>
    <cellStyle name="Currency 2 2 2 2 2 2 6" xfId="7028" xr:uid="{9585832F-9352-4F80-9747-06C36DFF875A}"/>
    <cellStyle name="Currency 2 2 2 2 2 3" xfId="5891" xr:uid="{1DC82E48-B2B3-4F8C-BFEE-44245D4ED674}"/>
    <cellStyle name="Currency 2 2 2 2 2 3 2" xfId="6096" xr:uid="{BFC9DBAC-64A7-498B-8A72-3C944F7874BE}"/>
    <cellStyle name="Currency 2 2 2 2 2 3 2 2" xfId="5931" xr:uid="{ED0809B7-0FC2-4DC6-96A4-F4ADEF7AB3EF}"/>
    <cellStyle name="Currency 2 2 2 2 2 3 2 3" xfId="7156" xr:uid="{47FF0051-8D71-406C-BA71-AF96A8A7C727}"/>
    <cellStyle name="Currency 2 2 2 2 2 3 3" xfId="5953" xr:uid="{09E8BDC6-33E3-4FB5-B361-7C8DF47498AC}"/>
    <cellStyle name="Currency 2 2 2 2 2 3 4" xfId="7041" xr:uid="{C22E3214-D878-478E-B9D8-40F3CF03E9DB}"/>
    <cellStyle name="Currency 2 2 2 2 2 4" xfId="5913" xr:uid="{DF356BB1-9561-495F-A92D-C7A05B387BF5}"/>
    <cellStyle name="Currency 2 2 2 2 2 4 2" xfId="6100" xr:uid="{A3EE3924-B8E0-4FE1-BF3F-866241BE9B4E}"/>
    <cellStyle name="Currency 2 2 2 2 2 4 2 2" xfId="6979" xr:uid="{BBE015D6-FA63-40F9-B212-8FD21EE313B6}"/>
    <cellStyle name="Currency 2 2 2 2 2 4 2 3" xfId="7141" xr:uid="{56BA81E1-7F27-48C4-A44B-C29F30E59369}"/>
    <cellStyle name="Currency 2 2 2 2 2 4 3" xfId="6147" xr:uid="{CC78BEC5-5EBF-42FA-88BF-3DF6EB21FFE4}"/>
    <cellStyle name="Currency 2 2 2 2 2 4 4" xfId="7068" xr:uid="{20538B27-5FFA-4215-B484-E7209764C7CE}"/>
    <cellStyle name="Currency 2 2 2 2 2 5" xfId="6105" xr:uid="{341A352D-6CC7-48A3-8A96-71DD50F4AE4F}"/>
    <cellStyle name="Currency 2 2 2 2 2 5 2" xfId="5940" xr:uid="{8DB62990-28AA-44EF-8F84-05EC5154C00F}"/>
    <cellStyle name="Currency 2 2 2 2 2 5 3" xfId="7123" xr:uid="{974FAB45-4C8C-4C79-8116-74C79552E43A}"/>
    <cellStyle name="Currency 2 2 2 2 2 6" xfId="6203" xr:uid="{421DEEFE-A3F6-4048-9AD0-B1F95F070DD9}"/>
    <cellStyle name="Currency 2 2 2 2 2 6 2" xfId="6202" xr:uid="{B9565337-C739-4EA4-9848-E071B63D90D2}"/>
    <cellStyle name="Currency 2 2 2 2 2 6 3" xfId="7087" xr:uid="{9C93EAD4-1AC3-47F0-8AB2-A6EFAC2609FC}"/>
    <cellStyle name="Currency 2 2 2 2 2 7" xfId="6135" xr:uid="{4CC014E0-314D-4629-BE17-2E66856529DD}"/>
    <cellStyle name="Currency 2 2 2 2 2 8" xfId="5967" xr:uid="{0FCE760A-1A0D-4EC2-976C-F0BCDFDAF46C}"/>
    <cellStyle name="Currency 2 2 2 2 2 9" xfId="6175" xr:uid="{54BD0AE5-745D-44F1-87D7-F4F8C94CFF60}"/>
    <cellStyle name="Currency 2 2 2 2 3" xfId="6123" xr:uid="{69543297-75E8-40F9-A1C8-CA989552FCBC}"/>
    <cellStyle name="Currency 2 2 2 2 3 2" xfId="6015" xr:uid="{BBE0F098-7E1C-4B2A-89B4-F50D393CE1BC}"/>
    <cellStyle name="Currency 2 2 2 2 3 2 2" xfId="6961" xr:uid="{C859D3FB-0343-4C5C-9C8C-3870947B661C}"/>
    <cellStyle name="Currency 2 2 2 2 3 2 2 2" xfId="6042" xr:uid="{5CB79D33-4119-43B5-8BA6-20BD37353292}"/>
    <cellStyle name="Currency 2 2 2 2 3 2 2 3" xfId="7166" xr:uid="{3AAE16C3-E0D0-4676-875D-AF94B38498D1}"/>
    <cellStyle name="Currency 2 2 2 2 3 2 3" xfId="6181" xr:uid="{DCB31C45-DFED-4174-8F7F-A5A0FB97801C}"/>
    <cellStyle name="Currency 2 2 2 2 3 2 4" xfId="7048" xr:uid="{5BC4B7D7-B1D5-4857-9375-8CF59A120105}"/>
    <cellStyle name="Currency 2 2 2 2 3 3" xfId="5998" xr:uid="{9B69E824-7F1C-49EE-9419-ACDDF2222641}"/>
    <cellStyle name="Currency 2 2 2 2 3 3 2" xfId="5821" xr:uid="{BEB57615-B4D7-456C-AF7F-1DF575290914}"/>
    <cellStyle name="Currency 2 2 2 2 3 3 3" xfId="7097" xr:uid="{3451A854-2AFB-4087-8E13-E49DCE4D648E}"/>
    <cellStyle name="Currency 2 2 2 2 3 4" xfId="6046" xr:uid="{807B9F88-F3F8-4979-BE1F-960170C6D888}"/>
    <cellStyle name="Currency 2 2 2 2 3 5" xfId="6085" xr:uid="{100418FD-6DAB-40DD-A839-0E269901DCCF}"/>
    <cellStyle name="Currency 2 2 2 2 3 6" xfId="7023" xr:uid="{0E73E30C-95A8-49B0-85A8-A612AD0F818C}"/>
    <cellStyle name="Currency 2 2 2 2 4" xfId="6018" xr:uid="{E4B5DF71-8B54-4AB1-A69B-F28765998AA1}"/>
    <cellStyle name="Currency 2 2 2 2 4 2" xfId="5986" xr:uid="{84018718-6D35-4456-AB11-57EFEEB7092E}"/>
    <cellStyle name="Currency 2 2 2 2 4 2 2" xfId="5934" xr:uid="{396B2ED3-AB0D-4CAE-A9D4-C96735628B1A}"/>
    <cellStyle name="Currency 2 2 2 2 4 2 3" xfId="7148" xr:uid="{5ED43B70-86DA-4D2F-940B-83D603EE8B72}"/>
    <cellStyle name="Currency 2 2 2 2 4 3" xfId="6080" xr:uid="{762AC5BB-3D51-4167-AFB4-0A43BBAFF61E}"/>
    <cellStyle name="Currency 2 2 2 2 4 4" xfId="7034" xr:uid="{178C66C9-7136-4CAC-9295-B98B3AAA8809}"/>
    <cellStyle name="Currency 2 2 2 2 5" xfId="5887" xr:uid="{515BE00D-AA20-4A03-A943-318D5CCCEB15}"/>
    <cellStyle name="Currency 2 2 2 2 5 2" xfId="5907" xr:uid="{697E9B40-F8E8-4702-88F3-E436B644170B}"/>
    <cellStyle name="Currency 2 2 2 2 5 2 2" xfId="6951" xr:uid="{C9EF9392-69DD-42F4-81BF-79484618A222}"/>
    <cellStyle name="Currency 2 2 2 2 5 2 3" xfId="7132" xr:uid="{10BA111D-2AEF-4615-866F-E2127530023B}"/>
    <cellStyle name="Currency 2 2 2 2 5 3" xfId="5949" xr:uid="{8E08BC3B-8FE4-468B-9D2E-32A52DB5622D}"/>
    <cellStyle name="Currency 2 2 2 2 5 4" xfId="7060" xr:uid="{65654658-AE87-43D9-8C8B-3727D4A2CA9D}"/>
    <cellStyle name="Currency 2 2 2 2 6" xfId="5994" xr:uid="{66FDB777-79B1-4C93-A438-A7AC7D8075BC}"/>
    <cellStyle name="Currency 2 2 2 2 6 2" xfId="6972" xr:uid="{3D4DBDCF-FD98-4FC5-B12F-80B54A31FD71}"/>
    <cellStyle name="Currency 2 2 2 2 6 3" xfId="7113" xr:uid="{FCFFBD74-6143-472D-B41F-8F1EB8BE078E}"/>
    <cellStyle name="Currency 2 2 2 2 7" xfId="5886" xr:uid="{56BFF7AA-DF85-4895-B790-DBBBA2CF9044}"/>
    <cellStyle name="Currency 2 2 2 2 7 2" xfId="6063" xr:uid="{67F11B00-22E7-4D7A-8967-D8E04FD00B69}"/>
    <cellStyle name="Currency 2 2 2 2 7 3" xfId="7077" xr:uid="{6CA4CA15-BCEB-4A76-AA18-8DD866A1B5B2}"/>
    <cellStyle name="Currency 2 2 2 2 8" xfId="6167" xr:uid="{FB9D8591-BED1-4EB2-AF92-F74EEDCE9949}"/>
    <cellStyle name="Currency 2 2 2 2 9" xfId="6196" xr:uid="{473CDD82-C7A1-46E2-A308-0CF1432E5500}"/>
    <cellStyle name="Currency 2 2 2 3" xfId="22" xr:uid="{4E1487B3-7C80-4557-A27B-1ACAF6EA50AE}"/>
    <cellStyle name="Currency 2 2 2 3 2" xfId="212" xr:uid="{C04ABD34-63AF-45A8-92E0-C2A17AE872C8}"/>
    <cellStyle name="Currency 2 2 2 3 2 2" xfId="4625" xr:uid="{4E2DF2C1-0CC1-4969-BCE7-2369FB108888}"/>
    <cellStyle name="Currency 2 2 2 3 2 2 2" xfId="5678" xr:uid="{21654101-3F73-4037-B28B-C5C8E39CCA7F}"/>
    <cellStyle name="Currency 2 2 2 3 2 3" xfId="5506" xr:uid="{07B02DEF-43EF-4D29-8E65-711342129EC6}"/>
    <cellStyle name="Currency 2 2 2 3 3" xfId="4521" xr:uid="{7D94E51B-E1AA-428F-A317-635ECA1950B5}"/>
    <cellStyle name="Currency 2 2 2 3 3 2" xfId="5408" xr:uid="{A199217E-8774-499F-B9F5-1F56AE8A1179}"/>
    <cellStyle name="Currency 2 2 2 3 3 2 2" xfId="5740" xr:uid="{31EDA6D2-D3C1-47DC-9ECE-73BBE6851D40}"/>
    <cellStyle name="Currency 2 2 2 3 3 3" xfId="5568" xr:uid="{4722DBAB-4205-49AE-8921-E21100AC5F37}"/>
    <cellStyle name="Currency 2 2 2 3 4" xfId="5358" xr:uid="{869F4186-F180-40E2-B7EC-6D6BEFD3DB4D}"/>
    <cellStyle name="Currency 2 2 2 3 4 2" xfId="5626" xr:uid="{B7F65C7D-8CE2-45FB-84C8-5A4666A1A551}"/>
    <cellStyle name="Currency 2 2 2 3 5" xfId="5454" xr:uid="{38B1197C-FD55-416E-BB72-9661D5E0AE7E}"/>
    <cellStyle name="Currency 2 2 2 4" xfId="213" xr:uid="{06ADDB26-8CE9-421A-9A6F-306FBE1D4F50}"/>
    <cellStyle name="Currency 2 2 2 4 2" xfId="4626" xr:uid="{057CE56A-91D8-4403-8F6B-CEB493147F78}"/>
    <cellStyle name="Currency 2 2 2 4 2 2" xfId="5679" xr:uid="{06A95932-73A0-4097-9292-4812E1799B40}"/>
    <cellStyle name="Currency 2 2 2 4 3" xfId="5507" xr:uid="{9990DD6A-407D-460F-AFDD-1A45914CFAEA}"/>
    <cellStyle name="Currency 2 2 2 5" xfId="4520" xr:uid="{7A163472-A8F4-444D-8429-B285DBCF812A}"/>
    <cellStyle name="Currency 2 2 2 5 2" xfId="5407" xr:uid="{BBA7D4AB-7FDE-4FF6-B6B7-1DF8C70F30EC}"/>
    <cellStyle name="Currency 2 2 2 5 2 2" xfId="5739" xr:uid="{25171B88-2282-4C33-B1C3-047FA08FD383}"/>
    <cellStyle name="Currency 2 2 2 5 3" xfId="5567" xr:uid="{71451943-18EA-4EFE-BF21-9A54A1304BEB}"/>
    <cellStyle name="Currency 2 2 2 6" xfId="5357" xr:uid="{92259445-F944-4CCE-8050-6B45098AD0F2}"/>
    <cellStyle name="Currency 2 2 2 6 2" xfId="5625" xr:uid="{CF124D35-BB18-402B-BC0A-3F74CC10F26A}"/>
    <cellStyle name="Currency 2 2 2 7" xfId="5453" xr:uid="{03D610A3-F4E8-409B-AAC1-A3379D80D336}"/>
    <cellStyle name="Currency 2 2 3" xfId="214" xr:uid="{0A16BC13-3870-4B87-AB77-2157B945ABDD}"/>
    <cellStyle name="Currency 2 2 3 2" xfId="4627" xr:uid="{1D74714C-B1F4-40BD-AB54-337C5C1BDF77}"/>
    <cellStyle name="Currency 2 2 3 2 2" xfId="5680" xr:uid="{77F3F1E1-1DA5-4E61-A697-CDAB272EED52}"/>
    <cellStyle name="Currency 2 2 3 3" xfId="5508" xr:uid="{CF8DC119-8419-40B3-B21D-C13C210431F5}"/>
    <cellStyle name="Currency 2 2 4" xfId="4519" xr:uid="{4131CB55-69F6-4AD0-8B79-D8F51C75AC2F}"/>
    <cellStyle name="Currency 2 2 4 2" xfId="5406" xr:uid="{B0DF6DB0-DAFA-4801-A5E8-0ABECF9E5ABC}"/>
    <cellStyle name="Currency 2 2 4 2 2" xfId="5738" xr:uid="{A85C2583-C2DC-411D-96BB-802B14280433}"/>
    <cellStyle name="Currency 2 2 4 3" xfId="5566" xr:uid="{9742EC65-649A-456F-90F4-0EC75B578489}"/>
    <cellStyle name="Currency 2 2 5" xfId="5356" xr:uid="{EEC3CF16-BED9-41F6-B512-C5F207E6B799}"/>
    <cellStyle name="Currency 2 2 5 2" xfId="5624" xr:uid="{32BD310F-44A5-4AC6-9994-DDDF377D2BCA}"/>
    <cellStyle name="Currency 2 2 6" xfId="5452" xr:uid="{0A59D453-317F-4D3C-99C5-1D12F7E261CF}"/>
    <cellStyle name="Currency 2 3" xfId="23" xr:uid="{7BFB0B7E-9EAB-4D10-854E-F5E61D55A9D2}"/>
    <cellStyle name="Currency 2 3 2" xfId="215" xr:uid="{13CADD29-D1CB-4F16-9CF8-EA26AA390800}"/>
    <cellStyle name="Currency 2 3 2 2" xfId="4628" xr:uid="{3E96F7F6-40EB-452B-9C47-899CE35176FF}"/>
    <cellStyle name="Currency 2 3 2 2 2" xfId="5681" xr:uid="{7ED0E781-7CF3-4DFC-AE21-956081094CC1}"/>
    <cellStyle name="Currency 2 3 2 3" xfId="5509" xr:uid="{F0B51805-4D8D-4EAA-B3A7-1F4899BCB635}"/>
    <cellStyle name="Currency 2 3 3" xfId="4522" xr:uid="{40DC6974-E898-4DDF-900A-4CA3A64F3AC3}"/>
    <cellStyle name="Currency 2 3 3 2" xfId="5409" xr:uid="{11562BF8-2C8E-4348-89F1-50867A6F4CEE}"/>
    <cellStyle name="Currency 2 3 3 2 2" xfId="5741" xr:uid="{C8D88E01-3990-470B-B243-BAFA732ED283}"/>
    <cellStyle name="Currency 2 3 3 3" xfId="5569" xr:uid="{12C73868-241E-48F0-8B67-BC95B89F8E62}"/>
    <cellStyle name="Currency 2 3 4" xfId="5359" xr:uid="{438B7A17-4D57-4CE2-9E16-1D9D7E4CD305}"/>
    <cellStyle name="Currency 2 3 4 2" xfId="5627" xr:uid="{FF77FE28-0EBB-4BC8-B7F6-855893A4788D}"/>
    <cellStyle name="Currency 2 3 5" xfId="5455" xr:uid="{6DE895F1-CDE4-40D8-B6F4-611A72B6C384}"/>
    <cellStyle name="Currency 2 4" xfId="216" xr:uid="{F01ADAE4-7AF4-4C7B-B009-0ADB4D9D8035}"/>
    <cellStyle name="Currency 2 4 2" xfId="217" xr:uid="{FF452558-005A-4117-A9ED-006B68E6951F}"/>
    <cellStyle name="Currency 2 4 2 2" xfId="5682" xr:uid="{9086F79C-2C27-479D-BB69-AEF7BA7D3378}"/>
    <cellStyle name="Currency 2 4 3" xfId="5510" xr:uid="{B2C2FF57-AAAE-4285-8268-BF718B0DDB14}"/>
    <cellStyle name="Currency 2 5" xfId="218" xr:uid="{F8BC4B9A-58C6-44A0-8A70-E7B95588D215}"/>
    <cellStyle name="Currency 2 5 2" xfId="219" xr:uid="{13E2B2AB-F555-4CEC-A946-C95375357C03}"/>
    <cellStyle name="Currency 2 5 2 2" xfId="5737" xr:uid="{83E942D7-DE41-43CB-A52A-0AD29C741E55}"/>
    <cellStyle name="Currency 2 5 3" xfId="5565" xr:uid="{3867D770-1F1E-4C0D-AC64-377181D33778}"/>
    <cellStyle name="Currency 2 6" xfId="220" xr:uid="{B8567AF1-E945-48A9-B697-768B3EEE7185}"/>
    <cellStyle name="Currency 2 6 2" xfId="5623" xr:uid="{F3C9103F-D3DD-4CA0-829E-E6DA467735B3}"/>
    <cellStyle name="Currency 2 7" xfId="5451" xr:uid="{5AAD8DE7-243F-4F61-AE92-9B7D1C147009}"/>
    <cellStyle name="Currency 3" xfId="24" xr:uid="{0BBB393C-D2CE-4568-AB8B-0728E0B38A03}"/>
    <cellStyle name="Currency 3 2" xfId="25" xr:uid="{D1406B33-AEF8-4E9B-8A34-CBA4CE6C797F}"/>
    <cellStyle name="Currency 3 2 2" xfId="221" xr:uid="{A7D5E988-5D8A-4227-9B6C-CF8C58C16152}"/>
    <cellStyle name="Currency 3 2 2 2" xfId="4629" xr:uid="{1F70A0D7-BC3A-4708-843F-2651A2C6F6A4}"/>
    <cellStyle name="Currency 3 2 2 2 2" xfId="5683" xr:uid="{5FF0B004-91E6-4E96-95CF-CB8F5B389F8C}"/>
    <cellStyle name="Currency 3 2 2 3" xfId="5511" xr:uid="{58A19246-3E2C-4678-A7B8-31827897A6FE}"/>
    <cellStyle name="Currency 3 2 3" xfId="4524" xr:uid="{D3B370DD-F012-417C-A95A-C415E8387969}"/>
    <cellStyle name="Currency 3 2 3 2" xfId="5411" xr:uid="{06C4869A-940C-46F1-B2D8-D4453DDE6769}"/>
    <cellStyle name="Currency 3 2 3 2 2" xfId="5743" xr:uid="{D02A8D55-545B-4E5C-B4AC-531A14E566FF}"/>
    <cellStyle name="Currency 3 2 3 3" xfId="5571" xr:uid="{681415C9-1D49-4E02-AE2D-1761E54F75CF}"/>
    <cellStyle name="Currency 3 2 4" xfId="5361" xr:uid="{4495FB0C-91AA-4C09-A941-058F1302B0AD}"/>
    <cellStyle name="Currency 3 2 4 2" xfId="5629" xr:uid="{FF11222B-2012-4423-96A8-B3D950C02EB2}"/>
    <cellStyle name="Currency 3 2 5" xfId="5457" xr:uid="{CF814511-9EC9-46C7-9388-D78F4D7B8FDF}"/>
    <cellStyle name="Currency 3 3" xfId="26" xr:uid="{5A8530A0-115F-44FB-819A-B25BD28E0F2E}"/>
    <cellStyle name="Currency 3 3 2" xfId="222" xr:uid="{FBBC803B-BFE8-4881-A727-7061C5BA4596}"/>
    <cellStyle name="Currency 3 3 2 2" xfId="4630" xr:uid="{4AA25D5A-2782-4201-A00B-B7F1C3D524CA}"/>
    <cellStyle name="Currency 3 3 2 2 2" xfId="5684" xr:uid="{ECF16909-14F0-4AFA-B6CD-B284BD1175FB}"/>
    <cellStyle name="Currency 3 3 2 3" xfId="5512" xr:uid="{F6BC8918-C829-474C-99DC-328F45109964}"/>
    <cellStyle name="Currency 3 3 3" xfId="4525" xr:uid="{B647DBDA-7210-47DD-8EED-D7074534473F}"/>
    <cellStyle name="Currency 3 3 3 2" xfId="5412" xr:uid="{FA8CCCDB-971D-412A-88E5-2CDBB2554AE6}"/>
    <cellStyle name="Currency 3 3 3 2 2" xfId="5744" xr:uid="{591EFA94-F3C9-4E1D-B83D-9D23ACF9AC74}"/>
    <cellStyle name="Currency 3 3 3 3" xfId="5572" xr:uid="{8CFD3BA7-BEC5-468B-80EF-60D53BE9DBA1}"/>
    <cellStyle name="Currency 3 3 4" xfId="5362" xr:uid="{1F7BF9B8-555B-4F3B-89D3-49896D28262F}"/>
    <cellStyle name="Currency 3 3 4 2" xfId="5630" xr:uid="{CEBF0046-80EA-40D0-BB06-CDAD488C17B6}"/>
    <cellStyle name="Currency 3 3 5" xfId="5458" xr:uid="{3A02042F-3101-4873-B599-BA18E2F20747}"/>
    <cellStyle name="Currency 3 4" xfId="27" xr:uid="{2C4F965E-2FB4-41FA-B626-87FAFE41F9B9}"/>
    <cellStyle name="Currency 3 4 2" xfId="223" xr:uid="{BED468A1-2C09-473E-83B6-2DD78481C497}"/>
    <cellStyle name="Currency 3 4 2 2" xfId="4631" xr:uid="{84B83CB1-056D-46DE-B75A-2BB4DFF25153}"/>
    <cellStyle name="Currency 3 4 2 2 2" xfId="5685" xr:uid="{A5B351E0-33F7-44C0-B4E3-38932ABC6028}"/>
    <cellStyle name="Currency 3 4 2 3" xfId="5513" xr:uid="{35A458C4-86CE-4E6C-AB68-E949E647B915}"/>
    <cellStyle name="Currency 3 4 3" xfId="4526" xr:uid="{7DE066B2-C134-43C3-AFAF-E196F3EB7A40}"/>
    <cellStyle name="Currency 3 4 3 2" xfId="5413" xr:uid="{531BC282-2571-4941-BD90-B90B3927DC91}"/>
    <cellStyle name="Currency 3 4 3 2 2" xfId="5745" xr:uid="{8E034017-379B-4F93-A58C-E71283A420C1}"/>
    <cellStyle name="Currency 3 4 3 3" xfId="5573" xr:uid="{FE7F7843-ADE6-498A-B761-4EF581541D3C}"/>
    <cellStyle name="Currency 3 4 4" xfId="5363" xr:uid="{38748A10-0FFF-4895-B227-7E053443B472}"/>
    <cellStyle name="Currency 3 4 4 2" xfId="5631" xr:uid="{908FA7B8-8B00-4396-8E55-A17602A6E292}"/>
    <cellStyle name="Currency 3 4 5" xfId="5459" xr:uid="{EB4A6779-D39B-465C-B47D-357E99F8C6DB}"/>
    <cellStyle name="Currency 3 5" xfId="224" xr:uid="{F000782D-28C4-48F5-96DF-11BAC7184C2E}"/>
    <cellStyle name="Currency 3 5 2" xfId="4632" xr:uid="{7F85B557-41FA-4157-8071-10756A03BD3A}"/>
    <cellStyle name="Currency 3 5 2 2" xfId="5686" xr:uid="{33F1042E-369C-460D-A675-83137B5518D9}"/>
    <cellStyle name="Currency 3 5 3" xfId="5514" xr:uid="{5F0DF00E-D32B-4157-8B0A-02940FB16DA8}"/>
    <cellStyle name="Currency 3 6" xfId="4523" xr:uid="{66462DE0-ED87-4FEA-900F-60602BAB39F1}"/>
    <cellStyle name="Currency 3 6 2" xfId="5410" xr:uid="{C9357AD8-EA39-4951-A58E-42CF804FE03F}"/>
    <cellStyle name="Currency 3 6 2 2" xfId="5742" xr:uid="{372C05BB-C61B-4DDE-AC13-0EA8A2C8611D}"/>
    <cellStyle name="Currency 3 6 3" xfId="5570" xr:uid="{2C1121F9-91F3-4F28-B46F-1CB5ED051AAC}"/>
    <cellStyle name="Currency 3 7" xfId="5360" xr:uid="{559F39D3-34A8-40AD-9CDA-D1C5D69FF0C8}"/>
    <cellStyle name="Currency 3 7 2" xfId="5628" xr:uid="{5347CCC9-4270-4A74-BACA-39A47EEC1134}"/>
    <cellStyle name="Currency 3 8" xfId="5456" xr:uid="{173C3651-42B7-459E-83CD-581DED8458DA}"/>
    <cellStyle name="Currency 4" xfId="28" xr:uid="{7BE92DDE-E620-44EF-AA09-AF0FA7830B33}"/>
    <cellStyle name="Currency 4 2" xfId="29" xr:uid="{F01F2383-C222-4026-81F9-4C6C48606571}"/>
    <cellStyle name="Currency 4 2 2" xfId="225" xr:uid="{9AF73A8C-6AE6-46AF-B960-3272A10900A8}"/>
    <cellStyle name="Currency 4 2 2 2" xfId="4633" xr:uid="{30892D29-E9F2-4CB6-8ECE-EE2B2F0E0789}"/>
    <cellStyle name="Currency 4 2 2 2 2" xfId="5687" xr:uid="{E046D4D2-8644-47B3-9853-0D7FBA62327E}"/>
    <cellStyle name="Currency 4 2 2 3" xfId="5515" xr:uid="{C2188139-0432-4F07-AA1B-6180E0C7C0E4}"/>
    <cellStyle name="Currency 4 2 3" xfId="4528" xr:uid="{3093C9BB-3FEC-4665-B6FA-AF485B2B9DDF}"/>
    <cellStyle name="Currency 4 2 3 2" xfId="5414" xr:uid="{1C342C0C-916A-4631-AADE-6E89A03C15F2}"/>
    <cellStyle name="Currency 4 2 3 2 2" xfId="5747" xr:uid="{4415A166-66B8-47D1-BD07-D0998F276468}"/>
    <cellStyle name="Currency 4 2 3 3" xfId="5575" xr:uid="{B636408B-FB00-434D-A655-6013F2B257C4}"/>
    <cellStyle name="Currency 4 2 4" xfId="5364" xr:uid="{E7D45DD6-0795-43AC-8603-EFA11BB755E1}"/>
    <cellStyle name="Currency 4 2 4 2" xfId="5633" xr:uid="{4816A901-D336-424E-B49C-13A138FDFCD1}"/>
    <cellStyle name="Currency 4 2 5" xfId="5461" xr:uid="{1DE5D7F3-0107-4C20-B570-467203AE8E98}"/>
    <cellStyle name="Currency 4 3" xfId="30" xr:uid="{C938F7E7-EBA1-41B7-BFC1-165FD3911425}"/>
    <cellStyle name="Currency 4 3 2" xfId="226" xr:uid="{F27F45FF-734F-4074-8C17-EF211B34D768}"/>
    <cellStyle name="Currency 4 3 2 2" xfId="4634" xr:uid="{5473C263-060D-4E9A-A70D-A47D4296C404}"/>
    <cellStyle name="Currency 4 3 2 2 2" xfId="5688" xr:uid="{DFD023D8-8169-4792-BDBB-84E4AB8BCBCB}"/>
    <cellStyle name="Currency 4 3 2 3" xfId="5516" xr:uid="{37AC2382-0D87-401D-A629-3A2A56523F72}"/>
    <cellStyle name="Currency 4 3 3" xfId="4529" xr:uid="{915395E3-E3A0-4992-A789-99CC957D08DA}"/>
    <cellStyle name="Currency 4 3 3 2" xfId="5415" xr:uid="{CC0A9DC3-3739-4894-B9B7-6F124E2B0CAD}"/>
    <cellStyle name="Currency 4 3 3 2 2" xfId="5748" xr:uid="{335F9FA0-AB0E-4108-9083-F5D4E9786CE2}"/>
    <cellStyle name="Currency 4 3 3 3" xfId="5576" xr:uid="{416ABC12-82B5-4CC7-9D21-B4D1FBDCFCAC}"/>
    <cellStyle name="Currency 4 3 4" xfId="5365" xr:uid="{093ADCD6-3B81-4025-8A1C-B661DC492616}"/>
    <cellStyle name="Currency 4 3 4 2" xfId="5634" xr:uid="{1A154A45-8600-493D-970A-722465C1A842}"/>
    <cellStyle name="Currency 4 3 5" xfId="5462" xr:uid="{E4355DF4-692E-4B76-93B6-DF5281D6C802}"/>
    <cellStyle name="Currency 4 4" xfId="227" xr:uid="{C290055A-386B-42AC-988D-616F430C9E1E}"/>
    <cellStyle name="Currency 4 4 2" xfId="4635" xr:uid="{B4BA095B-D41A-4D69-86D6-1A5F5AD1AC8F}"/>
    <cellStyle name="Currency 4 4 2 2" xfId="5689" xr:uid="{BE1AA797-75AD-46AA-8101-84E8A0D2AFD0}"/>
    <cellStyle name="Currency 4 4 3" xfId="5517" xr:uid="{2BB6659F-9614-4A96-93C3-7C7F8E7F99E6}"/>
    <cellStyle name="Currency 4 5" xfId="4324" xr:uid="{06D9931D-5F2E-4A54-B35D-D2871C9BFFE1}"/>
    <cellStyle name="Currency 4 5 2" xfId="4439" xr:uid="{B275FAF3-85F0-4732-9102-14AEE9AC814C}"/>
    <cellStyle name="Currency 4 5 2 2" xfId="5746" xr:uid="{A0DBDE23-CCC0-4113-AC3B-842B4075A83C}"/>
    <cellStyle name="Currency 4 5 3" xfId="4721" xr:uid="{929DB03C-E80C-4940-8DB3-B9DA74DCAD6D}"/>
    <cellStyle name="Currency 4 5 3 2" xfId="5316" xr:uid="{8D9698B9-6849-4D9F-A949-C7CF74080694}"/>
    <cellStyle name="Currency 4 5 3 3" xfId="4761" xr:uid="{9242D676-540E-47C9-B253-8F9877AF319B}"/>
    <cellStyle name="Currency 4 5 3 4" xfId="5574" xr:uid="{3C1B010C-9F77-42F8-BC6F-D4202B4DA13B}"/>
    <cellStyle name="Currency 4 5 4" xfId="4698" xr:uid="{56929397-E634-4A9C-A1D4-F7B1D51C7FC3}"/>
    <cellStyle name="Currency 4 6" xfId="4527" xr:uid="{66E3123C-552E-4857-B2FF-F037B6C9061A}"/>
    <cellStyle name="Currency 4 6 2" xfId="5632" xr:uid="{93607D65-7C83-41EB-9D2B-483A1F1F0E93}"/>
    <cellStyle name="Currency 4 7" xfId="5460" xr:uid="{3BCC54F6-4F4F-4483-A85D-9A64187D670B}"/>
    <cellStyle name="Currency 4 8" xfId="5790" xr:uid="{86472ECE-C959-4925-8588-98867B772D6F}"/>
    <cellStyle name="Currency 5" xfId="31" xr:uid="{2FB50DE8-0942-41E8-B968-9E744E732C0F}"/>
    <cellStyle name="Currency 5 10" xfId="6090" xr:uid="{2E4F13B7-414B-446F-B870-F1CF39AC8CB9}"/>
    <cellStyle name="Currency 5 11" xfId="7010" xr:uid="{B6CC34CC-0AC4-4AFA-9478-88555EC73FA9}"/>
    <cellStyle name="Currency 5 2" xfId="32" xr:uid="{161980AA-A9A4-4CA6-A9C2-DD90E1CA02BE}"/>
    <cellStyle name="Currency 5 2 2" xfId="228" xr:uid="{AA470B81-5C8E-44F4-8E6F-AB60885FDD44}"/>
    <cellStyle name="Currency 5 2 2 2" xfId="4636" xr:uid="{EDFD166C-8D20-4855-99B3-26A52F3C71AE}"/>
    <cellStyle name="Currency 5 2 2 2 2" xfId="5690" xr:uid="{0780372E-8556-47AC-888E-D9762148BF4F}"/>
    <cellStyle name="Currency 5 2 2 3" xfId="5518" xr:uid="{2C4BD8B3-EF10-4591-A1E7-6EA6467A3826}"/>
    <cellStyle name="Currency 5 2 3" xfId="4530" xr:uid="{E1F91945-6E2C-445A-A5F1-033609372516}"/>
    <cellStyle name="Currency 5 2 3 2" xfId="5416" xr:uid="{04D5F67B-FCC0-4477-883D-A30ABE9C879E}"/>
    <cellStyle name="Currency 5 2 3 2 2" xfId="5749" xr:uid="{7FB901F5-BD5E-4EF9-8E71-C522A5A4A2BC}"/>
    <cellStyle name="Currency 5 2 3 3" xfId="5577" xr:uid="{84821669-DD2B-44E4-900A-1F86F28E6659}"/>
    <cellStyle name="Currency 5 2 4" xfId="5366" xr:uid="{B7778D74-CFD7-4D43-8947-BDF956F1304E}"/>
    <cellStyle name="Currency 5 2 4 2" xfId="5635" xr:uid="{FF71EA56-91A0-4792-8113-9608E6FE8B4E}"/>
    <cellStyle name="Currency 5 2 5" xfId="5463" xr:uid="{3E26B9B1-6D19-4826-A927-DF6B7A289986}"/>
    <cellStyle name="Currency 5 3" xfId="4325" xr:uid="{F8BD98D2-680A-48AC-9AC1-F11FDB44A522}"/>
    <cellStyle name="Currency 5 3 2" xfId="4440" xr:uid="{41D9BAF3-FE8B-4CE7-B81B-99AFBD0CEB5E}"/>
    <cellStyle name="Currency 5 3 2 2" xfId="5306" xr:uid="{CC07E34C-7F13-43F6-BBB3-8C78EE5B85C3}"/>
    <cellStyle name="Currency 5 3 2 2 2" xfId="5860" xr:uid="{3679383F-5941-43ED-903A-65D2CA693190}"/>
    <cellStyle name="Currency 5 3 2 2 2 2" xfId="6186" xr:uid="{286608F8-65C0-478C-9869-9A77860D6F9C}"/>
    <cellStyle name="Currency 5 3 2 2 2 3" xfId="7174" xr:uid="{9C0BE7DA-09E9-411C-BFE3-A7EB20D28A1F}"/>
    <cellStyle name="Currency 5 3 2 2 3" xfId="5917" xr:uid="{D7D8A231-999C-417C-ABEC-4E69DCCFB7DC}"/>
    <cellStyle name="Currency 5 3 2 2 4" xfId="6010" xr:uid="{7960EE20-A447-40C5-B7CB-7000B014202B}"/>
    <cellStyle name="Currency 5 3 2 3" xfId="4763" xr:uid="{F39C7780-ECB8-4352-81E4-D4293EE7A3BA}"/>
    <cellStyle name="Currency 5 3 2 3 2" xfId="6142" xr:uid="{FE7999E6-BDAF-4EAA-869A-1422F7A3455F}"/>
    <cellStyle name="Currency 5 3 2 3 3" xfId="5815" xr:uid="{C1D9ABFA-E330-478F-B391-3078BA08AB4F}"/>
    <cellStyle name="Currency 5 3 2 4" xfId="5921" xr:uid="{E2A1A530-2E9C-48E4-8D90-1CF32321271A}"/>
    <cellStyle name="Currency 5 3 2 5" xfId="5960" xr:uid="{02AD5EF8-BC4C-4986-93CD-B24ED1753D98}"/>
    <cellStyle name="Currency 5 3 2 6" xfId="5894" xr:uid="{5B8FABE0-24D9-46B2-8F72-9CC583997D3D}"/>
    <cellStyle name="Currency 5 3 3" xfId="5812" xr:uid="{9912EB90-DC33-4B11-944D-05379C4AD8AB}"/>
    <cellStyle name="Currency 5 3 3 2" xfId="5981" xr:uid="{1BFECDFD-18A6-4BF9-928E-6A6804EED344}"/>
    <cellStyle name="Currency 5 3 3 2 2" xfId="6952" xr:uid="{7E6929C6-09BC-463F-A888-1A2105CDD0DD}"/>
    <cellStyle name="Currency 5 3 3 2 3" xfId="7157" xr:uid="{4063F57A-6278-4977-B353-04CD01F564CB}"/>
    <cellStyle name="Currency 5 3 3 3" xfId="5952" xr:uid="{C1777E42-B9C4-42A7-9672-D598EE360B3D}"/>
    <cellStyle name="Currency 5 3 3 4" xfId="7042" xr:uid="{9153E54F-8E63-4252-83B0-CFC01628E13C}"/>
    <cellStyle name="Currency 5 3 4" xfId="6111" xr:uid="{AF80BBAA-12CA-4BCB-AFF0-7563AD384CA4}"/>
    <cellStyle name="Currency 5 3 4 2" xfId="5987" xr:uid="{F04376EB-36AD-4390-A708-886118D7B835}"/>
    <cellStyle name="Currency 5 3 4 2 2" xfId="6949" xr:uid="{5B01876B-D97E-4E96-BDBD-C19C8908F3EE}"/>
    <cellStyle name="Currency 5 3 4 2 3" xfId="7142" xr:uid="{264C6E6A-2AD7-407E-973B-0B132CCFEF58}"/>
    <cellStyle name="Currency 5 3 4 3" xfId="6039" xr:uid="{28006C62-8E1A-4A1E-A476-5049389AE30B}"/>
    <cellStyle name="Currency 5 3 4 4" xfId="7069" xr:uid="{C062D3A8-1FE8-44B7-8537-F416AD7FCA88}"/>
    <cellStyle name="Currency 5 3 5" xfId="5810" xr:uid="{585DD240-BDBE-449B-9CCC-50F5C1A95AD1}"/>
    <cellStyle name="Currency 5 3 5 2" xfId="5939" xr:uid="{60A22426-1E80-490E-9E18-49304BA492DC}"/>
    <cellStyle name="Currency 5 3 5 3" xfId="7124" xr:uid="{85C0D4B2-BCF6-46D1-9BC8-8C9EBE45B0F4}"/>
    <cellStyle name="Currency 5 3 6" xfId="6051" xr:uid="{009DE534-9B8E-46E8-99F4-A90656944E32}"/>
    <cellStyle name="Currency 5 3 6 2" xfId="6180" xr:uid="{FED3BB87-B21D-4C77-B084-BF8E50DD2343}"/>
    <cellStyle name="Currency 5 3 6 3" xfId="7088" xr:uid="{21492F68-981B-4A87-AD33-22788316F41C}"/>
    <cellStyle name="Currency 5 3 7" xfId="6199" xr:uid="{5A4DF695-1444-4CA9-BDB0-390AAE7077F1}"/>
    <cellStyle name="Currency 5 3 8" xfId="5966" xr:uid="{FDC9CC09-45F0-4CC1-A54D-631344A5C358}"/>
    <cellStyle name="Currency 5 3 9" xfId="7016" xr:uid="{4916596D-82E0-486B-BB44-6DD2BF0B734E}"/>
    <cellStyle name="Currency 5 4" xfId="4762" xr:uid="{C9D0EB81-0105-4ABB-AD25-2A09B07A1802}"/>
    <cellStyle name="Currency 5 4 2" xfId="5889" xr:uid="{684B35D5-2B00-43F6-8550-3E5DE50A733E}"/>
    <cellStyle name="Currency 5 4 2 2" xfId="6997" xr:uid="{FBEA44A4-ABAB-46BA-8123-811A5FE7E50C}"/>
    <cellStyle name="Currency 5 4 2 2 2" xfId="6953" xr:uid="{450AD344-2C58-4FE2-9E66-2D78A1D0C2C2}"/>
    <cellStyle name="Currency 5 4 2 2 3" xfId="7167" xr:uid="{4E22688D-E9DC-400B-8B83-135C9F132550}"/>
    <cellStyle name="Currency 5 4 2 3" xfId="6170" xr:uid="{B5874E0C-1AA4-4DF5-AAE2-F896F1A9FC34}"/>
    <cellStyle name="Currency 5 4 2 4" xfId="7049" xr:uid="{CD446256-9DD0-4569-AB66-42D867E24393}"/>
    <cellStyle name="Currency 5 4 3" xfId="6198" xr:uid="{BAC4728A-B07F-4C6E-AE51-F4D7C9557247}"/>
    <cellStyle name="Currency 5 4 3 2" xfId="6954" xr:uid="{F554F828-147C-4972-BA14-388584B25AF5}"/>
    <cellStyle name="Currency 5 4 3 3" xfId="7098" xr:uid="{1CBCEC89-8736-4CC2-9030-0A24491F7E9F}"/>
    <cellStyle name="Currency 5 4 4" xfId="6134" xr:uid="{F6C4499F-A4EA-4E9E-8AD9-7E30DAA20BF2}"/>
    <cellStyle name="Currency 5 4 5" xfId="6200" xr:uid="{D4AEEE66-24E8-4EDC-A1F4-CDB1910C39DB}"/>
    <cellStyle name="Currency 5 4 6" xfId="6020" xr:uid="{0C337F9F-47C0-4FB2-AE56-0154A150AA27}"/>
    <cellStyle name="Currency 5 5" xfId="5892" xr:uid="{198FA570-8AF0-4BC9-8EE8-58DAEF04405F}"/>
    <cellStyle name="Currency 5 5 2" xfId="5836" xr:uid="{7BB29D1F-FABB-42E1-BE04-4E11884991CF}"/>
    <cellStyle name="Currency 5 5 2 2" xfId="6990" xr:uid="{6BCE03CE-4413-4B6A-B1B5-56822D1B92AA}"/>
    <cellStyle name="Currency 5 5 2 3" xfId="7149" xr:uid="{072325C6-95DF-4BC7-9D17-156C7EFBE6A2}"/>
    <cellStyle name="Currency 5 5 3" xfId="6189" xr:uid="{A6F970B1-E665-43C8-AA24-0DCF0F3D2A85}"/>
    <cellStyle name="Currency 5 5 4" xfId="7035" xr:uid="{A630606E-CECC-49B1-A300-C6B26AA224B6}"/>
    <cellStyle name="Currency 5 6" xfId="6194" xr:uid="{6CA9403F-67D5-4AC5-9FD4-4E03A48AA406}"/>
    <cellStyle name="Currency 5 6 2" xfId="5990" xr:uid="{5D4E8E9A-E811-4FF3-B782-CD3998F92363}"/>
    <cellStyle name="Currency 5 6 2 2" xfId="6045" xr:uid="{235C7F79-5FDC-4757-89AE-EE1053D8CAFA}"/>
    <cellStyle name="Currency 5 6 2 3" xfId="7133" xr:uid="{B32180F8-BA1A-445E-AF5F-62F1D7A5F697}"/>
    <cellStyle name="Currency 5 6 3" xfId="6139" xr:uid="{68243C87-C0BB-42D5-8A94-A7B654FE64B4}"/>
    <cellStyle name="Currency 5 6 4" xfId="7061" xr:uid="{AEDD0C83-DA5C-4A6F-9276-14F5FB1C2DE2}"/>
    <cellStyle name="Currency 5 7" xfId="5839" xr:uid="{BC49093D-BACF-4650-A80B-17114F669594}"/>
    <cellStyle name="Currency 5 7 2" xfId="6973" xr:uid="{03228991-2D73-46D6-BC8B-2F6BA4278C3C}"/>
    <cellStyle name="Currency 5 7 3" xfId="7114" xr:uid="{800FBEB1-2CD7-444C-AF11-136A8E7ABC86}"/>
    <cellStyle name="Currency 5 8" xfId="6161" xr:uid="{9172C9AC-536C-4593-BD73-25B987B8B32F}"/>
    <cellStyle name="Currency 5 8 2" xfId="5945" xr:uid="{62E5F7F9-06DA-4D51-A5D8-9C0983CB2F10}"/>
    <cellStyle name="Currency 5 8 3" xfId="7078" xr:uid="{FBC12996-13C4-41F1-949E-5282FB4D47F7}"/>
    <cellStyle name="Currency 5 9" xfId="5926" xr:uid="{FE22E2CD-A2A7-40FA-86EF-5FEC33622289}"/>
    <cellStyle name="Currency 6" xfId="33" xr:uid="{E089DC4C-F29D-4862-9CD6-4D67883ED27C}"/>
    <cellStyle name="Currency 6 2" xfId="229" xr:uid="{24257036-876B-4800-9E6F-D34F752766C0}"/>
    <cellStyle name="Currency 6 2 2" xfId="4637" xr:uid="{D3807147-43A3-4A18-85BB-A9AC414C634B}"/>
    <cellStyle name="Currency 6 2 2 2" xfId="5691" xr:uid="{A5030D66-3D3E-4AA0-8C9C-F04177CBB3F6}"/>
    <cellStyle name="Currency 6 2 3" xfId="5519" xr:uid="{9040065A-6B94-4037-8B49-E5B4B00F29EC}"/>
    <cellStyle name="Currency 6 3" xfId="4326" xr:uid="{248168CC-6D9F-491E-B3DB-2B42BD16822A}"/>
    <cellStyle name="Currency 6 3 2" xfId="4441" xr:uid="{3358506E-3558-4843-B8AD-C856A8DF5AEC}"/>
    <cellStyle name="Currency 6 3 2 2" xfId="5750" xr:uid="{4A3AA63D-4860-4A9D-98A5-1302B20ADF5E}"/>
    <cellStyle name="Currency 6 3 3" xfId="4722" xr:uid="{5AB0B146-9353-4D99-AB6E-D0DDD41C4A82}"/>
    <cellStyle name="Currency 6 3 3 2" xfId="5317" xr:uid="{6A5A9522-BF7A-48C3-80A6-A31AE9C4D63C}"/>
    <cellStyle name="Currency 6 3 3 3" xfId="4764" xr:uid="{853BF750-12A9-4D9D-BB15-6AD377324C02}"/>
    <cellStyle name="Currency 6 3 3 4" xfId="5578" xr:uid="{C2C557D5-8E64-4AC0-A78D-4C3A79B8713C}"/>
    <cellStyle name="Currency 6 3 4" xfId="4699" xr:uid="{4E9F1498-3B43-4F5D-A3F0-2655138BC51B}"/>
    <cellStyle name="Currency 6 4" xfId="4531" xr:uid="{0D4C76A5-8DFA-4EBA-A4AB-0A725D2A9093}"/>
    <cellStyle name="Currency 6 4 2" xfId="5636" xr:uid="{55B15FDA-FF23-42AA-BB23-B68A2F014C2F}"/>
    <cellStyle name="Currency 6 5" xfId="5464" xr:uid="{B1365033-8DFD-4716-B4F7-791028226842}"/>
    <cellStyle name="Currency 6 6" xfId="5791" xr:uid="{A68C5615-9BC4-4420-8E9A-8F0EA93699D1}"/>
    <cellStyle name="Currency 7" xfId="34" xr:uid="{08D042B6-0E6F-472A-8003-AD82024630A5}"/>
    <cellStyle name="Currency 7 2" xfId="35" xr:uid="{77DDC954-10CC-4B05-970E-7D81A4E651DE}"/>
    <cellStyle name="Currency 7 2 2" xfId="250" xr:uid="{D138138D-ED45-4603-9489-8E3229E9E6BA}"/>
    <cellStyle name="Currency 7 2 2 2" xfId="4638" xr:uid="{23FFE281-F177-4A5F-A7C9-40249DB3A567}"/>
    <cellStyle name="Currency 7 2 2 2 2" xfId="5692" xr:uid="{C83B4C29-3D5D-4742-944F-F994353C5F42}"/>
    <cellStyle name="Currency 7 2 2 3" xfId="5520" xr:uid="{BB25CB2D-6BB3-42F7-8F20-775D490047C8}"/>
    <cellStyle name="Currency 7 2 3" xfId="4533" xr:uid="{025192FA-DA69-43E6-893F-E2A12F39ECD1}"/>
    <cellStyle name="Currency 7 2 3 2" xfId="5418" xr:uid="{3D0DBDC6-4CF3-411B-BDC2-78A09559E09B}"/>
    <cellStyle name="Currency 7 2 3 2 2" xfId="5752" xr:uid="{529DF647-56DC-4A06-B80A-272E4C143840}"/>
    <cellStyle name="Currency 7 2 3 3" xfId="5580" xr:uid="{56D8AC1D-3637-4931-952B-356FCBE309E9}"/>
    <cellStyle name="Currency 7 2 4" xfId="5367" xr:uid="{DA13B820-9E48-46CF-978C-E4B93F365EA0}"/>
    <cellStyle name="Currency 7 2 4 2" xfId="5638" xr:uid="{697B874F-7982-4E42-B997-25F09103986D}"/>
    <cellStyle name="Currency 7 2 5" xfId="5466" xr:uid="{AA306260-7ECD-447A-B3DF-1BB6AF2E60BE}"/>
    <cellStyle name="Currency 7 3" xfId="230" xr:uid="{2D35F47B-DCC2-436C-9159-6E91B40CDDDE}"/>
    <cellStyle name="Currency 7 3 2" xfId="4639" xr:uid="{F76FD849-2E5A-48DD-8729-DBE6F89E8806}"/>
    <cellStyle name="Currency 7 3 2 2" xfId="5693" xr:uid="{3C3587F9-B35E-4FE0-9C89-CC728188A620}"/>
    <cellStyle name="Currency 7 3 3" xfId="5521" xr:uid="{F0312D7E-445A-4FE7-B780-6AF4CD6916D0}"/>
    <cellStyle name="Currency 7 4" xfId="4442" xr:uid="{3AF68D7C-DAB0-494F-8064-868FE6BB4510}"/>
    <cellStyle name="Currency 7 4 2" xfId="5417" xr:uid="{FE9B97B2-EEFA-4A1B-B9B4-72475CA18DBA}"/>
    <cellStyle name="Currency 7 4 2 2" xfId="5751" xr:uid="{B4F682CD-0DB5-42AD-B8F0-86515834D209}"/>
    <cellStyle name="Currency 7 4 3" xfId="5579" xr:uid="{ECBE1895-6D64-4CC1-8134-D151C9106D53}"/>
    <cellStyle name="Currency 7 5" xfId="4532" xr:uid="{2A3957D0-FD44-4551-B748-F867F68FAEB1}"/>
    <cellStyle name="Currency 7 5 2" xfId="5637" xr:uid="{411108F4-562F-4FD9-A769-FDBEB45A5AD6}"/>
    <cellStyle name="Currency 7 6" xfId="5465" xr:uid="{39596ECF-F6B8-48BE-AF25-949D87EB0FE3}"/>
    <cellStyle name="Currency 8" xfId="36" xr:uid="{1697A55B-039B-44F6-BEF5-7CB4B0BA20EE}"/>
    <cellStyle name="Currency 8 2" xfId="37" xr:uid="{A15C5144-C9CE-4AEB-BBAA-0366190EC09F}"/>
    <cellStyle name="Currency 8 2 2" xfId="231" xr:uid="{94E744F0-06FD-40A9-BADF-F5EF58177BA5}"/>
    <cellStyle name="Currency 8 2 2 2" xfId="4640" xr:uid="{6B1BE68C-A5B7-4DF1-9511-ED4684EA6E7B}"/>
    <cellStyle name="Currency 8 2 2 2 2" xfId="5694" xr:uid="{BCC77DD7-DF13-4412-B8D0-DAF1C194367D}"/>
    <cellStyle name="Currency 8 2 2 3" xfId="5522" xr:uid="{FCC558DE-8F79-4A4F-B22E-51AA82E3A5D9}"/>
    <cellStyle name="Currency 8 2 3" xfId="4535" xr:uid="{37C986FD-934F-4721-B748-B01F1167F530}"/>
    <cellStyle name="Currency 8 2 3 2" xfId="5420" xr:uid="{13653E41-390E-429B-910A-9929113C2BE7}"/>
    <cellStyle name="Currency 8 2 3 2 2" xfId="5754" xr:uid="{150DD9E6-62C2-4881-8FFE-7C828412539F}"/>
    <cellStyle name="Currency 8 2 3 3" xfId="5582" xr:uid="{C80FE202-C145-4DD3-BD32-3C3D52B52524}"/>
    <cellStyle name="Currency 8 2 4" xfId="5368" xr:uid="{F312D8DB-EDB1-45FB-B75F-E0FADD02C76A}"/>
    <cellStyle name="Currency 8 2 4 2" xfId="5640" xr:uid="{F9553D51-5F16-4521-9AE7-19CBA25AEB95}"/>
    <cellStyle name="Currency 8 2 5" xfId="5468" xr:uid="{899F1E92-ACAE-4ADA-A29D-ACB1C36CA7D1}"/>
    <cellStyle name="Currency 8 3" xfId="38" xr:uid="{BE120236-1176-4B86-A81E-FD3C272C3498}"/>
    <cellStyle name="Currency 8 3 2" xfId="232" xr:uid="{22FA8B2F-7CFD-471F-A78C-656ADFE5517F}"/>
    <cellStyle name="Currency 8 3 2 2" xfId="4641" xr:uid="{CE74CA3A-CAA4-4E9D-861B-0E94225DE4A7}"/>
    <cellStyle name="Currency 8 3 2 2 2" xfId="5695" xr:uid="{7991CB88-E6BA-4DCD-9162-55631FA49A0F}"/>
    <cellStyle name="Currency 8 3 2 3" xfId="5523" xr:uid="{F4F954A8-1BF5-4360-B034-320F195285E0}"/>
    <cellStyle name="Currency 8 3 3" xfId="4536" xr:uid="{085F8B48-FD28-434F-BBAD-1A11D9322ADE}"/>
    <cellStyle name="Currency 8 3 3 2" xfId="5421" xr:uid="{B9A5762F-E52A-42BF-9C3F-ACCC39E82306}"/>
    <cellStyle name="Currency 8 3 3 2 2" xfId="5755" xr:uid="{C7028B6D-BCA4-49F5-8099-304F185F2E7D}"/>
    <cellStyle name="Currency 8 3 3 3" xfId="5583" xr:uid="{A42B928E-3760-4663-98BD-C033F5E33116}"/>
    <cellStyle name="Currency 8 3 4" xfId="5369" xr:uid="{E3A9BE4B-5EA9-4986-A03F-DC7841FC1FA5}"/>
    <cellStyle name="Currency 8 3 4 2" xfId="5641" xr:uid="{CF8E4BD2-EFAB-4ADD-8060-F4DCF80C562A}"/>
    <cellStyle name="Currency 8 3 5" xfId="5469" xr:uid="{63FD9334-63CC-473A-90EC-11C3103A54F2}"/>
    <cellStyle name="Currency 8 4" xfId="39" xr:uid="{50644EBF-8F0C-4E33-9221-1113BD89DB0B}"/>
    <cellStyle name="Currency 8 4 2" xfId="233" xr:uid="{58364D66-6A91-43DE-BB93-2C53D870781B}"/>
    <cellStyle name="Currency 8 4 2 2" xfId="4642" xr:uid="{00E94715-513D-4473-9A43-EA8A410B4710}"/>
    <cellStyle name="Currency 8 4 2 2 2" xfId="5696" xr:uid="{5F4BAAF2-87A4-4C77-912D-344C3233C8C8}"/>
    <cellStyle name="Currency 8 4 2 3" xfId="5524" xr:uid="{477F5DAB-B337-4EEB-B11E-FF396A6570C3}"/>
    <cellStyle name="Currency 8 4 3" xfId="4537" xr:uid="{75615D08-9253-432A-BA7B-CD34FBA3795B}"/>
    <cellStyle name="Currency 8 4 3 2" xfId="5422" xr:uid="{615D7E03-A7DF-47C6-A5BE-ED3F742668D8}"/>
    <cellStyle name="Currency 8 4 3 2 2" xfId="5756" xr:uid="{C06ED03E-34E3-4CCB-A2FA-E1BC71397D90}"/>
    <cellStyle name="Currency 8 4 3 3" xfId="5584" xr:uid="{939FB8D3-FEF9-4497-932F-C6EA610044A3}"/>
    <cellStyle name="Currency 8 4 4" xfId="5370" xr:uid="{83F0A6DE-C019-428C-8168-5ED5065D2AD7}"/>
    <cellStyle name="Currency 8 4 4 2" xfId="5642" xr:uid="{E4FE8F61-21D6-4E05-BFEF-6079EEE67BC9}"/>
    <cellStyle name="Currency 8 4 5" xfId="5470" xr:uid="{745E35C4-2C0B-4D5D-A680-6AC988390E37}"/>
    <cellStyle name="Currency 8 5" xfId="234" xr:uid="{5BCF9F02-372E-4229-ADEB-A4ED3DDFBF9A}"/>
    <cellStyle name="Currency 8 5 2" xfId="4643" xr:uid="{224E71AF-010D-4ABF-9CBD-B454CBE9A1CB}"/>
    <cellStyle name="Currency 8 5 2 2" xfId="5697" xr:uid="{5ADCA32C-6023-4428-ADAD-4D3733E80190}"/>
    <cellStyle name="Currency 8 5 3" xfId="5525" xr:uid="{5DEE3708-61C5-429C-8A45-F5C12E16E309}"/>
    <cellStyle name="Currency 8 6" xfId="4443" xr:uid="{BBCA6622-1CA0-490B-951A-2826F93E4D9A}"/>
    <cellStyle name="Currency 8 6 2" xfId="5419" xr:uid="{9B405344-97D0-4FBB-BC09-4122D320D701}"/>
    <cellStyle name="Currency 8 6 2 2" xfId="5753" xr:uid="{5CF74CC1-6576-4194-8772-F8C53CF819F6}"/>
    <cellStyle name="Currency 8 6 3" xfId="5581" xr:uid="{A0B34794-3FE3-40F4-BF0A-AAAB0E730BA2}"/>
    <cellStyle name="Currency 8 7" xfId="4534" xr:uid="{E3E747B4-D9FE-4509-901D-8539F8D40506}"/>
    <cellStyle name="Currency 8 7 2" xfId="5639" xr:uid="{86E26891-00A8-4099-8E37-2B127F8B4A2A}"/>
    <cellStyle name="Currency 8 8" xfId="5467" xr:uid="{CA756E2C-4F3D-4987-BAEB-BF64E404FCC1}"/>
    <cellStyle name="Currency 9" xfId="40" xr:uid="{EE3F2D2D-EE53-4454-A8AF-94E9C073D6EF}"/>
    <cellStyle name="Currency 9 2" xfId="41" xr:uid="{032189F4-7DB2-47B2-A296-803C2EB3C7A5}"/>
    <cellStyle name="Currency 9 2 2" xfId="235" xr:uid="{568D8BE0-5F4D-42B5-9E6A-21970053DE70}"/>
    <cellStyle name="Currency 9 2 2 2" xfId="4644" xr:uid="{819ACB94-3031-4101-A992-00B5D1A3F31D}"/>
    <cellStyle name="Currency 9 2 2 2 2" xfId="5698" xr:uid="{E97563E0-562D-4B5E-B1C3-FA9DEB1F238D}"/>
    <cellStyle name="Currency 9 2 2 3" xfId="5526" xr:uid="{9D56B4A0-35DA-4DD2-80AE-73F0E6A65293}"/>
    <cellStyle name="Currency 9 2 3" xfId="4539" xr:uid="{2CD301C5-1D33-4B14-8C36-E714BCA7A38C}"/>
    <cellStyle name="Currency 9 2 3 2" xfId="5423" xr:uid="{7A224E86-5DF2-405E-B13A-F295E46F619F}"/>
    <cellStyle name="Currency 9 2 3 2 2" xfId="5758" xr:uid="{905347AE-D290-4DA9-82A0-F61D74F524D2}"/>
    <cellStyle name="Currency 9 2 3 3" xfId="5586" xr:uid="{F7C700EB-5094-4CDF-BE96-B8D553BAB277}"/>
    <cellStyle name="Currency 9 2 4" xfId="5371" xr:uid="{CD8D518C-AD97-44D7-B6FC-744075017217}"/>
    <cellStyle name="Currency 9 2 4 2" xfId="5644" xr:uid="{C1D47FED-52E1-4C5B-9223-D3C1AF0D5B2B}"/>
    <cellStyle name="Currency 9 2 5" xfId="5472" xr:uid="{3C8B0788-4D92-41C3-9D4D-C3EB4D270811}"/>
    <cellStyle name="Currency 9 3" xfId="42" xr:uid="{FF42E50E-2FE2-43B8-81F4-758471ECC802}"/>
    <cellStyle name="Currency 9 3 2" xfId="236" xr:uid="{D26DE98A-A813-4E07-9576-391EA4D10F3C}"/>
    <cellStyle name="Currency 9 3 2 2" xfId="4645" xr:uid="{67197607-CE5B-46BD-86F7-414F875C58E0}"/>
    <cellStyle name="Currency 9 3 2 2 2" xfId="5699" xr:uid="{5BA5156D-AFCE-4490-BEA1-6C80F17B9C80}"/>
    <cellStyle name="Currency 9 3 2 3" xfId="5527" xr:uid="{3308FDE1-3B4A-484C-925D-4181D049BFF4}"/>
    <cellStyle name="Currency 9 3 3" xfId="4540" xr:uid="{4C1EFFC8-13DD-41BC-B75E-177EF3E66DCA}"/>
    <cellStyle name="Currency 9 3 3 2" xfId="5424" xr:uid="{FF871C3C-9D6E-4546-A793-A907E4FE18DA}"/>
    <cellStyle name="Currency 9 3 3 2 2" xfId="5759" xr:uid="{A330BCE7-294D-4C81-ACD0-23D5578E79AF}"/>
    <cellStyle name="Currency 9 3 3 3" xfId="5587" xr:uid="{93DE3008-A7AA-4883-9559-325BE2B058F0}"/>
    <cellStyle name="Currency 9 3 4" xfId="5372" xr:uid="{00D7356B-074B-45A5-9CA3-EAB88743162B}"/>
    <cellStyle name="Currency 9 3 4 2" xfId="5645" xr:uid="{D6FECB62-DE00-42C9-8964-B7AF83E8F1B7}"/>
    <cellStyle name="Currency 9 3 5" xfId="5473" xr:uid="{543D6670-C8B2-43BD-BED7-864AC77032A5}"/>
    <cellStyle name="Currency 9 4" xfId="237" xr:uid="{84C57CE6-3B6A-483D-A2BD-45C07360F8ED}"/>
    <cellStyle name="Currency 9 4 2" xfId="4646" xr:uid="{63467F93-85DC-4C35-A04D-F9B6274F8E8F}"/>
    <cellStyle name="Currency 9 4 2 2" xfId="5700" xr:uid="{52896F7C-A8D9-4CD0-97CA-96C02A0617C9}"/>
    <cellStyle name="Currency 9 4 3" xfId="5528" xr:uid="{D6046D1A-0D52-4D21-AE61-360666D2FD5C}"/>
    <cellStyle name="Currency 9 5" xfId="4327" xr:uid="{336866C3-8A65-4B2D-B09F-58D760DE3921}"/>
    <cellStyle name="Currency 9 5 2" xfId="4444" xr:uid="{E130D436-A85C-4850-BA8C-5D447AA99D77}"/>
    <cellStyle name="Currency 9 5 2 2" xfId="5757" xr:uid="{BF49B3FA-057E-4BCE-8980-72DD730684D2}"/>
    <cellStyle name="Currency 9 5 3" xfId="4723" xr:uid="{F4513DA3-A7EF-4561-AEE4-632AAF8725BC}"/>
    <cellStyle name="Currency 9 5 3 2" xfId="5585" xr:uid="{48F8EF03-1D28-4365-A01C-B54C468D0027}"/>
    <cellStyle name="Currency 9 5 4" xfId="4700" xr:uid="{6B13293E-2F88-4770-ADD6-133D5AA207DF}"/>
    <cellStyle name="Currency 9 6" xfId="4538" xr:uid="{BC590DAD-CC47-4909-892D-AB578E45DBF9}"/>
    <cellStyle name="Currency 9 6 2" xfId="5643" xr:uid="{BB48ACAA-0A26-4BE0-A6D3-632EFCB3EC43}"/>
    <cellStyle name="Currency 9 7" xfId="5471" xr:uid="{775B3167-05E5-493E-B76E-E5C291867223}"/>
    <cellStyle name="Currency 9 8" xfId="5792" xr:uid="{0EA060CF-9C01-4A28-B7A1-1C22DAA6B160}"/>
    <cellStyle name="Hyperlink 2" xfId="6" xr:uid="{6CFFD761-E1C4-4FFC-9C82-FDD569F38491}"/>
    <cellStyle name="Hyperlink 3" xfId="202" xr:uid="{11DC76FC-75C4-4AF8-A60E-8C928EC582DA}"/>
    <cellStyle name="Hyperlink 3 2" xfId="4415" xr:uid="{FE69D040-274F-4858-A003-9D2EE6E0F48A}"/>
    <cellStyle name="Hyperlink 3 3" xfId="4328" xr:uid="{745EF1CD-6804-4FC7-ABFE-1B5E44828210}"/>
    <cellStyle name="Hyperlink 4" xfId="4329" xr:uid="{B4D9E5AA-9A7C-453D-BEBC-2C0315C045E8}"/>
    <cellStyle name="Hyperlink 5" xfId="6818" xr:uid="{8FFA6680-A114-403E-BB6B-3606E338A968}"/>
    <cellStyle name="Normal" xfId="0" builtinId="0"/>
    <cellStyle name="Normal 10" xfId="43" xr:uid="{48CC3907-7F04-43F8-8BDB-75C095A0B5EB}"/>
    <cellStyle name="Normal 10 10" xfId="903" xr:uid="{009F8E43-F948-49FA-A266-7FAC2A739307}"/>
    <cellStyle name="Normal 10 10 2" xfId="2508" xr:uid="{CF66C0EB-C444-43EC-9B16-661846941A01}"/>
    <cellStyle name="Normal 10 10 2 2" xfId="4331" xr:uid="{87303596-9C5F-424E-9B88-843C49F5B871}"/>
    <cellStyle name="Normal 10 10 2 2 2" xfId="6866" xr:uid="{6FE01455-33AD-4579-B8B8-41428B3660D5}"/>
    <cellStyle name="Normal 10 10 2 3" xfId="4675" xr:uid="{D615B0D0-71D0-4B06-BF98-2CF0D575C20D}"/>
    <cellStyle name="Normal 10 10 3" xfId="2509" xr:uid="{93009CB1-2237-4C01-A0CB-2076B03B48AA}"/>
    <cellStyle name="Normal 10 10 4" xfId="2510" xr:uid="{7F40DD42-1A81-4D7D-A354-416C9DF196F8}"/>
    <cellStyle name="Normal 10 11" xfId="2511" xr:uid="{43A2B1FC-3602-42F9-8539-39BC20C70805}"/>
    <cellStyle name="Normal 10 11 2" xfId="2512" xr:uid="{98792BC1-4F41-4AE1-B75A-C9351A0FFE73}"/>
    <cellStyle name="Normal 10 11 3" xfId="2513" xr:uid="{2A95C328-6850-450A-9F99-10493BCEAD8A}"/>
    <cellStyle name="Normal 10 11 4" xfId="2514" xr:uid="{E63CBA90-D1DC-42CC-A01A-636EEF2AC381}"/>
    <cellStyle name="Normal 10 12" xfId="2515" xr:uid="{B244EB9D-1FCA-4AEA-8A23-307B1AE4A44F}"/>
    <cellStyle name="Normal 10 12 2" xfId="2516" xr:uid="{2E96335F-5EC6-4F0E-8124-126B880CD6C4}"/>
    <cellStyle name="Normal 10 13" xfId="2517" xr:uid="{2F3134FB-5109-4113-9830-2C9FC9AA28A3}"/>
    <cellStyle name="Normal 10 14" xfId="2518" xr:uid="{E1BF38DD-255E-4340-A536-53C25A48F087}"/>
    <cellStyle name="Normal 10 15" xfId="2519" xr:uid="{ECA82D0A-0EFB-4799-BF97-AC68E238A2C7}"/>
    <cellStyle name="Normal 10 2" xfId="44" xr:uid="{2BFC447A-294E-4107-85EF-0BDB96C79E0F}"/>
    <cellStyle name="Normal 10 2 10" xfId="2520" xr:uid="{598622E0-0D06-41CA-B9A3-44511ED7488E}"/>
    <cellStyle name="Normal 10 2 11" xfId="2521" xr:uid="{4ADBBA6F-B88B-4930-BB07-94DB32E48867}"/>
    <cellStyle name="Normal 10 2 2" xfId="45" xr:uid="{35C7FCEA-2AD6-4F58-97BD-597EF3507DAD}"/>
    <cellStyle name="Normal 10 2 2 2" xfId="46" xr:uid="{F7D06E86-FE3D-4ACC-A810-6ADAB5307AB1}"/>
    <cellStyle name="Normal 10 2 2 2 2" xfId="238" xr:uid="{AA180488-B9E4-492C-8635-FCD4756CEDED}"/>
    <cellStyle name="Normal 10 2 2 2 2 2" xfId="454" xr:uid="{EEC7DD5E-C143-4B8E-8CF1-FEFEB379FA32}"/>
    <cellStyle name="Normal 10 2 2 2 2 2 2" xfId="455" xr:uid="{CD559B38-541B-448E-AC8E-FDA2A0A70E4D}"/>
    <cellStyle name="Normal 10 2 2 2 2 2 2 2" xfId="904" xr:uid="{F82F7306-8655-41CE-A9A5-563061C4CD39}"/>
    <cellStyle name="Normal 10 2 2 2 2 2 2 2 2" xfId="905" xr:uid="{446CC4BC-3FF6-4115-B9EE-0CA5AAA61C97}"/>
    <cellStyle name="Normal 10 2 2 2 2 2 2 3" xfId="906" xr:uid="{C1C2852C-AFA9-49AE-A89B-CB088658E6D8}"/>
    <cellStyle name="Normal 10 2 2 2 2 2 2 3 2" xfId="6206" xr:uid="{DE04BE67-D9BE-4719-A269-18F9E11CD3CF}"/>
    <cellStyle name="Normal 10 2 2 2 2 2 2 4" xfId="6207" xr:uid="{EE830380-F9B0-46A5-BEDA-25D6D6ED5ED1}"/>
    <cellStyle name="Normal 10 2 2 2 2 2 3" xfId="907" xr:uid="{A9A429FB-426F-46CB-B035-64867717B925}"/>
    <cellStyle name="Normal 10 2 2 2 2 2 3 2" xfId="908" xr:uid="{59E7F8DA-EB63-4C7D-AC3A-8D55E93D57A3}"/>
    <cellStyle name="Normal 10 2 2 2 2 2 4" xfId="909" xr:uid="{FF5FC6AF-202B-4B77-91BE-E19AFCB7725A}"/>
    <cellStyle name="Normal 10 2 2 2 2 2 4 2" xfId="6208" xr:uid="{764CC174-C825-4D79-8097-4DB218D50325}"/>
    <cellStyle name="Normal 10 2 2 2 2 2 5" xfId="6209" xr:uid="{40326C83-F9C2-4C48-A58C-B24098707115}"/>
    <cellStyle name="Normal 10 2 2 2 2 3" xfId="456" xr:uid="{D3022BC9-85B7-418B-A8C2-EB3A955915D3}"/>
    <cellStyle name="Normal 10 2 2 2 2 3 2" xfId="910" xr:uid="{1623D08F-130F-4ECB-B2C2-8A1AF1E3A8D1}"/>
    <cellStyle name="Normal 10 2 2 2 2 3 2 2" xfId="911" xr:uid="{07261826-BDFF-4B58-8739-427912410218}"/>
    <cellStyle name="Normal 10 2 2 2 2 3 3" xfId="912" xr:uid="{79E3AA5F-5BEC-4C02-841B-08D0C50564FB}"/>
    <cellStyle name="Normal 10 2 2 2 2 3 3 2" xfId="6210" xr:uid="{47988CD8-9115-4DD2-9F1E-35DECEC0343C}"/>
    <cellStyle name="Normal 10 2 2 2 2 3 4" xfId="2522" xr:uid="{CA51F9E3-5BA7-457A-83CB-5392BBC384DB}"/>
    <cellStyle name="Normal 10 2 2 2 2 4" xfId="913" xr:uid="{E279F635-BC99-4B12-B6C6-F99A384348C8}"/>
    <cellStyle name="Normal 10 2 2 2 2 4 2" xfId="914" xr:uid="{CA3F0EA3-7F75-4BB4-A38D-AA15467429DE}"/>
    <cellStyle name="Normal 10 2 2 2 2 5" xfId="915" xr:uid="{244B939E-4D4B-4FBB-93BC-97877206D247}"/>
    <cellStyle name="Normal 10 2 2 2 2 5 2" xfId="6211" xr:uid="{D7109C68-7FF2-4A95-ADE5-DB1376C9EDCA}"/>
    <cellStyle name="Normal 10 2 2 2 2 6" xfId="2523" xr:uid="{244C564E-1EE0-4828-9BE8-60480EBB007C}"/>
    <cellStyle name="Normal 10 2 2 2 3" xfId="239" xr:uid="{948D1EED-A05A-4D2A-9CCA-E45F74B31E81}"/>
    <cellStyle name="Normal 10 2 2 2 3 2" xfId="457" xr:uid="{468F22C6-AF88-46D2-B2AD-6DBE6A8AD400}"/>
    <cellStyle name="Normal 10 2 2 2 3 2 2" xfId="458" xr:uid="{832A8254-A82D-4DF7-876D-43B9CC6EB436}"/>
    <cellStyle name="Normal 10 2 2 2 3 2 2 2" xfId="916" xr:uid="{7B59C5ED-9C38-43D8-8461-6A4DBF06699E}"/>
    <cellStyle name="Normal 10 2 2 2 3 2 2 2 2" xfId="917" xr:uid="{C6F2321F-28E4-4B8B-9ED6-F347B6A8A9EB}"/>
    <cellStyle name="Normal 10 2 2 2 3 2 2 3" xfId="918" xr:uid="{0D6966D2-E2B7-497F-904B-43DA146B3AF1}"/>
    <cellStyle name="Normal 10 2 2 2 3 2 2 3 2" xfId="6212" xr:uid="{8D26DFF0-BA90-478C-B063-72B3037375D9}"/>
    <cellStyle name="Normal 10 2 2 2 3 2 2 4" xfId="6213" xr:uid="{0CD7F950-4144-42D2-9FA4-9299E9703752}"/>
    <cellStyle name="Normal 10 2 2 2 3 2 3" xfId="919" xr:uid="{74E58357-9954-4DE9-A9D3-416D177F04C0}"/>
    <cellStyle name="Normal 10 2 2 2 3 2 3 2" xfId="920" xr:uid="{4A2A453F-4850-4357-842F-E0D4B960B79F}"/>
    <cellStyle name="Normal 10 2 2 2 3 2 4" xfId="921" xr:uid="{765F3487-1060-40D6-B67D-58885FB2E478}"/>
    <cellStyle name="Normal 10 2 2 2 3 2 4 2" xfId="6214" xr:uid="{3328F6A1-6522-4207-8FB7-B80025A316DE}"/>
    <cellStyle name="Normal 10 2 2 2 3 2 5" xfId="6215" xr:uid="{359570FE-91FE-4803-BF65-D29F166701A4}"/>
    <cellStyle name="Normal 10 2 2 2 3 3" xfId="459" xr:uid="{7DC44989-2284-458B-B772-994C50A3A979}"/>
    <cellStyle name="Normal 10 2 2 2 3 3 2" xfId="922" xr:uid="{E89F58F9-77D6-45C2-B256-A6200D628AE7}"/>
    <cellStyle name="Normal 10 2 2 2 3 3 2 2" xfId="923" xr:uid="{F05FB2A5-3BA1-4361-A2C7-1D2F364D47A8}"/>
    <cellStyle name="Normal 10 2 2 2 3 3 3" xfId="924" xr:uid="{19B2E900-A0E6-4CE7-8FED-3868CF3AFBBC}"/>
    <cellStyle name="Normal 10 2 2 2 3 3 3 2" xfId="6216" xr:uid="{F403BDD8-18B5-4BEE-93A8-46E553AAE005}"/>
    <cellStyle name="Normal 10 2 2 2 3 3 4" xfId="6217" xr:uid="{92850712-B116-4F4F-896D-8BCA7DD73B21}"/>
    <cellStyle name="Normal 10 2 2 2 3 4" xfId="925" xr:uid="{7D098C1F-436C-4125-947E-C19575BE65A1}"/>
    <cellStyle name="Normal 10 2 2 2 3 4 2" xfId="926" xr:uid="{6DF753ED-2F8C-4D73-9D8E-E7A5CC18AA93}"/>
    <cellStyle name="Normal 10 2 2 2 3 5" xfId="927" xr:uid="{F3154902-64C5-45F1-8E04-4B9B695A382C}"/>
    <cellStyle name="Normal 10 2 2 2 3 5 2" xfId="6218" xr:uid="{3A3904C8-4910-48A5-B712-1D36040641FF}"/>
    <cellStyle name="Normal 10 2 2 2 3 6" xfId="6219" xr:uid="{03C28D04-4928-431F-9B5D-D01B17E0DE72}"/>
    <cellStyle name="Normal 10 2 2 2 4" xfId="460" xr:uid="{B45AE959-3761-4B25-8D95-CA4F398A24DB}"/>
    <cellStyle name="Normal 10 2 2 2 4 2" xfId="461" xr:uid="{D0863AD8-D92B-4604-A987-59EB6780E829}"/>
    <cellStyle name="Normal 10 2 2 2 4 2 2" xfId="928" xr:uid="{729C8D02-5F9F-45F6-9638-4ADB3851183D}"/>
    <cellStyle name="Normal 10 2 2 2 4 2 2 2" xfId="929" xr:uid="{FA80A5F5-1E35-4EB4-975F-1A0004380194}"/>
    <cellStyle name="Normal 10 2 2 2 4 2 3" xfId="930" xr:uid="{0BBB5F94-4B46-4C27-BE51-3D37382F3D63}"/>
    <cellStyle name="Normal 10 2 2 2 4 2 3 2" xfId="6220" xr:uid="{171CF0C5-3A28-4EF5-8C3E-FEF464E35953}"/>
    <cellStyle name="Normal 10 2 2 2 4 2 4" xfId="6221" xr:uid="{E41B3C8E-17F6-4B97-A9DE-84A59B57D2D7}"/>
    <cellStyle name="Normal 10 2 2 2 4 3" xfId="931" xr:uid="{CA6FDA91-E974-4059-A041-37EDAB6612BA}"/>
    <cellStyle name="Normal 10 2 2 2 4 3 2" xfId="932" xr:uid="{7593583D-1E0B-44BE-BF14-6D1DDBA94FC7}"/>
    <cellStyle name="Normal 10 2 2 2 4 4" xfId="933" xr:uid="{E2525E71-6035-4C00-A43D-E161919D5BFB}"/>
    <cellStyle name="Normal 10 2 2 2 4 4 2" xfId="6222" xr:uid="{32040443-58BE-4DF0-8EB9-66BAF7D73EAD}"/>
    <cellStyle name="Normal 10 2 2 2 4 5" xfId="6223" xr:uid="{1D79FAEC-4A20-48BD-862D-12162B10661E}"/>
    <cellStyle name="Normal 10 2 2 2 5" xfId="462" xr:uid="{2BB0465B-D784-48C4-BF89-5D4EB601CC89}"/>
    <cellStyle name="Normal 10 2 2 2 5 2" xfId="934" xr:uid="{F0A7B6B0-2995-4F05-9251-C7B5CBED785A}"/>
    <cellStyle name="Normal 10 2 2 2 5 2 2" xfId="935" xr:uid="{B4365D73-5592-42D8-8AC3-5AEB3CAA89B6}"/>
    <cellStyle name="Normal 10 2 2 2 5 3" xfId="936" xr:uid="{55196AB2-3DE2-4C52-A8D2-928A063CA613}"/>
    <cellStyle name="Normal 10 2 2 2 5 3 2" xfId="6224" xr:uid="{E0A71D5D-BD91-4822-A0BF-C33300FE94E2}"/>
    <cellStyle name="Normal 10 2 2 2 5 4" xfId="2524" xr:uid="{AF1BA690-C4FB-479D-9D16-318C200B2C5B}"/>
    <cellStyle name="Normal 10 2 2 2 6" xfId="937" xr:uid="{32F7B224-C38D-4F51-977A-8F97609A152B}"/>
    <cellStyle name="Normal 10 2 2 2 6 2" xfId="938" xr:uid="{37223302-FD6A-40B7-B9B6-3B3F3FBD75BC}"/>
    <cellStyle name="Normal 10 2 2 2 7" xfId="939" xr:uid="{378D1073-6A42-4EB2-B353-64536600E00D}"/>
    <cellStyle name="Normal 10 2 2 2 7 2" xfId="6225" xr:uid="{36C8A786-041D-4E30-B9B8-87FF2407EE0A}"/>
    <cellStyle name="Normal 10 2 2 2 8" xfId="2525" xr:uid="{DB69DBED-36AA-4145-BA39-00CD9D0BD59B}"/>
    <cellStyle name="Normal 10 2 2 3" xfId="240" xr:uid="{B536DE10-9097-4BCA-9413-48FA8E435C20}"/>
    <cellStyle name="Normal 10 2 2 3 2" xfId="463" xr:uid="{2924377B-E2E5-49BB-B7BF-035671732581}"/>
    <cellStyle name="Normal 10 2 2 3 2 2" xfId="464" xr:uid="{215467F3-BD5B-419E-9631-3C048CD3BD36}"/>
    <cellStyle name="Normal 10 2 2 3 2 2 2" xfId="940" xr:uid="{E84F02BA-1F93-45D7-93FF-E7435042FA6F}"/>
    <cellStyle name="Normal 10 2 2 3 2 2 2 2" xfId="941" xr:uid="{3DAB2FBE-3197-4C16-9882-6737066CC73D}"/>
    <cellStyle name="Normal 10 2 2 3 2 2 3" xfId="942" xr:uid="{238614B0-4301-4257-BF02-B8470E112D31}"/>
    <cellStyle name="Normal 10 2 2 3 2 2 3 2" xfId="6226" xr:uid="{51057E88-8A60-4BEE-9F68-663B2B8F1274}"/>
    <cellStyle name="Normal 10 2 2 3 2 2 4" xfId="6227" xr:uid="{FBA70079-364A-4327-AE5B-FA9ADAA215AD}"/>
    <cellStyle name="Normal 10 2 2 3 2 3" xfId="943" xr:uid="{37B02E81-094F-454D-A4E6-4397A824781F}"/>
    <cellStyle name="Normal 10 2 2 3 2 3 2" xfId="944" xr:uid="{DC484376-15B5-495A-BED7-79ED17DA17F0}"/>
    <cellStyle name="Normal 10 2 2 3 2 4" xfId="945" xr:uid="{7B75BEDC-A8E4-4F53-898D-575A23C34D7E}"/>
    <cellStyle name="Normal 10 2 2 3 2 4 2" xfId="6228" xr:uid="{5A3E3C5E-29EC-4B72-BBEB-5689D76A7E51}"/>
    <cellStyle name="Normal 10 2 2 3 2 5" xfId="6229" xr:uid="{2C955FE6-99FC-49D5-A1F4-1DBD5A87C37D}"/>
    <cellStyle name="Normal 10 2 2 3 3" xfId="465" xr:uid="{38D781F5-2FFA-4C33-98C7-65638A64702B}"/>
    <cellStyle name="Normal 10 2 2 3 3 2" xfId="946" xr:uid="{022B9ED7-89B5-4485-A723-180C762204C9}"/>
    <cellStyle name="Normal 10 2 2 3 3 2 2" xfId="947" xr:uid="{A94A3620-8DE3-4618-A2AC-049AAEBB0260}"/>
    <cellStyle name="Normal 10 2 2 3 3 3" xfId="948" xr:uid="{A063EF68-DDDE-47A6-896E-99D1ABD43C05}"/>
    <cellStyle name="Normal 10 2 2 3 3 3 2" xfId="6230" xr:uid="{805D06E7-BEEF-4FA6-A2AA-BA27D503D881}"/>
    <cellStyle name="Normal 10 2 2 3 3 4" xfId="2526" xr:uid="{DCDC0CE9-B0C3-4107-9FDC-C610FD4F524E}"/>
    <cellStyle name="Normal 10 2 2 3 4" xfId="949" xr:uid="{08276C2D-891B-4D50-9DC7-5AF8AA9CB129}"/>
    <cellStyle name="Normal 10 2 2 3 4 2" xfId="950" xr:uid="{0B4F8DDD-DEC2-4C07-AB8F-C36D95E7F8A7}"/>
    <cellStyle name="Normal 10 2 2 3 5" xfId="951" xr:uid="{0F867470-1FF2-48C3-9591-A6C2B77F8388}"/>
    <cellStyle name="Normal 10 2 2 3 5 2" xfId="6231" xr:uid="{70CC2894-E493-4365-85EB-EBABCCBB1668}"/>
    <cellStyle name="Normal 10 2 2 3 6" xfId="2527" xr:uid="{2B2634BF-6EEF-4FB0-B37E-359626BE9F01}"/>
    <cellStyle name="Normal 10 2 2 4" xfId="241" xr:uid="{59E5DF57-D740-4818-B793-A651C51DFE7E}"/>
    <cellStyle name="Normal 10 2 2 4 2" xfId="466" xr:uid="{6BDF546A-A11F-499B-A456-EB2A2439CC03}"/>
    <cellStyle name="Normal 10 2 2 4 2 2" xfId="467" xr:uid="{5ECF1446-4722-4856-80CC-E759CCBB4480}"/>
    <cellStyle name="Normal 10 2 2 4 2 2 2" xfId="952" xr:uid="{0C51B3DA-163B-4773-B36B-63F606CABCCD}"/>
    <cellStyle name="Normal 10 2 2 4 2 2 2 2" xfId="953" xr:uid="{CBD31C2F-5BC9-4C24-BD14-55F01402A6DD}"/>
    <cellStyle name="Normal 10 2 2 4 2 2 3" xfId="954" xr:uid="{137749AA-4C96-4189-9CB2-CCB092CA0DB7}"/>
    <cellStyle name="Normal 10 2 2 4 2 2 3 2" xfId="6232" xr:uid="{C2340F45-DA38-41E6-B458-ECF49C4D6DF6}"/>
    <cellStyle name="Normal 10 2 2 4 2 2 4" xfId="6233" xr:uid="{DF24A4AB-A84D-4E65-8065-EF4BE57613E0}"/>
    <cellStyle name="Normal 10 2 2 4 2 3" xfId="955" xr:uid="{FF291FA3-8A47-430D-BE4E-C87D63A39984}"/>
    <cellStyle name="Normal 10 2 2 4 2 3 2" xfId="956" xr:uid="{D111DE17-9255-4BBA-A460-1BECFB9C216B}"/>
    <cellStyle name="Normal 10 2 2 4 2 4" xfId="957" xr:uid="{2B7F2FC8-F5FF-4AD9-9EE0-E782430C35AE}"/>
    <cellStyle name="Normal 10 2 2 4 2 4 2" xfId="6234" xr:uid="{BF723A61-56C3-43DB-BCB8-481BCE3DF73D}"/>
    <cellStyle name="Normal 10 2 2 4 2 5" xfId="6235" xr:uid="{490103A0-57A5-463A-89F5-AB503F5DD67D}"/>
    <cellStyle name="Normal 10 2 2 4 3" xfId="468" xr:uid="{1CC3C6ED-219D-4F2C-BDDD-E737005E3B1A}"/>
    <cellStyle name="Normal 10 2 2 4 3 2" xfId="958" xr:uid="{62A65B80-1639-4D5E-BAEC-E39173608113}"/>
    <cellStyle name="Normal 10 2 2 4 3 2 2" xfId="959" xr:uid="{946CF2C0-8A49-450B-A994-07A11AF853C6}"/>
    <cellStyle name="Normal 10 2 2 4 3 3" xfId="960" xr:uid="{74309389-C537-43DD-A67B-89940A5AA160}"/>
    <cellStyle name="Normal 10 2 2 4 3 3 2" xfId="6236" xr:uid="{483F4F90-8856-42E5-B838-679FE2EDE8B4}"/>
    <cellStyle name="Normal 10 2 2 4 3 4" xfId="6237" xr:uid="{49523D49-F684-4C72-83A9-1BB346CB8FEE}"/>
    <cellStyle name="Normal 10 2 2 4 4" xfId="961" xr:uid="{9D23DEDE-516C-430A-AAAD-C2B15016D94F}"/>
    <cellStyle name="Normal 10 2 2 4 4 2" xfId="962" xr:uid="{FD4A4FBD-6E80-4FEC-81C2-D29AAA0FC4CF}"/>
    <cellStyle name="Normal 10 2 2 4 5" xfId="963" xr:uid="{06704D82-3E3C-4799-9E38-E7217732C6F4}"/>
    <cellStyle name="Normal 10 2 2 4 5 2" xfId="6238" xr:uid="{0C8B4EF7-B4DE-4079-8A88-419C0395CF6A}"/>
    <cellStyle name="Normal 10 2 2 4 6" xfId="6239" xr:uid="{57BA83DF-D3B9-46AB-B0B9-B6A91A5B3E0D}"/>
    <cellStyle name="Normal 10 2 2 5" xfId="242" xr:uid="{5F23BC67-E36C-438B-B210-D9D82A3D054B}"/>
    <cellStyle name="Normal 10 2 2 5 2" xfId="469" xr:uid="{7CF8AB15-A7B2-4000-AF3B-481712098100}"/>
    <cellStyle name="Normal 10 2 2 5 2 2" xfId="964" xr:uid="{ECA9EBF1-A62B-41EC-846C-5A95E91CACAA}"/>
    <cellStyle name="Normal 10 2 2 5 2 2 2" xfId="965" xr:uid="{0ACFCF06-CCB7-4BAF-901B-C45B76E5BA58}"/>
    <cellStyle name="Normal 10 2 2 5 2 3" xfId="966" xr:uid="{08F00832-D42A-44E5-9DE5-4503C2AFB094}"/>
    <cellStyle name="Normal 10 2 2 5 2 3 2" xfId="6240" xr:uid="{DECB6E69-0653-4394-8C11-8FE4C7F9BBC9}"/>
    <cellStyle name="Normal 10 2 2 5 2 4" xfId="6241" xr:uid="{2595DC35-0417-4165-A5E5-B1927C811298}"/>
    <cellStyle name="Normal 10 2 2 5 3" xfId="967" xr:uid="{13BA778A-87BF-4D0C-88D8-C9FD6035E505}"/>
    <cellStyle name="Normal 10 2 2 5 3 2" xfId="968" xr:uid="{70A759CE-81E2-43F7-BF33-8A2E25EAEC9A}"/>
    <cellStyle name="Normal 10 2 2 5 4" xfId="969" xr:uid="{8A55AE6C-AD25-4C66-9FAA-8D9715CBB1F2}"/>
    <cellStyle name="Normal 10 2 2 5 4 2" xfId="6242" xr:uid="{2CEA6B7D-4E3D-4D0D-88B9-00F5C5C5389C}"/>
    <cellStyle name="Normal 10 2 2 5 5" xfId="6243" xr:uid="{C6585B20-D797-488E-A580-32E4D504643F}"/>
    <cellStyle name="Normal 10 2 2 6" xfId="470" xr:uid="{AC9001A5-29F3-4F83-9C47-88623DACA948}"/>
    <cellStyle name="Normal 10 2 2 6 2" xfId="970" xr:uid="{AA6F961D-8CA4-4391-B165-3925F7C69522}"/>
    <cellStyle name="Normal 10 2 2 6 2 2" xfId="971" xr:uid="{9AB50B20-F23B-411A-9B69-C717D1610347}"/>
    <cellStyle name="Normal 10 2 2 6 2 3" xfId="4333" xr:uid="{B96341A7-4EFB-49A3-B0B3-DF77AFFEFAF1}"/>
    <cellStyle name="Normal 10 2 2 6 3" xfId="972" xr:uid="{3ED92997-2DED-4D9C-AAE3-D6AAC15EA0B6}"/>
    <cellStyle name="Normal 10 2 2 6 3 2" xfId="6244" xr:uid="{78E67D9E-394B-4827-A4D0-04F3D2197393}"/>
    <cellStyle name="Normal 10 2 2 6 4" xfId="2528" xr:uid="{7F2DC394-056E-4E7F-B744-42423ACA595E}"/>
    <cellStyle name="Normal 10 2 2 6 4 2" xfId="4564" xr:uid="{40E56AAD-93F2-4CA0-8D2A-49A00B618DF7}"/>
    <cellStyle name="Normal 10 2 2 6 4 3" xfId="4676" xr:uid="{C8FECCBC-7F72-487C-BC0F-2BA8983DCC3B}"/>
    <cellStyle name="Normal 10 2 2 6 4 4" xfId="4602" xr:uid="{EF9968EA-41A8-4F14-A576-FE9094D33DF4}"/>
    <cellStyle name="Normal 10 2 2 7" xfId="973" xr:uid="{658C2C4C-8622-4A7E-8DEE-1CAEA96DB492}"/>
    <cellStyle name="Normal 10 2 2 7 2" xfId="974" xr:uid="{4687E866-66F2-4B22-8606-7B3CEA53BE1D}"/>
    <cellStyle name="Normal 10 2 2 8" xfId="975" xr:uid="{CCD14B56-F765-4CA2-8E59-B487E851D108}"/>
    <cellStyle name="Normal 10 2 2 8 2" xfId="6245" xr:uid="{3D755CA7-9F74-472C-B7FA-E2D29AD780CB}"/>
    <cellStyle name="Normal 10 2 2 9" xfId="2529" xr:uid="{0EB02C8D-84D5-4EA2-8EC9-2140B0268745}"/>
    <cellStyle name="Normal 10 2 3" xfId="47" xr:uid="{8E526CE4-906E-4C19-9AC8-2793B179C67E}"/>
    <cellStyle name="Normal 10 2 3 2" xfId="48" xr:uid="{8C9CABDD-D312-4C6C-A8B4-A1F4FB466E7A}"/>
    <cellStyle name="Normal 10 2 3 2 2" xfId="471" xr:uid="{D27EE0A7-57B3-4E24-83D5-77BB8326867C}"/>
    <cellStyle name="Normal 10 2 3 2 2 2" xfId="472" xr:uid="{8D05F96D-AED4-4D43-8089-DAD347B91EAA}"/>
    <cellStyle name="Normal 10 2 3 2 2 2 2" xfId="976" xr:uid="{24368889-CA64-4C1D-866F-C97389511A8E}"/>
    <cellStyle name="Normal 10 2 3 2 2 2 2 2" xfId="977" xr:uid="{626D93F4-8DBB-4414-966E-7B3804550082}"/>
    <cellStyle name="Normal 10 2 3 2 2 2 3" xfId="978" xr:uid="{3E86DFE7-D06B-4620-8170-4E4715C26CA0}"/>
    <cellStyle name="Normal 10 2 3 2 2 2 3 2" xfId="6246" xr:uid="{61F2D29D-59E0-4F4F-8D34-DA56A736B567}"/>
    <cellStyle name="Normal 10 2 3 2 2 2 4" xfId="6247" xr:uid="{1F8E605F-DF19-4D78-B3C9-7B2BA7DE3608}"/>
    <cellStyle name="Normal 10 2 3 2 2 3" xfId="979" xr:uid="{E4C66044-7C0D-42E9-AA0A-68F3B923A34E}"/>
    <cellStyle name="Normal 10 2 3 2 2 3 2" xfId="980" xr:uid="{D0E623B2-AF0A-4838-8363-807B1A0B3705}"/>
    <cellStyle name="Normal 10 2 3 2 2 4" xfId="981" xr:uid="{C8AE610C-17FA-402F-A9B2-EBEF329071D3}"/>
    <cellStyle name="Normal 10 2 3 2 2 4 2" xfId="6248" xr:uid="{D22FA64C-FBC3-42F4-A1E6-B70F843DD989}"/>
    <cellStyle name="Normal 10 2 3 2 2 5" xfId="6249" xr:uid="{F5698E94-86A3-4CCE-B190-FC978D10225A}"/>
    <cellStyle name="Normal 10 2 3 2 3" xfId="473" xr:uid="{376D49A7-5CF8-4491-AB45-DF886FAECA47}"/>
    <cellStyle name="Normal 10 2 3 2 3 2" xfId="982" xr:uid="{9640CA0A-6282-4F72-B513-41C339BE6099}"/>
    <cellStyle name="Normal 10 2 3 2 3 2 2" xfId="983" xr:uid="{38C016CB-8970-451F-AF4D-97C947D92D64}"/>
    <cellStyle name="Normal 10 2 3 2 3 3" xfId="984" xr:uid="{F074C692-AFAB-444B-BCFC-344E176EF0CD}"/>
    <cellStyle name="Normal 10 2 3 2 3 3 2" xfId="6250" xr:uid="{77E1620E-14FE-461C-99CD-5D04BBDED377}"/>
    <cellStyle name="Normal 10 2 3 2 3 4" xfId="2530" xr:uid="{4BEDFD05-ABEE-49B5-97FE-A1B5F6CBD05C}"/>
    <cellStyle name="Normal 10 2 3 2 4" xfId="985" xr:uid="{526F8D62-85AF-4520-B7B6-7D54DAE713DD}"/>
    <cellStyle name="Normal 10 2 3 2 4 2" xfId="986" xr:uid="{818E7A4C-6FE0-41BB-957B-E4ACEDB10F0E}"/>
    <cellStyle name="Normal 10 2 3 2 5" xfId="987" xr:uid="{F7ED795E-093C-4883-A4F2-3A059F81E09C}"/>
    <cellStyle name="Normal 10 2 3 2 5 2" xfId="6251" xr:uid="{1463416E-AD96-4BD5-85FE-D3A3218D3D3F}"/>
    <cellStyle name="Normal 10 2 3 2 6" xfId="2531" xr:uid="{E923EF54-BF41-4F1A-846F-748A8D23BC06}"/>
    <cellStyle name="Normal 10 2 3 3" xfId="243" xr:uid="{24EC1E60-0883-40A2-ACE1-8D440397ED66}"/>
    <cellStyle name="Normal 10 2 3 3 2" xfId="474" xr:uid="{74F6839B-8DF5-4CB3-A8F0-A2AD75FDF9B1}"/>
    <cellStyle name="Normal 10 2 3 3 2 2" xfId="475" xr:uid="{5F70D049-6DD3-492F-A8FC-04B0E0D98730}"/>
    <cellStyle name="Normal 10 2 3 3 2 2 2" xfId="988" xr:uid="{42368CAB-B017-494A-ACA1-B28FD02FCB77}"/>
    <cellStyle name="Normal 10 2 3 3 2 2 2 2" xfId="989" xr:uid="{1AE29A5E-2DD3-437B-BAE2-38ECF511BBF5}"/>
    <cellStyle name="Normal 10 2 3 3 2 2 3" xfId="990" xr:uid="{CE0E7605-3EEE-4FED-A226-8DF371EC79DD}"/>
    <cellStyle name="Normal 10 2 3 3 2 2 3 2" xfId="6252" xr:uid="{A6683515-0648-442A-B0A8-84E72ED99BFC}"/>
    <cellStyle name="Normal 10 2 3 3 2 2 4" xfId="6253" xr:uid="{6D540277-5B99-4B05-87DB-58875BD76131}"/>
    <cellStyle name="Normal 10 2 3 3 2 3" xfId="991" xr:uid="{87B9BE54-A321-45E5-AE74-769213660957}"/>
    <cellStyle name="Normal 10 2 3 3 2 3 2" xfId="992" xr:uid="{4AAC382F-EA19-4093-A80F-0FD294F4D7E8}"/>
    <cellStyle name="Normal 10 2 3 3 2 4" xfId="993" xr:uid="{AFF9D7FD-A602-4CA0-B550-957B524B9AD3}"/>
    <cellStyle name="Normal 10 2 3 3 2 4 2" xfId="6254" xr:uid="{172C60C3-CD05-4953-A430-9427E1DF1629}"/>
    <cellStyle name="Normal 10 2 3 3 2 5" xfId="6255" xr:uid="{1D3C784D-F046-40F7-82CD-53D6BFF486C0}"/>
    <cellStyle name="Normal 10 2 3 3 3" xfId="476" xr:uid="{BED55BAA-F360-49F1-A2D7-B0276E8074DB}"/>
    <cellStyle name="Normal 10 2 3 3 3 2" xfId="994" xr:uid="{C600E83E-1C77-46B2-97B2-C131E9541D8B}"/>
    <cellStyle name="Normal 10 2 3 3 3 2 2" xfId="995" xr:uid="{6646B0E8-D001-4145-939A-126744C2E296}"/>
    <cellStyle name="Normal 10 2 3 3 3 3" xfId="996" xr:uid="{988E599C-6062-48A9-BCA0-AF802725DF0E}"/>
    <cellStyle name="Normal 10 2 3 3 3 3 2" xfId="6256" xr:uid="{AC2EB102-4577-42BF-89F9-D6BB81F49DE0}"/>
    <cellStyle name="Normal 10 2 3 3 3 4" xfId="6257" xr:uid="{0D54464A-2207-46F4-BE48-47A639A99BAA}"/>
    <cellStyle name="Normal 10 2 3 3 4" xfId="997" xr:uid="{8E95A944-BEB8-4C8C-B3E3-ACE86ADAE306}"/>
    <cellStyle name="Normal 10 2 3 3 4 2" xfId="998" xr:uid="{86C07794-4BA5-42E2-B7A8-93642F598D50}"/>
    <cellStyle name="Normal 10 2 3 3 5" xfId="999" xr:uid="{447C0B60-8222-4E4A-8F49-BE402D5D8514}"/>
    <cellStyle name="Normal 10 2 3 3 5 2" xfId="6258" xr:uid="{53D993AE-5659-40A4-BF08-94FE5A1D14F5}"/>
    <cellStyle name="Normal 10 2 3 3 6" xfId="6259" xr:uid="{3DCCE88F-3C34-4D0B-B3FA-82E7C919ABEB}"/>
    <cellStyle name="Normal 10 2 3 4" xfId="244" xr:uid="{9CF18D1B-78E4-4542-849A-13901CFDAF88}"/>
    <cellStyle name="Normal 10 2 3 4 2" xfId="477" xr:uid="{65FD05CB-AE63-4F4C-8E11-08E89398C36E}"/>
    <cellStyle name="Normal 10 2 3 4 2 2" xfId="1000" xr:uid="{CDD77F28-022E-4EB9-823C-76B79B5D4FB3}"/>
    <cellStyle name="Normal 10 2 3 4 2 2 2" xfId="1001" xr:uid="{CF1C8348-FC6F-4EB9-A8B7-224F4DC9E91E}"/>
    <cellStyle name="Normal 10 2 3 4 2 3" xfId="1002" xr:uid="{39924D33-F725-49D8-8C80-DA993ECFDF51}"/>
    <cellStyle name="Normal 10 2 3 4 2 3 2" xfId="6260" xr:uid="{55660405-23AB-4E51-AF18-07B7F29DB806}"/>
    <cellStyle name="Normal 10 2 3 4 2 4" xfId="6261" xr:uid="{EE3A4518-62CD-4336-BDB1-64BF5F6C3C0E}"/>
    <cellStyle name="Normal 10 2 3 4 3" xfId="1003" xr:uid="{02E30C5E-F4CC-4214-A508-00606C2A4FAE}"/>
    <cellStyle name="Normal 10 2 3 4 3 2" xfId="1004" xr:uid="{147E8E7B-8D62-47D0-96DA-5CF59A33EA86}"/>
    <cellStyle name="Normal 10 2 3 4 4" xfId="1005" xr:uid="{6A5C60DE-A68D-4D2F-97B4-2B97C36F413F}"/>
    <cellStyle name="Normal 10 2 3 4 4 2" xfId="6262" xr:uid="{B67A0B1F-7162-410E-94FF-E2CE368A66A2}"/>
    <cellStyle name="Normal 10 2 3 4 5" xfId="6263" xr:uid="{5BC565B7-24C5-460B-8C7F-E64C32994A5B}"/>
    <cellStyle name="Normal 10 2 3 5" xfId="478" xr:uid="{F749676E-8DE6-4559-9E79-D44A5A9D108A}"/>
    <cellStyle name="Normal 10 2 3 5 2" xfId="1006" xr:uid="{AB750A4E-40D2-4EC1-8438-CEDA2BE519AE}"/>
    <cellStyle name="Normal 10 2 3 5 2 2" xfId="1007" xr:uid="{C5A9401D-CC7D-4C2F-9776-3BFED8283505}"/>
    <cellStyle name="Normal 10 2 3 5 2 3" xfId="4334" xr:uid="{C3DD39F0-9770-4203-B080-903991800B51}"/>
    <cellStyle name="Normal 10 2 3 5 2 3 2" xfId="6868" xr:uid="{54DC6AD3-9AF8-4D93-BD8A-00420D5CF01A}"/>
    <cellStyle name="Normal 10 2 3 5 3" xfId="1008" xr:uid="{8C9CBD19-7610-4A20-B8D0-8D6B2E6F8DC5}"/>
    <cellStyle name="Normal 10 2 3 5 3 2" xfId="6264" xr:uid="{9A6DFBCD-1ACA-4A66-9B58-DA2FA47A3538}"/>
    <cellStyle name="Normal 10 2 3 5 4" xfId="2532" xr:uid="{BCEABA86-2CB1-4708-A885-6CC6F8493F1A}"/>
    <cellStyle name="Normal 10 2 3 5 4 2" xfId="4565" xr:uid="{CA51B0ED-A953-4C48-B3DD-8131589BED42}"/>
    <cellStyle name="Normal 10 2 3 5 4 3" xfId="4677" xr:uid="{9B062C7B-80DD-4C8A-A019-9064C26AE8A1}"/>
    <cellStyle name="Normal 10 2 3 5 4 4" xfId="4603" xr:uid="{959DE066-872C-4F66-A011-CCF1AA207FBB}"/>
    <cellStyle name="Normal 10 2 3 6" xfId="1009" xr:uid="{A8AEC865-0E44-4373-9DA7-24404B02CCF2}"/>
    <cellStyle name="Normal 10 2 3 6 2" xfId="1010" xr:uid="{C3E4D219-6C12-455D-8646-C2495423996B}"/>
    <cellStyle name="Normal 10 2 3 7" xfId="1011" xr:uid="{6D771073-5A5A-471D-92CA-C2D3AA6B209C}"/>
    <cellStyle name="Normal 10 2 3 7 2" xfId="6265" xr:uid="{2083ACE7-E4D8-4C07-88CF-64695A00D0DA}"/>
    <cellStyle name="Normal 10 2 3 8" xfId="2533" xr:uid="{3049554C-03C0-445D-A0AD-DBB3ED3F3C3C}"/>
    <cellStyle name="Normal 10 2 4" xfId="49" xr:uid="{4F8C1D52-2DB9-47D5-BC93-8E79D9B81FD5}"/>
    <cellStyle name="Normal 10 2 4 2" xfId="429" xr:uid="{91D912ED-97D1-47B6-8D76-33728E4DC602}"/>
    <cellStyle name="Normal 10 2 4 2 2" xfId="479" xr:uid="{6924AC0F-3656-498F-9912-EF92CF32F59E}"/>
    <cellStyle name="Normal 10 2 4 2 2 2" xfId="1012" xr:uid="{A64CD4C1-23A3-4E7E-95C2-A609023DF902}"/>
    <cellStyle name="Normal 10 2 4 2 2 2 2" xfId="1013" xr:uid="{91A8D47C-0E05-4561-8AC6-6C7D37AC7CB0}"/>
    <cellStyle name="Normal 10 2 4 2 2 3" xfId="1014" xr:uid="{68E5C2A4-3F68-475B-8B26-790C79F8F8F5}"/>
    <cellStyle name="Normal 10 2 4 2 2 3 2" xfId="6266" xr:uid="{9B1C00D3-9397-4E48-990D-C820E662E703}"/>
    <cellStyle name="Normal 10 2 4 2 2 4" xfId="2534" xr:uid="{4742896C-0128-47DA-95B9-C55A19317105}"/>
    <cellStyle name="Normal 10 2 4 2 3" xfId="1015" xr:uid="{4C0865DE-5B0A-4926-B407-6377FA54A1B3}"/>
    <cellStyle name="Normal 10 2 4 2 3 2" xfId="1016" xr:uid="{0F6464C6-EED4-4C98-8F99-F2B4DAEB2BAD}"/>
    <cellStyle name="Normal 10 2 4 2 4" xfId="1017" xr:uid="{41719D55-76D8-4F57-929A-8678322039A2}"/>
    <cellStyle name="Normal 10 2 4 2 4 2" xfId="6267" xr:uid="{AE4346F2-3318-4A59-8E56-BD54EA91CE70}"/>
    <cellStyle name="Normal 10 2 4 2 5" xfId="2535" xr:uid="{B582B7A1-45DB-47B3-89A6-102BDB84D3BA}"/>
    <cellStyle name="Normal 10 2 4 3" xfId="480" xr:uid="{F8355578-2E60-43E8-82A8-A543E3ADCCF9}"/>
    <cellStyle name="Normal 10 2 4 3 2" xfId="1018" xr:uid="{0B05CDCB-1AC1-4498-9283-8CEE492F24D2}"/>
    <cellStyle name="Normal 10 2 4 3 2 2" xfId="1019" xr:uid="{5689F075-E69E-4F8C-8F19-A88C2552302A}"/>
    <cellStyle name="Normal 10 2 4 3 3" xfId="1020" xr:uid="{1FD52EAD-BAD0-47A9-B0E4-E331588AC80B}"/>
    <cellStyle name="Normal 10 2 4 3 3 2" xfId="6268" xr:uid="{899B0743-B4F8-4976-955D-4FDAC57C8D2D}"/>
    <cellStyle name="Normal 10 2 4 3 4" xfId="2536" xr:uid="{138EDE68-A25A-4706-92C8-1A20D4AACAD8}"/>
    <cellStyle name="Normal 10 2 4 4" xfId="1021" xr:uid="{FABD8B3E-74FE-489B-9ED9-3334ADC845E1}"/>
    <cellStyle name="Normal 10 2 4 4 2" xfId="1022" xr:uid="{75E55E95-6F91-42BE-A806-891F435A61F5}"/>
    <cellStyle name="Normal 10 2 4 4 3" xfId="2537" xr:uid="{23314CEC-D10C-4669-AEAE-0C3BEE8C2E7E}"/>
    <cellStyle name="Normal 10 2 4 4 4" xfId="2538" xr:uid="{4FA5B133-1A48-4005-80C9-8FBAFF4A175C}"/>
    <cellStyle name="Normal 10 2 4 5" xfId="1023" xr:uid="{B5B0E979-9A4C-46FA-B1D9-F0736D3AD9C9}"/>
    <cellStyle name="Normal 10 2 4 5 2" xfId="6269" xr:uid="{A22BE9F3-61F8-4CEB-832E-B1B8116B754B}"/>
    <cellStyle name="Normal 10 2 4 6" xfId="2539" xr:uid="{18BCB5B0-C144-43D6-A761-02A2E5B97EC2}"/>
    <cellStyle name="Normal 10 2 4 7" xfId="2540" xr:uid="{A1CDAB4A-B8D9-44F1-BB88-9716367B4A92}"/>
    <cellStyle name="Normal 10 2 5" xfId="245" xr:uid="{32177224-AE26-4583-B4DC-F198E1EB1DF2}"/>
    <cellStyle name="Normal 10 2 5 2" xfId="481" xr:uid="{575F6510-9FF0-4650-B352-51EC0B7244E0}"/>
    <cellStyle name="Normal 10 2 5 2 2" xfId="482" xr:uid="{6D5952EE-76D6-4040-9A4E-5222CA1C74F3}"/>
    <cellStyle name="Normal 10 2 5 2 2 2" xfId="1024" xr:uid="{23B0D38C-4405-44D3-848E-924C66FF5F82}"/>
    <cellStyle name="Normal 10 2 5 2 2 2 2" xfId="1025" xr:uid="{EEF5A59D-6624-4A67-AD8E-4A6C66A63343}"/>
    <cellStyle name="Normal 10 2 5 2 2 3" xfId="1026" xr:uid="{DE41723A-F5EE-48E7-9608-DBF08CB8AB7E}"/>
    <cellStyle name="Normal 10 2 5 2 2 3 2" xfId="6270" xr:uid="{9C9E43C9-B0A1-4D3A-BAF9-D50E508D719E}"/>
    <cellStyle name="Normal 10 2 5 2 2 4" xfId="6271" xr:uid="{BCA8574B-585F-40B5-B83C-6245AB7474EE}"/>
    <cellStyle name="Normal 10 2 5 2 3" xfId="1027" xr:uid="{7184BFBD-0628-4FA5-B12E-6F89D1172F0A}"/>
    <cellStyle name="Normal 10 2 5 2 3 2" xfId="1028" xr:uid="{3EBE9467-7DD3-433B-98B7-E3801B14A7AA}"/>
    <cellStyle name="Normal 10 2 5 2 4" xfId="1029" xr:uid="{A9D51D48-6C91-4D00-86FF-AAD585378C75}"/>
    <cellStyle name="Normal 10 2 5 2 4 2" xfId="6272" xr:uid="{10B59255-D86A-41A0-B4CF-D2F1B420E1F6}"/>
    <cellStyle name="Normal 10 2 5 2 5" xfId="6273" xr:uid="{CEE9C8D7-F63D-47FA-A9B3-95BE2765AC14}"/>
    <cellStyle name="Normal 10 2 5 3" xfId="483" xr:uid="{316F8651-B3C2-42AB-AC3F-62A177A0546A}"/>
    <cellStyle name="Normal 10 2 5 3 2" xfId="1030" xr:uid="{69C354F5-0CBB-4D0D-854B-EB8F3D173452}"/>
    <cellStyle name="Normal 10 2 5 3 2 2" xfId="1031" xr:uid="{1D089001-37E0-4239-8426-54FE9FB45BE5}"/>
    <cellStyle name="Normal 10 2 5 3 3" xfId="1032" xr:uid="{E2F8053A-AF89-4F18-8807-5D193A51DB76}"/>
    <cellStyle name="Normal 10 2 5 3 3 2" xfId="6274" xr:uid="{21EE3F5F-F34C-4A9C-82C2-E90CE067B087}"/>
    <cellStyle name="Normal 10 2 5 3 4" xfId="2541" xr:uid="{1E7D34F7-F7D6-420B-9767-DE8E70203AC6}"/>
    <cellStyle name="Normal 10 2 5 4" xfId="1033" xr:uid="{3807CA19-66C6-4192-A052-F9FD8BA06CC4}"/>
    <cellStyle name="Normal 10 2 5 4 2" xfId="1034" xr:uid="{D35C0D02-FF00-44F1-9905-98E5D5908C6C}"/>
    <cellStyle name="Normal 10 2 5 5" xfId="1035" xr:uid="{1A7857DB-B431-4443-89AE-CE7E29CCA470}"/>
    <cellStyle name="Normal 10 2 5 5 2" xfId="6275" xr:uid="{6E30AA68-EDBD-4AB3-8886-A19E1A0DDB6B}"/>
    <cellStyle name="Normal 10 2 5 6" xfId="2542" xr:uid="{C16C73E6-2A38-4926-B01B-6EA1830BDA4E}"/>
    <cellStyle name="Normal 10 2 6" xfId="246" xr:uid="{D0B4960E-3D98-4024-8D02-C658DE7D20BC}"/>
    <cellStyle name="Normal 10 2 6 2" xfId="484" xr:uid="{755A1141-C5FF-4520-93B4-8681D5B8D0A6}"/>
    <cellStyle name="Normal 10 2 6 2 2" xfId="1036" xr:uid="{752B0F53-78DD-47A6-BF23-5E863D96EAF2}"/>
    <cellStyle name="Normal 10 2 6 2 2 2" xfId="1037" xr:uid="{3B1D5534-9C03-4D25-AAF9-15EC9BB6059A}"/>
    <cellStyle name="Normal 10 2 6 2 3" xfId="1038" xr:uid="{086E14CA-9FF1-40E4-AA20-893DEB2FE755}"/>
    <cellStyle name="Normal 10 2 6 2 3 2" xfId="6276" xr:uid="{848A53C8-6C1B-4FCF-8B32-716D71D6F076}"/>
    <cellStyle name="Normal 10 2 6 2 4" xfId="2543" xr:uid="{512F5E71-B27C-4A28-9C82-639464BB856A}"/>
    <cellStyle name="Normal 10 2 6 3" xfId="1039" xr:uid="{7F8B74E0-3258-4144-822E-ED317EFEA8F6}"/>
    <cellStyle name="Normal 10 2 6 3 2" xfId="1040" xr:uid="{0B243C54-ED67-4951-B835-B925E1FD1045}"/>
    <cellStyle name="Normal 10 2 6 4" xfId="1041" xr:uid="{2405C530-22D2-42D9-8EC1-41464AC129E1}"/>
    <cellStyle name="Normal 10 2 6 4 2" xfId="6277" xr:uid="{398784E5-1E96-452F-9671-E301F759549C}"/>
    <cellStyle name="Normal 10 2 6 5" xfId="2544" xr:uid="{6718885F-CC0C-4CCD-BED7-BED650189692}"/>
    <cellStyle name="Normal 10 2 7" xfId="485" xr:uid="{FB60C945-8B39-4976-A8C3-C2422B666FF4}"/>
    <cellStyle name="Normal 10 2 7 2" xfId="1042" xr:uid="{38E18E73-6CA7-47FF-AE95-5303D2C5AC07}"/>
    <cellStyle name="Normal 10 2 7 2 2" xfId="1043" xr:uid="{71E2DFEE-FC5B-4E50-8C20-7A9D906F2566}"/>
    <cellStyle name="Normal 10 2 7 2 3" xfId="4332" xr:uid="{91BD9437-DBDE-411D-B89A-09FBDE9167C2}"/>
    <cellStyle name="Normal 10 2 7 2 3 2" xfId="6867" xr:uid="{D49A84EA-FE0C-457B-BA6C-3D8371CF1FF0}"/>
    <cellStyle name="Normal 10 2 7 3" xfId="1044" xr:uid="{BE39EA76-7D9C-48E6-904C-3F68067D1FFF}"/>
    <cellStyle name="Normal 10 2 7 3 2" xfId="6278" xr:uid="{5FBEA199-8DF5-44FD-A90B-C000D10DDF30}"/>
    <cellStyle name="Normal 10 2 7 4" xfId="2545" xr:uid="{23D84DBE-2E7C-4D19-8F78-8C70836F6CF6}"/>
    <cellStyle name="Normal 10 2 7 4 2" xfId="4563" xr:uid="{9CDC3983-5DEA-45A3-A7B2-E68E6009E5E5}"/>
    <cellStyle name="Normal 10 2 7 4 3" xfId="4678" xr:uid="{95024C30-64A2-40CC-94DF-513F8AB498A2}"/>
    <cellStyle name="Normal 10 2 7 4 4" xfId="4601" xr:uid="{60FFB5C3-2B5D-4FF7-AAA4-F8196EB369F8}"/>
    <cellStyle name="Normal 10 2 8" xfId="1045" xr:uid="{EB9537B3-90BB-411F-8646-460F4B78F78E}"/>
    <cellStyle name="Normal 10 2 8 2" xfId="1046" xr:uid="{25556CEC-3F44-46E1-B99C-ECFEB207C5F2}"/>
    <cellStyle name="Normal 10 2 8 3" xfId="2546" xr:uid="{227FB9E0-2024-401D-85B0-D451235B3922}"/>
    <cellStyle name="Normal 10 2 8 4" xfId="2547" xr:uid="{BC5524C4-75C1-4C0B-99C7-B5748317043A}"/>
    <cellStyle name="Normal 10 2 9" xfId="1047" xr:uid="{7370F05F-4CA2-4C63-87F8-A03F6EBBDD14}"/>
    <cellStyle name="Normal 10 2 9 2" xfId="6279" xr:uid="{91A1BDEF-F136-437F-A37A-C6224CCC11E3}"/>
    <cellStyle name="Normal 10 3" xfId="50" xr:uid="{725896CD-AA87-4F66-9168-3E31AF625E33}"/>
    <cellStyle name="Normal 10 3 10" xfId="2548" xr:uid="{9A8CDB3C-620A-4470-ADF4-9A761D3CA879}"/>
    <cellStyle name="Normal 10 3 11" xfId="2549" xr:uid="{FE297DBD-2B99-40CF-95EF-07F7554CF51D}"/>
    <cellStyle name="Normal 10 3 2" xfId="51" xr:uid="{0F52197E-8E80-4326-9E15-5B34005744EF}"/>
    <cellStyle name="Normal 10 3 2 2" xfId="52" xr:uid="{1FAE1DCE-7813-41A3-9913-6F700295DCE8}"/>
    <cellStyle name="Normal 10 3 2 2 2" xfId="247" xr:uid="{3959C9AD-4F0D-45CA-B7D2-D1022CD38068}"/>
    <cellStyle name="Normal 10 3 2 2 2 2" xfId="486" xr:uid="{C58FDB6A-EEA4-421E-A1A6-2E34FE43BAB9}"/>
    <cellStyle name="Normal 10 3 2 2 2 2 2" xfId="1048" xr:uid="{9BDB7A1F-FA76-450A-9C48-14D13D42F3C6}"/>
    <cellStyle name="Normal 10 3 2 2 2 2 2 2" xfId="1049" xr:uid="{273F96A0-29AC-4045-8E02-640D99B4AC95}"/>
    <cellStyle name="Normal 10 3 2 2 2 2 3" xfId="1050" xr:uid="{0B71D84A-841F-49F7-91D6-45BEFAB40424}"/>
    <cellStyle name="Normal 10 3 2 2 2 2 3 2" xfId="6280" xr:uid="{55B620F3-914D-4E30-BE58-F088F03CB68C}"/>
    <cellStyle name="Normal 10 3 2 2 2 2 4" xfId="2550" xr:uid="{019EB0B1-E604-4B92-9DAA-67F887DAC8F6}"/>
    <cellStyle name="Normal 10 3 2 2 2 3" xfId="1051" xr:uid="{92EF0534-71B6-4D2B-9942-16B00541B7CE}"/>
    <cellStyle name="Normal 10 3 2 2 2 3 2" xfId="1052" xr:uid="{C029EB30-240B-4D9A-AB01-DF2A1A59896B}"/>
    <cellStyle name="Normal 10 3 2 2 2 3 3" xfId="2551" xr:uid="{1FC45DC1-1CB4-4178-81D1-914DEFA918C4}"/>
    <cellStyle name="Normal 10 3 2 2 2 3 4" xfId="2552" xr:uid="{D3F93CDE-57F7-4D63-98B0-6858846100E1}"/>
    <cellStyle name="Normal 10 3 2 2 2 4" xfId="1053" xr:uid="{9720F3CC-303A-40C1-86EF-E1BDC839439B}"/>
    <cellStyle name="Normal 10 3 2 2 2 4 2" xfId="6281" xr:uid="{9789C249-B89C-4C70-B386-669565BA18AA}"/>
    <cellStyle name="Normal 10 3 2 2 2 5" xfId="2553" xr:uid="{6337450E-E428-4A5D-BA90-F6EE4F45E61F}"/>
    <cellStyle name="Normal 10 3 2 2 2 6" xfId="2554" xr:uid="{77388667-EBC7-4B16-837F-3C85764CE918}"/>
    <cellStyle name="Normal 10 3 2 2 3" xfId="487" xr:uid="{1704CEA5-6DF6-4BA9-8EF6-1BBF56DD0990}"/>
    <cellStyle name="Normal 10 3 2 2 3 2" xfId="1054" xr:uid="{308E2EEF-2DB9-43D7-A9F9-E463EA34B029}"/>
    <cellStyle name="Normal 10 3 2 2 3 2 2" xfId="1055" xr:uid="{EE518699-47CA-4D41-81C7-B14A717B93FA}"/>
    <cellStyle name="Normal 10 3 2 2 3 2 3" xfId="2555" xr:uid="{20D15B71-10B0-4F17-ABDD-838E5E4F4ADB}"/>
    <cellStyle name="Normal 10 3 2 2 3 2 4" xfId="2556" xr:uid="{1826DDA6-ACAF-4763-A180-50B122F5F357}"/>
    <cellStyle name="Normal 10 3 2 2 3 3" xfId="1056" xr:uid="{F7ED9B47-EFC4-439A-AC9C-1315B56E7591}"/>
    <cellStyle name="Normal 10 3 2 2 3 3 2" xfId="6282" xr:uid="{677D93F5-2CAB-47BF-A464-E8E07441DC2A}"/>
    <cellStyle name="Normal 10 3 2 2 3 4" xfId="2557" xr:uid="{28D59B27-A08A-4115-9B0A-9DDA93B91B7C}"/>
    <cellStyle name="Normal 10 3 2 2 3 5" xfId="2558" xr:uid="{67192061-861B-44EE-916C-4DFEE2EC9C70}"/>
    <cellStyle name="Normal 10 3 2 2 4" xfId="1057" xr:uid="{329FC36A-51C5-494A-A578-E88A412F7BA3}"/>
    <cellStyle name="Normal 10 3 2 2 4 2" xfId="1058" xr:uid="{0ECC630A-871A-43E4-AD0D-741C24E99DDB}"/>
    <cellStyle name="Normal 10 3 2 2 4 3" xfId="2559" xr:uid="{A78FA7ED-ADED-4B8E-8585-44B21B181603}"/>
    <cellStyle name="Normal 10 3 2 2 4 4" xfId="2560" xr:uid="{E0A89F14-1642-496C-A725-6362506E25ED}"/>
    <cellStyle name="Normal 10 3 2 2 5" xfId="1059" xr:uid="{36D7F7BD-C8E2-4B5C-8616-7EC4E104F305}"/>
    <cellStyle name="Normal 10 3 2 2 5 2" xfId="2561" xr:uid="{A5EE657C-A92E-46EA-B7F0-D2AFAC5B1008}"/>
    <cellStyle name="Normal 10 3 2 2 5 3" xfId="2562" xr:uid="{15871D4E-3558-4D91-9EBB-791EA8199338}"/>
    <cellStyle name="Normal 10 3 2 2 5 4" xfId="2563" xr:uid="{5C4BBCCA-63C0-428E-8CBE-AFD198BDEEC0}"/>
    <cellStyle name="Normal 10 3 2 2 6" xfId="2564" xr:uid="{0227D5D7-0D50-488D-8C68-D122987DD0D8}"/>
    <cellStyle name="Normal 10 3 2 2 7" xfId="2565" xr:uid="{CE1938E4-F40B-4939-80E4-BF4399337C15}"/>
    <cellStyle name="Normal 10 3 2 2 8" xfId="2566" xr:uid="{12FF4B35-65F5-4575-B19E-F22212A1D49C}"/>
    <cellStyle name="Normal 10 3 2 3" xfId="248" xr:uid="{833F4D30-764E-46B5-BAA9-22477BD71067}"/>
    <cellStyle name="Normal 10 3 2 3 2" xfId="488" xr:uid="{45E08F2A-27C6-485F-859D-BDDABD7F6380}"/>
    <cellStyle name="Normal 10 3 2 3 2 2" xfId="489" xr:uid="{C6A2DF4D-E00A-47D9-A0B1-38FB08A33BF2}"/>
    <cellStyle name="Normal 10 3 2 3 2 2 2" xfId="1060" xr:uid="{484F4B02-D7E6-40B7-BD3C-BB65A59EA0B7}"/>
    <cellStyle name="Normal 10 3 2 3 2 2 2 2" xfId="1061" xr:uid="{A2DC4C5F-8EFA-4AC1-A85B-2B4B2E1B7EB7}"/>
    <cellStyle name="Normal 10 3 2 3 2 2 3" xfId="1062" xr:uid="{1773187F-5B58-4679-98EA-CA5EACA7B33A}"/>
    <cellStyle name="Normal 10 3 2 3 2 2 3 2" xfId="6283" xr:uid="{8268B97D-3EFE-4A64-BBB3-6C1857A02A20}"/>
    <cellStyle name="Normal 10 3 2 3 2 2 4" xfId="6284" xr:uid="{6E335A91-096C-4136-8F9A-EE6CEFAF14D3}"/>
    <cellStyle name="Normal 10 3 2 3 2 3" xfId="1063" xr:uid="{B611E127-D0E8-475A-B66A-BF9A20C77A2A}"/>
    <cellStyle name="Normal 10 3 2 3 2 3 2" xfId="1064" xr:uid="{99916471-7E4D-4891-9F64-CB1277ABE84D}"/>
    <cellStyle name="Normal 10 3 2 3 2 4" xfId="1065" xr:uid="{CA7D4A3F-88D4-4874-8FC4-94A4704520E0}"/>
    <cellStyle name="Normal 10 3 2 3 2 4 2" xfId="6285" xr:uid="{E09FDEB5-AB44-4128-B95D-121C6F4E36C6}"/>
    <cellStyle name="Normal 10 3 2 3 2 5" xfId="6286" xr:uid="{CC8B942E-3B02-4FC4-8C4F-215C9BC73CE3}"/>
    <cellStyle name="Normal 10 3 2 3 3" xfId="490" xr:uid="{3A333665-DDEF-4EDA-A4E9-2D7ABC5E883C}"/>
    <cellStyle name="Normal 10 3 2 3 3 2" xfId="1066" xr:uid="{9B6DDAE1-2B98-4718-9F10-208B9E3539D8}"/>
    <cellStyle name="Normal 10 3 2 3 3 2 2" xfId="1067" xr:uid="{0BCD7C89-C0A1-42E8-B8DF-EA6455B578F3}"/>
    <cellStyle name="Normal 10 3 2 3 3 3" xfId="1068" xr:uid="{E1077659-6821-48EB-BA39-CABB25F4B6D7}"/>
    <cellStyle name="Normal 10 3 2 3 3 3 2" xfId="6287" xr:uid="{92155E7B-53DF-4475-88C0-962F5A185C5C}"/>
    <cellStyle name="Normal 10 3 2 3 3 4" xfId="2567" xr:uid="{72409BC3-C06A-4A8F-A440-E998F4A4D735}"/>
    <cellStyle name="Normal 10 3 2 3 4" xfId="1069" xr:uid="{BBBAD7CD-137C-4BC3-8540-7F3BDD039CDE}"/>
    <cellStyle name="Normal 10 3 2 3 4 2" xfId="1070" xr:uid="{21C991FF-012C-456A-9BC4-14FF935AF1CF}"/>
    <cellStyle name="Normal 10 3 2 3 5" xfId="1071" xr:uid="{90C9C696-56E0-4807-8FD1-3FF5CD9C14CF}"/>
    <cellStyle name="Normal 10 3 2 3 5 2" xfId="6288" xr:uid="{2AC31A48-DD4F-45D6-94C9-7AD71B46205D}"/>
    <cellStyle name="Normal 10 3 2 3 6" xfId="2568" xr:uid="{F677EC76-84C8-4E3E-BD32-57075CF9F44C}"/>
    <cellStyle name="Normal 10 3 2 4" xfId="249" xr:uid="{D549F768-05EA-4F39-A3BF-485EE3308433}"/>
    <cellStyle name="Normal 10 3 2 4 2" xfId="491" xr:uid="{62879DDB-1768-4996-A6F5-B5E10D51EDE2}"/>
    <cellStyle name="Normal 10 3 2 4 2 2" xfId="1072" xr:uid="{318AD54E-9CDC-4836-ACDD-E72E903152A6}"/>
    <cellStyle name="Normal 10 3 2 4 2 2 2" xfId="1073" xr:uid="{25214AF7-6C61-45F0-B534-0C5913FBD0E8}"/>
    <cellStyle name="Normal 10 3 2 4 2 3" xfId="1074" xr:uid="{067B74F8-60E4-49AB-84F6-BC5756D8841D}"/>
    <cellStyle name="Normal 10 3 2 4 2 3 2" xfId="6289" xr:uid="{8F6B3C93-5A82-4213-93D5-D030703ACA82}"/>
    <cellStyle name="Normal 10 3 2 4 2 4" xfId="2569" xr:uid="{F931A870-5568-4A34-B3CA-2904F2A05761}"/>
    <cellStyle name="Normal 10 3 2 4 3" xfId="1075" xr:uid="{D2B429FD-D802-424D-9233-4723FF0CF4B3}"/>
    <cellStyle name="Normal 10 3 2 4 3 2" xfId="1076" xr:uid="{0D837FA5-6C0A-4731-B321-F8FF1618B998}"/>
    <cellStyle name="Normal 10 3 2 4 4" xfId="1077" xr:uid="{39BDEE91-18FE-4B5B-8535-CFDC1920E06C}"/>
    <cellStyle name="Normal 10 3 2 4 4 2" xfId="6290" xr:uid="{AF2BE2B6-1540-47CC-AC17-68593B8F821E}"/>
    <cellStyle name="Normal 10 3 2 4 5" xfId="2570" xr:uid="{7DD6A4FA-6045-4B4D-99AA-B8FA3B8EEAFE}"/>
    <cellStyle name="Normal 10 3 2 5" xfId="251" xr:uid="{A5D4C5FD-5CEB-4ED9-B7B4-C8B38A8FF949}"/>
    <cellStyle name="Normal 10 3 2 5 2" xfId="1078" xr:uid="{F6566B60-9BFC-482F-86EE-C32CAF3B0CBA}"/>
    <cellStyle name="Normal 10 3 2 5 2 2" xfId="1079" xr:uid="{FF8A11E4-E8EA-49D7-A23E-252427CFCF7A}"/>
    <cellStyle name="Normal 10 3 2 5 3" xfId="1080" xr:uid="{194789F0-BE38-4459-9B40-FF4298FA264F}"/>
    <cellStyle name="Normal 10 3 2 5 3 2" xfId="6291" xr:uid="{78EF9C84-B164-4DFA-80FE-19B22DD1970A}"/>
    <cellStyle name="Normal 10 3 2 5 4" xfId="2571" xr:uid="{E100F964-BA86-467E-A7EC-5A8611C3FC5D}"/>
    <cellStyle name="Normal 10 3 2 6" xfId="1081" xr:uid="{78F03777-E537-42EA-BB14-5D6946782CA9}"/>
    <cellStyle name="Normal 10 3 2 6 2" xfId="1082" xr:uid="{91C76988-931A-4B5C-AD02-C3DEE283C28C}"/>
    <cellStyle name="Normal 10 3 2 6 3" xfId="2572" xr:uid="{D8E3899F-783C-4B26-B670-628ED4EC4BA4}"/>
    <cellStyle name="Normal 10 3 2 6 4" xfId="2573" xr:uid="{7A0EE250-7833-4321-A871-06E8AD09F8CB}"/>
    <cellStyle name="Normal 10 3 2 7" xfId="1083" xr:uid="{FD7445F2-83E4-4CE2-9F90-7ED0FDE23C3F}"/>
    <cellStyle name="Normal 10 3 2 7 2" xfId="6292" xr:uid="{E8573BC5-7277-42F0-80ED-5FA321888CEE}"/>
    <cellStyle name="Normal 10 3 2 8" xfId="2574" xr:uid="{9EB02802-6E31-463E-B0AE-AE719882FAAD}"/>
    <cellStyle name="Normal 10 3 2 9" xfId="2575" xr:uid="{EF069CEA-9627-46C8-8A62-BAAB481F6483}"/>
    <cellStyle name="Normal 10 3 3" xfId="53" xr:uid="{FF43D1CB-AF1C-4179-924A-13F52B45CBD7}"/>
    <cellStyle name="Normal 10 3 3 2" xfId="54" xr:uid="{345F136B-3730-4412-A32A-A3FD1BCDF940}"/>
    <cellStyle name="Normal 10 3 3 2 2" xfId="492" xr:uid="{02A3DAAE-0927-41F1-A530-AE6FF289E4D6}"/>
    <cellStyle name="Normal 10 3 3 2 2 2" xfId="1084" xr:uid="{11D52E4E-DC15-4EF6-BBA5-65092C32DC93}"/>
    <cellStyle name="Normal 10 3 3 2 2 2 2" xfId="1085" xr:uid="{CA33CAD6-EE91-441B-AC72-7491E6293E6B}"/>
    <cellStyle name="Normal 10 3 3 2 2 2 2 2" xfId="4445" xr:uid="{AB2477E7-3F12-433D-811A-3A372215FB4E}"/>
    <cellStyle name="Normal 10 3 3 2 2 2 3" xfId="4446" xr:uid="{ED2EE2F9-5DDB-4A98-8743-CB5AEFC7F508}"/>
    <cellStyle name="Normal 10 3 3 2 2 3" xfId="1086" xr:uid="{53E99037-FD6E-4141-B280-58E7FC2868EA}"/>
    <cellStyle name="Normal 10 3 3 2 2 3 2" xfId="4447" xr:uid="{BC61FA12-DC1C-48F6-88F8-ABE544CD8B53}"/>
    <cellStyle name="Normal 10 3 3 2 2 4" xfId="2576" xr:uid="{FDC89F7B-3DDA-4551-A513-021989770AD0}"/>
    <cellStyle name="Normal 10 3 3 2 3" xfId="1087" xr:uid="{2622E9B2-6820-4B88-8F37-C2049E3FC3D3}"/>
    <cellStyle name="Normal 10 3 3 2 3 2" xfId="1088" xr:uid="{D7C36E07-3EAB-4E49-8CF0-B8A3A35FA7B7}"/>
    <cellStyle name="Normal 10 3 3 2 3 2 2" xfId="4448" xr:uid="{635778BF-5158-4019-A566-342B0156D0D3}"/>
    <cellStyle name="Normal 10 3 3 2 3 3" xfId="2577" xr:uid="{D950C5D0-06ED-4CC0-99BA-935863580143}"/>
    <cellStyle name="Normal 10 3 3 2 3 4" xfId="2578" xr:uid="{AB4587EC-163C-4A1C-BB2B-62B4B797E55D}"/>
    <cellStyle name="Normal 10 3 3 2 4" xfId="1089" xr:uid="{17F767D3-769A-48B5-8B3F-80BF1593F825}"/>
    <cellStyle name="Normal 10 3 3 2 4 2" xfId="4449" xr:uid="{3575B470-6208-4FB0-A6F7-35CD83D0AA72}"/>
    <cellStyle name="Normal 10 3 3 2 5" xfId="2579" xr:uid="{8BEDAF99-E92E-4544-9CE1-F4AE32E47ECC}"/>
    <cellStyle name="Normal 10 3 3 2 6" xfId="2580" xr:uid="{7D05958D-419B-4A0C-8277-4376D0E3D326}"/>
    <cellStyle name="Normal 10 3 3 3" xfId="252" xr:uid="{51760BF5-B6C2-4AED-A053-5A2CAE9EAEF3}"/>
    <cellStyle name="Normal 10 3 3 3 2" xfId="1090" xr:uid="{706BF250-E19C-4B7B-A686-BF766C76C798}"/>
    <cellStyle name="Normal 10 3 3 3 2 2" xfId="1091" xr:uid="{9A0C1E37-F376-4572-910F-AD4DD65EC1E9}"/>
    <cellStyle name="Normal 10 3 3 3 2 2 2" xfId="4450" xr:uid="{945C9EE3-AF13-4273-A4E9-1AC4D697CB89}"/>
    <cellStyle name="Normal 10 3 3 3 2 3" xfId="2581" xr:uid="{4974A77B-AE6C-4345-8469-2ECFF5D37A82}"/>
    <cellStyle name="Normal 10 3 3 3 2 4" xfId="2582" xr:uid="{37FCD77B-7511-4E0F-8718-C3C1D8B5F80E}"/>
    <cellStyle name="Normal 10 3 3 3 3" xfId="1092" xr:uid="{7DB318BB-5A92-40F4-8D0E-919BA8C18424}"/>
    <cellStyle name="Normal 10 3 3 3 3 2" xfId="4451" xr:uid="{0220459A-784B-4668-AB45-4DCD62B583A1}"/>
    <cellStyle name="Normal 10 3 3 3 4" xfId="2583" xr:uid="{ACC6DEBB-4164-4643-BA58-5A20BEEC5025}"/>
    <cellStyle name="Normal 10 3 3 3 5" xfId="2584" xr:uid="{841C21F8-089E-4DB5-9131-F33C54011ED9}"/>
    <cellStyle name="Normal 10 3 3 4" xfId="1093" xr:uid="{74046800-0FCC-4259-910C-C5F8ABA87635}"/>
    <cellStyle name="Normal 10 3 3 4 2" xfId="1094" xr:uid="{3564B2C3-EA5B-47F0-BCF1-A18970EAF93C}"/>
    <cellStyle name="Normal 10 3 3 4 2 2" xfId="4452" xr:uid="{0A055336-F29B-4B52-BD1E-2C22CDB63860}"/>
    <cellStyle name="Normal 10 3 3 4 3" xfId="2585" xr:uid="{E1BAE236-DC9C-4F34-9277-D289509E17C1}"/>
    <cellStyle name="Normal 10 3 3 4 4" xfId="2586" xr:uid="{5DC489DF-D11B-42D3-B7FD-B55FD6AF12F1}"/>
    <cellStyle name="Normal 10 3 3 5" xfId="1095" xr:uid="{97049ADC-480B-45D1-9844-BB94E6AE45FB}"/>
    <cellStyle name="Normal 10 3 3 5 2" xfId="2587" xr:uid="{CA5FFDF3-693E-4D6A-A919-098818266AAB}"/>
    <cellStyle name="Normal 10 3 3 5 3" xfId="2588" xr:uid="{A4F9AEBF-B567-4991-83E8-D382890E495A}"/>
    <cellStyle name="Normal 10 3 3 5 4" xfId="2589" xr:uid="{211DE366-DE40-43E0-8E53-4B88FA09F630}"/>
    <cellStyle name="Normal 10 3 3 6" xfId="2590" xr:uid="{E91DDD91-A798-4402-93D6-B565AF546320}"/>
    <cellStyle name="Normal 10 3 3 7" xfId="2591" xr:uid="{25EEF857-60EC-4DB7-8990-A0C85064C5A3}"/>
    <cellStyle name="Normal 10 3 3 8" xfId="2592" xr:uid="{C10224AC-1037-4093-AE11-351C3BB91D15}"/>
    <cellStyle name="Normal 10 3 4" xfId="55" xr:uid="{A7228B1F-564D-4A39-951E-5CD610956FDA}"/>
    <cellStyle name="Normal 10 3 4 2" xfId="493" xr:uid="{58592F98-4C94-40B5-9CAB-C1C4DCAD488B}"/>
    <cellStyle name="Normal 10 3 4 2 2" xfId="494" xr:uid="{2AC8332E-FDAD-4623-AEC8-36BCCD4D5901}"/>
    <cellStyle name="Normal 10 3 4 2 2 2" xfId="1096" xr:uid="{A820E76D-8E21-435E-95AE-272E12A900BD}"/>
    <cellStyle name="Normal 10 3 4 2 2 2 2" xfId="1097" xr:uid="{DE4974F0-006B-4A56-B1A9-1907DAA54A6E}"/>
    <cellStyle name="Normal 10 3 4 2 2 3" xfId="1098" xr:uid="{86BB528E-8E9B-4037-9AD6-78614745A9AE}"/>
    <cellStyle name="Normal 10 3 4 2 2 3 2" xfId="6293" xr:uid="{53129670-3AC4-48EB-BACD-E6004163EC87}"/>
    <cellStyle name="Normal 10 3 4 2 2 4" xfId="2593" xr:uid="{00E45B7C-1DD4-425C-8F56-574BFF6ACB39}"/>
    <cellStyle name="Normal 10 3 4 2 3" xfId="1099" xr:uid="{7B9CC4C3-F702-48D3-A7E3-CAD3A118051E}"/>
    <cellStyle name="Normal 10 3 4 2 3 2" xfId="1100" xr:uid="{AD068750-F1A9-4A01-B3C9-1126AEE674E7}"/>
    <cellStyle name="Normal 10 3 4 2 4" xfId="1101" xr:uid="{021A0F04-708F-444D-92EF-7D5D80F318DE}"/>
    <cellStyle name="Normal 10 3 4 2 4 2" xfId="6294" xr:uid="{C8168C1E-7D9D-4E37-800C-3CE7F722B24B}"/>
    <cellStyle name="Normal 10 3 4 2 5" xfId="2594" xr:uid="{4D1214FD-6D19-45F0-B1C7-BEBE02998291}"/>
    <cellStyle name="Normal 10 3 4 3" xfId="495" xr:uid="{255B84F0-4EF3-4931-9DE7-549A45190B89}"/>
    <cellStyle name="Normal 10 3 4 3 2" xfId="1102" xr:uid="{195A495D-4384-48A0-94E5-1C32F204E0B1}"/>
    <cellStyle name="Normal 10 3 4 3 2 2" xfId="1103" xr:uid="{1407BFE2-5ECE-426A-BEEC-F5CF73E04D7E}"/>
    <cellStyle name="Normal 10 3 4 3 3" xfId="1104" xr:uid="{07DC8E64-42D9-4111-9501-6630BD2EC39E}"/>
    <cellStyle name="Normal 10 3 4 3 3 2" xfId="6295" xr:uid="{CBDE4179-0615-4AB3-94A9-A4C078F0C37E}"/>
    <cellStyle name="Normal 10 3 4 3 4" xfId="2595" xr:uid="{607B4D7C-9375-4490-9571-11BDD96E3B49}"/>
    <cellStyle name="Normal 10 3 4 4" xfId="1105" xr:uid="{C806DAC2-AD8D-42BD-92E5-D66DBF31A399}"/>
    <cellStyle name="Normal 10 3 4 4 2" xfId="1106" xr:uid="{BC83CE1F-DF89-4445-820E-4755483276E1}"/>
    <cellStyle name="Normal 10 3 4 4 3" xfId="2596" xr:uid="{BC0C337F-EFEE-44CA-84CF-C383014BF6EC}"/>
    <cellStyle name="Normal 10 3 4 4 4" xfId="2597" xr:uid="{4F411CB4-5E56-41A1-8BEA-9031FC450272}"/>
    <cellStyle name="Normal 10 3 4 5" xfId="1107" xr:uid="{731DCE41-83C2-43F8-B3C1-4EF66DD0F596}"/>
    <cellStyle name="Normal 10 3 4 5 2" xfId="6296" xr:uid="{44012DA8-C0DD-4B3B-8ECB-786D5F25AE89}"/>
    <cellStyle name="Normal 10 3 4 6" xfId="2598" xr:uid="{F48D8C8F-3403-4261-A6A0-752C26116631}"/>
    <cellStyle name="Normal 10 3 4 7" xfId="2599" xr:uid="{50A85879-C3E9-4499-8AA7-CF71D0AC48BD}"/>
    <cellStyle name="Normal 10 3 5" xfId="253" xr:uid="{A14AA6F3-545C-4D35-A258-3AF1FB9014D9}"/>
    <cellStyle name="Normal 10 3 5 2" xfId="496" xr:uid="{96C2C914-2152-4ACD-9ED7-555C99776333}"/>
    <cellStyle name="Normal 10 3 5 2 2" xfId="1108" xr:uid="{BBD4445C-C2A3-497D-A76C-957D4898A056}"/>
    <cellStyle name="Normal 10 3 5 2 2 2" xfId="1109" xr:uid="{0E60CC5F-F24C-4589-B697-B29FC60061ED}"/>
    <cellStyle name="Normal 10 3 5 2 3" xfId="1110" xr:uid="{C6962B7A-F835-4498-86D6-624ECF436C45}"/>
    <cellStyle name="Normal 10 3 5 2 3 2" xfId="6297" xr:uid="{2554FF95-F08B-4341-BA1E-C557E150289C}"/>
    <cellStyle name="Normal 10 3 5 2 4" xfId="2600" xr:uid="{4026F658-8ABB-4D79-A207-916BCF4B655D}"/>
    <cellStyle name="Normal 10 3 5 3" xfId="1111" xr:uid="{ED8451D0-9BCA-4DF8-BB0E-93738AD73C1B}"/>
    <cellStyle name="Normal 10 3 5 3 2" xfId="1112" xr:uid="{233E6C29-977C-4532-8AD2-4790E684D012}"/>
    <cellStyle name="Normal 10 3 5 3 3" xfId="2601" xr:uid="{A012ECBC-7589-4560-B851-450E8DCF22AF}"/>
    <cellStyle name="Normal 10 3 5 3 4" xfId="2602" xr:uid="{6D95F82D-93E2-4C17-96C6-8127D103D7D3}"/>
    <cellStyle name="Normal 10 3 5 4" xfId="1113" xr:uid="{4C124202-CAB4-48C3-A016-EBBBD7700F5B}"/>
    <cellStyle name="Normal 10 3 5 4 2" xfId="6298" xr:uid="{9C606549-E1EB-4331-A48F-218CA39F6726}"/>
    <cellStyle name="Normal 10 3 5 5" xfId="2603" xr:uid="{D8F05643-27B5-43C6-9779-6F65B702D305}"/>
    <cellStyle name="Normal 10 3 5 6" xfId="2604" xr:uid="{C9BFF2D4-C320-46B9-A243-D02F426ACE5E}"/>
    <cellStyle name="Normal 10 3 6" xfId="254" xr:uid="{AB15880C-4EF1-467B-9E51-74AA9F11E94D}"/>
    <cellStyle name="Normal 10 3 6 2" xfId="1114" xr:uid="{D7E47722-E734-4234-AF78-8ADA05C58533}"/>
    <cellStyle name="Normal 10 3 6 2 2" xfId="1115" xr:uid="{A369CBDC-ECE4-4E4A-A239-DA6803B202DD}"/>
    <cellStyle name="Normal 10 3 6 2 3" xfId="2605" xr:uid="{992AB414-35D0-4302-B6B5-DA225DBE550C}"/>
    <cellStyle name="Normal 10 3 6 2 4" xfId="2606" xr:uid="{AEB952D4-53FB-4E91-AFF2-32E6B4C9BFED}"/>
    <cellStyle name="Normal 10 3 6 3" xfId="1116" xr:uid="{13C0A7D0-E5AF-4E47-B42E-67AB4E7986F8}"/>
    <cellStyle name="Normal 10 3 6 3 2" xfId="6299" xr:uid="{A0C1039B-8868-40B8-83FC-6BAD2CF1BB96}"/>
    <cellStyle name="Normal 10 3 6 4" xfId="2607" xr:uid="{7686CEE0-547E-42B2-9305-CCA8565641E4}"/>
    <cellStyle name="Normal 10 3 6 5" xfId="2608" xr:uid="{B4D7E02D-F349-490A-B733-2826F0ED9FA9}"/>
    <cellStyle name="Normal 10 3 7" xfId="1117" xr:uid="{0AAB5409-EDBD-4C00-8034-A13B3B0C241F}"/>
    <cellStyle name="Normal 10 3 7 2" xfId="1118" xr:uid="{0830CA82-0C4F-4B8C-8CF0-243658E82081}"/>
    <cellStyle name="Normal 10 3 7 3" xfId="2609" xr:uid="{D230FC12-E6E5-4E0E-B7A1-C2152FDF8297}"/>
    <cellStyle name="Normal 10 3 7 4" xfId="2610" xr:uid="{8B89382B-E06F-4ED1-9327-B5D5B1AA813B}"/>
    <cellStyle name="Normal 10 3 8" xfId="1119" xr:uid="{647D8D13-6CFF-4707-97FA-33AC7FEB521E}"/>
    <cellStyle name="Normal 10 3 8 2" xfId="2611" xr:uid="{F4CE26D4-4F98-428C-8A02-A8FA6C87CC4F}"/>
    <cellStyle name="Normal 10 3 8 3" xfId="2612" xr:uid="{0753967A-5E5D-4059-8ED6-9FD22D7E4859}"/>
    <cellStyle name="Normal 10 3 8 4" xfId="2613" xr:uid="{28D74728-B1F2-4BE9-B087-0BB18C82056E}"/>
    <cellStyle name="Normal 10 3 9" xfId="2614" xr:uid="{A66DA096-DE6C-4322-A97C-7FF22376AA44}"/>
    <cellStyle name="Normal 10 4" xfId="56" xr:uid="{A064E527-F1ED-47F0-8CCD-E449297142E0}"/>
    <cellStyle name="Normal 10 4 10" xfId="2615" xr:uid="{3CAB3691-83CA-4DFB-976D-BC22C08E0C15}"/>
    <cellStyle name="Normal 10 4 11" xfId="2616" xr:uid="{649B2E17-27FC-4923-9D53-A9C357E87EBA}"/>
    <cellStyle name="Normal 10 4 2" xfId="57" xr:uid="{E5906513-7848-4149-B8C2-65A8D3A05081}"/>
    <cellStyle name="Normal 10 4 2 2" xfId="255" xr:uid="{80F59BCC-3E28-486D-A30E-219D941F2FFC}"/>
    <cellStyle name="Normal 10 4 2 2 2" xfId="497" xr:uid="{B98CB90F-1DB0-45B8-B12A-312984428C83}"/>
    <cellStyle name="Normal 10 4 2 2 2 2" xfId="498" xr:uid="{2118C6C8-1DA9-4A59-A6D9-AB1973C9C876}"/>
    <cellStyle name="Normal 10 4 2 2 2 2 2" xfId="1120" xr:uid="{15B88180-C71A-4C88-BBEB-3535350AC04F}"/>
    <cellStyle name="Normal 10 4 2 2 2 2 3" xfId="2617" xr:uid="{293A05B1-5459-4F50-A1FF-4BD29084421D}"/>
    <cellStyle name="Normal 10 4 2 2 2 2 4" xfId="2618" xr:uid="{5B6D1A7F-F6FA-42E8-963A-06C1B7053E59}"/>
    <cellStyle name="Normal 10 4 2 2 2 3" xfId="1121" xr:uid="{50E09DB0-7D6F-44A4-973B-EED51F7918F6}"/>
    <cellStyle name="Normal 10 4 2 2 2 3 2" xfId="2619" xr:uid="{6D9F230F-11C9-4498-838F-A2E97A62387B}"/>
    <cellStyle name="Normal 10 4 2 2 2 3 3" xfId="2620" xr:uid="{0D3B4796-82F1-4D1C-A035-699D4CCBCF3F}"/>
    <cellStyle name="Normal 10 4 2 2 2 3 4" xfId="2621" xr:uid="{8EF9985E-C5F4-4892-9A38-60833E3A2489}"/>
    <cellStyle name="Normal 10 4 2 2 2 4" xfId="2622" xr:uid="{1ADD3BF9-63CC-49A6-B667-7612C5B063D5}"/>
    <cellStyle name="Normal 10 4 2 2 2 5" xfId="2623" xr:uid="{5B69FC04-25F7-4C92-AC3C-6241F9F7C0A9}"/>
    <cellStyle name="Normal 10 4 2 2 2 6" xfId="2624" xr:uid="{4E51F07E-B155-4ED7-ACBB-C255EEB940BD}"/>
    <cellStyle name="Normal 10 4 2 2 3" xfId="499" xr:uid="{BDE95B7C-5571-47A6-BFBF-E829F75E584F}"/>
    <cellStyle name="Normal 10 4 2 2 3 2" xfId="1122" xr:uid="{ECD73C78-61BA-40B7-850F-F0C7716A766C}"/>
    <cellStyle name="Normal 10 4 2 2 3 2 2" xfId="2625" xr:uid="{B1D88D45-C930-44B5-9123-C42A0B07ECB6}"/>
    <cellStyle name="Normal 10 4 2 2 3 2 3" xfId="2626" xr:uid="{66A12859-ACE8-4005-BAD4-ED9783D843FE}"/>
    <cellStyle name="Normal 10 4 2 2 3 2 4" xfId="2627" xr:uid="{3193ECFB-2DCD-4EF6-BE4A-037D3819BE3B}"/>
    <cellStyle name="Normal 10 4 2 2 3 3" xfId="2628" xr:uid="{FBF13083-8C3B-4456-BED0-0FD471EE155C}"/>
    <cellStyle name="Normal 10 4 2 2 3 4" xfId="2629" xr:uid="{4CFF3E16-B6D7-49F4-A217-161F40232873}"/>
    <cellStyle name="Normal 10 4 2 2 3 5" xfId="2630" xr:uid="{34B774AF-9063-435A-8DD0-38B469D43093}"/>
    <cellStyle name="Normal 10 4 2 2 4" xfId="1123" xr:uid="{389DC05F-F07A-4EC3-A390-6CA30CEBE518}"/>
    <cellStyle name="Normal 10 4 2 2 4 2" xfId="2631" xr:uid="{E75D8FB5-E8C9-4A6A-BB9B-57AE360228C3}"/>
    <cellStyle name="Normal 10 4 2 2 4 3" xfId="2632" xr:uid="{0A15AC9E-8521-4FB9-8BE4-0B21B5F56D42}"/>
    <cellStyle name="Normal 10 4 2 2 4 4" xfId="2633" xr:uid="{71D866BB-8D97-4AC9-B5F9-5EE6985B16D8}"/>
    <cellStyle name="Normal 10 4 2 2 5" xfId="2634" xr:uid="{F193606C-91EB-418F-B7E3-965F2942D842}"/>
    <cellStyle name="Normal 10 4 2 2 5 2" xfId="2635" xr:uid="{97AF9552-4303-4670-91AF-E3E0DEC6FF56}"/>
    <cellStyle name="Normal 10 4 2 2 5 3" xfId="2636" xr:uid="{CE467CB2-A8FB-4993-A823-5C7E7DF04240}"/>
    <cellStyle name="Normal 10 4 2 2 5 4" xfId="2637" xr:uid="{33477AA9-D2B7-4116-A555-7454D80C5194}"/>
    <cellStyle name="Normal 10 4 2 2 6" xfId="2638" xr:uid="{06A722E9-EF7A-4B2A-852E-AE1D4E7FC9B9}"/>
    <cellStyle name="Normal 10 4 2 2 7" xfId="2639" xr:uid="{7501A2BA-19E6-48F4-8C18-E2AB01546142}"/>
    <cellStyle name="Normal 10 4 2 2 8" xfId="2640" xr:uid="{D1CA3A12-8685-4B7B-900A-AA96DA108654}"/>
    <cellStyle name="Normal 10 4 2 3" xfId="500" xr:uid="{A5BE1FC2-9699-4F50-B970-AF9C2CC37B3D}"/>
    <cellStyle name="Normal 10 4 2 3 2" xfId="501" xr:uid="{136DE208-82E1-4133-BA2F-FF6DF33C6865}"/>
    <cellStyle name="Normal 10 4 2 3 2 2" xfId="502" xr:uid="{E3E78E3A-9CEB-4A8A-9A63-FF8F33A75A7B}"/>
    <cellStyle name="Normal 10 4 2 3 2 3" xfId="2641" xr:uid="{2D910E76-9BA2-4B14-93FC-77F6681EE161}"/>
    <cellStyle name="Normal 10 4 2 3 2 4" xfId="2642" xr:uid="{56E862D4-2A67-4C01-A0CF-C3B772801D20}"/>
    <cellStyle name="Normal 10 4 2 3 3" xfId="503" xr:uid="{A177F7B9-0DB2-46CF-8B92-084D614A06CA}"/>
    <cellStyle name="Normal 10 4 2 3 3 2" xfId="2643" xr:uid="{425597EB-D121-4A61-8AC2-92761EDB5E52}"/>
    <cellStyle name="Normal 10 4 2 3 3 3" xfId="2644" xr:uid="{1684B700-F903-4298-B050-84BD5A9030FA}"/>
    <cellStyle name="Normal 10 4 2 3 3 4" xfId="2645" xr:uid="{5BFCAF7F-99AB-4977-9A74-90E6AAD5EFB5}"/>
    <cellStyle name="Normal 10 4 2 3 4" xfId="2646" xr:uid="{CFBD1A06-143F-491A-B80A-3B993BC0E02B}"/>
    <cellStyle name="Normal 10 4 2 3 5" xfId="2647" xr:uid="{DB13EDC8-924B-4420-947D-7D26E3E30240}"/>
    <cellStyle name="Normal 10 4 2 3 6" xfId="2648" xr:uid="{90473899-7F75-428D-81CA-2A65376293E9}"/>
    <cellStyle name="Normal 10 4 2 4" xfId="504" xr:uid="{B36E5032-1751-464E-99BF-281A433887EE}"/>
    <cellStyle name="Normal 10 4 2 4 2" xfId="505" xr:uid="{5DB7B333-CE92-4F5A-9332-C5165C47F16E}"/>
    <cellStyle name="Normal 10 4 2 4 2 2" xfId="2649" xr:uid="{75F7CD24-F0E7-439A-99CB-A36B723E3219}"/>
    <cellStyle name="Normal 10 4 2 4 2 3" xfId="2650" xr:uid="{9D2DEBC9-BCB2-4463-91FE-BC90F5F1FF98}"/>
    <cellStyle name="Normal 10 4 2 4 2 4" xfId="2651" xr:uid="{C2BAD9F0-E57B-4A28-93E2-E3487D92A3E4}"/>
    <cellStyle name="Normal 10 4 2 4 3" xfId="2652" xr:uid="{5B0A6857-D971-41A2-ACA5-CC70B21CAF8F}"/>
    <cellStyle name="Normal 10 4 2 4 4" xfId="2653" xr:uid="{9847EB61-A6E1-4CAE-AEEB-34D248AE6070}"/>
    <cellStyle name="Normal 10 4 2 4 5" xfId="2654" xr:uid="{C062DB41-FC5E-49D5-84A4-F91C950492FB}"/>
    <cellStyle name="Normal 10 4 2 5" xfId="506" xr:uid="{FFC91C71-D215-4457-95F8-55579828F190}"/>
    <cellStyle name="Normal 10 4 2 5 2" xfId="2655" xr:uid="{DACB0C67-F556-4350-9D83-FB9C95538CE6}"/>
    <cellStyle name="Normal 10 4 2 5 3" xfId="2656" xr:uid="{622AD34E-10E7-4852-BC04-5ABC43DB1935}"/>
    <cellStyle name="Normal 10 4 2 5 4" xfId="2657" xr:uid="{D68BD327-1CEC-4D90-88A7-D6A07A743D37}"/>
    <cellStyle name="Normal 10 4 2 6" xfId="2658" xr:uid="{51C3AA4F-735C-44B9-B9AE-C36E2BF779A9}"/>
    <cellStyle name="Normal 10 4 2 6 2" xfId="2659" xr:uid="{4B9A96F8-FEB1-439E-B186-A53FA1B83CE4}"/>
    <cellStyle name="Normal 10 4 2 6 3" xfId="2660" xr:uid="{D8000A3F-8D4A-41AF-B9A0-737BF9E916D0}"/>
    <cellStyle name="Normal 10 4 2 6 4" xfId="2661" xr:uid="{1BB7ABE4-6DB6-4C85-94DD-D2FDD62A77C8}"/>
    <cellStyle name="Normal 10 4 2 7" xfId="2662" xr:uid="{B3CA1E1A-7D80-40FD-B96A-71D07C81FCCB}"/>
    <cellStyle name="Normal 10 4 2 8" xfId="2663" xr:uid="{9E353F30-160C-431B-B79E-AD12CDF63BD6}"/>
    <cellStyle name="Normal 10 4 2 9" xfId="2664" xr:uid="{55DAD3A0-1E0A-45F5-B9F4-90068583DA8C}"/>
    <cellStyle name="Normal 10 4 3" xfId="256" xr:uid="{F779DCC8-7A20-4281-9AA2-A0D5B737B20C}"/>
    <cellStyle name="Normal 10 4 3 2" xfId="507" xr:uid="{FF2D6559-49A2-4DD7-9B8B-2E7E6674070D}"/>
    <cellStyle name="Normal 10 4 3 2 2" xfId="508" xr:uid="{2A41B6FB-4C5E-48FD-949F-EECAEB3142D9}"/>
    <cellStyle name="Normal 10 4 3 2 2 2" xfId="1124" xr:uid="{1997CA2D-3016-4050-BF45-177D77BDB2B5}"/>
    <cellStyle name="Normal 10 4 3 2 2 2 2" xfId="1125" xr:uid="{346FE49A-44DC-42A2-A4EF-5886F5163729}"/>
    <cellStyle name="Normal 10 4 3 2 2 3" xfId="1126" xr:uid="{64961B35-601B-4AB3-AEAE-F4FCD67F95DB}"/>
    <cellStyle name="Normal 10 4 3 2 2 3 2" xfId="6300" xr:uid="{9D409495-7B99-4A81-829C-09C5FE83823D}"/>
    <cellStyle name="Normal 10 4 3 2 2 4" xfId="2665" xr:uid="{8BB44048-27B8-418D-BF49-D3E4C18B1C8E}"/>
    <cellStyle name="Normal 10 4 3 2 3" xfId="1127" xr:uid="{6622CA0D-B352-4BF1-BB8C-DFADE479DD51}"/>
    <cellStyle name="Normal 10 4 3 2 3 2" xfId="1128" xr:uid="{C7D116EC-14E9-4581-B712-C9982D362BDB}"/>
    <cellStyle name="Normal 10 4 3 2 3 3" xfId="2666" xr:uid="{2D79DE34-ED04-4725-9163-A3205B07E796}"/>
    <cellStyle name="Normal 10 4 3 2 3 4" xfId="2667" xr:uid="{43A73ABF-FB9F-4157-B137-A6F247F403F7}"/>
    <cellStyle name="Normal 10 4 3 2 4" xfId="1129" xr:uid="{2BA88FA1-4C09-447D-8DCE-7E85B30E3F1F}"/>
    <cellStyle name="Normal 10 4 3 2 4 2" xfId="6301" xr:uid="{4B0837EC-58E8-449A-B547-4335EBD2ADEB}"/>
    <cellStyle name="Normal 10 4 3 2 5" xfId="2668" xr:uid="{ED565283-C738-423C-AA8F-FE122167B876}"/>
    <cellStyle name="Normal 10 4 3 2 6" xfId="2669" xr:uid="{F781A5D3-B1AB-49EC-9580-2FA53210EFDB}"/>
    <cellStyle name="Normal 10 4 3 3" xfId="509" xr:uid="{543B45BE-9D6E-4F03-9916-617338106433}"/>
    <cellStyle name="Normal 10 4 3 3 2" xfId="1130" xr:uid="{0E41ECF7-03A8-467D-8489-32788DBFC482}"/>
    <cellStyle name="Normal 10 4 3 3 2 2" xfId="1131" xr:uid="{0840915A-6C69-4832-9BC4-675941508D5D}"/>
    <cellStyle name="Normal 10 4 3 3 2 3" xfId="2670" xr:uid="{BDCB1F0E-A9E7-47C1-BC12-C73A33E11E85}"/>
    <cellStyle name="Normal 10 4 3 3 2 4" xfId="2671" xr:uid="{27FFCD2C-21FB-40CB-A5FB-477CA88EC368}"/>
    <cellStyle name="Normal 10 4 3 3 3" xfId="1132" xr:uid="{1BB73A7E-61DB-4FE2-8CA6-19A8FDC56D82}"/>
    <cellStyle name="Normal 10 4 3 3 3 2" xfId="6302" xr:uid="{05000874-D582-4D2D-A17C-5CF7C1339285}"/>
    <cellStyle name="Normal 10 4 3 3 4" xfId="2672" xr:uid="{A0A9A7F2-4B75-4850-9638-E5E5A872451C}"/>
    <cellStyle name="Normal 10 4 3 3 5" xfId="2673" xr:uid="{4597F716-1782-4E11-ADCB-7C6536F76A3E}"/>
    <cellStyle name="Normal 10 4 3 4" xfId="1133" xr:uid="{2A2ADD04-2600-40A0-B44C-4E48EC6335B4}"/>
    <cellStyle name="Normal 10 4 3 4 2" xfId="1134" xr:uid="{D03B43DE-EE56-44A2-B28C-4E051E9DC95D}"/>
    <cellStyle name="Normal 10 4 3 4 3" xfId="2674" xr:uid="{EA03E0F7-5E1D-4048-B1EB-E75BEE68BAF2}"/>
    <cellStyle name="Normal 10 4 3 4 4" xfId="2675" xr:uid="{E98DF220-2327-4047-B7F9-318B2E7EF316}"/>
    <cellStyle name="Normal 10 4 3 5" xfId="1135" xr:uid="{689D4BB3-8168-47BC-BE88-5DF72EBA3259}"/>
    <cellStyle name="Normal 10 4 3 5 2" xfId="2676" xr:uid="{40D31BA7-958C-404F-A4DA-F6E24D79EACF}"/>
    <cellStyle name="Normal 10 4 3 5 3" xfId="2677" xr:uid="{0C282F7D-36F3-4434-BB73-71D651950A96}"/>
    <cellStyle name="Normal 10 4 3 5 4" xfId="2678" xr:uid="{9DD6A0ED-8EC9-462B-9994-C2DAA40998C2}"/>
    <cellStyle name="Normal 10 4 3 6" xfId="2679" xr:uid="{38F0F0A0-4D75-458D-AEB4-AE13F8F559B1}"/>
    <cellStyle name="Normal 10 4 3 7" xfId="2680" xr:uid="{86B473C1-9203-4650-B526-E6DE2E979CC5}"/>
    <cellStyle name="Normal 10 4 3 8" xfId="2681" xr:uid="{B98BB96D-3844-4F7F-9E7F-84AF7BE2DA6A}"/>
    <cellStyle name="Normal 10 4 4" xfId="257" xr:uid="{65E995CA-B220-47AE-9A0A-56C1A0142BBD}"/>
    <cellStyle name="Normal 10 4 4 2" xfId="510" xr:uid="{A720D337-BC2A-4FA6-943E-CAF78AEF4FAF}"/>
    <cellStyle name="Normal 10 4 4 2 2" xfId="511" xr:uid="{C682E923-A440-4FB6-9690-C3B601EAB048}"/>
    <cellStyle name="Normal 10 4 4 2 2 2" xfId="1136" xr:uid="{1FD36337-F349-4170-AF5A-C2E23D8A05A9}"/>
    <cellStyle name="Normal 10 4 4 2 2 3" xfId="2682" xr:uid="{9ABCEB0C-7028-4F98-968B-CB3EDEA49E37}"/>
    <cellStyle name="Normal 10 4 4 2 2 4" xfId="2683" xr:uid="{2686A084-78D5-4A83-B616-64F6D7BB529C}"/>
    <cellStyle name="Normal 10 4 4 2 3" xfId="1137" xr:uid="{1E5F5E4D-087B-477F-93E1-27CB3EC67491}"/>
    <cellStyle name="Normal 10 4 4 2 3 2" xfId="6303" xr:uid="{31EBE7CD-3840-44FB-81C1-FF6E535746C2}"/>
    <cellStyle name="Normal 10 4 4 2 4" xfId="2684" xr:uid="{DAC3AF31-78B3-4EC6-BC36-36F34E657EBC}"/>
    <cellStyle name="Normal 10 4 4 2 5" xfId="2685" xr:uid="{A9216275-C1CA-4CBE-940A-D4E5363CB29B}"/>
    <cellStyle name="Normal 10 4 4 3" xfId="512" xr:uid="{F52FC4C2-5B31-4A70-8B45-941D88649167}"/>
    <cellStyle name="Normal 10 4 4 3 2" xfId="1138" xr:uid="{A3FFCF54-7C5C-47EB-B6C8-C691DB15D951}"/>
    <cellStyle name="Normal 10 4 4 3 3" xfId="2686" xr:uid="{DE984CE2-EDC1-4D98-8824-17A68C90A2E9}"/>
    <cellStyle name="Normal 10 4 4 3 4" xfId="2687" xr:uid="{032B3962-E017-4813-9C6A-1ACA6779FF98}"/>
    <cellStyle name="Normal 10 4 4 4" xfId="1139" xr:uid="{314F40BA-E843-4393-8899-13D119A2EB44}"/>
    <cellStyle name="Normal 10 4 4 4 2" xfId="2688" xr:uid="{130412F2-A4B8-4794-BD9B-2BE32CC32763}"/>
    <cellStyle name="Normal 10 4 4 4 3" xfId="2689" xr:uid="{002535F2-6C16-4EAA-A9C1-4FD30677853F}"/>
    <cellStyle name="Normal 10 4 4 4 4" xfId="2690" xr:uid="{0EB49FBA-A539-4CDB-890B-304B4A6CE386}"/>
    <cellStyle name="Normal 10 4 4 5" xfId="2691" xr:uid="{CDFAE296-E71B-45AB-ACD1-11E100125A14}"/>
    <cellStyle name="Normal 10 4 4 6" xfId="2692" xr:uid="{AE219AB1-9504-4E50-BC9F-E39EDBA4CFDD}"/>
    <cellStyle name="Normal 10 4 4 7" xfId="2693" xr:uid="{A0822CB5-0247-4B5F-9D89-2B96C1E49AF8}"/>
    <cellStyle name="Normal 10 4 5" xfId="258" xr:uid="{1C0C2E59-BC8C-4440-A878-7D3A03F05057}"/>
    <cellStyle name="Normal 10 4 5 2" xfId="513" xr:uid="{40847012-E4D9-4BE4-AC72-C14B159E5D1A}"/>
    <cellStyle name="Normal 10 4 5 2 2" xfId="1140" xr:uid="{DEE77645-9203-4BA9-AF9D-A695E17601E0}"/>
    <cellStyle name="Normal 10 4 5 2 3" xfId="2694" xr:uid="{71BE5252-9B52-4B02-9305-0C631F8D1307}"/>
    <cellStyle name="Normal 10 4 5 2 4" xfId="2695" xr:uid="{72020FC1-2DB1-4ACA-9CEE-E577C5EFA4FC}"/>
    <cellStyle name="Normal 10 4 5 3" xfId="1141" xr:uid="{5F3BA796-1FBA-4DBE-9D0F-F1ACE817F7D9}"/>
    <cellStyle name="Normal 10 4 5 3 2" xfId="2696" xr:uid="{8B618B67-8FF9-4B48-85B5-AA45D8F40571}"/>
    <cellStyle name="Normal 10 4 5 3 3" xfId="2697" xr:uid="{FD3DF4AB-25EA-4364-A2CE-BD868724938D}"/>
    <cellStyle name="Normal 10 4 5 3 4" xfId="2698" xr:uid="{BC516BA0-E96A-4BBD-98D6-CA97E96B0111}"/>
    <cellStyle name="Normal 10 4 5 4" xfId="2699" xr:uid="{C5E7D2F0-CCC8-4F33-AE5D-525A13010A19}"/>
    <cellStyle name="Normal 10 4 5 5" xfId="2700" xr:uid="{28D2B13F-9CA5-44DF-8904-04835C698F23}"/>
    <cellStyle name="Normal 10 4 5 6" xfId="2701" xr:uid="{C299B5CB-9194-4201-BAC9-9BA3A6B0D6E6}"/>
    <cellStyle name="Normal 10 4 6" xfId="514" xr:uid="{CB53AE4F-D778-4E01-95FE-714B816E9B02}"/>
    <cellStyle name="Normal 10 4 6 2" xfId="1142" xr:uid="{3732C897-3193-4021-BB78-8ED0119BCD2C}"/>
    <cellStyle name="Normal 10 4 6 2 2" xfId="2702" xr:uid="{40A02706-DC2F-49B6-9135-6A577F174250}"/>
    <cellStyle name="Normal 10 4 6 2 3" xfId="2703" xr:uid="{0657D25F-76A5-47F8-AC29-697EAB66DE01}"/>
    <cellStyle name="Normal 10 4 6 2 4" xfId="2704" xr:uid="{D342BE50-B30A-4412-BA00-34778529DA07}"/>
    <cellStyle name="Normal 10 4 6 3" xfId="2705" xr:uid="{A81B8F07-C14C-4DAA-93FA-383EC3FFF91B}"/>
    <cellStyle name="Normal 10 4 6 4" xfId="2706" xr:uid="{1E33474B-CDA3-4EE5-8BC8-F4FC363C7F5B}"/>
    <cellStyle name="Normal 10 4 6 5" xfId="2707" xr:uid="{407C971C-9A06-42F0-9566-4E700AB53718}"/>
    <cellStyle name="Normal 10 4 7" xfId="1143" xr:uid="{75DC82C3-138C-41DB-82EF-C77773D782BB}"/>
    <cellStyle name="Normal 10 4 7 2" xfId="2708" xr:uid="{97CEFC01-1083-46C5-B2F3-94AB9483F2E2}"/>
    <cellStyle name="Normal 10 4 7 3" xfId="2709" xr:uid="{FF5923A5-DE5C-4859-8B3E-ADC92A5AA948}"/>
    <cellStyle name="Normal 10 4 7 4" xfId="2710" xr:uid="{6175F9B7-3DDD-41F7-9A08-2FA23A424938}"/>
    <cellStyle name="Normal 10 4 8" xfId="2711" xr:uid="{990ACFE7-D1AC-4047-BA3E-9F76C2345B52}"/>
    <cellStyle name="Normal 10 4 8 2" xfId="2712" xr:uid="{0A705794-466C-4ADD-B242-B8B06F59450E}"/>
    <cellStyle name="Normal 10 4 8 3" xfId="2713" xr:uid="{50B82ECD-3412-4BB4-9CEB-3D5B1FF43B08}"/>
    <cellStyle name="Normal 10 4 8 4" xfId="2714" xr:uid="{FFAA6B90-C9D1-4990-8599-AAA4D0DCC9D2}"/>
    <cellStyle name="Normal 10 4 9" xfId="2715" xr:uid="{2AF43B7E-0241-4654-B094-4814DC914A2A}"/>
    <cellStyle name="Normal 10 5" xfId="58" xr:uid="{15B73D2B-9704-4D51-A6D7-56CE20323195}"/>
    <cellStyle name="Normal 10 5 2" xfId="59" xr:uid="{F676CD33-483F-4544-BA96-C6B26DD2F7EA}"/>
    <cellStyle name="Normal 10 5 2 2" xfId="259" xr:uid="{608D0894-C393-4391-9C58-E6B91A85DDEC}"/>
    <cellStyle name="Normal 10 5 2 2 2" xfId="515" xr:uid="{8399BB71-4092-4B07-9FB4-C610F2782643}"/>
    <cellStyle name="Normal 10 5 2 2 2 2" xfId="1144" xr:uid="{9A06D795-94DA-4DC2-AAFC-54CE641CD815}"/>
    <cellStyle name="Normal 10 5 2 2 2 3" xfId="2716" xr:uid="{6A99C08C-E3DE-47EF-B54E-372654FEFB44}"/>
    <cellStyle name="Normal 10 5 2 2 2 4" xfId="2717" xr:uid="{6DB1C050-1392-460B-A62A-AAE381CD470B}"/>
    <cellStyle name="Normal 10 5 2 2 3" xfId="1145" xr:uid="{06A0D656-2BE5-48DC-A024-6C8A8EBB19B2}"/>
    <cellStyle name="Normal 10 5 2 2 3 2" xfId="2718" xr:uid="{213596CB-DC92-43A2-9D3C-E76B704E82EA}"/>
    <cellStyle name="Normal 10 5 2 2 3 3" xfId="2719" xr:uid="{F3262F88-77E1-4417-8102-F6252556CDB3}"/>
    <cellStyle name="Normal 10 5 2 2 3 4" xfId="2720" xr:uid="{504DE292-40AF-4603-B46A-C3C46C3458AA}"/>
    <cellStyle name="Normal 10 5 2 2 4" xfId="2721" xr:uid="{2D5351EF-F9A0-4B2A-A5EA-B98F89FB5775}"/>
    <cellStyle name="Normal 10 5 2 2 5" xfId="2722" xr:uid="{D162EE94-49DF-454D-8405-7AB0EF7A5899}"/>
    <cellStyle name="Normal 10 5 2 2 6" xfId="2723" xr:uid="{D81F504C-D6EE-44BE-98D8-ABB864B1D77A}"/>
    <cellStyle name="Normal 10 5 2 3" xfId="516" xr:uid="{C805A46F-37C7-4D6F-9CF9-A59F5007EE5C}"/>
    <cellStyle name="Normal 10 5 2 3 2" xfId="1146" xr:uid="{3D24FBEC-85C2-495B-A0C1-3E519C5A4057}"/>
    <cellStyle name="Normal 10 5 2 3 2 2" xfId="2724" xr:uid="{B517AA64-9CB1-4FE6-AA6B-3612139AB645}"/>
    <cellStyle name="Normal 10 5 2 3 2 3" xfId="2725" xr:uid="{4B745EA0-4032-4377-9219-811A186A3A53}"/>
    <cellStyle name="Normal 10 5 2 3 2 4" xfId="2726" xr:uid="{A4235EBD-D338-4069-B6ED-A2AEA888C9CA}"/>
    <cellStyle name="Normal 10 5 2 3 3" xfId="2727" xr:uid="{FCCABFFE-C9A1-4806-8605-C84F93F0FE3F}"/>
    <cellStyle name="Normal 10 5 2 3 4" xfId="2728" xr:uid="{E1B9B73F-14B0-4406-A3E4-535036902034}"/>
    <cellStyle name="Normal 10 5 2 3 5" xfId="2729" xr:uid="{43D888B0-F958-4671-933D-B5E2FD709FF4}"/>
    <cellStyle name="Normal 10 5 2 4" xfId="1147" xr:uid="{9AAE461D-533D-4ABC-81AB-8B7209DEDD01}"/>
    <cellStyle name="Normal 10 5 2 4 2" xfId="2730" xr:uid="{F9A26EC5-3032-4A58-86B9-6C392A4A443B}"/>
    <cellStyle name="Normal 10 5 2 4 3" xfId="2731" xr:uid="{76BE9AEE-EA77-4DF7-ABAC-D70508DB0DE1}"/>
    <cellStyle name="Normal 10 5 2 4 4" xfId="2732" xr:uid="{E7915D33-D079-4D71-AFDF-D494F7EB5490}"/>
    <cellStyle name="Normal 10 5 2 5" xfId="2733" xr:uid="{8935CE0E-689C-4192-A4D4-7E72F00E99B1}"/>
    <cellStyle name="Normal 10 5 2 5 2" xfId="2734" xr:uid="{BD410E4B-009F-4325-8E5B-679EE186D948}"/>
    <cellStyle name="Normal 10 5 2 5 3" xfId="2735" xr:uid="{1617D2C6-A5BC-44E1-8BAA-539078228434}"/>
    <cellStyle name="Normal 10 5 2 5 4" xfId="2736" xr:uid="{F8FAF140-9F0B-4454-A584-56FABEB0A590}"/>
    <cellStyle name="Normal 10 5 2 6" xfId="2737" xr:uid="{500BCCE2-2684-4223-983A-EC84869F2FB6}"/>
    <cellStyle name="Normal 10 5 2 7" xfId="2738" xr:uid="{9CD6D870-DEF6-451E-9C9F-04AA622A31A6}"/>
    <cellStyle name="Normal 10 5 2 8" xfId="2739" xr:uid="{D3F03B04-46BB-4FA3-9E00-A5E84EF3BE69}"/>
    <cellStyle name="Normal 10 5 3" xfId="260" xr:uid="{6153DA83-4C04-4298-8AB8-79395F7B13AC}"/>
    <cellStyle name="Normal 10 5 3 2" xfId="517" xr:uid="{5EEE1DDB-4024-499C-AC74-D60A636F7A0C}"/>
    <cellStyle name="Normal 10 5 3 2 2" xfId="518" xr:uid="{E8C6D9D6-6431-4A7A-940F-39D91504ED03}"/>
    <cellStyle name="Normal 10 5 3 2 3" xfId="2740" xr:uid="{1B1CE7F6-ED4E-40E1-82A5-01220F0EE5C3}"/>
    <cellStyle name="Normal 10 5 3 2 4" xfId="2741" xr:uid="{802C3494-B895-4156-99D6-1FAC61996E14}"/>
    <cellStyle name="Normal 10 5 3 3" xfId="519" xr:uid="{190A53E9-F789-46DA-A6DA-8218448DB38E}"/>
    <cellStyle name="Normal 10 5 3 3 2" xfId="2742" xr:uid="{FEA3BF69-3933-42FB-8E27-40A531D39A7C}"/>
    <cellStyle name="Normal 10 5 3 3 3" xfId="2743" xr:uid="{07D7A980-87CD-4FB8-9349-E91B55D000F9}"/>
    <cellStyle name="Normal 10 5 3 3 4" xfId="2744" xr:uid="{7BD7DE32-29F4-4086-BFDD-36770A5768F3}"/>
    <cellStyle name="Normal 10 5 3 4" xfId="2745" xr:uid="{31E774E2-1BEB-4DC7-857D-A27CD8FE8A33}"/>
    <cellStyle name="Normal 10 5 3 5" xfId="2746" xr:uid="{D61E364E-5E4C-4778-A7E6-B7F6CDA35B52}"/>
    <cellStyle name="Normal 10 5 3 6" xfId="2747" xr:uid="{E4355F6D-2EE5-481C-B94B-9210FFCF3AC3}"/>
    <cellStyle name="Normal 10 5 4" xfId="261" xr:uid="{D76141B1-E0C6-4942-BA11-C7C45441CFBB}"/>
    <cellStyle name="Normal 10 5 4 2" xfId="520" xr:uid="{2B90DFAF-E39A-481D-819C-D0371993F04E}"/>
    <cellStyle name="Normal 10 5 4 2 2" xfId="2748" xr:uid="{2C5F7FC6-585C-4C98-8A61-DBE301F71449}"/>
    <cellStyle name="Normal 10 5 4 2 3" xfId="2749" xr:uid="{95F8D77F-4447-4A99-A3B1-2665FA317352}"/>
    <cellStyle name="Normal 10 5 4 2 4" xfId="2750" xr:uid="{68A5021F-E5DE-4D76-BC04-FFED392208FC}"/>
    <cellStyle name="Normal 10 5 4 3" xfId="2751" xr:uid="{8B66F6AF-938D-44D7-9C4A-D27F014E844D}"/>
    <cellStyle name="Normal 10 5 4 4" xfId="2752" xr:uid="{37867130-9190-47A4-9A96-DDB9938858A5}"/>
    <cellStyle name="Normal 10 5 4 5" xfId="2753" xr:uid="{CDC9133F-F441-45F7-BAE6-E319CAEB6791}"/>
    <cellStyle name="Normal 10 5 5" xfId="521" xr:uid="{E3AB809E-365A-4F51-BB6D-E816975A1EB6}"/>
    <cellStyle name="Normal 10 5 5 2" xfId="2754" xr:uid="{5EA3AB05-72BF-49B0-BA0D-FBBC797F45C4}"/>
    <cellStyle name="Normal 10 5 5 3" xfId="2755" xr:uid="{D380B9DC-086A-4E5F-9ABF-C8822C0AF285}"/>
    <cellStyle name="Normal 10 5 5 4" xfId="2756" xr:uid="{E1AA8700-E2B5-4EFA-992E-55CD8E9A02B9}"/>
    <cellStyle name="Normal 10 5 6" xfId="2757" xr:uid="{3B8FB52E-01FB-4EDA-AAD7-97C1D9D8C321}"/>
    <cellStyle name="Normal 10 5 6 2" xfId="2758" xr:uid="{04DA386F-6012-468E-A880-044D6844768D}"/>
    <cellStyle name="Normal 10 5 6 3" xfId="2759" xr:uid="{297D6455-E938-4D13-95E4-2CBB6282BD86}"/>
    <cellStyle name="Normal 10 5 6 4" xfId="2760" xr:uid="{0A886A59-8DBD-482F-A4CC-8DAC21280EA9}"/>
    <cellStyle name="Normal 10 5 7" xfId="2761" xr:uid="{E491DED0-BAC0-4B62-891C-B0B3EB4AEF33}"/>
    <cellStyle name="Normal 10 5 8" xfId="2762" xr:uid="{6AAF24F2-2B23-475A-90F8-EB443006D06F}"/>
    <cellStyle name="Normal 10 5 9" xfId="2763" xr:uid="{C5EA999C-63C8-465A-A2B4-BEE34F263B4C}"/>
    <cellStyle name="Normal 10 6" xfId="60" xr:uid="{0185C7CB-5E47-4FC8-BBC9-95FBCBB193E9}"/>
    <cellStyle name="Normal 10 6 2" xfId="262" xr:uid="{4B5C63A1-9340-4BFD-BB4C-4840742C8184}"/>
    <cellStyle name="Normal 10 6 2 2" xfId="522" xr:uid="{F277BEA2-6225-487B-8A6E-2F7B8B1B2945}"/>
    <cellStyle name="Normal 10 6 2 2 2" xfId="1148" xr:uid="{F3976A47-6B78-479D-9F6A-8798EB5AA9FA}"/>
    <cellStyle name="Normal 10 6 2 2 2 2" xfId="1149" xr:uid="{AF7F658F-2626-4C48-951C-48AEC87130BD}"/>
    <cellStyle name="Normal 10 6 2 2 3" xfId="1150" xr:uid="{111355CD-A724-4C16-956B-93B1BC72D30E}"/>
    <cellStyle name="Normal 10 6 2 2 3 2" xfId="6304" xr:uid="{F9D573D5-548F-447A-ADFB-029939725EE3}"/>
    <cellStyle name="Normal 10 6 2 2 4" xfId="2764" xr:uid="{E2006F91-299D-416D-9FA2-3C86775C90BF}"/>
    <cellStyle name="Normal 10 6 2 3" xfId="1151" xr:uid="{312B2605-D1C7-45B7-8242-4ABDF1E2CD6B}"/>
    <cellStyle name="Normal 10 6 2 3 2" xfId="1152" xr:uid="{B7C80F7D-D985-4F9E-89AF-628FCCD913BA}"/>
    <cellStyle name="Normal 10 6 2 3 3" xfId="2765" xr:uid="{7EC56E45-4403-47F5-941F-0092B24D09C7}"/>
    <cellStyle name="Normal 10 6 2 3 4" xfId="2766" xr:uid="{EBE308CC-29B0-451B-B495-628AEF2D6133}"/>
    <cellStyle name="Normal 10 6 2 4" xfId="1153" xr:uid="{835D962F-F309-4949-9995-50707FA13F61}"/>
    <cellStyle name="Normal 10 6 2 4 2" xfId="6305" xr:uid="{ED1F1695-0BF9-491B-BFB3-531FC9B2A72F}"/>
    <cellStyle name="Normal 10 6 2 5" xfId="2767" xr:uid="{936DD5F3-2053-4548-82F4-49EF6B2DE6E8}"/>
    <cellStyle name="Normal 10 6 2 6" xfId="2768" xr:uid="{FF7AB3B0-FFBC-458A-AC9E-D365F162CF0F}"/>
    <cellStyle name="Normal 10 6 3" xfId="523" xr:uid="{AA2338A2-7E1F-41C6-923E-4460C9BE0142}"/>
    <cellStyle name="Normal 10 6 3 2" xfId="1154" xr:uid="{FB6CF0F2-49FA-4B51-BF8E-8DA0B55ED353}"/>
    <cellStyle name="Normal 10 6 3 2 2" xfId="1155" xr:uid="{9DB0AF4F-885E-42EF-A76D-8675B5E6022F}"/>
    <cellStyle name="Normal 10 6 3 2 3" xfId="2769" xr:uid="{15664B9B-F1B6-4804-A379-2EB5B05FD662}"/>
    <cellStyle name="Normal 10 6 3 2 4" xfId="2770" xr:uid="{A070B8D6-D471-4B5F-9A7C-AE819D6BF6EC}"/>
    <cellStyle name="Normal 10 6 3 3" xfId="1156" xr:uid="{1E30B7AA-BF66-4482-9468-B10196C924C0}"/>
    <cellStyle name="Normal 10 6 3 3 2" xfId="6306" xr:uid="{0C13D211-4C8B-48E7-AF58-65BF2A51E8D2}"/>
    <cellStyle name="Normal 10 6 3 4" xfId="2771" xr:uid="{4FEC5F3D-E1A4-4C7D-8C94-E0FC17BD336E}"/>
    <cellStyle name="Normal 10 6 3 5" xfId="2772" xr:uid="{70543C32-4FE4-4541-B8A8-5F7D15C5B557}"/>
    <cellStyle name="Normal 10 6 4" xfId="1157" xr:uid="{A5AE4B62-C78C-4129-A72C-1A33BC9530D3}"/>
    <cellStyle name="Normal 10 6 4 2" xfId="1158" xr:uid="{7AFA0262-030B-452D-89D7-F07254118714}"/>
    <cellStyle name="Normal 10 6 4 3" xfId="2773" xr:uid="{7DBEFF48-D0E6-4EDF-999C-56514E6CBFB7}"/>
    <cellStyle name="Normal 10 6 4 4" xfId="2774" xr:uid="{253A9C5F-84A8-4E73-B8A6-74EB07D322FB}"/>
    <cellStyle name="Normal 10 6 5" xfId="1159" xr:uid="{0A08068D-0DEE-418C-BCC4-68091501DFA8}"/>
    <cellStyle name="Normal 10 6 5 2" xfId="2775" xr:uid="{67802955-25B2-4EE2-98D5-028117B1CD20}"/>
    <cellStyle name="Normal 10 6 5 3" xfId="2776" xr:uid="{2E074868-DC00-4AC3-AEB3-5705DCA45AF8}"/>
    <cellStyle name="Normal 10 6 5 4" xfId="2777" xr:uid="{E9684A8D-1A17-4046-8B4F-5AA3E918050A}"/>
    <cellStyle name="Normal 10 6 6" xfId="2778" xr:uid="{6A582CC7-9FE3-4A1A-B3A7-F9B7850B3E1C}"/>
    <cellStyle name="Normal 10 6 7" xfId="2779" xr:uid="{0D87FBB5-7E5B-462F-9F24-5E07CF6B0A82}"/>
    <cellStyle name="Normal 10 6 8" xfId="2780" xr:uid="{91BCE2B3-783B-46E8-9A40-1CD09D2BBAC3}"/>
    <cellStyle name="Normal 10 7" xfId="263" xr:uid="{AD81F97E-0020-4E57-8AC4-66B4F4302BA1}"/>
    <cellStyle name="Normal 10 7 2" xfId="524" xr:uid="{E71FEAC3-BB04-437B-9850-8AEA27B107EB}"/>
    <cellStyle name="Normal 10 7 2 2" xfId="525" xr:uid="{928240BE-C82A-4121-8AE5-522FEC4E39BC}"/>
    <cellStyle name="Normal 10 7 2 2 2" xfId="1160" xr:uid="{1BCA8764-2190-43B3-A08F-D0F1D2CDB9A5}"/>
    <cellStyle name="Normal 10 7 2 2 3" xfId="2781" xr:uid="{A3D38A53-A62E-477E-B385-E5D5CE7CFDE2}"/>
    <cellStyle name="Normal 10 7 2 2 4" xfId="2782" xr:uid="{8605B351-D7A6-4E40-9707-0DC2771C0EB0}"/>
    <cellStyle name="Normal 10 7 2 3" xfId="1161" xr:uid="{4613CFE4-2DA8-497E-9B78-7830AACA912E}"/>
    <cellStyle name="Normal 10 7 2 3 2" xfId="6307" xr:uid="{7C116F5B-9E36-4382-BF19-F478B0F2D6C2}"/>
    <cellStyle name="Normal 10 7 2 4" xfId="2783" xr:uid="{6A9B1DFE-EEB3-4ADE-BB11-1A10254E43DB}"/>
    <cellStyle name="Normal 10 7 2 5" xfId="2784" xr:uid="{6AE7AE6E-8403-4BF2-B53B-B68DACA978CE}"/>
    <cellStyle name="Normal 10 7 3" xfId="526" xr:uid="{BC87B178-FF5A-4A03-A822-F98CAC68280E}"/>
    <cellStyle name="Normal 10 7 3 2" xfId="1162" xr:uid="{8C44F72D-DB36-46F8-8D76-F3CE9420D828}"/>
    <cellStyle name="Normal 10 7 3 3" xfId="2785" xr:uid="{1F441530-3315-4942-A9F3-62ABB8CBA5AF}"/>
    <cellStyle name="Normal 10 7 3 4" xfId="2786" xr:uid="{4F54DE36-C89E-47B5-BBD8-6ED04EE2D281}"/>
    <cellStyle name="Normal 10 7 4" xfId="1163" xr:uid="{CC9F8C29-E0FE-4B37-8DA5-C8E6D3D522CC}"/>
    <cellStyle name="Normal 10 7 4 2" xfId="2787" xr:uid="{77AFC5B1-3E96-4EF1-872B-E2A495434A58}"/>
    <cellStyle name="Normal 10 7 4 3" xfId="2788" xr:uid="{30A1C46E-905D-4347-BB76-3F74F2FA227C}"/>
    <cellStyle name="Normal 10 7 4 4" xfId="2789" xr:uid="{578D5D72-F4A8-4768-B2CE-B24558139239}"/>
    <cellStyle name="Normal 10 7 5" xfId="2790" xr:uid="{7EB418BF-01F2-40A1-ACE8-4130BFA6BDF7}"/>
    <cellStyle name="Normal 10 7 6" xfId="2791" xr:uid="{8DF90321-232D-4A35-943B-CB21BECE2200}"/>
    <cellStyle name="Normal 10 7 7" xfId="2792" xr:uid="{D304C1F1-4549-4BE2-9BC1-78E08235E861}"/>
    <cellStyle name="Normal 10 8" xfId="264" xr:uid="{6019BE73-7E56-4173-A7B0-274E91F6442A}"/>
    <cellStyle name="Normal 10 8 2" xfId="527" xr:uid="{CDC9E616-50E0-441D-950F-0AA31642D968}"/>
    <cellStyle name="Normal 10 8 2 2" xfId="1164" xr:uid="{9674E8ED-BDAE-4381-98C5-CFB2C17C37C4}"/>
    <cellStyle name="Normal 10 8 2 3" xfId="2793" xr:uid="{155244C9-BD70-4D0A-9116-8B81563252F1}"/>
    <cellStyle name="Normal 10 8 2 4" xfId="2794" xr:uid="{8EB530EE-499A-4EEA-AF69-AA24E0E4BE54}"/>
    <cellStyle name="Normal 10 8 3" xfId="1165" xr:uid="{766C8D6F-00FA-4D09-A769-4CC23FE689EF}"/>
    <cellStyle name="Normal 10 8 3 2" xfId="2795" xr:uid="{3E6582EF-DEF2-4FBE-A322-A9670B899BC2}"/>
    <cellStyle name="Normal 10 8 3 3" xfId="2796" xr:uid="{6AF781B3-D6FE-4D91-B8C3-3FC43557B0D8}"/>
    <cellStyle name="Normal 10 8 3 4" xfId="2797" xr:uid="{620004A6-AE59-4C45-B568-CD269E16A345}"/>
    <cellStyle name="Normal 10 8 4" xfId="2798" xr:uid="{33657CD8-E960-45DE-8A8D-9E300937DBB5}"/>
    <cellStyle name="Normal 10 8 5" xfId="2799" xr:uid="{DB01CE57-7970-42C6-9382-55F0108D1F87}"/>
    <cellStyle name="Normal 10 8 6" xfId="2800" xr:uid="{25041D4D-ABC4-4300-9D80-DE4AA38EAFB1}"/>
    <cellStyle name="Normal 10 9" xfId="265" xr:uid="{29E73976-33EB-4A82-A4F6-5130C01CF8FE}"/>
    <cellStyle name="Normal 10 9 2" xfId="1166" xr:uid="{1B54E887-71A3-44F3-A7C2-8834ECD2554F}"/>
    <cellStyle name="Normal 10 9 2 2" xfId="2801" xr:uid="{7A55C26E-1666-430E-A2BF-88698794377D}"/>
    <cellStyle name="Normal 10 9 2 2 2" xfId="4330" xr:uid="{A8EEDCCC-06C8-4A73-854D-8F2F85325A41}"/>
    <cellStyle name="Normal 10 9 2 2 3" xfId="4679" xr:uid="{F70DF773-11ED-4882-BE55-F0C8BDAAEFD0}"/>
    <cellStyle name="Normal 10 9 2 3" xfId="2802" xr:uid="{2357FF9A-7B80-4E52-AC94-1D498D9F6AE4}"/>
    <cellStyle name="Normal 10 9 2 4" xfId="2803" xr:uid="{387418D9-7CCE-43B9-8746-113040037D8A}"/>
    <cellStyle name="Normal 10 9 3" xfId="2804" xr:uid="{6DBCCADF-534D-4AB0-98AD-BE2EBDA3E992}"/>
    <cellStyle name="Normal 10 9 3 2" xfId="5343" xr:uid="{78DE5CEC-2EF1-4B43-A0E0-3EECDDEAD873}"/>
    <cellStyle name="Normal 10 9 4" xfId="2805" xr:uid="{7FDB70BE-15BF-4088-91C1-E5145C06712E}"/>
    <cellStyle name="Normal 10 9 4 2" xfId="4562" xr:uid="{1845EB4F-9EBB-48F6-9863-8882160AC5BE}"/>
    <cellStyle name="Normal 10 9 4 3" xfId="4680" xr:uid="{83A7A966-D76C-4B11-B34B-FDC0FC863498}"/>
    <cellStyle name="Normal 10 9 4 4" xfId="4600" xr:uid="{C5512DF3-3D7F-4CDF-BB17-5F0C6D021933}"/>
    <cellStyle name="Normal 10 9 5" xfId="2806" xr:uid="{B3794393-8E85-4D4D-A454-4B88344C499C}"/>
    <cellStyle name="Normal 11" xfId="61" xr:uid="{33BF5061-0ED4-499D-8DB3-E9CFF1707B64}"/>
    <cellStyle name="Normal 11 2" xfId="266" xr:uid="{BE3369F4-2C16-4ABA-8869-FCABB482CFC3}"/>
    <cellStyle name="Normal 11 2 2" xfId="4647" xr:uid="{39C38F64-3E32-4396-9F0E-BB87FA940B1E}"/>
    <cellStyle name="Normal 11 2 2 2" xfId="5701" xr:uid="{60E5BCCB-B5D0-4EC1-8257-86D832201507}"/>
    <cellStyle name="Normal 11 2 3" xfId="5529" xr:uid="{2D9CE098-FEA6-4CFE-BB00-E944980DDD1D}"/>
    <cellStyle name="Normal 11 3" xfId="4335" xr:uid="{8FE9003B-AB28-46C3-BF7B-2E25C0BC65B1}"/>
    <cellStyle name="Normal 11 3 2" xfId="4541" xr:uid="{F1174E65-4A17-48B2-A07E-407D00910D66}"/>
    <cellStyle name="Normal 11 3 2 2" xfId="5760" xr:uid="{21A3FF88-860E-409F-A1E8-C6FBB7C95209}"/>
    <cellStyle name="Normal 11 3 3" xfId="4724" xr:uid="{9E433B93-0FA8-4CDA-AADA-DCFB477458DF}"/>
    <cellStyle name="Normal 11 3 3 2" xfId="5588" xr:uid="{21702F9D-6231-4E4D-94A4-79E4D0F89D2B}"/>
    <cellStyle name="Normal 11 3 4" xfId="4701" xr:uid="{104667EC-539B-49B5-9BA6-BE2C012F8D5A}"/>
    <cellStyle name="Normal 11 4" xfId="5373" xr:uid="{EDCFDE39-540A-4BA1-AD62-27138A2492B7}"/>
    <cellStyle name="Normal 11 4 2" xfId="5646" xr:uid="{254D25C0-D14C-4F2C-868A-022ECC05719A}"/>
    <cellStyle name="Normal 11 5" xfId="5474" xr:uid="{5C0EF328-301C-4134-B37B-269608EF5555}"/>
    <cellStyle name="Normal 11 6" xfId="5793" xr:uid="{F3D686BB-4039-4386-9B49-36A2A0106322}"/>
    <cellStyle name="Normal 12" xfId="62" xr:uid="{C01B66A1-3237-4CD9-8ED6-CC0EAA27950C}"/>
    <cellStyle name="Normal 12 2" xfId="267" xr:uid="{2D6B3E83-97E6-4A40-8886-3974D74F4BB6}"/>
    <cellStyle name="Normal 12 2 2" xfId="4648" xr:uid="{91D37695-17F5-40F2-A8FB-CFD109821F31}"/>
    <cellStyle name="Normal 12 2 2 2" xfId="5702" xr:uid="{5C981A73-F470-4097-B2E0-EC3FE5290B17}"/>
    <cellStyle name="Normal 12 2 3" xfId="5530" xr:uid="{99C5A839-B9A6-4AF3-A886-921720868D0F}"/>
    <cellStyle name="Normal 12 3" xfId="4542" xr:uid="{2FEB280E-1413-4563-88EA-EE918608AA53}"/>
    <cellStyle name="Normal 12 3 2" xfId="5425" xr:uid="{3F035FD4-94A0-4585-BB11-155B964B4D7E}"/>
    <cellStyle name="Normal 12 3 2 2" xfId="5761" xr:uid="{6245FE5D-A7C1-4ECC-950E-FEE9A931F694}"/>
    <cellStyle name="Normal 12 3 3" xfId="5589" xr:uid="{2EE18A78-6560-4551-B272-CA2CFCB5292C}"/>
    <cellStyle name="Normal 12 4" xfId="5374" xr:uid="{496FA195-B9E0-4093-9A25-6BC5B77A1093}"/>
    <cellStyle name="Normal 12 4 2" xfId="5647" xr:uid="{5E98E5FA-B427-447D-8ADD-0B9968C052BF}"/>
    <cellStyle name="Normal 12 5" xfId="5475" xr:uid="{58FB4F1F-3837-42CD-BAD8-A1E0E0BC53BA}"/>
    <cellStyle name="Normal 13" xfId="63" xr:uid="{6A957E84-E697-420E-A436-342436E2134C}"/>
    <cellStyle name="Normal 13 2" xfId="64" xr:uid="{A9C77CF8-FB60-4855-8698-B75CA0D50AEC}"/>
    <cellStyle name="Normal 13 2 2" xfId="268" xr:uid="{92A00CAA-F1AF-4425-9E9E-1675277C49FC}"/>
    <cellStyle name="Normal 13 2 2 2" xfId="4649" xr:uid="{DA278E3E-BD35-4377-A674-C882D8713934}"/>
    <cellStyle name="Normal 13 2 2 2 2" xfId="5703" xr:uid="{B5E68DDA-E7B5-470B-9C17-BF404916AD6E}"/>
    <cellStyle name="Normal 13 2 2 3" xfId="5531" xr:uid="{D05DC0C7-8982-4955-8B23-406D45ED37C0}"/>
    <cellStyle name="Normal 13 2 3" xfId="4337" xr:uid="{986D13F4-02A2-4B2D-91FC-4F28DAF027E4}"/>
    <cellStyle name="Normal 13 2 3 2" xfId="4543" xr:uid="{BE87F178-AA69-4B97-A612-F12BF53F7632}"/>
    <cellStyle name="Normal 13 2 3 2 2" xfId="5763" xr:uid="{7F9BEAAD-4FC3-420E-968F-B47534CA6AB0}"/>
    <cellStyle name="Normal 13 2 3 3" xfId="4725" xr:uid="{462AEF6A-E21D-4B10-A7ED-B0912A7C1A19}"/>
    <cellStyle name="Normal 13 2 3 3 2" xfId="5591" xr:uid="{BAB060E6-C9FC-4FED-9104-7D810726AB8E}"/>
    <cellStyle name="Normal 13 2 3 4" xfId="4702" xr:uid="{50181A55-CD9E-46DC-82B0-0085A18FA6CB}"/>
    <cellStyle name="Normal 13 2 4" xfId="5376" xr:uid="{277EC3BB-2232-4871-BE8B-6B6DA993BAFB}"/>
    <cellStyle name="Normal 13 2 4 2" xfId="5649" xr:uid="{F59F2F56-5B9C-4495-BE7C-EFD7A3E7F365}"/>
    <cellStyle name="Normal 13 2 5" xfId="5477" xr:uid="{7AF79DBA-D762-46F8-AD6D-09C72392562C}"/>
    <cellStyle name="Normal 13 2 6" xfId="5795" xr:uid="{81C4AB2E-350D-4581-B47B-7E667EAA4EDF}"/>
    <cellStyle name="Normal 13 3" xfId="269" xr:uid="{C493DC37-26EE-4BC0-A050-920A3771BC15}"/>
    <cellStyle name="Normal 13 3 2" xfId="4421" xr:uid="{B16B62AF-B85C-4F90-8097-9E9E43C9D4F9}"/>
    <cellStyle name="Normal 13 3 2 2" xfId="5704" xr:uid="{A080FEA3-22B3-4B7E-BC3F-47D9A89539DC}"/>
    <cellStyle name="Normal 13 3 3" xfId="4338" xr:uid="{097E3677-0E03-4F66-B26D-84918D79BD16}"/>
    <cellStyle name="Normal 13 3 3 2" xfId="5532" xr:uid="{305D86AD-8596-4D9A-8B9D-1169EEDE6C3B}"/>
    <cellStyle name="Normal 13 3 3 2 2" xfId="6870" xr:uid="{4AC44498-F4A8-43A7-8F4C-CC89E7215D90}"/>
    <cellStyle name="Normal 13 3 4" xfId="4566" xr:uid="{8A7F21F7-1049-4E26-90E3-96CCF2E710A6}"/>
    <cellStyle name="Normal 13 3 4 2" xfId="6840" xr:uid="{D3874636-B9D8-43DA-B55F-4C035B45259A}"/>
    <cellStyle name="Normal 13 3 5" xfId="4726" xr:uid="{1319AFD9-0DFD-4A47-8592-75EC69006C9C}"/>
    <cellStyle name="Normal 13 4" xfId="4339" xr:uid="{2BD82290-EB05-48D1-9B2A-E6E80EA64DB7}"/>
    <cellStyle name="Normal 13 4 2" xfId="5426" xr:uid="{1084681B-1517-438E-9F9B-A8C9AF27C89A}"/>
    <cellStyle name="Normal 13 4 2 2" xfId="5762" xr:uid="{68643142-A80F-48F1-B6DD-EAA1C14FA1B1}"/>
    <cellStyle name="Normal 13 4 3" xfId="5590" xr:uid="{32256687-3218-400A-B325-CFC2B8351F56}"/>
    <cellStyle name="Normal 13 5" xfId="4336" xr:uid="{C9680EE4-52BF-40EC-99A9-744405D821C1}"/>
    <cellStyle name="Normal 13 5 2" xfId="5648" xr:uid="{A115D2D0-09C3-4860-8348-3B3F3422B212}"/>
    <cellStyle name="Normal 13 5 2 2" xfId="6869" xr:uid="{82E1B15F-D085-461E-9DB9-9A93274D41B6}"/>
    <cellStyle name="Normal 13 5 3" xfId="5375" xr:uid="{80C1E51A-6067-47C4-9686-5C6D9DF2E680}"/>
    <cellStyle name="Normal 13 6" xfId="5476" xr:uid="{7421C7F4-05D7-42B3-93BB-AC5D1950AE97}"/>
    <cellStyle name="Normal 13 7" xfId="6947" xr:uid="{CAE34BEE-7BDA-498C-8D47-926A10283FDE}"/>
    <cellStyle name="Normal 13 8" xfId="5794" xr:uid="{5CCB8BC6-EE7F-4A04-8C66-C84FE70E9660}"/>
    <cellStyle name="Normal 14" xfId="65" xr:uid="{F8DE3709-4985-4AAF-96BE-B73673CDEFC8}"/>
    <cellStyle name="Normal 14 18" xfId="4341" xr:uid="{E2EBD048-D6BD-4DA0-BCFA-611482E8E8AA}"/>
    <cellStyle name="Normal 14 18 2" xfId="6872" xr:uid="{8B880352-2C1B-40BD-A6E0-18D426BC4A0A}"/>
    <cellStyle name="Normal 14 2" xfId="270" xr:uid="{1C48B20A-AB44-4004-985B-5D68A3BF0DFA}"/>
    <cellStyle name="Normal 14 2 2" xfId="430" xr:uid="{1347BA4D-9FDD-4643-859A-648028CEB43D}"/>
    <cellStyle name="Normal 14 2 2 2" xfId="431" xr:uid="{2DC7AF6A-A281-453A-9283-F52209FE09F9}"/>
    <cellStyle name="Normal 14 2 2 2 2" xfId="5428" xr:uid="{1839608E-727C-437A-B28E-B6EE6D87CB77}"/>
    <cellStyle name="Normal 14 2 2 2 2 2" xfId="5766" xr:uid="{47E3416D-1F5C-4E9D-B716-9804D504ED04}"/>
    <cellStyle name="Normal 14 2 2 2 3" xfId="5594" xr:uid="{BE191562-C30A-472D-8576-95F25B894FEE}"/>
    <cellStyle name="Normal 14 2 2 3" xfId="5395" xr:uid="{D3D92580-A0C7-4B1C-B6C1-6C92C44D981E}"/>
    <cellStyle name="Normal 14 2 2 3 2" xfId="5706" xr:uid="{C0CE37B8-E4B6-4C13-BF67-D0154B588FC3}"/>
    <cellStyle name="Normal 14 2 2 4" xfId="5534" xr:uid="{5F74C35B-484A-4FC6-AD63-DF45FD0BCC0C}"/>
    <cellStyle name="Normal 14 2 3" xfId="432" xr:uid="{9C62B52D-DF04-4DC2-848E-F68AAFD3F16C}"/>
    <cellStyle name="Normal 14 2 3 2" xfId="5427" xr:uid="{91C599C4-5CAF-4AD5-98F9-01B2B9A80185}"/>
    <cellStyle name="Normal 14 2 3 2 2" xfId="5765" xr:uid="{670E9491-191F-4BF2-A8A2-6901600F4FC5}"/>
    <cellStyle name="Normal 14 2 3 3" xfId="5593" xr:uid="{BE0869BE-1BA7-49C2-95F7-88E2C71B88C0}"/>
    <cellStyle name="Normal 14 2 4" xfId="5394" xr:uid="{26C0400B-BB7D-4E5B-94E5-E166CBCB0369}"/>
    <cellStyle name="Normal 14 2 4 2" xfId="5705" xr:uid="{9A7683FC-5DC0-45BC-8439-E99F2A5BCEF8}"/>
    <cellStyle name="Normal 14 2 5" xfId="5533" xr:uid="{25F87309-ACF1-4FD8-A47B-0970331FA5B5}"/>
    <cellStyle name="Normal 14 3" xfId="433" xr:uid="{7104C442-4B34-4997-9912-B041500E2E20}"/>
    <cellStyle name="Normal 14 3 2" xfId="4650" xr:uid="{7106DC03-6A37-4661-A4DE-938DF4297F1E}"/>
    <cellStyle name="Normal 14 3 2 2" xfId="5707" xr:uid="{67F1C178-D1DD-4CA8-912B-8A18D9BD145A}"/>
    <cellStyle name="Normal 14 3 3" xfId="5535" xr:uid="{AE8A6ECA-6F22-4C87-B596-647447601D9C}"/>
    <cellStyle name="Normal 14 4" xfId="4340" xr:uid="{2BF9CBC7-1080-44F8-8ADA-303866C4C3D6}"/>
    <cellStyle name="Normal 14 4 2" xfId="4544" xr:uid="{961D509E-4279-4923-8A3D-CF117C41C9B4}"/>
    <cellStyle name="Normal 14 4 2 2" xfId="5764" xr:uid="{A3925F1D-04E1-46FB-8A22-34B46B347567}"/>
    <cellStyle name="Normal 14 4 2 2 2" xfId="6871" xr:uid="{846D0FE2-89BA-4211-A504-659854EF2325}"/>
    <cellStyle name="Normal 14 4 3" xfId="4727" xr:uid="{C18E0158-DA2B-47EE-ABA9-8D90C7DEB236}"/>
    <cellStyle name="Normal 14 4 3 2" xfId="5592" xr:uid="{76D4DBCB-9CA7-4B62-B4A1-5CA41E6458D7}"/>
    <cellStyle name="Normal 14 4 4" xfId="4703" xr:uid="{4CD73062-3B88-4FA6-BDA2-79A66BB8450B}"/>
    <cellStyle name="Normal 14 5" xfId="5377" xr:uid="{CFC546F5-B28F-435F-B23C-09AA41DC0711}"/>
    <cellStyle name="Normal 14 5 2" xfId="5650" xr:uid="{6F5F5E8E-CA6E-4190-81D9-0B72D5FFD846}"/>
    <cellStyle name="Normal 14 6" xfId="5478" xr:uid="{3B04FBB7-6D68-4ABF-BE5F-3D5D08C8AF14}"/>
    <cellStyle name="Normal 14 7" xfId="5796" xr:uid="{A571EF26-3F7F-4A16-957A-24855837ACBA}"/>
    <cellStyle name="Normal 15" xfId="66" xr:uid="{7A32102A-8DAB-459B-B2DA-F3E43E91A13F}"/>
    <cellStyle name="Normal 15 2" xfId="67" xr:uid="{47E71B7D-2ED0-4CC6-A59C-CEF7127F1FDD}"/>
    <cellStyle name="Normal 15 2 2" xfId="271" xr:uid="{CB9FFEB6-0A07-44E9-862A-DE5002522F22}"/>
    <cellStyle name="Normal 15 2 2 2" xfId="4453" xr:uid="{DFBD3B93-FE7E-46E6-9348-158EBB4CD3BE}"/>
    <cellStyle name="Normal 15 2 2 2 2" xfId="5708" xr:uid="{CD2FF46C-E9C9-424B-A107-129E7E668104}"/>
    <cellStyle name="Normal 15 2 2 3" xfId="5536" xr:uid="{3536ED7E-7EA3-4188-82BA-9A244F08CEDF}"/>
    <cellStyle name="Normal 15 2 3" xfId="4546" xr:uid="{1EDD5494-49FD-46B8-A82A-5B09BBA92C94}"/>
    <cellStyle name="Normal 15 2 3 2" xfId="5429" xr:uid="{CB1234CD-73E3-44A3-AD77-B5DE1E3DECA2}"/>
    <cellStyle name="Normal 15 2 3 2 2" xfId="5768" xr:uid="{6ECF15E5-8C22-4B0D-86E7-4E39B723A6B3}"/>
    <cellStyle name="Normal 15 2 3 3" xfId="5596" xr:uid="{62AF91C7-DDF2-45A1-A5A6-6E5E0E786A43}"/>
    <cellStyle name="Normal 15 2 4" xfId="5379" xr:uid="{AB256E4B-D6C4-472E-94C9-6F3C188F9A5C}"/>
    <cellStyle name="Normal 15 2 4 2" xfId="5652" xr:uid="{14E7C438-3DE2-4589-9CE8-4FB11A12CB02}"/>
    <cellStyle name="Normal 15 2 5" xfId="5480" xr:uid="{F3CF9871-4DC1-4912-97FC-4DAF5853E3DD}"/>
    <cellStyle name="Normal 15 3" xfId="272" xr:uid="{52F08B11-F53F-4401-9D7E-468994EF5E21}"/>
    <cellStyle name="Normal 15 3 2" xfId="4422" xr:uid="{5B001E03-51F5-4988-BD48-4F8F2A80AD03}"/>
    <cellStyle name="Normal 15 3 2 2" xfId="5709" xr:uid="{ABA3F55A-539A-4216-923A-BAE18221EC55}"/>
    <cellStyle name="Normal 15 3 3" xfId="4343" xr:uid="{5661AA30-ECDE-4B00-9A52-93C4B51A9F4F}"/>
    <cellStyle name="Normal 15 3 3 2" xfId="5537" xr:uid="{E847BBF3-E9B7-4A40-8F0D-68B966862F9D}"/>
    <cellStyle name="Normal 15 3 3 2 2" xfId="6874" xr:uid="{72DB2B7D-5C58-4414-88FD-600746A16F34}"/>
    <cellStyle name="Normal 15 3 4" xfId="4567" xr:uid="{39DD830C-F14A-417B-AF60-F75559148220}"/>
    <cellStyle name="Normal 15 3 4 2" xfId="6841" xr:uid="{7AF4D904-568E-47A3-822A-1BE04A461581}"/>
    <cellStyle name="Normal 15 3 5" xfId="4729" xr:uid="{269A6944-619C-4DB2-A18D-54EFF4BA2A58}"/>
    <cellStyle name="Normal 15 4" xfId="4342" xr:uid="{1F2A37C1-DA1C-4A7F-8D81-D3C1B2C7BABE}"/>
    <cellStyle name="Normal 15 4 2" xfId="4545" xr:uid="{8041F0FF-4E9D-411A-93BD-664C976DFD3D}"/>
    <cellStyle name="Normal 15 4 2 2" xfId="5767" xr:uid="{628AC397-418E-42C0-BF0A-304F7F8D1CC9}"/>
    <cellStyle name="Normal 15 4 2 2 2" xfId="6873" xr:uid="{26170233-822B-41EF-86C0-1DCDDD20408D}"/>
    <cellStyle name="Normal 15 4 3" xfId="4728" xr:uid="{D2900236-8367-4D5E-A2C3-7B79E22A7C66}"/>
    <cellStyle name="Normal 15 4 3 2" xfId="5595" xr:uid="{BFACE6FD-E35A-4263-B870-49B4B4A1F82F}"/>
    <cellStyle name="Normal 15 4 4" xfId="4704" xr:uid="{F9EA2DB5-AAFE-4951-9C62-B47AC71B5626}"/>
    <cellStyle name="Normal 15 5" xfId="5378" xr:uid="{2EB5FAC3-3B7A-4D7E-BE10-71EBEAADCBDF}"/>
    <cellStyle name="Normal 15 5 2" xfId="5651" xr:uid="{FB5A2176-F450-44E6-B0F4-13FED866047A}"/>
    <cellStyle name="Normal 15 6" xfId="5479" xr:uid="{BC20DFEC-258E-472B-8A54-F047254E7AD4}"/>
    <cellStyle name="Normal 15 7" xfId="5797" xr:uid="{A8E7FF7C-DE96-410E-A4E8-4180598AA55F}"/>
    <cellStyle name="Normal 16" xfId="68" xr:uid="{C1337BB7-EBB2-4314-B3DA-F0CD8961D789}"/>
    <cellStyle name="Normal 16 2" xfId="273" xr:uid="{8C976A8E-EE43-4AB9-9577-5AE427E35EFA}"/>
    <cellStyle name="Normal 16 2 2" xfId="4423" xr:uid="{CD30264A-5184-4867-A3D6-422FE133345A}"/>
    <cellStyle name="Normal 16 2 2 2" xfId="5710" xr:uid="{4A228319-942D-4BF7-B465-C17E2191296B}"/>
    <cellStyle name="Normal 16 2 3" xfId="4344" xr:uid="{9168F2E9-CDD4-4958-B14E-11E5F9F74AF8}"/>
    <cellStyle name="Normal 16 2 3 2" xfId="5538" xr:uid="{C8672CEC-BDF3-4105-ADAE-A7F675ACA907}"/>
    <cellStyle name="Normal 16 2 3 2 2" xfId="6875" xr:uid="{C2DC269B-75C7-402F-9781-2644DD3BA419}"/>
    <cellStyle name="Normal 16 2 4" xfId="4568" xr:uid="{182C7D13-9F1F-4EDA-BB72-EBDD0BB97F0F}"/>
    <cellStyle name="Normal 16 2 4 2" xfId="6842" xr:uid="{A8E308DC-1D8B-4319-BECD-5E5264A0A88F}"/>
    <cellStyle name="Normal 16 2 5" xfId="4730" xr:uid="{1EE7E9F9-1BB9-479D-959B-2CE6961C292C}"/>
    <cellStyle name="Normal 16 3" xfId="274" xr:uid="{AAD53AAE-1159-457F-A043-D0BAD6C1F57A}"/>
    <cellStyle name="Normal 16 3 2" xfId="5430" xr:uid="{4A41AA6E-0E75-4670-9025-D55B248B85DB}"/>
    <cellStyle name="Normal 16 3 2 2" xfId="5769" xr:uid="{7E65BB2A-5B7A-444B-8322-77C8AFF334D2}"/>
    <cellStyle name="Normal 16 3 3" xfId="5597" xr:uid="{6935AAF4-E900-4C6C-A721-71E64686730C}"/>
    <cellStyle name="Normal 16 4" xfId="5380" xr:uid="{AA1E874D-A782-4D48-9A20-51C4195911F1}"/>
    <cellStyle name="Normal 16 4 2" xfId="5653" xr:uid="{5C43D02B-372E-4260-A071-756B2C5D1B41}"/>
    <cellStyle name="Normal 16 5" xfId="5481" xr:uid="{335CF411-59AE-4CEC-B6C8-6D4EE0B0B757}"/>
    <cellStyle name="Normal 17" xfId="69" xr:uid="{F4BB9447-0BA3-4BB7-9D24-2D8A145936AE}"/>
    <cellStyle name="Normal 17 2" xfId="275" xr:uid="{592F6874-0926-48E8-9E44-C4098F9A7C2F}"/>
    <cellStyle name="Normal 17 2 2" xfId="4424" xr:uid="{F7F6109C-3C52-4099-95BB-CB1C2A0846E0}"/>
    <cellStyle name="Normal 17 2 2 2" xfId="5711" xr:uid="{F6D65C1B-D26C-433A-BE7E-E5AE7C85C790}"/>
    <cellStyle name="Normal 17 2 3" xfId="4346" xr:uid="{B3569220-3B1D-4472-AA38-D39AD051D17C}"/>
    <cellStyle name="Normal 17 2 3 2" xfId="5539" xr:uid="{66F14548-DAF6-4B1B-AE13-E492BAF1DC15}"/>
    <cellStyle name="Normal 17 2 3 2 2" xfId="6877" xr:uid="{73F33E0C-E312-425C-84C5-ADCDCDAED937}"/>
    <cellStyle name="Normal 17 2 4" xfId="4569" xr:uid="{02950DE5-E64A-4AB5-A3BF-74720C5482E6}"/>
    <cellStyle name="Normal 17 2 4 2" xfId="6843" xr:uid="{D106B36C-3EDA-41CF-9201-95846983ADB6}"/>
    <cellStyle name="Normal 17 2 5" xfId="4731" xr:uid="{F36BE606-1009-4C04-BA25-F11F7285C58E}"/>
    <cellStyle name="Normal 17 3" xfId="4347" xr:uid="{B7BE699D-722E-431A-B44E-351D55E1859F}"/>
    <cellStyle name="Normal 17 3 2" xfId="5431" xr:uid="{62FEF0D8-68B7-4F47-8F8E-93A7462B64B9}"/>
    <cellStyle name="Normal 17 3 2 2" xfId="5770" xr:uid="{19CA6DCE-AFE9-4E34-AE8F-41881F6A39C8}"/>
    <cellStyle name="Normal 17 3 3" xfId="5598" xr:uid="{145A2BF2-D3B7-4D45-83A6-97CD914BD855}"/>
    <cellStyle name="Normal 17 4" xfId="4345" xr:uid="{A9BD8E0F-29C5-4DE2-8094-6BB6BB669431}"/>
    <cellStyle name="Normal 17 4 2" xfId="5654" xr:uid="{0B733858-8395-420A-9225-91100E5AE768}"/>
    <cellStyle name="Normal 17 4 2 2" xfId="6876" xr:uid="{2861E597-A376-4EC4-BEE9-1DFC4BB6AC72}"/>
    <cellStyle name="Normal 17 4 3" xfId="5381" xr:uid="{D9FA5C62-E435-4E8B-80D5-A09586897DC2}"/>
    <cellStyle name="Normal 17 5" xfId="5482" xr:uid="{821D43C8-9FA0-4170-AB89-2DC5A204D2B6}"/>
    <cellStyle name="Normal 17 6" xfId="6948" xr:uid="{F0E8EC03-0F93-49CC-A91E-7DD7528AC038}"/>
    <cellStyle name="Normal 17 7" xfId="5798" xr:uid="{B51D0D78-1B77-4233-9725-6046481A30F0}"/>
    <cellStyle name="Normal 18" xfId="70" xr:uid="{04B50BD7-6D8C-4DB5-827E-CD315F5FBB08}"/>
    <cellStyle name="Normal 18 2" xfId="276" xr:uid="{6B998F34-7C84-4D8A-B601-7E4AF7475A12}"/>
    <cellStyle name="Normal 18 2 2" xfId="4454" xr:uid="{02954264-057E-437D-931B-02D608A04AD9}"/>
    <cellStyle name="Normal 18 2 2 2" xfId="5712" xr:uid="{DF1D3F5B-33FB-49A7-8793-9B1FBFB96285}"/>
    <cellStyle name="Normal 18 2 3" xfId="5540" xr:uid="{583E449D-78E2-4719-936A-CCBC70CC5076}"/>
    <cellStyle name="Normal 18 3" xfId="4348" xr:uid="{EB40BA9B-2DEE-4CA7-B0AB-E9EB128F2A65}"/>
    <cellStyle name="Normal 18 3 2" xfId="4547" xr:uid="{74410C2C-26A5-4522-A064-D0D0D2A5601D}"/>
    <cellStyle name="Normal 18 3 2 2" xfId="5771" xr:uid="{B814A717-61DB-4BE5-B8E7-E39D55C6B3B3}"/>
    <cellStyle name="Normal 18 3 3" xfId="4732" xr:uid="{EED8310F-FD1E-4FA8-AD72-5D352704196D}"/>
    <cellStyle name="Normal 18 3 3 2" xfId="5599" xr:uid="{0FAF3469-1127-46F7-9377-DCFF2EF02405}"/>
    <cellStyle name="Normal 18 3 4" xfId="4705" xr:uid="{16AC9FFF-8F5C-4FBE-A7E3-125742340832}"/>
    <cellStyle name="Normal 18 4" xfId="5382" xr:uid="{B836C4B2-29C6-4FDE-A741-B1AD2216A69A}"/>
    <cellStyle name="Normal 18 4 2" xfId="5655" xr:uid="{453DBE06-C9D1-407B-B32D-17A084F8D6D8}"/>
    <cellStyle name="Normal 18 5" xfId="5483" xr:uid="{48653B2D-D8D3-4835-B844-E99B5D72CBC4}"/>
    <cellStyle name="Normal 18 6" xfId="5799" xr:uid="{C4911876-BDF1-416F-8025-DA863EBE0D8B}"/>
    <cellStyle name="Normal 19" xfId="71" xr:uid="{D7DEFA66-1079-4BC0-8276-202CEC6BE0E3}"/>
    <cellStyle name="Normal 19 2" xfId="72" xr:uid="{BD617C53-66F6-44AD-B317-612084B5D598}"/>
    <cellStyle name="Normal 19 2 2" xfId="277" xr:uid="{3B48C231-B0C7-4D67-94CE-EFF96078A21F}"/>
    <cellStyle name="Normal 19 2 2 2" xfId="4651" xr:uid="{3A883820-4AF7-4130-9D9A-69E3A0CED25A}"/>
    <cellStyle name="Normal 19 2 2 2 2" xfId="5713" xr:uid="{4483DDB9-235E-4AD8-AD20-4643D9AE5858}"/>
    <cellStyle name="Normal 19 2 2 3" xfId="5541" xr:uid="{ED01DFC8-92C3-49C3-9ED7-957F0FCD89B1}"/>
    <cellStyle name="Normal 19 2 3" xfId="4549" xr:uid="{E6A81403-ADE4-4AA0-8310-3FF483654FD7}"/>
    <cellStyle name="Normal 19 2 3 2" xfId="5433" xr:uid="{53D121EF-0230-4E89-A20E-81A2DA16160C}"/>
    <cellStyle name="Normal 19 2 3 2 2" xfId="5773" xr:uid="{876FB22D-8E2A-43B8-B35C-6938C6B9B9BB}"/>
    <cellStyle name="Normal 19 2 3 3" xfId="5601" xr:uid="{E30B59B0-5D86-4B08-8B4D-B8D42A1050DF}"/>
    <cellStyle name="Normal 19 2 4" xfId="5384" xr:uid="{A02EF9D3-10D9-49DC-ACEA-0E4B34E29522}"/>
    <cellStyle name="Normal 19 2 4 2" xfId="5657" xr:uid="{654D6B2E-2E36-4AF8-8596-2721886F514A}"/>
    <cellStyle name="Normal 19 2 5" xfId="5485" xr:uid="{6DACB3B2-E1A0-4219-8A11-F6B1F11FF236}"/>
    <cellStyle name="Normal 19 3" xfId="278" xr:uid="{E21E29E4-289D-4B43-A1D1-69B2597DCA3F}"/>
    <cellStyle name="Normal 19 3 2" xfId="4652" xr:uid="{70CF11BE-C0AE-469E-B0F1-F457B4D5B011}"/>
    <cellStyle name="Normal 19 3 2 2" xfId="5714" xr:uid="{9B7823CD-CEA4-428A-84E3-29FA863C0C59}"/>
    <cellStyle name="Normal 19 3 3" xfId="5542" xr:uid="{AA522ED2-420C-4DD5-9C08-BF1897F5779E}"/>
    <cellStyle name="Normal 19 4" xfId="4548" xr:uid="{A06EA2A8-8838-43A8-87EE-3ECA91684134}"/>
    <cellStyle name="Normal 19 4 2" xfId="5432" xr:uid="{2089D2B4-6171-451B-895B-AF3B62633ABD}"/>
    <cellStyle name="Normal 19 4 2 2" xfId="5772" xr:uid="{016EF427-5C25-4DF8-A16D-9D220F65F1FF}"/>
    <cellStyle name="Normal 19 4 3" xfId="5600" xr:uid="{AB62B39E-E38D-42DA-AE93-9D9E10069CCE}"/>
    <cellStyle name="Normal 19 5" xfId="5383" xr:uid="{E10A3BD4-A252-4A37-8D17-4BF8C332903B}"/>
    <cellStyle name="Normal 19 5 2" xfId="5656" xr:uid="{8230CCBF-9769-45FA-8FB9-FCB96CABA23F}"/>
    <cellStyle name="Normal 19 6" xfId="5484" xr:uid="{FFE2B6F7-6F19-4D2B-832D-78221A4EBE54}"/>
    <cellStyle name="Normal 2" xfId="3" xr:uid="{0035700C-F3A5-4A6F-B63A-5CE25669DEE2}"/>
    <cellStyle name="Normal 2 2" xfId="73" xr:uid="{26B7DD26-605A-4E0B-8A1D-2569280DF3A6}"/>
    <cellStyle name="Normal 2 2 2" xfId="74" xr:uid="{67AB951E-00F1-4C75-9F26-73F871E2F949}"/>
    <cellStyle name="Normal 2 2 2 2" xfId="279" xr:uid="{8017E0CE-EE1D-449E-B9EC-85A26C38E5E9}"/>
    <cellStyle name="Normal 2 2 2 2 2" xfId="4655" xr:uid="{6226DD89-0BCF-43DB-BD38-CABA50F105FE}"/>
    <cellStyle name="Normal 2 2 2 2 2 2" xfId="5715" xr:uid="{7ACC1C98-BEF8-43BE-9898-B1DAE52941CE}"/>
    <cellStyle name="Normal 2 2 2 2 3" xfId="5543" xr:uid="{3E30A648-8A60-49EF-B102-44EF024A49FD}"/>
    <cellStyle name="Normal 2 2 2 3" xfId="4551" xr:uid="{EA62ADD6-CF8B-49E1-85CA-378E9389670F}"/>
    <cellStyle name="Normal 2 2 2 3 2" xfId="5434" xr:uid="{97C782BB-1438-4D23-BF4A-C753DA2BEC38}"/>
    <cellStyle name="Normal 2 2 2 3 2 2" xfId="5775" xr:uid="{537198CF-6CA5-44CE-821E-1797E6AE804A}"/>
    <cellStyle name="Normal 2 2 2 3 3" xfId="5603" xr:uid="{726E9D85-A410-4619-AA52-35310EDE0A8B}"/>
    <cellStyle name="Normal 2 2 2 4" xfId="5386" xr:uid="{CF17E301-B3F7-4ABD-85C6-ACDE64D5A8AB}"/>
    <cellStyle name="Normal 2 2 2 4 2" xfId="5659" xr:uid="{7138BDF3-96E3-4F60-836B-919B2A179B7C}"/>
    <cellStyle name="Normal 2 2 2 5" xfId="5486" xr:uid="{2C62A113-5936-49CF-8A29-05E4A800533D}"/>
    <cellStyle name="Normal 2 2 3" xfId="280" xr:uid="{A2EC4D92-F96E-4FE9-B05C-F7CFBD6FD858}"/>
    <cellStyle name="Normal 2 2 3 2" xfId="4455" xr:uid="{E0962BD3-CE32-420E-9AE3-A8ECC3A0676A}"/>
    <cellStyle name="Normal 2 2 3 2 2" xfId="4585" xr:uid="{CD7F3CF0-0C26-42D8-BD74-60DE65C1AF2D}"/>
    <cellStyle name="Normal 2 2 3 2 2 2" xfId="4656" xr:uid="{D91CFAC2-A00B-434D-BE70-89F3C88A0981}"/>
    <cellStyle name="Normal 2 2 3 2 3" xfId="4750" xr:uid="{4E1394D7-C955-4AC1-AFEC-DFB72D4BA48F}"/>
    <cellStyle name="Normal 2 2 3 2 4" xfId="5305" xr:uid="{FF40513F-D684-4F95-9B2D-76C1213C7BC2}"/>
    <cellStyle name="Normal 2 2 3 3" xfId="4435" xr:uid="{1555C81E-D022-49FF-8A1E-6EB8A9655071}"/>
    <cellStyle name="Normal 2 2 3 3 2" xfId="5544" xr:uid="{9A7F4119-EB95-4B9F-9A14-2B9E5120FADF}"/>
    <cellStyle name="Normal 2 2 3 4" xfId="4706" xr:uid="{F398CD88-452C-4D6C-B0AC-5D684D69D679}"/>
    <cellStyle name="Normal 2 2 3 5" xfId="4695" xr:uid="{BA75D942-1185-430E-A24E-56A741FB935E}"/>
    <cellStyle name="Normal 2 2 4" xfId="4349" xr:uid="{8AF2919C-54FA-4DB1-91FF-0914895A5CBD}"/>
    <cellStyle name="Normal 2 2 4 2" xfId="4550" xr:uid="{F930FD16-F333-44BD-87D3-6B93AF386DCB}"/>
    <cellStyle name="Normal 2 2 4 2 2" xfId="5774" xr:uid="{DC87105E-0FF7-4B6B-907F-98796EF18FF9}"/>
    <cellStyle name="Normal 2 2 4 2 2 2" xfId="6878" xr:uid="{15D670EE-4022-468B-9910-A55AAED2CFE1}"/>
    <cellStyle name="Normal 2 2 4 3" xfId="4733" xr:uid="{7160ED2D-5229-40EB-8FCF-A7D07A5759F5}"/>
    <cellStyle name="Normal 2 2 4 3 2" xfId="5602" xr:uid="{98E5E910-41C8-400A-A585-AB86F50C4ABB}"/>
    <cellStyle name="Normal 2 2 4 4" xfId="4707" xr:uid="{ABB35BF4-41C7-4C11-B797-2D2B551535FA}"/>
    <cellStyle name="Normal 2 2 5" xfId="4654" xr:uid="{2AC9CC88-AB4F-4CBA-91F2-075D214E7FA3}"/>
    <cellStyle name="Normal 2 2 5 2" xfId="5658" xr:uid="{BB0A6DC7-DC57-4128-80A6-A1CF68D69E89}"/>
    <cellStyle name="Normal 2 2 5 3" xfId="5385" xr:uid="{D741B7D3-1D85-4D13-AE3D-FDDF92671D14}"/>
    <cellStyle name="Normal 2 2 6" xfId="4753" xr:uid="{E41DDF88-5FF7-468B-A3BF-7F7B77022AC1}"/>
    <cellStyle name="Normal 2 2 7" xfId="5800" xr:uid="{90D3C7FE-5392-421B-9ED2-513374BD6CF4}"/>
    <cellStyle name="Normal 2 3" xfId="75" xr:uid="{38853A51-E9B6-4B13-A545-554E85BE2AEE}"/>
    <cellStyle name="Normal 2 3 2" xfId="76" xr:uid="{575C0E4A-3D6A-4AA2-B968-96D9E73084E0}"/>
    <cellStyle name="Normal 2 3 2 2" xfId="281" xr:uid="{257FF0E4-D319-4D3B-BE90-0D6D859BFD09}"/>
    <cellStyle name="Normal 2 3 2 2 2" xfId="4657" xr:uid="{CDBC330B-A77D-4E98-AE10-42B450AAB5CA}"/>
    <cellStyle name="Normal 2 3 2 2 2 2" xfId="5716" xr:uid="{E15CF991-7BA4-43EE-BF32-BA6851D78CF3}"/>
    <cellStyle name="Normal 2 3 2 2 3" xfId="5545" xr:uid="{C6CECBAA-3235-4392-925B-A0540DDAD890}"/>
    <cellStyle name="Normal 2 3 2 3" xfId="4351" xr:uid="{6C730A6E-B9DC-44EA-87B0-B404B0188E53}"/>
    <cellStyle name="Normal 2 3 2 3 2" xfId="4553" xr:uid="{13D0FF1F-6D3C-46AF-8676-28EC5D0079E3}"/>
    <cellStyle name="Normal 2 3 2 3 2 2" xfId="5777" xr:uid="{63AAFBFC-ACED-4D41-BB5F-2C2FB35C062F}"/>
    <cellStyle name="Normal 2 3 2 3 2 2 2" xfId="6879" xr:uid="{576215E1-28CA-4BE1-9F79-1F157757BDEE}"/>
    <cellStyle name="Normal 2 3 2 3 3" xfId="4735" xr:uid="{65CA71FD-4BAB-429F-A3F2-84FC7E5F2664}"/>
    <cellStyle name="Normal 2 3 2 3 3 2" xfId="5605" xr:uid="{95F0BCAB-E6EC-425A-A3D3-287BF73E0FA6}"/>
    <cellStyle name="Normal 2 3 2 3 4" xfId="4708" xr:uid="{172D9778-C6F6-4C19-A6CD-7957BE8FAB8D}"/>
    <cellStyle name="Normal 2 3 2 4" xfId="5387" xr:uid="{88A0FC66-8B48-4371-A950-465EB2220C30}"/>
    <cellStyle name="Normal 2 3 2 4 2" xfId="5661" xr:uid="{67590CB2-D754-4F95-8087-BC0DDE8F7B55}"/>
    <cellStyle name="Normal 2 3 2 5" xfId="5488" xr:uid="{B6C5E56C-B649-4027-A9A1-D35B1CF51BBD}"/>
    <cellStyle name="Normal 2 3 2 6" xfId="5802" xr:uid="{2468520E-3326-4E02-9712-EDBE73294997}"/>
    <cellStyle name="Normal 2 3 3" xfId="77" xr:uid="{0A1F430E-01AA-4CB8-8412-55D052D0EDB2}"/>
    <cellStyle name="Normal 2 3 4" xfId="78" xr:uid="{4000B374-1331-45F8-B25F-6DF9E1EA9D8B}"/>
    <cellStyle name="Normal 2 3 4 10" xfId="7011" xr:uid="{180981B5-7F00-432A-AD2A-20ED4F46C4C4}"/>
    <cellStyle name="Normal 2 3 4 2" xfId="6032" xr:uid="{B49D66AA-8E62-49F5-A67C-02633AC829C0}"/>
    <cellStyle name="Normal 2 3 4 2 2" xfId="6120" xr:uid="{97A8E004-1CB0-4D1E-8031-523A4DE5309B}"/>
    <cellStyle name="Normal 2 3 4 2 2 2" xfId="6067" xr:uid="{873A35D7-5A8F-470F-BDAB-93BEAB4A3F95}"/>
    <cellStyle name="Normal 2 3 4 2 2 2 2" xfId="6091" xr:uid="{D0A97C9E-571A-42F8-A7FE-A65E83D7CE53}"/>
    <cellStyle name="Normal 2 3 4 2 2 2 2 2" xfId="6151" xr:uid="{DF2D0E86-4D41-4963-BA7F-6B550D522FBD}"/>
    <cellStyle name="Normal 2 3 4 2 2 2 2 3" xfId="7175" xr:uid="{23A4B341-3AC1-4893-B487-C8BA7F073E2D}"/>
    <cellStyle name="Normal 2 3 4 2 2 2 3" xfId="6964" xr:uid="{BC11ABD8-E4B0-4CD5-8F9C-160BAA1DB6F7}"/>
    <cellStyle name="Normal 2 3 4 2 2 2 4" xfId="7056" xr:uid="{E00F6E81-7E5E-4B80-9137-497BDAC6CA00}"/>
    <cellStyle name="Normal 2 3 4 2 2 3" xfId="5882" xr:uid="{23B019B7-2AEA-4636-97AA-B21766AF2E2C}"/>
    <cellStyle name="Normal 2 3 4 2 2 3 2" xfId="6205" xr:uid="{D2E97F7B-A468-4847-B655-7C7892CA5449}"/>
    <cellStyle name="Normal 2 3 4 2 2 3 3" xfId="7107" xr:uid="{D30AA8EB-B105-4A63-A079-E17665B413D0}"/>
    <cellStyle name="Normal 2 3 4 2 2 4" xfId="5869" xr:uid="{3505CB44-14CC-44CA-8F1C-7EA3669547BF}"/>
    <cellStyle name="Normal 2 3 4 2 2 5" xfId="6083" xr:uid="{65FAAC92-4540-4B2F-9E08-F2B50BBE1F8B}"/>
    <cellStyle name="Normal 2 3 4 2 2 6" xfId="7029" xr:uid="{E72A87A4-9088-4537-8B23-E4121830B8E4}"/>
    <cellStyle name="Normal 2 3 4 2 3" xfId="6118" xr:uid="{35C16468-DF19-44C2-A2F7-CA30D2522A2A}"/>
    <cellStyle name="Normal 2 3 4 2 3 2" xfId="5835" xr:uid="{ECE016E1-F446-4050-B488-9FEC26820767}"/>
    <cellStyle name="Normal 2 3 4 2 3 2 2" xfId="5872" xr:uid="{B5D7555B-5E66-4ED3-96B4-3B25777B714E}"/>
    <cellStyle name="Normal 2 3 4 2 3 2 3" xfId="7158" xr:uid="{A97035E8-A65E-439E-8F9B-E9E9C78038F0}"/>
    <cellStyle name="Normal 2 3 4 2 3 3" xfId="6131" xr:uid="{0742559D-6E4E-40DC-8AF8-CF5B01CB2081}"/>
    <cellStyle name="Normal 2 3 4 2 3 4" xfId="7043" xr:uid="{C174CBDA-4404-4709-A608-D87DD08A7647}"/>
    <cellStyle name="Normal 2 3 4 2 4" xfId="6179" xr:uid="{EB3FE6A3-C52F-49E7-AFB4-51D0381A32B4}"/>
    <cellStyle name="Normal 2 3 4 2 4 2" xfId="6099" xr:uid="{AEC98D6B-4EA1-4889-B604-28474A1A7D3E}"/>
    <cellStyle name="Normal 2 3 4 2 4 2 2" xfId="5937" xr:uid="{8029AABD-B840-4D2D-9577-13946723175E}"/>
    <cellStyle name="Normal 2 3 4 2 4 2 3" xfId="7143" xr:uid="{39FD830C-D750-4F88-8704-FBA8AF52578B}"/>
    <cellStyle name="Normal 2 3 4 2 4 3" xfId="6998" xr:uid="{A7BAE063-7C10-4D54-96F3-47385076EC14}"/>
    <cellStyle name="Normal 2 3 4 2 4 4" xfId="7070" xr:uid="{856BEDFE-DEAB-43CA-8B3F-32C7C72C7377}"/>
    <cellStyle name="Normal 2 3 4 2 5" xfId="5993" xr:uid="{1AF4D6DF-A362-44E2-A1B8-2A5C31FA82AB}"/>
    <cellStyle name="Normal 2 3 4 2 5 2" xfId="6140" xr:uid="{0A463BD1-B5DA-4BAD-A768-DEBC13D25FB3}"/>
    <cellStyle name="Normal 2 3 4 2 5 3" xfId="7125" xr:uid="{7E9F7AF8-CE48-406E-B5D6-DECF00B0A397}"/>
    <cellStyle name="Normal 2 3 4 2 6" xfId="5885" xr:uid="{13FC4066-C702-447F-8E5C-938FEE678B73}"/>
    <cellStyle name="Normal 2 3 4 2 6 2" xfId="5811" xr:uid="{B6278103-5034-4D62-9CB8-7791B16C0F6F}"/>
    <cellStyle name="Normal 2 3 4 2 6 3" xfId="7089" xr:uid="{5B652E50-3E46-4F34-8FC7-94A64830CF56}"/>
    <cellStyle name="Normal 2 3 4 2 7" xfId="5830" xr:uid="{6E31C9E7-84D6-4CBE-BA8A-3A1ABB999354}"/>
    <cellStyle name="Normal 2 3 4 2 8" xfId="5965" xr:uid="{3F72D414-3151-45DA-913B-F294B8C54656}"/>
    <cellStyle name="Normal 2 3 4 2 9" xfId="7017" xr:uid="{843EC1C6-0CE7-4B5C-B258-DCC3EC5548A1}"/>
    <cellStyle name="Normal 2 3 4 3" xfId="6991" xr:uid="{1CC8B054-C5DE-447A-94B5-2F1A3CCB4BB1}"/>
    <cellStyle name="Normal 2 3 4 3 2" xfId="6014" xr:uid="{AC14D049-7B9D-4B57-B67D-A7C39DF22B3B}"/>
    <cellStyle name="Normal 2 3 4 3 2 2" xfId="5978" xr:uid="{E4CCC408-B2AE-4C7E-A13B-B8637A6DA3F8}"/>
    <cellStyle name="Normal 2 3 4 3 2 2 2" xfId="6038" xr:uid="{D3A0C9F8-4DB2-4A08-B049-68A27A2550EA}"/>
    <cellStyle name="Normal 2 3 4 3 2 2 3" xfId="7168" xr:uid="{916F7715-0C6D-43EF-B4F9-7C57EF882383}"/>
    <cellStyle name="Normal 2 3 4 3 2 3" xfId="6165" xr:uid="{A11DA0DB-256E-4A24-9617-D951B5D9B5D9}"/>
    <cellStyle name="Normal 2 3 4 3 2 4" xfId="7050" xr:uid="{B15A165E-9E9D-4994-8771-A660C70712AF}"/>
    <cellStyle name="Normal 2 3 4 3 3" xfId="5840" xr:uid="{096BD982-8016-4F94-96C1-38B7CDE6355A}"/>
    <cellStyle name="Normal 2 3 4 3 3 2" xfId="5816" xr:uid="{13B6C20E-6DB8-42D7-A25D-4072151210C6}"/>
    <cellStyle name="Normal 2 3 4 3 3 3" xfId="7099" xr:uid="{6BFC5F45-A0BC-4290-AADE-AB7FE9156FAD}"/>
    <cellStyle name="Normal 2 3 4 3 4" xfId="7006" xr:uid="{5FAFA704-B584-4DBC-A267-CB55739AA6E8}"/>
    <cellStyle name="Normal 2 3 4 3 5" xfId="6061" xr:uid="{F64940AE-02EF-405A-ABF1-6F6F492B0CB3}"/>
    <cellStyle name="Normal 2 3 4 3 6" xfId="7024" xr:uid="{FE8B813D-2FB2-47AD-9246-927EB77F90A2}"/>
    <cellStyle name="Normal 2 3 4 4" xfId="5813" xr:uid="{C4F65C69-CD0A-4A0C-9FDD-D27149A797E2}"/>
    <cellStyle name="Normal 2 3 4 4 2" xfId="5985" xr:uid="{8AFC5B31-9B7B-401A-AD6C-358820327B20}"/>
    <cellStyle name="Normal 2 3 4 4 2 2" xfId="5933" xr:uid="{414DAF2E-6041-4B5B-A8C9-B6322F615F33}"/>
    <cellStyle name="Normal 2 3 4 4 2 3" xfId="7150" xr:uid="{24BD855B-469B-4830-A09C-D50B0860A316}"/>
    <cellStyle name="Normal 2 3 4 4 3" xfId="5957" xr:uid="{3481AB4D-9BF4-4FC6-8A03-E97D5E4DBFC5}"/>
    <cellStyle name="Normal 2 3 4 4 4" xfId="7036" xr:uid="{B46B0B7C-C500-4433-B846-A3C3239EE12E}"/>
    <cellStyle name="Normal 2 3 4 5" xfId="6008" xr:uid="{9948F21D-B421-466D-BA54-EB39A636CC3F}"/>
    <cellStyle name="Normal 2 3 4 5 2" xfId="6159" xr:uid="{B25685DE-C568-4558-AE6C-C702424DC843}"/>
    <cellStyle name="Normal 2 3 4 5 2 2" xfId="5918" xr:uid="{51B830A6-30C7-43A6-8EA9-67646DD2A94B}"/>
    <cellStyle name="Normal 2 3 4 5 2 3" xfId="7134" xr:uid="{8A83CFDA-72EF-4041-8410-D24381088B26}"/>
    <cellStyle name="Normal 2 3 4 5 3" xfId="5832" xr:uid="{BE7C2698-9A51-4699-B83A-89817CC660A9}"/>
    <cellStyle name="Normal 2 3 4 5 4" xfId="7062" xr:uid="{F0CEDE2B-C557-469E-8D6D-348ADDCBDE69}"/>
    <cellStyle name="Normal 2 3 4 6" xfId="6108" xr:uid="{51CC680A-BDFF-4753-8074-05A1607AE56C}"/>
    <cellStyle name="Normal 2 3 4 6 2" xfId="5942" xr:uid="{4B80930F-32C4-49FD-893D-4C0DA2B2504F}"/>
    <cellStyle name="Normal 2 3 4 6 3" xfId="7115" xr:uid="{3D8C77C7-32FA-4FEE-995C-D23495416B9C}"/>
    <cellStyle name="Normal 2 3 4 7" xfId="6002" xr:uid="{D09D005A-2DB6-43B9-8FE3-861A8C92FF3C}"/>
    <cellStyle name="Normal 2 3 4 7 2" xfId="6029" xr:uid="{7EB93D92-D09A-4F47-8572-2F01E64CE1C6}"/>
    <cellStyle name="Normal 2 3 4 7 3" xfId="7079" xr:uid="{B814EB5A-EAAA-45A5-BA06-020D6139A5F6}"/>
    <cellStyle name="Normal 2 3 4 8" xfId="5819" xr:uid="{2DF36DC9-1E1D-43E7-BD87-98C6D2BBA581}"/>
    <cellStyle name="Normal 2 3 4 9" xfId="5970" xr:uid="{3C6B8C49-20CE-4A39-B313-DA43D036E0F8}"/>
    <cellStyle name="Normal 2 3 5" xfId="185" xr:uid="{C2D1DDEC-E4CD-407F-BA96-D6A2C3210971}"/>
    <cellStyle name="Normal 2 3 5 2" xfId="4658" xr:uid="{40B9C5F9-B67E-4E19-BF09-2D994003B32A}"/>
    <cellStyle name="Normal 2 3 5 2 2" xfId="5717" xr:uid="{23743606-9C03-4345-A6E5-054BF9E4E293}"/>
    <cellStyle name="Normal 2 3 5 3" xfId="5546" xr:uid="{91CF6706-095A-40B5-8017-BDE7A1D67C85}"/>
    <cellStyle name="Normal 2 3 6" xfId="4350" xr:uid="{62602E99-DBC4-4115-9B0D-6F469AB366F2}"/>
    <cellStyle name="Normal 2 3 6 2" xfId="4552" xr:uid="{2248AAD5-997E-449A-8779-09CD341FCC90}"/>
    <cellStyle name="Normal 2 3 6 2 2" xfId="5776" xr:uid="{F47AAC11-6192-4991-9397-2E4806D61DFB}"/>
    <cellStyle name="Normal 2 3 6 3" xfId="4734" xr:uid="{B6BB8C16-5307-4AA5-87E2-579BC5927D1B}"/>
    <cellStyle name="Normal 2 3 6 3 2" xfId="5604" xr:uid="{F6DD0370-E2CE-4C9F-A4D2-BE09BB15D8A3}"/>
    <cellStyle name="Normal 2 3 6 4" xfId="4709" xr:uid="{315FCF7B-0D83-4676-9D99-31899AFDB254}"/>
    <cellStyle name="Normal 2 3 7" xfId="5318" xr:uid="{2A134E89-BFAE-4AB9-850B-5A94480EF44E}"/>
    <cellStyle name="Normal 2 3 7 2" xfId="5660" xr:uid="{E406F6AB-9A12-4E43-AB44-BD0177D866A0}"/>
    <cellStyle name="Normal 2 3 8" xfId="5487" xr:uid="{A6E0FD2F-6B55-49E6-A11F-51FDF5D4DAB8}"/>
    <cellStyle name="Normal 2 3 9" xfId="5801" xr:uid="{0F127CD7-EDA6-4CDB-B06C-F818BC8C4CB5}"/>
    <cellStyle name="Normal 2 4" xfId="79" xr:uid="{EC62FBD6-1BA8-4B44-B2EB-C2B1C31FC28A}"/>
    <cellStyle name="Normal 2 4 2" xfId="80" xr:uid="{DCA29EE2-37BA-4698-95CF-B9538F117D96}"/>
    <cellStyle name="Normal 2 4 3" xfId="282" xr:uid="{52E78662-FADD-42E0-BE50-E9E2B95E3FCB}"/>
    <cellStyle name="Normal 2 4 3 2" xfId="4659" xr:uid="{720CCF6A-8220-48B2-A0FD-E91B1A60D13A}"/>
    <cellStyle name="Normal 2 4 3 2 2" xfId="5718" xr:uid="{70352A83-AF39-4866-B073-103EB3DDA7ED}"/>
    <cellStyle name="Normal 2 4 3 3" xfId="4673" xr:uid="{C57CF863-C0C4-4F65-AEBD-916327E9BA95}"/>
    <cellStyle name="Normal 2 4 3 3 2" xfId="5547" xr:uid="{85A95AEC-1E98-4E3E-8892-061521049531}"/>
    <cellStyle name="Normal 2 4 4" xfId="4554" xr:uid="{CB795D57-55B5-45EA-934D-66CC4F7A38AF}"/>
    <cellStyle name="Normal 2 4 4 2" xfId="5435" xr:uid="{151A4C30-85E6-4CB5-9FE6-56F78DFFD05F}"/>
    <cellStyle name="Normal 2 4 4 2 2" xfId="5778" xr:uid="{74B72641-22C7-4B9A-A439-942183CE5F78}"/>
    <cellStyle name="Normal 2 4 4 3" xfId="5606" xr:uid="{38A0E08C-F37C-4A71-869F-286588757159}"/>
    <cellStyle name="Normal 2 4 5" xfId="4754" xr:uid="{45A758B9-2AFA-48B7-9ECC-20456D42A48F}"/>
    <cellStyle name="Normal 2 4 5 2" xfId="5662" xr:uid="{F937AC38-8A90-4B29-9A7E-9C1DDD636ED1}"/>
    <cellStyle name="Normal 2 4 6" xfId="4752" xr:uid="{C1246DEC-3AF7-4998-9C32-16FCE5E76141}"/>
    <cellStyle name="Normal 2 4 6 2" xfId="5489" xr:uid="{050D4CF4-9E53-4468-8C9C-E82C80057A34}"/>
    <cellStyle name="Normal 2 4 7" xfId="5803" xr:uid="{C05656B6-95BE-4CD5-B452-EA066ADE226A}"/>
    <cellStyle name="Normal 2 5" xfId="184" xr:uid="{75E3A74C-36BE-4A5F-9E31-A3BACFE34F37}"/>
    <cellStyle name="Normal 2 5 2" xfId="284" xr:uid="{5B07BA7C-1CDD-44EF-AB7B-F22ABFE7D562}"/>
    <cellStyle name="Normal 2 5 2 2" xfId="2505" xr:uid="{FE89D53B-9E91-43AC-8131-60BE936C1659}"/>
    <cellStyle name="Normal 2 5 2 2 2" xfId="5727" xr:uid="{F612CF22-A8A1-4753-9B11-3A71A6EF3BDC}"/>
    <cellStyle name="Normal 2 5 2 2 3" xfId="5397" xr:uid="{A63ABADF-54F7-48AB-8BEA-BB076BDB3BC3}"/>
    <cellStyle name="Normal 2 5 2 3" xfId="5555" xr:uid="{61B98E5C-AA85-40F1-B512-95F84A5A196D}"/>
    <cellStyle name="Normal 2 5 3" xfId="283" xr:uid="{B174F566-2F18-4BCA-B06F-207DD856F51D}"/>
    <cellStyle name="Normal 2 5 3 2" xfId="4586" xr:uid="{EB25D4DC-D818-4BCC-8D0E-86901B1074C1}"/>
    <cellStyle name="Normal 2 5 3 2 2" xfId="5719" xr:uid="{2F551340-0EF6-406B-8B4E-B7DA8C4ABE78}"/>
    <cellStyle name="Normal 2 5 3 3" xfId="4746" xr:uid="{70B69B07-05B4-4838-9D0D-6C47C7EA3E01}"/>
    <cellStyle name="Normal 2 5 3 4" xfId="5302" xr:uid="{F7649A5F-477E-4EC0-BEBF-BB47B0E157F5}"/>
    <cellStyle name="Normal 2 5 4" xfId="4660" xr:uid="{55AE9A2C-2416-49D9-8A9F-8F7E081D047B}"/>
    <cellStyle name="Normal 2 5 5" xfId="4615" xr:uid="{4C7E0432-92D3-4D2F-98CD-7A250DC50396}"/>
    <cellStyle name="Normal 2 5 6" xfId="4614" xr:uid="{2335C254-9D0D-4362-A719-245696F753CA}"/>
    <cellStyle name="Normal 2 5 7" xfId="4749" xr:uid="{394D189C-E203-4D84-93FE-7D11583A39AF}"/>
    <cellStyle name="Normal 2 5 8" xfId="4719" xr:uid="{A4567F1D-3F2E-4CBF-B8A4-FAD6B41B6437}"/>
    <cellStyle name="Normal 2 6" xfId="285" xr:uid="{EA8BEB3F-FB2B-439F-8F26-916DA4C1C8E8}"/>
    <cellStyle name="Normal 2 6 2" xfId="286" xr:uid="{32DD534C-E949-4E4E-9C40-5B6CD1EF54FB}"/>
    <cellStyle name="Normal 2 6 2 2" xfId="6850" xr:uid="{453453EE-CF89-474D-80E4-DE970B4E60CD}"/>
    <cellStyle name="Normal 2 6 3" xfId="452" xr:uid="{D5310C22-C0EC-4ADA-9582-2E9655AE0440}"/>
    <cellStyle name="Normal 2 6 3 2" xfId="5335" xr:uid="{136FBDF0-B4C8-43BF-A0E3-A11207B36FE5}"/>
    <cellStyle name="Normal 2 6 4" xfId="4661" xr:uid="{24B05B32-13C8-4513-926B-5582FDF115A3}"/>
    <cellStyle name="Normal 2 6 5" xfId="4612" xr:uid="{EC345BC7-8559-4546-B81E-02F87373C621}"/>
    <cellStyle name="Normal 2 6 5 2" xfId="4710" xr:uid="{6F80591F-D440-4497-8977-FDC8DDC0CAB5}"/>
    <cellStyle name="Normal 2 6 6" xfId="4598" xr:uid="{52F5C7C2-BD17-48FA-BB59-1E1255E94FD5}"/>
    <cellStyle name="Normal 2 6 7" xfId="5322" xr:uid="{A680CB2B-3C5D-424F-ABDE-57DBBE29A556}"/>
    <cellStyle name="Normal 2 6 8" xfId="5331" xr:uid="{F6CC81A4-1667-4D1F-85C1-8719CC1CDCC3}"/>
    <cellStyle name="Normal 2 7" xfId="287" xr:uid="{5EF7AFAA-4607-43AB-A33F-5EC36E8A8717}"/>
    <cellStyle name="Normal 2 7 2" xfId="4456" xr:uid="{2ECC26AE-B84A-4C6C-ACDC-2ABD67A65DCB}"/>
    <cellStyle name="Normal 2 7 3" xfId="4662" xr:uid="{29D70A0A-B29A-497A-BA25-498290D9EC27}"/>
    <cellStyle name="Normal 2 7 4" xfId="5303" xr:uid="{818A550A-050E-488F-BCA3-67D6B1208330}"/>
    <cellStyle name="Normal 2 8" xfId="4508" xr:uid="{1FAEC18D-424C-45AB-92FF-F85829560D41}"/>
    <cellStyle name="Normal 2 9" xfId="4653" xr:uid="{E34559E4-070F-4EE9-8CA0-627B427B257E}"/>
    <cellStyle name="Normal 20" xfId="434" xr:uid="{D071C3F6-A424-4F08-93D6-AC72FF7F6D43}"/>
    <cellStyle name="Normal 20 2" xfId="435" xr:uid="{B0720B8D-BE5A-4C6D-9858-DA9D54F8ABC9}"/>
    <cellStyle name="Normal 20 2 2" xfId="436" xr:uid="{A45F7FA3-F368-40A6-A65E-FCEECF206310}"/>
    <cellStyle name="Normal 20 2 2 2" xfId="4425" xr:uid="{F36CCFA6-7535-4357-9120-9D3D91119073}"/>
    <cellStyle name="Normal 20 2 2 2 2" xfId="6939" xr:uid="{B09A2AC7-BA5D-472F-B6B2-ABEBB85F32B6}"/>
    <cellStyle name="Normal 20 2 2 3" xfId="4417" xr:uid="{1CA3D72F-2DB7-4A00-A0D8-2CCBC4E68CB2}"/>
    <cellStyle name="Normal 20 2 2 3 2" xfId="6935" xr:uid="{30A5C774-73AE-4F44-8E48-7D66DBD864FB}"/>
    <cellStyle name="Normal 20 2 2 4" xfId="4582" xr:uid="{B2C57653-10C9-4C55-8D2A-AEFC8A00024F}"/>
    <cellStyle name="Normal 20 2 2 4 2" xfId="6845" xr:uid="{77E3BBD6-8448-4B34-956F-18FCA1789BE2}"/>
    <cellStyle name="Normal 20 2 2 5" xfId="4744" xr:uid="{DB55544B-C9C1-4320-BF2E-B42AC10A6F06}"/>
    <cellStyle name="Normal 20 2 3" xfId="4420" xr:uid="{8B2DA467-7048-445D-BFAF-0F3731E29ADE}"/>
    <cellStyle name="Normal 20 2 3 2" xfId="6938" xr:uid="{82974726-F45B-4781-89F4-4A869B9C5BBE}"/>
    <cellStyle name="Normal 20 2 4" xfId="4416" xr:uid="{2BD9AECA-266C-40D0-9D1E-4E7F1826A392}"/>
    <cellStyle name="Normal 20 2 4 2" xfId="6934" xr:uid="{A06632B6-0724-48A1-A742-EDE9D458CB76}"/>
    <cellStyle name="Normal 20 2 5" xfId="4581" xr:uid="{C06FC733-F638-441B-BE63-8FF5E1E11E51}"/>
    <cellStyle name="Normal 20 2 5 2" xfId="6844" xr:uid="{44DB15F6-CEF1-4E68-A90C-34571AAA899D}"/>
    <cellStyle name="Normal 20 2 6" xfId="4743" xr:uid="{BC5AE44F-10FA-448C-B7F2-EC29DF35CF55}"/>
    <cellStyle name="Normal 20 3" xfId="1167" xr:uid="{DB11C2E1-079B-4F79-9D4A-1F32965BB26E}"/>
    <cellStyle name="Normal 20 3 2" xfId="4457" xr:uid="{DBA91E7C-552A-4249-A582-997BE5B43B2D}"/>
    <cellStyle name="Normal 20 4" xfId="4352" xr:uid="{E0681F98-0241-4EA1-8635-CB40F1477FC5}"/>
    <cellStyle name="Normal 20 4 2" xfId="4555" xr:uid="{E04C3C6D-4537-4924-9A28-093C9591CE42}"/>
    <cellStyle name="Normal 20 4 2 2" xfId="6880" xr:uid="{263895AA-FEBD-419C-926B-3F0B39545EB3}"/>
    <cellStyle name="Normal 20 4 3" xfId="4736" xr:uid="{4646EE09-64E7-4734-8E2F-D70BDAC1A352}"/>
    <cellStyle name="Normal 20 4 4" xfId="4711" xr:uid="{1D6C3171-5D57-40A1-87BA-6A4287D1D980}"/>
    <cellStyle name="Normal 20 5" xfId="4433" xr:uid="{8473ABFE-0122-4A74-8601-507875E48D04}"/>
    <cellStyle name="Normal 20 5 2" xfId="5328" xr:uid="{A21D24DD-1B43-4BD5-BE0D-2B57ABB2D892}"/>
    <cellStyle name="Normal 20 6" xfId="4587" xr:uid="{7189381B-F37F-4142-9C32-8378F8FE05C8}"/>
    <cellStyle name="Normal 20 7" xfId="4696" xr:uid="{CE3F47BD-80B8-48D3-8346-953DA8CCF385}"/>
    <cellStyle name="Normal 20 8" xfId="4717" xr:uid="{495D1297-D46A-41C6-918F-A44A0414ABE0}"/>
    <cellStyle name="Normal 20 9" xfId="4716" xr:uid="{A7EA9A58-A297-4103-AB67-8337656CD038}"/>
    <cellStyle name="Normal 21" xfId="437" xr:uid="{A240A3BB-B584-4BCB-9D1E-53D0E7A12378}"/>
    <cellStyle name="Normal 21 2" xfId="438" xr:uid="{F36A07EB-7CA5-45EF-8EE4-FB2DA83D364E}"/>
    <cellStyle name="Normal 21 2 2" xfId="439" xr:uid="{B8E9477E-4CD8-447A-9B3F-CB2ED9AC3EC2}"/>
    <cellStyle name="Normal 21 2 2 2" xfId="5779" xr:uid="{22E14502-6F3A-405A-BEB7-9907DDF2CF58}"/>
    <cellStyle name="Normal 21 2 3" xfId="5607" xr:uid="{E74B1510-E0D1-4607-BBB3-D47F8C0540E6}"/>
    <cellStyle name="Normal 21 3" xfId="4353" xr:uid="{7D4783E4-49B5-4CA2-A10E-FA586A1DB335}"/>
    <cellStyle name="Normal 21 3 2" xfId="4459" xr:uid="{6333FEB8-3A19-4FC9-84F4-12FA4294B120}"/>
    <cellStyle name="Normal 21 3 3" xfId="4458" xr:uid="{AEFD53F9-93B7-4AA1-9CCE-887B9DEFF661}"/>
    <cellStyle name="Normal 21 4" xfId="4570" xr:uid="{077EA0CF-1353-40A6-84C2-07B82FC87331}"/>
    <cellStyle name="Normal 21 4 2" xfId="5548" xr:uid="{6B4FA310-35FF-4F8A-96AA-080E9ACA52E9}"/>
    <cellStyle name="Normal 21 5" xfId="4737" xr:uid="{DA380411-32C5-49AB-B179-66122E6F1FD2}"/>
    <cellStyle name="Normal 22" xfId="440" xr:uid="{F09DCD18-CF51-4B95-9DDE-86F03B849848}"/>
    <cellStyle name="Normal 22 2" xfId="441" xr:uid="{1A21C9E0-40A5-41D1-8C1C-D0B6C7ADE9E6}"/>
    <cellStyle name="Normal 22 2 2" xfId="6836" xr:uid="{6B9A1848-13D1-49F7-9F38-29F0856AA151}"/>
    <cellStyle name="Normal 22 3" xfId="4310" xr:uid="{74C27153-6805-4C6E-8B95-4B5F9C7423C8}"/>
    <cellStyle name="Normal 22 3 2" xfId="4354" xr:uid="{FD9F392C-F6FE-403D-AD17-A6559067F431}"/>
    <cellStyle name="Normal 22 3 2 2" xfId="4461" xr:uid="{D9E1288C-4775-476C-8021-CB20932EEA40}"/>
    <cellStyle name="Normal 22 3 3" xfId="4460" xr:uid="{625317A9-3DC3-4ACD-A8EE-3B999A8EFB3C}"/>
    <cellStyle name="Normal 22 3 4" xfId="4691" xr:uid="{E365340C-1BBF-44A2-ACA1-2470811FA4F9}"/>
    <cellStyle name="Normal 22 4" xfId="4313" xr:uid="{5FCA8194-4E9E-45DA-A479-CA5B5D2CA906}"/>
    <cellStyle name="Normal 22 4 2" xfId="4431" xr:uid="{47FE658D-743F-4223-9F16-73B770E5C9D8}"/>
    <cellStyle name="Normal 22 4 2 2" xfId="6944" xr:uid="{22C4CEFD-78EA-4DB7-A9D7-DCF4B6346154}"/>
    <cellStyle name="Normal 22 4 3" xfId="4571" xr:uid="{0F946A71-C9F5-4369-9D66-8EB1A2793634}"/>
    <cellStyle name="Normal 22 4 3 2" xfId="4590" xr:uid="{973ED463-D629-4CF7-9705-A1D6A9E15D1B}"/>
    <cellStyle name="Normal 22 4 3 2 2" xfId="6946" xr:uid="{1B5D257A-D249-416C-9D4D-875D9CCDD287}"/>
    <cellStyle name="Normal 22 4 3 3" xfId="4748" xr:uid="{14E36DF0-035C-4DC4-8198-8EFD7F5427EB}"/>
    <cellStyle name="Normal 22 4 3 4" xfId="5338" xr:uid="{EAD8F1C4-1DA0-411D-95A2-26CA9197D538}"/>
    <cellStyle name="Normal 22 4 3 5" xfId="5334" xr:uid="{E8FE1976-7A5F-4F07-B143-FC0F26A3424A}"/>
    <cellStyle name="Normal 22 4 4" xfId="4692" xr:uid="{FB0E54C4-FAC5-4AC9-A143-D3CEE86015DF}"/>
    <cellStyle name="Normal 22 4 4 2" xfId="6945" xr:uid="{264442C6-0699-40C9-B16A-2D0542935532}"/>
    <cellStyle name="Normal 22 4 5" xfId="4604" xr:uid="{F8CA738B-D95B-4AE9-BC42-EC7970687001}"/>
    <cellStyle name="Normal 22 4 5 2" xfId="6839" xr:uid="{2E4B88F1-0AF1-48CA-AE26-EE0F8B832EFB}"/>
    <cellStyle name="Normal 22 4 6" xfId="4595" xr:uid="{2B81CE4B-2406-431F-B77C-938C9A7AEFDB}"/>
    <cellStyle name="Normal 22 4 7" xfId="4594" xr:uid="{9FFB57B2-9168-4DB9-B8BB-C7CB88B46F04}"/>
    <cellStyle name="Normal 22 4 8" xfId="4593" xr:uid="{9ED8F515-1801-4F98-9FDC-178A122628B8}"/>
    <cellStyle name="Normal 22 4 9" xfId="4592" xr:uid="{A3CADB57-1D27-48CF-8448-FED88D57B720}"/>
    <cellStyle name="Normal 22 5" xfId="4738" xr:uid="{80A51C75-FA99-4985-AD8E-DA2F926AC075}"/>
    <cellStyle name="Normal 22 5 2" xfId="6823" xr:uid="{6AA16467-6531-4926-B981-0F01E199A407}"/>
    <cellStyle name="Normal 23" xfId="442" xr:uid="{EB112016-1124-49E0-A939-CAED0D22C0AA}"/>
    <cellStyle name="Normal 23 10" xfId="5849" xr:uid="{B3EDAF15-E54C-4E4E-898A-DC6E3CC3B0BD}"/>
    <cellStyle name="Normal 23 2" xfId="2500" xr:uid="{F5ABF6B7-A7D5-4D23-BC4B-180F4BBFB2AB}"/>
    <cellStyle name="Normal 23 2 2" xfId="4356" xr:uid="{F6102173-6818-4A1F-98A4-61E654C0DFFA}"/>
    <cellStyle name="Normal 23 2 2 2" xfId="4751" xr:uid="{38E3A10F-805A-4FAF-9675-270E0C90C9BF}"/>
    <cellStyle name="Normal 23 2 2 2 2" xfId="6882" xr:uid="{A07F3130-542C-4561-B2C2-631A5AA788EF}"/>
    <cellStyle name="Normal 23 2 2 2 2 2" xfId="5826" xr:uid="{8F38C3D5-4775-4E96-A3BB-E16E75A71956}"/>
    <cellStyle name="Normal 23 2 2 2 2 3" xfId="5976" xr:uid="{9BDA4FF3-30E2-4CC0-908A-3A57AB59C77A}"/>
    <cellStyle name="Normal 23 2 2 2 3" xfId="5951" xr:uid="{B717DE6C-87A4-4EEC-BDDE-4FFC4F4AA571}"/>
    <cellStyle name="Normal 23 2 2 2 4" xfId="6115" xr:uid="{9FBFC08F-769B-4685-A3C5-155FF0143789}"/>
    <cellStyle name="Normal 23 2 2 3" xfId="4693" xr:uid="{E433862C-5527-4956-99EC-4A3B758095D5}"/>
    <cellStyle name="Normal 23 2 2 3 2" xfId="5873" xr:uid="{063C354F-A807-4200-B0C8-67B34B5667E0}"/>
    <cellStyle name="Normal 23 2 2 3 3" xfId="6158" xr:uid="{45A9D73F-B040-4477-AA33-61CEFD16CF18}"/>
    <cellStyle name="Normal 23 2 2 4" xfId="4663" xr:uid="{1C63D966-F74C-4089-B305-DC94D9578037}"/>
    <cellStyle name="Normal 23 2 2 4 2" xfId="6201" xr:uid="{231B8683-D7C5-4DC5-969D-DEDD2930D743}"/>
    <cellStyle name="Normal 23 2 2 5" xfId="6178" xr:uid="{C3AB1768-A89F-4716-830B-6642EADC3CA3}"/>
    <cellStyle name="Normal 23 2 2 6" xfId="6122" xr:uid="{A929E0A2-DEF1-45CF-81E2-C2F0C0AE9226}"/>
    <cellStyle name="Normal 23 2 3" xfId="4605" xr:uid="{A3F1E33E-4B69-44C2-AB96-6CDFCE2E99C7}"/>
    <cellStyle name="Normal 23 2 3 2" xfId="6859" xr:uid="{EAE5635D-2220-4E7B-8B10-462558EC6288}"/>
    <cellStyle name="Normal 23 2 3 2 2" xfId="5932" xr:uid="{CE336D0C-6E5F-45E6-B5B6-08D129ABD3AE}"/>
    <cellStyle name="Normal 23 2 3 2 3" xfId="6064" xr:uid="{87E355D1-FCE2-4EAC-A1EB-06D97AD3B59A}"/>
    <cellStyle name="Normal 23 2 3 3" xfId="5956" xr:uid="{1A981E66-D47A-41D8-9D9B-B65469ACAEEA}"/>
    <cellStyle name="Normal 23 2 3 4" xfId="5846" xr:uid="{F43C04E4-606D-4B59-A05B-A1197F078251}"/>
    <cellStyle name="Normal 23 2 4" xfId="4712" xr:uid="{972B72F3-A364-4FAD-8823-A0038FBCC416}"/>
    <cellStyle name="Normal 23 2 4 2" xfId="5989" xr:uid="{DF257C89-2BF5-4E77-8B6B-8FD6733A301F}"/>
    <cellStyle name="Normal 23 2 4 2 2" xfId="5818" xr:uid="{C6D8E0B6-1C67-4131-855D-95B5185937A0}"/>
    <cellStyle name="Normal 23 2 4 2 3" xfId="7138" xr:uid="{884006CC-06BC-42EF-909B-DDD4747A4C91}"/>
    <cellStyle name="Normal 23 2 4 3" xfId="6166" xr:uid="{7ABAB9C9-C546-4B3A-98DE-47801C71DF02}"/>
    <cellStyle name="Normal 23 2 4 4" xfId="6006" xr:uid="{6FE3BFE5-BCDE-4EBB-8240-AC624C305030}"/>
    <cellStyle name="Normal 23 2 5" xfId="6959" xr:uid="{649B39BB-E935-49E5-A462-126C43C1AEC9}"/>
    <cellStyle name="Normal 23 2 5 2" xfId="6150" xr:uid="{A16F876F-5106-46D0-B705-858AE0264378}"/>
    <cellStyle name="Normal 23 2 5 3" xfId="7120" xr:uid="{5C492715-7D91-4482-9DA7-E2C0D5EB11F5}"/>
    <cellStyle name="Normal 23 2 6" xfId="6000" xr:uid="{DD4A1092-D163-4C91-810F-CC1F58F57926}"/>
    <cellStyle name="Normal 23 2 6 2" xfId="6149" xr:uid="{B19DFAAA-B420-4B1C-8CAE-28D7052953AE}"/>
    <cellStyle name="Normal 23 2 6 3" xfId="7084" xr:uid="{C39CC2E5-607E-43BA-8925-8AAB447B0EE8}"/>
    <cellStyle name="Normal 23 2 7" xfId="5925" xr:uid="{F23BE694-1AD0-4AA5-82B1-E0F21EB1499D}"/>
    <cellStyle name="Normal 23 2 8" xfId="6060" xr:uid="{A0F8692F-BD48-4643-BAFB-33574DCB8208}"/>
    <cellStyle name="Normal 23 2 9" xfId="6191" xr:uid="{774FBCF3-C522-4FA2-A8B6-911910F26CF2}"/>
    <cellStyle name="Normal 23 3" xfId="4426" xr:uid="{411AC0FA-F108-4DBB-88A8-57882E8B1F17}"/>
    <cellStyle name="Normal 23 3 2" xfId="6940" xr:uid="{A856DB8E-149F-4719-8597-C6B4457F8E7B}"/>
    <cellStyle name="Normal 23 3 2 2" xfId="6095" xr:uid="{78E27F7F-267F-4F4E-A4E6-FEC8F2CCC47C}"/>
    <cellStyle name="Normal 23 3 2 2 2" xfId="6062" xr:uid="{1D89DEB7-DFE1-4722-8113-B6501484196C}"/>
    <cellStyle name="Normal 23 3 2 2 3" xfId="7163" xr:uid="{91C59797-21D6-468E-B8FA-976611657E78}"/>
    <cellStyle name="Normal 23 3 2 3" xfId="6963" xr:uid="{1C4652EA-148B-4538-9119-9A76170F164C}"/>
    <cellStyle name="Normal 23 3 2 4" xfId="6116" xr:uid="{1D194307-4651-4576-9ED8-44EEBA0764CA}"/>
    <cellStyle name="Normal 23 3 3" xfId="6044" xr:uid="{3FAF14B1-EFD5-4A54-971C-D2102551AEB6}"/>
    <cellStyle name="Normal 23 3 3 2" xfId="6968" xr:uid="{E705D352-2EB3-4602-A03D-86000914E8DC}"/>
    <cellStyle name="Normal 23 3 3 3" xfId="7094" xr:uid="{334147D9-F26E-4444-86C5-BEE89E4AD2AE}"/>
    <cellStyle name="Normal 23 3 4" xfId="6986" xr:uid="{D7DA0CD0-64EA-4F5A-B470-D8969EA84214}"/>
    <cellStyle name="Normal 23 3 5" xfId="6087" xr:uid="{3D8EB8DF-64A9-412A-B468-31030A9FAF6A}"/>
    <cellStyle name="Normal 23 3 6" xfId="6031" xr:uid="{86609718-9F13-4458-A049-566F0D4C8DEF}"/>
    <cellStyle name="Normal 23 4" xfId="4355" xr:uid="{EEA18A33-9164-4DB7-8BB5-352C9F0FF1D1}"/>
    <cellStyle name="Normal 23 4 2" xfId="6881" xr:uid="{2BFD9857-D23B-4718-A50A-8A32D88507F6}"/>
    <cellStyle name="Normal 23 4 2 2" xfId="5935" xr:uid="{50E87BC6-9807-450E-AC29-52203DC59594}"/>
    <cellStyle name="Normal 23 4 2 3" xfId="6171" xr:uid="{67F4B1EE-F97A-4059-98E1-A56CD7DA7BC5}"/>
    <cellStyle name="Normal 23 4 3" xfId="5959" xr:uid="{CE5D4223-11DF-4EA1-B470-257CDA62B535}"/>
    <cellStyle name="Normal 23 4 4" xfId="6056" xr:uid="{5475451E-9FF2-403B-9D1D-5852505A6135}"/>
    <cellStyle name="Normal 23 5" xfId="4572" xr:uid="{61E116FA-08A5-474A-AF45-EC6F02E92B70}"/>
    <cellStyle name="Normal 23 5 2" xfId="6846" xr:uid="{5A370446-D979-46A3-BB18-05DC4770D4CE}"/>
    <cellStyle name="Normal 23 5 2 2" xfId="5916" xr:uid="{D7E8B064-1289-45B7-86C4-EE1A50D73E6D}"/>
    <cellStyle name="Normal 23 5 2 3" xfId="6185" xr:uid="{1CC61EBA-012B-4DBB-8BC9-4E72AC605E58}"/>
    <cellStyle name="Normal 23 5 3" xfId="5950" xr:uid="{0B4EB0AB-5C01-4A06-AD84-DDFAA4001884}"/>
    <cellStyle name="Normal 23 5 4" xfId="6114" xr:uid="{FE40EAA9-2187-49AD-9917-B1BD6D55A6B4}"/>
    <cellStyle name="Normal 23 6" xfId="4739" xr:uid="{D90BD636-3094-4046-8C52-EFB1250477F4}"/>
    <cellStyle name="Normal 23 6 2" xfId="6168" xr:uid="{CDC6E0AA-DE3F-4DEC-A456-C32CF672E907}"/>
    <cellStyle name="Normal 23 6 3" xfId="5996" xr:uid="{225A3D1C-19D2-4F30-8601-3204F47C68E7}"/>
    <cellStyle name="Normal 23 7" xfId="6173" xr:uid="{003710D0-4E24-42C4-964E-5FE37F24B1F7}"/>
    <cellStyle name="Normal 23 7 2" xfId="6967" xr:uid="{61137BF3-C4DC-4B51-B675-4FCEE61F107C}"/>
    <cellStyle name="Normal 23 7 3" xfId="7074" xr:uid="{F6DA78A7-1EF0-44FE-A834-C15557C4E601}"/>
    <cellStyle name="Normal 23 8" xfId="6982" xr:uid="{3F05F562-B49B-4034-AAB3-FD88B35E3503}"/>
    <cellStyle name="Normal 23 9" xfId="5973" xr:uid="{FCE7C826-3163-4F14-9FA9-548AB59C1A82}"/>
    <cellStyle name="Normal 24" xfId="443" xr:uid="{4E2744F3-155B-439F-9AD9-421EB91A28F3}"/>
    <cellStyle name="Normal 24 2" xfId="444" xr:uid="{4F64005A-AEB0-47F7-B916-2953E2155611}"/>
    <cellStyle name="Normal 24 2 2" xfId="4428" xr:uid="{556FEBAC-F969-4E92-A461-F18161B7DE5E}"/>
    <cellStyle name="Normal 24 2 2 2" xfId="6942" xr:uid="{6ACAF8CA-413A-4D12-A142-54B944DC44C4}"/>
    <cellStyle name="Normal 24 2 3" xfId="4358" xr:uid="{6D21FD2D-0C6F-434D-8441-67C24B807386}"/>
    <cellStyle name="Normal 24 2 3 2" xfId="6884" xr:uid="{EBAF2626-E41A-46D7-8352-ACEAB30BEFAE}"/>
    <cellStyle name="Normal 24 2 4" xfId="4574" xr:uid="{196BC8BD-F62D-4D67-B903-E333E048DE8D}"/>
    <cellStyle name="Normal 24 2 4 2" xfId="6848" xr:uid="{DD41B44A-DDCA-4A79-809E-21AF2C063A63}"/>
    <cellStyle name="Normal 24 2 5" xfId="4741" xr:uid="{0854CF42-8455-41D2-95CB-B761F6902B15}"/>
    <cellStyle name="Normal 24 3" xfId="4427" xr:uid="{61790443-8FA0-4F0D-AACB-060FBBCDE29D}"/>
    <cellStyle name="Normal 24 3 2" xfId="6941" xr:uid="{65AD7AD2-F0D5-4E22-A17C-254561011B6F}"/>
    <cellStyle name="Normal 24 4" xfId="4357" xr:uid="{EBF608FB-38C9-4185-B5A4-D8CB2615D4C0}"/>
    <cellStyle name="Normal 24 4 2" xfId="6883" xr:uid="{337AF236-0233-45B5-8888-760349718BBF}"/>
    <cellStyle name="Normal 24 5" xfId="4573" xr:uid="{6DE33237-D7DE-455F-BBD6-A6E275CCB84C}"/>
    <cellStyle name="Normal 24 5 2" xfId="6847" xr:uid="{A3F8A62D-6902-4C51-9D6F-77B650AFE4E2}"/>
    <cellStyle name="Normal 24 6" xfId="4740" xr:uid="{C30DC103-A571-41B5-84EE-0193455B2FA0}"/>
    <cellStyle name="Normal 25" xfId="451" xr:uid="{855106EC-A587-4550-9D57-21E8C684DC05}"/>
    <cellStyle name="Normal 25 2" xfId="4360" xr:uid="{A2A598DD-693B-4B1A-AACD-5EF207E380BF}"/>
    <cellStyle name="Normal 25 2 2" xfId="5337" xr:uid="{FCDCADE9-8E28-4014-807A-F31CEBDBE359}"/>
    <cellStyle name="Normal 25 2 2 2" xfId="6886" xr:uid="{85C15870-6B0E-4B70-A1B1-256418D1090E}"/>
    <cellStyle name="Normal 25 3" xfId="4429" xr:uid="{588AB5A2-AD02-4C02-A162-44C960D8B1FB}"/>
    <cellStyle name="Normal 25 3 2" xfId="6943" xr:uid="{3E48851C-F9CF-47C4-AA19-D2F2061DAACB}"/>
    <cellStyle name="Normal 25 4" xfId="4359" xr:uid="{65956CC7-1372-4877-8E78-7C44B2BCA6EE}"/>
    <cellStyle name="Normal 25 4 2" xfId="6885" xr:uid="{215A0D77-B72F-4C72-8F5F-1E3BE6E67CD2}"/>
    <cellStyle name="Normal 25 5" xfId="4575" xr:uid="{162F9088-8449-44D0-8BAD-E4A3A34AAECC}"/>
    <cellStyle name="Normal 25 5 2" xfId="6849" xr:uid="{DAC6A292-8589-48F5-8F3D-F29D50ABC394}"/>
    <cellStyle name="Normal 26" xfId="2498" xr:uid="{50995439-BA74-4BE4-BC3D-95F7A51F484A}"/>
    <cellStyle name="Normal 26 2" xfId="2499" xr:uid="{B0F0D278-1772-4827-83D8-2C0A3C96DCEF}"/>
    <cellStyle name="Normal 26 2 2" xfId="4362" xr:uid="{3B509FA3-904D-449F-9727-13B7E76F9C34}"/>
    <cellStyle name="Normal 26 2 2 2" xfId="6888" xr:uid="{B10D0E04-9466-4A28-B52C-CEFA2F6E5DFA}"/>
    <cellStyle name="Normal 26 2 3" xfId="6858" xr:uid="{8928492A-32AC-4713-B1AD-A136B47E4D38}"/>
    <cellStyle name="Normal 26 3" xfId="4361" xr:uid="{01049321-BEFE-43BB-A71B-77618EAAF92E}"/>
    <cellStyle name="Normal 26 3 2" xfId="4436" xr:uid="{901E3666-5F0A-4532-93EC-A51E5DEB9396}"/>
    <cellStyle name="Normal 26 3 2 2" xfId="6887" xr:uid="{AB45BAE3-147B-4285-A1CF-45650BB05048}"/>
    <cellStyle name="Normal 26 4" xfId="6857" xr:uid="{99E08B33-EB39-4BE6-B2BC-3EA3584EF4C3}"/>
    <cellStyle name="Normal 27" xfId="2507" xr:uid="{9D955748-6BED-4B79-96C5-6468F7D0BC6A}"/>
    <cellStyle name="Normal 27 2" xfId="4364" xr:uid="{607C6A32-29E0-4AD4-8DF2-CCEBE1BA06A2}"/>
    <cellStyle name="Normal 27 2 2" xfId="6889" xr:uid="{F37D0922-FEF1-4656-80AE-C8727EEB8F9D}"/>
    <cellStyle name="Normal 27 3" xfId="4363" xr:uid="{A548C8A2-D037-4CA9-AA0B-9FBD631512D1}"/>
    <cellStyle name="Normal 27 4" xfId="4599" xr:uid="{227BA2D7-6195-404B-860A-B7183E1E2CD9}"/>
    <cellStyle name="Normal 27 5" xfId="5320" xr:uid="{9433305A-92AC-4FFF-8EFC-E4D9D131AD59}"/>
    <cellStyle name="Normal 27 6" xfId="4589" xr:uid="{6D95D922-C716-4706-8EEA-2769F2845F2D}"/>
    <cellStyle name="Normal 27 7" xfId="5332" xr:uid="{9DA9C92B-CD1E-47E0-A95A-DFE1D66D6D31}"/>
    <cellStyle name="Normal 28" xfId="4365" xr:uid="{99DE2F21-3C37-4FB2-8CDA-499FE169474E}"/>
    <cellStyle name="Normal 28 2" xfId="4366" xr:uid="{4B7B35D9-A6BE-462D-A8A3-F41C4903FDDB}"/>
    <cellStyle name="Normal 28 2 2" xfId="6891" xr:uid="{A6FA1FD8-D71B-448E-9020-1CE814D281B4}"/>
    <cellStyle name="Normal 28 3" xfId="4367" xr:uid="{5864A044-7694-4531-9F16-3070B9CC38A3}"/>
    <cellStyle name="Normal 28 4" xfId="6890" xr:uid="{A358892C-1133-46F1-B908-5CFC7D01AD7A}"/>
    <cellStyle name="Normal 29" xfId="4368" xr:uid="{C1B1272A-1147-427D-A815-E7165A93C304}"/>
    <cellStyle name="Normal 29 2" xfId="4369" xr:uid="{408DF3FC-D243-41F6-927D-89E7098C3EDA}"/>
    <cellStyle name="Normal 29 2 2" xfId="6893" xr:uid="{5DE37DA8-4B4B-4D9D-8905-251CA53FBCB1}"/>
    <cellStyle name="Normal 29 3" xfId="6892" xr:uid="{2AF741DF-72E7-4F48-898C-9080B510E4B6}"/>
    <cellStyle name="Normal 3" xfId="2" xr:uid="{665067A7-73F8-4B7E-BFD2-7BB3B9468366}"/>
    <cellStyle name="Normal 3 10" xfId="5841" xr:uid="{DFFA68B8-74BC-45A4-8DA9-25B199625E51}"/>
    <cellStyle name="Normal 3 10 2" xfId="6037" xr:uid="{01A202B3-0938-4B2B-AF09-3BDA8A4361EA}"/>
    <cellStyle name="Normal 3 10 3" xfId="7080" xr:uid="{B6488BEF-2D0E-48DA-9213-B5C3E52AF05F}"/>
    <cellStyle name="Normal 3 11" xfId="5807" xr:uid="{A5AB4BA3-7DCC-4B9B-9F46-A2DEB4B740F0}"/>
    <cellStyle name="Normal 3 12" xfId="5867" xr:uid="{CE01AAC3-03C0-49AD-9AFC-CB23AE3BE8CB}"/>
    <cellStyle name="Normal 3 13" xfId="7012" xr:uid="{0D7B55C3-3F42-4E31-887D-7107EBB233B7}"/>
    <cellStyle name="Normal 3 14" xfId="5788" xr:uid="{30F69735-C1A6-4FF3-A6CC-AAFB91E4A801}"/>
    <cellStyle name="Normal 3 15" xfId="7179" xr:uid="{4D6BF77E-D283-4EE3-94BD-0FA17CAE12EC}"/>
    <cellStyle name="Normal 3 2" xfId="81" xr:uid="{CCA83C44-B0FC-4B15-A72E-45B0D955B274}"/>
    <cellStyle name="Normal 3 2 2" xfId="82" xr:uid="{75F49166-4F42-4C95-93BC-206376BB47C7}"/>
    <cellStyle name="Normal 3 2 2 2" xfId="288" xr:uid="{D77C175F-76BD-4F4E-AC98-086E9B6FA80E}"/>
    <cellStyle name="Normal 3 2 2 2 2" xfId="4665" xr:uid="{B7558FC4-899C-4C42-8248-98A5D2D209C6}"/>
    <cellStyle name="Normal 3 2 2 2 2 2" xfId="5720" xr:uid="{C0A99361-CA49-4BF8-B798-F2CA682E5C47}"/>
    <cellStyle name="Normal 3 2 2 2 3" xfId="5549" xr:uid="{C4DA3F99-C6B4-4A26-BA82-26D12E1DD840}"/>
    <cellStyle name="Normal 3 2 2 3" xfId="4556" xr:uid="{E54050C9-3A61-4559-A613-63D17B5F8CE5}"/>
    <cellStyle name="Normal 3 2 2 3 2" xfId="5437" xr:uid="{DD535662-0794-4C8D-9F05-1CD5FD163363}"/>
    <cellStyle name="Normal 3 2 2 3 2 2" xfId="5782" xr:uid="{72555336-E8E8-42FC-BEF0-303D2E54400B}"/>
    <cellStyle name="Normal 3 2 2 3 3" xfId="5609" xr:uid="{0A8D8D31-2F32-46FD-B5F2-1E8C147FBDA9}"/>
    <cellStyle name="Normal 3 2 2 4" xfId="5389" xr:uid="{5C31A13A-D1E0-431A-8483-EC3CCCFB1FF3}"/>
    <cellStyle name="Normal 3 2 2 4 2" xfId="5664" xr:uid="{F5C6151A-EBFF-4B66-9A8A-66C775250702}"/>
    <cellStyle name="Normal 3 2 2 5" xfId="5492" xr:uid="{410B7340-6871-41FB-B26C-6CD936C64B48}"/>
    <cellStyle name="Normal 3 2 3" xfId="83" xr:uid="{39A44FF0-4B30-4E67-AF1F-6C527ABAC86D}"/>
    <cellStyle name="Normal 3 2 3 10" xfId="7013" xr:uid="{ABC527B4-2B94-465F-86D2-2637906047CC}"/>
    <cellStyle name="Normal 3 2 3 2" xfId="6124" xr:uid="{C8DF01C0-35EA-451E-9DE5-789FDBB302F5}"/>
    <cellStyle name="Normal 3 2 3 2 2" xfId="6129" xr:uid="{DBF5DC6D-CF01-4509-BD37-0059B94EEA73}"/>
    <cellStyle name="Normal 3 2 3 2 2 2" xfId="6050" xr:uid="{72828984-920B-4117-A2D5-ABECE51722D4}"/>
    <cellStyle name="Normal 3 2 3 2 2 2 2" xfId="5975" xr:uid="{CD3EAB19-A776-46C4-ACE1-864A26FE282F}"/>
    <cellStyle name="Normal 3 2 3 2 2 2 2 2" xfId="5871" xr:uid="{01AF43AA-C095-4CB8-8716-0BD6A4FDF408}"/>
    <cellStyle name="Normal 3 2 3 2 2 2 2 3" xfId="7177" xr:uid="{3A4413CD-5E8E-4C3E-8C28-1570011CC166}"/>
    <cellStyle name="Normal 3 2 3 2 2 2 3" xfId="6070" xr:uid="{ABABC86A-EE3C-4AEB-8A5D-25C5AEB9A91A}"/>
    <cellStyle name="Normal 3 2 3 2 2 2 4" xfId="7057" xr:uid="{AE26422C-6221-403E-9C79-AB34D9200FF3}"/>
    <cellStyle name="Normal 3 2 3 2 2 3" xfId="6109" xr:uid="{7C22DEC1-A9EE-44C4-86FE-C93C913E87A4}"/>
    <cellStyle name="Normal 3 2 3 2 2 3 2" xfId="5838" xr:uid="{E41C6808-8A71-4FC8-B4FA-18893E6D4DBA}"/>
    <cellStyle name="Normal 3 2 3 2 2 3 3" xfId="7109" xr:uid="{4E963475-C741-43B4-A490-7D5A8E073958}"/>
    <cellStyle name="Normal 3 2 3 2 2 4" xfId="5920" xr:uid="{9C88D4AA-27C5-4B01-A1B8-2136F2724D48}"/>
    <cellStyle name="Normal 3 2 3 2 2 5" xfId="6082" xr:uid="{7273E5F9-6576-40D8-B56E-41B27018981E}"/>
    <cellStyle name="Normal 3 2 3 2 2 6" xfId="7031" xr:uid="{A88E88B0-A558-42FE-A649-5E8865E4770F}"/>
    <cellStyle name="Normal 3 2 3 2 3" xfId="6117" xr:uid="{26E0899C-41E3-42C5-9447-5EDA2F0C4BD7}"/>
    <cellStyle name="Normal 3 2 3 2 3 2" xfId="5809" xr:uid="{4926306A-A09D-4409-BED6-B7E314EAF016}"/>
    <cellStyle name="Normal 3 2 3 2 3 2 2" xfId="5930" xr:uid="{B03DA9FE-A092-41AE-8710-560DD98C937E}"/>
    <cellStyle name="Normal 3 2 3 2 3 2 3" xfId="7160" xr:uid="{ED8E40E1-441B-4FD0-90EB-BD91C71765AF}"/>
    <cellStyle name="Normal 3 2 3 2 3 3" xfId="6145" xr:uid="{341286E9-4FB0-41E3-9C97-ADCB5753C1AC}"/>
    <cellStyle name="Normal 3 2 3 2 3 4" xfId="7044" xr:uid="{89FA0C83-8250-4853-9DBF-BCEACDB9E396}"/>
    <cellStyle name="Normal 3 2 3 2 4" xfId="6005" xr:uid="{DF70B446-64EF-421A-95D9-63DBD7C3EB83}"/>
    <cellStyle name="Normal 3 2 3 2 4 2" xfId="6097" xr:uid="{C4E36A2D-DF58-4965-A03C-6B2E4B985365}"/>
    <cellStyle name="Normal 3 2 3 2 4 2 2" xfId="5936" xr:uid="{9671122F-6CC4-4E9D-9F3F-5BB320739D47}"/>
    <cellStyle name="Normal 3 2 3 2 4 2 3" xfId="7145" xr:uid="{5E8D46E1-DC87-4F24-BA36-0CA1F94E8D0C}"/>
    <cellStyle name="Normal 3 2 3 2 4 3" xfId="5946" xr:uid="{193B4B48-201B-49F2-B6B1-8F275ADE44C8}"/>
    <cellStyle name="Normal 3 2 3 2 4 4" xfId="7072" xr:uid="{177CD89A-0074-4160-B6EA-2E5C32B8C5D4}"/>
    <cellStyle name="Normal 3 2 3 2 5" xfId="5908" xr:uid="{0E5FACD2-A808-4A0C-865B-70FCBD5E4FD5}"/>
    <cellStyle name="Normal 3 2 3 2 5 2" xfId="7004" xr:uid="{18F9F423-6E07-4F49-A3BC-7974C49BEF6B}"/>
    <cellStyle name="Normal 3 2 3 2 5 3" xfId="7127" xr:uid="{20DC998E-A0A8-4002-9371-AB8A0E9524E7}"/>
    <cellStyle name="Normal 3 2 3 2 6" xfId="6110" xr:uid="{0218C139-4A05-4A9C-8439-C48EA8918898}"/>
    <cellStyle name="Normal 3 2 3 2 6 2" xfId="6190" xr:uid="{55244867-638C-48F0-A97A-2178950A2A5A}"/>
    <cellStyle name="Normal 3 2 3 2 6 3" xfId="7091" xr:uid="{FC0B48BD-44BF-4172-B40C-E962095036CC}"/>
    <cellStyle name="Normal 3 2 3 2 7" xfId="6026" xr:uid="{CB3E243E-BBA6-4087-A258-898C9022F9F0}"/>
    <cellStyle name="Normal 3 2 3 2 8" xfId="5964" xr:uid="{2C222A07-A095-4C3C-B8FD-8FEEEC994B56}"/>
    <cellStyle name="Normal 3 2 3 2 9" xfId="7019" xr:uid="{63D0B03D-5522-4DB9-9668-2AA836B94EA4}"/>
    <cellStyle name="Normal 3 2 3 3" xfId="6992" xr:uid="{97E1F9E5-BBB9-4DEE-A3DD-13974E0C649A}"/>
    <cellStyle name="Normal 3 2 3 3 2" xfId="6994" xr:uid="{E559BBE7-CA01-40DD-8514-E64555C41597}"/>
    <cellStyle name="Normal 3 2 3 3 2 2" xfId="5977" xr:uid="{86F61D66-565D-4A89-9482-6AADF09474E6}"/>
    <cellStyle name="Normal 3 2 3 3 2 2 2" xfId="5915" xr:uid="{7DE61749-3CD4-43E7-987C-6D4C736CFB4C}"/>
    <cellStyle name="Normal 3 2 3 3 2 2 3" xfId="7169" xr:uid="{32F3F61F-93D6-4178-BC68-F7E2D2495EBB}"/>
    <cellStyle name="Normal 3 2 3 3 2 3" xfId="7000" xr:uid="{21592181-1179-4771-8202-19F8B1F69A16}"/>
    <cellStyle name="Normal 3 2 3 3 2 4" xfId="7051" xr:uid="{22A263F3-C269-4F87-813D-43E797A8BF49}"/>
    <cellStyle name="Normal 3 2 3 3 3" xfId="6172" xr:uid="{C0E89C5D-22A7-4C20-A0DA-CBA76F4C4A0B}"/>
    <cellStyle name="Normal 3 2 3 3 3 2" xfId="6071" xr:uid="{207D23F9-2E37-48FD-9AE4-5E64618A4AFB}"/>
    <cellStyle name="Normal 3 2 3 3 3 3" xfId="7101" xr:uid="{092C7C22-3A43-4A4C-8726-CB84D0F71FF3}"/>
    <cellStyle name="Normal 3 2 3 3 4" xfId="6128" xr:uid="{FCED4E30-AA17-4213-8F6B-596DF16C2A67}"/>
    <cellStyle name="Normal 3 2 3 3 5" xfId="6025" xr:uid="{95F16783-F069-4E78-BCC0-DD345B54D45C}"/>
    <cellStyle name="Normal 3 2 3 3 6" xfId="7025" xr:uid="{47DD4A65-7C57-41A9-A557-E53D54E1FD64}"/>
    <cellStyle name="Normal 3 2 3 4" xfId="6017" xr:uid="{D69CB325-FFDB-4D66-8744-EFE7C26465AB}"/>
    <cellStyle name="Normal 3 2 3 4 2" xfId="6053" xr:uid="{B64A07A0-46C0-4C26-A763-1C34B11CA8BA}"/>
    <cellStyle name="Normal 3 2 3 4 2 2" xfId="6035" xr:uid="{B7F9889C-AC98-4382-B08F-CB0EF7740CF3}"/>
    <cellStyle name="Normal 3 2 3 4 2 3" xfId="7152" xr:uid="{B304A0AB-EBC0-4A98-A8DC-67B9D19A80BC}"/>
    <cellStyle name="Normal 3 2 3 4 3" xfId="6049" xr:uid="{9A12A299-3D99-42C7-A42E-9C7FC5B717DF}"/>
    <cellStyle name="Normal 3 2 3 4 4" xfId="7038" xr:uid="{EB8E5669-F682-4B57-A789-FB67F9415972}"/>
    <cellStyle name="Normal 3 2 3 5" xfId="5843" xr:uid="{2D6C4BD1-D6CF-41FD-B01B-F15380E45D9E}"/>
    <cellStyle name="Normal 3 2 3 5 2" xfId="6960" xr:uid="{CD93014B-1AEF-4ABC-89C1-E674744B9D80}"/>
    <cellStyle name="Normal 3 2 3 5 2 2" xfId="6148" xr:uid="{8E452CBB-42EE-4BE6-865C-122C08ECEE5E}"/>
    <cellStyle name="Normal 3 2 3 5 2 3" xfId="7136" xr:uid="{FFB76E37-0385-4458-8A91-473248D188CF}"/>
    <cellStyle name="Normal 3 2 3 5 3" xfId="5851" xr:uid="{0B26D40E-0B1F-4B1C-B2F6-BE19F10AFE77}"/>
    <cellStyle name="Normal 3 2 3 5 4" xfId="7064" xr:uid="{C4592FBD-EEC2-4EC8-ADB1-F375ED67C67E}"/>
    <cellStyle name="Normal 3 2 3 6" xfId="5865" xr:uid="{7790022F-5410-40D2-8F98-8932C68A3550}"/>
    <cellStyle name="Normal 3 2 3 6 2" xfId="6141" xr:uid="{CEF5AD65-7FE1-4799-AE8E-981969A8CDE1}"/>
    <cellStyle name="Normal 3 2 3 6 3" xfId="7117" xr:uid="{8A2EB771-C581-40A3-9A50-38BE3FDC9E5C}"/>
    <cellStyle name="Normal 3 2 3 7" xfId="6001" xr:uid="{8CE257D0-469A-4D8C-A249-8BD036C3AD06}"/>
    <cellStyle name="Normal 3 2 3 7 2" xfId="6073" xr:uid="{5AEECF9A-39C7-4C17-8431-0239709951B2}"/>
    <cellStyle name="Normal 3 2 3 7 3" xfId="7081" xr:uid="{43D98DDE-A24C-456E-8473-07D4DC5C1099}"/>
    <cellStyle name="Normal 3 2 3 8" xfId="6984" xr:uid="{BD1F0350-F441-4B71-9654-B0030B2BCA6C}"/>
    <cellStyle name="Normal 3 2 3 9" xfId="5808" xr:uid="{0166D4D7-E2BA-446F-97D4-D2A9B4DED042}"/>
    <cellStyle name="Normal 3 2 4" xfId="289" xr:uid="{6353E817-28D2-4961-BD27-006CA6D8E4B9}"/>
    <cellStyle name="Normal 3 2 4 2" xfId="4666" xr:uid="{86F26138-F5E7-4B3B-8B1C-319DA6C72131}"/>
    <cellStyle name="Normal 3 2 4 2 2" xfId="5721" xr:uid="{C7B2AEBC-3BFF-4657-9EF5-8D578A0198DC}"/>
    <cellStyle name="Normal 3 2 4 3" xfId="5550" xr:uid="{5E2ACBAC-AC84-4466-A03A-91D9593E0D4C}"/>
    <cellStyle name="Normal 3 2 5" xfId="2506" xr:uid="{4708A22A-44B2-43C9-ADD6-9DC11CF2A89B}"/>
    <cellStyle name="Normal 3 2 5 2" xfId="4509" xr:uid="{D0CC8BEB-267B-4995-B93F-9434EC16EEFA}"/>
    <cellStyle name="Normal 3 2 5 2 2" xfId="5781" xr:uid="{CEB96C12-E6DE-4246-8961-82403370ADAE}"/>
    <cellStyle name="Normal 3 2 5 3" xfId="5304" xr:uid="{668AE322-66E0-427A-8319-7135778AAA6B}"/>
    <cellStyle name="Normal 3 2 5 3 2" xfId="5608" xr:uid="{765AD956-4660-41FF-9866-A29C2800262C}"/>
    <cellStyle name="Normal 3 2 6" xfId="5388" xr:uid="{510618FA-4B03-4672-9842-AB9C7ADA45CD}"/>
    <cellStyle name="Normal 3 2 6 2" xfId="5663" xr:uid="{8AE5E320-14CD-4CDA-B4AB-928038F101AB}"/>
    <cellStyle name="Normal 3 2 7" xfId="5491" xr:uid="{BF812A64-E0DB-4466-AA01-2B35433FFA6E}"/>
    <cellStyle name="Normal 3 3" xfId="84" xr:uid="{3CB12D7B-FD74-4251-8C44-4683312B20E1}"/>
    <cellStyle name="Normal 3 3 2" xfId="290" xr:uid="{3A2F6B8C-6D18-44FC-80D4-A011D28DAD13}"/>
    <cellStyle name="Normal 3 3 2 2" xfId="4667" xr:uid="{0BE3C76B-3C32-4E2F-A49C-54855E77F04D}"/>
    <cellStyle name="Normal 3 3 2 2 2" xfId="5722" xr:uid="{D7D842A6-C194-4C94-91A3-319DB120818E}"/>
    <cellStyle name="Normal 3 3 2 3" xfId="5551" xr:uid="{A11011F3-2662-4E8C-B099-485721CFAABA}"/>
    <cellStyle name="Normal 3 3 3" xfId="4557" xr:uid="{32761C22-CE46-4737-B7FE-74C7CA0C2090}"/>
    <cellStyle name="Normal 3 3 3 2" xfId="5438" xr:uid="{84D0B549-9DB1-4908-9C6E-1993E3ACD80A}"/>
    <cellStyle name="Normal 3 3 3 2 2" xfId="5783" xr:uid="{619368E2-A536-4CD8-9961-AE77E94F471F}"/>
    <cellStyle name="Normal 3 3 3 3" xfId="5610" xr:uid="{0EAED99E-41E6-4DC8-BE93-90E09078C29A}"/>
    <cellStyle name="Normal 3 3 4" xfId="5390" xr:uid="{11D81095-FE76-486E-BA73-A56CDBFBCEEA}"/>
    <cellStyle name="Normal 3 3 4 2" xfId="5665" xr:uid="{16F855D9-4BA2-4B46-B64E-7548F384193E}"/>
    <cellStyle name="Normal 3 3 5" xfId="5493" xr:uid="{5415AAB7-B9EF-47AB-817E-32C451C48091}"/>
    <cellStyle name="Normal 3 4" xfId="85" xr:uid="{25BEDB3D-2D32-4AD3-A1EA-D715C754A362}"/>
    <cellStyle name="Normal 3 4 2" xfId="2502" xr:uid="{0508B886-11CE-4593-BF35-0ABF1B947506}"/>
    <cellStyle name="Normal 3 4 2 2" xfId="4668" xr:uid="{C0BCC590-50F7-4997-A0E6-D829017F76B7}"/>
    <cellStyle name="Normal 3 4 2 3" xfId="5396" xr:uid="{6B4251C9-1347-4224-8611-52CE801B9B42}"/>
    <cellStyle name="Normal 3 4 3" xfId="5345" xr:uid="{8648F407-098C-4C1F-92E8-492A6B993B40}"/>
    <cellStyle name="Normal 3 5" xfId="2501" xr:uid="{B731895F-9461-47F9-BF92-14D6FFD26113}"/>
    <cellStyle name="Normal 3 5 2" xfId="4669" xr:uid="{F7BB2411-A36E-4CE6-95B2-A2EE9E00DF89}"/>
    <cellStyle name="Normal 3 5 2 2" xfId="5780" xr:uid="{1D093471-D94C-46D1-9478-08393FDCC850}"/>
    <cellStyle name="Normal 3 5 2 2 2" xfId="5834" xr:uid="{D8D49B5C-810E-4688-A2E6-AEC140BD79BA}"/>
    <cellStyle name="Normal 3 5 2 2 2 2" xfId="6136" xr:uid="{5ADCD75E-EBA4-40F4-8D3E-41170CA2EDD6}"/>
    <cellStyle name="Normal 3 5 2 2 2 3" xfId="7176" xr:uid="{F4321238-9F05-4487-A6E9-596D8B90C3DB}"/>
    <cellStyle name="Normal 3 5 2 2 3" xfId="6965" xr:uid="{A9AAC949-A01D-4ADB-9E3C-B5F9E7F6C3C0}"/>
    <cellStyle name="Normal 3 5 2 2 4" xfId="6066" xr:uid="{F15B3C49-C1D3-4929-B757-73F2E21AAD36}"/>
    <cellStyle name="Normal 3 5 2 3" xfId="5436" xr:uid="{AD18CB0A-7474-463B-BB17-22B652B4D4DD}"/>
    <cellStyle name="Normal 3 5 2 3 2" xfId="5863" xr:uid="{9F13DFBF-131B-4608-B83E-6E9015B2A40E}"/>
    <cellStyle name="Normal 3 5 2 3 3" xfId="7108" xr:uid="{07F4009B-C8CE-4FD2-8F27-A52C976E9E40}"/>
    <cellStyle name="Normal 3 5 2 3 4" xfId="6054" xr:uid="{E3C3CAE9-E0D1-4BFF-8DEF-C03D8003C07F}"/>
    <cellStyle name="Normal 3 5 2 4" xfId="5861" xr:uid="{A69BEA4C-16B1-4B38-BD40-456AB5D5AB5E}"/>
    <cellStyle name="Normal 3 5 2 5" xfId="5852" xr:uid="{06011998-B2E3-4A17-8CB6-6C634EA04455}"/>
    <cellStyle name="Normal 3 5 2 6" xfId="7030" xr:uid="{42415046-3139-4363-AE05-952D59FCC038}"/>
    <cellStyle name="Normal 3 5 3" xfId="4745" xr:uid="{CD60DC17-C640-4414-99CF-951919191D12}"/>
    <cellStyle name="Normal 3 5 3 2" xfId="5980" xr:uid="{7EBF0573-F826-4B12-8BFD-C496B34C0DEC}"/>
    <cellStyle name="Normal 3 5 3 2 2" xfId="6999" xr:uid="{CA0EC428-11D9-4EDF-A3D1-CDDD3C9CD48A}"/>
    <cellStyle name="Normal 3 5 3 2 3" xfId="7159" xr:uid="{2CF28F6B-3706-45F6-87F2-8BF00811670E}"/>
    <cellStyle name="Normal 3 5 3 3" xfId="5868" xr:uid="{AE60EEA9-9542-4CA6-9029-24528591863D}"/>
    <cellStyle name="Normal 3 5 3 4" xfId="6993" xr:uid="{591566BB-121D-43F9-820A-3896EF2C1858}"/>
    <cellStyle name="Normal 3 5 4" xfId="4713" xr:uid="{DFC50C8C-608F-4B86-898B-038892DDDFFC}"/>
    <cellStyle name="Normal 3 5 4 2" xfId="6098" xr:uid="{A3B5FB03-F18D-4998-9895-8B362B41BDD5}"/>
    <cellStyle name="Normal 3 5 4 2 2" xfId="5814" xr:uid="{B90C3E70-2269-4BF1-8044-156E4E2742C8}"/>
    <cellStyle name="Normal 3 5 4 2 3" xfId="7144" xr:uid="{784C31B0-097B-42AB-9964-53FB958C13F2}"/>
    <cellStyle name="Normal 3 5 4 3" xfId="5822" xr:uid="{C3249FE0-0236-405C-BE31-55C8D7915AC2}"/>
    <cellStyle name="Normal 3 5 4 4" xfId="7071" xr:uid="{FD76001B-EA34-426B-BA98-FCED5FE49DB6}"/>
    <cellStyle name="Normal 3 5 5" xfId="5864" xr:uid="{B0AA6B8E-D725-4D71-928A-57F3B3B05925}"/>
    <cellStyle name="Normal 3 5 5 2" xfId="6130" xr:uid="{195663C6-71AB-42EB-8AC5-CE8C5EB4E20F}"/>
    <cellStyle name="Normal 3 5 5 3" xfId="7126" xr:uid="{F58CFBFF-BC86-4DB4-985E-A04CE3B57839}"/>
    <cellStyle name="Normal 3 5 6" xfId="6059" xr:uid="{A13B82A2-B929-411A-A35F-B65829EC35EB}"/>
    <cellStyle name="Normal 3 5 6 2" xfId="6034" xr:uid="{B29E1ABB-10BC-4AF4-88D2-98A6701A0450}"/>
    <cellStyle name="Normal 3 5 6 3" xfId="7090" xr:uid="{E3FC6938-AC4F-4D0F-A74D-592E484B0998}"/>
    <cellStyle name="Normal 3 5 7" xfId="5924" xr:uid="{83B98792-8DF4-4C8D-9BAE-46049E9C7FCE}"/>
    <cellStyle name="Normal 3 5 8" xfId="6088" xr:uid="{34AA29B5-CB99-459E-91A3-26D0DB1AC2DA}"/>
    <cellStyle name="Normal 3 5 9" xfId="7018" xr:uid="{D19DB78B-D227-42F7-A7E9-47775E7D59A8}"/>
    <cellStyle name="Normal 3 6" xfId="4664" xr:uid="{CFE3906F-B23B-4D45-90A8-F3812A477A70}"/>
    <cellStyle name="Normal 3 6 2" xfId="5336" xr:uid="{50E3841D-B463-4CDF-856E-4603A563DE36}"/>
    <cellStyle name="Normal 3 6 2 2" xfId="5333" xr:uid="{91D8106A-A4D5-49DB-A414-9282A3019E7D}"/>
    <cellStyle name="Normal 3 6 2 2 2" xfId="6047" xr:uid="{55879659-7BDF-48C8-B51E-0E6BE3E0C2AA}"/>
    <cellStyle name="Normal 3 6 2 2 3" xfId="6043" xr:uid="{75D1BDCA-D7CE-4D3C-895F-293DF87C9004}"/>
    <cellStyle name="Normal 3 6 2 3" xfId="7001" xr:uid="{BFBC8F3A-3278-4D2A-852A-09DD63B62268}"/>
    <cellStyle name="Normal 3 6 2 4" xfId="6013" xr:uid="{CF7B7CE1-279A-46EA-8B6F-B7D1C6025793}"/>
    <cellStyle name="Normal 3 6 3" xfId="5910" xr:uid="{29B2F0F0-5D54-4733-9096-48054197AA0F}"/>
    <cellStyle name="Normal 3 6 3 2" xfId="6969" xr:uid="{40765B64-AC8C-4D91-884A-767B49DA2DEB}"/>
    <cellStyle name="Normal 3 6 3 3" xfId="7100" xr:uid="{3DBD1A03-0941-462B-BCD2-0C7054C9FEA1}"/>
    <cellStyle name="Normal 3 6 4" xfId="6184" xr:uid="{342C80CB-6C03-44B1-B145-CEB837D718A3}"/>
    <cellStyle name="Normal 3 6 5" xfId="5963" xr:uid="{AA05ADFD-3FF5-4F55-9767-83F021044B66}"/>
    <cellStyle name="Normal 3 6 6" xfId="5847" xr:uid="{F2921A4C-F261-4037-9A5B-8353F89FFE70}"/>
    <cellStyle name="Normal 3 7" xfId="5490" xr:uid="{B12AADE8-3EAD-40B8-9F88-CC364823E8E7}"/>
    <cellStyle name="Normal 3 7 2" xfId="5878" xr:uid="{F4C0C2A0-19C4-44C9-B8AC-B1D1EF5FBDDC}"/>
    <cellStyle name="Normal 3 7 2 2" xfId="6138" xr:uid="{B1F5AB01-B844-4A00-894E-F061B2782D0D}"/>
    <cellStyle name="Normal 3 7 2 3" xfId="7151" xr:uid="{B99EB4AF-2CBC-4729-9ED0-1334DDDCB7D6}"/>
    <cellStyle name="Normal 3 7 3" xfId="6079" xr:uid="{E66DE137-58FC-441C-8A11-9D2342F8934A}"/>
    <cellStyle name="Normal 3 7 4" xfId="7037" xr:uid="{682717EF-0101-4AF7-B032-9D8AF56DD870}"/>
    <cellStyle name="Normal 3 7 5" xfId="6119" xr:uid="{442D6DA3-E818-4FBE-B445-65438BAB20DA}"/>
    <cellStyle name="Normal 3 8" xfId="5348" xr:uid="{1F18E22B-E39F-4B5B-BAB8-A522DFB80CBF}"/>
    <cellStyle name="Normal 3 8 2" xfId="6103" xr:uid="{5A34566A-57FC-4B9B-8DEB-212F67AA5CD1}"/>
    <cellStyle name="Normal 3 8 2 2" xfId="5938" xr:uid="{9517CA1F-C3AB-488C-BCFF-245040D9E3B7}"/>
    <cellStyle name="Normal 3 8 2 3" xfId="7135" xr:uid="{934844C7-A1C4-4AD3-BD8E-DB0E05F0F8AF}"/>
    <cellStyle name="Normal 3 8 3" xfId="6075" xr:uid="{F320E6EF-1328-493C-A52A-EE9B947BBA7B}"/>
    <cellStyle name="Normal 3 8 4" xfId="7063" xr:uid="{9D8B1788-EECA-42E8-B761-57651F51558C}"/>
    <cellStyle name="Normal 3 8 5" xfId="6007" xr:uid="{242C67FF-21D9-419A-AEFB-8E0DFEB23E03}"/>
    <cellStyle name="Normal 3 9" xfId="6193" xr:uid="{A512F885-8891-43B0-8C6E-5C621071C7AF}"/>
    <cellStyle name="Normal 3 9 2" xfId="5856" xr:uid="{5FF45E5D-0980-4485-BFC7-4FF014476D97}"/>
    <cellStyle name="Normal 3 9 3" xfId="7116" xr:uid="{39C0509F-A038-4961-89FC-06FE84602BD5}"/>
    <cellStyle name="Normal 30" xfId="4370" xr:uid="{71CBB5C3-42A9-488E-9CCE-1BA441FFF7D9}"/>
    <cellStyle name="Normal 30 2" xfId="4371" xr:uid="{8D4A5077-9D9A-4FE0-8A88-BCA4D0A5E1F8}"/>
    <cellStyle name="Normal 30 2 2" xfId="6895" xr:uid="{D13B9B55-55D1-4D68-8D84-0A1232862B75}"/>
    <cellStyle name="Normal 30 3" xfId="6894" xr:uid="{D9F868D2-37EF-4A9B-AEF1-51F245D9BA7C}"/>
    <cellStyle name="Normal 31" xfId="4372" xr:uid="{A3EA45CD-803A-47C4-B4A4-458A95608A51}"/>
    <cellStyle name="Normal 31 2" xfId="4373" xr:uid="{2FDDDE92-B2FE-40AE-AE78-C61CF5B34ACB}"/>
    <cellStyle name="Normal 31 2 2" xfId="6897" xr:uid="{BB921079-5E58-420D-8D3A-45F4D941A5B0}"/>
    <cellStyle name="Normal 31 3" xfId="6896" xr:uid="{6885363B-D711-40AD-B2C5-32BA71D6D66D}"/>
    <cellStyle name="Normal 32" xfId="4374" xr:uid="{D993BF3E-1400-4CE2-A5FA-C4CD616035B5}"/>
    <cellStyle name="Normal 33" xfId="4375" xr:uid="{7CEABFC3-05B4-4B82-8A45-96B47B4552F5}"/>
    <cellStyle name="Normal 33 2" xfId="4376" xr:uid="{427AEA33-B909-4F38-A1E3-ED7696DBFFBF}"/>
    <cellStyle name="Normal 33 2 2" xfId="6899" xr:uid="{6763E86D-C29D-4367-A6C7-735B479D004D}"/>
    <cellStyle name="Normal 33 3" xfId="6898" xr:uid="{AE4547C3-106D-486F-AA37-8A16CEA7AAD7}"/>
    <cellStyle name="Normal 34" xfId="4377" xr:uid="{19C7672C-C3BC-44F2-9060-BDD98070D839}"/>
    <cellStyle name="Normal 34 2" xfId="4378" xr:uid="{29D6C3ED-7FFE-4D04-8F53-559E8581F377}"/>
    <cellStyle name="Normal 34 2 2" xfId="6901" xr:uid="{3A889322-5D95-404D-836E-020AAFB443D2}"/>
    <cellStyle name="Normal 34 3" xfId="6900" xr:uid="{E0A42759-61F0-42CC-B0C4-F15B44A63A81}"/>
    <cellStyle name="Normal 35" xfId="4379" xr:uid="{18C319DB-C64D-4E10-B616-43BD20E39A34}"/>
    <cellStyle name="Normal 35 2" xfId="4380" xr:uid="{43912865-9AB3-4E35-B3CC-0FA245B17E65}"/>
    <cellStyle name="Normal 35 2 2" xfId="6903" xr:uid="{A6427FE1-F6D7-40DF-A49C-F96292662DEB}"/>
    <cellStyle name="Normal 35 3" xfId="6902" xr:uid="{70BA5195-59B9-4E05-8E01-26F935E8E25F}"/>
    <cellStyle name="Normal 36" xfId="4381" xr:uid="{06981EBB-9C8D-434A-8737-965595C8F0F0}"/>
    <cellStyle name="Normal 36 2" xfId="4382" xr:uid="{155E2C3E-83FD-4190-BF18-2411B100B268}"/>
    <cellStyle name="Normal 36 2 2" xfId="6905" xr:uid="{A3C5BCC8-1CB0-4F58-9E09-CBA075C15A64}"/>
    <cellStyle name="Normal 36 3" xfId="6904" xr:uid="{76262947-FE78-4F65-8C6D-377EA1E3216F}"/>
    <cellStyle name="Normal 37" xfId="4383" xr:uid="{0F653DC9-A478-4723-831F-484117BCDD7E}"/>
    <cellStyle name="Normal 37 2" xfId="4384" xr:uid="{5EAFBC75-56DD-479F-82C9-282B615D440B}"/>
    <cellStyle name="Normal 37 2 2" xfId="6907" xr:uid="{DC800E1A-B38B-4727-82ED-9462F5F63A5C}"/>
    <cellStyle name="Normal 37 3" xfId="6906" xr:uid="{7013FDD9-59D4-478D-9959-202C322CE986}"/>
    <cellStyle name="Normal 38" xfId="4385" xr:uid="{B108F92B-8EDC-4B19-B69B-5A393749DBD7}"/>
    <cellStyle name="Normal 38 2" xfId="4386" xr:uid="{56713E65-7E68-48A5-8BB1-C5C7D2E4C4B9}"/>
    <cellStyle name="Normal 38 2 2" xfId="6909" xr:uid="{25CD98F8-B3F4-4229-A95D-3762CA61F31F}"/>
    <cellStyle name="Normal 38 3" xfId="6908" xr:uid="{B10D0DA6-8F6B-46DC-896C-29C6C5EEECCE}"/>
    <cellStyle name="Normal 39" xfId="4387" xr:uid="{22A8A585-3626-4D9E-9291-D5091F51BBFF}"/>
    <cellStyle name="Normal 39 2" xfId="4388" xr:uid="{9B616D8F-A9A6-418C-B590-5702319AA6B0}"/>
    <cellStyle name="Normal 39 2 2" xfId="4389" xr:uid="{AC6F68B6-4C70-43FC-B833-659D3C65EE19}"/>
    <cellStyle name="Normal 39 2 2 2" xfId="6912" xr:uid="{375A3287-A465-40B3-ADAE-2566DB69D5A2}"/>
    <cellStyle name="Normal 39 2 3" xfId="6911" xr:uid="{DB7EEFBE-4538-4BA0-B38E-401B0AF9ED61}"/>
    <cellStyle name="Normal 39 3" xfId="4390" xr:uid="{B3BF7B74-EB7C-4D1B-B8D0-1A2E89B92476}"/>
    <cellStyle name="Normal 39 3 2" xfId="6913" xr:uid="{9AAFE294-AB23-4610-BC26-05317F582996}"/>
    <cellStyle name="Normal 39 4" xfId="6910" xr:uid="{40892F15-B65F-42A1-BC8A-6F71AA2DA292}"/>
    <cellStyle name="Normal 4" xfId="86" xr:uid="{449947F4-8EF1-4A77-86A0-363B1512FABA}"/>
    <cellStyle name="Normal 4 10" xfId="5969" xr:uid="{317E0BBC-8A0A-49C6-B1BC-111A60288817}"/>
    <cellStyle name="Normal 4 11" xfId="7014" xr:uid="{49A3EAE7-468E-4F2C-BCE5-A2EBA6E1DCDF}"/>
    <cellStyle name="Normal 4 2" xfId="87" xr:uid="{DFF29AAA-366C-4EA5-9A0C-7E7B51EAE956}"/>
    <cellStyle name="Normal 4 2 2" xfId="88" xr:uid="{3020D7E5-B209-4E58-9DB6-BEA025E2AD42}"/>
    <cellStyle name="Normal 4 2 2 2" xfId="445" xr:uid="{298ECA78-B619-46CF-BA54-AB2FEA0B6E0A}"/>
    <cellStyle name="Normal 4 2 2 2 2" xfId="5723" xr:uid="{0E3F1693-9A99-4A1D-8ACB-93DD6295B835}"/>
    <cellStyle name="Normal 4 2 2 3" xfId="2807" xr:uid="{06612CE7-66EB-4B2A-BBA3-6779CEA67FF7}"/>
    <cellStyle name="Normal 4 2 2 3 2" xfId="6824" xr:uid="{B0B94848-0ACD-4E4F-887E-C8A859E5DE7C}"/>
    <cellStyle name="Normal 4 2 2 4" xfId="2808" xr:uid="{4949D2C5-B35A-4BD9-82FB-C54D7D28399D}"/>
    <cellStyle name="Normal 4 2 2 4 2" xfId="2809" xr:uid="{D2647A41-E048-4075-87FC-9132A89CB47C}"/>
    <cellStyle name="Normal 4 2 2 4 2 2" xfId="6826" xr:uid="{B858C922-FFBA-41CB-AC6C-555B2E19EE73}"/>
    <cellStyle name="Normal 4 2 2 4 3" xfId="2810" xr:uid="{DE41DEDB-9CA5-4549-851C-47C735BFAAF6}"/>
    <cellStyle name="Normal 4 2 2 4 3 2" xfId="2811" xr:uid="{B21718A4-EAC2-49C1-AD5A-C248C83052DB}"/>
    <cellStyle name="Normal 4 2 2 4 3 2 2" xfId="6828" xr:uid="{20CEEC1E-8316-4BFA-9D35-356111C7EB18}"/>
    <cellStyle name="Normal 4 2 2 4 3 3" xfId="4312" xr:uid="{8558C34B-4576-4678-9547-029CC1B5A9CE}"/>
    <cellStyle name="Normal 4 2 2 4 3 3 2" xfId="6838" xr:uid="{9C387810-80E7-4AAF-8E9F-8E3F0E93F5F4}"/>
    <cellStyle name="Normal 4 2 2 4 3 4" xfId="6827" xr:uid="{3BF5ECD9-B66B-48F3-8D80-B263C43FD5F2}"/>
    <cellStyle name="Normal 4 2 2 4 4" xfId="6825" xr:uid="{166DE8C1-0D65-4D0B-BD21-94F611046791}"/>
    <cellStyle name="Normal 4 2 2 5" xfId="6820" xr:uid="{C20D0A7C-D56D-4DFC-94FE-B4D83FA5B5B3}"/>
    <cellStyle name="Normal 4 2 3" xfId="2493" xr:uid="{B0DD1E23-2F9A-46E3-BB37-E6C1F5B4C811}"/>
    <cellStyle name="Normal 4 2 3 2" xfId="2504" xr:uid="{A2A25B3D-072D-4894-857C-87106C8DAE91}"/>
    <cellStyle name="Normal 4 2 3 2 2" xfId="4462" xr:uid="{77F581EF-B8D7-4BFE-B100-794D481EA03B}"/>
    <cellStyle name="Normal 4 2 3 2 3" xfId="5340" xr:uid="{7DA940EF-AB62-4BC3-A9B0-DAF76B26B374}"/>
    <cellStyle name="Normal 4 2 3 2 3 2" xfId="5439" xr:uid="{FBEB6EDE-567E-474E-9F6F-2AA850FB5BAD}"/>
    <cellStyle name="Normal 4 2 3 3" xfId="4463" xr:uid="{3F6F16B7-C94B-4381-969C-2FBABF55884F}"/>
    <cellStyle name="Normal 4 2 3 3 2" xfId="4464" xr:uid="{85D836FE-45EB-4A7E-AA10-3F87B1E3E778}"/>
    <cellStyle name="Normal 4 2 3 4" xfId="4465" xr:uid="{7AF804A3-8F4D-411F-9968-C7AF69316CD2}"/>
    <cellStyle name="Normal 4 2 3 5" xfId="4466" xr:uid="{22BFAFCC-E7D0-4F8C-90CA-BA5DD4AFF0B1}"/>
    <cellStyle name="Normal 4 2 4" xfId="2494" xr:uid="{446D10AE-F3C5-42C6-92EA-A22F6F47E58A}"/>
    <cellStyle name="Normal 4 2 4 2" xfId="4392" xr:uid="{6078FEAF-30A7-4324-BD03-B2572355FCD3}"/>
    <cellStyle name="Normal 4 2 4 2 2" xfId="4467" xr:uid="{F46A660A-16F0-4BB3-89D3-B6A4B1AD8B8B}"/>
    <cellStyle name="Normal 4 2 4 2 2 2" xfId="6915" xr:uid="{28867827-65A7-472B-B29C-4E0C5FEDFEF5}"/>
    <cellStyle name="Normal 4 2 4 2 3" xfId="4694" xr:uid="{0B5B8027-4BD0-48F5-8DA8-07A02A744936}"/>
    <cellStyle name="Normal 4 2 4 2 4" xfId="4613" xr:uid="{C1CD7588-D882-4042-B400-D89D0F98EE24}"/>
    <cellStyle name="Normal 4 2 4 3" xfId="4576" xr:uid="{83D52555-E77E-4BB2-BA70-631FD26D88AD}"/>
    <cellStyle name="Normal 4 2 4 3 2" xfId="6854" xr:uid="{9F6D86B4-7F2D-43C1-ACC9-E34DE0BD43FC}"/>
    <cellStyle name="Normal 4 2 4 4" xfId="4714" xr:uid="{711C7200-1500-4033-92E7-4E223D084562}"/>
    <cellStyle name="Normal 4 2 5" xfId="1168" xr:uid="{AFBECCF3-EB33-4E89-A0A6-C7365D37A09C}"/>
    <cellStyle name="Normal 4 2 5 2" xfId="6852" xr:uid="{7F869743-56E5-40D0-ADE5-E4BC3878A2AD}"/>
    <cellStyle name="Normal 4 2 6" xfId="4558" xr:uid="{E16ADBDA-4C1F-4679-AE90-E6FBEE85AD15}"/>
    <cellStyle name="Normal 4 2 7" xfId="5342" xr:uid="{E2986639-6845-4368-AEF0-C4D30F22FAB5}"/>
    <cellStyle name="Normal 4 2 8" xfId="5804" xr:uid="{CBDBF101-9098-4352-B365-2ACBB8A779A6}"/>
    <cellStyle name="Normal 4 3" xfId="528" xr:uid="{B6E64E1D-40F4-40A0-88E3-55CC5ED0B08E}"/>
    <cellStyle name="Normal 4 3 2" xfId="1170" xr:uid="{A4E6A0B0-D36C-49A9-8DE7-31A19B52C5B1}"/>
    <cellStyle name="Normal 4 3 2 2" xfId="1171" xr:uid="{44CB43E0-E584-47D0-9C48-6E92DBCF939C}"/>
    <cellStyle name="Normal 4 3 2 2 2" xfId="6829" xr:uid="{0A07B8FD-013C-4CC6-9359-7EDF2798D743}"/>
    <cellStyle name="Normal 4 3 2 2 2 2" xfId="6204" xr:uid="{58C66193-1C23-4177-A391-B212DDAE22C8}"/>
    <cellStyle name="Normal 4 3 2 2 2 3" xfId="5876" xr:uid="{E8870C4B-FF48-4757-BFBD-17C97D2798E2}"/>
    <cellStyle name="Normal 4 3 2 2 3" xfId="5900" xr:uid="{AFF65AF1-29E7-4F3E-B5BB-9BA33515AAF5}"/>
    <cellStyle name="Normal 4 3 2 2 4" xfId="5888" xr:uid="{60FBB25F-C689-4E8C-84C5-5A5ED6EC3065}"/>
    <cellStyle name="Normal 4 3 2 3" xfId="1172" xr:uid="{A70B2F59-BB3F-41D2-AEA0-2B21B7B2AA66}"/>
    <cellStyle name="Normal 4 3 2 3 2" xfId="6853" xr:uid="{689A6AFF-2650-4D66-8E08-3CF7428678C7}"/>
    <cellStyle name="Normal 4 3 2 3 2 2" xfId="6177" xr:uid="{9FD3026D-5491-4F34-B7C1-16A721EC8388}"/>
    <cellStyle name="Normal 4 3 2 3 3" xfId="6958" xr:uid="{C6D3B045-CC00-408E-86AA-72E4F031FB3E}"/>
    <cellStyle name="Normal 4 3 2 4" xfId="6822" xr:uid="{26D26DCA-83BB-458F-A971-B1CD39EFDE8B}"/>
    <cellStyle name="Normal 4 3 2 4 2" xfId="6957" xr:uid="{537E84C4-DCD0-4293-829A-731C6E0CCBCC}"/>
    <cellStyle name="Normal 4 3 2 5" xfId="6988" xr:uid="{05573E9A-FFC8-4688-BBFB-EBD5C9151133}"/>
    <cellStyle name="Normal 4 3 2 6" xfId="6955" xr:uid="{7DFB8E52-089F-4FE4-B13A-C95905F78EF4}"/>
    <cellStyle name="Normal 4 3 3" xfId="1169" xr:uid="{E3FA35AA-6BED-4509-8446-E0CE8F5E427F}"/>
    <cellStyle name="Normal 4 3 3 2" xfId="4434" xr:uid="{169787BB-B48B-410F-AA56-96F2E36A24D2}"/>
    <cellStyle name="Normal 4 3 3 2 2" xfId="6830" xr:uid="{C689E832-D5AA-480C-AA32-19DBBFEC7DA1}"/>
    <cellStyle name="Normal 4 3 3 2 2 2" xfId="5929" xr:uid="{E25621B2-0349-48B5-894A-87F3B7A48315}"/>
    <cellStyle name="Normal 4 3 3 2 3" xfId="7161" xr:uid="{4CC85E9B-C4BB-41DF-BB32-3BE22AE73504}"/>
    <cellStyle name="Normal 4 3 3 3" xfId="6144" xr:uid="{8F1AB973-96EE-4512-BA8F-07BAF3A2BF25}"/>
    <cellStyle name="Normal 4 3 3 4" xfId="7045" xr:uid="{DD9E7D78-9E65-4672-9266-FDB6517232C6}"/>
    <cellStyle name="Normal 4 3 4" xfId="2812" xr:uid="{AAD68441-CF18-448C-8EE3-9EA78AAA6091}"/>
    <cellStyle name="Normal 4 3 4 2" xfId="6831" xr:uid="{97E29CA1-A959-41F4-BB07-000A0D7E8600}"/>
    <cellStyle name="Normal 4 3 4 2 2" xfId="6989" xr:uid="{02C40214-6D18-4E2C-B30F-DCF99AA1AF16}"/>
    <cellStyle name="Normal 4 3 4 2 3" xfId="5906" xr:uid="{E72845C9-C596-43B6-AA46-79FA86AF6873}"/>
    <cellStyle name="Normal 4 3 4 3" xfId="6126" xr:uid="{D880CEA7-5F38-4B07-A5DF-ED409FE4B2FF}"/>
    <cellStyle name="Normal 4 3 4 4" xfId="6004" xr:uid="{B13ED5FF-BE87-4CF8-B0EB-DE760BAFB9D2}"/>
    <cellStyle name="Normal 4 3 5" xfId="2813" xr:uid="{9D104660-1882-4EFB-9E79-0ED1D832FFC4}"/>
    <cellStyle name="Normal 4 3 5 2" xfId="2814" xr:uid="{3C2AE948-18A8-41D6-B2B1-406A65D41914}"/>
    <cellStyle name="Normal 4 3 5 2 2" xfId="6833" xr:uid="{8DB1C6E5-623A-43AF-A974-AD7245A0E179}"/>
    <cellStyle name="Normal 4 3 5 2 3" xfId="5857" xr:uid="{EA713B61-63D0-4A9C-A498-AF8914AF2608}"/>
    <cellStyle name="Normal 4 3 5 3" xfId="2815" xr:uid="{1CBCA959-0D95-46FD-88BF-A3996C21B6FA}"/>
    <cellStyle name="Normal 4 3 5 3 2" xfId="2816" xr:uid="{41835F77-3B3B-441E-84B8-C74086C72BF0}"/>
    <cellStyle name="Normal 4 3 5 3 2 2" xfId="6835" xr:uid="{1E720BE5-4F52-476C-A352-28434E633384}"/>
    <cellStyle name="Normal 4 3 5 3 3" xfId="4311" xr:uid="{76BF45CC-18D6-4E93-8E46-5AA51218FC5C}"/>
    <cellStyle name="Normal 4 3 5 3 3 2" xfId="6837" xr:uid="{0DC9A24E-C4A5-4CE0-941B-41870CD78895}"/>
    <cellStyle name="Normal 4 3 5 3 4" xfId="6834" xr:uid="{C601E6BB-D05B-4494-90DB-5D15B95ADD35}"/>
    <cellStyle name="Normal 4 3 5 3 5" xfId="7128" xr:uid="{9B70D1B0-58EC-4AAD-B5EA-B423F1362263}"/>
    <cellStyle name="Normal 4 3 5 4" xfId="6832" xr:uid="{27169A66-8895-4ADE-993F-72CEB5E94E26}"/>
    <cellStyle name="Normal 4 3 5 5" xfId="5992" xr:uid="{F1DE9CCB-F61B-4ADF-A381-B94293D74746}"/>
    <cellStyle name="Normal 4 3 6" xfId="4314" xr:uid="{7FBCC77E-4564-4D9C-94D8-89B85B9CBDE3}"/>
    <cellStyle name="Normal 4 3 6 2" xfId="6152" xr:uid="{A40A0C35-3C12-46CE-91A6-ACB9E099E6A4}"/>
    <cellStyle name="Normal 4 3 6 3" xfId="7092" xr:uid="{C432D112-6136-41E0-8468-C40212A9473F}"/>
    <cellStyle name="Normal 4 3 7" xfId="6821" xr:uid="{3A532390-729B-488C-AAD3-8CFF2163436B}"/>
    <cellStyle name="Normal 4 3 7 2" xfId="6154" xr:uid="{290AEA4C-FA0A-4F2E-B306-6CCC68C6E069}"/>
    <cellStyle name="Normal 4 3 8" xfId="6187" xr:uid="{BC105AB2-B7DF-48D6-BEB7-DB537DC80C50}"/>
    <cellStyle name="Normal 4 3 9" xfId="7020" xr:uid="{938342BC-9F4D-44E6-96A6-7FCAF310F3E8}"/>
    <cellStyle name="Normal 4 4" xfId="453" xr:uid="{8913A9C8-E013-4841-8C64-FD9C5030E27A}"/>
    <cellStyle name="Normal 4 4 2" xfId="2495" xr:uid="{2FCB0A1B-55D9-4ACC-A361-ED54962F7D0D}"/>
    <cellStyle name="Normal 4 4 2 2" xfId="5806" xr:uid="{D37B7262-7857-41FA-830F-DB5A72EF2EFE}"/>
    <cellStyle name="Normal 4 4 2 2 2" xfId="6137" xr:uid="{5074AC73-9623-44C6-AB84-1042AA434567}"/>
    <cellStyle name="Normal 4 4 2 2 3" xfId="6094" xr:uid="{F8287D30-4C26-41E8-BCC2-5CFAF8C29DD1}"/>
    <cellStyle name="Normal 4 4 2 3" xfId="6143" xr:uid="{C0EF02B7-A3DE-4E50-A669-71501C8EB2FF}"/>
    <cellStyle name="Normal 4 4 2 4" xfId="7052" xr:uid="{30476549-C61B-48C2-887A-7EDAFE66DA37}"/>
    <cellStyle name="Normal 4 4 3" xfId="2503" xr:uid="{8D99C046-21CD-48FD-8D47-69945CEA3D70}"/>
    <cellStyle name="Normal 4 4 3 2" xfId="4317" xr:uid="{A9760219-C47B-4BDA-B629-DC60207343B4}"/>
    <cellStyle name="Normal 4 4 3 2 2" xfId="6862" xr:uid="{B44BBDE4-2CE6-48B6-AB12-EA993BA11BDA}"/>
    <cellStyle name="Normal 4 4 3 2 3" xfId="6183" xr:uid="{1BD3574D-4C07-453F-8CF5-FD0DD6979A21}"/>
    <cellStyle name="Normal 4 4 3 3" xfId="4316" xr:uid="{D6C34133-9825-4C33-916D-385926FF22DB}"/>
    <cellStyle name="Normal 4 4 3 3 2" xfId="6861" xr:uid="{08F8978C-C59F-4FFA-8275-6BDC086B524A}"/>
    <cellStyle name="Normal 4 4 3 3 3" xfId="7102" xr:uid="{05D4818C-D236-46B8-BAF6-A091B430A0E5}"/>
    <cellStyle name="Normal 4 4 3 4" xfId="6860" xr:uid="{9FA1A85C-E2C9-4F5A-8C08-F02C626E2D4E}"/>
    <cellStyle name="Normal 4 4 3 5" xfId="5883" xr:uid="{E9D6726D-C217-4497-A4ED-50B7329B8B8E}"/>
    <cellStyle name="Normal 4 4 4" xfId="4747" xr:uid="{BF56B96E-0D36-4A97-A926-E657FB5B37E8}"/>
    <cellStyle name="Normal 4 4 4 2" xfId="5339" xr:uid="{09869B13-0DD5-4BDD-A1E4-7E0034F6E417}"/>
    <cellStyle name="Normal 4 4 5" xfId="5962" xr:uid="{8EBCFBC5-AA3C-4C2B-8A86-B0D617AF513B}"/>
    <cellStyle name="Normal 4 4 6" xfId="7026" xr:uid="{6F6432CA-73DA-4B4D-B106-03453021BE12}"/>
    <cellStyle name="Normal 4 5" xfId="2496" xr:uid="{3F9C9022-C13B-4EAE-BDD5-9E65CF4E8D4B}"/>
    <cellStyle name="Normal 4 5 2" xfId="4391" xr:uid="{9BFA0C0E-E139-4DFB-ADB2-1244B7A8A29A}"/>
    <cellStyle name="Normal 4 5 2 2" xfId="6914" xr:uid="{87DA65BE-0A3B-4072-80B9-9EF3401AFE63}"/>
    <cellStyle name="Normal 4 5 2 2 2" xfId="6950" xr:uid="{DCAA227A-9296-43E9-8C87-3DCF92431034}"/>
    <cellStyle name="Normal 4 5 2 3" xfId="5984" xr:uid="{094E47CF-CDA1-4DBB-A444-89219AF6BB5F}"/>
    <cellStyle name="Normal 4 5 3" xfId="6855" xr:uid="{DDA3B62D-3C75-4FD6-9B31-AF7FCFB11030}"/>
    <cellStyle name="Normal 4 5 3 2" xfId="6078" xr:uid="{3409DD3E-A4AA-4C8A-A0D0-E4E70EFBA997}"/>
    <cellStyle name="Normal 4 5 4" xfId="6197" xr:uid="{6AB5DD56-67B7-4967-9B82-2CE17EDA5D65}"/>
    <cellStyle name="Normal 4 6" xfId="2497" xr:uid="{7952ECA0-E788-4B5D-8495-DC67B8D35FEC}"/>
    <cellStyle name="Normal 4 6 2" xfId="6856" xr:uid="{5E3C992D-DE13-42E9-9D83-F1A802496620}"/>
    <cellStyle name="Normal 4 6 2 2" xfId="5824" xr:uid="{ACDAA8C5-ADC7-486C-816B-E77BD20796C5}"/>
    <cellStyle name="Normal 4 6 2 3" xfId="6102" xr:uid="{B6021C2C-BDC3-40F5-85C2-89121BCDE08C}"/>
    <cellStyle name="Normal 4 6 3" xfId="5829" xr:uid="{F13DA6E7-F78A-40A4-9BC1-0E99694A3CF5}"/>
    <cellStyle name="Normal 4 6 4" xfId="6113" xr:uid="{842660C0-0E24-4536-90B8-555B3F9004CF}"/>
    <cellStyle name="Normal 4 7" xfId="900" xr:uid="{EF9374E4-07B6-4654-B718-2E0533F29B7E}"/>
    <cellStyle name="Normal 4 7 2" xfId="5941" xr:uid="{0BEE116A-06C6-4159-856F-D034AFA55272}"/>
    <cellStyle name="Normal 4 7 3" xfId="7118" xr:uid="{B517950A-7474-4ED6-9707-8ED302B4FA3D}"/>
    <cellStyle name="Normal 4 8" xfId="5341" xr:uid="{492C9094-11D8-4E1A-AF3F-E525C5AD5D1B}"/>
    <cellStyle name="Normal 4 8 2" xfId="6182" xr:uid="{4FF7BDF8-90FF-478E-BFBB-E20C843935D6}"/>
    <cellStyle name="Normal 4 8 3" xfId="7082" xr:uid="{38156CD6-12EA-492F-AD44-5AF1DA133E9E}"/>
    <cellStyle name="Normal 4 9" xfId="6024" xr:uid="{A6FD0F2A-F853-4EA8-ABB3-0DAD6DB6B532}"/>
    <cellStyle name="Normal 40" xfId="4393" xr:uid="{E63BC1A1-D804-4581-A09E-117352975671}"/>
    <cellStyle name="Normal 40 2" xfId="4394" xr:uid="{BBC0BA28-7AA9-49F7-A2CC-5EC8188FEA04}"/>
    <cellStyle name="Normal 40 2 2" xfId="4395" xr:uid="{04CF53EC-0794-4D6F-B8B6-FB2CA59CBDD6}"/>
    <cellStyle name="Normal 40 2 2 2" xfId="6918" xr:uid="{7C068752-7851-4393-A8F4-E9997C9C57EC}"/>
    <cellStyle name="Normal 40 2 3" xfId="6917" xr:uid="{9CDD54CD-995F-4BE3-A5BD-80274A18D683}"/>
    <cellStyle name="Normal 40 3" xfId="4396" xr:uid="{87A4A25F-7CE3-4454-9D67-2D9D20DF4E03}"/>
    <cellStyle name="Normal 40 3 2" xfId="6919" xr:uid="{F7A8C8A7-4E31-4538-BF42-94AF6D6E0801}"/>
    <cellStyle name="Normal 40 4" xfId="6916" xr:uid="{0B8F2402-7950-4531-97A1-E3089C001A91}"/>
    <cellStyle name="Normal 41" xfId="4397" xr:uid="{0390F957-AE24-4645-A526-FE4B8028DF8B}"/>
    <cellStyle name="Normal 41 2" xfId="4398" xr:uid="{5D84AB4E-3A79-4D3F-A436-345228E2B577}"/>
    <cellStyle name="Normal 41 2 2" xfId="6921" xr:uid="{3DA9366D-BA1B-4851-AD38-D7CB21FFDA8B}"/>
    <cellStyle name="Normal 41 3" xfId="6920" xr:uid="{E1BEF87A-E4B7-4545-8031-0174A76592AB}"/>
    <cellStyle name="Normal 42" xfId="4399" xr:uid="{52A0F8B6-9646-4CD0-90B7-2608D5FA3B29}"/>
    <cellStyle name="Normal 42 2" xfId="4400" xr:uid="{B44B9C2C-79BD-426E-ABA4-9FF390A2C7EF}"/>
    <cellStyle name="Normal 42 2 2" xfId="6923" xr:uid="{3A7B3CEB-75F2-4AF9-BB76-E8DA7B04B002}"/>
    <cellStyle name="Normal 42 3" xfId="6922" xr:uid="{38034495-FF51-4E48-93FF-F659ACF053A8}"/>
    <cellStyle name="Normal 43" xfId="4401" xr:uid="{6532C3DE-F9E6-4749-8B76-00920481CB33}"/>
    <cellStyle name="Normal 43 2" xfId="4402" xr:uid="{9FF132BD-5474-4832-9481-24021E864675}"/>
    <cellStyle name="Normal 43 2 2" xfId="6925" xr:uid="{77855772-E26B-4E66-8E0F-CCEAA61BF393}"/>
    <cellStyle name="Normal 43 3" xfId="6924" xr:uid="{F8A92DA5-7EB7-475F-9189-F96371B561C1}"/>
    <cellStyle name="Normal 44" xfId="4412" xr:uid="{9B0330D2-9603-41B2-835B-22DFE4FB85DA}"/>
    <cellStyle name="Normal 44 2" xfId="4413" xr:uid="{004511D9-BC21-49D3-8D6C-F587C546F068}"/>
    <cellStyle name="Normal 44 2 2" xfId="6932" xr:uid="{B14481B1-EF26-44EE-978E-D91A00EA0C55}"/>
    <cellStyle name="Normal 44 3" xfId="6931" xr:uid="{A527FDE5-47A8-420B-BE0E-CC843D5C1CCB}"/>
    <cellStyle name="Normal 45" xfId="4674" xr:uid="{2DB81CF4-F3D1-44E7-8FEB-77769F44E5D5}"/>
    <cellStyle name="Normal 45 2" xfId="5324" xr:uid="{D9B3BF39-7E5C-4207-A3A2-DF9B89981A82}"/>
    <cellStyle name="Normal 45 3" xfId="5323" xr:uid="{AB7ACCEB-A0CC-438E-86C1-3ACB83BB4100}"/>
    <cellStyle name="Normal 5" xfId="89" xr:uid="{1585A204-E333-40AB-BC85-99BD1596D688}"/>
    <cellStyle name="Normal 5 10" xfId="291" xr:uid="{7030BA42-92AD-474F-AFFD-4761EE643377}"/>
    <cellStyle name="Normal 5 10 2" xfId="529" xr:uid="{0270A0ED-7030-4833-8433-264087DD483B}"/>
    <cellStyle name="Normal 5 10 2 2" xfId="1173" xr:uid="{7826D6D3-D022-428B-9296-71223F32563B}"/>
    <cellStyle name="Normal 5 10 2 3" xfId="2817" xr:uid="{BCE9AC48-9A1B-47F3-A280-76F4F7BACF36}"/>
    <cellStyle name="Normal 5 10 2 4" xfId="2818" xr:uid="{EB30B46C-5FA5-400C-9030-6BEFD7BA1ABD}"/>
    <cellStyle name="Normal 5 10 3" xfId="1174" xr:uid="{F9EA6C6C-0DEF-4146-995A-813084E3B8E1}"/>
    <cellStyle name="Normal 5 10 3 2" xfId="2819" xr:uid="{FBB0E8B8-B2DD-40D3-8CBF-B99D20FA45E5}"/>
    <cellStyle name="Normal 5 10 3 3" xfId="2820" xr:uid="{288F8B35-58CD-4F3C-A1F7-2743BFC11532}"/>
    <cellStyle name="Normal 5 10 3 4" xfId="2821" xr:uid="{4E51946B-AC12-445B-96C2-EE3459306BDE}"/>
    <cellStyle name="Normal 5 10 4" xfId="2822" xr:uid="{89C667DD-4FB1-415F-8CF5-FE4C111C0581}"/>
    <cellStyle name="Normal 5 10 5" xfId="2823" xr:uid="{65DE684C-4160-44C6-B54B-FCBB05D3C3E5}"/>
    <cellStyle name="Normal 5 10 6" xfId="2824" xr:uid="{B6D362DE-5430-4B6C-9B82-31D9B447911D}"/>
    <cellStyle name="Normal 5 11" xfId="292" xr:uid="{F22410EA-4448-4FC8-AFEE-84EF8E9C7609}"/>
    <cellStyle name="Normal 5 11 2" xfId="1175" xr:uid="{640198DD-D4CF-4E29-B801-3B644194A2CC}"/>
    <cellStyle name="Normal 5 11 2 2" xfId="2825" xr:uid="{641F2CA4-7B89-4010-AD48-09FB0A57A17D}"/>
    <cellStyle name="Normal 5 11 2 2 2" xfId="4403" xr:uid="{EEC0AE75-CE5C-441F-9650-7770264388B7}"/>
    <cellStyle name="Normal 5 11 2 2 2 2" xfId="6926" xr:uid="{BE0D08C4-358E-4C20-ABC8-E58441EDDC1F}"/>
    <cellStyle name="Normal 5 11 2 2 3" xfId="4681" xr:uid="{38CDBCFF-3505-4778-9607-F70B89A9A5C3}"/>
    <cellStyle name="Normal 5 11 2 3" xfId="2826" xr:uid="{B67BB252-5514-4571-9904-F3344BBB301A}"/>
    <cellStyle name="Normal 5 11 2 4" xfId="2827" xr:uid="{51343B08-08D0-4BA7-8749-D9565BA88316}"/>
    <cellStyle name="Normal 5 11 3" xfId="2828" xr:uid="{801B5070-04E7-4953-BC77-FE21C3B7BA11}"/>
    <cellStyle name="Normal 5 11 3 2" xfId="5344" xr:uid="{92006055-6549-4876-A24C-8D08EC092E7B}"/>
    <cellStyle name="Normal 5 11 4" xfId="2829" xr:uid="{2059DDAC-34D7-4CC1-9227-B6A23B42E6FA}"/>
    <cellStyle name="Normal 5 11 4 2" xfId="4577" xr:uid="{D2363372-26F7-4BDB-8EA7-89B0EE955D88}"/>
    <cellStyle name="Normal 5 11 4 3" xfId="4682" xr:uid="{958172EA-0F4A-4041-A60B-47EBCD3F5B8F}"/>
    <cellStyle name="Normal 5 11 4 4" xfId="4606" xr:uid="{D40CC729-3C6F-447D-8BF8-88BFBE47D8E8}"/>
    <cellStyle name="Normal 5 11 5" xfId="2830" xr:uid="{A6B94BE3-D3B2-4065-B6E6-91A83A1B8658}"/>
    <cellStyle name="Normal 5 12" xfId="1176" xr:uid="{6D7360AF-AFF0-4C6F-B286-309F98FB8BD1}"/>
    <cellStyle name="Normal 5 12 2" xfId="2831" xr:uid="{78F0C969-C0B1-4F26-B8B7-43F4139479BC}"/>
    <cellStyle name="Normal 5 12 3" xfId="2832" xr:uid="{F1841F5E-0CB0-47C5-8402-E72557FFD577}"/>
    <cellStyle name="Normal 5 12 4" xfId="2833" xr:uid="{0759477A-983D-4019-9D11-1D1E9DD37F45}"/>
    <cellStyle name="Normal 5 13" xfId="901" xr:uid="{9C813CC6-4707-449F-8A6B-D6DAF542DAAD}"/>
    <cellStyle name="Normal 5 13 2" xfId="2834" xr:uid="{3A1AAC5C-F792-4EA6-B072-36D115DA11ED}"/>
    <cellStyle name="Normal 5 13 3" xfId="2835" xr:uid="{5DE6DE9F-C620-414F-933F-EF4CD18C527D}"/>
    <cellStyle name="Normal 5 13 4" xfId="2836" xr:uid="{3340067E-A4B7-466D-8D22-D703F9850E37}"/>
    <cellStyle name="Normal 5 14" xfId="2837" xr:uid="{8A445EBC-BAAF-43D7-9A1A-EC208B42849D}"/>
    <cellStyle name="Normal 5 14 2" xfId="2838" xr:uid="{595206D2-F4ED-4D0B-8FA6-015CE01D5985}"/>
    <cellStyle name="Normal 5 15" xfId="2839" xr:uid="{D746C2B0-8368-43FD-A384-85122E4C21E1}"/>
    <cellStyle name="Normal 5 16" xfId="2840" xr:uid="{91F8603B-3360-4FA4-8862-249A49DBE8E6}"/>
    <cellStyle name="Normal 5 17" xfId="2841" xr:uid="{25B80E0B-6AA8-47EF-8C72-EDB33B561795}"/>
    <cellStyle name="Normal 5 2" xfId="90" xr:uid="{EAD1BFB8-0D6A-4F11-859C-5CE6C0C5B642}"/>
    <cellStyle name="Normal 5 2 2" xfId="187" xr:uid="{FCFA3A1E-74AB-4194-B87A-E065EF8F90C5}"/>
    <cellStyle name="Normal 5 2 2 2" xfId="188" xr:uid="{32B99BBC-08A1-4448-BB76-06EA730DA69B}"/>
    <cellStyle name="Normal 5 2 2 2 2" xfId="189" xr:uid="{BB691B38-C4A1-4F85-AC9E-F77E1A2BC0A1}"/>
    <cellStyle name="Normal 5 2 2 2 2 2" xfId="190" xr:uid="{1E1B49E6-331D-4A9D-9C40-A8F2A159C3FD}"/>
    <cellStyle name="Normal 5 2 2 2 2 3" xfId="5724" xr:uid="{FF1FDBFC-E03D-47C8-A409-752F3BAB942A}"/>
    <cellStyle name="Normal 5 2 2 2 3" xfId="191" xr:uid="{CA9E8C10-0406-49ED-9F95-0DDA282318B2}"/>
    <cellStyle name="Normal 5 2 2 2 4" xfId="4670" xr:uid="{EC5E5F44-DF49-4002-AF95-EC255A8BBDC1}"/>
    <cellStyle name="Normal 5 2 2 2 5" xfId="5300" xr:uid="{9334A573-EA0F-4BBD-9B4E-71B2CDF63D3E}"/>
    <cellStyle name="Normal 5 2 2 3" xfId="192" xr:uid="{DE25C119-3182-4B07-A068-3D3539B2C499}"/>
    <cellStyle name="Normal 5 2 2 3 2" xfId="193" xr:uid="{B9C992D4-4BC5-4B28-A53A-2BA3EE86E63B}"/>
    <cellStyle name="Normal 5 2 2 3 3" xfId="5552" xr:uid="{D1A68EB0-BD28-4C91-B0C5-33F22E567DE2}"/>
    <cellStyle name="Normal 5 2 2 4" xfId="194" xr:uid="{4565D219-787E-4A0D-B8AE-4FCF0CBABE9A}"/>
    <cellStyle name="Normal 5 2 2 5" xfId="293" xr:uid="{2E1474C2-EC10-4E31-850E-2BF40D40BDB1}"/>
    <cellStyle name="Normal 5 2 2 6" xfId="4596" xr:uid="{A410A20D-14CE-4829-8BBF-D8C32EA3F916}"/>
    <cellStyle name="Normal 5 2 2 7" xfId="5329" xr:uid="{265089E8-9642-49C8-9791-02E82C7CDB62}"/>
    <cellStyle name="Normal 5 2 3" xfId="195" xr:uid="{BDE07764-02C8-4839-AD4B-2E62ACABC8B4}"/>
    <cellStyle name="Normal 5 2 3 2" xfId="196" xr:uid="{CE03CF45-76E4-4D5C-9A2F-CB5C51D92787}"/>
    <cellStyle name="Normal 5 2 3 2 2" xfId="197" xr:uid="{921A8CC1-94DF-4B32-B38C-27C167A24062}"/>
    <cellStyle name="Normal 5 2 3 2 2 2" xfId="5784" xr:uid="{42B4E61B-6339-4A30-B913-73E888B83D42}"/>
    <cellStyle name="Normal 5 2 3 2 3" xfId="4559" xr:uid="{7E881019-4F25-4750-ACEA-1A63A2F89EB9}"/>
    <cellStyle name="Normal 5 2 3 2 4" xfId="5301" xr:uid="{0AD5517E-6D89-44B8-A977-ECE7232C9D4E}"/>
    <cellStyle name="Normal 5 2 3 2 5" xfId="6927" xr:uid="{A9A9E1A0-D6A3-4F76-AE7C-AFDEF06E8665}"/>
    <cellStyle name="Normal 5 2 3 3" xfId="198" xr:uid="{FB82FCAC-E2F4-4CF6-AB7B-3C23FE396F6B}"/>
    <cellStyle name="Normal 5 2 3 3 2" xfId="4742" xr:uid="{2365C395-0F5B-423D-906D-B6244FD9D191}"/>
    <cellStyle name="Normal 5 2 3 3 3" xfId="5611" xr:uid="{1E4FECE3-79C5-40A5-86E3-4B633B2149BF}"/>
    <cellStyle name="Normal 5 2 3 4" xfId="4404" xr:uid="{97587366-AA61-4EE5-A3F5-60848E3D28D4}"/>
    <cellStyle name="Normal 5 2 3 4 2" xfId="4715" xr:uid="{65356500-ED02-4383-9624-0BC656E5C6AC}"/>
    <cellStyle name="Normal 5 2 3 5" xfId="4597" xr:uid="{7E51F0C3-7735-42C1-AB24-3540F538DC81}"/>
    <cellStyle name="Normal 5 2 3 6" xfId="5321" xr:uid="{377F23D7-F774-46C5-BD44-401642782B9B}"/>
    <cellStyle name="Normal 5 2 3 7" xfId="5330" xr:uid="{AAC9CAC6-588D-4D63-B53F-D286D193584F}"/>
    <cellStyle name="Normal 5 2 4" xfId="199" xr:uid="{9FDF4322-A03D-43D6-9FB0-7E7F13E0B734}"/>
    <cellStyle name="Normal 5 2 4 2" xfId="200" xr:uid="{FF4755AA-D37A-4459-AEB6-5771963CE7D4}"/>
    <cellStyle name="Normal 5 2 4 2 2" xfId="5666" xr:uid="{93B7E0EB-FE60-473E-818F-37FAF0B48BAF}"/>
    <cellStyle name="Normal 5 2 4 3" xfId="5391" xr:uid="{6FE060B1-2B92-4E5F-AAAA-0D392C8FF966}"/>
    <cellStyle name="Normal 5 2 5" xfId="201" xr:uid="{B7BA1728-E4EE-4FC9-9D31-38A0EB0F4E0C}"/>
    <cellStyle name="Normal 5 2 5 2" xfId="5494" xr:uid="{F6F0BB20-FA5C-4737-A31A-7EA5D09093B6}"/>
    <cellStyle name="Normal 5 2 6" xfId="186" xr:uid="{CBE9CA7F-51C7-467A-8D38-69CF4B5A681C}"/>
    <cellStyle name="Normal 5 2 7" xfId="5805" xr:uid="{873C3EA9-AB9C-4011-88C3-DA81FE869150}"/>
    <cellStyle name="Normal 5 3" xfId="91" xr:uid="{62C7F1DE-FCF4-402B-9A85-2E961D59A989}"/>
    <cellStyle name="Normal 5 3 2" xfId="4406" xr:uid="{E0306D09-A618-46DB-8553-51A3850A5D4E}"/>
    <cellStyle name="Normal 5 3 3" xfId="4405" xr:uid="{BFF1FA0F-94B5-4758-A081-1C0C746C406D}"/>
    <cellStyle name="Normal 5 3 3 2" xfId="6928" xr:uid="{4A70C7D4-46F6-4896-A01C-C3CBF6748770}"/>
    <cellStyle name="Normal 5 4" xfId="92" xr:uid="{67F486BD-A5DD-421B-825B-A5EAF2FE0C24}"/>
    <cellStyle name="Normal 5 4 10" xfId="2842" xr:uid="{3AB6B936-264F-4F7A-82E5-D8D224556EAF}"/>
    <cellStyle name="Normal 5 4 11" xfId="2843" xr:uid="{4750F3E4-3B4A-414E-BE9E-4A823E42B350}"/>
    <cellStyle name="Normal 5 4 2" xfId="93" xr:uid="{ADBED4DF-5ED1-46D5-87E6-812E37279FE1}"/>
    <cellStyle name="Normal 5 4 2 2" xfId="94" xr:uid="{EACD883E-1A53-4B3D-A04E-983F5B5DB33F}"/>
    <cellStyle name="Normal 5 4 2 2 2" xfId="294" xr:uid="{758EA2BE-386D-4ACB-83E9-2D275EB3AE5A}"/>
    <cellStyle name="Normal 5 4 2 2 2 2" xfId="530" xr:uid="{13C1FCFE-EC7A-4CA2-942E-3324D468D879}"/>
    <cellStyle name="Normal 5 4 2 2 2 2 2" xfId="531" xr:uid="{A91BA236-C2DA-403D-AA76-235F983B2DB6}"/>
    <cellStyle name="Normal 5 4 2 2 2 2 2 2" xfId="1177" xr:uid="{B71765C0-A215-4399-8A86-E231FC1B501D}"/>
    <cellStyle name="Normal 5 4 2 2 2 2 2 2 2" xfId="1178" xr:uid="{C15A511E-983E-4017-9164-B88A85A9E7E0}"/>
    <cellStyle name="Normal 5 4 2 2 2 2 2 3" xfId="1179" xr:uid="{50D32700-AADA-4E83-A07E-53CCF125AE85}"/>
    <cellStyle name="Normal 5 4 2 2 2 2 2 3 2" xfId="6308" xr:uid="{EA479198-6A7F-4B5D-9A5F-7810C47DCD73}"/>
    <cellStyle name="Normal 5 4 2 2 2 2 2 4" xfId="6309" xr:uid="{3AEA5100-12AD-409A-89A4-3926680F6BDF}"/>
    <cellStyle name="Normal 5 4 2 2 2 2 3" xfId="1180" xr:uid="{ABE85C26-3B3E-4311-AC32-DEC38A02A591}"/>
    <cellStyle name="Normal 5 4 2 2 2 2 3 2" xfId="1181" xr:uid="{4D97E4AF-B089-4C09-B8AF-2D72C6B950E2}"/>
    <cellStyle name="Normal 5 4 2 2 2 2 4" xfId="1182" xr:uid="{DDEC826A-FD05-4709-938E-39E3AC8B4F89}"/>
    <cellStyle name="Normal 5 4 2 2 2 2 4 2" xfId="6310" xr:uid="{59A945CE-2CBA-4717-9CEF-66280DAB8B54}"/>
    <cellStyle name="Normal 5 4 2 2 2 2 5" xfId="6311" xr:uid="{CC60ECF9-B47E-4F4D-8FE0-4E074ECE65B3}"/>
    <cellStyle name="Normal 5 4 2 2 2 3" xfId="532" xr:uid="{129D609B-B67A-468F-9FDA-C5333DC4E91D}"/>
    <cellStyle name="Normal 5 4 2 2 2 3 2" xfId="1183" xr:uid="{49F88B7D-E550-4000-BE09-CFB97DBC9D76}"/>
    <cellStyle name="Normal 5 4 2 2 2 3 2 2" xfId="1184" xr:uid="{579E2BB6-FAE3-4550-876C-B82C2F1A7889}"/>
    <cellStyle name="Normal 5 4 2 2 2 3 3" xfId="1185" xr:uid="{96E29464-D113-428B-84F9-07EE18913799}"/>
    <cellStyle name="Normal 5 4 2 2 2 3 3 2" xfId="6312" xr:uid="{AADBDD1F-044B-4D32-B085-4DEFBF8A08F4}"/>
    <cellStyle name="Normal 5 4 2 2 2 3 4" xfId="2844" xr:uid="{753BD87F-84A9-4482-A5CA-CDB9EF9B49B6}"/>
    <cellStyle name="Normal 5 4 2 2 2 4" xfId="1186" xr:uid="{7CDE475B-058B-4506-BA5B-37C600DB3EF1}"/>
    <cellStyle name="Normal 5 4 2 2 2 4 2" xfId="1187" xr:uid="{CFA4E084-59F7-41FF-A7BF-6A5F9781366F}"/>
    <cellStyle name="Normal 5 4 2 2 2 5" xfId="1188" xr:uid="{1FA22CD1-A56E-4ABE-AAAE-FA874F7A9E8E}"/>
    <cellStyle name="Normal 5 4 2 2 2 5 2" xfId="6313" xr:uid="{FBFA805E-9902-4106-A086-987D5C5FDA96}"/>
    <cellStyle name="Normal 5 4 2 2 2 6" xfId="2845" xr:uid="{7D015B16-8461-4FC0-BB2E-1E0FE9CD7CE3}"/>
    <cellStyle name="Normal 5 4 2 2 3" xfId="295" xr:uid="{7586B766-E09F-415D-981F-A74376A9359A}"/>
    <cellStyle name="Normal 5 4 2 2 3 2" xfId="533" xr:uid="{9D3CE511-0C1D-4F3F-B035-53C74E1CC195}"/>
    <cellStyle name="Normal 5 4 2 2 3 2 2" xfId="534" xr:uid="{F061C6EE-AD82-48C8-9C87-0B6EAFA3899B}"/>
    <cellStyle name="Normal 5 4 2 2 3 2 2 2" xfId="1189" xr:uid="{6B2C1FEF-14CC-437A-9302-47781B745ABE}"/>
    <cellStyle name="Normal 5 4 2 2 3 2 2 2 2" xfId="1190" xr:uid="{85963A2C-59C3-42A1-A8AC-596923D52FC8}"/>
    <cellStyle name="Normal 5 4 2 2 3 2 2 3" xfId="1191" xr:uid="{53C08161-B566-487F-A059-3D2D594C2959}"/>
    <cellStyle name="Normal 5 4 2 2 3 2 2 3 2" xfId="6314" xr:uid="{8451B669-AEAE-4299-894B-0CFDFA863206}"/>
    <cellStyle name="Normal 5 4 2 2 3 2 2 4" xfId="6315" xr:uid="{002ACF4F-F05C-4A56-A84B-92345EE32138}"/>
    <cellStyle name="Normal 5 4 2 2 3 2 3" xfId="1192" xr:uid="{81E49E75-1883-4CE0-8C7A-85FC9292CC14}"/>
    <cellStyle name="Normal 5 4 2 2 3 2 3 2" xfId="1193" xr:uid="{AC89DA3E-6D42-4E4E-8BC6-1DB46330FBB6}"/>
    <cellStyle name="Normal 5 4 2 2 3 2 4" xfId="1194" xr:uid="{A52AE7BD-72B4-465E-9AF0-1CCAC269B9C8}"/>
    <cellStyle name="Normal 5 4 2 2 3 2 4 2" xfId="6316" xr:uid="{0933EB18-F836-4F70-90B4-5BD68D520DB2}"/>
    <cellStyle name="Normal 5 4 2 2 3 2 5" xfId="6317" xr:uid="{12AA1D52-368A-40A4-A841-1B8C25EDAD02}"/>
    <cellStyle name="Normal 5 4 2 2 3 3" xfId="535" xr:uid="{B49A39AB-D287-4B1F-A87E-D465DC09448D}"/>
    <cellStyle name="Normal 5 4 2 2 3 3 2" xfId="1195" xr:uid="{0E7AC92F-F805-4C79-BA23-69ACE10A5D75}"/>
    <cellStyle name="Normal 5 4 2 2 3 3 2 2" xfId="1196" xr:uid="{E542807C-CA80-486F-AAC0-9277776C3493}"/>
    <cellStyle name="Normal 5 4 2 2 3 3 3" xfId="1197" xr:uid="{2709BB62-6F9C-4FE1-9BB2-F91999BDE779}"/>
    <cellStyle name="Normal 5 4 2 2 3 3 3 2" xfId="6318" xr:uid="{34A16AEC-0038-48E8-B961-DD570F1FAB99}"/>
    <cellStyle name="Normal 5 4 2 2 3 3 4" xfId="6319" xr:uid="{6E6AC1A3-9F68-4623-8AEF-C713A60C314D}"/>
    <cellStyle name="Normal 5 4 2 2 3 4" xfId="1198" xr:uid="{BDC58A89-DE84-41E6-ACD8-14FB4DF3DA60}"/>
    <cellStyle name="Normal 5 4 2 2 3 4 2" xfId="1199" xr:uid="{86A1A34C-A8C7-4ECC-AA6C-9231597E07E5}"/>
    <cellStyle name="Normal 5 4 2 2 3 5" xfId="1200" xr:uid="{A2E61001-75DA-4C46-A8C9-7A2C9E18DA5C}"/>
    <cellStyle name="Normal 5 4 2 2 3 5 2" xfId="6320" xr:uid="{8899D36E-4413-4930-A61F-C8128D50FEED}"/>
    <cellStyle name="Normal 5 4 2 2 3 6" xfId="6321" xr:uid="{6B1AD0E0-3AA7-4BE7-84C8-42AFED565E0A}"/>
    <cellStyle name="Normal 5 4 2 2 4" xfId="536" xr:uid="{3E461568-0DD4-494D-AA59-B547D5875279}"/>
    <cellStyle name="Normal 5 4 2 2 4 2" xfId="537" xr:uid="{75A46DC0-BF26-478B-9D4B-7B78D848F8DA}"/>
    <cellStyle name="Normal 5 4 2 2 4 2 2" xfId="1201" xr:uid="{3E8767C2-1047-4D00-B2EA-969EAC66450E}"/>
    <cellStyle name="Normal 5 4 2 2 4 2 2 2" xfId="1202" xr:uid="{C62D0C9D-21EF-49BB-A47F-4D8127983707}"/>
    <cellStyle name="Normal 5 4 2 2 4 2 3" xfId="1203" xr:uid="{99F0FDC7-1178-4DBA-A4DC-A4B792BD82CD}"/>
    <cellStyle name="Normal 5 4 2 2 4 2 3 2" xfId="6322" xr:uid="{58999E84-44EC-43DB-8F32-BF7F3D937419}"/>
    <cellStyle name="Normal 5 4 2 2 4 2 4" xfId="6323" xr:uid="{4ACAD2D5-5651-4889-BECA-F5D85D9E0203}"/>
    <cellStyle name="Normal 5 4 2 2 4 3" xfId="1204" xr:uid="{42BDA47A-5871-439B-8BC6-70442F9BA33A}"/>
    <cellStyle name="Normal 5 4 2 2 4 3 2" xfId="1205" xr:uid="{FB8A80DD-CFEE-4FB2-9204-7523A982B769}"/>
    <cellStyle name="Normal 5 4 2 2 4 4" xfId="1206" xr:uid="{4A405165-BF08-42AF-8B46-BC10ECA31BF6}"/>
    <cellStyle name="Normal 5 4 2 2 4 4 2" xfId="6324" xr:uid="{FD22DDCA-CEAA-43DC-9C24-0D78919625C9}"/>
    <cellStyle name="Normal 5 4 2 2 4 5" xfId="6325" xr:uid="{5D3FBF3E-7A7F-4D35-AE7F-FB4FF97401AE}"/>
    <cellStyle name="Normal 5 4 2 2 5" xfId="538" xr:uid="{075E50B9-0C01-474F-A90E-BADA7C3C29D6}"/>
    <cellStyle name="Normal 5 4 2 2 5 2" xfId="1207" xr:uid="{9078871F-032D-41F2-9F8D-F9CBCDE410DF}"/>
    <cellStyle name="Normal 5 4 2 2 5 2 2" xfId="1208" xr:uid="{B076D6A4-BF92-48C8-BE86-83C37210D3C9}"/>
    <cellStyle name="Normal 5 4 2 2 5 3" xfId="1209" xr:uid="{6D5C41F7-04E5-4F53-940B-6ED4B0F5F865}"/>
    <cellStyle name="Normal 5 4 2 2 5 3 2" xfId="6326" xr:uid="{F83B3339-B106-4482-BFF7-A7BE777D7535}"/>
    <cellStyle name="Normal 5 4 2 2 5 4" xfId="2846" xr:uid="{81CE5D0B-0F14-4E1D-95A8-5386A2203718}"/>
    <cellStyle name="Normal 5 4 2 2 6" xfId="1210" xr:uid="{52CC4672-411E-40CC-BA95-9510AA1E02FD}"/>
    <cellStyle name="Normal 5 4 2 2 6 2" xfId="1211" xr:uid="{1FAAD252-88AA-4879-A7BD-C68BDC794EA7}"/>
    <cellStyle name="Normal 5 4 2 2 7" xfId="1212" xr:uid="{F87EB186-5E85-4FAB-97CD-74250673C6C0}"/>
    <cellStyle name="Normal 5 4 2 2 7 2" xfId="6327" xr:uid="{7057DDCC-B350-440C-8179-17807B7C752A}"/>
    <cellStyle name="Normal 5 4 2 2 8" xfId="2847" xr:uid="{2F3E3123-9ED5-4A9F-8DE0-F9B9268A8151}"/>
    <cellStyle name="Normal 5 4 2 3" xfId="296" xr:uid="{B1F34450-3D8F-4AB7-AF0D-A99BF75CFAF1}"/>
    <cellStyle name="Normal 5 4 2 3 2" xfId="539" xr:uid="{B0B81BE0-D0BA-47AF-87B2-271B2103146D}"/>
    <cellStyle name="Normal 5 4 2 3 2 2" xfId="540" xr:uid="{16D90038-1ABC-463E-B24C-24AF5E06E454}"/>
    <cellStyle name="Normal 5 4 2 3 2 2 2" xfId="1213" xr:uid="{74544E81-0258-43A4-AE03-BA672A6DEEED}"/>
    <cellStyle name="Normal 5 4 2 3 2 2 2 2" xfId="1214" xr:uid="{271FBEDE-7AEB-4DDD-9E7C-69B78F2ED6B9}"/>
    <cellStyle name="Normal 5 4 2 3 2 2 3" xfId="1215" xr:uid="{D283CDD8-529A-4DEC-8BB0-DAF9B1F9D55C}"/>
    <cellStyle name="Normal 5 4 2 3 2 2 3 2" xfId="6328" xr:uid="{EDE938DD-2CD8-4BC0-8890-974D87A7CB4A}"/>
    <cellStyle name="Normal 5 4 2 3 2 2 4" xfId="6329" xr:uid="{033D3F82-42C3-464D-B973-E18024460476}"/>
    <cellStyle name="Normal 5 4 2 3 2 3" xfId="1216" xr:uid="{28515094-4933-4338-B884-E86195E2A853}"/>
    <cellStyle name="Normal 5 4 2 3 2 3 2" xfId="1217" xr:uid="{F1E7ECB2-C6FC-46E7-B3DD-101AD719AD3F}"/>
    <cellStyle name="Normal 5 4 2 3 2 4" xfId="1218" xr:uid="{D1B7307F-41F7-463E-A497-611E6657F139}"/>
    <cellStyle name="Normal 5 4 2 3 2 4 2" xfId="6330" xr:uid="{4B0D13E4-8CC5-48E6-BF6C-8B2D85FC0D6A}"/>
    <cellStyle name="Normal 5 4 2 3 2 5" xfId="6331" xr:uid="{4BCDEB5E-C8E2-46A6-B0B5-5DF7976882C4}"/>
    <cellStyle name="Normal 5 4 2 3 3" xfId="541" xr:uid="{AAFDC47B-C52A-4A9A-82FB-8FFE460E454F}"/>
    <cellStyle name="Normal 5 4 2 3 3 2" xfId="1219" xr:uid="{6496CFCD-CCB0-457B-B2E1-5AAB7F9D4CBA}"/>
    <cellStyle name="Normal 5 4 2 3 3 2 2" xfId="1220" xr:uid="{035E8059-A241-41BB-8EED-30191B27554E}"/>
    <cellStyle name="Normal 5 4 2 3 3 3" xfId="1221" xr:uid="{682306E9-B783-4BA9-BC41-33CAF3381426}"/>
    <cellStyle name="Normal 5 4 2 3 3 3 2" xfId="6332" xr:uid="{1F478EA9-0E05-462B-B10D-C7858009A5E1}"/>
    <cellStyle name="Normal 5 4 2 3 3 4" xfId="2848" xr:uid="{6EF7E21F-EBC7-4802-BE4B-4F8A44028B31}"/>
    <cellStyle name="Normal 5 4 2 3 4" xfId="1222" xr:uid="{7AC0F1E3-D57E-4157-9EB7-7FBF3B725D60}"/>
    <cellStyle name="Normal 5 4 2 3 4 2" xfId="1223" xr:uid="{FAAEDA1C-FFFF-4C71-A141-DA4F64140640}"/>
    <cellStyle name="Normal 5 4 2 3 5" xfId="1224" xr:uid="{7E75A4DA-FFAF-45FD-A182-C616DACA368D}"/>
    <cellStyle name="Normal 5 4 2 3 5 2" xfId="6333" xr:uid="{ABAF66B7-5A7D-47DB-9081-178FBEFEF724}"/>
    <cellStyle name="Normal 5 4 2 3 6" xfId="2849" xr:uid="{FBCA37D0-A354-4D09-8E4E-D32CF37CCB89}"/>
    <cellStyle name="Normal 5 4 2 4" xfId="297" xr:uid="{381D5F14-79C3-4066-8FD6-E10A4E22AD24}"/>
    <cellStyle name="Normal 5 4 2 4 2" xfId="542" xr:uid="{F00DFD78-48BC-4C48-A89E-0E303CBE3522}"/>
    <cellStyle name="Normal 5 4 2 4 2 2" xfId="543" xr:uid="{0FC74AC9-0866-4BFF-8955-8E8A4D540D7A}"/>
    <cellStyle name="Normal 5 4 2 4 2 2 2" xfId="1225" xr:uid="{DF04E796-10F3-4137-9FE4-B5FAF5591C1B}"/>
    <cellStyle name="Normal 5 4 2 4 2 2 2 2" xfId="1226" xr:uid="{4EA5C6C4-4C61-446F-A6A9-4256F975BE0C}"/>
    <cellStyle name="Normal 5 4 2 4 2 2 3" xfId="1227" xr:uid="{38546364-0F96-4731-8492-B3692BD734F5}"/>
    <cellStyle name="Normal 5 4 2 4 2 2 3 2" xfId="6334" xr:uid="{DAE0BDFD-8FAF-4858-B325-52BFEF082729}"/>
    <cellStyle name="Normal 5 4 2 4 2 2 4" xfId="6335" xr:uid="{3102FAB6-D3A7-4B2D-919B-71E474B44E34}"/>
    <cellStyle name="Normal 5 4 2 4 2 3" xfId="1228" xr:uid="{55A910FD-626E-440A-B7E4-23C00B44098E}"/>
    <cellStyle name="Normal 5 4 2 4 2 3 2" xfId="1229" xr:uid="{C83F8D5A-C093-4F6C-A7A3-1BDE7CE9A7AA}"/>
    <cellStyle name="Normal 5 4 2 4 2 4" xfId="1230" xr:uid="{3E103EE2-0CBE-4C4F-83D1-B8517D8B1217}"/>
    <cellStyle name="Normal 5 4 2 4 2 4 2" xfId="6336" xr:uid="{40E2146C-439F-4ADE-A29F-029550AF9A46}"/>
    <cellStyle name="Normal 5 4 2 4 2 5" xfId="6337" xr:uid="{754DEBFF-E9D2-4605-8B62-855F8578CD51}"/>
    <cellStyle name="Normal 5 4 2 4 3" xfId="544" xr:uid="{754D0232-B11E-4E78-AEF8-7C5131ACCD4E}"/>
    <cellStyle name="Normal 5 4 2 4 3 2" xfId="1231" xr:uid="{8DDBDAA5-5633-4184-991D-9F42E48410F3}"/>
    <cellStyle name="Normal 5 4 2 4 3 2 2" xfId="1232" xr:uid="{7862E945-5440-4F09-976C-8786AABE032D}"/>
    <cellStyle name="Normal 5 4 2 4 3 3" xfId="1233" xr:uid="{5B4A4633-9A8E-49C1-9A79-48DDD56AF14D}"/>
    <cellStyle name="Normal 5 4 2 4 3 3 2" xfId="6338" xr:uid="{D9650053-C1E4-4ACD-905B-9704F1C99894}"/>
    <cellStyle name="Normal 5 4 2 4 3 4" xfId="6339" xr:uid="{93C3FD7E-D17E-499D-B06D-62FBF7372277}"/>
    <cellStyle name="Normal 5 4 2 4 4" xfId="1234" xr:uid="{10B3CD24-E930-4BAB-9C81-11E2162DC5B1}"/>
    <cellStyle name="Normal 5 4 2 4 4 2" xfId="1235" xr:uid="{C7F1F5BB-245B-4E92-8F8C-2630132FC01E}"/>
    <cellStyle name="Normal 5 4 2 4 5" xfId="1236" xr:uid="{F61EF06B-2DFE-4237-9064-74F509FC459B}"/>
    <cellStyle name="Normal 5 4 2 4 5 2" xfId="6340" xr:uid="{498D98BE-D1B9-4A5C-9F98-8549F5262C01}"/>
    <cellStyle name="Normal 5 4 2 4 6" xfId="6341" xr:uid="{BDF2FB83-9F56-4A44-87E2-2F48B327A505}"/>
    <cellStyle name="Normal 5 4 2 5" xfId="298" xr:uid="{9BBCF503-B6AB-4500-B79B-DB8ECF953B4A}"/>
    <cellStyle name="Normal 5 4 2 5 2" xfId="545" xr:uid="{9EE8EAF3-708D-4E0F-861B-D65E4837E21B}"/>
    <cellStyle name="Normal 5 4 2 5 2 2" xfId="1237" xr:uid="{471E2143-77BF-4074-A907-E6D6971662F4}"/>
    <cellStyle name="Normal 5 4 2 5 2 2 2" xfId="1238" xr:uid="{C45E7A59-FEE5-4D45-9270-78AB0D401EE5}"/>
    <cellStyle name="Normal 5 4 2 5 2 3" xfId="1239" xr:uid="{461E5CA3-8E43-415C-A8C6-CF8ECB56AFF9}"/>
    <cellStyle name="Normal 5 4 2 5 2 3 2" xfId="6342" xr:uid="{D902F60A-D5FA-408D-A9D3-C48587C8704A}"/>
    <cellStyle name="Normal 5 4 2 5 2 4" xfId="6343" xr:uid="{A374E5E5-CF48-4B65-9DF8-4F2EBBCC8474}"/>
    <cellStyle name="Normal 5 4 2 5 3" xfId="1240" xr:uid="{794DC9C2-B435-460D-91FD-4A280900C423}"/>
    <cellStyle name="Normal 5 4 2 5 3 2" xfId="1241" xr:uid="{D7C72499-517F-4AF0-B146-95A657C94638}"/>
    <cellStyle name="Normal 5 4 2 5 4" xfId="1242" xr:uid="{62D9C97D-3511-499F-8096-470A6DC49064}"/>
    <cellStyle name="Normal 5 4 2 5 4 2" xfId="6344" xr:uid="{599DC28C-FD75-4105-9E48-0867D2C5A40C}"/>
    <cellStyle name="Normal 5 4 2 5 5" xfId="6345" xr:uid="{3EF3B479-9215-4FA8-B39B-0E30C23C47D1}"/>
    <cellStyle name="Normal 5 4 2 6" xfId="546" xr:uid="{D4A84C04-5545-42C4-9931-FE2CA35D01CC}"/>
    <cellStyle name="Normal 5 4 2 6 2" xfId="1243" xr:uid="{A9EA73D8-CCE8-445A-B16C-AAF82D9F8763}"/>
    <cellStyle name="Normal 5 4 2 6 2 2" xfId="1244" xr:uid="{3BD4E786-77F2-4F59-B02F-B47AAE133A00}"/>
    <cellStyle name="Normal 5 4 2 6 2 3" xfId="4419" xr:uid="{DB092B5E-5092-4262-BDBD-7EFA5F99320C}"/>
    <cellStyle name="Normal 5 4 2 6 2 3 2" xfId="6937" xr:uid="{407DB5DA-B11C-4E1E-9790-9C57E931E4E7}"/>
    <cellStyle name="Normal 5 4 2 6 3" xfId="1245" xr:uid="{CE86FEB7-1A9C-42F6-B55B-A3C89A26E8F9}"/>
    <cellStyle name="Normal 5 4 2 6 3 2" xfId="6346" xr:uid="{B3FD323B-3927-4F1C-9F70-E83E57FD8A8C}"/>
    <cellStyle name="Normal 5 4 2 6 4" xfId="2850" xr:uid="{30C5B787-9BF7-47D5-A912-224283027C0A}"/>
    <cellStyle name="Normal 5 4 2 6 4 2" xfId="4584" xr:uid="{40595CEA-C164-4766-81FB-8931B2323E2C}"/>
    <cellStyle name="Normal 5 4 2 6 4 3" xfId="4683" xr:uid="{2C505497-51B6-449A-BD15-870BDE636310}"/>
    <cellStyle name="Normal 5 4 2 6 4 4" xfId="4611" xr:uid="{4FD2119F-5CD7-44B4-A71B-AF6F8593F69C}"/>
    <cellStyle name="Normal 5 4 2 7" xfId="1246" xr:uid="{31245A62-09D5-4E1D-9EC2-FF0CF8624797}"/>
    <cellStyle name="Normal 5 4 2 7 2" xfId="1247" xr:uid="{9CF1B370-A91F-4D69-879B-3EE284EB05E0}"/>
    <cellStyle name="Normal 5 4 2 8" xfId="1248" xr:uid="{EC2DF4BE-F3FD-474B-8D27-09F14499B632}"/>
    <cellStyle name="Normal 5 4 2 8 2" xfId="6347" xr:uid="{26F03A59-51D5-46BB-9345-7B11F842E6B6}"/>
    <cellStyle name="Normal 5 4 2 9" xfId="2851" xr:uid="{FE5C0FFF-C41F-4DE3-A117-B682EF0A8D3E}"/>
    <cellStyle name="Normal 5 4 3" xfId="95" xr:uid="{D6486B8D-A3DC-4E44-9738-FCC70161443A}"/>
    <cellStyle name="Normal 5 4 3 2" xfId="96" xr:uid="{22E686A3-41D7-4DE4-9D6C-EFCE352469D0}"/>
    <cellStyle name="Normal 5 4 3 2 2" xfId="547" xr:uid="{8FF51F3B-748B-47B2-935A-E2F5A4A83388}"/>
    <cellStyle name="Normal 5 4 3 2 2 2" xfId="548" xr:uid="{FAE8582C-921B-4F07-9FCC-00A106AB405D}"/>
    <cellStyle name="Normal 5 4 3 2 2 2 2" xfId="1249" xr:uid="{9126AD09-CEC5-420C-8409-1C4942260BFD}"/>
    <cellStyle name="Normal 5 4 3 2 2 2 2 2" xfId="1250" xr:uid="{3C8D531F-8984-47B9-89B7-6FE2CEFA1D38}"/>
    <cellStyle name="Normal 5 4 3 2 2 2 3" xfId="1251" xr:uid="{2E8AB4B2-E968-4979-A977-0119E760F3CF}"/>
    <cellStyle name="Normal 5 4 3 2 2 2 3 2" xfId="6348" xr:uid="{89E132D7-7B14-4A33-BEBD-CCBF784403A5}"/>
    <cellStyle name="Normal 5 4 3 2 2 2 4" xfId="6349" xr:uid="{EDA76288-A771-4282-895C-5C11D2CBDD7D}"/>
    <cellStyle name="Normal 5 4 3 2 2 3" xfId="1252" xr:uid="{EA50BDAD-A587-46DA-8DD1-9C5987C095C8}"/>
    <cellStyle name="Normal 5 4 3 2 2 3 2" xfId="1253" xr:uid="{067E5AED-1661-4046-9D48-20C77F0F5C60}"/>
    <cellStyle name="Normal 5 4 3 2 2 4" xfId="1254" xr:uid="{985C5BB7-40BE-458A-B52F-2FF6784BE4CB}"/>
    <cellStyle name="Normal 5 4 3 2 2 4 2" xfId="6350" xr:uid="{2842375E-E764-499D-9A24-3E97CDF7F2B9}"/>
    <cellStyle name="Normal 5 4 3 2 2 5" xfId="6351" xr:uid="{DE2083B9-07B0-4F64-B453-6E02D430EA47}"/>
    <cellStyle name="Normal 5 4 3 2 3" xfId="549" xr:uid="{8C9806C9-904B-4549-ACF1-BC4D6F82F7BD}"/>
    <cellStyle name="Normal 5 4 3 2 3 2" xfId="1255" xr:uid="{ED4D61CA-5007-4EBB-A8AE-41A190A2BBCE}"/>
    <cellStyle name="Normal 5 4 3 2 3 2 2" xfId="1256" xr:uid="{5B7C2C2F-DA26-4140-9314-1ABE909651D3}"/>
    <cellStyle name="Normal 5 4 3 2 3 3" xfId="1257" xr:uid="{8D178CCF-FEDC-4FE9-8816-0DF5D595C3F2}"/>
    <cellStyle name="Normal 5 4 3 2 3 3 2" xfId="6352" xr:uid="{8EA5FEC0-9FF7-459A-AE52-4C1F0EE8095B}"/>
    <cellStyle name="Normal 5 4 3 2 3 4" xfId="2852" xr:uid="{385C0048-00F9-416F-988B-E825DD1CEAF9}"/>
    <cellStyle name="Normal 5 4 3 2 4" xfId="1258" xr:uid="{79670503-AD7B-49CE-BB2B-E843BD3367CF}"/>
    <cellStyle name="Normal 5 4 3 2 4 2" xfId="1259" xr:uid="{0731D376-D1DA-49BC-86B1-9ADE2302D6E1}"/>
    <cellStyle name="Normal 5 4 3 2 5" xfId="1260" xr:uid="{03C81CDD-FBBA-4D93-9F3F-817788666C14}"/>
    <cellStyle name="Normal 5 4 3 2 5 2" xfId="6353" xr:uid="{0C022396-5A27-4EBC-B091-EAF9029CD72A}"/>
    <cellStyle name="Normal 5 4 3 2 6" xfId="2853" xr:uid="{A9FDEF32-7C48-4EC8-8F7F-92DA8C3F544E}"/>
    <cellStyle name="Normal 5 4 3 3" xfId="299" xr:uid="{0EBC880B-634C-4A77-8F98-81AB50CF52EA}"/>
    <cellStyle name="Normal 5 4 3 3 2" xfId="550" xr:uid="{1D5E078D-2E56-4E65-9B1A-E6BB40FC6BA7}"/>
    <cellStyle name="Normal 5 4 3 3 2 2" xfId="551" xr:uid="{C111529C-2302-482A-8940-82D8E5B53212}"/>
    <cellStyle name="Normal 5 4 3 3 2 2 2" xfId="1261" xr:uid="{3FF15EFA-227D-4648-9350-FE60F48547E2}"/>
    <cellStyle name="Normal 5 4 3 3 2 2 2 2" xfId="1262" xr:uid="{DD12FBCF-9F36-495D-88FC-75FD427CFF22}"/>
    <cellStyle name="Normal 5 4 3 3 2 2 3" xfId="1263" xr:uid="{24B2020C-744A-4D36-AE8F-B1CE7E8E7A13}"/>
    <cellStyle name="Normal 5 4 3 3 2 2 3 2" xfId="6354" xr:uid="{48563CEC-A26D-4086-BCB4-203B55822FE8}"/>
    <cellStyle name="Normal 5 4 3 3 2 2 4" xfId="6355" xr:uid="{C79FD055-CF78-481D-98B6-C3516ADB8D2D}"/>
    <cellStyle name="Normal 5 4 3 3 2 3" xfId="1264" xr:uid="{B0AD5CEF-C573-4E6C-B3EA-0DE845550949}"/>
    <cellStyle name="Normal 5 4 3 3 2 3 2" xfId="1265" xr:uid="{6F324537-3AB0-45B0-A021-A3D5C73542F4}"/>
    <cellStyle name="Normal 5 4 3 3 2 4" xfId="1266" xr:uid="{F62C5603-4AC7-445A-8D18-D3E3F2A6416A}"/>
    <cellStyle name="Normal 5 4 3 3 2 4 2" xfId="6356" xr:uid="{1900E4FC-A8B9-4338-93B7-0B2F73F46C69}"/>
    <cellStyle name="Normal 5 4 3 3 2 5" xfId="6357" xr:uid="{C84EFCE1-BD19-4D1C-BC90-673C237B08A8}"/>
    <cellStyle name="Normal 5 4 3 3 3" xfId="552" xr:uid="{27FB9C3C-D462-4379-8963-1BBF1D8F19C1}"/>
    <cellStyle name="Normal 5 4 3 3 3 2" xfId="1267" xr:uid="{7FF89034-AC60-48B9-80E2-231D5D502C52}"/>
    <cellStyle name="Normal 5 4 3 3 3 2 2" xfId="1268" xr:uid="{3B54E70C-8197-481E-8F93-ADE4CA1E3DFD}"/>
    <cellStyle name="Normal 5 4 3 3 3 3" xfId="1269" xr:uid="{F194C95B-2012-43E7-B7FD-F7908D906173}"/>
    <cellStyle name="Normal 5 4 3 3 3 3 2" xfId="6358" xr:uid="{20735C35-42A8-439B-92C5-9D4C97D3AA67}"/>
    <cellStyle name="Normal 5 4 3 3 3 4" xfId="6359" xr:uid="{14AA2CF4-0D1E-4B35-BCB6-C315EF1DBB1C}"/>
    <cellStyle name="Normal 5 4 3 3 4" xfId="1270" xr:uid="{21C66F9E-4C19-4B5C-A123-C22F86645F58}"/>
    <cellStyle name="Normal 5 4 3 3 4 2" xfId="1271" xr:uid="{30501836-9635-4F24-B4A9-842E2BADF116}"/>
    <cellStyle name="Normal 5 4 3 3 5" xfId="1272" xr:uid="{FAA6EBDC-4930-453A-BD9F-EA186951C709}"/>
    <cellStyle name="Normal 5 4 3 3 5 2" xfId="6360" xr:uid="{15904394-6EAD-417C-93F7-608215E7F3E1}"/>
    <cellStyle name="Normal 5 4 3 3 6" xfId="6361" xr:uid="{EA4BA251-F569-4C60-8E67-07109C6D5620}"/>
    <cellStyle name="Normal 5 4 3 4" xfId="300" xr:uid="{79DE5F8F-2EE2-4897-B964-535E8B730B4F}"/>
    <cellStyle name="Normal 5 4 3 4 2" xfId="553" xr:uid="{6CA91B82-C81F-4B0B-A366-7DFB51AD866A}"/>
    <cellStyle name="Normal 5 4 3 4 2 2" xfId="1273" xr:uid="{3D6FE7EA-A2A0-44FF-841B-5DCB195B3DF1}"/>
    <cellStyle name="Normal 5 4 3 4 2 2 2" xfId="1274" xr:uid="{C81D1C10-51AC-43A2-98A4-8F1E8482FE4D}"/>
    <cellStyle name="Normal 5 4 3 4 2 3" xfId="1275" xr:uid="{E0FD4E92-86F3-4435-B6F6-A89EBA05D6BD}"/>
    <cellStyle name="Normal 5 4 3 4 2 3 2" xfId="6362" xr:uid="{B7F475D2-B38C-463D-B93F-7B026924C6DD}"/>
    <cellStyle name="Normal 5 4 3 4 2 4" xfId="6363" xr:uid="{2B0B3761-243F-4357-BA63-E2DE4D0A7204}"/>
    <cellStyle name="Normal 5 4 3 4 3" xfId="1276" xr:uid="{156B7150-E983-45CA-AAB4-99DCB9230049}"/>
    <cellStyle name="Normal 5 4 3 4 3 2" xfId="1277" xr:uid="{DD66B8DD-1129-4437-8E51-4CE17D9A91EC}"/>
    <cellStyle name="Normal 5 4 3 4 4" xfId="1278" xr:uid="{31F8FB80-B766-4B64-ADEB-E11E70AF65B6}"/>
    <cellStyle name="Normal 5 4 3 4 4 2" xfId="6364" xr:uid="{005EB47D-0C93-4B07-9CB6-72147D6B5071}"/>
    <cellStyle name="Normal 5 4 3 4 5" xfId="6365" xr:uid="{4DA3CF0B-A87D-4D6E-B367-8C3D578ADD65}"/>
    <cellStyle name="Normal 5 4 3 5" xfId="554" xr:uid="{DF40E848-09C6-4CB4-AA6B-9F5073D04266}"/>
    <cellStyle name="Normal 5 4 3 5 2" xfId="1279" xr:uid="{01E9F024-79AA-4195-9454-BE1EB2878A86}"/>
    <cellStyle name="Normal 5 4 3 5 2 2" xfId="1280" xr:uid="{98A87F58-AA6F-43AD-8023-F5C2F46FABFA}"/>
    <cellStyle name="Normal 5 4 3 5 3" xfId="1281" xr:uid="{D1929F53-21A3-41AC-903F-4A26B8D1F5C9}"/>
    <cellStyle name="Normal 5 4 3 5 3 2" xfId="6366" xr:uid="{3332545D-7195-4BA5-969B-D7D42A20BCF1}"/>
    <cellStyle name="Normal 5 4 3 5 4" xfId="2854" xr:uid="{5DE3EB6E-96D4-403B-B389-F3694B4C2E94}"/>
    <cellStyle name="Normal 5 4 3 6" xfId="1282" xr:uid="{DB568EC4-BA7D-4C8C-9B0D-28B753006DD2}"/>
    <cellStyle name="Normal 5 4 3 6 2" xfId="1283" xr:uid="{994F827D-9EBE-4998-9609-C82844371219}"/>
    <cellStyle name="Normal 5 4 3 7" xfId="1284" xr:uid="{2BAB0FD2-5331-4532-A892-BEF52F6F9F60}"/>
    <cellStyle name="Normal 5 4 3 7 2" xfId="6367" xr:uid="{14A2EA1B-5648-4E42-AFA9-1C16B3545735}"/>
    <cellStyle name="Normal 5 4 3 8" xfId="2855" xr:uid="{DE7E04E1-A981-4041-80DB-81CFC3CDD8CC}"/>
    <cellStyle name="Normal 5 4 4" xfId="97" xr:uid="{1EF2CDD7-C60C-4157-A4BE-381014EBD7DC}"/>
    <cellStyle name="Normal 5 4 4 2" xfId="446" xr:uid="{50525ADC-99A1-4FF1-AD7A-B72208F2BA89}"/>
    <cellStyle name="Normal 5 4 4 2 2" xfId="555" xr:uid="{F9138508-7603-4900-B90B-7A5F7A5CDC0D}"/>
    <cellStyle name="Normal 5 4 4 2 2 2" xfId="1285" xr:uid="{B0DD2761-99F3-474C-96B0-BB3BCCB31148}"/>
    <cellStyle name="Normal 5 4 4 2 2 2 2" xfId="1286" xr:uid="{66F2BFB8-822B-4BB6-AAF9-9B6EC37905B0}"/>
    <cellStyle name="Normal 5 4 4 2 2 3" xfId="1287" xr:uid="{A43C3651-125C-42A8-8884-E10FBFB96C40}"/>
    <cellStyle name="Normal 5 4 4 2 2 3 2" xfId="6368" xr:uid="{84D48D67-9C4B-4A05-B35E-C0E1E020727A}"/>
    <cellStyle name="Normal 5 4 4 2 2 4" xfId="2856" xr:uid="{A1BFCC8E-4EE4-4D24-B79A-54D5487B3DE3}"/>
    <cellStyle name="Normal 5 4 4 2 3" xfId="1288" xr:uid="{519EB8F1-B51C-4DCA-BE59-DEF923E006C5}"/>
    <cellStyle name="Normal 5 4 4 2 3 2" xfId="1289" xr:uid="{7959A18C-8465-4F4B-A3E8-32A22C18FE8C}"/>
    <cellStyle name="Normal 5 4 4 2 4" xfId="1290" xr:uid="{0F5F3A24-1CFD-4E5D-B3C3-CE3500115DF3}"/>
    <cellStyle name="Normal 5 4 4 2 4 2" xfId="6369" xr:uid="{2C9F19AA-0EFE-45E4-B73C-19575FCB1178}"/>
    <cellStyle name="Normal 5 4 4 2 5" xfId="2857" xr:uid="{D2DE95A9-19D1-433E-8703-483A4905A695}"/>
    <cellStyle name="Normal 5 4 4 3" xfId="556" xr:uid="{776A8279-E343-438F-9253-78110DF969DD}"/>
    <cellStyle name="Normal 5 4 4 3 2" xfId="1291" xr:uid="{30399CD7-ACD4-41D4-93E7-7CF168458FED}"/>
    <cellStyle name="Normal 5 4 4 3 2 2" xfId="1292" xr:uid="{D00C074F-589B-45CF-BE39-0CE4BC4E8DED}"/>
    <cellStyle name="Normal 5 4 4 3 3" xfId="1293" xr:uid="{9001028D-7293-416F-A7EA-FC417F131F27}"/>
    <cellStyle name="Normal 5 4 4 3 3 2" xfId="6370" xr:uid="{50B4136C-CCBC-4F8C-BD8A-26844F77F1CF}"/>
    <cellStyle name="Normal 5 4 4 3 4" xfId="2858" xr:uid="{ADF8EBCC-0BD6-47FA-8186-96CA0B882821}"/>
    <cellStyle name="Normal 5 4 4 4" xfId="1294" xr:uid="{705071B8-0FA8-407B-A090-72254810E353}"/>
    <cellStyle name="Normal 5 4 4 4 2" xfId="1295" xr:uid="{E2C879BD-656A-4697-A056-6759AEE73999}"/>
    <cellStyle name="Normal 5 4 4 4 3" xfId="2859" xr:uid="{93C57E42-5B58-4BEA-89D4-42F01923A1BF}"/>
    <cellStyle name="Normal 5 4 4 4 4" xfId="2860" xr:uid="{85A4657D-E030-425B-BC34-8F148003F6DD}"/>
    <cellStyle name="Normal 5 4 4 5" xfId="1296" xr:uid="{A0AE2E1D-CE1C-43A9-920B-F8BA1F095C9B}"/>
    <cellStyle name="Normal 5 4 4 5 2" xfId="6371" xr:uid="{5940BBE9-D6B0-472D-94E9-EF5C13BCA65F}"/>
    <cellStyle name="Normal 5 4 4 6" xfId="2861" xr:uid="{FB9AF120-2540-4D8C-8BB1-6F4721E78AC7}"/>
    <cellStyle name="Normal 5 4 4 7" xfId="2862" xr:uid="{3FB89F4E-780D-4586-9BC5-B16CE7EA834A}"/>
    <cellStyle name="Normal 5 4 5" xfId="301" xr:uid="{93E07E82-CC89-466A-8386-3F3B84658FE6}"/>
    <cellStyle name="Normal 5 4 5 2" xfId="557" xr:uid="{1CFAB62B-B576-4767-955E-418A10E25EE4}"/>
    <cellStyle name="Normal 5 4 5 2 2" xfId="558" xr:uid="{555E8D17-F252-4586-B7C2-DF713116EC58}"/>
    <cellStyle name="Normal 5 4 5 2 2 2" xfId="1297" xr:uid="{37262BF4-67B0-43BB-9B2F-B146DE8056BD}"/>
    <cellStyle name="Normal 5 4 5 2 2 2 2" xfId="1298" xr:uid="{B343E1C6-FA6C-4E50-9096-1C81D274EEBE}"/>
    <cellStyle name="Normal 5 4 5 2 2 3" xfId="1299" xr:uid="{67D36674-D39A-4EF6-9B24-27031D631D27}"/>
    <cellStyle name="Normal 5 4 5 2 2 3 2" xfId="6372" xr:uid="{87F35D98-14CF-4C50-AD1B-800720084AC4}"/>
    <cellStyle name="Normal 5 4 5 2 2 4" xfId="6373" xr:uid="{8CC92589-DF67-43AE-A9C4-8E138462C0C9}"/>
    <cellStyle name="Normal 5 4 5 2 3" xfId="1300" xr:uid="{3C063D3F-720B-41D9-8B22-E06F4342C800}"/>
    <cellStyle name="Normal 5 4 5 2 3 2" xfId="1301" xr:uid="{28963917-163E-4BAC-A2D2-5168F4EA2052}"/>
    <cellStyle name="Normal 5 4 5 2 4" xfId="1302" xr:uid="{517BC9A0-71E0-43FB-8AE7-54B3A0E5225D}"/>
    <cellStyle name="Normal 5 4 5 2 4 2" xfId="6374" xr:uid="{6C996373-59EF-4A0D-B1E6-1E51C5F0FACD}"/>
    <cellStyle name="Normal 5 4 5 2 5" xfId="6375" xr:uid="{33117EB5-1BB0-4608-83BA-6BFBDF661237}"/>
    <cellStyle name="Normal 5 4 5 3" xfId="559" xr:uid="{B537E96D-FC26-49F8-9E2D-22E2E2D3AC16}"/>
    <cellStyle name="Normal 5 4 5 3 2" xfId="1303" xr:uid="{058A1A36-1C72-4CA8-87DB-67E73CE84FE6}"/>
    <cellStyle name="Normal 5 4 5 3 2 2" xfId="1304" xr:uid="{5DFA1EFC-1B45-4758-AEBA-816F1B2F419A}"/>
    <cellStyle name="Normal 5 4 5 3 3" xfId="1305" xr:uid="{0860405A-7676-4502-A7F8-8CE8A0E8D3C5}"/>
    <cellStyle name="Normal 5 4 5 3 3 2" xfId="6376" xr:uid="{863765D6-2DE1-4BBC-B6D2-3F8DD06A159E}"/>
    <cellStyle name="Normal 5 4 5 3 4" xfId="2863" xr:uid="{69CCFC23-7E95-4A82-A9A6-839BB5F75B48}"/>
    <cellStyle name="Normal 5 4 5 4" xfId="1306" xr:uid="{8F9F5F74-8918-402D-8881-FB494796529E}"/>
    <cellStyle name="Normal 5 4 5 4 2" xfId="1307" xr:uid="{6D273C87-5C14-42F3-BD3D-C6D7D3C6CFB6}"/>
    <cellStyle name="Normal 5 4 5 5" xfId="1308" xr:uid="{17A0485D-0C7F-4145-B05E-41146BA5872C}"/>
    <cellStyle name="Normal 5 4 5 5 2" xfId="6377" xr:uid="{44BB7F3A-1865-4053-9AF6-4F84EC0B3EE1}"/>
    <cellStyle name="Normal 5 4 5 6" xfId="2864" xr:uid="{98873743-5D3A-4021-9576-1C5B03FF1598}"/>
    <cellStyle name="Normal 5 4 6" xfId="302" xr:uid="{0A033F39-7718-4877-AD26-399200758232}"/>
    <cellStyle name="Normal 5 4 6 2" xfId="560" xr:uid="{328BF410-223B-48C6-A7E5-2FD842C605BF}"/>
    <cellStyle name="Normal 5 4 6 2 2" xfId="1309" xr:uid="{DB6C8484-1F76-4E0F-ABB4-17988F49AD5F}"/>
    <cellStyle name="Normal 5 4 6 2 2 2" xfId="1310" xr:uid="{4E029F8A-F16A-47BB-90A9-B0D886F177CD}"/>
    <cellStyle name="Normal 5 4 6 2 3" xfId="1311" xr:uid="{C0EBA223-4DE9-4B21-8DA4-A1719D5BF6DC}"/>
    <cellStyle name="Normal 5 4 6 2 3 2" xfId="6378" xr:uid="{718EBFEC-68C7-48A6-9291-393EC0241656}"/>
    <cellStyle name="Normal 5 4 6 2 4" xfId="2865" xr:uid="{0773AEBA-640D-4D91-8527-A7A5E253B2B4}"/>
    <cellStyle name="Normal 5 4 6 3" xfId="1312" xr:uid="{41873BC9-FB3F-49ED-8E60-71E541445A29}"/>
    <cellStyle name="Normal 5 4 6 3 2" xfId="1313" xr:uid="{978C8707-794A-435A-8C0C-E79B12B48841}"/>
    <cellStyle name="Normal 5 4 6 4" xfId="1314" xr:uid="{F35B87C9-1A5F-4EF2-B6E9-A629043174EA}"/>
    <cellStyle name="Normal 5 4 6 4 2" xfId="6379" xr:uid="{519D8636-861E-44E6-AB29-AE24F1970039}"/>
    <cellStyle name="Normal 5 4 6 5" xfId="2866" xr:uid="{98C50358-418F-4F8C-A3B5-ECDB31289D2C}"/>
    <cellStyle name="Normal 5 4 7" xfId="561" xr:uid="{11BBFB91-902C-4019-AC2E-4D152FB12CCC}"/>
    <cellStyle name="Normal 5 4 7 2" xfId="1315" xr:uid="{7B5133E6-BC94-4021-900F-59AE37753DF1}"/>
    <cellStyle name="Normal 5 4 7 2 2" xfId="1316" xr:uid="{3ED30339-5163-439E-BFE2-35D0AE8CFFD0}"/>
    <cellStyle name="Normal 5 4 7 2 3" xfId="4418" xr:uid="{5C62317E-D18D-4BB7-914F-97357001CFC3}"/>
    <cellStyle name="Normal 5 4 7 2 3 2" xfId="6936" xr:uid="{18276B96-935C-416E-AE25-1077CAD09939}"/>
    <cellStyle name="Normal 5 4 7 3" xfId="1317" xr:uid="{9DE2E0B3-BBAB-426E-A108-12ED9F630CE4}"/>
    <cellStyle name="Normal 5 4 7 3 2" xfId="6380" xr:uid="{13CCC180-3DA4-4584-B6E4-93360CC161F5}"/>
    <cellStyle name="Normal 5 4 7 4" xfId="2867" xr:uid="{729029FA-CEDD-4F9B-9EF3-7BEF088BBC12}"/>
    <cellStyle name="Normal 5 4 7 4 2" xfId="4583" xr:uid="{EC4A4741-C5CE-4BFC-BC3B-F22193521CC3}"/>
    <cellStyle name="Normal 5 4 7 4 3" xfId="4684" xr:uid="{BF5211BC-43E9-4993-A721-A7F1BA416C10}"/>
    <cellStyle name="Normal 5 4 7 4 4" xfId="4610" xr:uid="{38248181-1B02-49B6-BF11-56179162C61F}"/>
    <cellStyle name="Normal 5 4 8" xfId="1318" xr:uid="{0AE98460-B8F8-42B0-B24A-E473A15D9D4C}"/>
    <cellStyle name="Normal 5 4 8 2" xfId="1319" xr:uid="{ADE904C7-33C5-4BC6-AC6C-C62B955FEA31}"/>
    <cellStyle name="Normal 5 4 8 3" xfId="2868" xr:uid="{1872D501-CAB2-4581-97D1-CA18148C043B}"/>
    <cellStyle name="Normal 5 4 8 4" xfId="2869" xr:uid="{805E9FF6-0813-4E92-BC5E-8AA8EE5C6226}"/>
    <cellStyle name="Normal 5 4 9" xfId="1320" xr:uid="{17D5BC59-5C1B-41AC-9CA6-C7EBCB1D98FF}"/>
    <cellStyle name="Normal 5 4 9 2" xfId="6381" xr:uid="{044641A8-2770-440F-807C-23B44246D0C1}"/>
    <cellStyle name="Normal 5 5" xfId="98" xr:uid="{7779DFED-143F-4350-9E4E-22710F93D44F}"/>
    <cellStyle name="Normal 5 5 10" xfId="2870" xr:uid="{0773A4C2-3481-4DAA-BF6D-A7E316952B27}"/>
    <cellStyle name="Normal 5 5 11" xfId="2871" xr:uid="{A5A8C2E0-FAF2-4FC6-B11A-88A428C1E6F6}"/>
    <cellStyle name="Normal 5 5 2" xfId="99" xr:uid="{9EEF72E6-BD8A-41C0-8F50-637CCC864E4A}"/>
    <cellStyle name="Normal 5 5 2 2" xfId="100" xr:uid="{7693F4AC-79A9-455A-943E-493275D03996}"/>
    <cellStyle name="Normal 5 5 2 2 2" xfId="303" xr:uid="{3CE97CAC-9C27-4525-8229-27E14439787E}"/>
    <cellStyle name="Normal 5 5 2 2 2 2" xfId="562" xr:uid="{F9D47B04-53C5-46CC-BC7B-E1202C722B85}"/>
    <cellStyle name="Normal 5 5 2 2 2 2 2" xfId="1321" xr:uid="{12F9E5F6-08EC-41B1-8A67-3E3D1C27ADFD}"/>
    <cellStyle name="Normal 5 5 2 2 2 2 2 2" xfId="1322" xr:uid="{549DFFB5-85E4-4992-AB7D-7A7019D6A627}"/>
    <cellStyle name="Normal 5 5 2 2 2 2 3" xfId="1323" xr:uid="{74C98FCE-F272-47AC-AFF2-A9FDF8F6A728}"/>
    <cellStyle name="Normal 5 5 2 2 2 2 3 2" xfId="6382" xr:uid="{E4C722B8-57EB-4DFA-898D-D174C9AC9787}"/>
    <cellStyle name="Normal 5 5 2 2 2 2 4" xfId="2872" xr:uid="{6E5B84AA-4640-4549-ABA5-0A08F11714D6}"/>
    <cellStyle name="Normal 5 5 2 2 2 3" xfId="1324" xr:uid="{5A1DFF93-19A1-4F1C-AD97-E986915AB45F}"/>
    <cellStyle name="Normal 5 5 2 2 2 3 2" xfId="1325" xr:uid="{CCD63E3D-267B-4661-AEA7-FB20C7936B75}"/>
    <cellStyle name="Normal 5 5 2 2 2 3 3" xfId="2873" xr:uid="{33A723D3-5771-44DB-A6DD-581E3C1F2455}"/>
    <cellStyle name="Normal 5 5 2 2 2 3 4" xfId="2874" xr:uid="{44E217AB-C1EF-4B6D-B7A9-49D5F8AC5985}"/>
    <cellStyle name="Normal 5 5 2 2 2 4" xfId="1326" xr:uid="{B2E4A8BD-495A-447E-8F4B-FBDC4CA24BFE}"/>
    <cellStyle name="Normal 5 5 2 2 2 4 2" xfId="6383" xr:uid="{05A2F31E-3C03-460A-A776-D9278216C843}"/>
    <cellStyle name="Normal 5 5 2 2 2 5" xfId="2875" xr:uid="{B9B588C0-6EE7-4D8C-B16D-E5303CA32495}"/>
    <cellStyle name="Normal 5 5 2 2 2 6" xfId="2876" xr:uid="{1838D963-54BC-430B-96E8-628545948BFC}"/>
    <cellStyle name="Normal 5 5 2 2 3" xfId="563" xr:uid="{631024C3-CB70-4C42-A083-38CB8ED9C99F}"/>
    <cellStyle name="Normal 5 5 2 2 3 2" xfId="1327" xr:uid="{6EB67F65-F6EF-41D8-A7DD-E05F80186639}"/>
    <cellStyle name="Normal 5 5 2 2 3 2 2" xfId="1328" xr:uid="{2BC0F0E1-9C10-4440-A260-5E87C673BBCC}"/>
    <cellStyle name="Normal 5 5 2 2 3 2 3" xfId="2877" xr:uid="{3F231C0A-A781-4991-9132-CB08122DA9D9}"/>
    <cellStyle name="Normal 5 5 2 2 3 2 4" xfId="2878" xr:uid="{906B6F42-CD66-4B3F-A6E3-493D5A3B73B8}"/>
    <cellStyle name="Normal 5 5 2 2 3 3" xfId="1329" xr:uid="{93128EC8-18A1-441C-B659-B6EF97164CEF}"/>
    <cellStyle name="Normal 5 5 2 2 3 3 2" xfId="6384" xr:uid="{62211A34-7B48-4B99-86B2-5D7EACB27399}"/>
    <cellStyle name="Normal 5 5 2 2 3 4" xfId="2879" xr:uid="{EED3C9FA-1021-4850-B3C8-D442969B0072}"/>
    <cellStyle name="Normal 5 5 2 2 3 5" xfId="2880" xr:uid="{B84FFC6E-1191-4853-B789-4A7322D279C8}"/>
    <cellStyle name="Normal 5 5 2 2 4" xfId="1330" xr:uid="{C063144A-5DB7-47C7-8A98-0F02F16448B2}"/>
    <cellStyle name="Normal 5 5 2 2 4 2" xfId="1331" xr:uid="{F083E5BA-3E9C-4906-BE54-27F0CD9A73A5}"/>
    <cellStyle name="Normal 5 5 2 2 4 3" xfId="2881" xr:uid="{E75BB2EB-3CF3-4165-AAF2-59260F7CF1C3}"/>
    <cellStyle name="Normal 5 5 2 2 4 4" xfId="2882" xr:uid="{D9A2D10B-3177-4C22-9E89-00493F11EEA1}"/>
    <cellStyle name="Normal 5 5 2 2 5" xfId="1332" xr:uid="{C11ABD53-2FE5-48B4-BDDC-CAF40EFF61FA}"/>
    <cellStyle name="Normal 5 5 2 2 5 2" xfId="2883" xr:uid="{72095A0F-8C0A-42EF-B531-406F8EF722ED}"/>
    <cellStyle name="Normal 5 5 2 2 5 3" xfId="2884" xr:uid="{0CDC33DC-777E-45BA-A79A-1DF7F846A185}"/>
    <cellStyle name="Normal 5 5 2 2 5 4" xfId="2885" xr:uid="{F29EDE2F-768D-46DF-82BD-005EDF3F54E6}"/>
    <cellStyle name="Normal 5 5 2 2 6" xfId="2886" xr:uid="{4D603397-5A43-4EBE-AD4C-97AE4A2E2B4F}"/>
    <cellStyle name="Normal 5 5 2 2 7" xfId="2887" xr:uid="{3FF6F095-6D2E-4D2A-8CBB-9E296741B512}"/>
    <cellStyle name="Normal 5 5 2 2 8" xfId="2888" xr:uid="{AEFEDD63-62FD-40C6-9F27-8E41157A4DE3}"/>
    <cellStyle name="Normal 5 5 2 3" xfId="304" xr:uid="{0999E896-D99D-49C1-A2A0-8C6B626011A9}"/>
    <cellStyle name="Normal 5 5 2 3 2" xfId="564" xr:uid="{55C464C8-1DE6-4907-B52A-CA42365732B5}"/>
    <cellStyle name="Normal 5 5 2 3 2 2" xfId="565" xr:uid="{8AD91561-6B58-4281-88E2-C6655444EA44}"/>
    <cellStyle name="Normal 5 5 2 3 2 2 2" xfId="1333" xr:uid="{E4345311-9210-466E-A5DD-28B43658D672}"/>
    <cellStyle name="Normal 5 5 2 3 2 2 2 2" xfId="1334" xr:uid="{8AEE5F66-1753-425F-9198-126239C49BE2}"/>
    <cellStyle name="Normal 5 5 2 3 2 2 3" xfId="1335" xr:uid="{2C85E597-B0F6-4538-85C9-FD9213276C12}"/>
    <cellStyle name="Normal 5 5 2 3 2 2 3 2" xfId="6385" xr:uid="{31410B5B-6D93-456F-A1E5-104FF39AA7D3}"/>
    <cellStyle name="Normal 5 5 2 3 2 2 4" xfId="6386" xr:uid="{4B40FD82-49E1-4C38-ACEB-A7135B3216D8}"/>
    <cellStyle name="Normal 5 5 2 3 2 3" xfId="1336" xr:uid="{0F30FA95-A77E-4EF8-9B2D-A1663EE4F620}"/>
    <cellStyle name="Normal 5 5 2 3 2 3 2" xfId="1337" xr:uid="{F0565FA4-8C89-48F2-B670-0C008A641AB2}"/>
    <cellStyle name="Normal 5 5 2 3 2 4" xfId="1338" xr:uid="{DF3980E6-6950-434C-B2C1-99341EBE6506}"/>
    <cellStyle name="Normal 5 5 2 3 2 4 2" xfId="6387" xr:uid="{C4321438-78CE-4917-8711-E7C0927B401F}"/>
    <cellStyle name="Normal 5 5 2 3 2 5" xfId="6388" xr:uid="{36EFCA9B-2F53-4604-A251-AEDC78D69A0E}"/>
    <cellStyle name="Normal 5 5 2 3 3" xfId="566" xr:uid="{5B0401BE-65D4-4486-9612-F721B54ED947}"/>
    <cellStyle name="Normal 5 5 2 3 3 2" xfId="1339" xr:uid="{2275B330-96E6-4603-BAF0-76484C89D763}"/>
    <cellStyle name="Normal 5 5 2 3 3 2 2" xfId="1340" xr:uid="{2D46415C-4106-44D6-A32F-481BA2A5072F}"/>
    <cellStyle name="Normal 5 5 2 3 3 3" xfId="1341" xr:uid="{4D073B81-FBA3-4D10-8ED9-80763CF357FF}"/>
    <cellStyle name="Normal 5 5 2 3 3 3 2" xfId="6389" xr:uid="{37C0CCA8-6894-42F7-9010-D42FF7F4F5FB}"/>
    <cellStyle name="Normal 5 5 2 3 3 4" xfId="2889" xr:uid="{5064D50D-4D1E-49B5-8E96-A418A4E63EFD}"/>
    <cellStyle name="Normal 5 5 2 3 4" xfId="1342" xr:uid="{F05CAE97-0C3A-484C-B413-C740F00EFED7}"/>
    <cellStyle name="Normal 5 5 2 3 4 2" xfId="1343" xr:uid="{2C5CDC87-2EAB-492E-B1F0-DFE1341C45AF}"/>
    <cellStyle name="Normal 5 5 2 3 5" xfId="1344" xr:uid="{CA099AC4-80B1-4423-B4B4-B8977257EF66}"/>
    <cellStyle name="Normal 5 5 2 3 5 2" xfId="6390" xr:uid="{5B792BE6-3EE7-43E5-976A-06F366875989}"/>
    <cellStyle name="Normal 5 5 2 3 6" xfId="2890" xr:uid="{B1B6FD2D-8E34-4F7B-9F63-96AFA6CFC9F1}"/>
    <cellStyle name="Normal 5 5 2 4" xfId="305" xr:uid="{1531A1D0-5E24-42C0-AE67-062B75917498}"/>
    <cellStyle name="Normal 5 5 2 4 2" xfId="567" xr:uid="{2B485470-FB86-4687-B671-2ACA79388FD3}"/>
    <cellStyle name="Normal 5 5 2 4 2 2" xfId="1345" xr:uid="{EAB6E4AC-76C0-4E32-A221-BEAC9938DD35}"/>
    <cellStyle name="Normal 5 5 2 4 2 2 2" xfId="1346" xr:uid="{B5FF4475-D2BE-401C-B999-7CD47A4DE189}"/>
    <cellStyle name="Normal 5 5 2 4 2 3" xfId="1347" xr:uid="{158233E5-A5A8-45C4-A330-E3AF3B836524}"/>
    <cellStyle name="Normal 5 5 2 4 2 3 2" xfId="6391" xr:uid="{AD651B3A-C962-4F46-BA35-20F90C1FCB9B}"/>
    <cellStyle name="Normal 5 5 2 4 2 4" xfId="2891" xr:uid="{87CF6012-34EC-4BBD-9D97-556F273A40B6}"/>
    <cellStyle name="Normal 5 5 2 4 3" xfId="1348" xr:uid="{11AF9447-6EB2-44C2-AB0D-DADF317A1FD5}"/>
    <cellStyle name="Normal 5 5 2 4 3 2" xfId="1349" xr:uid="{70708706-66B8-440F-B07F-8F3F074D2024}"/>
    <cellStyle name="Normal 5 5 2 4 4" xfId="1350" xr:uid="{69E0E421-F25C-4A18-8FE2-BCBDB99B52FF}"/>
    <cellStyle name="Normal 5 5 2 4 4 2" xfId="6392" xr:uid="{B50810F3-43DB-40BE-9421-2E829E7ED41C}"/>
    <cellStyle name="Normal 5 5 2 4 5" xfId="2892" xr:uid="{66B6EF3F-DA9E-4D2E-88FE-DCD6F91E26A4}"/>
    <cellStyle name="Normal 5 5 2 5" xfId="306" xr:uid="{42D0F3E7-E735-499D-88C8-7C3F0758742A}"/>
    <cellStyle name="Normal 5 5 2 5 2" xfId="1351" xr:uid="{295EEE03-0AC7-4678-8F6C-3E6347A3B5DB}"/>
    <cellStyle name="Normal 5 5 2 5 2 2" xfId="1352" xr:uid="{824C9BC7-704D-41FB-B2C8-EFA4DDE9893B}"/>
    <cellStyle name="Normal 5 5 2 5 3" xfId="1353" xr:uid="{D1626876-8A58-4D8D-8476-970F3F0F9C87}"/>
    <cellStyle name="Normal 5 5 2 5 3 2" xfId="6393" xr:uid="{274433D9-CC55-4BA0-9281-5415D10E8D52}"/>
    <cellStyle name="Normal 5 5 2 5 4" xfId="2893" xr:uid="{8E6017E9-9CB0-47F6-A869-8FB5CE86567D}"/>
    <cellStyle name="Normal 5 5 2 6" xfId="1354" xr:uid="{A7E67C3B-DF6A-4DFE-94A4-7EBAC6367A00}"/>
    <cellStyle name="Normal 5 5 2 6 2" xfId="1355" xr:uid="{34762386-3198-43F9-96B0-93287CD34A41}"/>
    <cellStyle name="Normal 5 5 2 6 3" xfId="2894" xr:uid="{8820A11A-E73E-42DC-8EB2-AFEEE7DA113E}"/>
    <cellStyle name="Normal 5 5 2 6 4" xfId="2895" xr:uid="{E914C0BA-B1E3-444E-AFEB-9F7D6CF00E46}"/>
    <cellStyle name="Normal 5 5 2 7" xfId="1356" xr:uid="{31F43970-08E0-42F9-A7F0-76C5751DC3F0}"/>
    <cellStyle name="Normal 5 5 2 7 2" xfId="6394" xr:uid="{7E668BED-292D-40DE-8A12-A5BCB1990989}"/>
    <cellStyle name="Normal 5 5 2 8" xfId="2896" xr:uid="{56190D3E-4A6A-4B94-A60B-200E1534C4F9}"/>
    <cellStyle name="Normal 5 5 2 9" xfId="2897" xr:uid="{C0A60493-49E0-432F-991B-D37B172DF09A}"/>
    <cellStyle name="Normal 5 5 3" xfId="101" xr:uid="{19D3333F-EC2E-43E4-A832-E092E4E1A981}"/>
    <cellStyle name="Normal 5 5 3 2" xfId="102" xr:uid="{1020FD3D-D2A9-4260-808F-68F7F7323467}"/>
    <cellStyle name="Normal 5 5 3 2 2" xfId="568" xr:uid="{1877F7D8-7002-41D4-A5E4-3A8074F554B8}"/>
    <cellStyle name="Normal 5 5 3 2 2 2" xfId="1357" xr:uid="{C2ECCA37-42CB-4859-8B1B-5E83627E46F4}"/>
    <cellStyle name="Normal 5 5 3 2 2 2 2" xfId="1358" xr:uid="{7BFF2D07-E814-4FE6-B0EA-4A54AC08CCEB}"/>
    <cellStyle name="Normal 5 5 3 2 2 2 2 2" xfId="4468" xr:uid="{A6586D28-1DA7-42E9-84FD-8A8D786089EC}"/>
    <cellStyle name="Normal 5 5 3 2 2 2 3" xfId="4469" xr:uid="{E3718F0B-D290-40BE-9CFE-D7112A9A6804}"/>
    <cellStyle name="Normal 5 5 3 2 2 3" xfId="1359" xr:uid="{C96DBDE0-6FF3-44FD-9D6D-6405DFB5CA54}"/>
    <cellStyle name="Normal 5 5 3 2 2 3 2" xfId="4470" xr:uid="{657B7D3B-A1B5-4A86-8157-AA6EAF1B74AC}"/>
    <cellStyle name="Normal 5 5 3 2 2 4" xfId="2898" xr:uid="{1102D44A-35E0-49F0-865E-13A0C3500FD5}"/>
    <cellStyle name="Normal 5 5 3 2 3" xfId="1360" xr:uid="{75E92F9F-9409-4D50-B189-7C9F4B0A7FF6}"/>
    <cellStyle name="Normal 5 5 3 2 3 2" xfId="1361" xr:uid="{7ED6BF9A-34AE-480D-B14C-BC8B10C866D3}"/>
    <cellStyle name="Normal 5 5 3 2 3 2 2" xfId="4471" xr:uid="{54EB2F8B-2765-4C97-B919-C1709A1ABDF8}"/>
    <cellStyle name="Normal 5 5 3 2 3 3" xfId="2899" xr:uid="{E4A71FB0-042D-45BE-B5A2-B39EB06742A0}"/>
    <cellStyle name="Normal 5 5 3 2 3 4" xfId="2900" xr:uid="{18344015-0DA1-4926-87F7-2A4F3894BDB4}"/>
    <cellStyle name="Normal 5 5 3 2 4" xfId="1362" xr:uid="{1831B704-19FA-4745-8139-14347931B7F1}"/>
    <cellStyle name="Normal 5 5 3 2 4 2" xfId="4472" xr:uid="{2DB77D74-272E-486B-A3F8-AD81FE926D2E}"/>
    <cellStyle name="Normal 5 5 3 2 5" xfId="2901" xr:uid="{F9A8A04A-AD06-4DF9-B2FA-93675C66EE9A}"/>
    <cellStyle name="Normal 5 5 3 2 6" xfId="2902" xr:uid="{33E23008-A393-4C97-87AA-4452EDD1714C}"/>
    <cellStyle name="Normal 5 5 3 3" xfId="307" xr:uid="{C710F6AC-42AE-4FA2-84EE-B75AC5F4370D}"/>
    <cellStyle name="Normal 5 5 3 3 2" xfId="1363" xr:uid="{7B5059F8-CDB1-462C-AD78-97387CFB6DBC}"/>
    <cellStyle name="Normal 5 5 3 3 2 2" xfId="1364" xr:uid="{44837D19-D283-4412-8CDC-F4FB0AC9389A}"/>
    <cellStyle name="Normal 5 5 3 3 2 2 2" xfId="4473" xr:uid="{ACF04A82-21A5-47E1-93D2-F55967717F1E}"/>
    <cellStyle name="Normal 5 5 3 3 2 3" xfId="2903" xr:uid="{5E1A737A-6EE8-4928-9288-A33AA4BE28B7}"/>
    <cellStyle name="Normal 5 5 3 3 2 4" xfId="2904" xr:uid="{641B98F7-71CC-4630-BDB6-0B59C1E7241D}"/>
    <cellStyle name="Normal 5 5 3 3 3" xfId="1365" xr:uid="{15E85095-4B0F-4924-9414-3CFB1CB15157}"/>
    <cellStyle name="Normal 5 5 3 3 3 2" xfId="4474" xr:uid="{1E342F76-1887-401F-B86E-1508837A484E}"/>
    <cellStyle name="Normal 5 5 3 3 4" xfId="2905" xr:uid="{81A3E82E-91C4-40E6-BBFA-2400E6BBF78C}"/>
    <cellStyle name="Normal 5 5 3 3 5" xfId="2906" xr:uid="{92D63A66-CC74-417E-BED6-658D136C91BE}"/>
    <cellStyle name="Normal 5 5 3 4" xfId="1366" xr:uid="{D13DF1A9-487F-4641-A1C7-0ED64534609A}"/>
    <cellStyle name="Normal 5 5 3 4 2" xfId="1367" xr:uid="{443A4FEE-0F4A-4CBC-8095-54CAF60EA08C}"/>
    <cellStyle name="Normal 5 5 3 4 2 2" xfId="4475" xr:uid="{898258E5-B181-4ABD-8316-D8E2EEBCF17D}"/>
    <cellStyle name="Normal 5 5 3 4 3" xfId="2907" xr:uid="{C2CE296D-3453-4F99-BE6F-8079E0B1DFFC}"/>
    <cellStyle name="Normal 5 5 3 4 4" xfId="2908" xr:uid="{1F4A587B-ECA6-4473-9886-90B59235DFFE}"/>
    <cellStyle name="Normal 5 5 3 5" xfId="1368" xr:uid="{62544CFD-D607-4D25-92AD-250EF9C016D4}"/>
    <cellStyle name="Normal 5 5 3 5 2" xfId="2909" xr:uid="{0DAE6988-5CA3-46C0-93C6-269E9FB7AD06}"/>
    <cellStyle name="Normal 5 5 3 5 3" xfId="2910" xr:uid="{346B7D86-3EB9-479C-942E-9E513B8D938A}"/>
    <cellStyle name="Normal 5 5 3 5 4" xfId="2911" xr:uid="{66159843-6F10-4F55-A987-77FB31381CF0}"/>
    <cellStyle name="Normal 5 5 3 6" xfId="2912" xr:uid="{54A7119D-D8E7-4C3B-A510-E2E38DAEB92F}"/>
    <cellStyle name="Normal 5 5 3 7" xfId="2913" xr:uid="{E853688D-822A-4E9C-8CFE-5CEF9096A441}"/>
    <cellStyle name="Normal 5 5 3 8" xfId="2914" xr:uid="{AD7AE676-CF5C-40B6-880C-3A41AB8D250D}"/>
    <cellStyle name="Normal 5 5 4" xfId="103" xr:uid="{B0B02186-674D-4E26-A430-80B69A70C418}"/>
    <cellStyle name="Normal 5 5 4 2" xfId="569" xr:uid="{737116A0-7368-49FC-BB13-47DA2B904212}"/>
    <cellStyle name="Normal 5 5 4 2 2" xfId="570" xr:uid="{D20C5663-8FD7-464C-A446-25F318AA9FB8}"/>
    <cellStyle name="Normal 5 5 4 2 2 2" xfId="1369" xr:uid="{E9BE9C4F-A637-4945-B73B-6258E7195749}"/>
    <cellStyle name="Normal 5 5 4 2 2 2 2" xfId="1370" xr:uid="{C3E3D6D8-B042-4708-8B03-DBB29C4317D7}"/>
    <cellStyle name="Normal 5 5 4 2 2 3" xfId="1371" xr:uid="{E03F6727-1A54-47EF-B9C2-49D1C26FED2C}"/>
    <cellStyle name="Normal 5 5 4 2 2 3 2" xfId="6395" xr:uid="{EB35DACD-0B52-4328-B3EF-2E13BFD88119}"/>
    <cellStyle name="Normal 5 5 4 2 2 4" xfId="2915" xr:uid="{8C4D2AF2-9A6D-4331-98AA-E338DE6BE84F}"/>
    <cellStyle name="Normal 5 5 4 2 3" xfId="1372" xr:uid="{5A54256E-5DEF-49CE-B123-256969451AE9}"/>
    <cellStyle name="Normal 5 5 4 2 3 2" xfId="1373" xr:uid="{8ED95148-2A40-4EF4-8964-6B473797F374}"/>
    <cellStyle name="Normal 5 5 4 2 4" xfId="1374" xr:uid="{1CE37580-6308-4DD9-A6A8-CA08A49456F3}"/>
    <cellStyle name="Normal 5 5 4 2 4 2" xfId="6396" xr:uid="{B8B2957B-DD12-45A6-ABC2-7BABF6763148}"/>
    <cellStyle name="Normal 5 5 4 2 5" xfId="2916" xr:uid="{D36FAF22-A7FB-44D2-8F9A-4AEF7C1DD266}"/>
    <cellStyle name="Normal 5 5 4 3" xfId="571" xr:uid="{F5DF47CE-BC43-4CF7-A0C4-40C58550AE26}"/>
    <cellStyle name="Normal 5 5 4 3 2" xfId="1375" xr:uid="{FD4E091E-6762-4088-B53C-4CC170CD67D8}"/>
    <cellStyle name="Normal 5 5 4 3 2 2" xfId="1376" xr:uid="{F6298395-9B92-478B-B8C2-63DDEBFB5041}"/>
    <cellStyle name="Normal 5 5 4 3 3" xfId="1377" xr:uid="{DC6D4ABE-9E82-4FAF-B383-48140D1188DB}"/>
    <cellStyle name="Normal 5 5 4 3 3 2" xfId="6397" xr:uid="{71F9264E-AD10-43A6-8619-00DBF9FE5A8B}"/>
    <cellStyle name="Normal 5 5 4 3 4" xfId="2917" xr:uid="{A1DC80A1-1717-4579-B60D-41836A43EE5B}"/>
    <cellStyle name="Normal 5 5 4 4" xfId="1378" xr:uid="{2B8DABCA-DD63-42DF-9623-0AE2E4DF41FA}"/>
    <cellStyle name="Normal 5 5 4 4 2" xfId="1379" xr:uid="{FADF2981-C82B-418E-97B2-D323CF1FBB49}"/>
    <cellStyle name="Normal 5 5 4 4 3" xfId="2918" xr:uid="{BF2F2026-CA36-415D-B219-1299E5FAF537}"/>
    <cellStyle name="Normal 5 5 4 4 4" xfId="2919" xr:uid="{9E5014D6-A605-4966-948A-3587F67C376F}"/>
    <cellStyle name="Normal 5 5 4 5" xfId="1380" xr:uid="{0F13F2B5-BABE-4B60-B668-BAFE188A9AA0}"/>
    <cellStyle name="Normal 5 5 4 5 2" xfId="6398" xr:uid="{84E09F58-B625-46B8-8312-0BA3530C36B1}"/>
    <cellStyle name="Normal 5 5 4 6" xfId="2920" xr:uid="{43215B86-E65B-46D0-939D-3F2C02AE2DBD}"/>
    <cellStyle name="Normal 5 5 4 7" xfId="2921" xr:uid="{96B85821-6BA3-4F40-A972-4315903508E3}"/>
    <cellStyle name="Normal 5 5 5" xfId="308" xr:uid="{3C5616F1-9969-4D42-993D-4A168DC99D56}"/>
    <cellStyle name="Normal 5 5 5 2" xfId="572" xr:uid="{109F1905-F0E9-482D-A561-6B6243C77D65}"/>
    <cellStyle name="Normal 5 5 5 2 2" xfId="1381" xr:uid="{276EBCA5-EB6A-4514-81DC-467E77AB7F36}"/>
    <cellStyle name="Normal 5 5 5 2 2 2" xfId="1382" xr:uid="{66F07C64-8615-4695-90C5-672953017E72}"/>
    <cellStyle name="Normal 5 5 5 2 3" xfId="1383" xr:uid="{44D61F94-89C2-42EF-82E0-9227E7A15125}"/>
    <cellStyle name="Normal 5 5 5 2 3 2" xfId="6399" xr:uid="{9775A00C-B5E1-4BC7-A5E8-45B9E2336F7D}"/>
    <cellStyle name="Normal 5 5 5 2 4" xfId="2922" xr:uid="{2B4B3AF6-34AF-47F2-B189-8C1E6229FAD0}"/>
    <cellStyle name="Normal 5 5 5 3" xfId="1384" xr:uid="{7C67065F-830A-4171-9406-9110A0B28281}"/>
    <cellStyle name="Normal 5 5 5 3 2" xfId="1385" xr:uid="{370D9BB6-0B95-46CB-9D3D-6A2A16AF0886}"/>
    <cellStyle name="Normal 5 5 5 3 3" xfId="2923" xr:uid="{DED0D53A-50E2-4E03-BA3D-D581FAE3A801}"/>
    <cellStyle name="Normal 5 5 5 3 4" xfId="2924" xr:uid="{45DD9958-44AA-461F-85DE-9CD8BD3D50F3}"/>
    <cellStyle name="Normal 5 5 5 4" xfId="1386" xr:uid="{6B198E33-855E-4BF1-84D1-ACBC5FA99223}"/>
    <cellStyle name="Normal 5 5 5 4 2" xfId="6400" xr:uid="{E1C52976-FD33-41CD-847B-682FC9F76961}"/>
    <cellStyle name="Normal 5 5 5 5" xfId="2925" xr:uid="{56DBCC8C-9C43-4198-9E00-AC285F80D2F2}"/>
    <cellStyle name="Normal 5 5 5 6" xfId="2926" xr:uid="{D58BD610-7B97-46FB-A317-D19B2A76B4C1}"/>
    <cellStyle name="Normal 5 5 6" xfId="309" xr:uid="{AFA48957-9119-4381-A0DF-55884F5A36B3}"/>
    <cellStyle name="Normal 5 5 6 2" xfId="1387" xr:uid="{F14799E5-F0E8-40E6-ADE7-1DDB7B465D27}"/>
    <cellStyle name="Normal 5 5 6 2 2" xfId="1388" xr:uid="{E3B1E851-80CD-495E-BE04-DF3551F59DB8}"/>
    <cellStyle name="Normal 5 5 6 2 3" xfId="2927" xr:uid="{884AA63F-9A2F-4B2A-B1DD-2E8C4D3A8278}"/>
    <cellStyle name="Normal 5 5 6 2 4" xfId="2928" xr:uid="{9FF2D590-3C93-4C9E-B6A0-0538730E05CA}"/>
    <cellStyle name="Normal 5 5 6 3" xfId="1389" xr:uid="{406493E3-1B68-4F92-A922-2C6A47CB8848}"/>
    <cellStyle name="Normal 5 5 6 3 2" xfId="6401" xr:uid="{45366463-45D8-4185-8452-EC56EBACCBB2}"/>
    <cellStyle name="Normal 5 5 6 4" xfId="2929" xr:uid="{5D723054-9A92-4E05-B21F-8C5E0C1847FA}"/>
    <cellStyle name="Normal 5 5 6 5" xfId="2930" xr:uid="{790E7A78-9784-4697-8D85-14D78F169573}"/>
    <cellStyle name="Normal 5 5 7" xfId="1390" xr:uid="{C5C0B1DA-EBC4-4B6D-9083-A4230B404259}"/>
    <cellStyle name="Normal 5 5 7 2" xfId="1391" xr:uid="{1ACE6CCA-AD0E-44D9-B9A8-F7187B96F132}"/>
    <cellStyle name="Normal 5 5 7 3" xfId="2931" xr:uid="{C93D18C8-6926-442D-93F5-6E1DB7EFE064}"/>
    <cellStyle name="Normal 5 5 7 4" xfId="2932" xr:uid="{8D164A9D-6F54-45EA-83C0-BB5651214E37}"/>
    <cellStyle name="Normal 5 5 8" xfId="1392" xr:uid="{2C397ACA-A8AF-4A7D-8462-0925B58D4B32}"/>
    <cellStyle name="Normal 5 5 8 2" xfId="2933" xr:uid="{90DD76E0-3B14-4F54-BD49-BEE2E1D59AFB}"/>
    <cellStyle name="Normal 5 5 8 3" xfId="2934" xr:uid="{D09BAA83-E9ED-4818-B103-4B5F352F8F22}"/>
    <cellStyle name="Normal 5 5 8 4" xfId="2935" xr:uid="{6F0F29D3-E584-4EF6-942F-93F96EEC1C65}"/>
    <cellStyle name="Normal 5 5 9" xfId="2936" xr:uid="{84428F66-950F-437A-A9A9-7752B146F56B}"/>
    <cellStyle name="Normal 5 6" xfId="104" xr:uid="{FA2BFFF4-4C8F-4B0E-A1A9-BECA51D7CFB1}"/>
    <cellStyle name="Normal 5 6 10" xfId="2937" xr:uid="{62AEBD56-1FD8-4CF2-A6D6-F37C15A926F0}"/>
    <cellStyle name="Normal 5 6 11" xfId="2938" xr:uid="{5C3A3063-B8BF-4A0B-9F53-7346B79D7545}"/>
    <cellStyle name="Normal 5 6 2" xfId="105" xr:uid="{9A5CC919-8505-477E-A1E3-484F56A02A93}"/>
    <cellStyle name="Normal 5 6 2 2" xfId="310" xr:uid="{3D4B1988-D5A9-4A27-826B-A41F2C89A473}"/>
    <cellStyle name="Normal 5 6 2 2 2" xfId="573" xr:uid="{24AB4E13-72ED-40BC-923B-1B9D63BD0BDD}"/>
    <cellStyle name="Normal 5 6 2 2 2 2" xfId="574" xr:uid="{D53B3C29-B9DC-4EBA-8C24-E5616695D305}"/>
    <cellStyle name="Normal 5 6 2 2 2 2 2" xfId="1393" xr:uid="{5A5A0096-9FFA-4171-9E41-0A1688C9A73A}"/>
    <cellStyle name="Normal 5 6 2 2 2 2 3" xfId="2939" xr:uid="{CAF29787-A44C-4A43-BE88-FC4166EE1CF8}"/>
    <cellStyle name="Normal 5 6 2 2 2 2 4" xfId="2940" xr:uid="{3FCE6F0E-8F7D-4893-B051-6DE63576679C}"/>
    <cellStyle name="Normal 5 6 2 2 2 3" xfId="1394" xr:uid="{6C9207F6-964B-4537-87EF-D9216C79B5F5}"/>
    <cellStyle name="Normal 5 6 2 2 2 3 2" xfId="2941" xr:uid="{86F85A67-23AB-49DC-A6AF-03B1465DDFA3}"/>
    <cellStyle name="Normal 5 6 2 2 2 3 3" xfId="2942" xr:uid="{6F38CAD2-5598-4B0E-A7F3-4D42CD7D34F5}"/>
    <cellStyle name="Normal 5 6 2 2 2 3 4" xfId="2943" xr:uid="{D1148797-A8EB-4EFD-9731-51F6FAB8D6C0}"/>
    <cellStyle name="Normal 5 6 2 2 2 4" xfId="2944" xr:uid="{9AFA0E83-A863-4410-A9F8-BC78EC8DACF8}"/>
    <cellStyle name="Normal 5 6 2 2 2 5" xfId="2945" xr:uid="{E8FD1561-4773-4931-8079-0DFF3843E0BE}"/>
    <cellStyle name="Normal 5 6 2 2 2 6" xfId="2946" xr:uid="{969FF9B5-A08A-4158-A122-A631076C6B02}"/>
    <cellStyle name="Normal 5 6 2 2 3" xfId="575" xr:uid="{EA116286-CE25-48BB-A877-9EF41BB9C391}"/>
    <cellStyle name="Normal 5 6 2 2 3 2" xfId="1395" xr:uid="{56FAF69B-0709-43EF-A88E-15299AD739C9}"/>
    <cellStyle name="Normal 5 6 2 2 3 2 2" xfId="2947" xr:uid="{CDD6C92B-C041-43C0-B337-A53C516F5158}"/>
    <cellStyle name="Normal 5 6 2 2 3 2 3" xfId="2948" xr:uid="{8CF56838-A52B-44F9-91E3-A75F878BF30A}"/>
    <cellStyle name="Normal 5 6 2 2 3 2 4" xfId="2949" xr:uid="{A5E63DB7-D0D5-445F-87F9-8D73970312EA}"/>
    <cellStyle name="Normal 5 6 2 2 3 3" xfId="2950" xr:uid="{70DC345A-E75A-4F26-944F-774833675095}"/>
    <cellStyle name="Normal 5 6 2 2 3 4" xfId="2951" xr:uid="{4077CD37-43CC-4D15-A2A5-07009308207B}"/>
    <cellStyle name="Normal 5 6 2 2 3 5" xfId="2952" xr:uid="{880DDC8B-C5B4-4350-8D36-2E7E1E1AD2DF}"/>
    <cellStyle name="Normal 5 6 2 2 4" xfId="1396" xr:uid="{5A3E5424-285D-4573-93C7-A15D6FB95EBB}"/>
    <cellStyle name="Normal 5 6 2 2 4 2" xfId="2953" xr:uid="{FB14E3D1-70D3-4CC1-BB5A-57EBFA860F31}"/>
    <cellStyle name="Normal 5 6 2 2 4 3" xfId="2954" xr:uid="{24007552-53CF-4E67-B0BA-A6744AAB30DC}"/>
    <cellStyle name="Normal 5 6 2 2 4 4" xfId="2955" xr:uid="{8E70D7CF-7546-481D-BCCE-407995BE7DF4}"/>
    <cellStyle name="Normal 5 6 2 2 5" xfId="2956" xr:uid="{C6676FBF-CA5C-43C4-9EBE-B712E297C551}"/>
    <cellStyle name="Normal 5 6 2 2 5 2" xfId="2957" xr:uid="{9E31C2C5-5D6E-4CEE-8A8F-5D40613648C2}"/>
    <cellStyle name="Normal 5 6 2 2 5 3" xfId="2958" xr:uid="{159D40EA-7383-4FEA-AD6C-09D696AB6006}"/>
    <cellStyle name="Normal 5 6 2 2 5 4" xfId="2959" xr:uid="{929B4A71-3696-484E-B5C7-B7C71C202A3F}"/>
    <cellStyle name="Normal 5 6 2 2 6" xfId="2960" xr:uid="{6F3EED54-2D55-447F-BD7A-F7F8BA1468B4}"/>
    <cellStyle name="Normal 5 6 2 2 7" xfId="2961" xr:uid="{E19F2E9D-4B9B-49F5-8FFA-54F0C66D0A55}"/>
    <cellStyle name="Normal 5 6 2 2 8" xfId="2962" xr:uid="{8200D1C7-D5F0-4C07-A1A9-3242AA0770D2}"/>
    <cellStyle name="Normal 5 6 2 3" xfId="576" xr:uid="{EF13DBEF-C031-4D3D-AA94-3F2A7B482FC3}"/>
    <cellStyle name="Normal 5 6 2 3 2" xfId="577" xr:uid="{5D503110-B63A-4278-B177-53565E9453CD}"/>
    <cellStyle name="Normal 5 6 2 3 2 2" xfId="578" xr:uid="{4EBEFE7A-C69C-4671-8406-5D38A6EACB59}"/>
    <cellStyle name="Normal 5 6 2 3 2 3" xfId="2963" xr:uid="{A71ADEC3-1694-4331-BEF3-01C4F4767F49}"/>
    <cellStyle name="Normal 5 6 2 3 2 4" xfId="2964" xr:uid="{E444AA39-DCAD-4C0D-B696-004CC440A48D}"/>
    <cellStyle name="Normal 5 6 2 3 3" xfId="579" xr:uid="{030C1A0F-015B-46C7-AA95-7F1E8FA3EEFB}"/>
    <cellStyle name="Normal 5 6 2 3 3 2" xfId="2965" xr:uid="{C8D06BFB-67B9-447D-A872-7F62EC413934}"/>
    <cellStyle name="Normal 5 6 2 3 3 3" xfId="2966" xr:uid="{77567DF7-7227-4B9F-8F4E-F650084C604B}"/>
    <cellStyle name="Normal 5 6 2 3 3 4" xfId="2967" xr:uid="{6CDE20E3-DA8B-4F87-8DE6-42670006F38A}"/>
    <cellStyle name="Normal 5 6 2 3 4" xfId="2968" xr:uid="{DE543A45-30B4-47BA-9218-08FEB2F62830}"/>
    <cellStyle name="Normal 5 6 2 3 5" xfId="2969" xr:uid="{EF7ACF52-89DA-4130-B60D-4D3CC7FF4BDF}"/>
    <cellStyle name="Normal 5 6 2 3 6" xfId="2970" xr:uid="{467E0B96-6049-4950-9695-844BF3497768}"/>
    <cellStyle name="Normal 5 6 2 4" xfId="580" xr:uid="{540497FD-2D10-4C4F-80E5-F4F770950E24}"/>
    <cellStyle name="Normal 5 6 2 4 2" xfId="581" xr:uid="{ACA204D5-940C-46E0-9031-B1566E58C3DD}"/>
    <cellStyle name="Normal 5 6 2 4 2 2" xfId="2971" xr:uid="{40EA7D3A-F893-4FA7-8A8B-F922A0C83893}"/>
    <cellStyle name="Normal 5 6 2 4 2 3" xfId="2972" xr:uid="{90FD2934-5FE9-4195-86CF-F9A65278D397}"/>
    <cellStyle name="Normal 5 6 2 4 2 4" xfId="2973" xr:uid="{7AC23F27-57B0-445B-BCF4-7D6B7AA325BF}"/>
    <cellStyle name="Normal 5 6 2 4 3" xfId="2974" xr:uid="{6734B3B0-6804-4994-9096-C2EE94E6DF0F}"/>
    <cellStyle name="Normal 5 6 2 4 4" xfId="2975" xr:uid="{B0D6F8F8-1268-4D18-9841-FE01C7DB8D1A}"/>
    <cellStyle name="Normal 5 6 2 4 5" xfId="2976" xr:uid="{EE4C59CF-D79E-4871-A0C6-8F19BA5CE042}"/>
    <cellStyle name="Normal 5 6 2 5" xfId="582" xr:uid="{60ED30EB-18FC-443C-A2BB-F93520FEC48E}"/>
    <cellStyle name="Normal 5 6 2 5 2" xfId="2977" xr:uid="{1CB52CD8-D561-4A68-BBEE-05FEAB4D0456}"/>
    <cellStyle name="Normal 5 6 2 5 3" xfId="2978" xr:uid="{CCC65435-0599-4CEB-9D7C-8AB492F8A98C}"/>
    <cellStyle name="Normal 5 6 2 5 4" xfId="2979" xr:uid="{A27C3C0A-5A6E-4F1F-9DED-0DAE0F8A8494}"/>
    <cellStyle name="Normal 5 6 2 6" xfId="2980" xr:uid="{470D53F9-549A-4267-889C-8A8AAE682948}"/>
    <cellStyle name="Normal 5 6 2 6 2" xfId="2981" xr:uid="{0046FB21-11DA-42A6-8E53-9B747DF2DACF}"/>
    <cellStyle name="Normal 5 6 2 6 3" xfId="2982" xr:uid="{0322D9A0-12CA-4677-AAD4-AD407DCD3DF9}"/>
    <cellStyle name="Normal 5 6 2 6 4" xfId="2983" xr:uid="{DF865905-184A-422E-8CF8-B4E8D3C95863}"/>
    <cellStyle name="Normal 5 6 2 7" xfId="2984" xr:uid="{09A51176-49C2-462A-A584-555A99D0F3B5}"/>
    <cellStyle name="Normal 5 6 2 8" xfId="2985" xr:uid="{210F94F4-F68F-4C1D-B85B-DE0BAD7C38E2}"/>
    <cellStyle name="Normal 5 6 2 9" xfId="2986" xr:uid="{3BE2F96A-6014-491F-800C-3CC724B13A8B}"/>
    <cellStyle name="Normal 5 6 3" xfId="311" xr:uid="{D78681A8-9F43-4EB5-AA5B-D2E5131F0DD4}"/>
    <cellStyle name="Normal 5 6 3 2" xfId="583" xr:uid="{4EB3EDF7-5940-4331-B564-B5D993D9B416}"/>
    <cellStyle name="Normal 5 6 3 2 2" xfId="584" xr:uid="{36F758F5-86CA-4FE1-95CA-F7E6AA2DC543}"/>
    <cellStyle name="Normal 5 6 3 2 2 2" xfId="1397" xr:uid="{82DC89B9-5B76-4633-9ECD-EE95ECA6CC5E}"/>
    <cellStyle name="Normal 5 6 3 2 2 2 2" xfId="1398" xr:uid="{8050AE0C-E50D-45DC-A420-7C521353E96F}"/>
    <cellStyle name="Normal 5 6 3 2 2 3" xfId="1399" xr:uid="{3F3702F5-050C-4507-A44F-1021C54D4C66}"/>
    <cellStyle name="Normal 5 6 3 2 2 3 2" xfId="6402" xr:uid="{DE405506-A1E7-4CEB-BC98-278103C3A445}"/>
    <cellStyle name="Normal 5 6 3 2 2 4" xfId="2987" xr:uid="{EA60F536-3618-4486-AB85-553C4D6D2CEB}"/>
    <cellStyle name="Normal 5 6 3 2 3" xfId="1400" xr:uid="{E0DE851B-52AD-4B79-AE8E-34D4D5EC8FFD}"/>
    <cellStyle name="Normal 5 6 3 2 3 2" xfId="1401" xr:uid="{C393AFFC-DA13-4F52-AA34-14B792C5A724}"/>
    <cellStyle name="Normal 5 6 3 2 3 3" xfId="2988" xr:uid="{C68DF7D7-F567-4C4F-9E69-DDB66306F33A}"/>
    <cellStyle name="Normal 5 6 3 2 3 4" xfId="2989" xr:uid="{C3A60C31-AD79-46CE-96B3-FAC0D7024386}"/>
    <cellStyle name="Normal 5 6 3 2 4" xfId="1402" xr:uid="{BDCB4BFD-182B-41B7-B96E-9E633284FE25}"/>
    <cellStyle name="Normal 5 6 3 2 4 2" xfId="6403" xr:uid="{1353E075-1D8E-41F5-B9ED-2CC0B06A07A2}"/>
    <cellStyle name="Normal 5 6 3 2 5" xfId="2990" xr:uid="{18771834-C1C2-43D3-901C-3D0572E925E5}"/>
    <cellStyle name="Normal 5 6 3 2 6" xfId="2991" xr:uid="{06DF79FB-10FD-49EB-A39F-21780A194814}"/>
    <cellStyle name="Normal 5 6 3 3" xfId="585" xr:uid="{DE3A2D33-8071-4DFB-B4F3-627FBE7B990E}"/>
    <cellStyle name="Normal 5 6 3 3 2" xfId="1403" xr:uid="{3D7B6947-FEC0-494C-BA07-4F7E29E83D04}"/>
    <cellStyle name="Normal 5 6 3 3 2 2" xfId="1404" xr:uid="{03B1069B-6963-4F67-B74F-05C92AA9CADD}"/>
    <cellStyle name="Normal 5 6 3 3 2 3" xfId="2992" xr:uid="{47D92427-597B-4EAE-AF99-B3B4F67E5405}"/>
    <cellStyle name="Normal 5 6 3 3 2 4" xfId="2993" xr:uid="{ABEB5FF0-6EF4-44D5-B132-E8C9A14C109D}"/>
    <cellStyle name="Normal 5 6 3 3 3" xfId="1405" xr:uid="{2CF9DE51-F32D-43A2-8460-F03E5A631B32}"/>
    <cellStyle name="Normal 5 6 3 3 3 2" xfId="6404" xr:uid="{47E5471E-2603-4F83-9131-1F757D72E2EF}"/>
    <cellStyle name="Normal 5 6 3 3 4" xfId="2994" xr:uid="{DCAFB6EF-ED57-4578-93AA-296E9F0BC036}"/>
    <cellStyle name="Normal 5 6 3 3 5" xfId="2995" xr:uid="{39238323-7E3B-4092-AFF0-9EB4DE95AE00}"/>
    <cellStyle name="Normal 5 6 3 4" xfId="1406" xr:uid="{176D3CE7-012F-4719-8657-8E46FD36BE9C}"/>
    <cellStyle name="Normal 5 6 3 4 2" xfId="1407" xr:uid="{DA203DC7-1A42-475E-8868-C12506EE51EC}"/>
    <cellStyle name="Normal 5 6 3 4 3" xfId="2996" xr:uid="{FB655262-355A-4E5C-A869-7246B83FF840}"/>
    <cellStyle name="Normal 5 6 3 4 4" xfId="2997" xr:uid="{23E6CBE1-8BC7-4ED3-89DB-3C932FD04551}"/>
    <cellStyle name="Normal 5 6 3 5" xfId="1408" xr:uid="{5177EF73-7F8C-4A11-B1E6-AAA5B515D9DF}"/>
    <cellStyle name="Normal 5 6 3 5 2" xfId="2998" xr:uid="{57538AF6-0738-414A-8FE2-C77EE3663C1F}"/>
    <cellStyle name="Normal 5 6 3 5 3" xfId="2999" xr:uid="{CD98F330-48CA-4C99-919D-1C3F53BB57A8}"/>
    <cellStyle name="Normal 5 6 3 5 4" xfId="3000" xr:uid="{B8C537AB-6E53-4AF2-B5D3-327BB7EC9163}"/>
    <cellStyle name="Normal 5 6 3 6" xfId="3001" xr:uid="{2E50F2D9-502C-451A-B64E-25627347A455}"/>
    <cellStyle name="Normal 5 6 3 7" xfId="3002" xr:uid="{F1AF2760-851A-4302-B0E1-524753A44713}"/>
    <cellStyle name="Normal 5 6 3 8" xfId="3003" xr:uid="{BF8B6B2F-7DA3-41CC-ADC3-83609E5E864C}"/>
    <cellStyle name="Normal 5 6 4" xfId="312" xr:uid="{01F79159-4A4B-4512-9DAC-5AA66DB1E6E2}"/>
    <cellStyle name="Normal 5 6 4 2" xfId="586" xr:uid="{C656F0A4-AA8C-46D8-BE82-0098813997E7}"/>
    <cellStyle name="Normal 5 6 4 2 2" xfId="587" xr:uid="{E9220CEB-5964-4336-9860-E326F3284BAA}"/>
    <cellStyle name="Normal 5 6 4 2 2 2" xfId="1409" xr:uid="{0A3655DD-81D8-4C94-B1B9-7864DB6F8091}"/>
    <cellStyle name="Normal 5 6 4 2 2 3" xfId="3004" xr:uid="{FEFB52A8-4E9D-45D5-822E-CF65795F8B62}"/>
    <cellStyle name="Normal 5 6 4 2 2 4" xfId="3005" xr:uid="{0977D990-74F2-4B9B-AD25-3D850DA77A62}"/>
    <cellStyle name="Normal 5 6 4 2 3" xfId="1410" xr:uid="{1B5BD620-08BF-4467-91A9-5A2C29E119C6}"/>
    <cellStyle name="Normal 5 6 4 2 3 2" xfId="6405" xr:uid="{7D2496F6-EB5F-4BC4-AD83-DA42CAEF0292}"/>
    <cellStyle name="Normal 5 6 4 2 4" xfId="3006" xr:uid="{C9BB9F5F-B619-44DB-A4F3-B82FCDACC525}"/>
    <cellStyle name="Normal 5 6 4 2 5" xfId="3007" xr:uid="{8D58AC53-AFFC-455B-A376-9AA07DE51C85}"/>
    <cellStyle name="Normal 5 6 4 3" xfId="588" xr:uid="{AF995416-2BF7-4BFD-A93D-DFC55590D094}"/>
    <cellStyle name="Normal 5 6 4 3 2" xfId="1411" xr:uid="{EFA991D3-BE69-4CA9-8E89-D731EBBA8781}"/>
    <cellStyle name="Normal 5 6 4 3 3" xfId="3008" xr:uid="{366C02CC-75CB-4B1C-BFFE-99C456532AEE}"/>
    <cellStyle name="Normal 5 6 4 3 4" xfId="3009" xr:uid="{C2325C13-F10C-41CA-B231-7B9E26FC5313}"/>
    <cellStyle name="Normal 5 6 4 4" xfId="1412" xr:uid="{545DAF6C-205B-413C-8858-315698B74020}"/>
    <cellStyle name="Normal 5 6 4 4 2" xfId="3010" xr:uid="{D1C744F6-DD76-44A2-9182-1B071DCFB564}"/>
    <cellStyle name="Normal 5 6 4 4 3" xfId="3011" xr:uid="{F4820EED-5CD5-4046-8109-A4F81CC6F067}"/>
    <cellStyle name="Normal 5 6 4 4 4" xfId="3012" xr:uid="{211EC26E-C538-401D-9449-BCFE063BDF30}"/>
    <cellStyle name="Normal 5 6 4 5" xfId="3013" xr:uid="{35BD0665-09C5-4DFC-B02D-F353EB5588A0}"/>
    <cellStyle name="Normal 5 6 4 6" xfId="3014" xr:uid="{62B9926D-7978-4E97-BD4B-A82F03FFD3DD}"/>
    <cellStyle name="Normal 5 6 4 7" xfId="3015" xr:uid="{F7EF1DA5-4E12-497A-AAE1-5D6D13614434}"/>
    <cellStyle name="Normal 5 6 5" xfId="313" xr:uid="{7531ECC3-CACE-47AD-8E6A-5005A7BF1714}"/>
    <cellStyle name="Normal 5 6 5 2" xfId="589" xr:uid="{B6579580-2C04-43A6-AB4B-4B1016514BF2}"/>
    <cellStyle name="Normal 5 6 5 2 2" xfId="1413" xr:uid="{49DA293B-574D-4DFF-A8CB-800F6059D790}"/>
    <cellStyle name="Normal 5 6 5 2 3" xfId="3016" xr:uid="{A14BB072-6DDD-49B7-9D36-8621517D5A28}"/>
    <cellStyle name="Normal 5 6 5 2 4" xfId="3017" xr:uid="{8CC31667-AA18-4117-BF87-73C28CE860BB}"/>
    <cellStyle name="Normal 5 6 5 3" xfId="1414" xr:uid="{807B9B57-95DC-4279-B040-60D2C5B1B3FC}"/>
    <cellStyle name="Normal 5 6 5 3 2" xfId="3018" xr:uid="{EB7C0E90-BF6C-4A7B-87B4-2E6382FC251D}"/>
    <cellStyle name="Normal 5 6 5 3 3" xfId="3019" xr:uid="{C45C6454-2A82-4AC1-8A92-BB52BE012BEC}"/>
    <cellStyle name="Normal 5 6 5 3 4" xfId="3020" xr:uid="{FE7F1887-40E6-4008-81EF-B2C6C5117A52}"/>
    <cellStyle name="Normal 5 6 5 4" xfId="3021" xr:uid="{A06A4174-6BEC-476D-864B-29F2B8440713}"/>
    <cellStyle name="Normal 5 6 5 5" xfId="3022" xr:uid="{E9B2860B-01E4-4957-B3F4-2B4EC82CB3AC}"/>
    <cellStyle name="Normal 5 6 5 6" xfId="3023" xr:uid="{9B87BBCF-A7CA-4F6B-832A-C19F689F5456}"/>
    <cellStyle name="Normal 5 6 6" xfId="590" xr:uid="{D836C97C-4053-4545-89B6-F6E402515F49}"/>
    <cellStyle name="Normal 5 6 6 2" xfId="1415" xr:uid="{CCA1DAC9-5078-4093-AC31-E466D64AEB53}"/>
    <cellStyle name="Normal 5 6 6 2 2" xfId="3024" xr:uid="{DC5C4E77-5997-4CF2-A689-F28AF33E6DC7}"/>
    <cellStyle name="Normal 5 6 6 2 3" xfId="3025" xr:uid="{1AF0A585-99DD-470D-B4E3-5272C5D76BD8}"/>
    <cellStyle name="Normal 5 6 6 2 4" xfId="3026" xr:uid="{1508F785-FAAC-4C5E-8EFF-948D295B4EB1}"/>
    <cellStyle name="Normal 5 6 6 3" xfId="3027" xr:uid="{52DF517E-F671-4674-911E-08F6BA0D8A21}"/>
    <cellStyle name="Normal 5 6 6 4" xfId="3028" xr:uid="{9F24EBDD-2E72-4493-A382-70D34BFD0E5B}"/>
    <cellStyle name="Normal 5 6 6 5" xfId="3029" xr:uid="{7C0D1A88-FA85-4BF6-B9A0-49817AFAE1D6}"/>
    <cellStyle name="Normal 5 6 7" xfId="1416" xr:uid="{FF6AD638-18CD-4BA7-96D0-B0EA873060FB}"/>
    <cellStyle name="Normal 5 6 7 2" xfId="3030" xr:uid="{F9A009A6-53B8-4A2F-A812-A979546D4ED0}"/>
    <cellStyle name="Normal 5 6 7 3" xfId="3031" xr:uid="{D2C288B8-3EA6-410C-9587-DBE8EBC76801}"/>
    <cellStyle name="Normal 5 6 7 4" xfId="3032" xr:uid="{2FDA22D5-786E-4BA1-AA57-417D13E5C75A}"/>
    <cellStyle name="Normal 5 6 8" xfId="3033" xr:uid="{ECDCF80C-67D8-4AEE-8F3A-68420C34A854}"/>
    <cellStyle name="Normal 5 6 8 2" xfId="3034" xr:uid="{4E43028C-199D-49CB-9E77-AED47E8A7C31}"/>
    <cellStyle name="Normal 5 6 8 3" xfId="3035" xr:uid="{118B0088-9CFB-491B-B524-847F7F9C9ADE}"/>
    <cellStyle name="Normal 5 6 8 4" xfId="3036" xr:uid="{FC32285E-7A75-46F5-B146-F905E6A27BF3}"/>
    <cellStyle name="Normal 5 6 9" xfId="3037" xr:uid="{CCBAA291-BA5E-4BFF-94E5-F3167CF2B12C}"/>
    <cellStyle name="Normal 5 7" xfId="106" xr:uid="{789D3678-2860-4BCD-A2CB-A76FCD9D52EE}"/>
    <cellStyle name="Normal 5 7 2" xfId="107" xr:uid="{0AD80328-3927-4409-9051-0D6F7B92A662}"/>
    <cellStyle name="Normal 5 7 2 2" xfId="314" xr:uid="{F7D46697-6A9D-40C2-9E62-9AD1FF3363A6}"/>
    <cellStyle name="Normal 5 7 2 2 2" xfId="591" xr:uid="{16A44405-D69F-41AD-908C-EF600480250E}"/>
    <cellStyle name="Normal 5 7 2 2 2 2" xfId="1417" xr:uid="{05F902A1-BCAE-43AF-9F86-65C75468817B}"/>
    <cellStyle name="Normal 5 7 2 2 2 3" xfId="3038" xr:uid="{E645E834-5885-4014-96A9-032B977E03C3}"/>
    <cellStyle name="Normal 5 7 2 2 2 4" xfId="3039" xr:uid="{3A41D4DA-6896-4746-A53D-A1AE0DB9F94C}"/>
    <cellStyle name="Normal 5 7 2 2 3" xfId="1418" xr:uid="{0E191602-AD51-492F-A7CC-1663DC713F61}"/>
    <cellStyle name="Normal 5 7 2 2 3 2" xfId="3040" xr:uid="{8DBAFB1F-291A-4574-8ED6-3AE0F76D201B}"/>
    <cellStyle name="Normal 5 7 2 2 3 3" xfId="3041" xr:uid="{9A4F9193-6CB1-4797-924E-AEBCD2BC2A7A}"/>
    <cellStyle name="Normal 5 7 2 2 3 4" xfId="3042" xr:uid="{AD08E546-6EB4-4413-9CE7-E5CD983864E2}"/>
    <cellStyle name="Normal 5 7 2 2 4" xfId="3043" xr:uid="{19F43A22-EF86-4C99-AF75-9F271A68E3E8}"/>
    <cellStyle name="Normal 5 7 2 2 5" xfId="3044" xr:uid="{AB6CD722-532A-42DC-AD3F-3326DB58E811}"/>
    <cellStyle name="Normal 5 7 2 2 6" xfId="3045" xr:uid="{D75ACB16-8FED-45C6-981B-B3D7A42E5867}"/>
    <cellStyle name="Normal 5 7 2 3" xfId="592" xr:uid="{96A77E08-09A8-433A-B5D9-3EB23C3BB647}"/>
    <cellStyle name="Normal 5 7 2 3 2" xfId="1419" xr:uid="{70B8AA83-97EE-418D-A6E1-5717C7E85845}"/>
    <cellStyle name="Normal 5 7 2 3 2 2" xfId="3046" xr:uid="{8723352B-36D5-4251-98FC-F2C4C67B1BBB}"/>
    <cellStyle name="Normal 5 7 2 3 2 3" xfId="3047" xr:uid="{152B71AE-92DA-4E61-A629-8CAB4DD92883}"/>
    <cellStyle name="Normal 5 7 2 3 2 4" xfId="3048" xr:uid="{393AD797-D68E-471B-ADE9-C66B69800FE0}"/>
    <cellStyle name="Normal 5 7 2 3 3" xfId="3049" xr:uid="{9840BF64-7651-4CE2-93ED-69CC5688692B}"/>
    <cellStyle name="Normal 5 7 2 3 4" xfId="3050" xr:uid="{E6A47295-D114-4041-9C7B-0F006AB9780E}"/>
    <cellStyle name="Normal 5 7 2 3 5" xfId="3051" xr:uid="{5BE8C08C-334F-4CAB-B2BF-C905AC7868E4}"/>
    <cellStyle name="Normal 5 7 2 4" xfId="1420" xr:uid="{2905A310-A8D8-4022-A0A9-7CD840454EC5}"/>
    <cellStyle name="Normal 5 7 2 4 2" xfId="3052" xr:uid="{AD349FBC-0AA5-4286-B099-CFDCD972815E}"/>
    <cellStyle name="Normal 5 7 2 4 3" xfId="3053" xr:uid="{3556C8CB-93BB-45F4-8F45-3308B9888F2E}"/>
    <cellStyle name="Normal 5 7 2 4 4" xfId="3054" xr:uid="{15CA4B82-5E0F-46AD-A539-5949065EE4AB}"/>
    <cellStyle name="Normal 5 7 2 5" xfId="3055" xr:uid="{B099A4E2-D5AB-4595-B6DE-4B012DF6B005}"/>
    <cellStyle name="Normal 5 7 2 5 2" xfId="3056" xr:uid="{A43CCCAC-EFF8-441B-AD24-C7BE2E48775C}"/>
    <cellStyle name="Normal 5 7 2 5 3" xfId="3057" xr:uid="{4A9E049C-E1EB-4D78-8C3A-E8350DAC0265}"/>
    <cellStyle name="Normal 5 7 2 5 4" xfId="3058" xr:uid="{0C3347AF-56FB-402A-8D4E-BD3E2D8C685A}"/>
    <cellStyle name="Normal 5 7 2 6" xfId="3059" xr:uid="{5005ED6B-BB55-4A20-B38C-17AC175F34EB}"/>
    <cellStyle name="Normal 5 7 2 7" xfId="3060" xr:uid="{9500A23B-6373-43B2-863B-E22E35C3E22F}"/>
    <cellStyle name="Normal 5 7 2 8" xfId="3061" xr:uid="{E327AAA2-FB3E-4A20-A7FA-3E994E2485BF}"/>
    <cellStyle name="Normal 5 7 3" xfId="315" xr:uid="{A4ED329A-0A67-4803-A9E4-53872A3F2BCA}"/>
    <cellStyle name="Normal 5 7 3 2" xfId="593" xr:uid="{6B1EC643-8120-45A6-8E72-D45AD8FA52D2}"/>
    <cellStyle name="Normal 5 7 3 2 2" xfId="594" xr:uid="{F16EE7A2-775B-4213-8C62-B5B97D5E1605}"/>
    <cellStyle name="Normal 5 7 3 2 3" xfId="3062" xr:uid="{D5431E71-5423-42CE-8ACE-0530E364A54A}"/>
    <cellStyle name="Normal 5 7 3 2 4" xfId="3063" xr:uid="{53983641-2FCF-44E2-9E2F-3BA0AE6EEE36}"/>
    <cellStyle name="Normal 5 7 3 3" xfId="595" xr:uid="{58FF68A5-16FA-4E54-9987-1DA9EDFBA374}"/>
    <cellStyle name="Normal 5 7 3 3 2" xfId="3064" xr:uid="{C7DF6BC2-84D7-4632-ACFC-CBC5BAD57AEB}"/>
    <cellStyle name="Normal 5 7 3 3 3" xfId="3065" xr:uid="{346C38DB-227C-4DE6-9F22-52FDE2378178}"/>
    <cellStyle name="Normal 5 7 3 3 4" xfId="3066" xr:uid="{22B26905-156C-498B-995D-A81DD694F832}"/>
    <cellStyle name="Normal 5 7 3 4" xfId="3067" xr:uid="{CDACDA80-ED2E-4E3C-84BF-2E748C65EEB7}"/>
    <cellStyle name="Normal 5 7 3 5" xfId="3068" xr:uid="{2BBA819B-815D-46A8-9BA3-CBC3EA082520}"/>
    <cellStyle name="Normal 5 7 3 6" xfId="3069" xr:uid="{3FF3D014-AAA8-4307-9608-1AE6C3380FB9}"/>
    <cellStyle name="Normal 5 7 4" xfId="316" xr:uid="{D8DE848F-6C40-4ABC-A08B-F82881C63AA2}"/>
    <cellStyle name="Normal 5 7 4 2" xfId="596" xr:uid="{7925330C-ACC5-4FE2-9187-800DECA7F1F1}"/>
    <cellStyle name="Normal 5 7 4 2 2" xfId="3070" xr:uid="{0F45E130-1E60-4ACC-8C78-7AEC9229E386}"/>
    <cellStyle name="Normal 5 7 4 2 3" xfId="3071" xr:uid="{1987C6BD-9C28-4604-8D36-6665F950920B}"/>
    <cellStyle name="Normal 5 7 4 2 4" xfId="3072" xr:uid="{7C158718-82EC-46B9-88FB-A733EA8BA87F}"/>
    <cellStyle name="Normal 5 7 4 3" xfId="3073" xr:uid="{27A4D4F3-96C5-4D2C-AB04-73EC173AA7B0}"/>
    <cellStyle name="Normal 5 7 4 4" xfId="3074" xr:uid="{17A3503B-A0D1-487C-9E0D-96650A254189}"/>
    <cellStyle name="Normal 5 7 4 5" xfId="3075" xr:uid="{739EAF41-E2EE-4637-93B8-D1F744AEA2AE}"/>
    <cellStyle name="Normal 5 7 5" xfId="597" xr:uid="{595B3BD9-08A4-4124-B466-84F42F6E70BC}"/>
    <cellStyle name="Normal 5 7 5 2" xfId="3076" xr:uid="{96603C01-7FB8-465C-B758-D7A9F4D517D7}"/>
    <cellStyle name="Normal 5 7 5 3" xfId="3077" xr:uid="{15F124E8-C803-4870-9FE1-8C0B8566703A}"/>
    <cellStyle name="Normal 5 7 5 4" xfId="3078" xr:uid="{0867F596-4F6B-42D9-B2AB-6A5F881A8935}"/>
    <cellStyle name="Normal 5 7 6" xfId="3079" xr:uid="{F0AB781E-92B9-4971-88C9-10523F8DF3A2}"/>
    <cellStyle name="Normal 5 7 6 2" xfId="3080" xr:uid="{2C36A3A6-6C9E-4CB0-B88E-7F69BEDC0796}"/>
    <cellStyle name="Normal 5 7 6 3" xfId="3081" xr:uid="{4BB125B4-09DD-4DD1-A00B-0E531B2BA6FF}"/>
    <cellStyle name="Normal 5 7 6 4" xfId="3082" xr:uid="{FD525F83-1228-462A-A601-05D79B363EB5}"/>
    <cellStyle name="Normal 5 7 7" xfId="3083" xr:uid="{0C167929-B47A-4445-B15D-3D0421468303}"/>
    <cellStyle name="Normal 5 7 8" xfId="3084" xr:uid="{45392AA6-7C02-435C-B093-F7C1EF1935F6}"/>
    <cellStyle name="Normal 5 7 9" xfId="3085" xr:uid="{B48AD4FD-D6BC-4A65-8EBC-F47C0133B096}"/>
    <cellStyle name="Normal 5 8" xfId="108" xr:uid="{573126E3-386D-43EC-9C44-EBE57B17BF16}"/>
    <cellStyle name="Normal 5 8 2" xfId="317" xr:uid="{7E495C18-8AB3-4224-A2DA-FC02D5D9B0CC}"/>
    <cellStyle name="Normal 5 8 2 2" xfId="598" xr:uid="{645A5337-3F5F-4457-98B8-0BF7128ED98C}"/>
    <cellStyle name="Normal 5 8 2 2 2" xfId="1421" xr:uid="{116530CD-E926-40E1-9317-01B8ECD006AE}"/>
    <cellStyle name="Normal 5 8 2 2 2 2" xfId="1422" xr:uid="{49ABFB35-FBE1-4C1B-A816-6A6C451D0DD1}"/>
    <cellStyle name="Normal 5 8 2 2 3" xfId="1423" xr:uid="{92301893-4458-4195-A695-C31767419011}"/>
    <cellStyle name="Normal 5 8 2 2 3 2" xfId="6406" xr:uid="{CF506066-98AB-4473-994C-619841A58E2F}"/>
    <cellStyle name="Normal 5 8 2 2 4" xfId="3086" xr:uid="{D81BAD16-4FF9-4261-9D80-2C5E7474DA7E}"/>
    <cellStyle name="Normal 5 8 2 3" xfId="1424" xr:uid="{BE2A4F32-C8F8-4489-80E0-1646CECD4267}"/>
    <cellStyle name="Normal 5 8 2 3 2" xfId="1425" xr:uid="{49E63FB0-240D-46D6-8576-BB1D3A0CEB91}"/>
    <cellStyle name="Normal 5 8 2 3 3" xfId="3087" xr:uid="{D05969C3-AB4B-4D77-A263-D1CB9AAD640A}"/>
    <cellStyle name="Normal 5 8 2 3 4" xfId="3088" xr:uid="{766F765F-D71A-45E5-838B-BCAE79C84CD8}"/>
    <cellStyle name="Normal 5 8 2 4" xfId="1426" xr:uid="{4E853528-256A-477C-BD65-83396406C700}"/>
    <cellStyle name="Normal 5 8 2 4 2" xfId="6407" xr:uid="{F57CF12C-96DB-448D-9CBF-5BDFBB3D86D1}"/>
    <cellStyle name="Normal 5 8 2 5" xfId="3089" xr:uid="{F00CA3DE-A7E6-404A-8308-6B3FAB1FA255}"/>
    <cellStyle name="Normal 5 8 2 6" xfId="3090" xr:uid="{EA2977D7-5307-4372-A7E8-1AAC6DE84DB9}"/>
    <cellStyle name="Normal 5 8 3" xfId="599" xr:uid="{49D933F6-DEAF-4CA6-B015-DD13FEF47CF2}"/>
    <cellStyle name="Normal 5 8 3 2" xfId="1427" xr:uid="{A7C88D5B-B025-4051-8487-BB14702C7BA0}"/>
    <cellStyle name="Normal 5 8 3 2 2" xfId="1428" xr:uid="{84A9C145-A033-40D1-8EAD-0AFEE78FCE13}"/>
    <cellStyle name="Normal 5 8 3 2 3" xfId="3091" xr:uid="{82F940A0-8D47-4E4A-A39D-6D65AB8BD31A}"/>
    <cellStyle name="Normal 5 8 3 2 4" xfId="3092" xr:uid="{9661C9C5-3E2D-458B-B6DA-8B52CF60EA29}"/>
    <cellStyle name="Normal 5 8 3 3" xfId="1429" xr:uid="{84A9AF05-F336-493F-8792-A24667E6F4C2}"/>
    <cellStyle name="Normal 5 8 3 3 2" xfId="6408" xr:uid="{CB444F82-DD38-405E-96AE-7C5D8EE73DDB}"/>
    <cellStyle name="Normal 5 8 3 4" xfId="3093" xr:uid="{F37DD75A-2AA6-4A83-B0AD-293876E95209}"/>
    <cellStyle name="Normal 5 8 3 5" xfId="3094" xr:uid="{D2C78BC0-B539-431F-9D08-B72A37075656}"/>
    <cellStyle name="Normal 5 8 4" xfId="1430" xr:uid="{367BF5A4-D4E4-42A7-814F-EC09867BA543}"/>
    <cellStyle name="Normal 5 8 4 2" xfId="1431" xr:uid="{A2F346EA-5F13-4D6D-8EE6-F015862D628C}"/>
    <cellStyle name="Normal 5 8 4 3" xfId="3095" xr:uid="{D50B0E13-9791-4C05-91CE-CADB35E23242}"/>
    <cellStyle name="Normal 5 8 4 4" xfId="3096" xr:uid="{41446533-A9C3-46C6-A830-5F3D70D2EE06}"/>
    <cellStyle name="Normal 5 8 5" xfId="1432" xr:uid="{D0B8701A-B428-41B6-B1E6-C6319B91E6E2}"/>
    <cellStyle name="Normal 5 8 5 2" xfId="3097" xr:uid="{030C54B6-9473-4E3D-BD1D-172416ACD2FB}"/>
    <cellStyle name="Normal 5 8 5 3" xfId="3098" xr:uid="{FEB096F6-CBA1-4CDB-9E00-874E962BD6A6}"/>
    <cellStyle name="Normal 5 8 5 4" xfId="3099" xr:uid="{B862B874-3891-4E94-BC98-1D41E6DEB992}"/>
    <cellStyle name="Normal 5 8 6" xfId="3100" xr:uid="{8F1F919E-58CA-4F0C-8C57-4522718AA14F}"/>
    <cellStyle name="Normal 5 8 7" xfId="3101" xr:uid="{39CF617E-6EC7-4B6B-9465-674FBC3081BB}"/>
    <cellStyle name="Normal 5 8 8" xfId="3102" xr:uid="{A02E301B-F241-499A-A18B-F0283FA9288D}"/>
    <cellStyle name="Normal 5 9" xfId="318" xr:uid="{6C3CD0CE-5092-424C-98CE-778D17A97281}"/>
    <cellStyle name="Normal 5 9 2" xfId="600" xr:uid="{DD4C4785-3692-4521-BC8E-52A4F64D908E}"/>
    <cellStyle name="Normal 5 9 2 2" xfId="601" xr:uid="{C5E2AC74-96D7-4022-BD01-1FF05B8AC76E}"/>
    <cellStyle name="Normal 5 9 2 2 2" xfId="1433" xr:uid="{F24F3913-4B0D-4779-A66D-D3FDFBDC7346}"/>
    <cellStyle name="Normal 5 9 2 2 3" xfId="3103" xr:uid="{0CE5AA46-04F8-4C92-84A6-10196677ADDB}"/>
    <cellStyle name="Normal 5 9 2 2 4" xfId="3104" xr:uid="{D793B4BB-CD5D-4B3D-A1AC-BB2F670DBC9D}"/>
    <cellStyle name="Normal 5 9 2 3" xfId="1434" xr:uid="{ECF431C0-0393-4D6D-93DF-391E5D8FBBF1}"/>
    <cellStyle name="Normal 5 9 2 3 2" xfId="6409" xr:uid="{2B5DDB3C-9F2F-4991-9992-7F3B3A163070}"/>
    <cellStyle name="Normal 5 9 2 4" xfId="3105" xr:uid="{EAA174FC-C327-44F8-9386-93FE7D85D175}"/>
    <cellStyle name="Normal 5 9 2 5" xfId="3106" xr:uid="{530DD0C5-A36B-48E6-AEEA-C528A04EA943}"/>
    <cellStyle name="Normal 5 9 3" xfId="602" xr:uid="{D052396F-0B0F-43F9-A393-1DBE61DE1AE6}"/>
    <cellStyle name="Normal 5 9 3 2" xfId="1435" xr:uid="{06B3C9A2-DEAD-4037-AA03-8364BA012B75}"/>
    <cellStyle name="Normal 5 9 3 3" xfId="3107" xr:uid="{C0B3FB78-3483-4933-A239-25C78DE56935}"/>
    <cellStyle name="Normal 5 9 3 4" xfId="3108" xr:uid="{1E7DCC7B-7C29-42AC-A981-97CDD25118C0}"/>
    <cellStyle name="Normal 5 9 4" xfId="1436" xr:uid="{D32D5574-E267-4539-A3B2-4292F39FC8C8}"/>
    <cellStyle name="Normal 5 9 4 2" xfId="3109" xr:uid="{96760DBA-B530-41C4-B210-3E4CAB791576}"/>
    <cellStyle name="Normal 5 9 4 3" xfId="3110" xr:uid="{9F9C46FC-3258-42B0-8AAD-D9F995F4E7B7}"/>
    <cellStyle name="Normal 5 9 4 4" xfId="3111" xr:uid="{B23D5334-CA79-4383-8AC9-8E15EC3FC95C}"/>
    <cellStyle name="Normal 5 9 5" xfId="3112" xr:uid="{05DF4BB8-F612-4425-8814-DDFA1468478F}"/>
    <cellStyle name="Normal 5 9 6" xfId="3113" xr:uid="{53E22896-8504-4A3D-B95C-AB0078AB0B30}"/>
    <cellStyle name="Normal 5 9 7" xfId="3114" xr:uid="{716DACCA-9FD6-44C1-97C6-391D8ED5A08C}"/>
    <cellStyle name="Normal 6" xfId="109" xr:uid="{FFAA9C91-01FA-4081-B01E-DB9983732407}"/>
    <cellStyle name="Normal 6 10" xfId="319" xr:uid="{BEFBE4E8-C21C-4FD4-B10F-ECC5B0CD0549}"/>
    <cellStyle name="Normal 6 10 2" xfId="1437" xr:uid="{F4059839-E277-46A0-850B-087DACD9529C}"/>
    <cellStyle name="Normal 6 10 2 2" xfId="3115" xr:uid="{025DA577-3358-43F6-A811-D5B6888ECFC9}"/>
    <cellStyle name="Normal 6 10 2 2 2" xfId="4588" xr:uid="{46D181FD-4354-48D7-907E-132B9FED4752}"/>
    <cellStyle name="Normal 6 10 2 3" xfId="3116" xr:uid="{EF7853D2-22ED-46FC-9FA6-C3EFD2FBBEDA}"/>
    <cellStyle name="Normal 6 10 2 4" xfId="3117" xr:uid="{816F6B80-36DD-4AD3-8A0F-C770B69F596D}"/>
    <cellStyle name="Normal 6 10 3" xfId="3118" xr:uid="{407A5C81-83D2-4810-9E31-8A512571E11A}"/>
    <cellStyle name="Normal 6 10 4" xfId="3119" xr:uid="{715FA891-E0FE-4511-B068-55956C43F689}"/>
    <cellStyle name="Normal 6 10 5" xfId="3120" xr:uid="{91038F77-BF50-4E0D-B745-56E12E4923EE}"/>
    <cellStyle name="Normal 6 11" xfId="1438" xr:uid="{6AA55517-7EC3-4C22-BA35-F21B5ED1C017}"/>
    <cellStyle name="Normal 6 11 2" xfId="3121" xr:uid="{30236B99-1202-4DC0-911F-47EC75A3AA7F}"/>
    <cellStyle name="Normal 6 11 3" xfId="3122" xr:uid="{14780E99-4742-403B-8BDC-6B5499E96FD4}"/>
    <cellStyle name="Normal 6 11 4" xfId="3123" xr:uid="{39F49A4C-9AD6-4DB5-96B8-71C5937226E0}"/>
    <cellStyle name="Normal 6 12" xfId="902" xr:uid="{B4C61A6C-E9DE-4002-B800-FFD8D3BEB6D7}"/>
    <cellStyle name="Normal 6 12 2" xfId="3124" xr:uid="{DBFBAA15-188E-4AAC-A507-AE6DC85FF1A1}"/>
    <cellStyle name="Normal 6 12 3" xfId="3125" xr:uid="{50DFE82B-C299-4006-940C-8F83C3215025}"/>
    <cellStyle name="Normal 6 12 4" xfId="3126" xr:uid="{D4AA69B2-6A23-4C8E-B8A6-C7B64DA16E65}"/>
    <cellStyle name="Normal 6 13" xfId="899" xr:uid="{F5EF0B15-0361-4C98-8610-80FED6F7FD69}"/>
    <cellStyle name="Normal 6 13 2" xfId="3128" xr:uid="{57426545-5F0C-41EF-B10E-3B0D38386F62}"/>
    <cellStyle name="Normal 6 13 3" xfId="4315" xr:uid="{4ADCC90E-F94C-497F-A13E-DAF43B925BB9}"/>
    <cellStyle name="Normal 6 13 3 2" xfId="6851" xr:uid="{F74C8397-D493-4B8A-880D-F09C0EE73932}"/>
    <cellStyle name="Normal 6 13 4" xfId="3127" xr:uid="{180C2E49-2117-4CB7-B84A-35ABE3CB0565}"/>
    <cellStyle name="Normal 6 13 5" xfId="5319" xr:uid="{478605B9-706E-463E-8BC4-B382D7AE309F}"/>
    <cellStyle name="Normal 6 14" xfId="3129" xr:uid="{C6C0C18C-4EE3-4AAA-A42B-72E17256923B}"/>
    <cellStyle name="Normal 6 15" xfId="3130" xr:uid="{2166920E-3202-4552-9B9E-79CD5D1B4ADC}"/>
    <cellStyle name="Normal 6 16" xfId="3131" xr:uid="{DADA8DA2-0AF2-428C-9F2C-C10CBBC4390A}"/>
    <cellStyle name="Normal 6 2" xfId="110" xr:uid="{52BF0F77-6780-4A1D-9B3C-760C4F4CDAE9}"/>
    <cellStyle name="Normal 6 2 2" xfId="320" xr:uid="{92D26DE9-195B-477E-AF16-1B446A192F08}"/>
    <cellStyle name="Normal 6 2 2 2" xfId="4671" xr:uid="{B14EFEBA-BBE9-4698-AD85-6FA4A9519B43}"/>
    <cellStyle name="Normal 6 2 2 2 2" xfId="5725" xr:uid="{84E17C0F-0A2F-4123-84F5-CDE0F2611DBC}"/>
    <cellStyle name="Normal 6 2 2 3" xfId="5553" xr:uid="{BBFF2119-4322-4B53-B0B9-52BE95244813}"/>
    <cellStyle name="Normal 6 2 3" xfId="4560" xr:uid="{CD883CE0-6D62-4FB9-A2FE-34411CC8AAF1}"/>
    <cellStyle name="Normal 6 2 3 2" xfId="5440" xr:uid="{D2F11101-DC1D-4C68-8A22-C76A2E11AD37}"/>
    <cellStyle name="Normal 6 2 3 2 2" xfId="5785" xr:uid="{D805FE25-1D76-421E-8D5D-842EC8439E42}"/>
    <cellStyle name="Normal 6 2 3 3" xfId="5612" xr:uid="{923633B8-65A8-4C5D-89A2-E1A350E080B6}"/>
    <cellStyle name="Normal 6 2 4" xfId="5392" xr:uid="{9CD952A4-85B2-424B-A231-19F5DE39FEC3}"/>
    <cellStyle name="Normal 6 2 4 2" xfId="5667" xr:uid="{425BF668-BC53-4576-BA65-12F7387FF011}"/>
    <cellStyle name="Normal 6 2 5" xfId="5495" xr:uid="{4A54E063-5F0F-4083-B567-79B27E0F656D}"/>
    <cellStyle name="Normal 6 3" xfId="111" xr:uid="{37A83AC8-D534-4F4C-A62F-1B464866F2E7}"/>
    <cellStyle name="Normal 6 3 10" xfId="3132" xr:uid="{9E783D82-F2C2-4A28-9A84-2EC44A38534F}"/>
    <cellStyle name="Normal 6 3 11" xfId="3133" xr:uid="{ECBD9EB2-FE52-43A6-998C-0E972DF69658}"/>
    <cellStyle name="Normal 6 3 2" xfId="112" xr:uid="{A8DFF18E-4DA0-40D0-A9BE-B35AA6D2090A}"/>
    <cellStyle name="Normal 6 3 2 2" xfId="113" xr:uid="{A8CA0363-0775-43C9-8EA5-B85D7D37F642}"/>
    <cellStyle name="Normal 6 3 2 2 2" xfId="321" xr:uid="{02FF267B-F8A7-485E-B8CD-16EDAF3D3D4C}"/>
    <cellStyle name="Normal 6 3 2 2 2 2" xfId="603" xr:uid="{9E6493E6-57A4-42CF-8270-08AC1F80307B}"/>
    <cellStyle name="Normal 6 3 2 2 2 2 2" xfId="604" xr:uid="{B94AE2CB-3713-4BD9-89CC-52B16AA7363A}"/>
    <cellStyle name="Normal 6 3 2 2 2 2 2 2" xfId="1439" xr:uid="{54C5BB3C-0E0C-4F60-B613-C58FC277126F}"/>
    <cellStyle name="Normal 6 3 2 2 2 2 2 2 2" xfId="1440" xr:uid="{7CEDF683-A161-4DDC-A404-A029CDDF01F4}"/>
    <cellStyle name="Normal 6 3 2 2 2 2 2 3" xfId="1441" xr:uid="{F2036BBB-7381-40A5-8A9B-B2B1CB6105F4}"/>
    <cellStyle name="Normal 6 3 2 2 2 2 2 3 2" xfId="6410" xr:uid="{396A90DF-C145-4F13-B832-267B38C1E489}"/>
    <cellStyle name="Normal 6 3 2 2 2 2 2 4" xfId="6411" xr:uid="{B826C283-9558-4409-AC61-B1C9A57EBFB6}"/>
    <cellStyle name="Normal 6 3 2 2 2 2 3" xfId="1442" xr:uid="{84729518-A0D0-4499-BDCC-75DA3B5ECF1E}"/>
    <cellStyle name="Normal 6 3 2 2 2 2 3 2" xfId="1443" xr:uid="{394847D6-7398-469F-A58E-1B7D3E188E42}"/>
    <cellStyle name="Normal 6 3 2 2 2 2 4" xfId="1444" xr:uid="{21E63BEE-80C9-40E9-A1BE-A0FAB65AE203}"/>
    <cellStyle name="Normal 6 3 2 2 2 2 4 2" xfId="6412" xr:uid="{E508FD18-A8A9-4DB7-8242-2D1ED524A0E9}"/>
    <cellStyle name="Normal 6 3 2 2 2 2 5" xfId="6413" xr:uid="{64C6F4C6-E697-4387-BA3F-B3DA19C4147F}"/>
    <cellStyle name="Normal 6 3 2 2 2 3" xfId="605" xr:uid="{BDF9F379-D53D-4870-86EB-0A70CD2692FC}"/>
    <cellStyle name="Normal 6 3 2 2 2 3 2" xfId="1445" xr:uid="{7053494C-C932-44C1-AAA3-75EF07888D38}"/>
    <cellStyle name="Normal 6 3 2 2 2 3 2 2" xfId="1446" xr:uid="{1F57EBB6-2418-4F65-8391-54480875287C}"/>
    <cellStyle name="Normal 6 3 2 2 2 3 3" xfId="1447" xr:uid="{6018167C-F1B1-4DFE-8983-BB842F29F49B}"/>
    <cellStyle name="Normal 6 3 2 2 2 3 3 2" xfId="6414" xr:uid="{850D6F59-7A1B-41D2-9ABD-63F8604B8D69}"/>
    <cellStyle name="Normal 6 3 2 2 2 3 4" xfId="3134" xr:uid="{F826E431-BA65-4465-93B7-0FC85E409730}"/>
    <cellStyle name="Normal 6 3 2 2 2 4" xfId="1448" xr:uid="{12631688-933C-4325-8E4B-A4410E03AF39}"/>
    <cellStyle name="Normal 6 3 2 2 2 4 2" xfId="1449" xr:uid="{D137F5EA-307E-4BB5-B4E6-73D47A6CA256}"/>
    <cellStyle name="Normal 6 3 2 2 2 5" xfId="1450" xr:uid="{9784FCAF-A38F-4A2C-99A6-0FFCD5307C8B}"/>
    <cellStyle name="Normal 6 3 2 2 2 5 2" xfId="6415" xr:uid="{AB755321-6CE8-482A-8F05-1044EFCF9ABC}"/>
    <cellStyle name="Normal 6 3 2 2 2 6" xfId="3135" xr:uid="{29565B41-08DF-46C4-9376-71518A7D4A6C}"/>
    <cellStyle name="Normal 6 3 2 2 3" xfId="322" xr:uid="{43723242-1536-4E3C-B247-43744E97CA21}"/>
    <cellStyle name="Normal 6 3 2 2 3 2" xfId="606" xr:uid="{59F84281-DBAB-418C-A218-106ECB45F215}"/>
    <cellStyle name="Normal 6 3 2 2 3 2 2" xfId="607" xr:uid="{0BB575BB-579B-4215-97DD-E38E957E6E96}"/>
    <cellStyle name="Normal 6 3 2 2 3 2 2 2" xfId="1451" xr:uid="{5BA77162-672C-4261-A31C-35E3FDA7D9B9}"/>
    <cellStyle name="Normal 6 3 2 2 3 2 2 2 2" xfId="1452" xr:uid="{272EB402-138F-43CF-B3E8-480547928E07}"/>
    <cellStyle name="Normal 6 3 2 2 3 2 2 3" xfId="1453" xr:uid="{F6ABB7D9-06F7-4CD9-AB18-C3D5E33B9845}"/>
    <cellStyle name="Normal 6 3 2 2 3 2 2 3 2" xfId="6416" xr:uid="{63FA9A78-973A-4328-9A38-9DF2078B6F7A}"/>
    <cellStyle name="Normal 6 3 2 2 3 2 2 4" xfId="6417" xr:uid="{A8046F3E-C5DD-410D-AF60-AEBD93DA35B9}"/>
    <cellStyle name="Normal 6 3 2 2 3 2 3" xfId="1454" xr:uid="{C5975ED2-544F-4D3F-A5B6-CD2F5C611EA0}"/>
    <cellStyle name="Normal 6 3 2 2 3 2 3 2" xfId="1455" xr:uid="{CFCD8B3C-C7BA-43BE-8C09-0CE42EF02B42}"/>
    <cellStyle name="Normal 6 3 2 2 3 2 4" xfId="1456" xr:uid="{66FC3FB8-B73B-49AF-A9FD-3889ABE95F4A}"/>
    <cellStyle name="Normal 6 3 2 2 3 2 4 2" xfId="6418" xr:uid="{9E9EC2BB-89A6-4654-9BCA-10EFDD02D7FF}"/>
    <cellStyle name="Normal 6 3 2 2 3 2 5" xfId="6419" xr:uid="{72E23385-947E-4ADB-A9B4-097EA186CFCB}"/>
    <cellStyle name="Normal 6 3 2 2 3 3" xfId="608" xr:uid="{AAC4088E-BE2B-44BE-B481-FA7B3BF958F2}"/>
    <cellStyle name="Normal 6 3 2 2 3 3 2" xfId="1457" xr:uid="{B2C8F1AF-6BB2-4621-892B-26D4D12F08E1}"/>
    <cellStyle name="Normal 6 3 2 2 3 3 2 2" xfId="1458" xr:uid="{3F9B603D-DBA6-4F71-BFEF-265C9EAFE4F4}"/>
    <cellStyle name="Normal 6 3 2 2 3 3 3" xfId="1459" xr:uid="{CD19CBEB-F761-40F8-9A62-A3E25EE59624}"/>
    <cellStyle name="Normal 6 3 2 2 3 3 3 2" xfId="6420" xr:uid="{4B796A7F-5B09-4ED1-A3A2-ECA9EAD4FA90}"/>
    <cellStyle name="Normal 6 3 2 2 3 3 4" xfId="6421" xr:uid="{1F03BE17-CD48-4ACA-BF9E-13B9A852FFE8}"/>
    <cellStyle name="Normal 6 3 2 2 3 4" xfId="1460" xr:uid="{B3FC402C-F460-496D-BE94-C81390CFF88B}"/>
    <cellStyle name="Normal 6 3 2 2 3 4 2" xfId="1461" xr:uid="{FB467A56-8B6A-4DF3-B017-C33A92EAD178}"/>
    <cellStyle name="Normal 6 3 2 2 3 5" xfId="1462" xr:uid="{26AA9444-8D5A-4425-87CD-5A6101B9D25C}"/>
    <cellStyle name="Normal 6 3 2 2 3 5 2" xfId="6422" xr:uid="{12D24128-F6F7-42F8-A89B-B6972EFA6615}"/>
    <cellStyle name="Normal 6 3 2 2 3 6" xfId="6423" xr:uid="{B37ED428-482A-4BC0-B71E-94DBCB2C299C}"/>
    <cellStyle name="Normal 6 3 2 2 4" xfId="609" xr:uid="{9DC3C66B-184A-4FA0-9606-E32BF4146D4C}"/>
    <cellStyle name="Normal 6 3 2 2 4 2" xfId="610" xr:uid="{CAFB13A4-45D1-464C-A268-59B905A3ED76}"/>
    <cellStyle name="Normal 6 3 2 2 4 2 2" xfId="1463" xr:uid="{44D16FE8-7294-45A5-BF20-B7D38DD48EC5}"/>
    <cellStyle name="Normal 6 3 2 2 4 2 2 2" xfId="1464" xr:uid="{8E77293B-AD71-4986-AE50-585B8FCEE532}"/>
    <cellStyle name="Normal 6 3 2 2 4 2 3" xfId="1465" xr:uid="{2F1E0BF5-2391-4771-AC94-9BB7F397BD42}"/>
    <cellStyle name="Normal 6 3 2 2 4 2 3 2" xfId="6424" xr:uid="{64CBD8EB-3535-4652-8FB4-F3560EE4994E}"/>
    <cellStyle name="Normal 6 3 2 2 4 2 4" xfId="6425" xr:uid="{90B986C0-520C-4A3C-968E-BD935FC6481A}"/>
    <cellStyle name="Normal 6 3 2 2 4 3" xfId="1466" xr:uid="{7FF53DC7-3A3F-4EBF-8E82-8A880F1B5DC7}"/>
    <cellStyle name="Normal 6 3 2 2 4 3 2" xfId="1467" xr:uid="{3E3F2DCA-1D6D-41F2-A7A4-E432C75816FC}"/>
    <cellStyle name="Normal 6 3 2 2 4 4" xfId="1468" xr:uid="{55319181-DFD3-437D-9A3F-CD3C070220AE}"/>
    <cellStyle name="Normal 6 3 2 2 4 4 2" xfId="6426" xr:uid="{F45CD727-166D-4A7C-A065-B7EAA76C77B6}"/>
    <cellStyle name="Normal 6 3 2 2 4 5" xfId="6427" xr:uid="{7C996C19-AE52-48A9-9A26-6462DE55F13E}"/>
    <cellStyle name="Normal 6 3 2 2 5" xfId="611" xr:uid="{4AB459BE-05D7-4577-BBC1-FE797D5FFA7D}"/>
    <cellStyle name="Normal 6 3 2 2 5 2" xfId="1469" xr:uid="{7EFF8AD0-1E7D-4082-81C1-D0DBB5A2920D}"/>
    <cellStyle name="Normal 6 3 2 2 5 2 2" xfId="1470" xr:uid="{479BD74E-0DF1-4537-A34A-2E387ECED66E}"/>
    <cellStyle name="Normal 6 3 2 2 5 3" xfId="1471" xr:uid="{E3C4FDB8-44F9-48CA-B766-09C433BA52AC}"/>
    <cellStyle name="Normal 6 3 2 2 5 3 2" xfId="6428" xr:uid="{7C6BBD36-C961-432B-9F08-F150A5FF8F8B}"/>
    <cellStyle name="Normal 6 3 2 2 5 4" xfId="3136" xr:uid="{13641721-F722-4CC0-A19B-FB094C610AFB}"/>
    <cellStyle name="Normal 6 3 2 2 6" xfId="1472" xr:uid="{938301A1-FA94-4D78-BBF0-F480C11C9B27}"/>
    <cellStyle name="Normal 6 3 2 2 6 2" xfId="1473" xr:uid="{87F6BD40-913F-4A79-AE78-294660554502}"/>
    <cellStyle name="Normal 6 3 2 2 7" xfId="1474" xr:uid="{79604055-FB9F-4DFF-A9C8-3CA30A6D4C4E}"/>
    <cellStyle name="Normal 6 3 2 2 7 2" xfId="6429" xr:uid="{A3A4335E-E668-42CA-BC0B-F521AE88548C}"/>
    <cellStyle name="Normal 6 3 2 2 8" xfId="3137" xr:uid="{09D6090C-9CB5-46EE-AD00-8BEEC73B68D4}"/>
    <cellStyle name="Normal 6 3 2 3" xfId="323" xr:uid="{80A7FF1A-92B5-4B04-B3D4-D60263939DB7}"/>
    <cellStyle name="Normal 6 3 2 3 2" xfId="612" xr:uid="{1C806B34-DED9-403C-94BD-6F67E51F39F5}"/>
    <cellStyle name="Normal 6 3 2 3 2 2" xfId="613" xr:uid="{A4E78B52-513C-45FD-9304-4A74B0702BCF}"/>
    <cellStyle name="Normal 6 3 2 3 2 2 2" xfId="1475" xr:uid="{264D5748-E023-45A6-BF08-B94617186086}"/>
    <cellStyle name="Normal 6 3 2 3 2 2 2 2" xfId="1476" xr:uid="{BDADB5E1-4A69-4C59-8A7F-543AED5E4794}"/>
    <cellStyle name="Normal 6 3 2 3 2 2 3" xfId="1477" xr:uid="{B242A509-E42E-4753-8CE1-5D02752BC99F}"/>
    <cellStyle name="Normal 6 3 2 3 2 2 3 2" xfId="6430" xr:uid="{CFF191C6-669B-4C3A-A714-C0FF40847907}"/>
    <cellStyle name="Normal 6 3 2 3 2 2 4" xfId="6431" xr:uid="{C525138C-8D3A-41CF-AB41-373DE7E06DDD}"/>
    <cellStyle name="Normal 6 3 2 3 2 3" xfId="1478" xr:uid="{1B60C832-8732-4E26-86EB-BB803ABB7D07}"/>
    <cellStyle name="Normal 6 3 2 3 2 3 2" xfId="1479" xr:uid="{9D20A479-3C1A-411D-86BC-381C19E2085C}"/>
    <cellStyle name="Normal 6 3 2 3 2 4" xfId="1480" xr:uid="{3164454D-11FB-49A6-BC88-E50852090127}"/>
    <cellStyle name="Normal 6 3 2 3 2 4 2" xfId="6432" xr:uid="{7B4E70D6-B8E8-4C2D-9739-6442AADDFA34}"/>
    <cellStyle name="Normal 6 3 2 3 2 5" xfId="6433" xr:uid="{61FCD456-3FF9-423C-9999-0B7B1814D793}"/>
    <cellStyle name="Normal 6 3 2 3 3" xfId="614" xr:uid="{78B3DDAE-1410-4DAC-A79A-AA6D1F48ABE7}"/>
    <cellStyle name="Normal 6 3 2 3 3 2" xfId="1481" xr:uid="{0DDE2F8E-8D88-444F-B8E8-D3A24B702C6B}"/>
    <cellStyle name="Normal 6 3 2 3 3 2 2" xfId="1482" xr:uid="{93FD35E2-6971-4625-8763-0831464B9EAD}"/>
    <cellStyle name="Normal 6 3 2 3 3 3" xfId="1483" xr:uid="{4FEFE37E-DBB1-4FEB-BBF4-C32543BAC7CE}"/>
    <cellStyle name="Normal 6 3 2 3 3 3 2" xfId="6434" xr:uid="{F2922F44-9B11-44EF-99C8-85D9C8C18FF8}"/>
    <cellStyle name="Normal 6 3 2 3 3 4" xfId="3138" xr:uid="{0A79B793-0244-4FB5-A8D1-C2B3222ED05D}"/>
    <cellStyle name="Normal 6 3 2 3 4" xfId="1484" xr:uid="{6C91F4C0-9DBC-49C5-AA9E-5121E1B88A24}"/>
    <cellStyle name="Normal 6 3 2 3 4 2" xfId="1485" xr:uid="{2D62FF72-28EE-4F88-AE15-06292A37E43C}"/>
    <cellStyle name="Normal 6 3 2 3 5" xfId="1486" xr:uid="{F9CD21A3-9B3F-43E9-9DA6-6ECD8EFB279E}"/>
    <cellStyle name="Normal 6 3 2 3 5 2" xfId="6435" xr:uid="{E9912976-E8AB-48FB-9F6E-A3EE069C5197}"/>
    <cellStyle name="Normal 6 3 2 3 6" xfId="3139" xr:uid="{105EB78E-C46D-43B5-A674-75FB3303D5FD}"/>
    <cellStyle name="Normal 6 3 2 4" xfId="324" xr:uid="{D6695447-7782-47A5-BE91-0A0965E9AF72}"/>
    <cellStyle name="Normal 6 3 2 4 2" xfId="615" xr:uid="{C0D7D170-2DD0-45C8-B214-B68B22773BE5}"/>
    <cellStyle name="Normal 6 3 2 4 2 2" xfId="616" xr:uid="{7D4183EB-CA16-4C00-8EEA-D75EF372E955}"/>
    <cellStyle name="Normal 6 3 2 4 2 2 2" xfId="1487" xr:uid="{8F12DEBC-2D3F-468F-894A-22D31955F94F}"/>
    <cellStyle name="Normal 6 3 2 4 2 2 2 2" xfId="1488" xr:uid="{331BB330-16D7-469D-A466-9EA84A012BE3}"/>
    <cellStyle name="Normal 6 3 2 4 2 2 3" xfId="1489" xr:uid="{5033B452-E17A-4052-AA92-0247FA2D6C5F}"/>
    <cellStyle name="Normal 6 3 2 4 2 2 3 2" xfId="6436" xr:uid="{F22CD1A2-5F20-4E27-A44E-D4002B6B1B54}"/>
    <cellStyle name="Normal 6 3 2 4 2 2 4" xfId="6437" xr:uid="{64898A8D-FB51-49BE-8039-84DC9F67C978}"/>
    <cellStyle name="Normal 6 3 2 4 2 3" xfId="1490" xr:uid="{61FA8C1D-5123-4099-A66C-6D823908CEFD}"/>
    <cellStyle name="Normal 6 3 2 4 2 3 2" xfId="1491" xr:uid="{F39976E9-BE5A-4F57-935A-254EE0E0171B}"/>
    <cellStyle name="Normal 6 3 2 4 2 4" xfId="1492" xr:uid="{02810B6B-2ED9-4C05-A6EB-14D2C8DB3118}"/>
    <cellStyle name="Normal 6 3 2 4 2 4 2" xfId="6438" xr:uid="{810DCA09-06AC-47CD-850C-8C4B0A257892}"/>
    <cellStyle name="Normal 6 3 2 4 2 5" xfId="6439" xr:uid="{2AFFBF54-16BB-43D4-96E9-5DA528722D6C}"/>
    <cellStyle name="Normal 6 3 2 4 3" xfId="617" xr:uid="{F384BF28-3273-4563-95F4-B6FAF0C3A728}"/>
    <cellStyle name="Normal 6 3 2 4 3 2" xfId="1493" xr:uid="{C82BC25B-7FBC-4C27-810C-A956F6AB4111}"/>
    <cellStyle name="Normal 6 3 2 4 3 2 2" xfId="1494" xr:uid="{53166095-27C3-4003-9057-1114673906C7}"/>
    <cellStyle name="Normal 6 3 2 4 3 3" xfId="1495" xr:uid="{357071B5-9A35-446D-A770-32A5235FA979}"/>
    <cellStyle name="Normal 6 3 2 4 3 3 2" xfId="6440" xr:uid="{5FFE8652-6123-403C-BEF2-131BC9514A1D}"/>
    <cellStyle name="Normal 6 3 2 4 3 4" xfId="6441" xr:uid="{8AD0085B-5675-4F36-B39D-BED4D5A32E5E}"/>
    <cellStyle name="Normal 6 3 2 4 4" xfId="1496" xr:uid="{244C2847-15F8-49E6-A10B-494711C448C5}"/>
    <cellStyle name="Normal 6 3 2 4 4 2" xfId="1497" xr:uid="{F5A13886-1D12-40DD-ABAE-CB7BE8D16084}"/>
    <cellStyle name="Normal 6 3 2 4 5" xfId="1498" xr:uid="{2CAC728A-024B-4759-A1C4-DF63B01C1F21}"/>
    <cellStyle name="Normal 6 3 2 4 5 2" xfId="6442" xr:uid="{98F99935-F8A8-4D29-B8BD-E45416762EA6}"/>
    <cellStyle name="Normal 6 3 2 4 6" xfId="6443" xr:uid="{86E9532A-9496-4AEF-BEFE-7B5A630DA64D}"/>
    <cellStyle name="Normal 6 3 2 5" xfId="325" xr:uid="{E5AB8DAF-492A-49B6-A595-ED571F04EC58}"/>
    <cellStyle name="Normal 6 3 2 5 2" xfId="618" xr:uid="{4E55D4E1-26B0-4A62-88A4-0E174F6EC7CB}"/>
    <cellStyle name="Normal 6 3 2 5 2 2" xfId="1499" xr:uid="{D7B58A33-63DB-4118-BA79-AFC45558559D}"/>
    <cellStyle name="Normal 6 3 2 5 2 2 2" xfId="1500" xr:uid="{309C78F5-BCA1-4B3D-8AAF-96CE2BDA915E}"/>
    <cellStyle name="Normal 6 3 2 5 2 3" xfId="1501" xr:uid="{40BF1601-4B95-4AA1-BC6A-B6EC691B2155}"/>
    <cellStyle name="Normal 6 3 2 5 2 3 2" xfId="6444" xr:uid="{D3D45628-84CC-43F1-94D7-BB8DC2555EBF}"/>
    <cellStyle name="Normal 6 3 2 5 2 4" xfId="6445" xr:uid="{722C566C-BF2F-4FC2-BC0C-61E883F770EA}"/>
    <cellStyle name="Normal 6 3 2 5 3" xfId="1502" xr:uid="{6BA357FF-9F58-4E79-A1CA-D0D1F7F19B5F}"/>
    <cellStyle name="Normal 6 3 2 5 3 2" xfId="1503" xr:uid="{0B010046-F5DB-4454-B62E-B5836A089E4E}"/>
    <cellStyle name="Normal 6 3 2 5 4" xfId="1504" xr:uid="{6F089FEE-30AA-43F0-998C-43806E8E0353}"/>
    <cellStyle name="Normal 6 3 2 5 4 2" xfId="6446" xr:uid="{87F4B161-39FF-4DC4-B0D8-D2B515E26111}"/>
    <cellStyle name="Normal 6 3 2 5 5" xfId="6447" xr:uid="{74E1E6EB-AB73-4C18-A6BA-91150D6F5AAA}"/>
    <cellStyle name="Normal 6 3 2 6" xfId="619" xr:uid="{3A21697A-ED78-44E7-BA57-F034E5D0D6CC}"/>
    <cellStyle name="Normal 6 3 2 6 2" xfId="1505" xr:uid="{6103BCBC-BC56-4991-86AF-91E2A39C0A28}"/>
    <cellStyle name="Normal 6 3 2 6 2 2" xfId="1506" xr:uid="{2278AD98-AC88-4F0A-AAE5-9CBDDEF05ED9}"/>
    <cellStyle name="Normal 6 3 2 6 3" xfId="1507" xr:uid="{5CBE4962-C523-4E9B-A153-6582B903B37A}"/>
    <cellStyle name="Normal 6 3 2 6 3 2" xfId="6448" xr:uid="{DEE1336B-7566-416F-93F9-1DC7756986A9}"/>
    <cellStyle name="Normal 6 3 2 6 4" xfId="3140" xr:uid="{4493B6CC-00DF-4AAB-BC5E-8EC7272963D5}"/>
    <cellStyle name="Normal 6 3 2 7" xfId="1508" xr:uid="{D5AABA86-D9E4-4C4D-BD18-9DF3D09E5701}"/>
    <cellStyle name="Normal 6 3 2 7 2" xfId="1509" xr:uid="{5FAF7FCA-CFF0-4097-9685-16328D1069ED}"/>
    <cellStyle name="Normal 6 3 2 8" xfId="1510" xr:uid="{A332610F-E584-45A5-BF57-E8FE8A472700}"/>
    <cellStyle name="Normal 6 3 2 8 2" xfId="6449" xr:uid="{BE62C701-7BEF-4A3A-A40C-54382F7372E2}"/>
    <cellStyle name="Normal 6 3 2 9" xfId="3141" xr:uid="{5FBF3C1E-EE2D-46B2-894D-52DC6E85D027}"/>
    <cellStyle name="Normal 6 3 3" xfId="114" xr:uid="{7FD88D28-224A-4925-876A-808B9CB2AFB9}"/>
    <cellStyle name="Normal 6 3 3 2" xfId="115" xr:uid="{E7F804D7-C1F5-48A8-87F2-A6070D32BA47}"/>
    <cellStyle name="Normal 6 3 3 2 2" xfId="620" xr:uid="{C1FEF762-893E-4275-AB6E-AD25FEB9DAAB}"/>
    <cellStyle name="Normal 6 3 3 2 2 2" xfId="621" xr:uid="{E3E11D1B-518E-4929-B208-4D35D5337F2F}"/>
    <cellStyle name="Normal 6 3 3 2 2 2 2" xfId="1511" xr:uid="{4A99E0AB-AFBD-4E3E-AF71-BED716D666B5}"/>
    <cellStyle name="Normal 6 3 3 2 2 2 2 2" xfId="1512" xr:uid="{E77C8577-E32F-4D72-B48D-D020E709145A}"/>
    <cellStyle name="Normal 6 3 3 2 2 2 3" xfId="1513" xr:uid="{382EF4BF-A942-4043-9B27-D73F2BED91BE}"/>
    <cellStyle name="Normal 6 3 3 2 2 2 3 2" xfId="6450" xr:uid="{9CFFBE8F-F6F9-4426-9F64-7E47710DA77F}"/>
    <cellStyle name="Normal 6 3 3 2 2 2 4" xfId="6451" xr:uid="{34F9F365-067F-4A2E-A472-C861E9287CBA}"/>
    <cellStyle name="Normal 6 3 3 2 2 3" xfId="1514" xr:uid="{6C0C5997-2959-4994-BB1A-9263D74EE46B}"/>
    <cellStyle name="Normal 6 3 3 2 2 3 2" xfId="1515" xr:uid="{B58CF9D9-095C-43EA-B8BA-249DB58883DA}"/>
    <cellStyle name="Normal 6 3 3 2 2 4" xfId="1516" xr:uid="{D3B87B3D-7314-4437-93B1-74208A47734C}"/>
    <cellStyle name="Normal 6 3 3 2 2 4 2" xfId="6452" xr:uid="{DAF5E96A-A50D-4EA2-8EC9-CC299A6FADA5}"/>
    <cellStyle name="Normal 6 3 3 2 2 5" xfId="6453" xr:uid="{68FA93B4-1B22-4C1C-B315-A3A2FCE53DD5}"/>
    <cellStyle name="Normal 6 3 3 2 3" xfId="622" xr:uid="{FEDB050B-DBCD-462E-9C8E-F7D70A5F04CF}"/>
    <cellStyle name="Normal 6 3 3 2 3 2" xfId="1517" xr:uid="{EA80F66A-8F17-4F87-8852-4E725C5B841C}"/>
    <cellStyle name="Normal 6 3 3 2 3 2 2" xfId="1518" xr:uid="{704B456B-7D53-47E1-98BE-CF0DBB70EA49}"/>
    <cellStyle name="Normal 6 3 3 2 3 3" xfId="1519" xr:uid="{2E620C09-AE6B-45CA-BD6A-221BE60ED60F}"/>
    <cellStyle name="Normal 6 3 3 2 3 3 2" xfId="6454" xr:uid="{B2E769F0-4FFD-47C8-BCB4-7C12B78EB7E5}"/>
    <cellStyle name="Normal 6 3 3 2 3 4" xfId="3142" xr:uid="{7BA41A25-EB71-490A-B5BF-DC69DD50DA5E}"/>
    <cellStyle name="Normal 6 3 3 2 4" xfId="1520" xr:uid="{8C7848E4-9A96-40C0-81F7-E77649F091DF}"/>
    <cellStyle name="Normal 6 3 3 2 4 2" xfId="1521" xr:uid="{9F327A77-8F6C-4242-81AB-07864EA5CD39}"/>
    <cellStyle name="Normal 6 3 3 2 5" xfId="1522" xr:uid="{527B6F4D-251F-4454-AB3B-40B3B2196103}"/>
    <cellStyle name="Normal 6 3 3 2 5 2" xfId="6455" xr:uid="{5E35BC74-1310-41DF-8547-7196D6F0E4FE}"/>
    <cellStyle name="Normal 6 3 3 2 6" xfId="3143" xr:uid="{1DF7A65B-C749-4E5C-AD3D-FE236DFFE9AA}"/>
    <cellStyle name="Normal 6 3 3 3" xfId="326" xr:uid="{812F8CDA-92FE-40FD-8CA9-32CB76853505}"/>
    <cellStyle name="Normal 6 3 3 3 2" xfId="623" xr:uid="{10ABE480-5929-4084-B8F7-9458A044796E}"/>
    <cellStyle name="Normal 6 3 3 3 2 2" xfId="624" xr:uid="{9A58C6F4-95D6-4644-B003-32444AFAB228}"/>
    <cellStyle name="Normal 6 3 3 3 2 2 2" xfId="1523" xr:uid="{C6F35A79-6B3F-47EA-BA4F-455E9085D644}"/>
    <cellStyle name="Normal 6 3 3 3 2 2 2 2" xfId="1524" xr:uid="{C73106B4-6445-48FF-A9C7-5455B9CC13E7}"/>
    <cellStyle name="Normal 6 3 3 3 2 2 3" xfId="1525" xr:uid="{B41BF017-7567-4ABD-974D-90FC4CF4C2EF}"/>
    <cellStyle name="Normal 6 3 3 3 2 2 3 2" xfId="6456" xr:uid="{481D0B4F-5140-4CAD-8BED-00FD1FD3F5EE}"/>
    <cellStyle name="Normal 6 3 3 3 2 2 4" xfId="6457" xr:uid="{FAAFAB2A-8A54-4F80-A6CB-00D5E6706934}"/>
    <cellStyle name="Normal 6 3 3 3 2 3" xfId="1526" xr:uid="{4D842EAA-3C1B-421F-A412-7272A6F39A9D}"/>
    <cellStyle name="Normal 6 3 3 3 2 3 2" xfId="1527" xr:uid="{094CA0CC-6A48-4C7B-9849-141A7C519C6C}"/>
    <cellStyle name="Normal 6 3 3 3 2 4" xfId="1528" xr:uid="{DCE88F2F-53F8-4CD3-BF50-B47E3B11749D}"/>
    <cellStyle name="Normal 6 3 3 3 2 4 2" xfId="6458" xr:uid="{E04186EB-EDA3-4A77-8A59-ADF9351B748C}"/>
    <cellStyle name="Normal 6 3 3 3 2 5" xfId="6459" xr:uid="{05C1021A-3D8C-430B-9680-8A0F451D6D14}"/>
    <cellStyle name="Normal 6 3 3 3 3" xfId="625" xr:uid="{C56ED01A-A2E3-4E0F-9BD1-32444FDCC94C}"/>
    <cellStyle name="Normal 6 3 3 3 3 2" xfId="1529" xr:uid="{4B317A85-9639-4885-BED5-7FD5D591873B}"/>
    <cellStyle name="Normal 6 3 3 3 3 2 2" xfId="1530" xr:uid="{641B004F-6F5A-4A58-A544-DC9A7AF519FE}"/>
    <cellStyle name="Normal 6 3 3 3 3 3" xfId="1531" xr:uid="{623DE4EA-0E96-4496-A189-55392553BDAA}"/>
    <cellStyle name="Normal 6 3 3 3 3 3 2" xfId="6460" xr:uid="{103D2F6F-86A7-4D07-8957-1464C94441A7}"/>
    <cellStyle name="Normal 6 3 3 3 3 4" xfId="6461" xr:uid="{DB370838-2B10-4A5E-8469-DB3219533F13}"/>
    <cellStyle name="Normal 6 3 3 3 4" xfId="1532" xr:uid="{A8685124-0E11-40C2-85C7-AE33A705BB87}"/>
    <cellStyle name="Normal 6 3 3 3 4 2" xfId="1533" xr:uid="{C2E29233-3162-4CBC-9CE5-EC1F19D0D310}"/>
    <cellStyle name="Normal 6 3 3 3 5" xfId="1534" xr:uid="{9E7EFD10-4FC9-4C4B-ADE2-743CC80A24D4}"/>
    <cellStyle name="Normal 6 3 3 3 5 2" xfId="6462" xr:uid="{83B672E0-D08F-4547-8003-33A45C00A52E}"/>
    <cellStyle name="Normal 6 3 3 3 6" xfId="6463" xr:uid="{D7948590-676E-405C-8BE6-912CD46A67CE}"/>
    <cellStyle name="Normal 6 3 3 4" xfId="327" xr:uid="{BE67A6E4-5F39-466E-A94F-39553B935002}"/>
    <cellStyle name="Normal 6 3 3 4 2" xfId="626" xr:uid="{DF32120F-F742-43FC-B7C0-7F3E5B1DC165}"/>
    <cellStyle name="Normal 6 3 3 4 2 2" xfId="1535" xr:uid="{A13F8AB0-A99E-4EF3-A4EE-F00C8FB3D133}"/>
    <cellStyle name="Normal 6 3 3 4 2 2 2" xfId="1536" xr:uid="{5730BD89-71A1-4AC6-87DC-FBC35CAB4B86}"/>
    <cellStyle name="Normal 6 3 3 4 2 3" xfId="1537" xr:uid="{A9F4406E-9919-43BB-A847-6D4FAEC1F2CE}"/>
    <cellStyle name="Normal 6 3 3 4 2 3 2" xfId="6464" xr:uid="{E6623382-D96D-467A-92DC-42AF14B28D08}"/>
    <cellStyle name="Normal 6 3 3 4 2 4" xfId="6465" xr:uid="{39824C28-3EC9-47DF-B5E9-EDA94D67E55C}"/>
    <cellStyle name="Normal 6 3 3 4 3" xfId="1538" xr:uid="{4CECBDC9-06D2-4728-A1A0-D115260E9A5E}"/>
    <cellStyle name="Normal 6 3 3 4 3 2" xfId="1539" xr:uid="{07C1EF65-3D02-4377-B00F-80D716C2EA9E}"/>
    <cellStyle name="Normal 6 3 3 4 4" xfId="1540" xr:uid="{083B7EC7-14D4-488A-87F0-4DD62B2DD3CA}"/>
    <cellStyle name="Normal 6 3 3 4 4 2" xfId="6466" xr:uid="{51DD18A7-E087-4F16-8706-70602E7D9FF4}"/>
    <cellStyle name="Normal 6 3 3 4 5" xfId="6467" xr:uid="{52CCDCC4-A288-4825-975D-345E16028653}"/>
    <cellStyle name="Normal 6 3 3 5" xfId="627" xr:uid="{4B2358C2-F109-4337-86B7-99B85B130555}"/>
    <cellStyle name="Normal 6 3 3 5 2" xfId="1541" xr:uid="{4F1BFA71-E40B-4D40-91F5-1D328086F01B}"/>
    <cellStyle name="Normal 6 3 3 5 2 2" xfId="1542" xr:uid="{DA15AB5C-556E-49A2-B593-E8BB5234D49C}"/>
    <cellStyle name="Normal 6 3 3 5 3" xfId="1543" xr:uid="{0C5311A6-81EB-4BD8-97D0-948ED61CCA87}"/>
    <cellStyle name="Normal 6 3 3 5 3 2" xfId="6468" xr:uid="{FA57BE04-6689-4E16-A0AF-FEAD98E1CD3D}"/>
    <cellStyle name="Normal 6 3 3 5 4" xfId="3144" xr:uid="{455D126B-E1F9-4C70-9788-95BE4D002F78}"/>
    <cellStyle name="Normal 6 3 3 6" xfId="1544" xr:uid="{4528762D-5300-4568-A755-068BB9AC33FA}"/>
    <cellStyle name="Normal 6 3 3 6 2" xfId="1545" xr:uid="{952FA071-A344-4FA9-9590-74DF92499B9F}"/>
    <cellStyle name="Normal 6 3 3 7" xfId="1546" xr:uid="{9827816B-D6BB-48BE-83A1-BE51F57C60E0}"/>
    <cellStyle name="Normal 6 3 3 7 2" xfId="6469" xr:uid="{880D1C2B-86AF-47B9-B116-912F4954C894}"/>
    <cellStyle name="Normal 6 3 3 8" xfId="3145" xr:uid="{C2C25DB3-4FF8-418B-A20E-E85F4E8A8E06}"/>
    <cellStyle name="Normal 6 3 4" xfId="116" xr:uid="{D4D98FD2-B0CD-451D-BAD4-A0AF674E6C55}"/>
    <cellStyle name="Normal 6 3 4 2" xfId="447" xr:uid="{C87AAAFA-A8DC-4067-88DF-D5E9C72C22B6}"/>
    <cellStyle name="Normal 6 3 4 2 2" xfId="628" xr:uid="{B184838E-7B6D-4513-A2C5-A7947F1A8025}"/>
    <cellStyle name="Normal 6 3 4 2 2 2" xfId="1547" xr:uid="{04872D68-235B-4486-A705-7998C009A009}"/>
    <cellStyle name="Normal 6 3 4 2 2 2 2" xfId="1548" xr:uid="{615B4775-1FD5-4298-BDEE-70CBC8E77165}"/>
    <cellStyle name="Normal 6 3 4 2 2 3" xfId="1549" xr:uid="{55384C16-73DE-410A-8BE2-CE7A9596FA9A}"/>
    <cellStyle name="Normal 6 3 4 2 2 3 2" xfId="6470" xr:uid="{815EE10E-43EB-4321-B9CF-C0FEBCD73B11}"/>
    <cellStyle name="Normal 6 3 4 2 2 4" xfId="3146" xr:uid="{1B9C828E-4CBF-4651-AA98-E0CBE78C90E1}"/>
    <cellStyle name="Normal 6 3 4 2 3" xfId="1550" xr:uid="{746884C7-1AAC-4A02-BBB1-D404DE89B655}"/>
    <cellStyle name="Normal 6 3 4 2 3 2" xfId="1551" xr:uid="{719B3428-F1EB-4357-8DA4-2D6C70F10C79}"/>
    <cellStyle name="Normal 6 3 4 2 4" xfId="1552" xr:uid="{E3683753-49A8-4CD5-82F6-268EECA61781}"/>
    <cellStyle name="Normal 6 3 4 2 4 2" xfId="6471" xr:uid="{FF814046-876D-43FE-87A4-39652AA453EB}"/>
    <cellStyle name="Normal 6 3 4 2 5" xfId="3147" xr:uid="{D12D95F1-B5E5-4EF7-BA67-1BC42C8993E9}"/>
    <cellStyle name="Normal 6 3 4 3" xfId="629" xr:uid="{D11E7EEA-61B2-41FF-BF94-7B03BA71B16C}"/>
    <cellStyle name="Normal 6 3 4 3 2" xfId="1553" xr:uid="{811D1CEE-F228-48DF-AF7B-E50233CF265A}"/>
    <cellStyle name="Normal 6 3 4 3 2 2" xfId="1554" xr:uid="{D2812DB0-8FF8-4479-9083-1AAB3B8B23FC}"/>
    <cellStyle name="Normal 6 3 4 3 3" xfId="1555" xr:uid="{A26C0EB4-3F0E-4EAB-984D-A42CED6768CA}"/>
    <cellStyle name="Normal 6 3 4 3 3 2" xfId="6472" xr:uid="{0E7072C2-84C0-4AE8-8103-5E70199E513E}"/>
    <cellStyle name="Normal 6 3 4 3 4" xfId="3148" xr:uid="{E4750655-3145-4B64-865A-870FD8CB1030}"/>
    <cellStyle name="Normal 6 3 4 4" xfId="1556" xr:uid="{317A6987-0CD2-4642-B769-44CDD5351D3C}"/>
    <cellStyle name="Normal 6 3 4 4 2" xfId="1557" xr:uid="{63EFAEC6-8D19-4959-B612-15C9D1AF5FB4}"/>
    <cellStyle name="Normal 6 3 4 4 3" xfId="3149" xr:uid="{A94A511F-FFBA-4428-8397-73C69874FE5C}"/>
    <cellStyle name="Normal 6 3 4 4 4" xfId="3150" xr:uid="{0106919A-E0F7-4A02-80B1-83E189E82E10}"/>
    <cellStyle name="Normal 6 3 4 5" xfId="1558" xr:uid="{99D8A3A9-B7D5-47C1-B3EB-928B36F35BEB}"/>
    <cellStyle name="Normal 6 3 4 5 2" xfId="6473" xr:uid="{12340DF0-BA27-477F-8382-9D7E238EEFC4}"/>
    <cellStyle name="Normal 6 3 4 6" xfId="3151" xr:uid="{74DEC8F0-39AB-417D-9D5A-024CA404E079}"/>
    <cellStyle name="Normal 6 3 4 7" xfId="3152" xr:uid="{0B4D8D41-EEFE-4154-A80B-7FA54DCBF222}"/>
    <cellStyle name="Normal 6 3 5" xfId="328" xr:uid="{3E223811-E381-424C-87B1-2D06D873CA35}"/>
    <cellStyle name="Normal 6 3 5 2" xfId="630" xr:uid="{F822B1E2-F06C-49B8-8E94-D68F80C9D448}"/>
    <cellStyle name="Normal 6 3 5 2 2" xfId="631" xr:uid="{BCF7F23C-3EA0-41E7-8302-E3939B7002D8}"/>
    <cellStyle name="Normal 6 3 5 2 2 2" xfId="1559" xr:uid="{5D8F8189-4D80-4C3B-9EEC-CAD223D67FA6}"/>
    <cellStyle name="Normal 6 3 5 2 2 2 2" xfId="1560" xr:uid="{63495650-AA51-463D-AB08-B6586B0CE02D}"/>
    <cellStyle name="Normal 6 3 5 2 2 3" xfId="1561" xr:uid="{42B76FFF-DB44-41CF-9CC6-F3058028D869}"/>
    <cellStyle name="Normal 6 3 5 2 2 3 2" xfId="6474" xr:uid="{55C4365C-F09A-4CB8-B329-130C36677156}"/>
    <cellStyle name="Normal 6 3 5 2 2 4" xfId="6475" xr:uid="{297A7CC9-9E63-4638-AE4D-C02FBE7E5DE3}"/>
    <cellStyle name="Normal 6 3 5 2 3" xfId="1562" xr:uid="{2525ABF6-83C2-4780-8ED9-815DE71EF878}"/>
    <cellStyle name="Normal 6 3 5 2 3 2" xfId="1563" xr:uid="{126E0787-98CC-4A39-8117-3A70B19D83FC}"/>
    <cellStyle name="Normal 6 3 5 2 4" xfId="1564" xr:uid="{F461934E-90FF-405E-A398-8FF07F276684}"/>
    <cellStyle name="Normal 6 3 5 2 4 2" xfId="6476" xr:uid="{D3D87825-1FC3-4A93-9A6B-FAEB8DD6B70A}"/>
    <cellStyle name="Normal 6 3 5 2 5" xfId="6477" xr:uid="{0FD4BEAA-0C33-4C6E-8224-C39A933EDFE6}"/>
    <cellStyle name="Normal 6 3 5 3" xfId="632" xr:uid="{7991CF13-A655-4AA5-A111-F7EAD389BF27}"/>
    <cellStyle name="Normal 6 3 5 3 2" xfId="1565" xr:uid="{961E6A20-D151-42D3-9E95-BDF4C477DF03}"/>
    <cellStyle name="Normal 6 3 5 3 2 2" xfId="1566" xr:uid="{569B7961-B528-4BAA-9FF2-7C125DF4307A}"/>
    <cellStyle name="Normal 6 3 5 3 3" xfId="1567" xr:uid="{68E73D66-EDA7-4ECD-8B3E-6D2DBDC4E294}"/>
    <cellStyle name="Normal 6 3 5 3 3 2" xfId="6478" xr:uid="{4CCDF9D7-A6EB-4F7D-970C-2AE349852CA4}"/>
    <cellStyle name="Normal 6 3 5 3 4" xfId="3153" xr:uid="{E024D206-CC7F-4AC1-A103-40E990FAD8D2}"/>
    <cellStyle name="Normal 6 3 5 4" xfId="1568" xr:uid="{21C0BB2A-2553-42D6-B1FC-90CE51DD407C}"/>
    <cellStyle name="Normal 6 3 5 4 2" xfId="1569" xr:uid="{59534A66-307D-4663-8194-1182206543F4}"/>
    <cellStyle name="Normal 6 3 5 5" xfId="1570" xr:uid="{1AA0DA84-5FFC-4DC7-B427-3A874D58661F}"/>
    <cellStyle name="Normal 6 3 5 5 2" xfId="6479" xr:uid="{A2FD12BA-BEDF-4B08-A11C-1A446D7C905D}"/>
    <cellStyle name="Normal 6 3 5 6" xfId="3154" xr:uid="{BEF277DA-FF2F-4A90-A858-9A8875376595}"/>
    <cellStyle name="Normal 6 3 6" xfId="329" xr:uid="{93974111-8456-4947-BB82-EC7FF8016355}"/>
    <cellStyle name="Normal 6 3 6 2" xfId="633" xr:uid="{FA232D76-8E04-4ACF-B0F8-5158A1990281}"/>
    <cellStyle name="Normal 6 3 6 2 2" xfId="1571" xr:uid="{FD39D305-68D1-4D1C-B27C-85BA572930DF}"/>
    <cellStyle name="Normal 6 3 6 2 2 2" xfId="1572" xr:uid="{8E6156F1-E46C-4279-9F8D-3CC9FF2034EB}"/>
    <cellStyle name="Normal 6 3 6 2 3" xfId="1573" xr:uid="{655FBAAC-0A47-46B8-B629-44E1165FB064}"/>
    <cellStyle name="Normal 6 3 6 2 3 2" xfId="6480" xr:uid="{989F462E-47D8-4DAA-9751-09A23A6FA1E1}"/>
    <cellStyle name="Normal 6 3 6 2 4" xfId="3155" xr:uid="{CE8BA06F-5605-4609-BDFE-A6ED3D56BC4A}"/>
    <cellStyle name="Normal 6 3 6 3" xfId="1574" xr:uid="{E6537891-8D40-41D1-A349-D6BB4D3FB9CD}"/>
    <cellStyle name="Normal 6 3 6 3 2" xfId="1575" xr:uid="{5B749382-CF8B-43FE-AF21-DA47C9984BF5}"/>
    <cellStyle name="Normal 6 3 6 4" xfId="1576" xr:uid="{AB078F38-5B72-40B1-B95C-586438DB62FE}"/>
    <cellStyle name="Normal 6 3 6 4 2" xfId="6481" xr:uid="{81D9DD81-A2C7-47B1-A414-7DF12A6A623A}"/>
    <cellStyle name="Normal 6 3 6 5" xfId="3156" xr:uid="{1D8BBD63-E0FF-4EAD-9A91-FDD5E47D371E}"/>
    <cellStyle name="Normal 6 3 7" xfId="634" xr:uid="{DBE5D43D-2428-4F30-BEE6-41BBEB825D95}"/>
    <cellStyle name="Normal 6 3 7 2" xfId="1577" xr:uid="{A7CEA69C-57AF-4421-A0AB-AAE5B153554C}"/>
    <cellStyle name="Normal 6 3 7 2 2" xfId="1578" xr:uid="{598D1CBE-DFF2-4760-9189-9A877E578A3F}"/>
    <cellStyle name="Normal 6 3 7 3" xfId="1579" xr:uid="{6B1572E1-C856-4806-B8D4-C7E3DFC39ADB}"/>
    <cellStyle name="Normal 6 3 7 3 2" xfId="6482" xr:uid="{F93C0769-8B52-4287-A2E4-CD651D595DA6}"/>
    <cellStyle name="Normal 6 3 7 4" xfId="3157" xr:uid="{FAF60389-0682-49DA-973C-245AF116FE5F}"/>
    <cellStyle name="Normal 6 3 8" xfId="1580" xr:uid="{7BD401EF-51BA-49F4-A6EB-F12E08CD3CBA}"/>
    <cellStyle name="Normal 6 3 8 2" xfId="1581" xr:uid="{2916FC79-B95F-4F05-B71C-DF251B5B7969}"/>
    <cellStyle name="Normal 6 3 8 3" xfId="3158" xr:uid="{2C58CCC3-2F1B-43BF-B5F4-B73CE4B38481}"/>
    <cellStyle name="Normal 6 3 8 4" xfId="3159" xr:uid="{94DFA723-B5A0-4001-B92C-785B21C178B7}"/>
    <cellStyle name="Normal 6 3 9" xfId="1582" xr:uid="{E962D5AD-5502-4E6C-897D-B254062FD106}"/>
    <cellStyle name="Normal 6 3 9 2" xfId="4718" xr:uid="{2AEA82BD-F454-4EB5-8D03-40B4A2C87D28}"/>
    <cellStyle name="Normal 6 3 9 2 2" xfId="6483" xr:uid="{FE808757-23F2-4E13-9D67-642C7A38F0CB}"/>
    <cellStyle name="Normal 6 4" xfId="117" xr:uid="{48AB7422-16C8-455D-87B2-9A4D2FC0685F}"/>
    <cellStyle name="Normal 6 4 10" xfId="3160" xr:uid="{7B903E81-0D76-43E2-808E-4E96F8A97312}"/>
    <cellStyle name="Normal 6 4 11" xfId="3161" xr:uid="{4321A2B2-D202-4D57-9F25-D2E18405D35F}"/>
    <cellStyle name="Normal 6 4 2" xfId="118" xr:uid="{8C9A00DD-7578-49DB-9C0B-6A48A8A0AD42}"/>
    <cellStyle name="Normal 6 4 2 2" xfId="119" xr:uid="{BF4E8654-81D0-4880-99CA-DC0E9AAC1762}"/>
    <cellStyle name="Normal 6 4 2 2 2" xfId="330" xr:uid="{1ED8C0A1-E9B9-4077-922C-536D85048D5D}"/>
    <cellStyle name="Normal 6 4 2 2 2 2" xfId="635" xr:uid="{3B8EB81F-B43D-46C6-A406-911F98601560}"/>
    <cellStyle name="Normal 6 4 2 2 2 2 2" xfId="1583" xr:uid="{4D35787E-5E0F-4548-B36E-FF22E1368DBC}"/>
    <cellStyle name="Normal 6 4 2 2 2 2 2 2" xfId="1584" xr:uid="{9391A592-02B2-4C9F-8FE8-12FE2F7767A5}"/>
    <cellStyle name="Normal 6 4 2 2 2 2 3" xfId="1585" xr:uid="{C6D417E6-030F-4CC4-8A86-7F44672DC660}"/>
    <cellStyle name="Normal 6 4 2 2 2 2 3 2" xfId="6484" xr:uid="{B79A9329-8844-4F52-B316-4E14BD1E51D8}"/>
    <cellStyle name="Normal 6 4 2 2 2 2 4" xfId="3162" xr:uid="{FAC238A8-EA83-47C9-8BC6-4601115F9928}"/>
    <cellStyle name="Normal 6 4 2 2 2 3" xfId="1586" xr:uid="{3B90BE4E-E9D3-45EF-97A1-A6B479F0D177}"/>
    <cellStyle name="Normal 6 4 2 2 2 3 2" xfId="1587" xr:uid="{BB21F8FA-8385-4470-BEF6-9E11321E1E72}"/>
    <cellStyle name="Normal 6 4 2 2 2 3 3" xfId="3163" xr:uid="{92CC65D6-5F85-47F9-96DD-BE73B9667164}"/>
    <cellStyle name="Normal 6 4 2 2 2 3 4" xfId="3164" xr:uid="{C39A0EE5-8039-4C55-BA3E-83D43168D009}"/>
    <cellStyle name="Normal 6 4 2 2 2 4" xfId="1588" xr:uid="{AF416C9A-69AF-45BC-ACC6-A6AE2ACB0A73}"/>
    <cellStyle name="Normal 6 4 2 2 2 4 2" xfId="6485" xr:uid="{D7043110-758D-42E9-8AB9-05DB1CA6678C}"/>
    <cellStyle name="Normal 6 4 2 2 2 5" xfId="3165" xr:uid="{19C76B29-6F3B-4B3A-B27A-AF3D9A1679AB}"/>
    <cellStyle name="Normal 6 4 2 2 2 6" xfId="3166" xr:uid="{87F70449-8A7D-49C9-86E9-0100F15F7973}"/>
    <cellStyle name="Normal 6 4 2 2 3" xfId="636" xr:uid="{F27B0B25-D341-4803-8316-E0755D2C5847}"/>
    <cellStyle name="Normal 6 4 2 2 3 2" xfId="1589" xr:uid="{41BA5703-9CEF-479B-BC8B-8AB955533E80}"/>
    <cellStyle name="Normal 6 4 2 2 3 2 2" xfId="1590" xr:uid="{E5FBBC51-25CA-40F1-95E0-4D11702FDA35}"/>
    <cellStyle name="Normal 6 4 2 2 3 2 3" xfId="3167" xr:uid="{4270650A-9BF2-421B-8F57-C788828C593E}"/>
    <cellStyle name="Normal 6 4 2 2 3 2 4" xfId="3168" xr:uid="{CD832300-9328-4DB8-91C7-1A224AE8985F}"/>
    <cellStyle name="Normal 6 4 2 2 3 3" xfId="1591" xr:uid="{BA560794-10BE-4BE0-B7E6-0855D6849CA6}"/>
    <cellStyle name="Normal 6 4 2 2 3 3 2" xfId="6486" xr:uid="{346AF96D-DFFB-4B2E-BE57-00C8B813A8C3}"/>
    <cellStyle name="Normal 6 4 2 2 3 4" xfId="3169" xr:uid="{139394FC-022A-47A0-BB2F-0D0A80D9E984}"/>
    <cellStyle name="Normal 6 4 2 2 3 5" xfId="3170" xr:uid="{D553EB53-DC81-4BDF-9276-AB6D338D11F5}"/>
    <cellStyle name="Normal 6 4 2 2 4" xfId="1592" xr:uid="{C0BEE9D0-3B6B-407B-B29C-40CCE8BEBAED}"/>
    <cellStyle name="Normal 6 4 2 2 4 2" xfId="1593" xr:uid="{F0E5D70F-0022-4B3E-8810-20045ECDCA3A}"/>
    <cellStyle name="Normal 6 4 2 2 4 3" xfId="3171" xr:uid="{81871C27-04EB-4EDF-BDC9-DFC89E6E827F}"/>
    <cellStyle name="Normal 6 4 2 2 4 4" xfId="3172" xr:uid="{0CCCA2C9-524C-4A99-84B1-3A77B5D84409}"/>
    <cellStyle name="Normal 6 4 2 2 5" xfId="1594" xr:uid="{64658DC8-009B-486E-809E-080BCB136427}"/>
    <cellStyle name="Normal 6 4 2 2 5 2" xfId="3173" xr:uid="{E40239DE-7DB3-4B74-AFF7-BB5108C0D3A4}"/>
    <cellStyle name="Normal 6 4 2 2 5 3" xfId="3174" xr:uid="{374C3247-66FB-4338-95E3-FE52301DCDE8}"/>
    <cellStyle name="Normal 6 4 2 2 5 4" xfId="3175" xr:uid="{576691A1-DA0E-4183-A3BC-C3B8360B4DFC}"/>
    <cellStyle name="Normal 6 4 2 2 6" xfId="3176" xr:uid="{9D733DAB-0FA1-44F3-B69E-72E198367089}"/>
    <cellStyle name="Normal 6 4 2 2 7" xfId="3177" xr:uid="{8A656A25-05F7-419C-B9C6-FB96C89D08A8}"/>
    <cellStyle name="Normal 6 4 2 2 8" xfId="3178" xr:uid="{02426BF7-09C2-4B17-ADBD-9178B982F88A}"/>
    <cellStyle name="Normal 6 4 2 3" xfId="331" xr:uid="{905C303E-D10A-4C89-A5C7-926B3EC40B27}"/>
    <cellStyle name="Normal 6 4 2 3 2" xfId="637" xr:uid="{DADFFD80-CC3A-49A3-9600-91B41F98DC40}"/>
    <cellStyle name="Normal 6 4 2 3 2 2" xfId="638" xr:uid="{FB8F3E8C-DC24-4C8A-8581-33DCD5C0DCF9}"/>
    <cellStyle name="Normal 6 4 2 3 2 2 2" xfId="1595" xr:uid="{E57599E6-800C-496B-A1AE-AB21AE8BC5AD}"/>
    <cellStyle name="Normal 6 4 2 3 2 2 2 2" xfId="1596" xr:uid="{0FAB8450-F24B-415E-A9E9-F92AF6B2A4DD}"/>
    <cellStyle name="Normal 6 4 2 3 2 2 3" xfId="1597" xr:uid="{0C1EF5AE-4DDC-4226-9CA8-780E5202D7C8}"/>
    <cellStyle name="Normal 6 4 2 3 2 2 3 2" xfId="6487" xr:uid="{3A4D615F-DB78-4590-9049-E06C12EFDF5C}"/>
    <cellStyle name="Normal 6 4 2 3 2 2 4" xfId="6488" xr:uid="{11B0C83B-6034-474B-A8DD-2762DC7E225D}"/>
    <cellStyle name="Normal 6 4 2 3 2 3" xfId="1598" xr:uid="{56DAE6DA-1333-4310-BF92-EA26D30D1D1C}"/>
    <cellStyle name="Normal 6 4 2 3 2 3 2" xfId="1599" xr:uid="{2D888DF8-ED6C-4CE6-B8BD-78386D9C0B7F}"/>
    <cellStyle name="Normal 6 4 2 3 2 4" xfId="1600" xr:uid="{4FE005B2-466B-4F56-B84A-BBD702441F26}"/>
    <cellStyle name="Normal 6 4 2 3 2 4 2" xfId="6489" xr:uid="{5446A267-3808-4283-B579-BD250EE9B123}"/>
    <cellStyle name="Normal 6 4 2 3 2 5" xfId="6490" xr:uid="{43B609B1-EFF2-4CE4-A752-FB9BFCAB3208}"/>
    <cellStyle name="Normal 6 4 2 3 3" xfId="639" xr:uid="{FB7EC4E1-F04F-4ABC-AA65-089B2798D7AA}"/>
    <cellStyle name="Normal 6 4 2 3 3 2" xfId="1601" xr:uid="{95E096D0-3352-49BD-A632-1F18243F31B2}"/>
    <cellStyle name="Normal 6 4 2 3 3 2 2" xfId="1602" xr:uid="{860ED652-7E70-4F5D-829E-6F345719AC63}"/>
    <cellStyle name="Normal 6 4 2 3 3 3" xfId="1603" xr:uid="{25364495-B808-4855-86D2-BFC42678A3A0}"/>
    <cellStyle name="Normal 6 4 2 3 3 3 2" xfId="6491" xr:uid="{99A9392B-D1D0-46D1-A1F8-505BCCADD804}"/>
    <cellStyle name="Normal 6 4 2 3 3 4" xfId="3179" xr:uid="{FEA51390-7AD7-4FEE-BA92-9033104BFC38}"/>
    <cellStyle name="Normal 6 4 2 3 4" xfId="1604" xr:uid="{504277E2-5677-4E1E-B74D-4751F5427EE4}"/>
    <cellStyle name="Normal 6 4 2 3 4 2" xfId="1605" xr:uid="{23E3E187-E9EF-4635-B92B-26515446E8BA}"/>
    <cellStyle name="Normal 6 4 2 3 5" xfId="1606" xr:uid="{E94409E4-6623-4F5D-A1E4-B0E1BB570BC9}"/>
    <cellStyle name="Normal 6 4 2 3 5 2" xfId="6492" xr:uid="{9F8749D4-E25D-42B3-B1A0-69B8441D61A3}"/>
    <cellStyle name="Normal 6 4 2 3 6" xfId="3180" xr:uid="{55F6B3E1-BA6F-429F-B064-88DDC3DD8201}"/>
    <cellStyle name="Normal 6 4 2 4" xfId="332" xr:uid="{38AA7789-666E-43AC-AD15-2BDE194CA849}"/>
    <cellStyle name="Normal 6 4 2 4 2" xfId="640" xr:uid="{F25CD0F4-05D7-4D40-B284-C6DA6A88DC82}"/>
    <cellStyle name="Normal 6 4 2 4 2 2" xfId="1607" xr:uid="{556409F8-0AB5-48ED-97EC-6C7D91C85582}"/>
    <cellStyle name="Normal 6 4 2 4 2 2 2" xfId="1608" xr:uid="{768B515A-1704-4FC4-9E85-45A4FF0D7DB0}"/>
    <cellStyle name="Normal 6 4 2 4 2 3" xfId="1609" xr:uid="{611A7398-8334-421D-AFC5-DFCAC08E9A48}"/>
    <cellStyle name="Normal 6 4 2 4 2 3 2" xfId="6493" xr:uid="{86669249-59B8-4C65-97B4-33D550AC495E}"/>
    <cellStyle name="Normal 6 4 2 4 2 4" xfId="3181" xr:uid="{8F2B8A6D-2679-4B1F-933B-17E6CDB89B75}"/>
    <cellStyle name="Normal 6 4 2 4 3" xfId="1610" xr:uid="{A58CC7FB-BA29-442A-80DA-5C5B45AB887E}"/>
    <cellStyle name="Normal 6 4 2 4 3 2" xfId="1611" xr:uid="{DB49BBC8-61E9-4CE8-8CBE-F6A701A74166}"/>
    <cellStyle name="Normal 6 4 2 4 4" xfId="1612" xr:uid="{7C7F5998-F897-4966-974D-8FE36E1883C0}"/>
    <cellStyle name="Normal 6 4 2 4 4 2" xfId="6494" xr:uid="{0FFDC2BB-820F-424F-A465-FC94D0BF4108}"/>
    <cellStyle name="Normal 6 4 2 4 5" xfId="3182" xr:uid="{9A0B3D0A-AA2D-48A1-A083-030BEBD66B5C}"/>
    <cellStyle name="Normal 6 4 2 5" xfId="333" xr:uid="{E60D7334-F8FD-4698-8AF6-1622A0BC5830}"/>
    <cellStyle name="Normal 6 4 2 5 2" xfId="1613" xr:uid="{5B6D608B-E1F7-45F2-AA4B-C6194A9A6B3B}"/>
    <cellStyle name="Normal 6 4 2 5 2 2" xfId="1614" xr:uid="{032C300D-C5F2-4BFC-85F0-AAB3EEC21458}"/>
    <cellStyle name="Normal 6 4 2 5 3" xfId="1615" xr:uid="{E3AB969D-2C9E-45D1-82D1-B753DE36CD56}"/>
    <cellStyle name="Normal 6 4 2 5 3 2" xfId="6495" xr:uid="{7E78E2F1-8926-4383-9FBB-C6E9924AE3DE}"/>
    <cellStyle name="Normal 6 4 2 5 4" xfId="3183" xr:uid="{3F765ED6-7E33-400A-B666-723E3A67513C}"/>
    <cellStyle name="Normal 6 4 2 6" xfId="1616" xr:uid="{FF8EA06C-4A3E-4D3D-A5C3-34F1794A8674}"/>
    <cellStyle name="Normal 6 4 2 6 2" xfId="1617" xr:uid="{D01B944D-A6DD-472A-9BB2-9F00F81777DE}"/>
    <cellStyle name="Normal 6 4 2 6 3" xfId="3184" xr:uid="{743548E8-F79E-481C-8889-5B31F71FB67E}"/>
    <cellStyle name="Normal 6 4 2 6 4" xfId="3185" xr:uid="{7B22E523-E508-48F8-B39F-5E947767227B}"/>
    <cellStyle name="Normal 6 4 2 7" xfId="1618" xr:uid="{BCA368DA-25FC-4401-ABDD-A22D83D56462}"/>
    <cellStyle name="Normal 6 4 2 7 2" xfId="6496" xr:uid="{61D62945-E73C-481B-AD85-F9B7D98108F1}"/>
    <cellStyle name="Normal 6 4 2 8" xfId="3186" xr:uid="{5E295801-9B86-4876-A7E2-8F11D3807DCE}"/>
    <cellStyle name="Normal 6 4 2 9" xfId="3187" xr:uid="{10153B9A-9CB1-4743-B1B3-C35C8666813B}"/>
    <cellStyle name="Normal 6 4 3" xfId="120" xr:uid="{A143D974-4148-411B-8E0E-2CA48EDE9958}"/>
    <cellStyle name="Normal 6 4 3 2" xfId="121" xr:uid="{3B02903A-3926-4CEB-A068-43A6B25E1F92}"/>
    <cellStyle name="Normal 6 4 3 2 2" xfId="641" xr:uid="{8D9AC64A-8069-48CF-A9BF-2432D90781F6}"/>
    <cellStyle name="Normal 6 4 3 2 2 2" xfId="1619" xr:uid="{BBDDA627-BA7D-45AF-B107-C7AF141E5C25}"/>
    <cellStyle name="Normal 6 4 3 2 2 2 2" xfId="1620" xr:uid="{08E8D44A-254B-465C-807B-E00E50554AA7}"/>
    <cellStyle name="Normal 6 4 3 2 2 2 2 2" xfId="4476" xr:uid="{3069105D-E802-4FE6-B5A7-2638A37F81DB}"/>
    <cellStyle name="Normal 6 4 3 2 2 2 3" xfId="4477" xr:uid="{9EAD441F-813C-490D-94DB-45843F245BBF}"/>
    <cellStyle name="Normal 6 4 3 2 2 3" xfId="1621" xr:uid="{5F3DB5B9-FBC9-401C-B715-7F5DB26AF41C}"/>
    <cellStyle name="Normal 6 4 3 2 2 3 2" xfId="4478" xr:uid="{2EE09A6A-AF00-4CF6-AED0-1AF0B90D46E6}"/>
    <cellStyle name="Normal 6 4 3 2 2 4" xfId="3188" xr:uid="{4AFA48AE-7B8E-4FA5-9FDA-32006EA4D9B0}"/>
    <cellStyle name="Normal 6 4 3 2 3" xfId="1622" xr:uid="{FEBBFC48-628B-46F7-B25E-96D4A862DF82}"/>
    <cellStyle name="Normal 6 4 3 2 3 2" xfId="1623" xr:uid="{09BEE8BD-064B-4603-906E-6FD552151E56}"/>
    <cellStyle name="Normal 6 4 3 2 3 2 2" xfId="4479" xr:uid="{3CBAF14E-674C-4B4B-9D0A-F4AA67042316}"/>
    <cellStyle name="Normal 6 4 3 2 3 3" xfId="3189" xr:uid="{82466FB0-5068-47A2-8493-9C53ED5B3215}"/>
    <cellStyle name="Normal 6 4 3 2 3 4" xfId="3190" xr:uid="{2FCB8DB3-AEB7-40AF-B617-59B9AA231629}"/>
    <cellStyle name="Normal 6 4 3 2 4" xfId="1624" xr:uid="{EFA38C5C-56BE-4046-B96E-6630A463949E}"/>
    <cellStyle name="Normal 6 4 3 2 4 2" xfId="4480" xr:uid="{28CFCC96-D5C3-4E4A-8812-BF5224F2F60B}"/>
    <cellStyle name="Normal 6 4 3 2 5" xfId="3191" xr:uid="{F22F60B0-5251-4ADE-B92C-80AB9F2EDABE}"/>
    <cellStyle name="Normal 6 4 3 2 6" xfId="3192" xr:uid="{AAC898E2-56C4-4EBB-90D2-5EA16057D4B6}"/>
    <cellStyle name="Normal 6 4 3 3" xfId="334" xr:uid="{09FAF4E7-FFC0-4B58-BDB6-AF744C432279}"/>
    <cellStyle name="Normal 6 4 3 3 2" xfId="1625" xr:uid="{ECB0DB51-444D-4AF5-8BCE-65BE3C740BC0}"/>
    <cellStyle name="Normal 6 4 3 3 2 2" xfId="1626" xr:uid="{7C7FEB0E-8068-486F-8C82-A608E9F7C5FD}"/>
    <cellStyle name="Normal 6 4 3 3 2 2 2" xfId="4481" xr:uid="{0AAD451E-6744-4652-BE5B-5282DDC6BC5C}"/>
    <cellStyle name="Normal 6 4 3 3 2 3" xfId="3193" xr:uid="{6500A5D1-1AB1-4BCD-90F9-916715D44FF5}"/>
    <cellStyle name="Normal 6 4 3 3 2 4" xfId="3194" xr:uid="{8B43D2C2-3D34-4850-AC97-3526521C7FEB}"/>
    <cellStyle name="Normal 6 4 3 3 3" xfId="1627" xr:uid="{70261ECA-BB99-4E6A-9EDC-16B1135FF777}"/>
    <cellStyle name="Normal 6 4 3 3 3 2" xfId="4482" xr:uid="{DCAABB3B-EEDD-4BD3-8F81-E313453BCAEF}"/>
    <cellStyle name="Normal 6 4 3 3 4" xfId="3195" xr:uid="{B71F02D9-A842-4349-B838-32EF0129DE38}"/>
    <cellStyle name="Normal 6 4 3 3 5" xfId="3196" xr:uid="{C08465AA-47E5-4E49-BC4C-5EDAFDBC4EFF}"/>
    <cellStyle name="Normal 6 4 3 4" xfId="1628" xr:uid="{8AB9EE34-BC16-44E6-BD9E-EA1621164B81}"/>
    <cellStyle name="Normal 6 4 3 4 2" xfId="1629" xr:uid="{FCB649BD-CB8B-4D2F-9AA1-9D73320EBECE}"/>
    <cellStyle name="Normal 6 4 3 4 2 2" xfId="4483" xr:uid="{8D03D259-D29B-4CAD-8111-728912D8CCEB}"/>
    <cellStyle name="Normal 6 4 3 4 3" xfId="3197" xr:uid="{EF6BD27A-1DCA-422A-823A-E10A68C172D1}"/>
    <cellStyle name="Normal 6 4 3 4 4" xfId="3198" xr:uid="{76536FCF-6562-44C0-9367-C94B62E1D7A2}"/>
    <cellStyle name="Normal 6 4 3 5" xfId="1630" xr:uid="{960F9C1F-D458-413A-A6B7-DD5682542C89}"/>
    <cellStyle name="Normal 6 4 3 5 2" xfId="3199" xr:uid="{F11119E2-A2F0-490E-BB57-E9F50A089C68}"/>
    <cellStyle name="Normal 6 4 3 5 3" xfId="3200" xr:uid="{4E1CFB0C-2167-4E6F-A8A7-CED30E2C1E58}"/>
    <cellStyle name="Normal 6 4 3 5 4" xfId="3201" xr:uid="{FC073CAF-EA54-4DEC-81AF-DB75D3EBFF8B}"/>
    <cellStyle name="Normal 6 4 3 6" xfId="3202" xr:uid="{909EC26C-A0A6-473A-A906-89A012FAAFAA}"/>
    <cellStyle name="Normal 6 4 3 7" xfId="3203" xr:uid="{19A50DE7-DA12-4817-8BF1-CE378B5D5D17}"/>
    <cellStyle name="Normal 6 4 3 8" xfId="3204" xr:uid="{5F34E262-62D6-4D3A-9D8D-C6D34691EDD2}"/>
    <cellStyle name="Normal 6 4 4" xfId="122" xr:uid="{8E747D77-7117-491A-A323-351DB17EDCAA}"/>
    <cellStyle name="Normal 6 4 4 2" xfId="642" xr:uid="{5469793A-9605-43F2-9429-DA8D04C7A56C}"/>
    <cellStyle name="Normal 6 4 4 2 2" xfId="643" xr:uid="{A972190A-F1E0-469D-AEBF-A5F7BA97A90C}"/>
    <cellStyle name="Normal 6 4 4 2 2 2" xfId="1631" xr:uid="{29FB8AEC-6C42-4874-BE11-E4580AFC69D4}"/>
    <cellStyle name="Normal 6 4 4 2 2 2 2" xfId="1632" xr:uid="{9DEBDCA6-3D67-42C6-BFEC-5B5941C98A59}"/>
    <cellStyle name="Normal 6 4 4 2 2 3" xfId="1633" xr:uid="{5441FFBC-2128-4AEF-AE0C-9B3AFA9F7783}"/>
    <cellStyle name="Normal 6 4 4 2 2 3 2" xfId="6497" xr:uid="{4F622284-BBA1-4B59-81F1-D22BA37DA9F6}"/>
    <cellStyle name="Normal 6 4 4 2 2 4" xfId="3205" xr:uid="{7110886C-8C08-4EDB-973E-3393FF006C1C}"/>
    <cellStyle name="Normal 6 4 4 2 3" xfId="1634" xr:uid="{9BE1D6E7-38C8-44C8-9973-FAA96ABAFF8D}"/>
    <cellStyle name="Normal 6 4 4 2 3 2" xfId="1635" xr:uid="{B3DBA8D6-8884-4A50-98FB-640C08F66BCB}"/>
    <cellStyle name="Normal 6 4 4 2 4" xfId="1636" xr:uid="{58B60566-5813-4F2A-A66A-213BA8057823}"/>
    <cellStyle name="Normal 6 4 4 2 4 2" xfId="6498" xr:uid="{F77E210B-D20F-400B-B461-31E4F3703785}"/>
    <cellStyle name="Normal 6 4 4 2 5" xfId="3206" xr:uid="{64AC4366-29AF-4531-AA21-7C91EC5A45CE}"/>
    <cellStyle name="Normal 6 4 4 3" xfId="644" xr:uid="{36C707B7-A7F1-4749-81C1-F1E1B215CB38}"/>
    <cellStyle name="Normal 6 4 4 3 2" xfId="1637" xr:uid="{BF037313-16DF-4B05-9FB1-CC7BD9FA88A0}"/>
    <cellStyle name="Normal 6 4 4 3 2 2" xfId="1638" xr:uid="{74AC2E5B-BF92-4739-9BC6-C1A660C513F4}"/>
    <cellStyle name="Normal 6 4 4 3 3" xfId="1639" xr:uid="{9FE820EB-89DE-4AAE-BB91-FA3172221687}"/>
    <cellStyle name="Normal 6 4 4 3 3 2" xfId="6499" xr:uid="{562F7AA9-F8B0-4BD9-9805-91DE2E7B0BAA}"/>
    <cellStyle name="Normal 6 4 4 3 4" xfId="3207" xr:uid="{05AB518E-AC06-4D10-8F23-00C9105FD1AF}"/>
    <cellStyle name="Normal 6 4 4 4" xfId="1640" xr:uid="{5E1FE543-1543-47A2-8C07-BF236244933A}"/>
    <cellStyle name="Normal 6 4 4 4 2" xfId="1641" xr:uid="{5B632EC9-A4FA-44D9-9037-8E68CA44C86D}"/>
    <cellStyle name="Normal 6 4 4 4 3" xfId="3208" xr:uid="{5AA7C2CC-A883-4406-8B2F-E8A2EFB216C1}"/>
    <cellStyle name="Normal 6 4 4 4 4" xfId="3209" xr:uid="{DC995DB3-3454-4E3D-A968-54CF0012BEF9}"/>
    <cellStyle name="Normal 6 4 4 5" xfId="1642" xr:uid="{3DD800A6-D51A-4D8F-A806-66C6B02107DF}"/>
    <cellStyle name="Normal 6 4 4 5 2" xfId="6500" xr:uid="{055E30E7-1BB0-44BF-89D2-8D990A35D51A}"/>
    <cellStyle name="Normal 6 4 4 6" xfId="3210" xr:uid="{407893AC-B4E2-4EF5-A838-3562DD4783DB}"/>
    <cellStyle name="Normal 6 4 4 7" xfId="3211" xr:uid="{3D5C8849-134C-496E-9C8B-EC97E2005001}"/>
    <cellStyle name="Normal 6 4 5" xfId="335" xr:uid="{283234B7-30B8-4E4F-AA01-A04AEEAE0752}"/>
    <cellStyle name="Normal 6 4 5 2" xfId="645" xr:uid="{FD431E02-6670-43D6-985B-E46E6924F04A}"/>
    <cellStyle name="Normal 6 4 5 2 2" xfId="1643" xr:uid="{BCBD730F-296D-4CEC-B17E-FBE2AFC8B0CD}"/>
    <cellStyle name="Normal 6 4 5 2 2 2" xfId="1644" xr:uid="{9AFF44D3-76A1-4F93-9D09-A21216A49998}"/>
    <cellStyle name="Normal 6 4 5 2 3" xfId="1645" xr:uid="{5EF1CEA2-94B3-48E4-936D-F1109E8ED414}"/>
    <cellStyle name="Normal 6 4 5 2 3 2" xfId="6501" xr:uid="{E14FA641-C656-4998-8D6A-51B1262A41D7}"/>
    <cellStyle name="Normal 6 4 5 2 4" xfId="3212" xr:uid="{BF470A6A-55A4-45E0-AEBC-1BF07959C41D}"/>
    <cellStyle name="Normal 6 4 5 3" xfId="1646" xr:uid="{1B8D1828-108D-44FF-9A3B-C59DAE4B43A2}"/>
    <cellStyle name="Normal 6 4 5 3 2" xfId="1647" xr:uid="{4E4DDC2D-148F-4524-8AB1-D0EDF299572E}"/>
    <cellStyle name="Normal 6 4 5 3 3" xfId="3213" xr:uid="{835B691E-EFE6-4A75-9E27-5E7EF78A9DC5}"/>
    <cellStyle name="Normal 6 4 5 3 4" xfId="3214" xr:uid="{0F7AFA06-4E54-4301-ACAB-A34CF1B52DDB}"/>
    <cellStyle name="Normal 6 4 5 4" xfId="1648" xr:uid="{E21FCBD6-E70C-4A5F-9E12-7881671A5F14}"/>
    <cellStyle name="Normal 6 4 5 4 2" xfId="6502" xr:uid="{28D64BB3-3DF4-4841-8FA9-CB2C1D728C2C}"/>
    <cellStyle name="Normal 6 4 5 5" xfId="3215" xr:uid="{E3337619-EBDE-431A-A455-488E7D45DD17}"/>
    <cellStyle name="Normal 6 4 5 6" xfId="3216" xr:uid="{527AA9D8-07E3-4124-904F-083DF5E350CC}"/>
    <cellStyle name="Normal 6 4 6" xfId="336" xr:uid="{F7EAD9EA-B595-4F7A-A1A7-B916308E1742}"/>
    <cellStyle name="Normal 6 4 6 2" xfId="1649" xr:uid="{259AD97D-7018-4FCE-B947-114F91DB8806}"/>
    <cellStyle name="Normal 6 4 6 2 2" xfId="1650" xr:uid="{D7C2236F-8BEB-4A76-B0CF-0406E4DBBB75}"/>
    <cellStyle name="Normal 6 4 6 2 3" xfId="3217" xr:uid="{1A836506-E136-4AE1-9F40-3AB4303C7196}"/>
    <cellStyle name="Normal 6 4 6 2 4" xfId="3218" xr:uid="{56FA8AB5-C366-44B2-8DDD-ABCBD998CBD3}"/>
    <cellStyle name="Normal 6 4 6 3" xfId="1651" xr:uid="{81086B88-5AB6-4D6B-B534-E91DE8CECDD1}"/>
    <cellStyle name="Normal 6 4 6 3 2" xfId="6503" xr:uid="{E2B1D6B6-B2D2-43DA-BEA4-98195F1642F9}"/>
    <cellStyle name="Normal 6 4 6 4" xfId="3219" xr:uid="{11FAD2AD-485F-4251-BA45-5309BF5EB303}"/>
    <cellStyle name="Normal 6 4 6 5" xfId="3220" xr:uid="{ADB6C043-9FBD-408D-88C2-7B6F55E27368}"/>
    <cellStyle name="Normal 6 4 7" xfId="1652" xr:uid="{5D2ED062-53A8-4177-B6C9-7F376A7025E4}"/>
    <cellStyle name="Normal 6 4 7 2" xfId="1653" xr:uid="{E99995C6-BB40-42F9-A4E5-6F39A82DC41B}"/>
    <cellStyle name="Normal 6 4 7 3" xfId="3221" xr:uid="{F652DBBA-B15D-4E6E-A1DA-C34CD1FE2D91}"/>
    <cellStyle name="Normal 6 4 7 3 2" xfId="4407" xr:uid="{F30D06D5-9B6D-415C-AA24-C2EF747EFFDD}"/>
    <cellStyle name="Normal 6 4 7 3 3" xfId="4685" xr:uid="{A2B8B00F-1FF9-4C81-964D-D3C4B5E8242D}"/>
    <cellStyle name="Normal 6 4 7 4" xfId="3222" xr:uid="{623787A8-6E9E-4383-ACA5-5F8C3B26BFC8}"/>
    <cellStyle name="Normal 6 4 8" xfId="1654" xr:uid="{CAC1466F-4C78-4754-8E4E-48866EBB5436}"/>
    <cellStyle name="Normal 6 4 8 2" xfId="3223" xr:uid="{827911C0-DFEB-40A5-9295-DE79CCD05B0C}"/>
    <cellStyle name="Normal 6 4 8 3" xfId="3224" xr:uid="{5BC782E4-C43D-4DCF-B3D7-942975AFBF44}"/>
    <cellStyle name="Normal 6 4 8 4" xfId="3225" xr:uid="{3AEE0E41-9F24-4EA6-98E9-52997D7F73C1}"/>
    <cellStyle name="Normal 6 4 9" xfId="3226" xr:uid="{5F6BFC0A-671C-4D1B-A17F-24574F06D511}"/>
    <cellStyle name="Normal 6 5" xfId="123" xr:uid="{C5660C9D-BA22-4F61-8E59-3F04E0178911}"/>
    <cellStyle name="Normal 6 5 10" xfId="3227" xr:uid="{69AB5AE6-F547-4300-9377-B514D2540237}"/>
    <cellStyle name="Normal 6 5 11" xfId="3228" xr:uid="{B7604DA8-E236-431D-83EB-4FF5E3B8B57C}"/>
    <cellStyle name="Normal 6 5 2" xfId="124" xr:uid="{8CC61CE1-CB6C-4775-9D3E-5380CFED2BCD}"/>
    <cellStyle name="Normal 6 5 2 2" xfId="337" xr:uid="{F0E24B29-1871-47ED-8FAD-67509E7D27BE}"/>
    <cellStyle name="Normal 6 5 2 2 2" xfId="646" xr:uid="{9450E940-AD35-469B-9732-129317F154B4}"/>
    <cellStyle name="Normal 6 5 2 2 2 2" xfId="647" xr:uid="{5976F7E1-4770-49B5-821B-4B9B52519139}"/>
    <cellStyle name="Normal 6 5 2 2 2 2 2" xfId="1655" xr:uid="{FD9C7D13-F9B7-4587-8D9A-B970481154CA}"/>
    <cellStyle name="Normal 6 5 2 2 2 2 3" xfId="3229" xr:uid="{CA7E5C21-3668-4551-95E8-A2A02E3197B9}"/>
    <cellStyle name="Normal 6 5 2 2 2 2 4" xfId="3230" xr:uid="{D6148758-9E14-4BC7-B972-28E3E96128D0}"/>
    <cellStyle name="Normal 6 5 2 2 2 3" xfId="1656" xr:uid="{005A9A8D-4514-47A0-832D-9CD32EA756B6}"/>
    <cellStyle name="Normal 6 5 2 2 2 3 2" xfId="3231" xr:uid="{86686FCA-B90B-4D5C-8135-925F578E36AF}"/>
    <cellStyle name="Normal 6 5 2 2 2 3 3" xfId="3232" xr:uid="{B8884D9A-51A4-464E-9269-260B6FAA20B4}"/>
    <cellStyle name="Normal 6 5 2 2 2 3 4" xfId="3233" xr:uid="{2F2E9CAA-E804-4CD7-BA28-1BC54938A407}"/>
    <cellStyle name="Normal 6 5 2 2 2 4" xfId="3234" xr:uid="{9BBAE826-668E-4AC5-AEE1-4B73DCD067E1}"/>
    <cellStyle name="Normal 6 5 2 2 2 5" xfId="3235" xr:uid="{05CA2D71-A7A5-448D-872C-A453DBD334CA}"/>
    <cellStyle name="Normal 6 5 2 2 2 6" xfId="3236" xr:uid="{714CC3E0-8F65-4B05-8E92-22F0C8C0B92E}"/>
    <cellStyle name="Normal 6 5 2 2 3" xfId="648" xr:uid="{1CAD8CDB-0569-4631-8546-F5A04AEACE6A}"/>
    <cellStyle name="Normal 6 5 2 2 3 2" xfId="1657" xr:uid="{9187ED8A-00BF-4300-96E3-CF9CBB20FAF8}"/>
    <cellStyle name="Normal 6 5 2 2 3 2 2" xfId="3237" xr:uid="{DD286E07-46B5-45A7-AE70-AF6B05DB89F3}"/>
    <cellStyle name="Normal 6 5 2 2 3 2 3" xfId="3238" xr:uid="{DC5FDAFB-2CB7-486D-8D96-A8420641ADD7}"/>
    <cellStyle name="Normal 6 5 2 2 3 2 4" xfId="3239" xr:uid="{4F41361F-6C8D-4483-A3EC-8C7E2F8FD30A}"/>
    <cellStyle name="Normal 6 5 2 2 3 3" xfId="3240" xr:uid="{94C2456B-F0B6-45A8-A4A8-1A675948DF2A}"/>
    <cellStyle name="Normal 6 5 2 2 3 4" xfId="3241" xr:uid="{490A3FD3-D5E6-458C-9C47-91FC25916DF7}"/>
    <cellStyle name="Normal 6 5 2 2 3 5" xfId="3242" xr:uid="{DCD038FD-2ABF-4D49-8517-CF4BF1ED06D3}"/>
    <cellStyle name="Normal 6 5 2 2 4" xfId="1658" xr:uid="{39425FAE-7B44-4C29-8D65-FD35F4C0B7FD}"/>
    <cellStyle name="Normal 6 5 2 2 4 2" xfId="3243" xr:uid="{EF72350A-15E3-49C2-BDF0-B790B398AA4A}"/>
    <cellStyle name="Normal 6 5 2 2 4 3" xfId="3244" xr:uid="{4E222054-A31D-4C5A-9352-D74EDC40F5DB}"/>
    <cellStyle name="Normal 6 5 2 2 4 4" xfId="3245" xr:uid="{4E1E8D2E-D305-4DAE-AEF3-2254E130AB34}"/>
    <cellStyle name="Normal 6 5 2 2 5" xfId="3246" xr:uid="{99DAC636-5844-4907-A3B1-1E34FAA11C54}"/>
    <cellStyle name="Normal 6 5 2 2 5 2" xfId="3247" xr:uid="{60A258BC-C496-4BA7-85C1-167F398CB97B}"/>
    <cellStyle name="Normal 6 5 2 2 5 3" xfId="3248" xr:uid="{09D74E4E-288F-4E5F-9346-BE2069008051}"/>
    <cellStyle name="Normal 6 5 2 2 5 4" xfId="3249" xr:uid="{D14AB574-DEF7-4595-9E08-D58278CEE86D}"/>
    <cellStyle name="Normal 6 5 2 2 6" xfId="3250" xr:uid="{FE448136-2C95-468A-AA2E-3486F35B73D1}"/>
    <cellStyle name="Normal 6 5 2 2 7" xfId="3251" xr:uid="{AC4FC9F3-A6CB-433E-83A7-767C6410A3BC}"/>
    <cellStyle name="Normal 6 5 2 2 8" xfId="3252" xr:uid="{670AF6DB-C4DC-4264-BB47-7D277AFB74E3}"/>
    <cellStyle name="Normal 6 5 2 3" xfId="649" xr:uid="{3F2C5D5F-CD1B-440E-BB20-8C2D6598F374}"/>
    <cellStyle name="Normal 6 5 2 3 2" xfId="650" xr:uid="{618D4ABA-B9C3-4F58-9653-092D997BF8A1}"/>
    <cellStyle name="Normal 6 5 2 3 2 2" xfId="651" xr:uid="{ED04620C-F522-49AF-8833-7341E8EA8CA8}"/>
    <cellStyle name="Normal 6 5 2 3 2 3" xfId="3253" xr:uid="{A7C97D71-99A4-4738-BA9D-E2FA9B9B6BCF}"/>
    <cellStyle name="Normal 6 5 2 3 2 4" xfId="3254" xr:uid="{78AE421B-036E-49C6-A67B-112C39D4E4A3}"/>
    <cellStyle name="Normal 6 5 2 3 3" xfId="652" xr:uid="{9E07E1D7-6D30-47EB-BC1F-CE74B2B22C6E}"/>
    <cellStyle name="Normal 6 5 2 3 3 2" xfId="3255" xr:uid="{FD0C9A4D-7171-4FEC-9FAE-1FDE9ED97573}"/>
    <cellStyle name="Normal 6 5 2 3 3 3" xfId="3256" xr:uid="{D43D3FFF-057C-4D77-8626-5813FB75F854}"/>
    <cellStyle name="Normal 6 5 2 3 3 4" xfId="3257" xr:uid="{9DE454F1-B8E1-4173-BA7B-6E1B11C5B72F}"/>
    <cellStyle name="Normal 6 5 2 3 4" xfId="3258" xr:uid="{706B70B0-3299-4BD0-B83A-841A037FBE39}"/>
    <cellStyle name="Normal 6 5 2 3 5" xfId="3259" xr:uid="{016EE271-57EE-4707-ACA5-E17073033EDD}"/>
    <cellStyle name="Normal 6 5 2 3 6" xfId="3260" xr:uid="{EDD02695-FEFE-4DB1-9A4C-5ABD290CEA21}"/>
    <cellStyle name="Normal 6 5 2 4" xfId="653" xr:uid="{72F582FC-5FDD-48B8-A8A9-B7CB31B71979}"/>
    <cellStyle name="Normal 6 5 2 4 2" xfId="654" xr:uid="{DBD8468C-FD1F-4082-92F3-16136FCE3F54}"/>
    <cellStyle name="Normal 6 5 2 4 2 2" xfId="3261" xr:uid="{E4A54AFE-D8B5-4D4B-94EC-3531C53D2A6A}"/>
    <cellStyle name="Normal 6 5 2 4 2 3" xfId="3262" xr:uid="{543F241A-E437-437C-93FB-E9C51BD50BF4}"/>
    <cellStyle name="Normal 6 5 2 4 2 4" xfId="3263" xr:uid="{455E4D97-F8B5-47CE-BB0B-BE491301DF3F}"/>
    <cellStyle name="Normal 6 5 2 4 3" xfId="3264" xr:uid="{6159BE45-31BD-47B4-8795-893E9C12271D}"/>
    <cellStyle name="Normal 6 5 2 4 4" xfId="3265" xr:uid="{C956B1CE-0F2F-4109-9CD5-560C908023D4}"/>
    <cellStyle name="Normal 6 5 2 4 5" xfId="3266" xr:uid="{D447B30F-DC98-4F21-8186-2ED66FB416A7}"/>
    <cellStyle name="Normal 6 5 2 5" xfId="655" xr:uid="{1FED4B64-1038-4FC6-9570-9B95B12755F9}"/>
    <cellStyle name="Normal 6 5 2 5 2" xfId="3267" xr:uid="{753BBB16-C80E-4DCA-81E4-1C1F9FD4B7C4}"/>
    <cellStyle name="Normal 6 5 2 5 3" xfId="3268" xr:uid="{348B4D16-2191-4E42-B767-8576676C1E18}"/>
    <cellStyle name="Normal 6 5 2 5 4" xfId="3269" xr:uid="{ECB40EE6-9575-4AD0-B7E0-A1CA01DC2E2D}"/>
    <cellStyle name="Normal 6 5 2 6" xfId="3270" xr:uid="{E24D4293-3027-4A82-BE49-0E2AD2AEC99A}"/>
    <cellStyle name="Normal 6 5 2 6 2" xfId="3271" xr:uid="{AC034C39-BE78-4365-AB9C-863C401839F0}"/>
    <cellStyle name="Normal 6 5 2 6 3" xfId="3272" xr:uid="{58E641D3-9DAB-4C80-9719-468702D16F82}"/>
    <cellStyle name="Normal 6 5 2 6 4" xfId="3273" xr:uid="{B5A42D82-B575-4650-BE17-566C20196E6E}"/>
    <cellStyle name="Normal 6 5 2 7" xfId="3274" xr:uid="{04D1C100-8C06-49D4-A97E-771CF798ABA8}"/>
    <cellStyle name="Normal 6 5 2 8" xfId="3275" xr:uid="{73B8D983-A386-4F64-9A24-C2DD9D264CC3}"/>
    <cellStyle name="Normal 6 5 2 9" xfId="3276" xr:uid="{D8ECF2EB-9205-4DDB-99BC-2F90E320E88A}"/>
    <cellStyle name="Normal 6 5 3" xfId="338" xr:uid="{AA3F13D9-4EEC-41C2-8F1F-4667AB2FD951}"/>
    <cellStyle name="Normal 6 5 3 2" xfId="656" xr:uid="{10D7F08C-A0AE-4B49-8ABF-9110556F055F}"/>
    <cellStyle name="Normal 6 5 3 2 2" xfId="657" xr:uid="{BF1D4701-EF3E-4C4A-B242-196A3969BCCA}"/>
    <cellStyle name="Normal 6 5 3 2 2 2" xfId="1659" xr:uid="{92D46BB6-77E6-4820-BE67-33103E642A74}"/>
    <cellStyle name="Normal 6 5 3 2 2 2 2" xfId="1660" xr:uid="{1247410B-E660-4165-9F06-E1B7F1F39B48}"/>
    <cellStyle name="Normal 6 5 3 2 2 3" xfId="1661" xr:uid="{9DDD2570-EC28-4D9B-A42E-A55EF7AA9659}"/>
    <cellStyle name="Normal 6 5 3 2 2 3 2" xfId="6504" xr:uid="{21E9AD05-9055-4801-88B0-1375BCB0B45C}"/>
    <cellStyle name="Normal 6 5 3 2 2 4" xfId="3277" xr:uid="{A0782C43-8913-43F3-8888-CBFB01122274}"/>
    <cellStyle name="Normal 6 5 3 2 3" xfId="1662" xr:uid="{8FAB9E6B-E917-4402-9563-F9AE8DC1A878}"/>
    <cellStyle name="Normal 6 5 3 2 3 2" xfId="1663" xr:uid="{F0BE6FC8-9069-441D-BDAA-A13DFD3031DC}"/>
    <cellStyle name="Normal 6 5 3 2 3 3" xfId="3278" xr:uid="{BEC8E109-9723-4DE3-9D24-B965AFC5E618}"/>
    <cellStyle name="Normal 6 5 3 2 3 4" xfId="3279" xr:uid="{FA5F4E5B-3882-423D-B8A9-45BD8FC35F08}"/>
    <cellStyle name="Normal 6 5 3 2 4" xfId="1664" xr:uid="{18D722EA-BCDA-4FEF-A701-CEE7B65C2C7F}"/>
    <cellStyle name="Normal 6 5 3 2 4 2" xfId="6505" xr:uid="{DA7DB335-2150-4E84-9D4F-3592DDA7C3BE}"/>
    <cellStyle name="Normal 6 5 3 2 5" xfId="3280" xr:uid="{59E2D627-F400-40EA-A03E-335D3F4CA78A}"/>
    <cellStyle name="Normal 6 5 3 2 6" xfId="3281" xr:uid="{17A61B43-356E-488C-AA0B-59B75383142C}"/>
    <cellStyle name="Normal 6 5 3 3" xfId="658" xr:uid="{095A1AAB-6487-49D4-AED9-DFEFA9B47F06}"/>
    <cellStyle name="Normal 6 5 3 3 2" xfId="1665" xr:uid="{4D272206-A0F9-45CF-8DE7-468B813D59C8}"/>
    <cellStyle name="Normal 6 5 3 3 2 2" xfId="1666" xr:uid="{3AF404B0-4D4D-45F0-AA95-97A2E96C073F}"/>
    <cellStyle name="Normal 6 5 3 3 2 3" xfId="3282" xr:uid="{E5CEC698-0447-43CD-A15E-4231D94D7286}"/>
    <cellStyle name="Normal 6 5 3 3 2 4" xfId="3283" xr:uid="{FAB97DF1-DC6B-4529-8B29-33E0E79A9EAA}"/>
    <cellStyle name="Normal 6 5 3 3 3" xfId="1667" xr:uid="{4B319290-635C-4D90-8A8F-A4E330E7E6E2}"/>
    <cellStyle name="Normal 6 5 3 3 3 2" xfId="6506" xr:uid="{FBB2F86B-A8BB-4EAE-B295-14928C34D672}"/>
    <cellStyle name="Normal 6 5 3 3 4" xfId="3284" xr:uid="{01BE18CD-CBF2-48DB-BE10-D34C7BC584BC}"/>
    <cellStyle name="Normal 6 5 3 3 5" xfId="3285" xr:uid="{AE0B1EFB-D7FC-48D6-A03D-959A498E4A20}"/>
    <cellStyle name="Normal 6 5 3 4" xfId="1668" xr:uid="{5873F54C-58F2-4FC5-A0C4-6800749C943F}"/>
    <cellStyle name="Normal 6 5 3 4 2" xfId="1669" xr:uid="{D5261BA0-869A-46BD-BD7B-2CF23637AFA7}"/>
    <cellStyle name="Normal 6 5 3 4 3" xfId="3286" xr:uid="{E8DDC54B-B01B-497D-8433-D49D90EAFA07}"/>
    <cellStyle name="Normal 6 5 3 4 4" xfId="3287" xr:uid="{2E4113D6-BF57-4176-8F1C-56E53788545B}"/>
    <cellStyle name="Normal 6 5 3 5" xfId="1670" xr:uid="{D0195655-CED8-4BE7-B7E2-2969B27CDB9B}"/>
    <cellStyle name="Normal 6 5 3 5 2" xfId="3288" xr:uid="{C8053BC4-BBDA-4504-AEE4-F231729DA6AF}"/>
    <cellStyle name="Normal 6 5 3 5 3" xfId="3289" xr:uid="{3731AB2E-0917-47BB-BED1-4426AD21D95D}"/>
    <cellStyle name="Normal 6 5 3 5 4" xfId="3290" xr:uid="{20BBAAF2-FBEC-40C0-B7A1-DC943EA83174}"/>
    <cellStyle name="Normal 6 5 3 6" xfId="3291" xr:uid="{99AD2773-EC3A-4526-A11D-2DDEADD84F4D}"/>
    <cellStyle name="Normal 6 5 3 7" xfId="3292" xr:uid="{F3751E25-CF42-41D2-8E83-010142418D15}"/>
    <cellStyle name="Normal 6 5 3 8" xfId="3293" xr:uid="{A9EC1914-C11A-41FA-B0BE-B28351FB4126}"/>
    <cellStyle name="Normal 6 5 4" xfId="339" xr:uid="{EC194ED3-E2AB-4FD5-9F50-26D72A433365}"/>
    <cellStyle name="Normal 6 5 4 2" xfId="659" xr:uid="{2065679C-E8FE-4064-B2A5-03426E736AB5}"/>
    <cellStyle name="Normal 6 5 4 2 2" xfId="660" xr:uid="{C4482FFA-89CF-44FF-B2ED-14C9E1DCA919}"/>
    <cellStyle name="Normal 6 5 4 2 2 2" xfId="1671" xr:uid="{D7ADA000-8D2C-439D-A557-795D05EB9A2D}"/>
    <cellStyle name="Normal 6 5 4 2 2 3" xfId="3294" xr:uid="{95101C7D-08E9-437A-BF61-23754CDA13A5}"/>
    <cellStyle name="Normal 6 5 4 2 2 4" xfId="3295" xr:uid="{EA2463C0-AB67-4925-BA84-62655284AECC}"/>
    <cellStyle name="Normal 6 5 4 2 3" xfId="1672" xr:uid="{400558A3-E309-4877-B0CA-9BC892162D47}"/>
    <cellStyle name="Normal 6 5 4 2 3 2" xfId="6507" xr:uid="{815A6D14-B9E7-4DF9-8B0C-9E2A52C8D61D}"/>
    <cellStyle name="Normal 6 5 4 2 4" xfId="3296" xr:uid="{F68FEB00-B260-40E3-AABE-B4F3DAE039A6}"/>
    <cellStyle name="Normal 6 5 4 2 5" xfId="3297" xr:uid="{D7FE5D8B-5929-4A67-A8BB-F3624E8B6A14}"/>
    <cellStyle name="Normal 6 5 4 3" xfId="661" xr:uid="{6841D65F-D715-4D1D-B1DE-4B17C60408CB}"/>
    <cellStyle name="Normal 6 5 4 3 2" xfId="1673" xr:uid="{A39C1FA0-409C-4EEC-A0E3-7C68BD734239}"/>
    <cellStyle name="Normal 6 5 4 3 3" xfId="3298" xr:uid="{EC72A4C5-20DC-4401-A9C3-F21A31AEEE5C}"/>
    <cellStyle name="Normal 6 5 4 3 4" xfId="3299" xr:uid="{27BDD59D-2EB8-4D75-8B79-D4A1387BA174}"/>
    <cellStyle name="Normal 6 5 4 4" xfId="1674" xr:uid="{E802EFDD-9653-4EFC-A63D-076FDBAF8404}"/>
    <cellStyle name="Normal 6 5 4 4 2" xfId="3300" xr:uid="{2CD00A39-1BCF-49B0-8673-B18E51DD262E}"/>
    <cellStyle name="Normal 6 5 4 4 3" xfId="3301" xr:uid="{6FE9F9C7-DDD5-4F9E-BF9F-60B8AE0C4A1F}"/>
    <cellStyle name="Normal 6 5 4 4 4" xfId="3302" xr:uid="{24388C48-49D7-4075-AE5E-339C1378C6F6}"/>
    <cellStyle name="Normal 6 5 4 5" xfId="3303" xr:uid="{B1163102-563A-4CC2-AF45-C5697918295D}"/>
    <cellStyle name="Normal 6 5 4 6" xfId="3304" xr:uid="{6760BAF9-CF85-4C7E-A98E-7166AC6F67C3}"/>
    <cellStyle name="Normal 6 5 4 7" xfId="3305" xr:uid="{99A823A1-386E-4061-A462-DB818498D463}"/>
    <cellStyle name="Normal 6 5 5" xfId="340" xr:uid="{DB79E3F8-CF42-485E-96C3-ECBCE66C4125}"/>
    <cellStyle name="Normal 6 5 5 2" xfId="662" xr:uid="{DF61B86B-DFFC-42C7-A9FB-58BFD5AF9F45}"/>
    <cellStyle name="Normal 6 5 5 2 2" xfId="1675" xr:uid="{5FFCEC84-40A5-4B51-ADC4-76A7D4467E0C}"/>
    <cellStyle name="Normal 6 5 5 2 3" xfId="3306" xr:uid="{E75959BF-847D-4D20-AE23-73658AE33266}"/>
    <cellStyle name="Normal 6 5 5 2 4" xfId="3307" xr:uid="{C2617FD0-D40A-4263-B4C3-6C5A7DDD14DB}"/>
    <cellStyle name="Normal 6 5 5 3" xfId="1676" xr:uid="{2D7183F0-A7A2-4A8C-997B-C7851A035FD7}"/>
    <cellStyle name="Normal 6 5 5 3 2" xfId="3308" xr:uid="{7D384AEB-C4BD-40B7-9F74-CB6DFE7F8B91}"/>
    <cellStyle name="Normal 6 5 5 3 3" xfId="3309" xr:uid="{7E816DB3-4B7E-4FA7-AB86-DA139EAD896F}"/>
    <cellStyle name="Normal 6 5 5 3 4" xfId="3310" xr:uid="{7139A729-3BED-4A8F-9EAA-AF20B5B478A8}"/>
    <cellStyle name="Normal 6 5 5 4" xfId="3311" xr:uid="{596DBF92-9395-4C1F-B279-B281F2C340FE}"/>
    <cellStyle name="Normal 6 5 5 5" xfId="3312" xr:uid="{519C7CCB-7688-46D9-8B33-7072AB9CE8EE}"/>
    <cellStyle name="Normal 6 5 5 6" xfId="3313" xr:uid="{B962B47F-E1EB-4227-9F84-48A6BFB14053}"/>
    <cellStyle name="Normal 6 5 6" xfId="663" xr:uid="{61ECC27A-A784-4F4E-9E38-6DF2DCDF3F89}"/>
    <cellStyle name="Normal 6 5 6 2" xfId="1677" xr:uid="{EF464D93-A18E-41F4-A810-F63D593CB24E}"/>
    <cellStyle name="Normal 6 5 6 2 2" xfId="3314" xr:uid="{8BCECDB9-97A1-4B9C-BC6E-2128D81DC877}"/>
    <cellStyle name="Normal 6 5 6 2 3" xfId="3315" xr:uid="{03C83810-73DA-483A-99EF-A8EF1890D2DF}"/>
    <cellStyle name="Normal 6 5 6 2 4" xfId="3316" xr:uid="{7708BB91-A66E-469A-9500-2ACC21302BF9}"/>
    <cellStyle name="Normal 6 5 6 3" xfId="3317" xr:uid="{2A3ADB18-6480-48C1-9A07-F4B348CF3725}"/>
    <cellStyle name="Normal 6 5 6 4" xfId="3318" xr:uid="{4BE23E23-3D07-4501-A47A-62F7599EB9A4}"/>
    <cellStyle name="Normal 6 5 6 5" xfId="3319" xr:uid="{A45817B7-9431-4B76-B732-647B8A07FB8F}"/>
    <cellStyle name="Normal 6 5 7" xfId="1678" xr:uid="{4C1205DC-65CF-47C5-BB40-4A8EA1E4171B}"/>
    <cellStyle name="Normal 6 5 7 2" xfId="3320" xr:uid="{DB762D3D-0380-4E86-8ACB-B68642FF5A27}"/>
    <cellStyle name="Normal 6 5 7 3" xfId="3321" xr:uid="{A7181DD4-6477-482D-BEE2-B07B95FBB50F}"/>
    <cellStyle name="Normal 6 5 7 4" xfId="3322" xr:uid="{5FCD8F37-6B75-4F1F-A6D4-2E497C882A73}"/>
    <cellStyle name="Normal 6 5 8" xfId="3323" xr:uid="{8FB761DB-F627-474D-A22A-71BBE3A6837A}"/>
    <cellStyle name="Normal 6 5 8 2" xfId="3324" xr:uid="{74BB5E0A-99C5-4BEA-877D-42CEDB6D442D}"/>
    <cellStyle name="Normal 6 5 8 3" xfId="3325" xr:uid="{C0B35E5D-AFF2-4A8B-8658-53F4E1D8A881}"/>
    <cellStyle name="Normal 6 5 8 4" xfId="3326" xr:uid="{3C843851-045F-474C-9249-AB134948A6D8}"/>
    <cellStyle name="Normal 6 5 9" xfId="3327" xr:uid="{A106E7DC-C193-4BF8-A42D-412C9A54757D}"/>
    <cellStyle name="Normal 6 6" xfId="125" xr:uid="{20D96DCE-F448-4D99-9832-68D9E4A95337}"/>
    <cellStyle name="Normal 6 6 2" xfId="126" xr:uid="{19D52739-A00C-43D8-9AF7-F418A1543F8B}"/>
    <cellStyle name="Normal 6 6 2 2" xfId="341" xr:uid="{191AB6FF-C280-45DE-B2CA-F3E2327A5170}"/>
    <cellStyle name="Normal 6 6 2 2 2" xfId="664" xr:uid="{0462155D-8E3A-40C7-B6E7-011D7FB4D8B7}"/>
    <cellStyle name="Normal 6 6 2 2 2 2" xfId="1679" xr:uid="{1CCEFBAE-ADBD-406B-BF98-C31BE54054FD}"/>
    <cellStyle name="Normal 6 6 2 2 2 3" xfId="3328" xr:uid="{E0191FCA-AEDF-42E2-BB81-8E34DA206B1A}"/>
    <cellStyle name="Normal 6 6 2 2 2 4" xfId="3329" xr:uid="{5CC8C484-5706-4D9B-80CF-3B8ACA8CE91A}"/>
    <cellStyle name="Normal 6 6 2 2 3" xfId="1680" xr:uid="{343E782C-AD6D-4CB4-B402-2B11637E0E85}"/>
    <cellStyle name="Normal 6 6 2 2 3 2" xfId="3330" xr:uid="{014C6E3C-75A6-401B-AE90-C68D2B837CB0}"/>
    <cellStyle name="Normal 6 6 2 2 3 3" xfId="3331" xr:uid="{DA225C1D-AB93-48BA-A182-8B45ED94115F}"/>
    <cellStyle name="Normal 6 6 2 2 3 4" xfId="3332" xr:uid="{F01C28C0-33E1-4D17-9294-6AD14D892237}"/>
    <cellStyle name="Normal 6 6 2 2 4" xfId="3333" xr:uid="{5D288AC0-C7DB-4677-ADCF-9F3106B18D91}"/>
    <cellStyle name="Normal 6 6 2 2 5" xfId="3334" xr:uid="{C407463E-CFE3-4066-B3CD-1A1909643E57}"/>
    <cellStyle name="Normal 6 6 2 2 6" xfId="3335" xr:uid="{CE2C3F91-5459-4D2F-9155-FFAFFAADDFDC}"/>
    <cellStyle name="Normal 6 6 2 3" xfId="665" xr:uid="{2EF63428-8513-4481-88D9-53405A215FD4}"/>
    <cellStyle name="Normal 6 6 2 3 2" xfId="1681" xr:uid="{80FE137F-4211-468C-A776-95E2C32A2A06}"/>
    <cellStyle name="Normal 6 6 2 3 2 2" xfId="3336" xr:uid="{09F2EE88-008F-4BE0-A5C1-5D2FB1462A1A}"/>
    <cellStyle name="Normal 6 6 2 3 2 3" xfId="3337" xr:uid="{BEBCA35D-DB27-4724-9412-17CE3068F536}"/>
    <cellStyle name="Normal 6 6 2 3 2 4" xfId="3338" xr:uid="{D2A20FAA-5B8C-4EE3-B4E0-2E826172905B}"/>
    <cellStyle name="Normal 6 6 2 3 3" xfId="3339" xr:uid="{B19EEAA4-B816-4297-8B16-BD454DA2A053}"/>
    <cellStyle name="Normal 6 6 2 3 4" xfId="3340" xr:uid="{12B5D535-0F76-402B-A07B-583E61B765D1}"/>
    <cellStyle name="Normal 6 6 2 3 5" xfId="3341" xr:uid="{A97DEE43-C10A-446E-91D2-55B5C6A30504}"/>
    <cellStyle name="Normal 6 6 2 4" xfId="1682" xr:uid="{6829C279-DCAF-4CEA-A6FB-4B62119E81D0}"/>
    <cellStyle name="Normal 6 6 2 4 2" xfId="3342" xr:uid="{B95D9DD9-957F-4E7E-A11A-848AC2FC5B3F}"/>
    <cellStyle name="Normal 6 6 2 4 3" xfId="3343" xr:uid="{44270972-3ACF-44BA-B9E1-E85DDB97E282}"/>
    <cellStyle name="Normal 6 6 2 4 4" xfId="3344" xr:uid="{C185189A-5230-43EE-AF8F-E68E775A4280}"/>
    <cellStyle name="Normal 6 6 2 5" xfId="3345" xr:uid="{3E6C442D-B898-4E4A-B524-5F87469606D4}"/>
    <cellStyle name="Normal 6 6 2 5 2" xfId="3346" xr:uid="{72018920-0295-4E1B-98C1-07108FADF617}"/>
    <cellStyle name="Normal 6 6 2 5 3" xfId="3347" xr:uid="{D9DF2701-E304-4ECB-80FB-D0BC1A58D4BA}"/>
    <cellStyle name="Normal 6 6 2 5 4" xfId="3348" xr:uid="{8747BB37-43F6-4133-9124-2308FED18675}"/>
    <cellStyle name="Normal 6 6 2 6" xfId="3349" xr:uid="{32315141-78CD-4F29-AE7F-EAEAD4188063}"/>
    <cellStyle name="Normal 6 6 2 7" xfId="3350" xr:uid="{7680C74A-8F4D-481A-A7D0-9190638C807F}"/>
    <cellStyle name="Normal 6 6 2 8" xfId="3351" xr:uid="{F69981A7-E3FC-4E44-98C8-5CBA3795E797}"/>
    <cellStyle name="Normal 6 6 3" xfId="342" xr:uid="{07399E13-2A44-48D8-8647-39792946BFE0}"/>
    <cellStyle name="Normal 6 6 3 2" xfId="666" xr:uid="{C5FE66DE-93B7-4FA7-B26D-BAE4F308791B}"/>
    <cellStyle name="Normal 6 6 3 2 2" xfId="667" xr:uid="{D7F4687F-5F20-4980-A667-481618573B82}"/>
    <cellStyle name="Normal 6 6 3 2 3" xfId="3352" xr:uid="{1CE12201-C6DE-49A1-BF22-5E579E558AC1}"/>
    <cellStyle name="Normal 6 6 3 2 4" xfId="3353" xr:uid="{413E96BA-F362-424B-A47E-4CC1E26C480A}"/>
    <cellStyle name="Normal 6 6 3 3" xfId="668" xr:uid="{17C626F0-A82C-4119-A788-75E39173D0D7}"/>
    <cellStyle name="Normal 6 6 3 3 2" xfId="3354" xr:uid="{5B3C860A-A407-40A0-A411-6D6DB2FD7310}"/>
    <cellStyle name="Normal 6 6 3 3 3" xfId="3355" xr:uid="{BF845FF6-1EE2-4CBB-A465-2FDB82847447}"/>
    <cellStyle name="Normal 6 6 3 3 4" xfId="3356" xr:uid="{7A75C83E-9F43-468D-873F-42CDEEE50949}"/>
    <cellStyle name="Normal 6 6 3 4" xfId="3357" xr:uid="{3EA4949C-2377-413D-97B4-215EF26D0DE1}"/>
    <cellStyle name="Normal 6 6 3 5" xfId="3358" xr:uid="{264CD71B-1635-4EA8-BCDD-BE7B1E58AA59}"/>
    <cellStyle name="Normal 6 6 3 6" xfId="3359" xr:uid="{E68D6682-97CF-453C-9942-11D26431C9A4}"/>
    <cellStyle name="Normal 6 6 4" xfId="343" xr:uid="{863F4955-FBBE-4DCB-9D8E-0C807D32165E}"/>
    <cellStyle name="Normal 6 6 4 2" xfId="669" xr:uid="{963762B4-117D-403B-9008-AC726E5797A3}"/>
    <cellStyle name="Normal 6 6 4 2 2" xfId="3360" xr:uid="{268E6B5A-38BC-41FF-B386-3456B278A06F}"/>
    <cellStyle name="Normal 6 6 4 2 3" xfId="3361" xr:uid="{0728DC1D-C0F5-47C8-A580-9549C068B156}"/>
    <cellStyle name="Normal 6 6 4 2 4" xfId="3362" xr:uid="{0D116B37-14BF-49A8-9C0C-1C103B6054AF}"/>
    <cellStyle name="Normal 6 6 4 3" xfId="3363" xr:uid="{28705F38-EC20-4CC4-A077-C46BC861F564}"/>
    <cellStyle name="Normal 6 6 4 4" xfId="3364" xr:uid="{0937FE17-E726-42CC-A195-463C4A4B9798}"/>
    <cellStyle name="Normal 6 6 4 5" xfId="3365" xr:uid="{654285DB-0971-440B-A00F-B805622FCC11}"/>
    <cellStyle name="Normal 6 6 5" xfId="670" xr:uid="{98661BC0-9ACD-4CE6-AB75-24691A93D846}"/>
    <cellStyle name="Normal 6 6 5 2" xfId="3366" xr:uid="{AD659731-C44A-4BB1-BF01-7B67784243E2}"/>
    <cellStyle name="Normal 6 6 5 3" xfId="3367" xr:uid="{FB7B9134-E841-44B2-912B-F2238C5F2C9D}"/>
    <cellStyle name="Normal 6 6 5 4" xfId="3368" xr:uid="{59B03375-4C4C-44BA-A295-AE50B8ADE0C0}"/>
    <cellStyle name="Normal 6 6 6" xfId="3369" xr:uid="{55DFD070-1986-4C34-BC07-26C8A20BC1BA}"/>
    <cellStyle name="Normal 6 6 6 2" xfId="3370" xr:uid="{32777D02-3C7E-4A68-BA59-7DA2FF2AFF5E}"/>
    <cellStyle name="Normal 6 6 6 3" xfId="3371" xr:uid="{D2FD6E6E-7CAD-4ACE-BFE5-3F9E8B217711}"/>
    <cellStyle name="Normal 6 6 6 4" xfId="3372" xr:uid="{46BE8AE6-F9EE-42DC-8FA8-14EBE6CFF657}"/>
    <cellStyle name="Normal 6 6 7" xfId="3373" xr:uid="{5DC3730A-120F-4B1A-8107-C4F9B4A62022}"/>
    <cellStyle name="Normal 6 6 8" xfId="3374" xr:uid="{81C7DE6A-126B-46D6-B3EE-40583A2C6ABE}"/>
    <cellStyle name="Normal 6 6 9" xfId="3375" xr:uid="{F643B925-8F73-43B2-A30D-F37FBADB0EBE}"/>
    <cellStyle name="Normal 6 7" xfId="127" xr:uid="{4B6C11B0-6EED-483E-A81D-F777E0E6D181}"/>
    <cellStyle name="Normal 6 7 2" xfId="344" xr:uid="{C3322E03-FB5D-45C6-9B36-9DDA75752A76}"/>
    <cellStyle name="Normal 6 7 2 2" xfId="671" xr:uid="{EF6473E1-F176-41CA-A8F2-53176806E3DB}"/>
    <cellStyle name="Normal 6 7 2 2 2" xfId="1683" xr:uid="{E8BA6C0F-668C-4944-BF8B-F58F46F84FFD}"/>
    <cellStyle name="Normal 6 7 2 2 2 2" xfId="1684" xr:uid="{04E69009-1B56-4AF5-A868-D397FE76680B}"/>
    <cellStyle name="Normal 6 7 2 2 3" xfId="1685" xr:uid="{BEDC5366-7A7A-4ED6-AE5E-060466A17382}"/>
    <cellStyle name="Normal 6 7 2 2 3 2" xfId="6508" xr:uid="{4064AA67-9510-4E14-BE34-5CA80950941A}"/>
    <cellStyle name="Normal 6 7 2 2 4" xfId="3376" xr:uid="{6E44E8CC-2007-4A42-9B95-DEEBC2FD4068}"/>
    <cellStyle name="Normal 6 7 2 3" xfId="1686" xr:uid="{603D6FD7-725E-407F-8C72-C9A6F955C86B}"/>
    <cellStyle name="Normal 6 7 2 3 2" xfId="1687" xr:uid="{9381C27E-E52F-4181-8D7E-C4C65D1DAE4A}"/>
    <cellStyle name="Normal 6 7 2 3 3" xfId="3377" xr:uid="{5629510F-D4E8-4497-921D-C1C9B1BF3C43}"/>
    <cellStyle name="Normal 6 7 2 3 4" xfId="3378" xr:uid="{1C09F988-0283-4649-B553-7AEB21754B97}"/>
    <cellStyle name="Normal 6 7 2 4" xfId="1688" xr:uid="{494921E7-D96A-45D7-A948-66C7F9238B27}"/>
    <cellStyle name="Normal 6 7 2 4 2" xfId="6509" xr:uid="{64907310-08B9-4601-9B05-1FADDAAEBFE8}"/>
    <cellStyle name="Normal 6 7 2 5" xfId="3379" xr:uid="{C0B73B32-FD89-4047-815A-612416718C6C}"/>
    <cellStyle name="Normal 6 7 2 6" xfId="3380" xr:uid="{67887D0F-BA73-4B10-B8B5-B6FC0EE29347}"/>
    <cellStyle name="Normal 6 7 3" xfId="672" xr:uid="{D5539117-5396-40FF-8D4C-911462123451}"/>
    <cellStyle name="Normal 6 7 3 2" xfId="1689" xr:uid="{5A9FE4E3-AFF5-41E0-AEFD-E1BFD11FC414}"/>
    <cellStyle name="Normal 6 7 3 2 2" xfId="1690" xr:uid="{8FF35FE7-7177-43EB-B19D-76750F7295F7}"/>
    <cellStyle name="Normal 6 7 3 2 3" xfId="3381" xr:uid="{17DCDCA9-14DF-4EAF-86A4-D55811EC83DF}"/>
    <cellStyle name="Normal 6 7 3 2 4" xfId="3382" xr:uid="{63373965-C767-4552-BEDF-A35711F49EA0}"/>
    <cellStyle name="Normal 6 7 3 3" xfId="1691" xr:uid="{84262DAC-F573-4B7A-AF6D-8767AE4F6CC9}"/>
    <cellStyle name="Normal 6 7 3 3 2" xfId="6510" xr:uid="{CD5FE1C8-1800-49D4-9C0C-25A9256E8CCA}"/>
    <cellStyle name="Normal 6 7 3 4" xfId="3383" xr:uid="{0BB564CC-ACDC-4F4A-B86B-1652463AEC76}"/>
    <cellStyle name="Normal 6 7 3 5" xfId="3384" xr:uid="{957C1191-15A3-4A28-A525-0E4B4F0A2909}"/>
    <cellStyle name="Normal 6 7 4" xfId="1692" xr:uid="{B8BF478D-AC28-4220-9163-B872B50D38AB}"/>
    <cellStyle name="Normal 6 7 4 2" xfId="1693" xr:uid="{5472E623-F5B1-4CF3-9C3C-7F8A418E094A}"/>
    <cellStyle name="Normal 6 7 4 3" xfId="3385" xr:uid="{F851CC22-4D14-4041-862A-82FCFBB44F98}"/>
    <cellStyle name="Normal 6 7 4 4" xfId="3386" xr:uid="{49F7BDF8-643A-488A-B8CF-9E7A576C7077}"/>
    <cellStyle name="Normal 6 7 5" xfId="1694" xr:uid="{B8B0B1CC-2487-4F43-92A8-BD76426BD0E2}"/>
    <cellStyle name="Normal 6 7 5 2" xfId="3387" xr:uid="{44545ACD-1797-4836-87C8-CDC691B7FB5D}"/>
    <cellStyle name="Normal 6 7 5 3" xfId="3388" xr:uid="{DB6258F4-1211-401B-834F-9AEE64E68557}"/>
    <cellStyle name="Normal 6 7 5 4" xfId="3389" xr:uid="{8DA6DE27-57DC-4B39-9C48-13C219584BF4}"/>
    <cellStyle name="Normal 6 7 6" xfId="3390" xr:uid="{692CC876-6F56-4E58-840D-175B94B233D4}"/>
    <cellStyle name="Normal 6 7 7" xfId="3391" xr:uid="{375EBF44-92D0-4DED-B975-10E1C2E076A0}"/>
    <cellStyle name="Normal 6 7 8" xfId="3392" xr:uid="{46931184-ED69-4D3A-BA51-D7B602E6D857}"/>
    <cellStyle name="Normal 6 8" xfId="345" xr:uid="{801DAC92-F257-452B-8CE2-D890488BFB89}"/>
    <cellStyle name="Normal 6 8 2" xfId="673" xr:uid="{11905A2A-81EA-4D00-A13C-2D67EA19C116}"/>
    <cellStyle name="Normal 6 8 2 2" xfId="674" xr:uid="{677A1951-604C-4CC1-8D48-3CFDA190160D}"/>
    <cellStyle name="Normal 6 8 2 2 2" xfId="1695" xr:uid="{80064D61-0EFD-463C-9D37-778AEF247404}"/>
    <cellStyle name="Normal 6 8 2 2 3" xfId="3393" xr:uid="{9D8D4F30-4AF7-47BA-86FF-234EB222C52E}"/>
    <cellStyle name="Normal 6 8 2 2 4" xfId="3394" xr:uid="{23E9BCB1-E401-4844-B0AA-4219FC83F130}"/>
    <cellStyle name="Normal 6 8 2 3" xfId="1696" xr:uid="{E2A53D1E-20DD-4D71-B29A-661C8AD90BA2}"/>
    <cellStyle name="Normal 6 8 2 3 2" xfId="6511" xr:uid="{DEC440EA-875F-461A-A116-C1FCB70A84FF}"/>
    <cellStyle name="Normal 6 8 2 4" xfId="3395" xr:uid="{600C1A99-0648-4C18-ACD6-8A5987CE567A}"/>
    <cellStyle name="Normal 6 8 2 5" xfId="3396" xr:uid="{E8CD37CC-0309-4D6D-B369-AA7E64FC528F}"/>
    <cellStyle name="Normal 6 8 3" xfId="675" xr:uid="{05DBD2F9-4815-4D85-AD48-DD48AF3634FC}"/>
    <cellStyle name="Normal 6 8 3 2" xfId="1697" xr:uid="{8284C209-2F6B-4D3D-BAAC-2AA48D5E9180}"/>
    <cellStyle name="Normal 6 8 3 3" xfId="3397" xr:uid="{01F36761-F6ED-46DF-B407-C9F91A359E8D}"/>
    <cellStyle name="Normal 6 8 3 4" xfId="3398" xr:uid="{2521F178-9D64-409A-9775-C353D7E5E549}"/>
    <cellStyle name="Normal 6 8 4" xfId="1698" xr:uid="{6CA015BE-A227-41B5-B7D3-28745A454501}"/>
    <cellStyle name="Normal 6 8 4 2" xfId="3399" xr:uid="{FD6AAE3C-6537-462E-9BB2-2DD5AF863F3F}"/>
    <cellStyle name="Normal 6 8 4 3" xfId="3400" xr:uid="{7145691C-BEFB-4B0F-930F-7251454085E1}"/>
    <cellStyle name="Normal 6 8 4 4" xfId="3401" xr:uid="{DCC0F47B-FD8D-4666-9557-F22A81CB7209}"/>
    <cellStyle name="Normal 6 8 5" xfId="3402" xr:uid="{85E75338-564B-49C8-9B1D-45340E5C1148}"/>
    <cellStyle name="Normal 6 8 6" xfId="3403" xr:uid="{464E982E-FC62-41D9-AB4B-26B11610B6A7}"/>
    <cellStyle name="Normal 6 8 7" xfId="3404" xr:uid="{FF4ABFA6-B88F-4C2C-A2EF-E8E1A9817A63}"/>
    <cellStyle name="Normal 6 9" xfId="346" xr:uid="{AB17D18B-54A9-4091-ACEE-91AF925170C2}"/>
    <cellStyle name="Normal 6 9 2" xfId="676" xr:uid="{B3BA3F8D-3F4B-4F1E-8D1A-E4852C81DDA2}"/>
    <cellStyle name="Normal 6 9 2 2" xfId="1699" xr:uid="{78D11A1E-361D-414E-BE44-DDF61EC6F99D}"/>
    <cellStyle name="Normal 6 9 2 3" xfId="3405" xr:uid="{62B09B93-1AC8-4F11-8A2F-DF1AD87421FC}"/>
    <cellStyle name="Normal 6 9 2 4" xfId="3406" xr:uid="{444CC36C-D779-41E6-9830-C69C8D9F37BC}"/>
    <cellStyle name="Normal 6 9 3" xfId="1700" xr:uid="{C3A0F5A2-1788-4C95-A5DF-B4A3D212823A}"/>
    <cellStyle name="Normal 6 9 3 2" xfId="3407" xr:uid="{9962BF05-062C-42C5-A019-D0B4B26A15C3}"/>
    <cellStyle name="Normal 6 9 3 3" xfId="3408" xr:uid="{7E34974B-7703-4EFA-B2A7-4B914834D38B}"/>
    <cellStyle name="Normal 6 9 3 4" xfId="3409" xr:uid="{AE54D008-7738-4AF8-B1DC-0217BD2013D5}"/>
    <cellStyle name="Normal 6 9 4" xfId="3410" xr:uid="{B6010EF7-1412-4E1E-A0BB-6B03001CFD19}"/>
    <cellStyle name="Normal 6 9 5" xfId="3411" xr:uid="{FA9C94DA-E4D3-4585-A191-FE5651DAE85F}"/>
    <cellStyle name="Normal 6 9 6" xfId="3412" xr:uid="{3DBB77E4-E38D-4CFC-B47D-45F53DC50306}"/>
    <cellStyle name="Normal 7" xfId="128" xr:uid="{ABB46FB9-94CA-4270-B1F3-E4FE43C24BE9}"/>
    <cellStyle name="Normal 7 10" xfId="1701" xr:uid="{762162E0-868E-4502-9033-59A5234CECD0}"/>
    <cellStyle name="Normal 7 10 2" xfId="3413" xr:uid="{0749EE7D-24D4-40DD-8EBF-7383E6EEB1BB}"/>
    <cellStyle name="Normal 7 10 3" xfId="3414" xr:uid="{87775A00-1D26-4F71-8D26-3F229B0C2B6C}"/>
    <cellStyle name="Normal 7 10 4" xfId="3415" xr:uid="{676B5145-FB71-4409-8ABB-F021DB4FCFD7}"/>
    <cellStyle name="Normal 7 11" xfId="3416" xr:uid="{83CBE407-BC42-4630-97BA-734886D8496C}"/>
    <cellStyle name="Normal 7 11 2" xfId="3417" xr:uid="{B6D3FCD3-9CDC-4326-B6ED-7F87F5E4F3CF}"/>
    <cellStyle name="Normal 7 11 3" xfId="3418" xr:uid="{AC688437-98BE-48FE-B887-2AC3C3C9323F}"/>
    <cellStyle name="Normal 7 11 4" xfId="3419" xr:uid="{88857B03-42FB-4CAD-9688-D6D9CD893CB4}"/>
    <cellStyle name="Normal 7 12" xfId="3420" xr:uid="{9BBF3BDF-D950-4C94-B943-FB0ABCB22421}"/>
    <cellStyle name="Normal 7 12 2" xfId="3421" xr:uid="{782F86F2-8A30-4D2E-B844-9A0B0F9B7A80}"/>
    <cellStyle name="Normal 7 13" xfId="3422" xr:uid="{C093AB6A-7A72-45CA-96FD-E4E325AB7BCE}"/>
    <cellStyle name="Normal 7 14" xfId="3423" xr:uid="{49C88B6F-3F58-4628-AEDE-26D535BE78A6}"/>
    <cellStyle name="Normal 7 15" xfId="3424" xr:uid="{77DB6B59-6101-4F73-8DBC-5EAB5DD9EDBE}"/>
    <cellStyle name="Normal 7 2" xfId="129" xr:uid="{6F42599E-030E-4B2A-9FB9-FFC30F110BC6}"/>
    <cellStyle name="Normal 7 2 10" xfId="3425" xr:uid="{4C0F0506-02C6-4AD4-8AF9-8B6CED5C4C3F}"/>
    <cellStyle name="Normal 7 2 11" xfId="3426" xr:uid="{DB5ADF6E-6170-4C55-9441-CA9D6979CDA6}"/>
    <cellStyle name="Normal 7 2 2" xfId="130" xr:uid="{A02BC875-010D-4207-9F2B-DA1AAE13F54A}"/>
    <cellStyle name="Normal 7 2 2 2" xfId="131" xr:uid="{92EA9E2C-B3BF-46AF-8936-6D9465749966}"/>
    <cellStyle name="Normal 7 2 2 2 2" xfId="347" xr:uid="{9709DE5D-2692-4452-912A-DEBC613576B5}"/>
    <cellStyle name="Normal 7 2 2 2 2 2" xfId="677" xr:uid="{1B985AAD-895D-4FC3-8010-EE76BE3A3A17}"/>
    <cellStyle name="Normal 7 2 2 2 2 2 2" xfId="678" xr:uid="{C9797244-4230-4BB6-BCE4-6206CA246468}"/>
    <cellStyle name="Normal 7 2 2 2 2 2 2 2" xfId="1702" xr:uid="{4F518B60-3E74-417B-B80D-892EA7A8F017}"/>
    <cellStyle name="Normal 7 2 2 2 2 2 2 2 2" xfId="1703" xr:uid="{20BA49F7-DB17-4848-9F68-9E0519DCA35A}"/>
    <cellStyle name="Normal 7 2 2 2 2 2 2 3" xfId="1704" xr:uid="{E8866217-4C97-4730-A4D2-30B9B2CD7D1F}"/>
    <cellStyle name="Normal 7 2 2 2 2 2 2 3 2" xfId="6512" xr:uid="{831366F9-175D-4251-B11B-A1B5F0FA2D11}"/>
    <cellStyle name="Normal 7 2 2 2 2 2 2 4" xfId="6513" xr:uid="{CD344A16-52FB-4171-84C4-5534A3F809EC}"/>
    <cellStyle name="Normal 7 2 2 2 2 2 3" xfId="1705" xr:uid="{F794A38F-6EAC-4D5C-803B-48DBADAA5D9D}"/>
    <cellStyle name="Normal 7 2 2 2 2 2 3 2" xfId="1706" xr:uid="{255EE00B-8CE3-41BB-8408-0F636348AF58}"/>
    <cellStyle name="Normal 7 2 2 2 2 2 4" xfId="1707" xr:uid="{84DB18CE-E60E-41D4-95D1-2602C03BF597}"/>
    <cellStyle name="Normal 7 2 2 2 2 2 4 2" xfId="6514" xr:uid="{EA170FC8-E63A-45C1-8295-2A5A9538993C}"/>
    <cellStyle name="Normal 7 2 2 2 2 2 5" xfId="6515" xr:uid="{78931521-A2AF-4091-99E1-178185660ED4}"/>
    <cellStyle name="Normal 7 2 2 2 2 3" xfId="679" xr:uid="{0310688D-9EEB-4017-9271-D60B999A58D1}"/>
    <cellStyle name="Normal 7 2 2 2 2 3 2" xfId="1708" xr:uid="{1552D10B-EC98-4579-8E7D-4071D9F55378}"/>
    <cellStyle name="Normal 7 2 2 2 2 3 2 2" xfId="1709" xr:uid="{7DA60922-A8EB-46D3-A2AF-D14B28E6D665}"/>
    <cellStyle name="Normal 7 2 2 2 2 3 3" xfId="1710" xr:uid="{4A4AA886-47AA-46C6-8EC6-58473D884F98}"/>
    <cellStyle name="Normal 7 2 2 2 2 3 3 2" xfId="6516" xr:uid="{233C63AC-3CD6-4361-BFBA-573FA05A46DF}"/>
    <cellStyle name="Normal 7 2 2 2 2 3 4" xfId="3427" xr:uid="{881EE54C-D328-45B0-AD9C-582D017EEE44}"/>
    <cellStyle name="Normal 7 2 2 2 2 4" xfId="1711" xr:uid="{6EAE8861-0FDD-487A-AAD6-6A015CB2377A}"/>
    <cellStyle name="Normal 7 2 2 2 2 4 2" xfId="1712" xr:uid="{185F58EF-B8DD-49E9-915E-F391B342E11F}"/>
    <cellStyle name="Normal 7 2 2 2 2 5" xfId="1713" xr:uid="{54CCE135-CA31-48E0-9611-0D9FA71925CD}"/>
    <cellStyle name="Normal 7 2 2 2 2 5 2" xfId="6517" xr:uid="{469B1954-10A5-48C9-BD9F-C9C66206CACB}"/>
    <cellStyle name="Normal 7 2 2 2 2 6" xfId="3428" xr:uid="{972023C0-DE01-477A-9E4A-C2AB8FCD19C2}"/>
    <cellStyle name="Normal 7 2 2 2 3" xfId="348" xr:uid="{A273A895-B752-4BBA-82FA-FFCDF693CA37}"/>
    <cellStyle name="Normal 7 2 2 2 3 2" xfId="680" xr:uid="{782DFAAD-7257-4466-A232-BD1E46358C5D}"/>
    <cellStyle name="Normal 7 2 2 2 3 2 2" xfId="681" xr:uid="{0F55232D-2CC7-4130-844D-3058314663D5}"/>
    <cellStyle name="Normal 7 2 2 2 3 2 2 2" xfId="1714" xr:uid="{0C08E9E2-B625-4217-99DF-763F7BEA19F7}"/>
    <cellStyle name="Normal 7 2 2 2 3 2 2 2 2" xfId="1715" xr:uid="{3F5B1AA4-42F2-4C2A-9B38-210C07AA6B1C}"/>
    <cellStyle name="Normal 7 2 2 2 3 2 2 3" xfId="1716" xr:uid="{33A9D4F3-9FB0-4FED-8A8F-26D845C96802}"/>
    <cellStyle name="Normal 7 2 2 2 3 2 2 3 2" xfId="6518" xr:uid="{FDEBAF3D-E9BC-412E-8A87-4E7B8CB03855}"/>
    <cellStyle name="Normal 7 2 2 2 3 2 2 4" xfId="6519" xr:uid="{B60149F7-B1CC-435E-BF3F-1543D4453851}"/>
    <cellStyle name="Normal 7 2 2 2 3 2 3" xfId="1717" xr:uid="{EE76BD27-C54F-4216-9A60-9889700B0922}"/>
    <cellStyle name="Normal 7 2 2 2 3 2 3 2" xfId="1718" xr:uid="{B13A676F-82A0-4FAC-927A-08E30541CBE7}"/>
    <cellStyle name="Normal 7 2 2 2 3 2 4" xfId="1719" xr:uid="{F6C41A61-05C2-4174-975F-ACC46C5EA04B}"/>
    <cellStyle name="Normal 7 2 2 2 3 2 4 2" xfId="6520" xr:uid="{9E8B4D31-FE83-44C1-8BBF-015F9CB3773A}"/>
    <cellStyle name="Normal 7 2 2 2 3 2 5" xfId="6521" xr:uid="{1726EA63-5786-4429-A5E5-43AE582A723D}"/>
    <cellStyle name="Normal 7 2 2 2 3 3" xfId="682" xr:uid="{51EB39F2-C5E4-4A1D-8733-B11AC4493A56}"/>
    <cellStyle name="Normal 7 2 2 2 3 3 2" xfId="1720" xr:uid="{E21A8167-BF9E-43E9-A44E-8132806ABA95}"/>
    <cellStyle name="Normal 7 2 2 2 3 3 2 2" xfId="1721" xr:uid="{8FDC4E1A-6C3C-47A6-864C-2A0FB379491F}"/>
    <cellStyle name="Normal 7 2 2 2 3 3 3" xfId="1722" xr:uid="{D5429470-9EFD-4DC2-8CA6-397D01ABDD71}"/>
    <cellStyle name="Normal 7 2 2 2 3 3 3 2" xfId="6522" xr:uid="{8A5D9E30-B219-4555-ADF9-A10A0E3DA584}"/>
    <cellStyle name="Normal 7 2 2 2 3 3 4" xfId="6523" xr:uid="{9625A78A-1560-46B3-AE6B-76D038BD9E2C}"/>
    <cellStyle name="Normal 7 2 2 2 3 4" xfId="1723" xr:uid="{37E05B5C-C7EB-452C-8C3C-5E63ECEB9F7D}"/>
    <cellStyle name="Normal 7 2 2 2 3 4 2" xfId="1724" xr:uid="{9BFB55C3-8A1B-47A8-9634-A03E3B14B5DB}"/>
    <cellStyle name="Normal 7 2 2 2 3 5" xfId="1725" xr:uid="{B81E34BB-30EF-4282-9649-1FDBBCF94141}"/>
    <cellStyle name="Normal 7 2 2 2 3 5 2" xfId="6524" xr:uid="{68EB9DF4-F9D0-4EE5-A21F-5339EC2F8515}"/>
    <cellStyle name="Normal 7 2 2 2 3 6" xfId="6525" xr:uid="{D52DBF65-4D51-4233-9245-5419229611C9}"/>
    <cellStyle name="Normal 7 2 2 2 4" xfId="683" xr:uid="{DF0A9AA7-3639-4C96-A8F0-416F85B75F47}"/>
    <cellStyle name="Normal 7 2 2 2 4 2" xfId="684" xr:uid="{E1FEBB9A-6029-40E4-A5DD-C1C1E56592AB}"/>
    <cellStyle name="Normal 7 2 2 2 4 2 2" xfId="1726" xr:uid="{BCC627A0-061E-4137-8178-36187709B8AA}"/>
    <cellStyle name="Normal 7 2 2 2 4 2 2 2" xfId="1727" xr:uid="{30DECEEA-EA63-48A5-8B15-E98DECEC7A02}"/>
    <cellStyle name="Normal 7 2 2 2 4 2 3" xfId="1728" xr:uid="{0C48F32B-B064-4A3F-BE31-25DA451CA045}"/>
    <cellStyle name="Normal 7 2 2 2 4 2 3 2" xfId="6526" xr:uid="{63004763-2704-4045-981B-423921D1BD70}"/>
    <cellStyle name="Normal 7 2 2 2 4 2 4" xfId="6527" xr:uid="{3F81E4DC-7362-4F4E-914C-8B7B42CA0981}"/>
    <cellStyle name="Normal 7 2 2 2 4 3" xfId="1729" xr:uid="{0DCC540C-E6AC-4798-A589-BDDD17A28DB2}"/>
    <cellStyle name="Normal 7 2 2 2 4 3 2" xfId="1730" xr:uid="{9CB977DB-F660-467A-B3A0-5589BB03D95A}"/>
    <cellStyle name="Normal 7 2 2 2 4 4" xfId="1731" xr:uid="{CD15EF4D-6FF5-412A-961E-90001FBE2702}"/>
    <cellStyle name="Normal 7 2 2 2 4 4 2" xfId="6528" xr:uid="{C0CA19B6-D089-4BDF-9C55-15D9AF4EEFFF}"/>
    <cellStyle name="Normal 7 2 2 2 4 5" xfId="6529" xr:uid="{9068E800-2741-42A0-9A09-9C24BEB8A7EB}"/>
    <cellStyle name="Normal 7 2 2 2 5" xfId="685" xr:uid="{DA38C2CC-6DB5-4F80-8C28-172F0BF7471A}"/>
    <cellStyle name="Normal 7 2 2 2 5 2" xfId="1732" xr:uid="{6909A2DD-187C-4824-A176-A459601E9622}"/>
    <cellStyle name="Normal 7 2 2 2 5 2 2" xfId="1733" xr:uid="{9FCF4FFF-813C-49F6-AD77-0F41645263D0}"/>
    <cellStyle name="Normal 7 2 2 2 5 3" xfId="1734" xr:uid="{28B58F55-897C-4272-A98B-B3B4CE592FCC}"/>
    <cellStyle name="Normal 7 2 2 2 5 3 2" xfId="6530" xr:uid="{38DD7558-F8BB-4822-9943-B84C10B7E667}"/>
    <cellStyle name="Normal 7 2 2 2 5 4" xfId="3429" xr:uid="{111CACE7-E406-4982-B434-0DBE450AAFD8}"/>
    <cellStyle name="Normal 7 2 2 2 6" xfId="1735" xr:uid="{274B3F29-5463-4C55-932F-3B66947F09D3}"/>
    <cellStyle name="Normal 7 2 2 2 6 2" xfId="1736" xr:uid="{C49B6702-A46E-4FE9-853F-AD40F8F92B83}"/>
    <cellStyle name="Normal 7 2 2 2 7" xfId="1737" xr:uid="{62A7FCDD-B598-4CB0-9646-8B11C0D0CF84}"/>
    <cellStyle name="Normal 7 2 2 2 7 2" xfId="6531" xr:uid="{9297DAC7-1F0C-4E62-A772-FC1D932B3F1D}"/>
    <cellStyle name="Normal 7 2 2 2 8" xfId="3430" xr:uid="{DE4AD3A7-DD22-4B3F-9836-B5C6156AECB5}"/>
    <cellStyle name="Normal 7 2 2 3" xfId="349" xr:uid="{4C14EA61-B962-4398-8C53-0E314A3FA54C}"/>
    <cellStyle name="Normal 7 2 2 3 2" xfId="686" xr:uid="{55E92AE0-7C4E-4964-B027-31F5C3FDDE92}"/>
    <cellStyle name="Normal 7 2 2 3 2 2" xfId="687" xr:uid="{088D6DC6-C5C7-4E3A-BD77-7B9677E254C3}"/>
    <cellStyle name="Normal 7 2 2 3 2 2 2" xfId="1738" xr:uid="{C41587F7-BBEE-4FF0-B93D-3595A2ACAE3A}"/>
    <cellStyle name="Normal 7 2 2 3 2 2 2 2" xfId="1739" xr:uid="{3D593717-6EBD-4E13-925A-1D96B67D4A99}"/>
    <cellStyle name="Normal 7 2 2 3 2 2 3" xfId="1740" xr:uid="{1E0C765E-5144-4A62-B56D-80049FF2016C}"/>
    <cellStyle name="Normal 7 2 2 3 2 2 3 2" xfId="6532" xr:uid="{9DB01714-A5A1-477E-8343-E72543BF2748}"/>
    <cellStyle name="Normal 7 2 2 3 2 2 4" xfId="6533" xr:uid="{45132596-6DD1-4A78-91DA-FF1C26DFF284}"/>
    <cellStyle name="Normal 7 2 2 3 2 3" xfId="1741" xr:uid="{8452F788-4D88-423F-AF10-9C2B1C551C04}"/>
    <cellStyle name="Normal 7 2 2 3 2 3 2" xfId="1742" xr:uid="{59BCFBBB-884E-4EE5-A030-566C7BAF501A}"/>
    <cellStyle name="Normal 7 2 2 3 2 4" xfId="1743" xr:uid="{FEBB48EA-5D16-43FA-8C0E-BE1979F52E7C}"/>
    <cellStyle name="Normal 7 2 2 3 2 4 2" xfId="6534" xr:uid="{F6BC1EF4-36A1-430C-ABC1-015F9DE2D3AA}"/>
    <cellStyle name="Normal 7 2 2 3 2 5" xfId="6535" xr:uid="{5060B8B6-A471-4DEA-9514-78743FF17B23}"/>
    <cellStyle name="Normal 7 2 2 3 3" xfId="688" xr:uid="{E0A90B57-6F5A-4F75-A42A-6DBDF8810A31}"/>
    <cellStyle name="Normal 7 2 2 3 3 2" xfId="1744" xr:uid="{32CDF61F-6738-418F-9AE6-1F7F8CC36FAA}"/>
    <cellStyle name="Normal 7 2 2 3 3 2 2" xfId="1745" xr:uid="{4D971EAA-1764-4378-8131-55C174D09348}"/>
    <cellStyle name="Normal 7 2 2 3 3 3" xfId="1746" xr:uid="{D923BDFD-3B37-4C03-8CF9-2A43817D4A3C}"/>
    <cellStyle name="Normal 7 2 2 3 3 3 2" xfId="6536" xr:uid="{0B21A70A-4837-4CE2-A52F-31CA49B80800}"/>
    <cellStyle name="Normal 7 2 2 3 3 4" xfId="3431" xr:uid="{72F17C88-9E37-447E-8E4C-3919AD248B2E}"/>
    <cellStyle name="Normal 7 2 2 3 4" xfId="1747" xr:uid="{E5AF8723-2C3C-4415-9501-C34D13A235E8}"/>
    <cellStyle name="Normal 7 2 2 3 4 2" xfId="1748" xr:uid="{B7AE0F8F-3C70-4036-A9D9-85F7E4A8ED0E}"/>
    <cellStyle name="Normal 7 2 2 3 5" xfId="1749" xr:uid="{280A240E-1E6C-47EE-BB93-45BAE471AD9D}"/>
    <cellStyle name="Normal 7 2 2 3 5 2" xfId="6537" xr:uid="{3C59A3D3-79D3-490E-8B1D-57EB080152C1}"/>
    <cellStyle name="Normal 7 2 2 3 6" xfId="3432" xr:uid="{3BA853AF-98AC-409D-8F70-6D52C2A34A44}"/>
    <cellStyle name="Normal 7 2 2 4" xfId="350" xr:uid="{29BD3D38-D866-4B8C-AD4D-50E62A15298C}"/>
    <cellStyle name="Normal 7 2 2 4 2" xfId="689" xr:uid="{66E649B9-3E71-4073-A357-70754A075C5F}"/>
    <cellStyle name="Normal 7 2 2 4 2 2" xfId="690" xr:uid="{AA6A2839-4D8F-4525-818F-780ED9E66C16}"/>
    <cellStyle name="Normal 7 2 2 4 2 2 2" xfId="1750" xr:uid="{A0E564BA-5A1B-480F-821E-BA0183E1D578}"/>
    <cellStyle name="Normal 7 2 2 4 2 2 2 2" xfId="1751" xr:uid="{4363C7F2-4DBC-450B-8787-EA45CE7F9864}"/>
    <cellStyle name="Normal 7 2 2 4 2 2 3" xfId="1752" xr:uid="{BA2F325C-3D61-415C-AE4A-E54FB36AD98C}"/>
    <cellStyle name="Normal 7 2 2 4 2 2 3 2" xfId="6538" xr:uid="{9BA9EBE9-96F0-4EF3-B261-8B80ECCCA311}"/>
    <cellStyle name="Normal 7 2 2 4 2 2 4" xfId="6539" xr:uid="{B84734F0-5733-4975-B697-9D44AB002FED}"/>
    <cellStyle name="Normal 7 2 2 4 2 3" xfId="1753" xr:uid="{23879BBE-6C0F-4191-B172-BF0E0BD9B684}"/>
    <cellStyle name="Normal 7 2 2 4 2 3 2" xfId="1754" xr:uid="{2B082F63-3973-4482-A556-DD391FE818BE}"/>
    <cellStyle name="Normal 7 2 2 4 2 4" xfId="1755" xr:uid="{958F0EEB-F2D2-4F45-ACAF-7F6A7FA361C2}"/>
    <cellStyle name="Normal 7 2 2 4 2 4 2" xfId="6540" xr:uid="{52CAF78D-07C0-40E3-8F3B-35222DB737BF}"/>
    <cellStyle name="Normal 7 2 2 4 2 5" xfId="6541" xr:uid="{C4922714-2B2A-42CD-B18D-E7D980786FB6}"/>
    <cellStyle name="Normal 7 2 2 4 3" xfId="691" xr:uid="{96F2E1F9-3906-4F53-945D-1AB69A9CBF47}"/>
    <cellStyle name="Normal 7 2 2 4 3 2" xfId="1756" xr:uid="{B86D20AB-07D3-4562-83DF-E9D79160A5BC}"/>
    <cellStyle name="Normal 7 2 2 4 3 2 2" xfId="1757" xr:uid="{643A9CED-23CD-4D8C-B0EE-E63163EFAE03}"/>
    <cellStyle name="Normal 7 2 2 4 3 3" xfId="1758" xr:uid="{98C17F95-2809-43C0-92B7-F15DAB72821F}"/>
    <cellStyle name="Normal 7 2 2 4 3 3 2" xfId="6542" xr:uid="{8CCC39D3-7E22-4706-8ADE-DA6F9655F4E3}"/>
    <cellStyle name="Normal 7 2 2 4 3 4" xfId="6543" xr:uid="{DCC04EF0-56C0-458D-8BF8-1ECC94C81272}"/>
    <cellStyle name="Normal 7 2 2 4 4" xfId="1759" xr:uid="{4E14DEE1-1C5A-4D39-A45D-D3141141584B}"/>
    <cellStyle name="Normal 7 2 2 4 4 2" xfId="1760" xr:uid="{78C6FD49-3178-4EFC-A712-B8065062F9FE}"/>
    <cellStyle name="Normal 7 2 2 4 5" xfId="1761" xr:uid="{5EC7EF8B-3D7C-4954-A5E1-251BCB150E5C}"/>
    <cellStyle name="Normal 7 2 2 4 5 2" xfId="6544" xr:uid="{C44FBB4F-85CC-4BB3-970D-0A1E95C9E2B1}"/>
    <cellStyle name="Normal 7 2 2 4 6" xfId="6545" xr:uid="{ED83903B-F158-4472-95E2-41D8B2CD5018}"/>
    <cellStyle name="Normal 7 2 2 5" xfId="351" xr:uid="{845ACFF4-5FC3-4894-A507-DB40DC49223D}"/>
    <cellStyle name="Normal 7 2 2 5 2" xfId="692" xr:uid="{C02170B1-FCD6-4175-81A4-1FA8FCE14410}"/>
    <cellStyle name="Normal 7 2 2 5 2 2" xfId="1762" xr:uid="{E45883AE-C51B-43F9-B4D7-D58B0B8C2712}"/>
    <cellStyle name="Normal 7 2 2 5 2 2 2" xfId="1763" xr:uid="{2B5AFB30-9240-4960-B5E5-8C5CD66059E0}"/>
    <cellStyle name="Normal 7 2 2 5 2 3" xfId="1764" xr:uid="{5FCB45FD-B0AC-470C-A567-540625BBF71D}"/>
    <cellStyle name="Normal 7 2 2 5 2 3 2" xfId="6546" xr:uid="{0ED6813A-2AB3-439A-A0B1-DF5FB58C01AC}"/>
    <cellStyle name="Normal 7 2 2 5 2 4" xfId="6547" xr:uid="{207B7549-DB2D-4281-9FF8-33D33CE0AD6F}"/>
    <cellStyle name="Normal 7 2 2 5 3" xfId="1765" xr:uid="{AF27372D-3C65-4BE5-8359-ABBC9C921F3A}"/>
    <cellStyle name="Normal 7 2 2 5 3 2" xfId="1766" xr:uid="{E0EB2CC5-3911-4FF4-A982-A52A698E5331}"/>
    <cellStyle name="Normal 7 2 2 5 4" xfId="1767" xr:uid="{09D04092-D2E4-4008-93E5-2A7E58FA8B2D}"/>
    <cellStyle name="Normal 7 2 2 5 4 2" xfId="6548" xr:uid="{CC681CFE-315F-4983-AFF0-9089C002389D}"/>
    <cellStyle name="Normal 7 2 2 5 5" xfId="6549" xr:uid="{0E983418-5D4B-4F32-AA8C-6364C27D31CB}"/>
    <cellStyle name="Normal 7 2 2 6" xfId="693" xr:uid="{E50B72B0-93B6-463D-A48B-06F527B16B66}"/>
    <cellStyle name="Normal 7 2 2 6 2" xfId="1768" xr:uid="{319287EB-6D7C-436E-B33A-97D603A5922F}"/>
    <cellStyle name="Normal 7 2 2 6 2 2" xfId="1769" xr:uid="{969462D8-590C-4B18-A2C7-A02D8A7963C7}"/>
    <cellStyle name="Normal 7 2 2 6 3" xfId="1770" xr:uid="{8A95551E-447B-44DD-BF35-57B0CEA677DA}"/>
    <cellStyle name="Normal 7 2 2 6 3 2" xfId="6550" xr:uid="{183F9FA4-2959-408F-9DD4-3CD795D60948}"/>
    <cellStyle name="Normal 7 2 2 6 4" xfId="3433" xr:uid="{4316E260-D5FD-4234-9973-676BA4DB3FE8}"/>
    <cellStyle name="Normal 7 2 2 7" xfId="1771" xr:uid="{C2243934-FD8B-4DAB-9F41-D2CC0FA70F12}"/>
    <cellStyle name="Normal 7 2 2 7 2" xfId="1772" xr:uid="{AFA6E244-1955-450D-835A-8699D70BB455}"/>
    <cellStyle name="Normal 7 2 2 8" xfId="1773" xr:uid="{054BCB18-8BF0-46D4-8C10-7D95357370CE}"/>
    <cellStyle name="Normal 7 2 2 8 2" xfId="6551" xr:uid="{58EF0F50-F8D7-4237-9EB1-E077A6DE9383}"/>
    <cellStyle name="Normal 7 2 2 9" xfId="3434" xr:uid="{6FBB4A9E-D840-4C57-AB9C-AF4AC76A2680}"/>
    <cellStyle name="Normal 7 2 3" xfId="132" xr:uid="{F8AC1855-F040-4C06-BD3E-261987025959}"/>
    <cellStyle name="Normal 7 2 3 2" xfId="133" xr:uid="{FEAFB0DC-62E8-4071-9328-CC46CD791A65}"/>
    <cellStyle name="Normal 7 2 3 2 2" xfId="694" xr:uid="{F8CD0B2E-2615-4D4C-A83A-B87E1C70D0DB}"/>
    <cellStyle name="Normal 7 2 3 2 2 2" xfId="695" xr:uid="{D18B0742-6F3E-43F4-A1C4-64837511BA89}"/>
    <cellStyle name="Normal 7 2 3 2 2 2 2" xfId="1774" xr:uid="{A6005B21-4B95-4D75-96C9-9CC23CAC7F02}"/>
    <cellStyle name="Normal 7 2 3 2 2 2 2 2" xfId="1775" xr:uid="{7F16AE84-E807-4F7B-BDF7-B8DA287BC02B}"/>
    <cellStyle name="Normal 7 2 3 2 2 2 3" xfId="1776" xr:uid="{EF434FD6-3F25-440B-8A00-21B2F34D20E8}"/>
    <cellStyle name="Normal 7 2 3 2 2 2 3 2" xfId="6552" xr:uid="{447B6423-964A-4A87-ABF7-9B1EC8CB00C9}"/>
    <cellStyle name="Normal 7 2 3 2 2 2 4" xfId="6553" xr:uid="{DB172BC4-0F08-4E95-8EB2-F91A754653D0}"/>
    <cellStyle name="Normal 7 2 3 2 2 3" xfId="1777" xr:uid="{5BFBF86B-020D-48A8-BDE2-7718C24F4CC9}"/>
    <cellStyle name="Normal 7 2 3 2 2 3 2" xfId="1778" xr:uid="{D629B1DF-0ECC-4E8F-A9F5-22C69BF5A08B}"/>
    <cellStyle name="Normal 7 2 3 2 2 4" xfId="1779" xr:uid="{9EA5551B-7B94-4A5A-9E26-17F1724DFF13}"/>
    <cellStyle name="Normal 7 2 3 2 2 4 2" xfId="6554" xr:uid="{5F2E483D-E92C-40B8-97DB-E11232B0B74E}"/>
    <cellStyle name="Normal 7 2 3 2 2 5" xfId="6555" xr:uid="{2E713339-9B4D-40AE-9078-2F7F0BD46280}"/>
    <cellStyle name="Normal 7 2 3 2 3" xfId="696" xr:uid="{8D2104DD-F868-4BD7-85F2-889CE2307F11}"/>
    <cellStyle name="Normal 7 2 3 2 3 2" xfId="1780" xr:uid="{6B8D9721-89E8-491F-8908-192F0BF0EB4F}"/>
    <cellStyle name="Normal 7 2 3 2 3 2 2" xfId="1781" xr:uid="{39CD76BC-D395-4BE0-B0C3-09FC81F4925D}"/>
    <cellStyle name="Normal 7 2 3 2 3 3" xfId="1782" xr:uid="{A1BC45BD-687E-4068-B328-7BB8B01FC1BE}"/>
    <cellStyle name="Normal 7 2 3 2 3 3 2" xfId="6556" xr:uid="{84EA6200-A535-42B5-81A1-2843D95486AC}"/>
    <cellStyle name="Normal 7 2 3 2 3 4" xfId="3435" xr:uid="{2E6079FF-8D79-49F4-8E4D-EFD69A3E959E}"/>
    <cellStyle name="Normal 7 2 3 2 4" xfId="1783" xr:uid="{850C57B8-F3A2-4004-81D9-D4DEB41EA2E5}"/>
    <cellStyle name="Normal 7 2 3 2 4 2" xfId="1784" xr:uid="{A4C35A9A-7C25-44B9-A4EB-3FB50FA4F035}"/>
    <cellStyle name="Normal 7 2 3 2 5" xfId="1785" xr:uid="{0B20717E-332B-4BCC-BB95-6CAB2CC52026}"/>
    <cellStyle name="Normal 7 2 3 2 5 2" xfId="6557" xr:uid="{61AB0C57-F89F-41C5-AE36-0DCE7E6B8A3C}"/>
    <cellStyle name="Normal 7 2 3 2 6" xfId="3436" xr:uid="{47AF8094-BF41-4DDD-864C-4F44062219F6}"/>
    <cellStyle name="Normal 7 2 3 3" xfId="352" xr:uid="{78865AB7-8D39-4DAC-85BA-1BF6788E86A0}"/>
    <cellStyle name="Normal 7 2 3 3 2" xfId="697" xr:uid="{02EAC753-522F-4C28-89B7-484728712709}"/>
    <cellStyle name="Normal 7 2 3 3 2 2" xfId="698" xr:uid="{5BF6C615-DCDF-4272-A441-3BEB5667DF61}"/>
    <cellStyle name="Normal 7 2 3 3 2 2 2" xfId="1786" xr:uid="{1DBC3B6F-579B-4F2F-ADE4-3760007C6FD4}"/>
    <cellStyle name="Normal 7 2 3 3 2 2 2 2" xfId="1787" xr:uid="{D1B4A47E-5314-4BEE-9B12-072BB0E9EAF6}"/>
    <cellStyle name="Normal 7 2 3 3 2 2 3" xfId="1788" xr:uid="{5F951720-E79D-4A88-A31C-597876933767}"/>
    <cellStyle name="Normal 7 2 3 3 2 2 3 2" xfId="6558" xr:uid="{82F98D11-DED9-4CD5-8277-F7074FE6DF0A}"/>
    <cellStyle name="Normal 7 2 3 3 2 2 4" xfId="6559" xr:uid="{C5A0B1C6-69B0-4DAF-AD41-A038B806C3A2}"/>
    <cellStyle name="Normal 7 2 3 3 2 3" xfId="1789" xr:uid="{C9A04D5F-5CCC-48B6-B327-F3FB023CBEEF}"/>
    <cellStyle name="Normal 7 2 3 3 2 3 2" xfId="1790" xr:uid="{953EC902-4476-42ED-8552-F52EA03CAFB5}"/>
    <cellStyle name="Normal 7 2 3 3 2 4" xfId="1791" xr:uid="{8ADD33E3-0D8C-467A-89F5-41D927D51C0E}"/>
    <cellStyle name="Normal 7 2 3 3 2 4 2" xfId="6560" xr:uid="{E311B5B9-D39F-48C0-B6BE-FBB0B3221A49}"/>
    <cellStyle name="Normal 7 2 3 3 2 5" xfId="6561" xr:uid="{C551B9CE-AF0B-43E1-B6F6-497D2964A9AC}"/>
    <cellStyle name="Normal 7 2 3 3 3" xfId="699" xr:uid="{7AE2F558-16AC-483C-A8DB-3A3C20B67F8D}"/>
    <cellStyle name="Normal 7 2 3 3 3 2" xfId="1792" xr:uid="{D731C312-6A2B-4033-9C72-85A72231853C}"/>
    <cellStyle name="Normal 7 2 3 3 3 2 2" xfId="1793" xr:uid="{6D88E2C2-9226-41F3-9E77-775E453F2CDD}"/>
    <cellStyle name="Normal 7 2 3 3 3 3" xfId="1794" xr:uid="{30DE2D23-1EB2-4822-A7DB-88A18A94DF8C}"/>
    <cellStyle name="Normal 7 2 3 3 3 3 2" xfId="6562" xr:uid="{0711A6FB-A9DE-4B0C-9E27-F2A99A56CC7F}"/>
    <cellStyle name="Normal 7 2 3 3 3 4" xfId="6563" xr:uid="{15248691-DB7D-475C-A8BC-C8417CBD153E}"/>
    <cellStyle name="Normal 7 2 3 3 4" xfId="1795" xr:uid="{8BCB6E93-FA58-4F2A-830B-6CFF9495599B}"/>
    <cellStyle name="Normal 7 2 3 3 4 2" xfId="1796" xr:uid="{3251DA55-BDE4-4887-8620-A23C424B1074}"/>
    <cellStyle name="Normal 7 2 3 3 5" xfId="1797" xr:uid="{18FF52B0-5C35-4038-9104-957C74E8979D}"/>
    <cellStyle name="Normal 7 2 3 3 5 2" xfId="6564" xr:uid="{5D63FB1A-2937-472D-A9DE-472F4FEA17A7}"/>
    <cellStyle name="Normal 7 2 3 3 6" xfId="6565" xr:uid="{8C11DEC1-2E63-4C30-A0F0-728427BB647D}"/>
    <cellStyle name="Normal 7 2 3 4" xfId="353" xr:uid="{A0D5E99D-055C-461B-A976-51041268C392}"/>
    <cellStyle name="Normal 7 2 3 4 2" xfId="700" xr:uid="{B8189A02-CBB6-4E46-829F-D125C381CAFA}"/>
    <cellStyle name="Normal 7 2 3 4 2 2" xfId="1798" xr:uid="{B59C6944-942C-46CE-9B9E-20686CEEB412}"/>
    <cellStyle name="Normal 7 2 3 4 2 2 2" xfId="1799" xr:uid="{07A974E6-F152-4B13-B58A-870E3CDA7569}"/>
    <cellStyle name="Normal 7 2 3 4 2 3" xfId="1800" xr:uid="{DE62D11A-8CD9-4170-8190-B4A2970B72FE}"/>
    <cellStyle name="Normal 7 2 3 4 2 3 2" xfId="6566" xr:uid="{98B00313-BCA9-4E46-9FD1-4BFB7DA9FD8B}"/>
    <cellStyle name="Normal 7 2 3 4 2 4" xfId="6567" xr:uid="{74FA9F30-58F1-4C5B-8998-F224F5804AC3}"/>
    <cellStyle name="Normal 7 2 3 4 3" xfId="1801" xr:uid="{DD9C3351-00FB-4170-8725-3D1D577AD11F}"/>
    <cellStyle name="Normal 7 2 3 4 3 2" xfId="1802" xr:uid="{8BE09859-17F3-447A-AE2A-846AC1041C59}"/>
    <cellStyle name="Normal 7 2 3 4 4" xfId="1803" xr:uid="{B07B6103-1995-47F5-AE53-DA9C727DB2B2}"/>
    <cellStyle name="Normal 7 2 3 4 4 2" xfId="6568" xr:uid="{2D5DCC2A-5D1F-4693-A1A1-6F4753C34894}"/>
    <cellStyle name="Normal 7 2 3 4 5" xfId="6569" xr:uid="{A1728F35-ADB0-49F4-AA89-D2896FBD9B02}"/>
    <cellStyle name="Normal 7 2 3 5" xfId="701" xr:uid="{D8BE0399-CA47-4B28-BB37-832E2EF22B46}"/>
    <cellStyle name="Normal 7 2 3 5 2" xfId="1804" xr:uid="{A832F315-6CFA-4633-95CD-FD629A1528D7}"/>
    <cellStyle name="Normal 7 2 3 5 2 2" xfId="1805" xr:uid="{748CF84B-75A0-44B8-BE49-E31313042BA5}"/>
    <cellStyle name="Normal 7 2 3 5 3" xfId="1806" xr:uid="{E4DFFC5E-8557-465B-AFF6-DA69E7014CCD}"/>
    <cellStyle name="Normal 7 2 3 5 3 2" xfId="6570" xr:uid="{8EFC4382-6B9B-42ED-9580-12B5FF5A2C18}"/>
    <cellStyle name="Normal 7 2 3 5 4" xfId="3437" xr:uid="{8FE4A90D-D52C-4F2B-B04B-3CC761B104F6}"/>
    <cellStyle name="Normal 7 2 3 6" xfId="1807" xr:uid="{5FED5443-4EB3-4565-A9B9-5222AC228C4F}"/>
    <cellStyle name="Normal 7 2 3 6 2" xfId="1808" xr:uid="{4B68F3AB-9A50-4203-9B6F-0BC274C060EF}"/>
    <cellStyle name="Normal 7 2 3 7" xfId="1809" xr:uid="{AF655E2E-DC4C-4226-AB4C-8366BD247F62}"/>
    <cellStyle name="Normal 7 2 3 7 2" xfId="6571" xr:uid="{962B94D5-D32E-4A5A-B985-85E1973C2E64}"/>
    <cellStyle name="Normal 7 2 3 8" xfId="3438" xr:uid="{F6CC9E20-B445-47DA-9E4F-3A2F9C2D8BB5}"/>
    <cellStyle name="Normal 7 2 4" xfId="134" xr:uid="{3797B83D-8BC2-471F-9697-6E11741F08E7}"/>
    <cellStyle name="Normal 7 2 4 2" xfId="448" xr:uid="{D8A55D64-3387-416B-B407-67A9AC760256}"/>
    <cellStyle name="Normal 7 2 4 2 2" xfId="702" xr:uid="{C475F6D1-7398-4389-958C-D99F77048A00}"/>
    <cellStyle name="Normal 7 2 4 2 2 2" xfId="1810" xr:uid="{9318A32F-C970-4723-B154-C5E806DA220E}"/>
    <cellStyle name="Normal 7 2 4 2 2 2 2" xfId="1811" xr:uid="{D423E2F7-9905-4EBE-8F64-703E4C22EDB4}"/>
    <cellStyle name="Normal 7 2 4 2 2 3" xfId="1812" xr:uid="{C1420FD5-D1EF-4ADA-A9D6-DD58BFC8F20E}"/>
    <cellStyle name="Normal 7 2 4 2 2 3 2" xfId="6572" xr:uid="{30854DF8-6F27-4312-8554-58647108A884}"/>
    <cellStyle name="Normal 7 2 4 2 2 4" xfId="3439" xr:uid="{07AB02EA-C758-4E85-B244-6C96C4ABC72D}"/>
    <cellStyle name="Normal 7 2 4 2 3" xfId="1813" xr:uid="{8A405F50-2D9E-4C9B-81A9-BCBDDDDC2E96}"/>
    <cellStyle name="Normal 7 2 4 2 3 2" xfId="1814" xr:uid="{4955CDC0-EAB2-47B1-8036-5999B97EDBEF}"/>
    <cellStyle name="Normal 7 2 4 2 4" xfId="1815" xr:uid="{E2838D7E-C40E-4F24-BB6D-E27BB65304DC}"/>
    <cellStyle name="Normal 7 2 4 2 4 2" xfId="6573" xr:uid="{E2A00169-5E58-480C-9876-CC75EE16DC30}"/>
    <cellStyle name="Normal 7 2 4 2 5" xfId="3440" xr:uid="{440B1E8E-7C55-4022-A29A-F27681489653}"/>
    <cellStyle name="Normal 7 2 4 3" xfId="703" xr:uid="{D14C4943-E29E-4A03-97AD-DEBFA1DAEA33}"/>
    <cellStyle name="Normal 7 2 4 3 2" xfId="1816" xr:uid="{264725E6-26F3-4503-A645-C294D296A6B1}"/>
    <cellStyle name="Normal 7 2 4 3 2 2" xfId="1817" xr:uid="{21D2AE5A-DAED-4948-8E99-E480D659225A}"/>
    <cellStyle name="Normal 7 2 4 3 3" xfId="1818" xr:uid="{C886BDC6-CF7A-45FC-9C77-43A4C39E3E42}"/>
    <cellStyle name="Normal 7 2 4 3 3 2" xfId="6574" xr:uid="{D1083223-C0E3-4D2F-84A2-9DDDFA8C3AB8}"/>
    <cellStyle name="Normal 7 2 4 3 4" xfId="3441" xr:uid="{EEC66AB8-55B1-4FAA-9E5F-9BA784AF7D72}"/>
    <cellStyle name="Normal 7 2 4 4" xfId="1819" xr:uid="{46FBFA97-DFA1-4F69-954A-8B75A2B36C5A}"/>
    <cellStyle name="Normal 7 2 4 4 2" xfId="1820" xr:uid="{625B9861-0DD8-4D3E-B64E-6896286E012D}"/>
    <cellStyle name="Normal 7 2 4 4 3" xfId="3442" xr:uid="{1CBA261E-6217-409A-B33A-70A7DFB39E7B}"/>
    <cellStyle name="Normal 7 2 4 4 4" xfId="3443" xr:uid="{5D2574D7-5E3E-400A-92A1-183F4476BC67}"/>
    <cellStyle name="Normal 7 2 4 5" xfId="1821" xr:uid="{ED60B4EC-1AF5-4E0B-A95D-45E249E17623}"/>
    <cellStyle name="Normal 7 2 4 5 2" xfId="6575" xr:uid="{8E76DCC5-7B64-494E-BEBA-A3C33B85006F}"/>
    <cellStyle name="Normal 7 2 4 6" xfId="3444" xr:uid="{A8279A46-ABCA-470C-9928-F49F57DFB26D}"/>
    <cellStyle name="Normal 7 2 4 7" xfId="3445" xr:uid="{BD50EA77-C77B-4385-94FA-1AA3FBF4CA97}"/>
    <cellStyle name="Normal 7 2 5" xfId="354" xr:uid="{CDFE0745-6EA9-4036-96A5-857B7CE7528C}"/>
    <cellStyle name="Normal 7 2 5 2" xfId="704" xr:uid="{8E30DC40-CFCF-4BD9-BA46-B19AD9BCE6CD}"/>
    <cellStyle name="Normal 7 2 5 2 2" xfId="705" xr:uid="{FAFE7D39-0B8D-416D-A55B-FA4E03E9A8A8}"/>
    <cellStyle name="Normal 7 2 5 2 2 2" xfId="1822" xr:uid="{5C02A64F-A3A4-498C-9272-51316858DE2F}"/>
    <cellStyle name="Normal 7 2 5 2 2 2 2" xfId="1823" xr:uid="{DC74EAB6-EDF1-417B-B910-3775CE4E445B}"/>
    <cellStyle name="Normal 7 2 5 2 2 3" xfId="1824" xr:uid="{6FA8905D-1FC1-4582-A865-5A6502B1907C}"/>
    <cellStyle name="Normal 7 2 5 2 2 3 2" xfId="6576" xr:uid="{74A51B62-95CB-454C-92C2-BE7E65C80E81}"/>
    <cellStyle name="Normal 7 2 5 2 2 4" xfId="6577" xr:uid="{A7046057-71E1-45B8-A0B2-F2F78BAEA6A1}"/>
    <cellStyle name="Normal 7 2 5 2 3" xfId="1825" xr:uid="{62133869-1C80-4096-83EE-DFEEA326581F}"/>
    <cellStyle name="Normal 7 2 5 2 3 2" xfId="1826" xr:uid="{712E1E2B-0894-4414-AF42-D6D869A3A63E}"/>
    <cellStyle name="Normal 7 2 5 2 4" xfId="1827" xr:uid="{DA1736C2-E3D1-420A-9B49-E892CD0772F9}"/>
    <cellStyle name="Normal 7 2 5 2 4 2" xfId="6578" xr:uid="{25848108-924C-4781-9AFE-92BB1D0438D8}"/>
    <cellStyle name="Normal 7 2 5 2 5" xfId="6579" xr:uid="{53122572-A10B-4D9E-AF77-464908C883CA}"/>
    <cellStyle name="Normal 7 2 5 3" xfId="706" xr:uid="{AAEA92F9-C1BF-4D92-B95F-AA7D1D4EDC86}"/>
    <cellStyle name="Normal 7 2 5 3 2" xfId="1828" xr:uid="{6D98F824-2F79-4B97-A31E-DE2B8F43D6B7}"/>
    <cellStyle name="Normal 7 2 5 3 2 2" xfId="1829" xr:uid="{FBB39AA8-D6A1-4A9D-B562-7DAB88871016}"/>
    <cellStyle name="Normal 7 2 5 3 3" xfId="1830" xr:uid="{09E6162C-92F5-4ED4-8EE4-2705199CAC2D}"/>
    <cellStyle name="Normal 7 2 5 3 3 2" xfId="6580" xr:uid="{A094931D-DBA6-4445-ABF5-3D1181C536BF}"/>
    <cellStyle name="Normal 7 2 5 3 4" xfId="3446" xr:uid="{A0F82CA8-3F0F-421A-A93A-B58FBBB6E924}"/>
    <cellStyle name="Normal 7 2 5 4" xfId="1831" xr:uid="{F1433833-C187-4D4A-B3A3-70F76961A4C1}"/>
    <cellStyle name="Normal 7 2 5 4 2" xfId="1832" xr:uid="{A87C3E6D-51F6-4004-91C5-6F857BDCFD78}"/>
    <cellStyle name="Normal 7 2 5 5" xfId="1833" xr:uid="{8DACF4A8-C881-4D38-B1E1-22FC3BFD5380}"/>
    <cellStyle name="Normal 7 2 5 5 2" xfId="6581" xr:uid="{2F999884-19E4-4C27-AE36-66C1CBE06EF4}"/>
    <cellStyle name="Normal 7 2 5 6" xfId="3447" xr:uid="{321B4B16-C321-4733-8B43-278E67EEDDE1}"/>
    <cellStyle name="Normal 7 2 6" xfId="355" xr:uid="{6C603217-5911-42B0-814E-06DD227B34BE}"/>
    <cellStyle name="Normal 7 2 6 2" xfId="707" xr:uid="{D2253E37-15A8-4483-8DF4-A970991D4755}"/>
    <cellStyle name="Normal 7 2 6 2 2" xfId="1834" xr:uid="{7228E1E8-8FEB-467A-A699-5382B4C943A9}"/>
    <cellStyle name="Normal 7 2 6 2 2 2" xfId="1835" xr:uid="{8EBF4BBD-5F94-44FE-BA1A-F7CB674460EA}"/>
    <cellStyle name="Normal 7 2 6 2 3" xfId="1836" xr:uid="{396B5CC9-4160-4BB9-B75E-C78C104F3C47}"/>
    <cellStyle name="Normal 7 2 6 2 3 2" xfId="6582" xr:uid="{0E61FA7A-1A40-481D-B6E3-002D6520A63E}"/>
    <cellStyle name="Normal 7 2 6 2 4" xfId="3448" xr:uid="{1DB84272-00B3-4BE6-B330-7D1F79BF0E53}"/>
    <cellStyle name="Normal 7 2 6 3" xfId="1837" xr:uid="{125022A6-8C44-454E-B53A-51A4EDC83E60}"/>
    <cellStyle name="Normal 7 2 6 3 2" xfId="1838" xr:uid="{C53C2EEC-2E8E-4830-947F-BA28C878DDF9}"/>
    <cellStyle name="Normal 7 2 6 4" xfId="1839" xr:uid="{241595AF-21CE-44B5-827F-B504C89657FF}"/>
    <cellStyle name="Normal 7 2 6 4 2" xfId="6583" xr:uid="{A906B243-CCC5-4063-8613-73EDED5D0C41}"/>
    <cellStyle name="Normal 7 2 6 5" xfId="3449" xr:uid="{5A4D6141-E25E-42FE-9BAD-220EAAAE371F}"/>
    <cellStyle name="Normal 7 2 7" xfId="708" xr:uid="{3A67E7F0-8185-4EAE-8604-6A033CE23273}"/>
    <cellStyle name="Normal 7 2 7 2" xfId="1840" xr:uid="{F7C51830-499D-4CD3-9813-6FC16166020D}"/>
    <cellStyle name="Normal 7 2 7 2 2" xfId="1841" xr:uid="{806612C7-0853-49D8-AB7F-70B9EC8DBAF9}"/>
    <cellStyle name="Normal 7 2 7 2 3" xfId="4409" xr:uid="{D72E0A88-FFC1-4959-9657-CF8B302D57A2}"/>
    <cellStyle name="Normal 7 2 7 2 3 2" xfId="6930" xr:uid="{452964E4-E16E-4517-9EC8-C18C905D2199}"/>
    <cellStyle name="Normal 7 2 7 3" xfId="1842" xr:uid="{BDB09B37-70CB-4C61-B858-7D523CBCC033}"/>
    <cellStyle name="Normal 7 2 7 3 2" xfId="6584" xr:uid="{42BBC5EA-BB32-4E18-8395-1A6CB9CB9F1E}"/>
    <cellStyle name="Normal 7 2 7 4" xfId="3450" xr:uid="{0DBCCCEC-E78A-40C0-A7DE-AF5BE5EB4A6D}"/>
    <cellStyle name="Normal 7 2 7 4 2" xfId="4579" xr:uid="{14F1E4A1-E0A2-4A69-A403-8CBDFBCAA17A}"/>
    <cellStyle name="Normal 7 2 7 4 3" xfId="4686" xr:uid="{A796388D-C586-4E43-8EAA-7B5E738CD7FD}"/>
    <cellStyle name="Normal 7 2 7 4 4" xfId="4608" xr:uid="{668EE180-0F99-43EB-A000-6117E4F33005}"/>
    <cellStyle name="Normal 7 2 8" xfId="1843" xr:uid="{E2B780F4-7BAC-46B3-8001-AB4EBC105B87}"/>
    <cellStyle name="Normal 7 2 8 2" xfId="1844" xr:uid="{848E1762-E5BF-4D2E-91BA-BA9C9F6A2A1B}"/>
    <cellStyle name="Normal 7 2 8 3" xfId="3451" xr:uid="{C5B1FECA-4D77-40C2-942B-415626400FB9}"/>
    <cellStyle name="Normal 7 2 8 4" xfId="3452" xr:uid="{F8032112-BB92-48DC-9A0E-1AD4F2BD1EB2}"/>
    <cellStyle name="Normal 7 2 9" xfId="1845" xr:uid="{C91BADCF-99B6-4016-B263-59017C2BE707}"/>
    <cellStyle name="Normal 7 2 9 2" xfId="6585" xr:uid="{3B7AADED-60E6-41C8-B4BF-8B35EC89307E}"/>
    <cellStyle name="Normal 7 3" xfId="135" xr:uid="{E8670F32-DC82-4EC0-BD99-AD91A182C5A4}"/>
    <cellStyle name="Normal 7 3 10" xfId="3453" xr:uid="{0530A69F-10A0-45EB-8EFB-C765ECC80892}"/>
    <cellStyle name="Normal 7 3 11" xfId="3454" xr:uid="{83E371DB-0956-4D21-8A4E-45DCAF327649}"/>
    <cellStyle name="Normal 7 3 2" xfId="136" xr:uid="{1212C037-E111-4712-A9ED-87283DFCC180}"/>
    <cellStyle name="Normal 7 3 2 2" xfId="137" xr:uid="{22911C37-53CF-46B3-8C24-C871380424E0}"/>
    <cellStyle name="Normal 7 3 2 2 2" xfId="356" xr:uid="{54447B4D-60F8-478F-AFD7-FA7211296A6E}"/>
    <cellStyle name="Normal 7 3 2 2 2 2" xfId="709" xr:uid="{3C883727-8F56-4F81-A29E-06FE263EB41C}"/>
    <cellStyle name="Normal 7 3 2 2 2 2 2" xfId="1846" xr:uid="{C093CB41-4C7F-49A2-91AB-D1FDA0606E95}"/>
    <cellStyle name="Normal 7 3 2 2 2 2 2 2" xfId="1847" xr:uid="{0D50DFDF-7422-42A9-9F11-88E2C5BA764D}"/>
    <cellStyle name="Normal 7 3 2 2 2 2 3" xfId="1848" xr:uid="{6C4C65D2-8736-4E4E-AA57-85F77ED080FA}"/>
    <cellStyle name="Normal 7 3 2 2 2 2 3 2" xfId="6586" xr:uid="{9E5D326E-2497-4C0C-B713-1237B8024F7A}"/>
    <cellStyle name="Normal 7 3 2 2 2 2 4" xfId="3455" xr:uid="{E4096FEB-E6D0-484F-8392-7D3F24B9BCFC}"/>
    <cellStyle name="Normal 7 3 2 2 2 3" xfId="1849" xr:uid="{976AE1BB-85FD-4B41-9308-0EB6CA4E5CA3}"/>
    <cellStyle name="Normal 7 3 2 2 2 3 2" xfId="1850" xr:uid="{8EE8A684-B914-4B5B-8D6C-C5FA901A462D}"/>
    <cellStyle name="Normal 7 3 2 2 2 3 3" xfId="3456" xr:uid="{88FA1750-578F-4794-BA69-B0BEEC12305F}"/>
    <cellStyle name="Normal 7 3 2 2 2 3 4" xfId="3457" xr:uid="{AC92AAF9-9D02-4BA4-A579-66F452445B68}"/>
    <cellStyle name="Normal 7 3 2 2 2 4" xfId="1851" xr:uid="{3F389A6B-5B40-4296-AEC2-ED250B4EF377}"/>
    <cellStyle name="Normal 7 3 2 2 2 4 2" xfId="6587" xr:uid="{5AF12734-6D9C-4F2E-A7FF-EA2727978128}"/>
    <cellStyle name="Normal 7 3 2 2 2 5" xfId="3458" xr:uid="{686EBE1B-63DB-4EBA-B05B-464BF73D4592}"/>
    <cellStyle name="Normal 7 3 2 2 2 6" xfId="3459" xr:uid="{C86829C2-96E2-468D-BABC-D43F4CBE364B}"/>
    <cellStyle name="Normal 7 3 2 2 3" xfId="710" xr:uid="{3E297CD5-D8A9-4614-81E8-AB2D616A6849}"/>
    <cellStyle name="Normal 7 3 2 2 3 2" xfId="1852" xr:uid="{8D66A730-1B65-46CE-AEE9-C41B01F99A06}"/>
    <cellStyle name="Normal 7 3 2 2 3 2 2" xfId="1853" xr:uid="{8B40CE08-1222-4113-81D9-A551ED224C53}"/>
    <cellStyle name="Normal 7 3 2 2 3 2 3" xfId="3460" xr:uid="{1DC0F0B7-7B80-42ED-86BB-FE7AC99CD85B}"/>
    <cellStyle name="Normal 7 3 2 2 3 2 4" xfId="3461" xr:uid="{6AEF0BFE-2BE4-4E37-8CDE-17A1D98137F3}"/>
    <cellStyle name="Normal 7 3 2 2 3 3" xfId="1854" xr:uid="{3F2CA05C-116E-4E8A-AF3B-0861094F4317}"/>
    <cellStyle name="Normal 7 3 2 2 3 3 2" xfId="6588" xr:uid="{372C6B74-DECD-4B1A-9368-AB7254BB7730}"/>
    <cellStyle name="Normal 7 3 2 2 3 4" xfId="3462" xr:uid="{72BDF75E-8F68-46BF-A35B-F817F8439C94}"/>
    <cellStyle name="Normal 7 3 2 2 3 5" xfId="3463" xr:uid="{1AF4D460-6984-403D-8940-583E214CED0D}"/>
    <cellStyle name="Normal 7 3 2 2 4" xfId="1855" xr:uid="{E04954EF-6140-4CAA-903E-7C2724085D6C}"/>
    <cellStyle name="Normal 7 3 2 2 4 2" xfId="1856" xr:uid="{6010DC16-6E20-4D58-A174-4026F4C50E19}"/>
    <cellStyle name="Normal 7 3 2 2 4 3" xfId="3464" xr:uid="{81A2F61A-1859-43C5-87A2-729133C1AD0D}"/>
    <cellStyle name="Normal 7 3 2 2 4 4" xfId="3465" xr:uid="{51DB4063-2337-4953-BA1F-59EF7177C4E2}"/>
    <cellStyle name="Normal 7 3 2 2 5" xfId="1857" xr:uid="{3B6C9562-E016-4BB1-A78A-C4C9866DFF74}"/>
    <cellStyle name="Normal 7 3 2 2 5 2" xfId="3466" xr:uid="{4C3B6F34-EEC0-4737-92D2-6116FBCCC80A}"/>
    <cellStyle name="Normal 7 3 2 2 5 3" xfId="3467" xr:uid="{5650AA74-F928-481F-B4E3-102F838150F2}"/>
    <cellStyle name="Normal 7 3 2 2 5 4" xfId="3468" xr:uid="{9AA6E3EB-EF1E-4D30-B701-6727AE4AB4EC}"/>
    <cellStyle name="Normal 7 3 2 2 6" xfId="3469" xr:uid="{7C60B0E6-C681-4A65-AD01-CE61419902E8}"/>
    <cellStyle name="Normal 7 3 2 2 7" xfId="3470" xr:uid="{B5473C87-C753-468A-82B0-66719CEFE9DE}"/>
    <cellStyle name="Normal 7 3 2 2 8" xfId="3471" xr:uid="{B5B6AD3A-2026-4208-9FEF-E53ECC111F67}"/>
    <cellStyle name="Normal 7 3 2 3" xfId="357" xr:uid="{A57EA9F7-8F7B-4CA3-A9AE-D77FF226D940}"/>
    <cellStyle name="Normal 7 3 2 3 2" xfId="711" xr:uid="{7211E575-53A6-4D66-803C-CC682E397551}"/>
    <cellStyle name="Normal 7 3 2 3 2 2" xfId="712" xr:uid="{130F4AEE-695F-403A-9C70-4E6DB0840D0B}"/>
    <cellStyle name="Normal 7 3 2 3 2 2 2" xfId="1858" xr:uid="{B35D46CA-7692-4A3E-AC4E-BD22FD8A5ACD}"/>
    <cellStyle name="Normal 7 3 2 3 2 2 2 2" xfId="1859" xr:uid="{26FBE44D-74F2-4D2F-9B2E-23D45062BC46}"/>
    <cellStyle name="Normal 7 3 2 3 2 2 3" xfId="1860" xr:uid="{B6AC3122-9336-475B-8366-4B44771BB801}"/>
    <cellStyle name="Normal 7 3 2 3 2 2 3 2" xfId="6589" xr:uid="{E20C591D-0DCD-4EAB-BBE1-E74C55C98B69}"/>
    <cellStyle name="Normal 7 3 2 3 2 2 4" xfId="6590" xr:uid="{9C14FC82-E3A3-4A78-82B8-9929A50E38EC}"/>
    <cellStyle name="Normal 7 3 2 3 2 3" xfId="1861" xr:uid="{64857950-3013-4BF5-96B5-55093DF3E46B}"/>
    <cellStyle name="Normal 7 3 2 3 2 3 2" xfId="1862" xr:uid="{D7C7DED1-85BC-4ECA-8634-F1ADF5113EB7}"/>
    <cellStyle name="Normal 7 3 2 3 2 4" xfId="1863" xr:uid="{214AB4C2-280B-4C0F-86D8-F240F362581E}"/>
    <cellStyle name="Normal 7 3 2 3 2 4 2" xfId="6591" xr:uid="{32D8C3AB-E55B-4D31-A556-7307DBCE71D0}"/>
    <cellStyle name="Normal 7 3 2 3 2 5" xfId="6592" xr:uid="{B8AD1267-F69F-4ED7-B503-55FEBD708BAD}"/>
    <cellStyle name="Normal 7 3 2 3 3" xfId="713" xr:uid="{CAD0302C-9F5F-46E2-B204-B65FD75BA94A}"/>
    <cellStyle name="Normal 7 3 2 3 3 2" xfId="1864" xr:uid="{DC6D3F16-7BB5-49F8-A2C5-410DFEE49CA7}"/>
    <cellStyle name="Normal 7 3 2 3 3 2 2" xfId="1865" xr:uid="{5E82E694-618E-4A11-8D38-AFA12F1E4AA4}"/>
    <cellStyle name="Normal 7 3 2 3 3 3" xfId="1866" xr:uid="{BE885A2F-5A89-4B97-A548-1617384FA9BF}"/>
    <cellStyle name="Normal 7 3 2 3 3 3 2" xfId="6593" xr:uid="{D0004CB6-6D5F-4239-A6B9-E02277869D94}"/>
    <cellStyle name="Normal 7 3 2 3 3 4" xfId="3472" xr:uid="{3DE7303D-2A6E-423A-9849-B9CA65542E1B}"/>
    <cellStyle name="Normal 7 3 2 3 4" xfId="1867" xr:uid="{D9955430-B324-427A-B43C-07EB2447B09B}"/>
    <cellStyle name="Normal 7 3 2 3 4 2" xfId="1868" xr:uid="{E4D41344-A0CB-4060-BED5-E649A25BCAFD}"/>
    <cellStyle name="Normal 7 3 2 3 5" xfId="1869" xr:uid="{0CF0DA10-915C-4143-B96E-0052FFC80D24}"/>
    <cellStyle name="Normal 7 3 2 3 5 2" xfId="6594" xr:uid="{C55ADE26-EFBB-40C4-8633-B7A24362DFCF}"/>
    <cellStyle name="Normal 7 3 2 3 6" xfId="3473" xr:uid="{DB7FE306-FD50-4FE7-9D0D-13D6DF7D8A67}"/>
    <cellStyle name="Normal 7 3 2 4" xfId="358" xr:uid="{167A45EE-4D7A-4A49-9A2D-89854B188029}"/>
    <cellStyle name="Normal 7 3 2 4 2" xfId="714" xr:uid="{90201CF0-C2CB-4817-BC3A-C7B97B8F6864}"/>
    <cellStyle name="Normal 7 3 2 4 2 2" xfId="1870" xr:uid="{C6BC7B32-6044-42E7-B8B8-6D665539CD84}"/>
    <cellStyle name="Normal 7 3 2 4 2 2 2" xfId="1871" xr:uid="{9C55F960-78E1-4A39-9CAB-11F796532815}"/>
    <cellStyle name="Normal 7 3 2 4 2 3" xfId="1872" xr:uid="{03BFEE7A-4C45-4A45-8D40-FF56F46FCEA8}"/>
    <cellStyle name="Normal 7 3 2 4 2 3 2" xfId="6595" xr:uid="{ABD678A8-E1E8-4BE8-A4EF-A40123484E1C}"/>
    <cellStyle name="Normal 7 3 2 4 2 4" xfId="3474" xr:uid="{6C618325-6F82-4E13-940B-8B83A45B4291}"/>
    <cellStyle name="Normal 7 3 2 4 3" xfId="1873" xr:uid="{2E54BBC4-F2F3-49E1-832C-5EA83BD916DC}"/>
    <cellStyle name="Normal 7 3 2 4 3 2" xfId="1874" xr:uid="{F880A267-E6CF-492D-9062-6D81C5D4C3DF}"/>
    <cellStyle name="Normal 7 3 2 4 4" xfId="1875" xr:uid="{D2BEDE33-F45A-49BA-8BB7-15F6FDEF8F27}"/>
    <cellStyle name="Normal 7 3 2 4 4 2" xfId="6596" xr:uid="{9C841994-1F8D-4B8C-8DFF-C8C4FB8221CD}"/>
    <cellStyle name="Normal 7 3 2 4 5" xfId="3475" xr:uid="{67869840-C657-4A71-8A3D-8DBF54E6B603}"/>
    <cellStyle name="Normal 7 3 2 5" xfId="359" xr:uid="{7722ABCE-B590-42AF-8DA6-92EDC2684314}"/>
    <cellStyle name="Normal 7 3 2 5 2" xfId="1876" xr:uid="{8C0A20A5-CF64-426D-A786-8CCED5CDB576}"/>
    <cellStyle name="Normal 7 3 2 5 2 2" xfId="1877" xr:uid="{17D26DB4-9800-42D7-8273-267A20441B16}"/>
    <cellStyle name="Normal 7 3 2 5 3" xfId="1878" xr:uid="{61E25EDB-44E5-41D5-AA56-E3A8152704E0}"/>
    <cellStyle name="Normal 7 3 2 5 3 2" xfId="6597" xr:uid="{B5D30BB9-B43F-4A43-A0E9-67DB799A0D32}"/>
    <cellStyle name="Normal 7 3 2 5 4" xfId="3476" xr:uid="{E97A768C-E4C7-4264-A895-065B3FEDFC42}"/>
    <cellStyle name="Normal 7 3 2 6" xfId="1879" xr:uid="{846E912C-C3A0-4801-B607-30731037D4F1}"/>
    <cellStyle name="Normal 7 3 2 6 2" xfId="1880" xr:uid="{5076DDF8-3999-47CB-A4FB-88DB8F27887E}"/>
    <cellStyle name="Normal 7 3 2 6 3" xfId="3477" xr:uid="{ED656BDC-45D6-4EF9-9925-F36612CD8478}"/>
    <cellStyle name="Normal 7 3 2 6 4" xfId="3478" xr:uid="{6A2F0DAA-724F-42DE-BE2F-F1AA44AB8BAE}"/>
    <cellStyle name="Normal 7 3 2 7" xfId="1881" xr:uid="{578F2638-4859-4B20-B842-2889D8023F5C}"/>
    <cellStyle name="Normal 7 3 2 7 2" xfId="6598" xr:uid="{E2782663-9308-406C-8011-132E54566253}"/>
    <cellStyle name="Normal 7 3 2 8" xfId="3479" xr:uid="{938D1B9A-9183-4E3C-80DA-F49D66CBFE8A}"/>
    <cellStyle name="Normal 7 3 2 9" xfId="3480" xr:uid="{443B384E-812D-4FE7-83A3-EF9543F07207}"/>
    <cellStyle name="Normal 7 3 3" xfId="138" xr:uid="{16E1C63A-14B8-46E1-9A3D-FF1BECD16854}"/>
    <cellStyle name="Normal 7 3 3 2" xfId="139" xr:uid="{084940EC-201D-441D-AFF0-73E6C4ABA59B}"/>
    <cellStyle name="Normal 7 3 3 2 2" xfId="715" xr:uid="{71DE88CF-C60F-4CEB-80B9-DB6DF809C289}"/>
    <cellStyle name="Normal 7 3 3 2 2 2" xfId="1882" xr:uid="{5BB434F0-B85F-4D5B-A2FD-74A12191A5C1}"/>
    <cellStyle name="Normal 7 3 3 2 2 2 2" xfId="1883" xr:uid="{0A95C62F-6A06-4FFF-B9F8-D492581FE6DD}"/>
    <cellStyle name="Normal 7 3 3 2 2 2 2 2" xfId="4484" xr:uid="{856FD90D-3D63-447E-8575-AF21CF01C3C0}"/>
    <cellStyle name="Normal 7 3 3 2 2 2 3" xfId="4485" xr:uid="{DFB1DE88-FDE8-4075-9084-5897CE1797D6}"/>
    <cellStyle name="Normal 7 3 3 2 2 3" xfId="1884" xr:uid="{A43E062A-1294-4D99-AED3-4C2390DB6C68}"/>
    <cellStyle name="Normal 7 3 3 2 2 3 2" xfId="4486" xr:uid="{2A8067DA-EB24-4C58-9239-A1EA2CFAEB74}"/>
    <cellStyle name="Normal 7 3 3 2 2 4" xfId="3481" xr:uid="{28B844CC-C642-44DF-8308-13522AE16387}"/>
    <cellStyle name="Normal 7 3 3 2 3" xfId="1885" xr:uid="{CE80BD6A-397C-44C5-B77C-2C6C53AADE31}"/>
    <cellStyle name="Normal 7 3 3 2 3 2" xfId="1886" xr:uid="{6FC88A61-27FC-41FA-A5B7-9D9258B47758}"/>
    <cellStyle name="Normal 7 3 3 2 3 2 2" xfId="4487" xr:uid="{0ED851FF-6858-4EDB-A684-0DF8BE5B3760}"/>
    <cellStyle name="Normal 7 3 3 2 3 3" xfId="3482" xr:uid="{4C131F69-65F2-4A7F-BA56-C63B0BB760EA}"/>
    <cellStyle name="Normal 7 3 3 2 3 4" xfId="3483" xr:uid="{419FAF65-71E0-4A72-BB1A-E2D0AA242312}"/>
    <cellStyle name="Normal 7 3 3 2 4" xfId="1887" xr:uid="{42BBEB4E-3231-46A4-9FC4-47E3F055A2E1}"/>
    <cellStyle name="Normal 7 3 3 2 4 2" xfId="4488" xr:uid="{4DE98582-163E-4E61-AD4D-34C52F88D878}"/>
    <cellStyle name="Normal 7 3 3 2 5" xfId="3484" xr:uid="{58FE171A-E1F5-4B03-AAEA-4D413C4E5D5B}"/>
    <cellStyle name="Normal 7 3 3 2 6" xfId="3485" xr:uid="{21D08D9C-AAE5-485D-8948-5D88CEDB011F}"/>
    <cellStyle name="Normal 7 3 3 3" xfId="360" xr:uid="{1AB49859-A6D9-485A-88DD-923C9BE9CB45}"/>
    <cellStyle name="Normal 7 3 3 3 2" xfId="1888" xr:uid="{1C9D0869-50F3-4439-9F6D-48BB18F0E581}"/>
    <cellStyle name="Normal 7 3 3 3 2 2" xfId="1889" xr:uid="{C59DD423-8CCE-4E2B-8549-A5ACD71569C9}"/>
    <cellStyle name="Normal 7 3 3 3 2 2 2" xfId="4489" xr:uid="{9EDB4B16-A7AC-4E13-B29C-BB06A2E59B1B}"/>
    <cellStyle name="Normal 7 3 3 3 2 3" xfId="3486" xr:uid="{261FBB14-0AF9-4597-8532-1080C9584897}"/>
    <cellStyle name="Normal 7 3 3 3 2 4" xfId="3487" xr:uid="{F387AE0D-86A7-4EE6-858E-56546ACAD5A4}"/>
    <cellStyle name="Normal 7 3 3 3 3" xfId="1890" xr:uid="{F391A839-4C8F-402B-B460-A736F7454FF3}"/>
    <cellStyle name="Normal 7 3 3 3 3 2" xfId="4490" xr:uid="{1DDE8585-B384-47AB-93C9-29E8FBA6B9C8}"/>
    <cellStyle name="Normal 7 3 3 3 4" xfId="3488" xr:uid="{847CC0A9-BBC6-4E90-B1B0-CF71DCD908E2}"/>
    <cellStyle name="Normal 7 3 3 3 5" xfId="3489" xr:uid="{1AF8C677-D27A-41C0-9733-5FECE6EBD7F4}"/>
    <cellStyle name="Normal 7 3 3 4" xfId="1891" xr:uid="{C08A21BB-6A41-4809-AC80-AA6F61319CCF}"/>
    <cellStyle name="Normal 7 3 3 4 2" xfId="1892" xr:uid="{5CCD08E9-668F-49CA-8281-557C57240CCA}"/>
    <cellStyle name="Normal 7 3 3 4 2 2" xfId="4491" xr:uid="{6D52ED45-6D10-4882-AC5E-75EB5A075623}"/>
    <cellStyle name="Normal 7 3 3 4 3" xfId="3490" xr:uid="{03830D27-B4C8-457B-B908-648767B8F525}"/>
    <cellStyle name="Normal 7 3 3 4 4" xfId="3491" xr:uid="{BBF0BB59-1222-4F43-B7AC-1976EE36AA20}"/>
    <cellStyle name="Normal 7 3 3 5" xfId="1893" xr:uid="{499CF0A5-B3AA-40AA-84A5-9380674EA532}"/>
    <cellStyle name="Normal 7 3 3 5 2" xfId="3492" xr:uid="{2ECEA8ED-4D89-4ECC-8906-970A29474FAE}"/>
    <cellStyle name="Normal 7 3 3 5 3" xfId="3493" xr:uid="{229C943C-EE08-4B09-8E10-F6879923D8B3}"/>
    <cellStyle name="Normal 7 3 3 5 4" xfId="3494" xr:uid="{07493348-34B0-4DF1-B7EF-6117FED3100C}"/>
    <cellStyle name="Normal 7 3 3 6" xfId="3495" xr:uid="{A5EEA51B-C479-4E14-9E4F-6FADB47E0DCB}"/>
    <cellStyle name="Normal 7 3 3 7" xfId="3496" xr:uid="{B331F2C0-83CB-4BB8-B1E3-95BE1916D620}"/>
    <cellStyle name="Normal 7 3 3 8" xfId="3497" xr:uid="{90303B5C-9BC9-419B-AB69-F622FED0521D}"/>
    <cellStyle name="Normal 7 3 4" xfId="140" xr:uid="{5D8ED930-EBED-48E1-8EA8-1E933B4509D3}"/>
    <cellStyle name="Normal 7 3 4 2" xfId="716" xr:uid="{386C98C9-2307-4721-B70F-B043A6831A64}"/>
    <cellStyle name="Normal 7 3 4 2 2" xfId="717" xr:uid="{0798C3D9-6563-4DFF-B019-EF12311688A0}"/>
    <cellStyle name="Normal 7 3 4 2 2 2" xfId="1894" xr:uid="{925F6D5E-064C-4794-8929-8117B94ACABE}"/>
    <cellStyle name="Normal 7 3 4 2 2 2 2" xfId="1895" xr:uid="{8066CB00-8014-4C19-B7A7-3098D5A9F6FA}"/>
    <cellStyle name="Normal 7 3 4 2 2 3" xfId="1896" xr:uid="{83ED25F6-D642-4BED-A1FB-57AA2934505E}"/>
    <cellStyle name="Normal 7 3 4 2 2 3 2" xfId="6599" xr:uid="{3FCD73D0-23A4-4DCD-988C-09FA4CF4AF45}"/>
    <cellStyle name="Normal 7 3 4 2 2 4" xfId="3498" xr:uid="{4ACB0A36-99BF-4EBA-9E4E-814970BAE810}"/>
    <cellStyle name="Normal 7 3 4 2 3" xfId="1897" xr:uid="{1661F9E0-CB8A-499E-9A8B-3AD7285FFFD4}"/>
    <cellStyle name="Normal 7 3 4 2 3 2" xfId="1898" xr:uid="{0DEB54A7-E69E-4A70-A7B1-6126F4574CD3}"/>
    <cellStyle name="Normal 7 3 4 2 4" xfId="1899" xr:uid="{69D996D5-343A-4FA7-B219-54983FF65869}"/>
    <cellStyle name="Normal 7 3 4 2 4 2" xfId="6600" xr:uid="{0E91FC72-DD39-41A9-91CC-9F16A6B8622E}"/>
    <cellStyle name="Normal 7 3 4 2 5" xfId="3499" xr:uid="{89912FE3-BC8E-4455-9F9A-3453769B500D}"/>
    <cellStyle name="Normal 7 3 4 3" xfId="718" xr:uid="{454813EA-4F0D-4688-BBC8-E940D57BF619}"/>
    <cellStyle name="Normal 7 3 4 3 2" xfId="1900" xr:uid="{25C8CA62-3E39-4969-A80C-91DC39DA91CA}"/>
    <cellStyle name="Normal 7 3 4 3 2 2" xfId="1901" xr:uid="{B1F1C977-CCD9-4192-8C97-7D6F3C3C9A0E}"/>
    <cellStyle name="Normal 7 3 4 3 3" xfId="1902" xr:uid="{CA9D4E6A-7BBB-4BCE-895A-EACD571BFB65}"/>
    <cellStyle name="Normal 7 3 4 3 3 2" xfId="6601" xr:uid="{BC8FBF04-3A6C-4F99-A4D7-36CE85B891E1}"/>
    <cellStyle name="Normal 7 3 4 3 4" xfId="3500" xr:uid="{D688277E-1686-434E-A1E8-938137866BF6}"/>
    <cellStyle name="Normal 7 3 4 4" xfId="1903" xr:uid="{E622711E-64A5-4A78-B3C9-1CC1A330A415}"/>
    <cellStyle name="Normal 7 3 4 4 2" xfId="1904" xr:uid="{ECA6C64F-531D-4C18-9D28-A3DA92DBD11E}"/>
    <cellStyle name="Normal 7 3 4 4 3" xfId="3501" xr:uid="{A6A10425-FEEE-4A67-B5F5-B7DBA9AF8506}"/>
    <cellStyle name="Normal 7 3 4 4 4" xfId="3502" xr:uid="{D861920B-48E2-4B6A-8EAF-4A9344CF93BF}"/>
    <cellStyle name="Normal 7 3 4 5" xfId="1905" xr:uid="{7A155232-CA8B-4254-9E3F-0CCFC0885545}"/>
    <cellStyle name="Normal 7 3 4 5 2" xfId="6602" xr:uid="{2921F5E7-8F56-4FA5-BA13-BA64CCB30690}"/>
    <cellStyle name="Normal 7 3 4 6" xfId="3503" xr:uid="{EC77E78A-3ED3-43F2-92EE-56B2975E5FC0}"/>
    <cellStyle name="Normal 7 3 4 7" xfId="3504" xr:uid="{8D3CEB13-999B-43EA-850A-1B104500595A}"/>
    <cellStyle name="Normal 7 3 5" xfId="361" xr:uid="{1DFF1655-1C85-4DD5-A46B-3F36A93F3BE2}"/>
    <cellStyle name="Normal 7 3 5 2" xfId="719" xr:uid="{B75F2171-9EB4-452A-A740-3ED6CA277ED8}"/>
    <cellStyle name="Normal 7 3 5 2 2" xfId="1906" xr:uid="{490B7C9A-96A1-4F8D-84A5-403301B705A8}"/>
    <cellStyle name="Normal 7 3 5 2 2 2" xfId="1907" xr:uid="{43ABA2B0-0900-40CD-8670-770A3A5373E4}"/>
    <cellStyle name="Normal 7 3 5 2 3" xfId="1908" xr:uid="{8B077DF8-173E-4B2D-BB20-59DBF568ABDE}"/>
    <cellStyle name="Normal 7 3 5 2 3 2" xfId="6603" xr:uid="{A4D05DDC-C948-4784-8C1B-EAFE849D80EF}"/>
    <cellStyle name="Normal 7 3 5 2 4" xfId="3505" xr:uid="{9633DBF9-377F-4A55-AB71-BE81B711BBC4}"/>
    <cellStyle name="Normal 7 3 5 3" xfId="1909" xr:uid="{0EDB05DD-62B4-4B10-BCAC-DE28EB9F0608}"/>
    <cellStyle name="Normal 7 3 5 3 2" xfId="1910" xr:uid="{8C5D233E-68CF-4488-BED0-819BA079097E}"/>
    <cellStyle name="Normal 7 3 5 3 3" xfId="3506" xr:uid="{72C289DA-F14A-4FBF-AE28-EDDD29AB3655}"/>
    <cellStyle name="Normal 7 3 5 3 4" xfId="3507" xr:uid="{4313981A-7FCE-4043-95F3-FCCD50E3F24F}"/>
    <cellStyle name="Normal 7 3 5 4" xfId="1911" xr:uid="{CE324B50-F7E6-4960-8DCC-6E2712A3CA54}"/>
    <cellStyle name="Normal 7 3 5 4 2" xfId="6604" xr:uid="{A0425F1C-B0F2-4F2C-8233-C8628527EC10}"/>
    <cellStyle name="Normal 7 3 5 5" xfId="3508" xr:uid="{8FFABB1C-EA9D-4FC3-BDE9-C3F41FD54AFD}"/>
    <cellStyle name="Normal 7 3 5 6" xfId="3509" xr:uid="{B05BA4D7-B928-405A-9595-D45183D3F4FD}"/>
    <cellStyle name="Normal 7 3 6" xfId="362" xr:uid="{780FC4C9-CE3F-4662-B155-4BC10E5D8CF4}"/>
    <cellStyle name="Normal 7 3 6 2" xfId="1912" xr:uid="{957FCE85-D641-4F12-A08B-27B2AB5AD0BC}"/>
    <cellStyle name="Normal 7 3 6 2 2" xfId="1913" xr:uid="{A4FF6982-2E65-47B6-B2BC-382FB29B66A7}"/>
    <cellStyle name="Normal 7 3 6 2 3" xfId="3510" xr:uid="{87EC9732-7A60-4119-9900-23DBDC180C33}"/>
    <cellStyle name="Normal 7 3 6 2 4" xfId="3511" xr:uid="{4FC34415-0F5F-4FE3-8F8F-05B1A69D4A6A}"/>
    <cellStyle name="Normal 7 3 6 3" xfId="1914" xr:uid="{7C3C6093-1C2E-4A9B-B2A3-BDE9C95529A9}"/>
    <cellStyle name="Normal 7 3 6 3 2" xfId="6605" xr:uid="{0626B8F5-0D8C-49CD-9476-C1C7BD6C1428}"/>
    <cellStyle name="Normal 7 3 6 4" xfId="3512" xr:uid="{E92F64DF-A2E2-4BEA-B494-ABB3F58A9ABF}"/>
    <cellStyle name="Normal 7 3 6 5" xfId="3513" xr:uid="{A2137FF4-47B6-41ED-9C8E-091FD4B76D67}"/>
    <cellStyle name="Normal 7 3 7" xfId="1915" xr:uid="{590A6E70-8D77-4193-9D12-F75F32DB08B6}"/>
    <cellStyle name="Normal 7 3 7 2" xfId="1916" xr:uid="{32EC20AC-FE63-4977-8A4B-109F7BB8B3F6}"/>
    <cellStyle name="Normal 7 3 7 3" xfId="3514" xr:uid="{0277B960-2BD0-4C45-B294-4BAC892ADC18}"/>
    <cellStyle name="Normal 7 3 7 4" xfId="3515" xr:uid="{545F7658-C417-44A8-B514-E7CE63442108}"/>
    <cellStyle name="Normal 7 3 8" xfId="1917" xr:uid="{D0ACFA80-580E-4A72-B928-2602A4C6103F}"/>
    <cellStyle name="Normal 7 3 8 2" xfId="3516" xr:uid="{51011695-919D-4F61-9FDE-DC9F2E702B96}"/>
    <cellStyle name="Normal 7 3 8 3" xfId="3517" xr:uid="{E2490022-1D9E-47EE-8CC3-3DB964112C62}"/>
    <cellStyle name="Normal 7 3 8 4" xfId="3518" xr:uid="{F231A0AD-02D3-4941-94A2-7CC0A590D1EA}"/>
    <cellStyle name="Normal 7 3 9" xfId="3519" xr:uid="{DD5513D3-DDBC-4A53-AF5D-6179FE764132}"/>
    <cellStyle name="Normal 7 4" xfId="141" xr:uid="{E81D8376-53E3-459D-90CD-6675CF924D6E}"/>
    <cellStyle name="Normal 7 4 10" xfId="3520" xr:uid="{34A02B8D-48EB-49F3-AF47-ED424CE5BB64}"/>
    <cellStyle name="Normal 7 4 11" xfId="3521" xr:uid="{FE2554DB-E75C-4D92-B85B-DCD84B7988DD}"/>
    <cellStyle name="Normal 7 4 2" xfId="142" xr:uid="{E358CBF7-0954-48CC-B322-9080F36F6B33}"/>
    <cellStyle name="Normal 7 4 2 2" xfId="363" xr:uid="{06546E68-0619-4E15-A60A-7C463294A0C9}"/>
    <cellStyle name="Normal 7 4 2 2 2" xfId="720" xr:uid="{62AF57CA-EF93-4DE9-8988-34550FD05A6A}"/>
    <cellStyle name="Normal 7 4 2 2 2 2" xfId="721" xr:uid="{A3F7B89C-8687-4CC6-9FC9-8C343A607F9E}"/>
    <cellStyle name="Normal 7 4 2 2 2 2 2" xfId="1918" xr:uid="{CB08042C-3E14-4532-972E-4A730F75A4DB}"/>
    <cellStyle name="Normal 7 4 2 2 2 2 3" xfId="3522" xr:uid="{F9654508-BA01-40CD-8815-B85530A295C3}"/>
    <cellStyle name="Normal 7 4 2 2 2 2 4" xfId="3523" xr:uid="{F7F3963D-8266-4900-BD22-D0AB4DE34C37}"/>
    <cellStyle name="Normal 7 4 2 2 2 3" xfId="1919" xr:uid="{4FA6EEDB-0F56-4DC1-B594-4647F9AAE98B}"/>
    <cellStyle name="Normal 7 4 2 2 2 3 2" xfId="3524" xr:uid="{300B3DCC-8B30-4368-A067-1B43F2B2C9C2}"/>
    <cellStyle name="Normal 7 4 2 2 2 3 3" xfId="3525" xr:uid="{EDA3B4EF-7CB2-48B3-8EE1-C5DB6D9A8FAC}"/>
    <cellStyle name="Normal 7 4 2 2 2 3 4" xfId="3526" xr:uid="{B999A4DE-9C1F-494A-B4E6-80B1AEAC72EB}"/>
    <cellStyle name="Normal 7 4 2 2 2 4" xfId="3527" xr:uid="{1B048544-32C8-4581-9A5D-62D26125DEE2}"/>
    <cellStyle name="Normal 7 4 2 2 2 5" xfId="3528" xr:uid="{227BCB67-B32F-48E0-BFDC-01323E12C2F9}"/>
    <cellStyle name="Normal 7 4 2 2 2 6" xfId="3529" xr:uid="{9289382B-B930-42CD-A6F1-A81110C78818}"/>
    <cellStyle name="Normal 7 4 2 2 3" xfId="722" xr:uid="{70ECE13D-C472-4CD9-AC1E-D8CDB436E193}"/>
    <cellStyle name="Normal 7 4 2 2 3 2" xfId="1920" xr:uid="{0011E644-7ACF-4324-B730-B01EFB08F94B}"/>
    <cellStyle name="Normal 7 4 2 2 3 2 2" xfId="3530" xr:uid="{DEF7FCB9-1F31-461A-ACAC-26A539A6BB98}"/>
    <cellStyle name="Normal 7 4 2 2 3 2 3" xfId="3531" xr:uid="{F08E9EFF-D164-42E5-99D3-DAC052CA7453}"/>
    <cellStyle name="Normal 7 4 2 2 3 2 4" xfId="3532" xr:uid="{32C37BDD-CA3B-4CA1-A1CF-BC26C0CB35B1}"/>
    <cellStyle name="Normal 7 4 2 2 3 3" xfId="3533" xr:uid="{23205838-F372-40D4-9DCB-534D3737C494}"/>
    <cellStyle name="Normal 7 4 2 2 3 4" xfId="3534" xr:uid="{5DA25724-C36E-4A9D-8D93-6A0B3F264DEC}"/>
    <cellStyle name="Normal 7 4 2 2 3 5" xfId="3535" xr:uid="{2E24C6F1-F049-4390-99BE-F6AC503646EB}"/>
    <cellStyle name="Normal 7 4 2 2 4" xfId="1921" xr:uid="{CD2914F7-99AB-4042-B330-EA8654364C92}"/>
    <cellStyle name="Normal 7 4 2 2 4 2" xfId="3536" xr:uid="{292D3049-5654-4FE4-B7F1-E8FBFE00EB55}"/>
    <cellStyle name="Normal 7 4 2 2 4 3" xfId="3537" xr:uid="{EE857F9B-2E6B-42FC-BD6A-81EA31D0E69E}"/>
    <cellStyle name="Normal 7 4 2 2 4 4" xfId="3538" xr:uid="{5DE7E785-5ABB-4E9E-A8FF-0EFE1667A95A}"/>
    <cellStyle name="Normal 7 4 2 2 5" xfId="3539" xr:uid="{64B2FC6A-7EEE-4F03-BD61-86AA7FB6CFBA}"/>
    <cellStyle name="Normal 7 4 2 2 5 2" xfId="3540" xr:uid="{AED1E0DE-5CB7-4197-A6EA-E3BB7EB62DEA}"/>
    <cellStyle name="Normal 7 4 2 2 5 3" xfId="3541" xr:uid="{82CBD065-EBCF-4C68-A7B0-9EF8D1D37D09}"/>
    <cellStyle name="Normal 7 4 2 2 5 4" xfId="3542" xr:uid="{C12D1A23-CBBC-4216-9CF9-49025B065EF6}"/>
    <cellStyle name="Normal 7 4 2 2 6" xfId="3543" xr:uid="{90717877-A6CE-46C6-BBD1-5859E6416959}"/>
    <cellStyle name="Normal 7 4 2 2 7" xfId="3544" xr:uid="{23AE0A64-FA79-4574-87BF-189CD40B79A9}"/>
    <cellStyle name="Normal 7 4 2 2 8" xfId="3545" xr:uid="{CC5B076F-B43E-4C22-997B-61EEEAE8F520}"/>
    <cellStyle name="Normal 7 4 2 3" xfId="723" xr:uid="{AF96FCD3-6C96-4343-9759-752137627CB2}"/>
    <cellStyle name="Normal 7 4 2 3 2" xfId="724" xr:uid="{6DE7D61B-998C-454D-A5BE-AA2033B32B4C}"/>
    <cellStyle name="Normal 7 4 2 3 2 2" xfId="725" xr:uid="{EADFCADA-A75A-4C69-8DDE-F4E8C8F706FD}"/>
    <cellStyle name="Normal 7 4 2 3 2 3" xfId="3546" xr:uid="{DCDF368B-8E9B-4AE3-99BD-F582EF4E8227}"/>
    <cellStyle name="Normal 7 4 2 3 2 4" xfId="3547" xr:uid="{52CC0A46-4E13-4E64-9063-FA919ADD7C9B}"/>
    <cellStyle name="Normal 7 4 2 3 3" xfId="726" xr:uid="{88AADCA1-2101-4364-AA3E-19CD1AE70845}"/>
    <cellStyle name="Normal 7 4 2 3 3 2" xfId="3548" xr:uid="{46AA5530-8930-4713-B306-A9F4764C1FE7}"/>
    <cellStyle name="Normal 7 4 2 3 3 3" xfId="3549" xr:uid="{E2609EBB-4EFB-4BA4-89B9-91E0F58A163D}"/>
    <cellStyle name="Normal 7 4 2 3 3 4" xfId="3550" xr:uid="{3BC0F7C2-5CA9-4D67-A986-F4BA92293361}"/>
    <cellStyle name="Normal 7 4 2 3 4" xfId="3551" xr:uid="{E8EFD05C-2572-41B4-AE07-BA99121BE62F}"/>
    <cellStyle name="Normal 7 4 2 3 5" xfId="3552" xr:uid="{4129DD19-4E66-43D9-9BE1-79DDDBFA8B53}"/>
    <cellStyle name="Normal 7 4 2 3 6" xfId="3553" xr:uid="{6292D803-2743-45BE-A61A-318E1B6E1EB9}"/>
    <cellStyle name="Normal 7 4 2 4" xfId="727" xr:uid="{43C7CD0C-AD79-4397-A08B-12288C5F8D2C}"/>
    <cellStyle name="Normal 7 4 2 4 2" xfId="728" xr:uid="{FD8B3C61-8EF4-497C-B740-C68A6D5F666E}"/>
    <cellStyle name="Normal 7 4 2 4 2 2" xfId="3554" xr:uid="{8662255A-EE4D-44B3-83D6-4C9325A9A7AE}"/>
    <cellStyle name="Normal 7 4 2 4 2 3" xfId="3555" xr:uid="{3A0E1927-6930-4812-8A70-9D36A20C1BA8}"/>
    <cellStyle name="Normal 7 4 2 4 2 4" xfId="3556" xr:uid="{2FD6DDC9-C95C-4DC8-94D8-BF658CD4DB8D}"/>
    <cellStyle name="Normal 7 4 2 4 3" xfId="3557" xr:uid="{F90B0054-5DC1-4BB4-B7ED-26A705D466D2}"/>
    <cellStyle name="Normal 7 4 2 4 4" xfId="3558" xr:uid="{03081B81-457B-4195-B7B5-3225736D6ED2}"/>
    <cellStyle name="Normal 7 4 2 4 5" xfId="3559" xr:uid="{03D78A37-CAFF-4DE7-9E61-CDF5D4549CF9}"/>
    <cellStyle name="Normal 7 4 2 5" xfId="729" xr:uid="{FCD62BCB-BE8D-4EAC-84B0-1E719167421D}"/>
    <cellStyle name="Normal 7 4 2 5 2" xfId="3560" xr:uid="{4536BF06-28BA-458F-AE56-676C48C9A3BD}"/>
    <cellStyle name="Normal 7 4 2 5 3" xfId="3561" xr:uid="{5510F213-293B-44B2-A93C-6C05B02DD468}"/>
    <cellStyle name="Normal 7 4 2 5 4" xfId="3562" xr:uid="{3BF4F5F2-64C0-4682-8EE4-B92BB38C9E28}"/>
    <cellStyle name="Normal 7 4 2 6" xfId="3563" xr:uid="{E0FB4F47-500A-44B4-870B-F5F5C87D8F0E}"/>
    <cellStyle name="Normal 7 4 2 6 2" xfId="3564" xr:uid="{9EEAA52C-126B-4287-8A64-8DE73FCE2468}"/>
    <cellStyle name="Normal 7 4 2 6 3" xfId="3565" xr:uid="{3704C9AB-C0A6-4966-8DEF-A456475F8260}"/>
    <cellStyle name="Normal 7 4 2 6 4" xfId="3566" xr:uid="{C27D2C21-9BB0-4EFD-8CC6-833977338AB9}"/>
    <cellStyle name="Normal 7 4 2 7" xfId="3567" xr:uid="{00CA0255-FAB1-4034-86D2-D9B4C567B64B}"/>
    <cellStyle name="Normal 7 4 2 8" xfId="3568" xr:uid="{0D7011D9-13D8-4D7D-9682-0028FFA364A1}"/>
    <cellStyle name="Normal 7 4 2 9" xfId="3569" xr:uid="{312105E6-4811-44C0-8FFA-5E956AABE29E}"/>
    <cellStyle name="Normal 7 4 3" xfId="364" xr:uid="{EA9679BA-C05B-4250-89D9-E24C1066DB38}"/>
    <cellStyle name="Normal 7 4 3 2" xfId="730" xr:uid="{75D6791B-B4DA-4561-87D4-619F889D13AB}"/>
    <cellStyle name="Normal 7 4 3 2 2" xfId="731" xr:uid="{1B9985F2-81E0-40B1-98A6-A357536F3184}"/>
    <cellStyle name="Normal 7 4 3 2 2 2" xfId="1922" xr:uid="{59BD15B6-FDDA-4F89-A985-1D295B538B18}"/>
    <cellStyle name="Normal 7 4 3 2 2 2 2" xfId="1923" xr:uid="{AEEC83AF-547F-4937-9AEB-3873383116C1}"/>
    <cellStyle name="Normal 7 4 3 2 2 3" xfId="1924" xr:uid="{771418BA-FCFD-4B9A-9E28-2B3DB77BCBF5}"/>
    <cellStyle name="Normal 7 4 3 2 2 3 2" xfId="6606" xr:uid="{985E60D1-384E-4A0F-A38A-D6B9C8B7A46D}"/>
    <cellStyle name="Normal 7 4 3 2 2 4" xfId="3570" xr:uid="{471213AA-6D20-4CEF-A39B-DB67ADFDC94C}"/>
    <cellStyle name="Normal 7 4 3 2 3" xfId="1925" xr:uid="{7333B789-8044-4490-B8D9-A1540AA2367E}"/>
    <cellStyle name="Normal 7 4 3 2 3 2" xfId="1926" xr:uid="{BCA9852B-74C6-45F9-9F4F-CDC16C8B01B2}"/>
    <cellStyle name="Normal 7 4 3 2 3 3" xfId="3571" xr:uid="{D00BEA3A-5312-4FA6-AF8C-9150D474856D}"/>
    <cellStyle name="Normal 7 4 3 2 3 4" xfId="3572" xr:uid="{86F01CC8-909F-4ADF-AA60-04674F76DB39}"/>
    <cellStyle name="Normal 7 4 3 2 4" xfId="1927" xr:uid="{44328D57-B141-4667-B98E-27FF10D7C3FE}"/>
    <cellStyle name="Normal 7 4 3 2 4 2" xfId="6607" xr:uid="{A79B7D6C-281F-4BE2-847E-564CC2CAB428}"/>
    <cellStyle name="Normal 7 4 3 2 5" xfId="3573" xr:uid="{15573679-5720-4C8D-894C-CB3B99CD6C37}"/>
    <cellStyle name="Normal 7 4 3 2 6" xfId="3574" xr:uid="{5D84DDD4-0F71-4E87-B70B-1E0303A673CC}"/>
    <cellStyle name="Normal 7 4 3 3" xfId="732" xr:uid="{F72D7B4F-BDCC-4C1D-8504-BA43E932F039}"/>
    <cellStyle name="Normal 7 4 3 3 2" xfId="1928" xr:uid="{5278F641-1CDB-438A-B1EC-F2FCED031F64}"/>
    <cellStyle name="Normal 7 4 3 3 2 2" xfId="1929" xr:uid="{8673281F-C2F1-4382-87B0-8A9D2F5300DD}"/>
    <cellStyle name="Normal 7 4 3 3 2 3" xfId="3575" xr:uid="{936724EC-5C25-467C-9705-C20DB940219E}"/>
    <cellStyle name="Normal 7 4 3 3 2 4" xfId="3576" xr:uid="{67B8116C-AC81-4897-8D69-A962E5434F1E}"/>
    <cellStyle name="Normal 7 4 3 3 3" xfId="1930" xr:uid="{FA7123DE-A737-4215-93E2-8BAD237B3863}"/>
    <cellStyle name="Normal 7 4 3 3 3 2" xfId="6608" xr:uid="{79871CA1-7135-42FE-B689-D3D2739FED94}"/>
    <cellStyle name="Normal 7 4 3 3 4" xfId="3577" xr:uid="{D306E4E5-0287-4B97-8BB6-5982643CE4B3}"/>
    <cellStyle name="Normal 7 4 3 3 5" xfId="3578" xr:uid="{4068A744-CD36-4665-A0F0-9599CDFA4CB2}"/>
    <cellStyle name="Normal 7 4 3 4" xfId="1931" xr:uid="{D8FB5713-5E96-46E0-BEC2-CCFF77B0C03E}"/>
    <cellStyle name="Normal 7 4 3 4 2" xfId="1932" xr:uid="{C21D747B-5EF6-4E09-9162-EFF2B8416B4D}"/>
    <cellStyle name="Normal 7 4 3 4 3" xfId="3579" xr:uid="{21389B5A-3483-4A90-8914-7FE3B9FAEE44}"/>
    <cellStyle name="Normal 7 4 3 4 4" xfId="3580" xr:uid="{6F4BA5FF-E6CA-4924-9DF6-3FBBEF2C398C}"/>
    <cellStyle name="Normal 7 4 3 5" xfId="1933" xr:uid="{A9EDAB29-76AB-4DB5-A818-EC303225F30D}"/>
    <cellStyle name="Normal 7 4 3 5 2" xfId="3581" xr:uid="{7677544E-6A48-4613-9D97-80B8D7645D1D}"/>
    <cellStyle name="Normal 7 4 3 5 3" xfId="3582" xr:uid="{26F2FFE2-01BB-4EC8-9486-F931A3B34CC5}"/>
    <cellStyle name="Normal 7 4 3 5 4" xfId="3583" xr:uid="{E46F7794-47D9-4784-9D73-1288E95D48FA}"/>
    <cellStyle name="Normal 7 4 3 6" xfId="3584" xr:uid="{D65DD2F9-4540-4740-AEB6-45D3E5111B70}"/>
    <cellStyle name="Normal 7 4 3 7" xfId="3585" xr:uid="{D0128505-8586-47B2-9CFD-09281EC03BB6}"/>
    <cellStyle name="Normal 7 4 3 8" xfId="3586" xr:uid="{3A6439A6-BBE6-4A6F-AA09-F7C15D17AD4D}"/>
    <cellStyle name="Normal 7 4 4" xfId="365" xr:uid="{8745146C-A21A-4332-A88C-74BB4C3B4D7B}"/>
    <cellStyle name="Normal 7 4 4 2" xfId="733" xr:uid="{39E6F905-8347-4092-8A9A-8EEF24E694EB}"/>
    <cellStyle name="Normal 7 4 4 2 2" xfId="734" xr:uid="{2134D94C-0CD4-461A-B816-A12B4AB0B092}"/>
    <cellStyle name="Normal 7 4 4 2 2 2" xfId="1934" xr:uid="{CDFB3C3B-0E54-4188-936A-119DA1BC01C9}"/>
    <cellStyle name="Normal 7 4 4 2 2 3" xfId="3587" xr:uid="{211A76A9-426F-4AB5-94E5-E0537631B914}"/>
    <cellStyle name="Normal 7 4 4 2 2 4" xfId="3588" xr:uid="{6CE526ED-75D0-4FE6-8760-5581BD877458}"/>
    <cellStyle name="Normal 7 4 4 2 3" xfId="1935" xr:uid="{BE628F03-381E-4AF1-B7D1-ED05D1AE45E2}"/>
    <cellStyle name="Normal 7 4 4 2 3 2" xfId="6609" xr:uid="{72A2ED39-7B01-4C09-B96C-02B5E5158F13}"/>
    <cellStyle name="Normal 7 4 4 2 4" xfId="3589" xr:uid="{A58E77D1-C188-461C-B805-745FB0A939CD}"/>
    <cellStyle name="Normal 7 4 4 2 5" xfId="3590" xr:uid="{67302910-05FB-4616-B823-5687671E143E}"/>
    <cellStyle name="Normal 7 4 4 3" xfId="735" xr:uid="{1536478D-CA47-49C1-ABE5-DB675E3BFA3C}"/>
    <cellStyle name="Normal 7 4 4 3 2" xfId="1936" xr:uid="{CEC61D61-794C-4606-A387-AA9AB26A2B7D}"/>
    <cellStyle name="Normal 7 4 4 3 3" xfId="3591" xr:uid="{E06B3F02-2C4C-4D72-AB54-88896A2F9321}"/>
    <cellStyle name="Normal 7 4 4 3 4" xfId="3592" xr:uid="{EBF89934-5876-490C-8E4C-52A01167892C}"/>
    <cellStyle name="Normal 7 4 4 4" xfId="1937" xr:uid="{44740DA4-9B9E-496E-8186-031D69F25291}"/>
    <cellStyle name="Normal 7 4 4 4 2" xfId="3593" xr:uid="{81FF1AB7-D1B2-4A14-AA4C-2B6404C866A9}"/>
    <cellStyle name="Normal 7 4 4 4 3" xfId="3594" xr:uid="{A5D8277F-E107-4C1B-A083-2B38DE597039}"/>
    <cellStyle name="Normal 7 4 4 4 4" xfId="3595" xr:uid="{236281AD-9CF9-48B8-B870-862BA18D13A0}"/>
    <cellStyle name="Normal 7 4 4 5" xfId="3596" xr:uid="{290C8F04-7D22-4223-A86E-9857CECE5487}"/>
    <cellStyle name="Normal 7 4 4 6" xfId="3597" xr:uid="{089B412A-1EAA-49C5-B0AA-94600D076842}"/>
    <cellStyle name="Normal 7 4 4 7" xfId="3598" xr:uid="{281CE52B-D9A3-4EC6-ABE7-6A7FB128CD14}"/>
    <cellStyle name="Normal 7 4 5" xfId="366" xr:uid="{161E03E4-D22C-4D2F-BB8C-8383C1347B43}"/>
    <cellStyle name="Normal 7 4 5 2" xfId="736" xr:uid="{1B77D16D-FF74-430C-B321-6D7AB6B30D5A}"/>
    <cellStyle name="Normal 7 4 5 2 2" xfId="1938" xr:uid="{D23AE0E7-05D9-4D61-B62A-96807B0D1D3C}"/>
    <cellStyle name="Normal 7 4 5 2 3" xfId="3599" xr:uid="{CCD89B89-0707-4DE3-8569-ACC66899D1F4}"/>
    <cellStyle name="Normal 7 4 5 2 4" xfId="3600" xr:uid="{493EA15E-F30D-46BF-8C80-F8B362118D95}"/>
    <cellStyle name="Normal 7 4 5 3" xfId="1939" xr:uid="{A3418938-B96A-431B-9573-5AEE00CC6FC1}"/>
    <cellStyle name="Normal 7 4 5 3 2" xfId="3601" xr:uid="{D82AA223-9C57-40F3-BA26-917F443FE1A2}"/>
    <cellStyle name="Normal 7 4 5 3 3" xfId="3602" xr:uid="{B54F297E-62B9-41B7-B537-04C183BCDC53}"/>
    <cellStyle name="Normal 7 4 5 3 4" xfId="3603" xr:uid="{B441587B-94E5-4453-A4BB-6A5AC129C5E9}"/>
    <cellStyle name="Normal 7 4 5 4" xfId="3604" xr:uid="{9DEACF6D-187E-487E-BB0F-F810D0114940}"/>
    <cellStyle name="Normal 7 4 5 5" xfId="3605" xr:uid="{303A1E9B-94FF-4CA5-B5EC-3BF65B90D7D8}"/>
    <cellStyle name="Normal 7 4 5 6" xfId="3606" xr:uid="{1FF5B7BE-BFD4-4290-965E-1F10B219D524}"/>
    <cellStyle name="Normal 7 4 6" xfId="737" xr:uid="{BC9806A0-5C7A-4759-B600-8409A49A611F}"/>
    <cellStyle name="Normal 7 4 6 2" xfId="1940" xr:uid="{1AE3860E-F97B-4CC8-A549-EFF545CBA446}"/>
    <cellStyle name="Normal 7 4 6 2 2" xfId="3607" xr:uid="{EB114885-ABD1-4DE7-BFFC-8A2340F9E71E}"/>
    <cellStyle name="Normal 7 4 6 2 3" xfId="3608" xr:uid="{DE5105B5-5828-4945-B7D4-5F84889FCAC0}"/>
    <cellStyle name="Normal 7 4 6 2 4" xfId="3609" xr:uid="{6C8EF969-67A5-4F2C-9138-8DAB6BDE66D4}"/>
    <cellStyle name="Normal 7 4 6 3" xfId="3610" xr:uid="{86375546-7325-414B-B9B9-31FCD6A1276C}"/>
    <cellStyle name="Normal 7 4 6 4" xfId="3611" xr:uid="{D0D8241E-0256-4942-8F3F-1ED66CF73D16}"/>
    <cellStyle name="Normal 7 4 6 5" xfId="3612" xr:uid="{6459A1D3-5FE2-4B00-BBF8-7C5DB088454C}"/>
    <cellStyle name="Normal 7 4 7" xfId="1941" xr:uid="{4C7177A6-F25B-4367-B809-B2BC14850730}"/>
    <cellStyle name="Normal 7 4 7 2" xfId="3613" xr:uid="{0AFA9BF7-C7DE-49FA-9ECA-CA6248E73272}"/>
    <cellStyle name="Normal 7 4 7 3" xfId="3614" xr:uid="{F282EFF2-022F-4179-A9AE-F587A9CA6A4A}"/>
    <cellStyle name="Normal 7 4 7 4" xfId="3615" xr:uid="{6F582F9B-78F2-4556-84BD-F83614C6E458}"/>
    <cellStyle name="Normal 7 4 8" xfId="3616" xr:uid="{49F545A8-6764-4C83-9807-4E1C274522F2}"/>
    <cellStyle name="Normal 7 4 8 2" xfId="3617" xr:uid="{83D915B6-121E-4CE7-BF44-10D16D85A968}"/>
    <cellStyle name="Normal 7 4 8 3" xfId="3618" xr:uid="{BC1EC81D-4264-4F2C-95DA-11985718F69C}"/>
    <cellStyle name="Normal 7 4 8 4" xfId="3619" xr:uid="{D955E08E-9A1F-4E28-A5E1-6C931C0AD9A1}"/>
    <cellStyle name="Normal 7 4 9" xfId="3620" xr:uid="{BBDB37CB-D6C5-4FA3-BD0B-996B0580207A}"/>
    <cellStyle name="Normal 7 5" xfId="143" xr:uid="{BC9E6EA1-1940-403D-9E32-93FB076EDB40}"/>
    <cellStyle name="Normal 7 5 2" xfId="144" xr:uid="{0E2EB0D8-01FE-4F1B-8413-DB7B4811596E}"/>
    <cellStyle name="Normal 7 5 2 2" xfId="367" xr:uid="{2D80FA44-6D83-4364-8A1B-95E357BD9694}"/>
    <cellStyle name="Normal 7 5 2 2 2" xfId="738" xr:uid="{08EFFAFB-9A9C-469A-A8E6-4BB83E315ED9}"/>
    <cellStyle name="Normal 7 5 2 2 2 2" xfId="1942" xr:uid="{300A687F-15CB-47A2-BD17-823671B8CF13}"/>
    <cellStyle name="Normal 7 5 2 2 2 3" xfId="3621" xr:uid="{47110F22-C2AF-4E9B-A05B-EB6280578E5C}"/>
    <cellStyle name="Normal 7 5 2 2 2 4" xfId="3622" xr:uid="{B2F5BA74-6546-4EC1-A0F7-48ABCE1180CE}"/>
    <cellStyle name="Normal 7 5 2 2 3" xfId="1943" xr:uid="{5F42DEF7-FAD8-4298-B304-2655DBC72F4D}"/>
    <cellStyle name="Normal 7 5 2 2 3 2" xfId="3623" xr:uid="{4B4F41AB-9E49-46DD-8E61-453E02487546}"/>
    <cellStyle name="Normal 7 5 2 2 3 3" xfId="3624" xr:uid="{FA5296D5-6EFA-462B-8998-0FE5E9958E28}"/>
    <cellStyle name="Normal 7 5 2 2 3 4" xfId="3625" xr:uid="{906A37A9-8CEA-41EA-9EBC-0F0723A9883F}"/>
    <cellStyle name="Normal 7 5 2 2 4" xfId="3626" xr:uid="{CB7574E1-E7FF-4822-95D7-182FD497385A}"/>
    <cellStyle name="Normal 7 5 2 2 5" xfId="3627" xr:uid="{57E5957A-7F50-4BA3-816B-397854B45DE2}"/>
    <cellStyle name="Normal 7 5 2 2 6" xfId="3628" xr:uid="{DDA52FFE-2A73-42C4-A7F0-D1D5B468B955}"/>
    <cellStyle name="Normal 7 5 2 3" xfId="739" xr:uid="{2FF2EFAC-7A96-405C-AA83-D041C8E11F64}"/>
    <cellStyle name="Normal 7 5 2 3 2" xfId="1944" xr:uid="{2B1C898D-06FE-4D46-80A7-62058A0EE430}"/>
    <cellStyle name="Normal 7 5 2 3 2 2" xfId="3629" xr:uid="{FD7C54D2-C4E8-4F50-942A-AFF67A2D4AD2}"/>
    <cellStyle name="Normal 7 5 2 3 2 3" xfId="3630" xr:uid="{A9C34080-8498-403A-BB5D-9C7AD21873B8}"/>
    <cellStyle name="Normal 7 5 2 3 2 4" xfId="3631" xr:uid="{8ECEA423-B85D-4975-A544-15CA02DE6ED4}"/>
    <cellStyle name="Normal 7 5 2 3 3" xfId="3632" xr:uid="{5856D93F-56D2-4044-BF21-3DC2777C1F49}"/>
    <cellStyle name="Normal 7 5 2 3 4" xfId="3633" xr:uid="{BF4EAAC1-EADE-4624-8CFF-E2B49A84DFFE}"/>
    <cellStyle name="Normal 7 5 2 3 5" xfId="3634" xr:uid="{0A5D82DF-D5AF-4D64-9D07-ED76591063A7}"/>
    <cellStyle name="Normal 7 5 2 4" xfId="1945" xr:uid="{6D37D755-668C-482C-BBC0-8CEB6D2667D0}"/>
    <cellStyle name="Normal 7 5 2 4 2" xfId="3635" xr:uid="{06412A63-6B94-4F10-AA13-0446B6BA5044}"/>
    <cellStyle name="Normal 7 5 2 4 3" xfId="3636" xr:uid="{868521F7-31AB-4251-A00D-D0ADBA81E264}"/>
    <cellStyle name="Normal 7 5 2 4 4" xfId="3637" xr:uid="{827B19D7-3AF0-4851-8DA1-2E5D1C4B90FA}"/>
    <cellStyle name="Normal 7 5 2 5" xfId="3638" xr:uid="{D80CB93A-C931-4558-8585-CF43E8F24E8E}"/>
    <cellStyle name="Normal 7 5 2 5 2" xfId="3639" xr:uid="{93A46554-78D9-4327-90B3-9FB4F0293FEB}"/>
    <cellStyle name="Normal 7 5 2 5 3" xfId="3640" xr:uid="{673E7C58-4BE0-47B2-A2EA-CA93D6E90C02}"/>
    <cellStyle name="Normal 7 5 2 5 4" xfId="3641" xr:uid="{33C85F86-B2D2-4052-A161-F435380C81AF}"/>
    <cellStyle name="Normal 7 5 2 6" xfId="3642" xr:uid="{83B86F6D-5236-40DB-94F4-4D909E3AEE47}"/>
    <cellStyle name="Normal 7 5 2 7" xfId="3643" xr:uid="{939675B6-22E7-4511-BD19-27D1FC7FC902}"/>
    <cellStyle name="Normal 7 5 2 8" xfId="3644" xr:uid="{926A963C-D4AD-4D1C-ACFC-1A75904CCF93}"/>
    <cellStyle name="Normal 7 5 3" xfId="368" xr:uid="{1764567D-A920-4C94-9E7B-DEF9240ADFAD}"/>
    <cellStyle name="Normal 7 5 3 2" xfId="740" xr:uid="{38253814-33D9-4444-83F4-95CDCA48707C}"/>
    <cellStyle name="Normal 7 5 3 2 2" xfId="741" xr:uid="{7986B5B9-3420-4B73-8B82-7D4045A0E114}"/>
    <cellStyle name="Normal 7 5 3 2 3" xfId="3645" xr:uid="{EE4AB0A7-1F54-4581-BB8F-B3FC507E6E3B}"/>
    <cellStyle name="Normal 7 5 3 2 4" xfId="3646" xr:uid="{737B5284-4920-4EA3-A125-7B84FAD3D1A6}"/>
    <cellStyle name="Normal 7 5 3 3" xfId="742" xr:uid="{3292B1C7-26D1-4D07-8703-19D72061494B}"/>
    <cellStyle name="Normal 7 5 3 3 2" xfId="3647" xr:uid="{1E5D1185-206F-4F1F-906F-B37D67CA163F}"/>
    <cellStyle name="Normal 7 5 3 3 3" xfId="3648" xr:uid="{8A4C9DCD-2F46-4DF9-877C-7F9EB0819314}"/>
    <cellStyle name="Normal 7 5 3 3 4" xfId="3649" xr:uid="{4BE67145-60C7-4149-B76D-14D63C9F507A}"/>
    <cellStyle name="Normal 7 5 3 4" xfId="3650" xr:uid="{D25BC0CA-5B43-48CF-A1EB-DEC78A3B0E4A}"/>
    <cellStyle name="Normal 7 5 3 5" xfId="3651" xr:uid="{784DBC5A-E785-46CB-A454-8DF76F57F879}"/>
    <cellStyle name="Normal 7 5 3 6" xfId="3652" xr:uid="{CAC46C26-5D76-4944-A96B-4F489C2053FA}"/>
    <cellStyle name="Normal 7 5 4" xfId="369" xr:uid="{5CD75F1D-A8A4-4328-BFDD-34D5F05A3F53}"/>
    <cellStyle name="Normal 7 5 4 2" xfId="743" xr:uid="{84867364-4F40-4F1C-9483-3AC6F73BFE3B}"/>
    <cellStyle name="Normal 7 5 4 2 2" xfId="3653" xr:uid="{4FC4D54E-F527-4778-AEF7-FA581343FE05}"/>
    <cellStyle name="Normal 7 5 4 2 3" xfId="3654" xr:uid="{12DEF111-F251-423C-8F1C-72060E2C0BC9}"/>
    <cellStyle name="Normal 7 5 4 2 4" xfId="3655" xr:uid="{26213026-EBB3-4B2F-B47D-C443DB00F619}"/>
    <cellStyle name="Normal 7 5 4 3" xfId="3656" xr:uid="{4A5F2279-8475-472A-B235-3CDAD0B500EB}"/>
    <cellStyle name="Normal 7 5 4 4" xfId="3657" xr:uid="{E0E5090B-DBC5-4743-942A-3B26A562AE54}"/>
    <cellStyle name="Normal 7 5 4 5" xfId="3658" xr:uid="{4E6CA37F-9BE8-435D-B1D1-DBAC18D4126A}"/>
    <cellStyle name="Normal 7 5 5" xfId="744" xr:uid="{22CB17B1-E50D-4864-9DF3-801870870A87}"/>
    <cellStyle name="Normal 7 5 5 2" xfId="3659" xr:uid="{2C62C7F0-C0AE-44F4-BDCE-9D0BB8D04A18}"/>
    <cellStyle name="Normal 7 5 5 3" xfId="3660" xr:uid="{2B702963-7125-4EC6-BCC7-6668FB91F554}"/>
    <cellStyle name="Normal 7 5 5 4" xfId="3661" xr:uid="{17FFFA69-1CE7-4316-BA8D-F71BCD105B10}"/>
    <cellStyle name="Normal 7 5 6" xfId="3662" xr:uid="{334CB889-206E-4B77-8E4E-F847FAD3871F}"/>
    <cellStyle name="Normal 7 5 6 2" xfId="3663" xr:uid="{DB2E342B-F6B0-4ABB-8778-55F9377468EA}"/>
    <cellStyle name="Normal 7 5 6 3" xfId="3664" xr:uid="{20B0DC98-811C-40EA-92A0-12C579753020}"/>
    <cellStyle name="Normal 7 5 6 4" xfId="3665" xr:uid="{454B7F1F-BBD9-4959-8DC6-57416C069D60}"/>
    <cellStyle name="Normal 7 5 7" xfId="3666" xr:uid="{B7BE14B3-D22C-41EB-BEDE-26C2B039BBDC}"/>
    <cellStyle name="Normal 7 5 8" xfId="3667" xr:uid="{BC7394CF-D852-4248-9988-E0E19F92738E}"/>
    <cellStyle name="Normal 7 5 9" xfId="3668" xr:uid="{0ADADD09-54E1-4FC5-85D7-0B4218D17E40}"/>
    <cellStyle name="Normal 7 6" xfId="145" xr:uid="{F5A41434-CA84-47DA-B52F-7DF12F7793DC}"/>
    <cellStyle name="Normal 7 6 2" xfId="370" xr:uid="{CA6F8016-51C7-4808-974F-51993527F2DA}"/>
    <cellStyle name="Normal 7 6 2 2" xfId="745" xr:uid="{D41A770B-DF1E-4ADE-9028-A90AD563A039}"/>
    <cellStyle name="Normal 7 6 2 2 2" xfId="1946" xr:uid="{A5E28DC0-9B27-4BE4-882B-702C3838AD55}"/>
    <cellStyle name="Normal 7 6 2 2 2 2" xfId="1947" xr:uid="{0297FD82-F1C3-4464-9CFB-291AD8F7350A}"/>
    <cellStyle name="Normal 7 6 2 2 3" xfId="1948" xr:uid="{C69D81ED-CCC9-4F95-BAA5-42B06B28BB1C}"/>
    <cellStyle name="Normal 7 6 2 2 3 2" xfId="6610" xr:uid="{2BF14F0E-3D79-4F58-8B06-EF2CC1DB5CB4}"/>
    <cellStyle name="Normal 7 6 2 2 4" xfId="3669" xr:uid="{A658E814-63F9-43B5-AC2D-B29FDD799C40}"/>
    <cellStyle name="Normal 7 6 2 3" xfId="1949" xr:uid="{09A1AB4A-F46E-4D07-A319-3A27B531FFF5}"/>
    <cellStyle name="Normal 7 6 2 3 2" xfId="1950" xr:uid="{FA98AE23-9552-4E68-8811-713ADFC2C87D}"/>
    <cellStyle name="Normal 7 6 2 3 3" xfId="3670" xr:uid="{2DDBC8EC-2460-458F-AFA1-792B53FBE897}"/>
    <cellStyle name="Normal 7 6 2 3 4" xfId="3671" xr:uid="{AE8C35A9-7290-4DFE-849A-0401557A3349}"/>
    <cellStyle name="Normal 7 6 2 4" xfId="1951" xr:uid="{CD9164F2-ACC0-4471-AC35-10A1CA4C5EF3}"/>
    <cellStyle name="Normal 7 6 2 4 2" xfId="6611" xr:uid="{A45C1488-2AC7-4038-B084-0534D73D9963}"/>
    <cellStyle name="Normal 7 6 2 5" xfId="3672" xr:uid="{9C87B088-BC81-4939-A47A-E054CFDFB7C1}"/>
    <cellStyle name="Normal 7 6 2 6" xfId="3673" xr:uid="{9A5E86AA-5B9E-4B5B-81CB-72E22BB78629}"/>
    <cellStyle name="Normal 7 6 3" xfId="746" xr:uid="{500773F3-4897-4F57-8886-AA09950DB4E5}"/>
    <cellStyle name="Normal 7 6 3 2" xfId="1952" xr:uid="{20585077-F513-473B-9C7C-D06F8BC93F8A}"/>
    <cellStyle name="Normal 7 6 3 2 2" xfId="1953" xr:uid="{027B7E2C-9B41-483B-81B4-45087F38602A}"/>
    <cellStyle name="Normal 7 6 3 2 3" xfId="3674" xr:uid="{A72F0585-6B85-49B0-80B9-43C26B39C969}"/>
    <cellStyle name="Normal 7 6 3 2 4" xfId="3675" xr:uid="{57A06078-1F58-4361-BFAF-C95A716B7209}"/>
    <cellStyle name="Normal 7 6 3 3" xfId="1954" xr:uid="{3E8375DD-B16A-4135-B339-0D21A2369512}"/>
    <cellStyle name="Normal 7 6 3 3 2" xfId="6612" xr:uid="{1173D30B-E7DC-4FF8-BDF0-81FA8A658AAF}"/>
    <cellStyle name="Normal 7 6 3 4" xfId="3676" xr:uid="{179C7C9D-A013-4027-8F6F-95AFB70B5C17}"/>
    <cellStyle name="Normal 7 6 3 5" xfId="3677" xr:uid="{B0895215-1E4F-4619-BB4E-8FF457A5CD0B}"/>
    <cellStyle name="Normal 7 6 4" xfId="1955" xr:uid="{666CE47A-6904-4799-937C-B1C9EA4FEC52}"/>
    <cellStyle name="Normal 7 6 4 2" xfId="1956" xr:uid="{630C5071-6169-444F-9A79-3C9DFE8CA89A}"/>
    <cellStyle name="Normal 7 6 4 3" xfId="3678" xr:uid="{75451F37-1734-4493-9FD3-8C38E88D1F87}"/>
    <cellStyle name="Normal 7 6 4 4" xfId="3679" xr:uid="{974E5A88-2DF1-4DE8-87BE-6EA7A68CD3E1}"/>
    <cellStyle name="Normal 7 6 5" xfId="1957" xr:uid="{4CF712C6-7BEF-45C9-9222-2AEB1D3F1E1B}"/>
    <cellStyle name="Normal 7 6 5 2" xfId="3680" xr:uid="{80CFCE9D-5174-45B0-A8B7-F54AC0930C78}"/>
    <cellStyle name="Normal 7 6 5 3" xfId="3681" xr:uid="{DF52C752-67DC-409E-BE8C-8ECD0AB800C8}"/>
    <cellStyle name="Normal 7 6 5 4" xfId="3682" xr:uid="{EE25C4E6-684B-4074-A09B-8C6242CC814F}"/>
    <cellStyle name="Normal 7 6 6" xfId="3683" xr:uid="{B545FEAF-537E-4374-9028-EDCBF3109FC3}"/>
    <cellStyle name="Normal 7 6 7" xfId="3684" xr:uid="{8EA3321C-444F-4315-823C-95586EF852E0}"/>
    <cellStyle name="Normal 7 6 8" xfId="3685" xr:uid="{DCC5DB82-188C-408C-9502-EF9B79BB012C}"/>
    <cellStyle name="Normal 7 7" xfId="371" xr:uid="{964FC32A-03B3-4C59-B787-CA4C2F9782CC}"/>
    <cellStyle name="Normal 7 7 2" xfId="747" xr:uid="{26FD9070-F5CD-4AC9-9A97-21B8E50CC187}"/>
    <cellStyle name="Normal 7 7 2 2" xfId="748" xr:uid="{EF1DB7B9-963C-4E1F-84AF-88A1EE2B36F4}"/>
    <cellStyle name="Normal 7 7 2 2 2" xfId="1958" xr:uid="{FFEB5326-C2D6-47A8-9AD3-857D2C30DC8B}"/>
    <cellStyle name="Normal 7 7 2 2 3" xfId="3686" xr:uid="{2482FB8F-7026-4EE3-A1D3-49202CAF1B84}"/>
    <cellStyle name="Normal 7 7 2 2 4" xfId="3687" xr:uid="{220BCE79-B63F-41C9-A2B1-2C2B2EA38A82}"/>
    <cellStyle name="Normal 7 7 2 3" xfId="1959" xr:uid="{5F53F6EE-77DB-4D53-AC44-763FD90CAA71}"/>
    <cellStyle name="Normal 7 7 2 3 2" xfId="6613" xr:uid="{B04ABE2E-7B46-4462-A714-BF66D42F7D2A}"/>
    <cellStyle name="Normal 7 7 2 4" xfId="3688" xr:uid="{6104513E-304F-4133-B49F-EF7FF7DB1E64}"/>
    <cellStyle name="Normal 7 7 2 5" xfId="3689" xr:uid="{95B67DEE-0324-4470-BB26-10063B4756E2}"/>
    <cellStyle name="Normal 7 7 3" xfId="749" xr:uid="{C189CAF3-7427-4D54-9C8A-33D951953147}"/>
    <cellStyle name="Normal 7 7 3 2" xfId="1960" xr:uid="{BF21EEB7-A250-4C20-B451-A78472B595E3}"/>
    <cellStyle name="Normal 7 7 3 3" xfId="3690" xr:uid="{D536BEE1-754E-47A7-9CC9-C09B2CD8A968}"/>
    <cellStyle name="Normal 7 7 3 4" xfId="3691" xr:uid="{A53D40A2-1C0F-46E0-B7DF-49E68640465E}"/>
    <cellStyle name="Normal 7 7 4" xfId="1961" xr:uid="{2DAE116F-0411-4F12-B1D9-A26C91E43120}"/>
    <cellStyle name="Normal 7 7 4 2" xfId="3692" xr:uid="{2F6369AC-A914-4D18-BD01-756BDACF8FBE}"/>
    <cellStyle name="Normal 7 7 4 3" xfId="3693" xr:uid="{ADAA3965-D655-4DE0-BEC7-2AD8B7E569FF}"/>
    <cellStyle name="Normal 7 7 4 4" xfId="3694" xr:uid="{684CC0ED-0248-4563-89B2-3029DFE792DB}"/>
    <cellStyle name="Normal 7 7 5" xfId="3695" xr:uid="{70C33089-D23B-4FCF-8ACC-2AC2AC904950}"/>
    <cellStyle name="Normal 7 7 6" xfId="3696" xr:uid="{7207978A-A774-4C00-897A-CD044E1AA74B}"/>
    <cellStyle name="Normal 7 7 7" xfId="3697" xr:uid="{BBE97FFB-5962-4E53-9780-3BE8BAEE53DA}"/>
    <cellStyle name="Normal 7 8" xfId="372" xr:uid="{4BF80B57-77CA-4400-AA95-AB9B8EC10E33}"/>
    <cellStyle name="Normal 7 8 2" xfId="750" xr:uid="{EADE647E-B672-4BC5-87F2-FE309410BB51}"/>
    <cellStyle name="Normal 7 8 2 2" xfId="1962" xr:uid="{B5DDDFF2-7FAB-4CF4-AFCA-FDFEE86D61AB}"/>
    <cellStyle name="Normal 7 8 2 3" xfId="3698" xr:uid="{71487C5C-1598-4B00-8308-8246100E01AA}"/>
    <cellStyle name="Normal 7 8 2 4" xfId="3699" xr:uid="{1E2D538B-33EB-487D-ABB5-B18FBA42FAB6}"/>
    <cellStyle name="Normal 7 8 3" xfId="1963" xr:uid="{D1F4DFB8-6887-4066-911D-0012FAD91D9B}"/>
    <cellStyle name="Normal 7 8 3 2" xfId="3700" xr:uid="{81E70914-CC0D-4099-9152-AA7697DE7E7A}"/>
    <cellStyle name="Normal 7 8 3 3" xfId="3701" xr:uid="{349BAD29-20A6-429F-BF5E-E2E255C5C36E}"/>
    <cellStyle name="Normal 7 8 3 4" xfId="3702" xr:uid="{449C915E-E5EC-4EF0-BFBB-7DF665634758}"/>
    <cellStyle name="Normal 7 8 4" xfId="3703" xr:uid="{EEFA8477-F436-4CBE-B9CC-D854258BE409}"/>
    <cellStyle name="Normal 7 8 5" xfId="3704" xr:uid="{A6F2250B-EC2D-45B7-A9B7-85D68A4A000A}"/>
    <cellStyle name="Normal 7 8 6" xfId="3705" xr:uid="{4393CD7A-6888-4C82-8B5B-9996C9C9C4AD}"/>
    <cellStyle name="Normal 7 9" xfId="373" xr:uid="{E641CA0A-3001-4FA7-82B9-5C5AB353083B}"/>
    <cellStyle name="Normal 7 9 2" xfId="1964" xr:uid="{E02FF13C-FCDF-40B1-BEDC-A073568B8123}"/>
    <cellStyle name="Normal 7 9 2 2" xfId="3706" xr:uid="{C896632F-5EDB-4938-BCDD-F6D965240FE8}"/>
    <cellStyle name="Normal 7 9 2 2 2" xfId="4408" xr:uid="{6AD07393-85F7-42A5-B440-3A94A7F00BCF}"/>
    <cellStyle name="Normal 7 9 2 2 2 2" xfId="6929" xr:uid="{9E4C9087-7346-40DD-AA12-401BE2B552E4}"/>
    <cellStyle name="Normal 7 9 2 2 3" xfId="4687" xr:uid="{A6D9181E-09B5-4E5F-8045-16F533391197}"/>
    <cellStyle name="Normal 7 9 2 3" xfId="3707" xr:uid="{FB32D99A-E910-4265-B11C-100FBF1A81E6}"/>
    <cellStyle name="Normal 7 9 2 4" xfId="3708" xr:uid="{1D5B3528-0A11-464A-8D99-201FA65D60D2}"/>
    <cellStyle name="Normal 7 9 3" xfId="3709" xr:uid="{51220988-FD0F-4A66-8715-3B1CD1ED04C2}"/>
    <cellStyle name="Normal 7 9 3 2" xfId="5346" xr:uid="{6F34F259-1A6D-485E-A8C2-EEF41FFE039B}"/>
    <cellStyle name="Normal 7 9 4" xfId="3710" xr:uid="{D223E0E5-196A-44BE-AAE6-38630E153C2D}"/>
    <cellStyle name="Normal 7 9 4 2" xfId="4578" xr:uid="{E4C95E5A-76B8-4F83-97C8-3064F9728B47}"/>
    <cellStyle name="Normal 7 9 4 3" xfId="4688" xr:uid="{E9EB4C96-3ED0-480B-8EE3-E2806E5859F4}"/>
    <cellStyle name="Normal 7 9 4 4" xfId="4607" xr:uid="{9E29A034-8665-4ACF-96AC-DF00FD55BA94}"/>
    <cellStyle name="Normal 7 9 5" xfId="3711" xr:uid="{2F58A1E9-D17C-47E9-B069-69619A9218F8}"/>
    <cellStyle name="Normal 8" xfId="146" xr:uid="{9E2AF736-B31B-4B1C-9759-15B586339185}"/>
    <cellStyle name="Normal 8 10" xfId="1965" xr:uid="{1A475499-A639-4491-A739-0136D0F7DA4B}"/>
    <cellStyle name="Normal 8 10 2" xfId="3712" xr:uid="{D66E9854-8481-498B-BF16-B87104FB96D2}"/>
    <cellStyle name="Normal 8 10 3" xfId="3713" xr:uid="{D7FB7B5F-1911-4E29-92AB-0341183DDC64}"/>
    <cellStyle name="Normal 8 10 4" xfId="3714" xr:uid="{19AB7728-CAE6-498D-BFC2-E3599D2DD96F}"/>
    <cellStyle name="Normal 8 11" xfId="3715" xr:uid="{754395D9-D658-4520-903C-AA4821BA1333}"/>
    <cellStyle name="Normal 8 11 2" xfId="3716" xr:uid="{126C676B-F06B-4D46-B33E-D729A0B5BA8C}"/>
    <cellStyle name="Normal 8 11 3" xfId="3717" xr:uid="{383064A4-E097-4C8D-83C5-5E7BBBD12A15}"/>
    <cellStyle name="Normal 8 11 4" xfId="3718" xr:uid="{93435758-1225-41B7-9FCD-221D016DD5B8}"/>
    <cellStyle name="Normal 8 12" xfId="3719" xr:uid="{68CA29F0-189E-47B3-9315-B78775831107}"/>
    <cellStyle name="Normal 8 12 2" xfId="3720" xr:uid="{95473B40-F428-4F9F-8172-BFFF23598BC9}"/>
    <cellStyle name="Normal 8 13" xfId="3721" xr:uid="{06BDCAF8-1AFE-4590-8348-E5AE4752BE62}"/>
    <cellStyle name="Normal 8 14" xfId="3722" xr:uid="{F81F2713-6DCF-439B-AFD9-DE4482AE1F8E}"/>
    <cellStyle name="Normal 8 15" xfId="3723" xr:uid="{D92D564F-24C9-4DFD-B56F-2BC681538982}"/>
    <cellStyle name="Normal 8 2" xfId="147" xr:uid="{F0A88980-DF01-4C71-B849-0464925BAB90}"/>
    <cellStyle name="Normal 8 2 10" xfId="3724" xr:uid="{13A74131-C5CE-4048-9963-099117705585}"/>
    <cellStyle name="Normal 8 2 11" xfId="3725" xr:uid="{49A63B5E-1AB5-414B-8A75-77564248C9AF}"/>
    <cellStyle name="Normal 8 2 2" xfId="148" xr:uid="{09C42BB8-8D9B-410E-BE92-01F6B6D4E089}"/>
    <cellStyle name="Normal 8 2 2 2" xfId="149" xr:uid="{945B5521-13E2-4443-A882-E4775926831D}"/>
    <cellStyle name="Normal 8 2 2 2 2" xfId="374" xr:uid="{0B9D1913-CF17-40B1-B6D5-2CC3FE62D46F}"/>
    <cellStyle name="Normal 8 2 2 2 2 2" xfId="751" xr:uid="{C5AC2CD8-0091-4404-8A4F-35E75CAC0BBE}"/>
    <cellStyle name="Normal 8 2 2 2 2 2 2" xfId="752" xr:uid="{DD0786E8-3AC3-4921-A107-8468CE4F9AB7}"/>
    <cellStyle name="Normal 8 2 2 2 2 2 2 2" xfId="1966" xr:uid="{07A9EC09-79FE-4D18-925C-2CA42D257193}"/>
    <cellStyle name="Normal 8 2 2 2 2 2 2 2 2" xfId="1967" xr:uid="{6BD659C7-E7B5-43FE-B3E9-8E19E949D1A8}"/>
    <cellStyle name="Normal 8 2 2 2 2 2 2 3" xfId="1968" xr:uid="{BF7C494A-C9B4-4B1B-98DF-7B833F0C8806}"/>
    <cellStyle name="Normal 8 2 2 2 2 2 2 3 2" xfId="6614" xr:uid="{F3F033EA-D3A3-480D-8158-3F344BFBDD63}"/>
    <cellStyle name="Normal 8 2 2 2 2 2 2 4" xfId="6615" xr:uid="{A83952F4-8E9C-4A2A-B4C9-70F36BE6C7C7}"/>
    <cellStyle name="Normal 8 2 2 2 2 2 3" xfId="1969" xr:uid="{F391BF71-1ABB-4F61-99B2-0CDB3D361B3B}"/>
    <cellStyle name="Normal 8 2 2 2 2 2 3 2" xfId="1970" xr:uid="{9A046B98-2FD6-4B8D-A675-FC0EB185ED35}"/>
    <cellStyle name="Normal 8 2 2 2 2 2 4" xfId="1971" xr:uid="{E0F59CAA-25D7-490C-BA9A-CDB63D5B9030}"/>
    <cellStyle name="Normal 8 2 2 2 2 2 4 2" xfId="6616" xr:uid="{292443DA-CA00-4540-8201-9B59F3A6E01D}"/>
    <cellStyle name="Normal 8 2 2 2 2 2 5" xfId="6617" xr:uid="{0FF0B2B3-D9D6-4C69-A840-C26E25EF3252}"/>
    <cellStyle name="Normal 8 2 2 2 2 3" xfId="753" xr:uid="{9E25C918-5849-4FEE-A49E-323F0A544F75}"/>
    <cellStyle name="Normal 8 2 2 2 2 3 2" xfId="1972" xr:uid="{D00015DB-86BA-48D9-8264-31A4C8095461}"/>
    <cellStyle name="Normal 8 2 2 2 2 3 2 2" xfId="1973" xr:uid="{EC935397-94FF-46C6-89FC-68B2210DC7F2}"/>
    <cellStyle name="Normal 8 2 2 2 2 3 3" xfId="1974" xr:uid="{3B07B620-FAB1-4006-8DA9-7FF201763A67}"/>
    <cellStyle name="Normal 8 2 2 2 2 3 3 2" xfId="6618" xr:uid="{9A7A8A34-36F5-412D-856F-25A4973F2FF5}"/>
    <cellStyle name="Normal 8 2 2 2 2 3 4" xfId="3726" xr:uid="{E8FA7C79-81FB-489A-8BC7-844F84A8DE95}"/>
    <cellStyle name="Normal 8 2 2 2 2 4" xfId="1975" xr:uid="{D1239284-FB7F-42A8-9592-19DE25BA6091}"/>
    <cellStyle name="Normal 8 2 2 2 2 4 2" xfId="1976" xr:uid="{B8C67123-F3B2-4BA4-99E1-9D87AC2CB469}"/>
    <cellStyle name="Normal 8 2 2 2 2 5" xfId="1977" xr:uid="{94B00FA6-2C68-40C4-9726-BD8D504B79AC}"/>
    <cellStyle name="Normal 8 2 2 2 2 5 2" xfId="6619" xr:uid="{6955716A-D676-448A-BFD4-E94EA115D419}"/>
    <cellStyle name="Normal 8 2 2 2 2 6" xfId="3727" xr:uid="{A797A845-2D96-418A-95BD-321C1F2C7EEF}"/>
    <cellStyle name="Normal 8 2 2 2 3" xfId="375" xr:uid="{C1B16AC0-E64A-4D0F-B47E-485511AC97E7}"/>
    <cellStyle name="Normal 8 2 2 2 3 2" xfId="754" xr:uid="{40502103-32B4-4EAA-A8F8-1C659B0D6B9A}"/>
    <cellStyle name="Normal 8 2 2 2 3 2 2" xfId="755" xr:uid="{C4152621-17C1-4B61-9729-BF99981B6C58}"/>
    <cellStyle name="Normal 8 2 2 2 3 2 2 2" xfId="1978" xr:uid="{57E6653D-FA84-4008-AC89-A190051AE0C6}"/>
    <cellStyle name="Normal 8 2 2 2 3 2 2 2 2" xfId="1979" xr:uid="{331206CD-9724-4780-B59B-B88853521F72}"/>
    <cellStyle name="Normal 8 2 2 2 3 2 2 3" xfId="1980" xr:uid="{5D08E22B-95F5-4FA4-B15A-64D175F4D522}"/>
    <cellStyle name="Normal 8 2 2 2 3 2 2 3 2" xfId="6620" xr:uid="{EA0B469C-C8D9-4A31-B2DA-866ED81C59DD}"/>
    <cellStyle name="Normal 8 2 2 2 3 2 2 4" xfId="6621" xr:uid="{EB7AE418-3BFF-462B-ABEE-9931931C2D67}"/>
    <cellStyle name="Normal 8 2 2 2 3 2 3" xfId="1981" xr:uid="{4B4E6771-5F20-476A-B13E-449DD16BF176}"/>
    <cellStyle name="Normal 8 2 2 2 3 2 3 2" xfId="1982" xr:uid="{C76CDEEC-C408-4A1B-87D6-662262977C9B}"/>
    <cellStyle name="Normal 8 2 2 2 3 2 4" xfId="1983" xr:uid="{0101A882-4A4B-460C-8ACE-63D1284010E5}"/>
    <cellStyle name="Normal 8 2 2 2 3 2 4 2" xfId="6622" xr:uid="{508CA494-036A-4307-80AC-D7499E3675DC}"/>
    <cellStyle name="Normal 8 2 2 2 3 2 5" xfId="6623" xr:uid="{7E8A660F-0789-4534-BEE7-F0FE8E6A6239}"/>
    <cellStyle name="Normal 8 2 2 2 3 3" xfId="756" xr:uid="{9F5FDC58-66BB-4A48-80E3-346C42CF4AF5}"/>
    <cellStyle name="Normal 8 2 2 2 3 3 2" xfId="1984" xr:uid="{8E3ED733-C950-4FAB-A0FD-69903B678F50}"/>
    <cellStyle name="Normal 8 2 2 2 3 3 2 2" xfId="1985" xr:uid="{CF62C1BE-DF06-4EE5-8839-E14443088A45}"/>
    <cellStyle name="Normal 8 2 2 2 3 3 3" xfId="1986" xr:uid="{47468620-8628-4B44-9BFD-90C1A70B21F2}"/>
    <cellStyle name="Normal 8 2 2 2 3 3 3 2" xfId="6624" xr:uid="{7CE7A0B1-3D35-47C0-A1FA-FBCACC7F01AC}"/>
    <cellStyle name="Normal 8 2 2 2 3 3 4" xfId="6625" xr:uid="{34F19B6C-0264-4FB2-9862-99D627C3A989}"/>
    <cellStyle name="Normal 8 2 2 2 3 4" xfId="1987" xr:uid="{91FE9A99-0EA5-41AE-AF53-A08870F67316}"/>
    <cellStyle name="Normal 8 2 2 2 3 4 2" xfId="1988" xr:uid="{9A10D29A-D094-4ED7-9E21-528270045F85}"/>
    <cellStyle name="Normal 8 2 2 2 3 5" xfId="1989" xr:uid="{FF3A5267-C323-498A-BCE5-7E261A65C7EA}"/>
    <cellStyle name="Normal 8 2 2 2 3 5 2" xfId="6626" xr:uid="{EA30AEF8-15B8-4572-AD25-CFB0497F5568}"/>
    <cellStyle name="Normal 8 2 2 2 3 6" xfId="6627" xr:uid="{7DF4578A-41D1-4B19-85B6-3BFC213D1E80}"/>
    <cellStyle name="Normal 8 2 2 2 4" xfId="757" xr:uid="{29B8F2BB-201F-4321-990C-5A27263B44EF}"/>
    <cellStyle name="Normal 8 2 2 2 4 2" xfId="758" xr:uid="{3E7BB762-B064-4DD6-A40A-4E1A1D9D80B7}"/>
    <cellStyle name="Normal 8 2 2 2 4 2 2" xfId="1990" xr:uid="{5D3E07F9-6B41-4855-997D-0F48902C37B5}"/>
    <cellStyle name="Normal 8 2 2 2 4 2 2 2" xfId="1991" xr:uid="{CE714BF1-4396-4428-A0BB-B036FC7E05F3}"/>
    <cellStyle name="Normal 8 2 2 2 4 2 3" xfId="1992" xr:uid="{CF840B9D-3C9B-42E4-8EDB-2E83594735A9}"/>
    <cellStyle name="Normal 8 2 2 2 4 2 3 2" xfId="6628" xr:uid="{B1A6B763-B2C8-4D7B-90F8-F1DEDE828EAE}"/>
    <cellStyle name="Normal 8 2 2 2 4 2 4" xfId="6629" xr:uid="{A3DAE6AD-0FB1-4D6B-B1C6-F8222ADC4412}"/>
    <cellStyle name="Normal 8 2 2 2 4 3" xfId="1993" xr:uid="{08E36567-1363-415C-B438-962952F3A47D}"/>
    <cellStyle name="Normal 8 2 2 2 4 3 2" xfId="1994" xr:uid="{B5549968-0CBD-4F1F-A836-1462146496A8}"/>
    <cellStyle name="Normal 8 2 2 2 4 4" xfId="1995" xr:uid="{765A1442-1998-4F8A-84D3-FEADD1ABE5DD}"/>
    <cellStyle name="Normal 8 2 2 2 4 4 2" xfId="6630" xr:uid="{3AEFD374-C103-42C3-9464-8DD608F06D61}"/>
    <cellStyle name="Normal 8 2 2 2 4 5" xfId="6631" xr:uid="{81B6F0A7-B67B-4609-ABBA-0A5A404C632A}"/>
    <cellStyle name="Normal 8 2 2 2 5" xfId="759" xr:uid="{F7A91ED9-3937-4D60-8259-7DD1E6116A61}"/>
    <cellStyle name="Normal 8 2 2 2 5 2" xfId="1996" xr:uid="{ED4F1559-EDA3-495E-9CBE-3A93B40E5E68}"/>
    <cellStyle name="Normal 8 2 2 2 5 2 2" xfId="1997" xr:uid="{CCD44264-EDE3-433B-942B-EB7B86727A75}"/>
    <cellStyle name="Normal 8 2 2 2 5 3" xfId="1998" xr:uid="{8AFC22C9-569B-4F66-8268-402E787558AA}"/>
    <cellStyle name="Normal 8 2 2 2 5 3 2" xfId="6632" xr:uid="{3B5DD055-77BE-4E5F-9E9B-44596ADA8320}"/>
    <cellStyle name="Normal 8 2 2 2 5 4" xfId="3728" xr:uid="{CA018D19-2176-476F-AE9F-26C07F7629D1}"/>
    <cellStyle name="Normal 8 2 2 2 6" xfId="1999" xr:uid="{E42324C7-2816-4A39-A89B-D422071F94B6}"/>
    <cellStyle name="Normal 8 2 2 2 6 2" xfId="2000" xr:uid="{CEE38608-650C-45D1-B276-699955E58630}"/>
    <cellStyle name="Normal 8 2 2 2 7" xfId="2001" xr:uid="{DF813F29-503A-4C3F-AAAE-9D10DB456358}"/>
    <cellStyle name="Normal 8 2 2 2 7 2" xfId="6633" xr:uid="{C0BC0678-5556-480B-80AA-E80E6217189B}"/>
    <cellStyle name="Normal 8 2 2 2 8" xfId="3729" xr:uid="{CBB4422F-11A9-462D-9D32-F9292E806538}"/>
    <cellStyle name="Normal 8 2 2 3" xfId="376" xr:uid="{1941B0E0-258A-42AE-9FAE-8D4852821F12}"/>
    <cellStyle name="Normal 8 2 2 3 2" xfId="760" xr:uid="{F9DD11F0-3DCD-43E8-82BD-266691369DE8}"/>
    <cellStyle name="Normal 8 2 2 3 2 2" xfId="761" xr:uid="{67A01F80-8D57-41D2-ABF4-581153FAE5C2}"/>
    <cellStyle name="Normal 8 2 2 3 2 2 2" xfId="2002" xr:uid="{DA5709A8-75FD-40CC-834F-F4B359399EA0}"/>
    <cellStyle name="Normal 8 2 2 3 2 2 2 2" xfId="2003" xr:uid="{305EC1AD-41A9-44C6-8161-1C0198A4776D}"/>
    <cellStyle name="Normal 8 2 2 3 2 2 3" xfId="2004" xr:uid="{D8049F67-B121-421B-9EC9-C598714E8BB8}"/>
    <cellStyle name="Normal 8 2 2 3 2 2 3 2" xfId="6634" xr:uid="{3DB390CC-AF6A-4C37-951B-87B422E247B4}"/>
    <cellStyle name="Normal 8 2 2 3 2 2 4" xfId="6635" xr:uid="{83005395-6496-4E68-B151-9345453D27DA}"/>
    <cellStyle name="Normal 8 2 2 3 2 3" xfId="2005" xr:uid="{CB85F653-0747-464C-9834-30E25C7D76A4}"/>
    <cellStyle name="Normal 8 2 2 3 2 3 2" xfId="2006" xr:uid="{F6115AD4-E6F8-424F-A645-29EC559DB9D6}"/>
    <cellStyle name="Normal 8 2 2 3 2 4" xfId="2007" xr:uid="{2451596D-06EF-4C21-ACC1-4232B4114CAE}"/>
    <cellStyle name="Normal 8 2 2 3 2 4 2" xfId="6636" xr:uid="{CE12EFC4-415D-4C24-90F2-C62F3AA57D9B}"/>
    <cellStyle name="Normal 8 2 2 3 2 5" xfId="6637" xr:uid="{D24F2B8A-0851-471F-864C-AD0EACBA9A69}"/>
    <cellStyle name="Normal 8 2 2 3 3" xfId="762" xr:uid="{D2D284CC-A9CB-4EAB-B91F-EE3ACCE80E87}"/>
    <cellStyle name="Normal 8 2 2 3 3 2" xfId="2008" xr:uid="{1C5D5A4A-F3DA-43DE-9499-6B656A8D351D}"/>
    <cellStyle name="Normal 8 2 2 3 3 2 2" xfId="2009" xr:uid="{A6077DA8-3711-4BD3-B0FF-56E3F0366533}"/>
    <cellStyle name="Normal 8 2 2 3 3 3" xfId="2010" xr:uid="{5EC1273F-3771-4A8B-9C0E-DC13675DBD6B}"/>
    <cellStyle name="Normal 8 2 2 3 3 3 2" xfId="6638" xr:uid="{6349BF36-066C-4347-BE75-F179E7B9D430}"/>
    <cellStyle name="Normal 8 2 2 3 3 4" xfId="3730" xr:uid="{3D8D99E0-F528-4763-9DFA-4D242D2E2B9E}"/>
    <cellStyle name="Normal 8 2 2 3 4" xfId="2011" xr:uid="{7F3F822F-9EDC-4B3F-ADB1-1E14A88EB887}"/>
    <cellStyle name="Normal 8 2 2 3 4 2" xfId="2012" xr:uid="{764BA49F-8227-4CCC-BD78-1C9560292DD7}"/>
    <cellStyle name="Normal 8 2 2 3 5" xfId="2013" xr:uid="{F45F089F-E42F-409D-B058-4EAE3B0B7D72}"/>
    <cellStyle name="Normal 8 2 2 3 5 2" xfId="6639" xr:uid="{6EAC0FD4-4939-4082-AB04-68B716CAC318}"/>
    <cellStyle name="Normal 8 2 2 3 6" xfId="3731" xr:uid="{B280B16E-8A93-4273-BBF4-660ACA7B8CBE}"/>
    <cellStyle name="Normal 8 2 2 4" xfId="377" xr:uid="{F0FB180B-ECD1-4337-9762-DCF5FD3EB62B}"/>
    <cellStyle name="Normal 8 2 2 4 2" xfId="763" xr:uid="{227B8E06-BCF8-4986-A937-4552319B0DE9}"/>
    <cellStyle name="Normal 8 2 2 4 2 2" xfId="764" xr:uid="{9D4B1018-528F-4CDF-8814-1F89F6BE4B05}"/>
    <cellStyle name="Normal 8 2 2 4 2 2 2" xfId="2014" xr:uid="{7A85E0D2-43A0-45FA-9BEF-92011C4E8863}"/>
    <cellStyle name="Normal 8 2 2 4 2 2 2 2" xfId="2015" xr:uid="{608477A7-BB77-4576-BA25-E787D4A85DB1}"/>
    <cellStyle name="Normal 8 2 2 4 2 2 3" xfId="2016" xr:uid="{63DDB73B-2A2D-45C8-B275-9DDE25723497}"/>
    <cellStyle name="Normal 8 2 2 4 2 2 3 2" xfId="6640" xr:uid="{B203DD03-6529-48DD-A970-2F5237BAACFB}"/>
    <cellStyle name="Normal 8 2 2 4 2 2 4" xfId="6641" xr:uid="{9CE6C8C1-7A25-45BE-969A-5F959F4B2205}"/>
    <cellStyle name="Normal 8 2 2 4 2 3" xfId="2017" xr:uid="{C54AFEF8-E0CC-4F84-A380-A3A7E61CDB9C}"/>
    <cellStyle name="Normal 8 2 2 4 2 3 2" xfId="2018" xr:uid="{16C80CB3-2278-4DEB-B00C-F10DBDE04180}"/>
    <cellStyle name="Normal 8 2 2 4 2 4" xfId="2019" xr:uid="{7099E7D4-AD72-48CB-BB17-3F4C2584888B}"/>
    <cellStyle name="Normal 8 2 2 4 2 4 2" xfId="6642" xr:uid="{DDB0320C-D45E-4E8A-A4F2-13579A0669F6}"/>
    <cellStyle name="Normal 8 2 2 4 2 5" xfId="6643" xr:uid="{01978972-5D08-45FD-859F-AFFD67446B9C}"/>
    <cellStyle name="Normal 8 2 2 4 3" xfId="765" xr:uid="{09AF2B0F-E758-46B9-8484-0E8FEE15631A}"/>
    <cellStyle name="Normal 8 2 2 4 3 2" xfId="2020" xr:uid="{97B69B55-DC44-4BFB-873E-C410C4181124}"/>
    <cellStyle name="Normal 8 2 2 4 3 2 2" xfId="2021" xr:uid="{F7517047-39E5-4BB8-82B0-9724CC8E175E}"/>
    <cellStyle name="Normal 8 2 2 4 3 3" xfId="2022" xr:uid="{EC2FA136-501A-4589-AF06-509DEFB66B24}"/>
    <cellStyle name="Normal 8 2 2 4 3 3 2" xfId="6644" xr:uid="{A8147FAF-111A-44E8-A4C1-4F541856E283}"/>
    <cellStyle name="Normal 8 2 2 4 3 4" xfId="6645" xr:uid="{D3184660-9BFF-4705-A0B5-A88D3F588F69}"/>
    <cellStyle name="Normal 8 2 2 4 4" xfId="2023" xr:uid="{3808CD55-763E-4432-933E-CAC0248B1988}"/>
    <cellStyle name="Normal 8 2 2 4 4 2" xfId="2024" xr:uid="{6488AAAA-24B5-4B3D-AC91-E484D167EC1C}"/>
    <cellStyle name="Normal 8 2 2 4 5" xfId="2025" xr:uid="{6DAB8DEC-42FE-4C94-8352-941B56ADCB4B}"/>
    <cellStyle name="Normal 8 2 2 4 5 2" xfId="6646" xr:uid="{056D723E-5367-4814-A548-2132F8483737}"/>
    <cellStyle name="Normal 8 2 2 4 6" xfId="6647" xr:uid="{1E2C4B65-A387-47F9-AC9E-145CD44776F7}"/>
    <cellStyle name="Normal 8 2 2 5" xfId="378" xr:uid="{295F4374-3297-421E-879C-B3DFF253ECA7}"/>
    <cellStyle name="Normal 8 2 2 5 2" xfId="766" xr:uid="{525B54ED-CDCC-4822-A304-6E7657B048E4}"/>
    <cellStyle name="Normal 8 2 2 5 2 2" xfId="2026" xr:uid="{45A58ADB-5089-4726-9106-FA980C970782}"/>
    <cellStyle name="Normal 8 2 2 5 2 2 2" xfId="2027" xr:uid="{2E100779-00AF-4552-9967-1D800DCCA5A8}"/>
    <cellStyle name="Normal 8 2 2 5 2 3" xfId="2028" xr:uid="{439AFE20-4029-438A-863A-CB5959DCA1C6}"/>
    <cellStyle name="Normal 8 2 2 5 2 3 2" xfId="6648" xr:uid="{1975F7A5-9A52-4F53-A5F4-1097869DA5CE}"/>
    <cellStyle name="Normal 8 2 2 5 2 4" xfId="6649" xr:uid="{7B9D62D4-2AA9-468F-AC7E-1D5CF353404F}"/>
    <cellStyle name="Normal 8 2 2 5 3" xfId="2029" xr:uid="{652621D7-CD4F-478F-B198-03DF8F378607}"/>
    <cellStyle name="Normal 8 2 2 5 3 2" xfId="2030" xr:uid="{AF77472A-781F-411D-BD77-7C9BF843649D}"/>
    <cellStyle name="Normal 8 2 2 5 4" xfId="2031" xr:uid="{3BE3A985-7C80-40EB-89E3-AF4D0EEF515F}"/>
    <cellStyle name="Normal 8 2 2 5 4 2" xfId="6650" xr:uid="{F1FE2F4B-518E-40D0-86B9-89D7022F2235}"/>
    <cellStyle name="Normal 8 2 2 5 5" xfId="6651" xr:uid="{46DADD22-DCA4-4741-B610-CB1B5D3C9C0E}"/>
    <cellStyle name="Normal 8 2 2 6" xfId="767" xr:uid="{3F56166A-5EA0-4322-9D05-D6ACAA0FA767}"/>
    <cellStyle name="Normal 8 2 2 6 2" xfId="2032" xr:uid="{D2A38796-A175-4229-A225-05DBB69421F6}"/>
    <cellStyle name="Normal 8 2 2 6 2 2" xfId="2033" xr:uid="{CAEE193F-6652-4623-900E-BF1F75940A6D}"/>
    <cellStyle name="Normal 8 2 2 6 3" xfId="2034" xr:uid="{C2E9F2AA-B542-415B-A104-431DB796D4BE}"/>
    <cellStyle name="Normal 8 2 2 6 3 2" xfId="6652" xr:uid="{6E46CBD6-8AD5-4D60-9BE8-8843D251D8FF}"/>
    <cellStyle name="Normal 8 2 2 6 4" xfId="3732" xr:uid="{88E1EB12-9712-4FEA-A41A-CE3FE68A6733}"/>
    <cellStyle name="Normal 8 2 2 7" xfId="2035" xr:uid="{A7175BD4-5361-475E-9009-E3BFCC08306D}"/>
    <cellStyle name="Normal 8 2 2 7 2" xfId="2036" xr:uid="{0ECB4D9E-CF4F-44F4-9A56-220E4309DAE2}"/>
    <cellStyle name="Normal 8 2 2 8" xfId="2037" xr:uid="{32AD2E0F-CBC9-46A4-A8EE-C1D0EDF4C8A4}"/>
    <cellStyle name="Normal 8 2 2 8 2" xfId="6653" xr:uid="{627213DA-3AB9-4B65-BD30-1892AC18ABE8}"/>
    <cellStyle name="Normal 8 2 2 9" xfId="3733" xr:uid="{21092972-4574-4C8B-A1DD-5CFD71D0C71F}"/>
    <cellStyle name="Normal 8 2 3" xfId="150" xr:uid="{72204D8D-9332-42CB-9128-902ECFADB4B1}"/>
    <cellStyle name="Normal 8 2 3 2" xfId="151" xr:uid="{5F905DCD-2F6A-48BE-9432-9FB1A0DD29B8}"/>
    <cellStyle name="Normal 8 2 3 2 2" xfId="768" xr:uid="{7896D339-1B6A-4E9D-A484-CB05AD5629D9}"/>
    <cellStyle name="Normal 8 2 3 2 2 2" xfId="769" xr:uid="{FC0C3F83-E745-443A-9A12-97D5DD93F9CD}"/>
    <cellStyle name="Normal 8 2 3 2 2 2 2" xfId="2038" xr:uid="{AE2BBF4E-A2BF-41F9-98E0-736C1061F292}"/>
    <cellStyle name="Normal 8 2 3 2 2 2 2 2" xfId="2039" xr:uid="{79E5C385-09DB-4DA0-AC5C-CC27F8603FDF}"/>
    <cellStyle name="Normal 8 2 3 2 2 2 3" xfId="2040" xr:uid="{B73291D2-0DBA-47D2-865D-B6439B619A72}"/>
    <cellStyle name="Normal 8 2 3 2 2 2 3 2" xfId="6654" xr:uid="{059BF342-EC90-4388-84AD-70FD7C2C52FD}"/>
    <cellStyle name="Normal 8 2 3 2 2 2 4" xfId="6655" xr:uid="{D321CE4C-BF8C-40D4-AE6C-C35A41D2430C}"/>
    <cellStyle name="Normal 8 2 3 2 2 3" xfId="2041" xr:uid="{0E35CFEB-941A-46B2-A18D-4F386B764718}"/>
    <cellStyle name="Normal 8 2 3 2 2 3 2" xfId="2042" xr:uid="{2EC8D9C1-29F6-4BCC-A841-0B0D43A8A522}"/>
    <cellStyle name="Normal 8 2 3 2 2 4" xfId="2043" xr:uid="{CD1B550A-E60C-44CD-8A87-ECD563D34D99}"/>
    <cellStyle name="Normal 8 2 3 2 2 4 2" xfId="6656" xr:uid="{A5930153-38C3-4BA2-8EC0-6CC1481175EE}"/>
    <cellStyle name="Normal 8 2 3 2 2 5" xfId="6657" xr:uid="{2F4AFFF4-9586-4262-B961-25CCACDA22C6}"/>
    <cellStyle name="Normal 8 2 3 2 3" xfId="770" xr:uid="{AB58F8FE-9B24-4089-9F7F-F1E840F23666}"/>
    <cellStyle name="Normal 8 2 3 2 3 2" xfId="2044" xr:uid="{D4F8AB2C-EBE2-45E4-8D9C-2FB7417FF383}"/>
    <cellStyle name="Normal 8 2 3 2 3 2 2" xfId="2045" xr:uid="{6E90DE52-2BEF-45FA-844E-EA91C02883E7}"/>
    <cellStyle name="Normal 8 2 3 2 3 3" xfId="2046" xr:uid="{4C953F69-3618-407A-BBA1-C5DB0FAE4E44}"/>
    <cellStyle name="Normal 8 2 3 2 3 3 2" xfId="6658" xr:uid="{C91ED4A8-B225-4DE6-B512-41DAA2A4115D}"/>
    <cellStyle name="Normal 8 2 3 2 3 4" xfId="3734" xr:uid="{9CB93E65-BB31-4D70-B0D5-21EB29284B13}"/>
    <cellStyle name="Normal 8 2 3 2 4" xfId="2047" xr:uid="{889EB3E6-7D92-4DCB-BD7F-7B1D5DBD7F99}"/>
    <cellStyle name="Normal 8 2 3 2 4 2" xfId="2048" xr:uid="{ACFF7722-3679-4551-812C-02B6F2E8404B}"/>
    <cellStyle name="Normal 8 2 3 2 5" xfId="2049" xr:uid="{FAC07FA9-455E-4116-9A5A-C7DD17722F68}"/>
    <cellStyle name="Normal 8 2 3 2 5 2" xfId="6659" xr:uid="{07EAB74D-510F-4BC3-8578-13015ECD12E7}"/>
    <cellStyle name="Normal 8 2 3 2 6" xfId="3735" xr:uid="{F84944AF-D582-488B-96A7-B4E592F5CCAE}"/>
    <cellStyle name="Normal 8 2 3 3" xfId="379" xr:uid="{31C760D7-F262-48B9-982C-5B4745B36B66}"/>
    <cellStyle name="Normal 8 2 3 3 2" xfId="771" xr:uid="{6AB0974E-02A2-4DB0-9F0C-37C41A41DE6A}"/>
    <cellStyle name="Normal 8 2 3 3 2 2" xfId="772" xr:uid="{B6FEBE9D-0562-42C7-A906-C6802E93DBD2}"/>
    <cellStyle name="Normal 8 2 3 3 2 2 2" xfId="2050" xr:uid="{591133C5-3B05-4D0F-978E-6C85D343014D}"/>
    <cellStyle name="Normal 8 2 3 3 2 2 2 2" xfId="2051" xr:uid="{E0207EC8-5915-4D75-BE90-DFA7F2EB94DB}"/>
    <cellStyle name="Normal 8 2 3 3 2 2 3" xfId="2052" xr:uid="{46E6BADD-5462-467C-AEBC-9ED8180B5626}"/>
    <cellStyle name="Normal 8 2 3 3 2 2 3 2" xfId="6660" xr:uid="{5D11CE80-F876-44AE-9643-3B5448449A9D}"/>
    <cellStyle name="Normal 8 2 3 3 2 2 4" xfId="6661" xr:uid="{0225AFFF-178D-4240-817D-5716E4BFAA12}"/>
    <cellStyle name="Normal 8 2 3 3 2 3" xfId="2053" xr:uid="{CEC13B97-8D3E-463A-843A-308D06A0254B}"/>
    <cellStyle name="Normal 8 2 3 3 2 3 2" xfId="2054" xr:uid="{769417C2-BBF7-43D0-8537-6D8E91955EE7}"/>
    <cellStyle name="Normal 8 2 3 3 2 4" xfId="2055" xr:uid="{825F4EC2-1C34-48C2-8454-FA0A99C8E288}"/>
    <cellStyle name="Normal 8 2 3 3 2 4 2" xfId="6662" xr:uid="{32FE7C4A-A470-42EE-A5BB-00E8767BE29E}"/>
    <cellStyle name="Normal 8 2 3 3 2 5" xfId="6663" xr:uid="{A3C5395D-B87D-49A2-8B05-A89D999627D3}"/>
    <cellStyle name="Normal 8 2 3 3 3" xfId="773" xr:uid="{9A41A5FB-6BFD-4BE2-A02D-9471CA1D4D5D}"/>
    <cellStyle name="Normal 8 2 3 3 3 2" xfId="2056" xr:uid="{52C6C62C-6A62-4408-940E-0B028D33B75B}"/>
    <cellStyle name="Normal 8 2 3 3 3 2 2" xfId="2057" xr:uid="{436D90DE-ED5D-41AC-91DE-4F2047CAE6A8}"/>
    <cellStyle name="Normal 8 2 3 3 3 3" xfId="2058" xr:uid="{B0196F2B-FFAF-4C67-B3EA-6179F0D765C0}"/>
    <cellStyle name="Normal 8 2 3 3 3 3 2" xfId="6664" xr:uid="{EEE5FA8D-08F9-47B0-99F4-5E0D71018F74}"/>
    <cellStyle name="Normal 8 2 3 3 3 4" xfId="6665" xr:uid="{EAB39E29-60A7-4190-B8E6-71AE5CF77BB0}"/>
    <cellStyle name="Normal 8 2 3 3 4" xfId="2059" xr:uid="{581DD5D5-83C6-4BB9-A5B6-7DEBA0EE0DA7}"/>
    <cellStyle name="Normal 8 2 3 3 4 2" xfId="2060" xr:uid="{06C1047B-7B59-41E4-847E-419506C8B7F5}"/>
    <cellStyle name="Normal 8 2 3 3 5" xfId="2061" xr:uid="{E86F2FF5-D6F6-46D3-8CAB-AA1AA9C4A4E9}"/>
    <cellStyle name="Normal 8 2 3 3 5 2" xfId="6666" xr:uid="{F88AB499-AA62-479A-9DE6-5369337F0AF7}"/>
    <cellStyle name="Normal 8 2 3 3 6" xfId="6667" xr:uid="{0594FD05-92DD-484D-BFA2-46B33845CD7A}"/>
    <cellStyle name="Normal 8 2 3 4" xfId="380" xr:uid="{5378546F-7DF9-474D-AE82-5FF285A7D295}"/>
    <cellStyle name="Normal 8 2 3 4 2" xfId="774" xr:uid="{87970F4E-A09F-4927-AEFA-731C0597ACDB}"/>
    <cellStyle name="Normal 8 2 3 4 2 2" xfId="2062" xr:uid="{3064F9D5-8393-40AA-B9B0-87AF39E1FA38}"/>
    <cellStyle name="Normal 8 2 3 4 2 2 2" xfId="2063" xr:uid="{8850A0B3-B0F5-4F54-B3A8-234A9EB6F764}"/>
    <cellStyle name="Normal 8 2 3 4 2 3" xfId="2064" xr:uid="{6B4429E6-EA7F-4B16-9AEC-7AD4358C5232}"/>
    <cellStyle name="Normal 8 2 3 4 2 3 2" xfId="6668" xr:uid="{753C8031-9D0C-4CB7-85EB-4FE4E0996961}"/>
    <cellStyle name="Normal 8 2 3 4 2 4" xfId="6669" xr:uid="{7C3C4D1A-49F5-4918-A3C5-F2897A7CD2A1}"/>
    <cellStyle name="Normal 8 2 3 4 3" xfId="2065" xr:uid="{C969A123-E347-4540-8CE0-6B0A8C103C38}"/>
    <cellStyle name="Normal 8 2 3 4 3 2" xfId="2066" xr:uid="{B1AF5953-9975-4A15-B6D4-C517B1CF862F}"/>
    <cellStyle name="Normal 8 2 3 4 4" xfId="2067" xr:uid="{F9A467B9-566C-4152-9EC5-27E24E509F61}"/>
    <cellStyle name="Normal 8 2 3 4 4 2" xfId="6670" xr:uid="{B2859383-FDDE-4B16-9F59-CF676E438C94}"/>
    <cellStyle name="Normal 8 2 3 4 5" xfId="6671" xr:uid="{BB287FF0-3663-4072-8C9D-FFD2F656BD24}"/>
    <cellStyle name="Normal 8 2 3 5" xfId="775" xr:uid="{E275CB3D-9DFE-45AF-A841-2F908332FC71}"/>
    <cellStyle name="Normal 8 2 3 5 2" xfId="2068" xr:uid="{1C17263E-5913-4717-BD3C-DC917ED3CBA6}"/>
    <cellStyle name="Normal 8 2 3 5 2 2" xfId="2069" xr:uid="{036FD894-D1BF-4371-9FCE-1B1AD2887B6E}"/>
    <cellStyle name="Normal 8 2 3 5 3" xfId="2070" xr:uid="{857C66A1-BA49-4A94-B76F-B582F87FD822}"/>
    <cellStyle name="Normal 8 2 3 5 3 2" xfId="6672" xr:uid="{EF46B741-B8EB-4DBC-8B10-1DB37AB81EA5}"/>
    <cellStyle name="Normal 8 2 3 5 4" xfId="3736" xr:uid="{7BE2CD01-3FC2-407C-B2A3-508A15F5560A}"/>
    <cellStyle name="Normal 8 2 3 6" xfId="2071" xr:uid="{47A474FD-3758-4C28-8886-7E52D9741514}"/>
    <cellStyle name="Normal 8 2 3 6 2" xfId="2072" xr:uid="{C79EC4EA-9119-4D70-88C0-8E829C6D9E4D}"/>
    <cellStyle name="Normal 8 2 3 7" xfId="2073" xr:uid="{70ABAE9D-2A5F-4589-93A7-5AFF870E89D0}"/>
    <cellStyle name="Normal 8 2 3 7 2" xfId="6673" xr:uid="{F35423FD-ED42-4251-B46B-ED24FAC8F539}"/>
    <cellStyle name="Normal 8 2 3 8" xfId="3737" xr:uid="{1F118C8F-985F-4188-BBBF-21EC5D3D606E}"/>
    <cellStyle name="Normal 8 2 4" xfId="152" xr:uid="{3D940CD7-601A-4D70-B18B-31B0D3340397}"/>
    <cellStyle name="Normal 8 2 4 2" xfId="449" xr:uid="{33B7A5FB-F9B2-4C74-BA91-B54DEE623A6B}"/>
    <cellStyle name="Normal 8 2 4 2 2" xfId="776" xr:uid="{7F22DD47-9F5B-4FDA-AF56-9CA663C6D774}"/>
    <cellStyle name="Normal 8 2 4 2 2 2" xfId="2074" xr:uid="{CD5F1863-AAA7-4C4F-B56C-CA78D6E4B6EF}"/>
    <cellStyle name="Normal 8 2 4 2 2 2 2" xfId="2075" xr:uid="{36391709-9114-4C35-971C-A1EF5D4D334D}"/>
    <cellStyle name="Normal 8 2 4 2 2 3" xfId="2076" xr:uid="{867196E2-6D1E-4D5C-9F9D-0AF7B5C36B59}"/>
    <cellStyle name="Normal 8 2 4 2 2 3 2" xfId="6674" xr:uid="{DDDA06EB-1934-46DC-B5A2-58490AA37654}"/>
    <cellStyle name="Normal 8 2 4 2 2 4" xfId="3738" xr:uid="{A3C2395D-C4F5-4DCE-8EBA-C67E19DC8E17}"/>
    <cellStyle name="Normal 8 2 4 2 3" xfId="2077" xr:uid="{66782781-2341-4CF7-B1F1-55676130EA4B}"/>
    <cellStyle name="Normal 8 2 4 2 3 2" xfId="2078" xr:uid="{56BF98B8-A618-4661-9900-2E6603045FAC}"/>
    <cellStyle name="Normal 8 2 4 2 4" xfId="2079" xr:uid="{FEC0E8AB-59DF-4CF0-B7CE-40D996FFC830}"/>
    <cellStyle name="Normal 8 2 4 2 4 2" xfId="6675" xr:uid="{B6D63C56-48DD-44F2-8700-EC6DD2DA8E64}"/>
    <cellStyle name="Normal 8 2 4 2 5" xfId="3739" xr:uid="{AF08F5EF-2B95-4107-8BF1-CA492AACAA84}"/>
    <cellStyle name="Normal 8 2 4 3" xfId="777" xr:uid="{9FD4E74E-58AF-49E1-B5AD-8406A441AB2A}"/>
    <cellStyle name="Normal 8 2 4 3 2" xfId="2080" xr:uid="{84A26327-4AD0-4086-83F3-BE836279B500}"/>
    <cellStyle name="Normal 8 2 4 3 2 2" xfId="2081" xr:uid="{3E4CBCE5-4036-4FF2-BCA1-C8BD13AF0C60}"/>
    <cellStyle name="Normal 8 2 4 3 3" xfId="2082" xr:uid="{D5DC03FD-B8EB-4C34-86D4-CB5901A1EA5F}"/>
    <cellStyle name="Normal 8 2 4 3 3 2" xfId="6676" xr:uid="{9FE3C1CD-5DDE-4211-A32B-CD316D0C3D4D}"/>
    <cellStyle name="Normal 8 2 4 3 4" xfId="3740" xr:uid="{733851F0-6411-479F-A0F7-21EB167F211C}"/>
    <cellStyle name="Normal 8 2 4 4" xfId="2083" xr:uid="{B09049AF-596C-423A-B6A4-FF86E1A02841}"/>
    <cellStyle name="Normal 8 2 4 4 2" xfId="2084" xr:uid="{52399930-7B74-4DB3-93BC-36776842969F}"/>
    <cellStyle name="Normal 8 2 4 4 3" xfId="3741" xr:uid="{0330ED4C-341C-464C-A43B-780BB37B1015}"/>
    <cellStyle name="Normal 8 2 4 4 4" xfId="3742" xr:uid="{EA3EFCFB-113D-4C44-93ED-46E80C6CD4EE}"/>
    <cellStyle name="Normal 8 2 4 5" xfId="2085" xr:uid="{E17F46E7-5A3D-439D-A00F-0D710CF8D646}"/>
    <cellStyle name="Normal 8 2 4 5 2" xfId="6677" xr:uid="{B6CF1067-3EFA-4B2C-A2E8-A1C8ADED89A0}"/>
    <cellStyle name="Normal 8 2 4 6" xfId="3743" xr:uid="{E4C3C175-0F4D-4A6C-A059-B27BB6D2A4D5}"/>
    <cellStyle name="Normal 8 2 4 7" xfId="3744" xr:uid="{1829280D-8ED3-48BB-ABEE-DC74D18462C5}"/>
    <cellStyle name="Normal 8 2 5" xfId="381" xr:uid="{8B633DCA-28C1-4CAC-877D-C9AC76F4CF89}"/>
    <cellStyle name="Normal 8 2 5 2" xfId="778" xr:uid="{AC3ABF0A-52C7-4C15-861B-CFF7AC017BDF}"/>
    <cellStyle name="Normal 8 2 5 2 2" xfId="779" xr:uid="{46003B82-34DB-44C4-B58D-E4DE202F2B82}"/>
    <cellStyle name="Normal 8 2 5 2 2 2" xfId="2086" xr:uid="{FFE21904-9B09-4635-B147-94D367FEF09B}"/>
    <cellStyle name="Normal 8 2 5 2 2 2 2" xfId="2087" xr:uid="{4B9E8CC2-10FC-4AE3-8672-7BF754A40BDD}"/>
    <cellStyle name="Normal 8 2 5 2 2 3" xfId="2088" xr:uid="{408E4B5D-9BE3-4947-A792-5ED52597C818}"/>
    <cellStyle name="Normal 8 2 5 2 2 3 2" xfId="6678" xr:uid="{61F5A5F3-70F5-4B48-A04F-33F88AF33C9E}"/>
    <cellStyle name="Normal 8 2 5 2 2 4" xfId="6679" xr:uid="{9FE3A5A6-5B26-443C-B659-EB9D209C96F1}"/>
    <cellStyle name="Normal 8 2 5 2 3" xfId="2089" xr:uid="{03F9F0D7-908B-4817-9F74-64902C034E8C}"/>
    <cellStyle name="Normal 8 2 5 2 3 2" xfId="2090" xr:uid="{7F4CADA4-DAA4-4ED4-9ADC-88D4984135D4}"/>
    <cellStyle name="Normal 8 2 5 2 4" xfId="2091" xr:uid="{4D490C0F-8CEF-499B-A57D-8A76A4B7F136}"/>
    <cellStyle name="Normal 8 2 5 2 4 2" xfId="6680" xr:uid="{F1654464-A888-4ADE-BF94-02E1DA1BCC81}"/>
    <cellStyle name="Normal 8 2 5 2 5" xfId="6681" xr:uid="{80506EC6-6472-42CC-9DA6-7B5FDDFEAAC8}"/>
    <cellStyle name="Normal 8 2 5 3" xfId="780" xr:uid="{EA998A16-377E-49E0-A559-25DB8012187D}"/>
    <cellStyle name="Normal 8 2 5 3 2" xfId="2092" xr:uid="{970B8596-7ACC-4E8E-8686-06ED9CA00E93}"/>
    <cellStyle name="Normal 8 2 5 3 2 2" xfId="2093" xr:uid="{74E5C0AF-D53A-43DD-B3BA-FE1700F20FF2}"/>
    <cellStyle name="Normal 8 2 5 3 3" xfId="2094" xr:uid="{5B53E709-CA5E-44A2-AB93-04EFA4875415}"/>
    <cellStyle name="Normal 8 2 5 3 3 2" xfId="6682" xr:uid="{F46832D8-9CAA-4CC9-A7AD-E5E515B18FCE}"/>
    <cellStyle name="Normal 8 2 5 3 4" xfId="3745" xr:uid="{77B8276F-46E6-402B-BDAE-23DB62ECD743}"/>
    <cellStyle name="Normal 8 2 5 4" xfId="2095" xr:uid="{7E040202-FD15-404A-8123-41774CE8F367}"/>
    <cellStyle name="Normal 8 2 5 4 2" xfId="2096" xr:uid="{4A76F7A2-F3CD-4AB2-84B5-677728CF3378}"/>
    <cellStyle name="Normal 8 2 5 5" xfId="2097" xr:uid="{D7723BC0-B549-4D5E-997C-E3C975665B45}"/>
    <cellStyle name="Normal 8 2 5 5 2" xfId="6683" xr:uid="{BE823D82-4E9F-4F01-A347-922987198B13}"/>
    <cellStyle name="Normal 8 2 5 6" xfId="3746" xr:uid="{CE52D944-E4FB-4703-AB8A-8B3368AA464A}"/>
    <cellStyle name="Normal 8 2 6" xfId="382" xr:uid="{7866E75E-31DB-4164-A130-63485A3AE75B}"/>
    <cellStyle name="Normal 8 2 6 2" xfId="781" xr:uid="{289155E6-D137-45A6-9C3F-50E0D95CE696}"/>
    <cellStyle name="Normal 8 2 6 2 2" xfId="2098" xr:uid="{FA46AC15-B798-40F7-8215-0F4D952E2608}"/>
    <cellStyle name="Normal 8 2 6 2 2 2" xfId="2099" xr:uid="{67F5E2C4-209B-4C7F-9CCD-42CAD3FE3EC6}"/>
    <cellStyle name="Normal 8 2 6 2 3" xfId="2100" xr:uid="{48884049-4FA2-438B-9532-044D2240485F}"/>
    <cellStyle name="Normal 8 2 6 2 3 2" xfId="6684" xr:uid="{6889AA53-086E-4F84-91C6-8795725E7210}"/>
    <cellStyle name="Normal 8 2 6 2 4" xfId="3747" xr:uid="{8D4CD3C9-14D8-4705-9091-5D62A9E55809}"/>
    <cellStyle name="Normal 8 2 6 3" xfId="2101" xr:uid="{F92B052F-F586-4A11-8BF0-C7A5DA0385AA}"/>
    <cellStyle name="Normal 8 2 6 3 2" xfId="2102" xr:uid="{31C88405-52F6-44DB-86FF-4E479DBBDDC6}"/>
    <cellStyle name="Normal 8 2 6 4" xfId="2103" xr:uid="{1E1E90D1-F8FD-4AA9-A791-599F34392981}"/>
    <cellStyle name="Normal 8 2 6 4 2" xfId="6685" xr:uid="{61D02679-3F40-434F-BF1E-53CFFD5BBD8C}"/>
    <cellStyle name="Normal 8 2 6 5" xfId="3748" xr:uid="{7E12A40D-DFE5-433C-B15A-1666C0677ACA}"/>
    <cellStyle name="Normal 8 2 7" xfId="782" xr:uid="{4B2AEAB8-18AB-45D0-BE79-B250909D9966}"/>
    <cellStyle name="Normal 8 2 7 2" xfId="2104" xr:uid="{9579123E-E8A5-4D2C-B81C-C5253DD389C6}"/>
    <cellStyle name="Normal 8 2 7 2 2" xfId="2105" xr:uid="{631E365E-953B-4BF7-96BC-FABDE36FDDB7}"/>
    <cellStyle name="Normal 8 2 7 3" xfId="2106" xr:uid="{DF24393B-8D9E-4165-9EA3-E49E629BD094}"/>
    <cellStyle name="Normal 8 2 7 3 2" xfId="6686" xr:uid="{CF2E1647-3056-40EF-91D3-F29D9D8C8900}"/>
    <cellStyle name="Normal 8 2 7 4" xfId="3749" xr:uid="{339502E7-CB64-46DF-801D-5E4EAED1E1F0}"/>
    <cellStyle name="Normal 8 2 8" xfId="2107" xr:uid="{7FEC4487-DE10-4549-9E93-36C310F46AFC}"/>
    <cellStyle name="Normal 8 2 8 2" xfId="2108" xr:uid="{F5054769-1266-450E-8099-2CE6A704440E}"/>
    <cellStyle name="Normal 8 2 8 3" xfId="3750" xr:uid="{6B377A0F-CC0C-42E0-BC3A-486F04106039}"/>
    <cellStyle name="Normal 8 2 8 4" xfId="3751" xr:uid="{9B2539E7-544B-482E-8C78-5ECCEE30E0B9}"/>
    <cellStyle name="Normal 8 2 9" xfId="2109" xr:uid="{CC175D70-B8D5-44F4-B3AD-32931FB21D41}"/>
    <cellStyle name="Normal 8 2 9 2" xfId="6687" xr:uid="{67AB35CB-3350-4298-B691-ACB769CFC1A5}"/>
    <cellStyle name="Normal 8 3" xfId="153" xr:uid="{DB85D45F-E446-4DD4-9966-3B39468FE72E}"/>
    <cellStyle name="Normal 8 3 10" xfId="3752" xr:uid="{A0F4284B-6186-4737-93FC-DC30684087D1}"/>
    <cellStyle name="Normal 8 3 11" xfId="3753" xr:uid="{A5D13B52-9CA3-414A-90FE-649E69CD6FB5}"/>
    <cellStyle name="Normal 8 3 2" xfId="154" xr:uid="{93E48D29-8F7C-40E3-8516-130E265E5D6B}"/>
    <cellStyle name="Normal 8 3 2 2" xfId="155" xr:uid="{C11C6044-E29C-4C67-BC07-5E2B9474181B}"/>
    <cellStyle name="Normal 8 3 2 2 2" xfId="383" xr:uid="{90E457FB-CC01-4389-9D8D-521C94C99CEC}"/>
    <cellStyle name="Normal 8 3 2 2 2 2" xfId="783" xr:uid="{ED138262-E7A5-409E-9FA6-D3AB6A3D24A9}"/>
    <cellStyle name="Normal 8 3 2 2 2 2 2" xfId="2110" xr:uid="{CA77DC53-BC12-45E2-BC85-E66A2807F356}"/>
    <cellStyle name="Normal 8 3 2 2 2 2 2 2" xfId="2111" xr:uid="{F1610E57-E09B-452D-81D3-1B820E0E5524}"/>
    <cellStyle name="Normal 8 3 2 2 2 2 3" xfId="2112" xr:uid="{58906479-6463-473C-9A31-C2E91289C43C}"/>
    <cellStyle name="Normal 8 3 2 2 2 2 3 2" xfId="6688" xr:uid="{CC84026B-F351-43D6-9EDF-9DF320523AB0}"/>
    <cellStyle name="Normal 8 3 2 2 2 2 4" xfId="3754" xr:uid="{20052D95-7F4F-4B32-A084-75082389AC8D}"/>
    <cellStyle name="Normal 8 3 2 2 2 3" xfId="2113" xr:uid="{597BD207-AABD-4837-B0F0-DD90BD1B2626}"/>
    <cellStyle name="Normal 8 3 2 2 2 3 2" xfId="2114" xr:uid="{FF7FADA3-816E-4AD1-9223-33A06348D4BE}"/>
    <cellStyle name="Normal 8 3 2 2 2 3 3" xfId="3755" xr:uid="{28707603-92BB-4E0B-A2F8-B4773D1E02EF}"/>
    <cellStyle name="Normal 8 3 2 2 2 3 4" xfId="3756" xr:uid="{60B498B7-11D5-4CDC-BD92-CE5237C9E1C9}"/>
    <cellStyle name="Normal 8 3 2 2 2 4" xfId="2115" xr:uid="{2EEA137A-BD1A-4BAF-9B85-3272747E5561}"/>
    <cellStyle name="Normal 8 3 2 2 2 4 2" xfId="6689" xr:uid="{234BBAC5-8CC3-42F5-825D-826949DC7D1B}"/>
    <cellStyle name="Normal 8 3 2 2 2 5" xfId="3757" xr:uid="{D70C5692-D897-494B-8249-CBF679AB0EDB}"/>
    <cellStyle name="Normal 8 3 2 2 2 6" xfId="3758" xr:uid="{1BBEF636-488C-45D7-B06F-FB4C10B7FF99}"/>
    <cellStyle name="Normal 8 3 2 2 3" xfId="784" xr:uid="{1AC14362-7CDC-4ED4-AB4B-FF7621C688AF}"/>
    <cellStyle name="Normal 8 3 2 2 3 2" xfId="2116" xr:uid="{80890400-9E32-4F70-A81D-BEF8120D1CB8}"/>
    <cellStyle name="Normal 8 3 2 2 3 2 2" xfId="2117" xr:uid="{AF0C1585-0128-4D0F-8D94-F86A21B55180}"/>
    <cellStyle name="Normal 8 3 2 2 3 2 3" xfId="3759" xr:uid="{E65DECE6-A85A-437E-B4B1-46C7B6403101}"/>
    <cellStyle name="Normal 8 3 2 2 3 2 4" xfId="3760" xr:uid="{E4A0BEC4-9609-440F-804C-220E5AD77A98}"/>
    <cellStyle name="Normal 8 3 2 2 3 3" xfId="2118" xr:uid="{7AB7A842-A183-41B6-9918-F67AC153445F}"/>
    <cellStyle name="Normal 8 3 2 2 3 3 2" xfId="6690" xr:uid="{BC286AD1-695C-4A78-AA70-31AD0CF9FFCD}"/>
    <cellStyle name="Normal 8 3 2 2 3 4" xfId="3761" xr:uid="{46C63D09-3860-4EBD-9BE6-88E9802359C0}"/>
    <cellStyle name="Normal 8 3 2 2 3 5" xfId="3762" xr:uid="{39326D2D-A67C-4A56-93AE-928939C492DE}"/>
    <cellStyle name="Normal 8 3 2 2 4" xfId="2119" xr:uid="{4AE0B342-AD6D-4764-8CFF-5B7894B9827A}"/>
    <cellStyle name="Normal 8 3 2 2 4 2" xfId="2120" xr:uid="{B1457ADA-89E9-41EE-B89E-AFFD077122B8}"/>
    <cellStyle name="Normal 8 3 2 2 4 3" xfId="3763" xr:uid="{D70EFF62-5F27-4851-BD35-8FC044263740}"/>
    <cellStyle name="Normal 8 3 2 2 4 4" xfId="3764" xr:uid="{E2F31242-3D68-44B8-94B4-9E17CCDC0E79}"/>
    <cellStyle name="Normal 8 3 2 2 5" xfId="2121" xr:uid="{180009C8-FDF9-4167-8321-563FF2285529}"/>
    <cellStyle name="Normal 8 3 2 2 5 2" xfId="3765" xr:uid="{0F0DB619-C57E-46BA-9B22-7772CA9F07D3}"/>
    <cellStyle name="Normal 8 3 2 2 5 3" xfId="3766" xr:uid="{4BEA4935-911A-48B4-8434-375BD7A702D0}"/>
    <cellStyle name="Normal 8 3 2 2 5 4" xfId="3767" xr:uid="{4C3DC6DF-1414-4199-91DD-79FDD9510B70}"/>
    <cellStyle name="Normal 8 3 2 2 6" xfId="3768" xr:uid="{680AF4A7-B748-484E-8DF0-33545F60B8A5}"/>
    <cellStyle name="Normal 8 3 2 2 7" xfId="3769" xr:uid="{6A882C4C-8A4C-47FC-B795-F74F206D1722}"/>
    <cellStyle name="Normal 8 3 2 2 8" xfId="3770" xr:uid="{32A4EF58-5952-4546-802F-A0DB22BA78A7}"/>
    <cellStyle name="Normal 8 3 2 3" xfId="384" xr:uid="{606D951E-E8C7-4E3D-B65D-B101B17EB09B}"/>
    <cellStyle name="Normal 8 3 2 3 2" xfId="785" xr:uid="{447121DC-5F28-4CD8-9C10-917FA2A9EADC}"/>
    <cellStyle name="Normal 8 3 2 3 2 2" xfId="786" xr:uid="{2F669241-4986-4118-8F93-4EF770DA5C05}"/>
    <cellStyle name="Normal 8 3 2 3 2 2 2" xfId="2122" xr:uid="{462F426C-94CB-4715-80EC-BF3C79915401}"/>
    <cellStyle name="Normal 8 3 2 3 2 2 2 2" xfId="2123" xr:uid="{AD54B5AD-CAE2-4601-A364-867FAF28D4BE}"/>
    <cellStyle name="Normal 8 3 2 3 2 2 3" xfId="2124" xr:uid="{EB2B1C70-4C0D-49AF-A896-70D088377E7F}"/>
    <cellStyle name="Normal 8 3 2 3 2 2 3 2" xfId="6691" xr:uid="{D1EF7CF5-F3F5-4EDE-92FC-34E4535DF0B4}"/>
    <cellStyle name="Normal 8 3 2 3 2 2 4" xfId="6692" xr:uid="{4129C046-0051-410E-92A7-F4C64CC6F099}"/>
    <cellStyle name="Normal 8 3 2 3 2 3" xfId="2125" xr:uid="{1FF59ACA-7FAA-4DC3-9E80-C416C34A657F}"/>
    <cellStyle name="Normal 8 3 2 3 2 3 2" xfId="2126" xr:uid="{CE4E433E-49F2-480F-9B16-93013466A160}"/>
    <cellStyle name="Normal 8 3 2 3 2 4" xfId="2127" xr:uid="{71CFC2DA-7A39-44EC-B35F-6C66B094FB48}"/>
    <cellStyle name="Normal 8 3 2 3 2 4 2" xfId="6693" xr:uid="{66AB0B73-A5B8-4130-BCEE-35823690457A}"/>
    <cellStyle name="Normal 8 3 2 3 2 5" xfId="6694" xr:uid="{E8AA09FC-0AB0-4174-A73A-B7866BF8B7C1}"/>
    <cellStyle name="Normal 8 3 2 3 3" xfId="787" xr:uid="{92AA47F5-E22F-4D55-8597-C7E6D04C77F6}"/>
    <cellStyle name="Normal 8 3 2 3 3 2" xfId="2128" xr:uid="{196B9D28-BFB1-45F6-BBE9-86405C87671E}"/>
    <cellStyle name="Normal 8 3 2 3 3 2 2" xfId="2129" xr:uid="{495A2931-8795-48FE-8194-EE6B5263BB83}"/>
    <cellStyle name="Normal 8 3 2 3 3 3" xfId="2130" xr:uid="{6F98C2FB-C12D-4843-8053-010F8C1B5E6B}"/>
    <cellStyle name="Normal 8 3 2 3 3 3 2" xfId="6695" xr:uid="{102E10C0-6FBF-43DF-B6D2-F602D73C9B4D}"/>
    <cellStyle name="Normal 8 3 2 3 3 4" xfId="3771" xr:uid="{19025318-FC99-4FCD-A468-21249D64E1F4}"/>
    <cellStyle name="Normal 8 3 2 3 4" xfId="2131" xr:uid="{52873437-ED83-4A2D-8CC3-D4A7FF28C91F}"/>
    <cellStyle name="Normal 8 3 2 3 4 2" xfId="2132" xr:uid="{4D8208E3-A040-486F-A181-BC6295ABB780}"/>
    <cellStyle name="Normal 8 3 2 3 5" xfId="2133" xr:uid="{76EF79D6-6B09-4E3B-9E73-EFDE15AC7ACD}"/>
    <cellStyle name="Normal 8 3 2 3 5 2" xfId="6696" xr:uid="{AD00F77E-7E23-4F65-B2A0-27883D2430B6}"/>
    <cellStyle name="Normal 8 3 2 3 6" xfId="3772" xr:uid="{D0059A8B-97DC-44DC-946A-D1EC49F3C306}"/>
    <cellStyle name="Normal 8 3 2 4" xfId="385" xr:uid="{14B983B5-85E7-4AD3-8F38-3F7DBAF55325}"/>
    <cellStyle name="Normal 8 3 2 4 2" xfId="788" xr:uid="{7D7CE1E6-9019-47B4-B2F5-B6C4D851C439}"/>
    <cellStyle name="Normal 8 3 2 4 2 2" xfId="2134" xr:uid="{DFAB9074-140E-4D05-90E3-B8532F7910D3}"/>
    <cellStyle name="Normal 8 3 2 4 2 2 2" xfId="2135" xr:uid="{5FF8D903-C53F-444A-8FAB-142599E44AA5}"/>
    <cellStyle name="Normal 8 3 2 4 2 3" xfId="2136" xr:uid="{619AC936-6A3F-404F-B797-CE1B55F21DE6}"/>
    <cellStyle name="Normal 8 3 2 4 2 3 2" xfId="6697" xr:uid="{D5E681E0-0425-43DB-A5D2-F066874E957B}"/>
    <cellStyle name="Normal 8 3 2 4 2 4" xfId="3773" xr:uid="{0B065CC9-E6B0-4D78-998F-AFB2C1C7D28A}"/>
    <cellStyle name="Normal 8 3 2 4 3" xfId="2137" xr:uid="{345267A6-8830-450E-8A3C-1F83A43D6B09}"/>
    <cellStyle name="Normal 8 3 2 4 3 2" xfId="2138" xr:uid="{6C0A3F70-6507-4388-B482-BE6EC65C404C}"/>
    <cellStyle name="Normal 8 3 2 4 4" xfId="2139" xr:uid="{95F50B79-0E3F-41FF-97A6-B9A79F7AB9B8}"/>
    <cellStyle name="Normal 8 3 2 4 4 2" xfId="6698" xr:uid="{D813D8E1-AE46-4159-BD64-EE81B8BD3013}"/>
    <cellStyle name="Normal 8 3 2 4 5" xfId="3774" xr:uid="{5006E239-F158-4B59-8FA9-CC33C81B3A6F}"/>
    <cellStyle name="Normal 8 3 2 5" xfId="386" xr:uid="{817F44A6-043C-4A8B-BDE1-6AF800CC18B7}"/>
    <cellStyle name="Normal 8 3 2 5 2" xfId="2140" xr:uid="{5B550131-90D7-49F3-B9BA-9470D86E14BD}"/>
    <cellStyle name="Normal 8 3 2 5 2 2" xfId="2141" xr:uid="{45265183-5D62-4B02-BDF8-6649C25C0285}"/>
    <cellStyle name="Normal 8 3 2 5 3" xfId="2142" xr:uid="{8F3A003E-D0AB-4BCB-9671-3308946282F3}"/>
    <cellStyle name="Normal 8 3 2 5 3 2" xfId="6699" xr:uid="{B77F843E-9FB3-42D9-935A-B01001650F88}"/>
    <cellStyle name="Normal 8 3 2 5 4" xfId="3775" xr:uid="{A3A9FEF2-D0C8-4539-93E6-51FAC9FDF9A3}"/>
    <cellStyle name="Normal 8 3 2 6" xfId="2143" xr:uid="{8CDA2AC5-089A-4EF1-9F4C-591611C99081}"/>
    <cellStyle name="Normal 8 3 2 6 2" xfId="2144" xr:uid="{F2F08B1B-2610-44AB-BFFB-C7453D245970}"/>
    <cellStyle name="Normal 8 3 2 6 3" xfId="3776" xr:uid="{F8C28D3D-DF8C-4F27-BED0-213D1C083319}"/>
    <cellStyle name="Normal 8 3 2 6 4" xfId="3777" xr:uid="{706D82B5-62F7-42D3-8BBC-A2892F5639DD}"/>
    <cellStyle name="Normal 8 3 2 7" xfId="2145" xr:uid="{F64E0D8D-39CE-428A-A853-C4434AAA2878}"/>
    <cellStyle name="Normal 8 3 2 7 2" xfId="6700" xr:uid="{8832657C-F5D3-401E-91BB-A8FEE3DD8C29}"/>
    <cellStyle name="Normal 8 3 2 8" xfId="3778" xr:uid="{C8B49C86-9484-48F4-8C88-1A89C2864E06}"/>
    <cellStyle name="Normal 8 3 2 9" xfId="3779" xr:uid="{57897D0C-AE5E-4370-8AB6-D29CF6C65D62}"/>
    <cellStyle name="Normal 8 3 3" xfId="156" xr:uid="{F652786F-45B3-46D6-9D94-859241B7CDBA}"/>
    <cellStyle name="Normal 8 3 3 2" xfId="157" xr:uid="{37A0CF97-1D90-480B-AFCA-5EFF270ED3E0}"/>
    <cellStyle name="Normal 8 3 3 2 2" xfId="789" xr:uid="{3D18B704-CB51-470F-9A99-DEA7B029DEEB}"/>
    <cellStyle name="Normal 8 3 3 2 2 2" xfId="2146" xr:uid="{867289A1-42FB-4DB4-A25D-BA464DE355B7}"/>
    <cellStyle name="Normal 8 3 3 2 2 2 2" xfId="2147" xr:uid="{798C65C0-F6A9-49F5-B950-556FB60E75CD}"/>
    <cellStyle name="Normal 8 3 3 2 2 2 2 2" xfId="4492" xr:uid="{09051337-D4B2-458C-B79F-4C3974A2E321}"/>
    <cellStyle name="Normal 8 3 3 2 2 2 3" xfId="4493" xr:uid="{0D1C2757-273C-47A6-9299-8D2402E89C8B}"/>
    <cellStyle name="Normal 8 3 3 2 2 3" xfId="2148" xr:uid="{3836407E-8AC9-44D3-AA65-C3AABD49CAFE}"/>
    <cellStyle name="Normal 8 3 3 2 2 3 2" xfId="4494" xr:uid="{77AE0E7C-7677-4076-AF38-CA46A357FBE2}"/>
    <cellStyle name="Normal 8 3 3 2 2 4" xfId="3780" xr:uid="{66713264-EE37-4E07-B942-C2E917539C31}"/>
    <cellStyle name="Normal 8 3 3 2 3" xfId="2149" xr:uid="{7C84460A-4996-441D-9CC2-55A9C689761B}"/>
    <cellStyle name="Normal 8 3 3 2 3 2" xfId="2150" xr:uid="{A87214EF-E4F4-49DE-A798-41C093996184}"/>
    <cellStyle name="Normal 8 3 3 2 3 2 2" xfId="4495" xr:uid="{C36151D5-5527-4F95-B523-FFE9D8CFE787}"/>
    <cellStyle name="Normal 8 3 3 2 3 3" xfId="3781" xr:uid="{29C966A2-F87C-4942-B77C-2E7BCDC700EA}"/>
    <cellStyle name="Normal 8 3 3 2 3 4" xfId="3782" xr:uid="{08CD9489-88A3-4931-B211-0C600331A874}"/>
    <cellStyle name="Normal 8 3 3 2 4" xfId="2151" xr:uid="{C654225D-3FD7-41C8-AE51-E8C331B88789}"/>
    <cellStyle name="Normal 8 3 3 2 4 2" xfId="4496" xr:uid="{5488BCC4-C85A-48C0-91A4-A7E9D7D91D65}"/>
    <cellStyle name="Normal 8 3 3 2 5" xfId="3783" xr:uid="{C93829EC-53BF-4634-B891-111BE5B8B16B}"/>
    <cellStyle name="Normal 8 3 3 2 6" xfId="3784" xr:uid="{98501C43-D070-403E-BB0B-1AED35F084CC}"/>
    <cellStyle name="Normal 8 3 3 3" xfId="387" xr:uid="{AF31119D-3C19-4D06-907F-A5CBCCE1B8C4}"/>
    <cellStyle name="Normal 8 3 3 3 2" xfId="2152" xr:uid="{B84184AC-A4C5-408A-8601-2841014D995D}"/>
    <cellStyle name="Normal 8 3 3 3 2 2" xfId="2153" xr:uid="{304A0B50-AD75-48BD-99D9-5D6A0A543D8E}"/>
    <cellStyle name="Normal 8 3 3 3 2 2 2" xfId="4497" xr:uid="{553CEE6C-16F2-4B68-B65D-46CEB66152CA}"/>
    <cellStyle name="Normal 8 3 3 3 2 3" xfId="3785" xr:uid="{45FEA382-4881-48EA-807E-1407C89C284F}"/>
    <cellStyle name="Normal 8 3 3 3 2 4" xfId="3786" xr:uid="{B94D3A2B-2472-4E28-9961-E7E33032DC4D}"/>
    <cellStyle name="Normal 8 3 3 3 3" xfId="2154" xr:uid="{C10DDFA0-C34A-430F-B195-F56249551C51}"/>
    <cellStyle name="Normal 8 3 3 3 3 2" xfId="4498" xr:uid="{163A39D8-71C1-49A0-A098-A112A1CE5E27}"/>
    <cellStyle name="Normal 8 3 3 3 4" xfId="3787" xr:uid="{38FD12B8-8E7B-4E93-873E-2E62714ACE8C}"/>
    <cellStyle name="Normal 8 3 3 3 5" xfId="3788" xr:uid="{3BAEC508-073D-450E-A802-D9060B1708A8}"/>
    <cellStyle name="Normal 8 3 3 4" xfId="2155" xr:uid="{7A337332-1F43-4152-A707-9AFF971893B4}"/>
    <cellStyle name="Normal 8 3 3 4 2" xfId="2156" xr:uid="{ED98FFFE-5898-4403-9BD4-B99DDDA5A714}"/>
    <cellStyle name="Normal 8 3 3 4 2 2" xfId="4499" xr:uid="{5F1EF629-A96C-4CFF-B99F-BE2E80F8C7F3}"/>
    <cellStyle name="Normal 8 3 3 4 3" xfId="3789" xr:uid="{12C8CE02-E640-46FB-B751-70BD1E882889}"/>
    <cellStyle name="Normal 8 3 3 4 4" xfId="3790" xr:uid="{6DB07A91-08BD-43AC-9BC9-CB3A9182973E}"/>
    <cellStyle name="Normal 8 3 3 5" xfId="2157" xr:uid="{FE6CA565-8B84-423E-A290-7A9D0D0EA15B}"/>
    <cellStyle name="Normal 8 3 3 5 2" xfId="3791" xr:uid="{679D3027-DA0E-41F5-B92A-21BD78FCAD0C}"/>
    <cellStyle name="Normal 8 3 3 5 3" xfId="3792" xr:uid="{73FDB53B-5051-4463-90EC-4BE19703C684}"/>
    <cellStyle name="Normal 8 3 3 5 4" xfId="3793" xr:uid="{32C9A580-88E4-43DD-A8C2-A2380FB1DCAA}"/>
    <cellStyle name="Normal 8 3 3 6" xfId="3794" xr:uid="{2DA6B4A6-C0BF-47CC-9230-41BFC85A1AD4}"/>
    <cellStyle name="Normal 8 3 3 7" xfId="3795" xr:uid="{4CE6D6FF-B6EF-4529-BEB8-5A82D9AC8ACC}"/>
    <cellStyle name="Normal 8 3 3 8" xfId="3796" xr:uid="{B9248773-3645-4E1E-BBC3-8AEB332EFDB2}"/>
    <cellStyle name="Normal 8 3 4" xfId="158" xr:uid="{6BDD8074-D2D4-4BC8-8DAF-B9FBD9A8A080}"/>
    <cellStyle name="Normal 8 3 4 2" xfId="790" xr:uid="{7E8BB931-373A-4426-B22F-C229132E7FB4}"/>
    <cellStyle name="Normal 8 3 4 2 2" xfId="791" xr:uid="{DE28B4BC-C4A4-4A5A-80C2-EAAFDC78565B}"/>
    <cellStyle name="Normal 8 3 4 2 2 2" xfId="2158" xr:uid="{702236BF-1937-4EE0-8468-666005CEBAB7}"/>
    <cellStyle name="Normal 8 3 4 2 2 2 2" xfId="2159" xr:uid="{4A50017A-27B5-4D9F-AC7B-0657E68D81D8}"/>
    <cellStyle name="Normal 8 3 4 2 2 3" xfId="2160" xr:uid="{519384A8-13A1-46A7-89A0-1A670EA2C896}"/>
    <cellStyle name="Normal 8 3 4 2 2 3 2" xfId="6701" xr:uid="{86A6AD9B-D0B4-4CBD-991C-75AB1E108BA4}"/>
    <cellStyle name="Normal 8 3 4 2 2 4" xfId="3797" xr:uid="{C026C326-E8A4-4F71-8E13-F09A6BAAAB5E}"/>
    <cellStyle name="Normal 8 3 4 2 3" xfId="2161" xr:uid="{DBB123C3-A881-4C93-9BD5-1BD041575BBA}"/>
    <cellStyle name="Normal 8 3 4 2 3 2" xfId="2162" xr:uid="{7071D50D-BE45-42A4-9F3F-A6373E04ED42}"/>
    <cellStyle name="Normal 8 3 4 2 4" xfId="2163" xr:uid="{7B3B331B-FB8C-4FFD-A0EB-9F648F331257}"/>
    <cellStyle name="Normal 8 3 4 2 4 2" xfId="6702" xr:uid="{FA2C00DC-69BC-4214-B3CA-B17237ADC79C}"/>
    <cellStyle name="Normal 8 3 4 2 5" xfId="3798" xr:uid="{37D72D82-E71F-4109-9FA9-49525203AF4A}"/>
    <cellStyle name="Normal 8 3 4 3" xfId="792" xr:uid="{57C4F7B8-2380-4535-A0C6-43246624AD0A}"/>
    <cellStyle name="Normal 8 3 4 3 2" xfId="2164" xr:uid="{2D82F48C-C809-4201-9F2A-C0F20D35B75F}"/>
    <cellStyle name="Normal 8 3 4 3 2 2" xfId="2165" xr:uid="{CB4B8460-D403-41B9-84CE-FAF30C8D003D}"/>
    <cellStyle name="Normal 8 3 4 3 3" xfId="2166" xr:uid="{5B6BEEC5-4A0B-4885-87E6-3217A5FDA060}"/>
    <cellStyle name="Normal 8 3 4 3 3 2" xfId="6703" xr:uid="{04232284-F84D-485A-9CE6-FD9A1DB11263}"/>
    <cellStyle name="Normal 8 3 4 3 4" xfId="3799" xr:uid="{CF202DAE-D535-4F17-8EBB-F97637BFE5D8}"/>
    <cellStyle name="Normal 8 3 4 4" xfId="2167" xr:uid="{81043F4F-BB08-40F1-A9BF-B3454A2D1235}"/>
    <cellStyle name="Normal 8 3 4 4 2" xfId="2168" xr:uid="{8DA78EEA-5E30-4A05-9915-34852C0683B2}"/>
    <cellStyle name="Normal 8 3 4 4 3" xfId="3800" xr:uid="{13913ECE-35BF-4FE4-BBBF-387701664AF8}"/>
    <cellStyle name="Normal 8 3 4 4 4" xfId="3801" xr:uid="{7D0FBC23-36A2-4D32-8378-65BCA5A360E5}"/>
    <cellStyle name="Normal 8 3 4 5" xfId="2169" xr:uid="{0741818A-E386-4622-8FC8-BEEEAAA726D9}"/>
    <cellStyle name="Normal 8 3 4 5 2" xfId="6704" xr:uid="{9C78DD2D-3897-4461-8168-B5D28097F16B}"/>
    <cellStyle name="Normal 8 3 4 6" xfId="3802" xr:uid="{915975A9-3276-4FC0-A5D0-5ABF03FCA104}"/>
    <cellStyle name="Normal 8 3 4 7" xfId="3803" xr:uid="{D77D754E-E367-44D5-B9A9-ADBDD82829CC}"/>
    <cellStyle name="Normal 8 3 5" xfId="388" xr:uid="{CDA34835-2589-4305-ACC4-4486B811ADE7}"/>
    <cellStyle name="Normal 8 3 5 2" xfId="793" xr:uid="{D1541B0F-023C-426C-8BD8-E2353CAE213E}"/>
    <cellStyle name="Normal 8 3 5 2 2" xfId="2170" xr:uid="{D86646D8-80A5-4E72-B85B-14263F5A1AB7}"/>
    <cellStyle name="Normal 8 3 5 2 2 2" xfId="2171" xr:uid="{E1DA8AD8-020A-40E4-B144-077B038E2F32}"/>
    <cellStyle name="Normal 8 3 5 2 3" xfId="2172" xr:uid="{44A20BA0-2BD3-4C57-82D5-A9BAAED2E413}"/>
    <cellStyle name="Normal 8 3 5 2 3 2" xfId="6705" xr:uid="{A053C358-D160-49A3-A436-3006C1E8EDB5}"/>
    <cellStyle name="Normal 8 3 5 2 4" xfId="3804" xr:uid="{B739FFC7-A0E3-46F5-84FA-8C4D19FA43C6}"/>
    <cellStyle name="Normal 8 3 5 3" xfId="2173" xr:uid="{FA8F46E8-4001-4242-821F-1FC2D404CBAE}"/>
    <cellStyle name="Normal 8 3 5 3 2" xfId="2174" xr:uid="{A1C238C5-F395-4CE6-8AA3-A0DF47C2D99C}"/>
    <cellStyle name="Normal 8 3 5 3 3" xfId="3805" xr:uid="{C924BAD5-FAB8-41AF-8367-A6712219413E}"/>
    <cellStyle name="Normal 8 3 5 3 4" xfId="3806" xr:uid="{68B13DB8-F5A6-414C-AD50-9F232602A4A4}"/>
    <cellStyle name="Normal 8 3 5 4" xfId="2175" xr:uid="{7A7FB23F-27A1-43C4-A3F6-D96DA10729AB}"/>
    <cellStyle name="Normal 8 3 5 4 2" xfId="6706" xr:uid="{34E998B3-6177-490B-B72E-CBC7378F0BBB}"/>
    <cellStyle name="Normal 8 3 5 5" xfId="3807" xr:uid="{DFF3B09A-D911-4CEE-B1EB-948EB3918129}"/>
    <cellStyle name="Normal 8 3 5 6" xfId="3808" xr:uid="{ACA9DD99-A92C-4797-ADD1-2B102CDD45C5}"/>
    <cellStyle name="Normal 8 3 6" xfId="389" xr:uid="{2D8BB61F-716F-4EFB-8857-BB4A8C986CF6}"/>
    <cellStyle name="Normal 8 3 6 2" xfId="2176" xr:uid="{26B0DCCA-28D0-4FD9-9EB2-E8DED97159B5}"/>
    <cellStyle name="Normal 8 3 6 2 2" xfId="2177" xr:uid="{42454D26-B1E7-4D18-BCEB-89290CABAB1E}"/>
    <cellStyle name="Normal 8 3 6 2 3" xfId="3809" xr:uid="{5776E75E-A8A0-48AD-87A2-A649073A734E}"/>
    <cellStyle name="Normal 8 3 6 2 4" xfId="3810" xr:uid="{64111257-96C4-44E4-A793-4246A673E558}"/>
    <cellStyle name="Normal 8 3 6 3" xfId="2178" xr:uid="{6884EF07-32A6-47B4-9693-CA20BA8411DD}"/>
    <cellStyle name="Normal 8 3 6 3 2" xfId="6707" xr:uid="{427A2A53-E477-45D1-8BC7-C297A5A5A66A}"/>
    <cellStyle name="Normal 8 3 6 4" xfId="3811" xr:uid="{9A02969F-5081-4BD6-A2C3-B6EC2B6E364B}"/>
    <cellStyle name="Normal 8 3 6 5" xfId="3812" xr:uid="{81ED8EDF-9665-4BF7-BEBA-9B8F213ED51C}"/>
    <cellStyle name="Normal 8 3 7" xfId="2179" xr:uid="{EAD13893-F538-4452-B8D1-EF807C7E00C7}"/>
    <cellStyle name="Normal 8 3 7 2" xfId="2180" xr:uid="{DD67C370-E8E6-474B-A029-1C2DD1CD6FE4}"/>
    <cellStyle name="Normal 8 3 7 3" xfId="3813" xr:uid="{68E5803C-7155-4797-819E-47116967A914}"/>
    <cellStyle name="Normal 8 3 7 4" xfId="3814" xr:uid="{A5A24197-3216-4074-A0B2-3806ADDF2887}"/>
    <cellStyle name="Normal 8 3 8" xfId="2181" xr:uid="{38D5FC05-6108-45F0-BE3A-8377F9305A1E}"/>
    <cellStyle name="Normal 8 3 8 2" xfId="3815" xr:uid="{B367C67D-D347-480E-9879-FC89D5170A97}"/>
    <cellStyle name="Normal 8 3 8 3" xfId="3816" xr:uid="{FF30204B-77E9-410F-B596-8D49910EC327}"/>
    <cellStyle name="Normal 8 3 8 4" xfId="3817" xr:uid="{1DFB1E95-2897-4CF8-A787-3D6A42919E51}"/>
    <cellStyle name="Normal 8 3 9" xfId="3818" xr:uid="{14CFEA24-CC3F-4FA8-BB69-27F4AE48FDA2}"/>
    <cellStyle name="Normal 8 4" xfId="159" xr:uid="{EF253ECD-EAE8-4CAD-888F-5ADA8B13FE97}"/>
    <cellStyle name="Normal 8 4 10" xfId="3819" xr:uid="{0B88B5BF-FC99-47D7-89EA-659D922DBA32}"/>
    <cellStyle name="Normal 8 4 11" xfId="3820" xr:uid="{3B0EEC9D-7121-49A8-95CE-FA6968B4D3E9}"/>
    <cellStyle name="Normal 8 4 2" xfId="160" xr:uid="{F26A3E97-35F2-472D-A2E2-44692FB7AF57}"/>
    <cellStyle name="Normal 8 4 2 2" xfId="390" xr:uid="{68726181-0B93-4FE5-A9A7-67FC9342C7A8}"/>
    <cellStyle name="Normal 8 4 2 2 2" xfId="794" xr:uid="{B2054F87-F085-4DAD-8ED4-A7E667ED499F}"/>
    <cellStyle name="Normal 8 4 2 2 2 2" xfId="795" xr:uid="{471347A3-64CE-4A1F-9D00-584857EB00CE}"/>
    <cellStyle name="Normal 8 4 2 2 2 2 2" xfId="2182" xr:uid="{6C6AD49F-4EA8-498F-A341-8D5AAA9AFD5D}"/>
    <cellStyle name="Normal 8 4 2 2 2 2 3" xfId="3821" xr:uid="{C3058931-8097-465A-8FAC-BC4B5455757B}"/>
    <cellStyle name="Normal 8 4 2 2 2 2 4" xfId="3822" xr:uid="{DC3F59CC-38F8-4ECE-8684-306DC9775C51}"/>
    <cellStyle name="Normal 8 4 2 2 2 3" xfId="2183" xr:uid="{588502DA-1FB8-4AF6-A3E1-6BC3561FB733}"/>
    <cellStyle name="Normal 8 4 2 2 2 3 2" xfId="3823" xr:uid="{855B81D7-ED63-4A43-8A48-4A74EB003E84}"/>
    <cellStyle name="Normal 8 4 2 2 2 3 3" xfId="3824" xr:uid="{2060C9A7-F3C6-4CBE-B370-2BC96E2E9598}"/>
    <cellStyle name="Normal 8 4 2 2 2 3 4" xfId="3825" xr:uid="{41D80E95-6B25-414C-88A7-09F8B79137D4}"/>
    <cellStyle name="Normal 8 4 2 2 2 4" xfId="3826" xr:uid="{592A023F-A4A2-44DE-898B-D16D9691B285}"/>
    <cellStyle name="Normal 8 4 2 2 2 5" xfId="3827" xr:uid="{186ED31E-97C8-4CE9-A715-7EF671317D91}"/>
    <cellStyle name="Normal 8 4 2 2 2 6" xfId="3828" xr:uid="{63427F0E-1750-4BB0-842F-1F59CC2BDA66}"/>
    <cellStyle name="Normal 8 4 2 2 3" xfId="796" xr:uid="{DB8767F2-3844-452B-8B72-3A74A5F3F9CC}"/>
    <cellStyle name="Normal 8 4 2 2 3 2" xfId="2184" xr:uid="{30A1F264-A2AF-4A7F-A363-CF82ACFEED3B}"/>
    <cellStyle name="Normal 8 4 2 2 3 2 2" xfId="3829" xr:uid="{0745424B-A1E0-4B58-9AE9-A4F8D940C9E7}"/>
    <cellStyle name="Normal 8 4 2 2 3 2 3" xfId="3830" xr:uid="{8E990E15-FE20-4CC8-AA7A-7C7B0F393ED3}"/>
    <cellStyle name="Normal 8 4 2 2 3 2 4" xfId="3831" xr:uid="{9966FBF5-9988-4615-89F5-2DAB990A001B}"/>
    <cellStyle name="Normal 8 4 2 2 3 3" xfId="3832" xr:uid="{760DADDA-21F9-49F2-99EC-08C3D71F9F38}"/>
    <cellStyle name="Normal 8 4 2 2 3 4" xfId="3833" xr:uid="{F7AD75B3-645E-4E16-B3C8-77929D0F2E8B}"/>
    <cellStyle name="Normal 8 4 2 2 3 5" xfId="3834" xr:uid="{B4AAC19C-9648-489C-B31E-BFEC36B8741E}"/>
    <cellStyle name="Normal 8 4 2 2 4" xfId="2185" xr:uid="{62F29C73-CCC9-482E-B88E-57FBFD90082B}"/>
    <cellStyle name="Normal 8 4 2 2 4 2" xfId="3835" xr:uid="{AE65718A-B341-42EF-BA97-1617524734D4}"/>
    <cellStyle name="Normal 8 4 2 2 4 3" xfId="3836" xr:uid="{32D93122-DAAC-4D90-9ACF-8E731CB5D055}"/>
    <cellStyle name="Normal 8 4 2 2 4 4" xfId="3837" xr:uid="{450D0D1B-B9B1-4D9B-A8CC-432DE1BE4D25}"/>
    <cellStyle name="Normal 8 4 2 2 5" xfId="3838" xr:uid="{F573CC8A-820F-41A6-AFFE-C5613E64C276}"/>
    <cellStyle name="Normal 8 4 2 2 5 2" xfId="3839" xr:uid="{518E431E-1F39-4CE0-B29B-1FEFB1D670FF}"/>
    <cellStyle name="Normal 8 4 2 2 5 3" xfId="3840" xr:uid="{1097EB35-32A4-467F-8755-36DD0C4F9BC2}"/>
    <cellStyle name="Normal 8 4 2 2 5 4" xfId="3841" xr:uid="{56ACEE15-21D2-470E-8F4B-6CAE1B1D0B8F}"/>
    <cellStyle name="Normal 8 4 2 2 6" xfId="3842" xr:uid="{D8CC7584-AB9D-4D59-9401-B0B1A4615BEB}"/>
    <cellStyle name="Normal 8 4 2 2 7" xfId="3843" xr:uid="{18BD21FB-A87A-4B23-993B-E8F9D513EB3D}"/>
    <cellStyle name="Normal 8 4 2 2 8" xfId="3844" xr:uid="{DF27A47C-AFB4-4086-997C-96EADFE55F6E}"/>
    <cellStyle name="Normal 8 4 2 3" xfId="797" xr:uid="{C4643620-F22A-4539-85FF-8695A1357888}"/>
    <cellStyle name="Normal 8 4 2 3 2" xfId="798" xr:uid="{3CFC44FE-F5E1-455C-8704-5EC5FA36EE60}"/>
    <cellStyle name="Normal 8 4 2 3 2 2" xfId="799" xr:uid="{78473DD7-AE30-42BD-BFE7-340950FCB2D9}"/>
    <cellStyle name="Normal 8 4 2 3 2 3" xfId="3845" xr:uid="{263C745A-52FF-4769-A3F3-4CF19FE4F1D7}"/>
    <cellStyle name="Normal 8 4 2 3 2 4" xfId="3846" xr:uid="{1256CC01-514F-4121-A994-D51EC8771F40}"/>
    <cellStyle name="Normal 8 4 2 3 3" xfId="800" xr:uid="{BC72C1F6-CF09-43F1-881E-B293D2B457E9}"/>
    <cellStyle name="Normal 8 4 2 3 3 2" xfId="3847" xr:uid="{BF313982-D265-42A9-BB27-69E4DD197604}"/>
    <cellStyle name="Normal 8 4 2 3 3 3" xfId="3848" xr:uid="{AD9AD0D8-87FA-4E67-9EA4-B65BEEFE31C6}"/>
    <cellStyle name="Normal 8 4 2 3 3 4" xfId="3849" xr:uid="{B2412C26-D686-4664-8AAD-44EAF1E1AD69}"/>
    <cellStyle name="Normal 8 4 2 3 4" xfId="3850" xr:uid="{4E221D86-D553-4FB1-979C-1EA66CBEA395}"/>
    <cellStyle name="Normal 8 4 2 3 5" xfId="3851" xr:uid="{F3CB5098-CE8E-4850-9F99-D1447A0F29C7}"/>
    <cellStyle name="Normal 8 4 2 3 6" xfId="3852" xr:uid="{428DB3CF-F8CF-4050-B649-03AC82E74997}"/>
    <cellStyle name="Normal 8 4 2 4" xfId="801" xr:uid="{3DA097D3-4BF1-47E4-B267-390ABD60C19B}"/>
    <cellStyle name="Normal 8 4 2 4 2" xfId="802" xr:uid="{BF9019E3-D63C-4FF5-8727-AD63F47FFB51}"/>
    <cellStyle name="Normal 8 4 2 4 2 2" xfId="3853" xr:uid="{B9F1CA0A-52BD-46E1-8C09-E7FF46B7A9F0}"/>
    <cellStyle name="Normal 8 4 2 4 2 3" xfId="3854" xr:uid="{4E7D4664-906D-4787-B83A-FEE085A0B09A}"/>
    <cellStyle name="Normal 8 4 2 4 2 4" xfId="3855" xr:uid="{0A1DA0BD-D50B-45D1-9D18-2D08F8C83441}"/>
    <cellStyle name="Normal 8 4 2 4 3" xfId="3856" xr:uid="{BA68004F-B9AB-456D-A531-19D478D00955}"/>
    <cellStyle name="Normal 8 4 2 4 4" xfId="3857" xr:uid="{2267F649-11E0-417E-9E3B-4B000E3047EC}"/>
    <cellStyle name="Normal 8 4 2 4 5" xfId="3858" xr:uid="{9F9DD937-BB2D-4215-98F6-8E2D9099B28C}"/>
    <cellStyle name="Normal 8 4 2 5" xfId="803" xr:uid="{F1CACD0E-20EC-4238-B0A9-27DE00CBFAA8}"/>
    <cellStyle name="Normal 8 4 2 5 2" xfId="3859" xr:uid="{F52E6B9C-8920-4319-9C1F-312854A67FE4}"/>
    <cellStyle name="Normal 8 4 2 5 3" xfId="3860" xr:uid="{AB2198C7-9096-49E0-A12B-0E2B9B5B21DA}"/>
    <cellStyle name="Normal 8 4 2 5 4" xfId="3861" xr:uid="{A35565E9-D423-4575-8D42-106F6FF76176}"/>
    <cellStyle name="Normal 8 4 2 6" xfId="3862" xr:uid="{0B5D0725-17EE-4F25-B823-9993B91640D3}"/>
    <cellStyle name="Normal 8 4 2 6 2" xfId="3863" xr:uid="{319C6010-089A-4424-95E5-DDCEC7F88716}"/>
    <cellStyle name="Normal 8 4 2 6 3" xfId="3864" xr:uid="{75979E94-D1D1-4C3B-976F-B35C954D811A}"/>
    <cellStyle name="Normal 8 4 2 6 4" xfId="3865" xr:uid="{7D0719A3-B755-495E-A907-E20A10186667}"/>
    <cellStyle name="Normal 8 4 2 7" xfId="3866" xr:uid="{69D5377D-CB97-48FA-8794-9D105CD7D485}"/>
    <cellStyle name="Normal 8 4 2 8" xfId="3867" xr:uid="{64A95851-B4E2-49A8-A6E7-1A0EC315CE9D}"/>
    <cellStyle name="Normal 8 4 2 9" xfId="3868" xr:uid="{06B10813-F69E-4CA9-9C0C-7876392C5DA2}"/>
    <cellStyle name="Normal 8 4 3" xfId="391" xr:uid="{FE2E9132-9C49-49CA-B720-8D2B05775392}"/>
    <cellStyle name="Normal 8 4 3 2" xfId="804" xr:uid="{5FB4E11F-B39D-4744-8E84-0D419808D3D5}"/>
    <cellStyle name="Normal 8 4 3 2 2" xfId="805" xr:uid="{829DCFBB-3670-452B-A0BE-81025DEDA583}"/>
    <cellStyle name="Normal 8 4 3 2 2 2" xfId="2186" xr:uid="{2A6AA201-CD7F-4A0F-9F59-8D7955048CE7}"/>
    <cellStyle name="Normal 8 4 3 2 2 2 2" xfId="2187" xr:uid="{7D725C3F-6910-4CAC-9DB7-FC64BE29B1B2}"/>
    <cellStyle name="Normal 8 4 3 2 2 3" xfId="2188" xr:uid="{9F44B99F-7A6E-4CDB-9D95-FFABA8DA080F}"/>
    <cellStyle name="Normal 8 4 3 2 2 3 2" xfId="6708" xr:uid="{284E0092-C34C-48DA-99B3-078A8EC1E75B}"/>
    <cellStyle name="Normal 8 4 3 2 2 4" xfId="3869" xr:uid="{3ABCB1D4-8D89-454C-A580-6050042F26A1}"/>
    <cellStyle name="Normal 8 4 3 2 3" xfId="2189" xr:uid="{2514AB26-2B6F-4625-A789-556125F46D87}"/>
    <cellStyle name="Normal 8 4 3 2 3 2" xfId="2190" xr:uid="{4822DB3F-0D0B-41DF-9BA7-F36FA57CAE6D}"/>
    <cellStyle name="Normal 8 4 3 2 3 3" xfId="3870" xr:uid="{AE866345-CC8A-47BF-83C2-666E6BA2ADF9}"/>
    <cellStyle name="Normal 8 4 3 2 3 4" xfId="3871" xr:uid="{4C7AC5A2-88C3-416A-848E-38E20CB9DF0E}"/>
    <cellStyle name="Normal 8 4 3 2 4" xfId="2191" xr:uid="{A907AA71-5484-40A8-B5FF-40511A232EE1}"/>
    <cellStyle name="Normal 8 4 3 2 4 2" xfId="6709" xr:uid="{E980803A-9351-4AA2-AE35-71330C2E2FE8}"/>
    <cellStyle name="Normal 8 4 3 2 5" xfId="3872" xr:uid="{381BF443-3F0D-4CB7-99CF-0DC4684CC3A4}"/>
    <cellStyle name="Normal 8 4 3 2 6" xfId="3873" xr:uid="{91EFD0EA-2FC4-4DA9-9089-84EC973768C0}"/>
    <cellStyle name="Normal 8 4 3 3" xfId="806" xr:uid="{878DEB89-6B95-44D4-A347-3C7BB0BF79BE}"/>
    <cellStyle name="Normal 8 4 3 3 2" xfId="2192" xr:uid="{3D7E3697-C5F3-4645-949B-2FCFA1A627B3}"/>
    <cellStyle name="Normal 8 4 3 3 2 2" xfId="2193" xr:uid="{98BE82D4-B760-41D1-B2AA-9D2E65A9CFB5}"/>
    <cellStyle name="Normal 8 4 3 3 2 3" xfId="3874" xr:uid="{78149AE8-9499-4551-B1BE-CAABEA496230}"/>
    <cellStyle name="Normal 8 4 3 3 2 4" xfId="3875" xr:uid="{697F96EA-DCCF-4960-8066-F8925F38214C}"/>
    <cellStyle name="Normal 8 4 3 3 3" xfId="2194" xr:uid="{2CC0AF1E-84A0-41C6-B915-C365B3375F36}"/>
    <cellStyle name="Normal 8 4 3 3 3 2" xfId="6710" xr:uid="{91FC9AF5-820B-4352-972A-AF7D73C196CD}"/>
    <cellStyle name="Normal 8 4 3 3 4" xfId="3876" xr:uid="{92186CBD-929B-4E7F-8391-1E532FBBE112}"/>
    <cellStyle name="Normal 8 4 3 3 5" xfId="3877" xr:uid="{FF4D9303-ABC4-4933-BDA0-2C38844A8BF6}"/>
    <cellStyle name="Normal 8 4 3 4" xfId="2195" xr:uid="{351D1638-5D3B-4546-AE5C-7C995B037813}"/>
    <cellStyle name="Normal 8 4 3 4 2" xfId="2196" xr:uid="{BB1A687F-BF96-4109-AA01-B7BD2ED31077}"/>
    <cellStyle name="Normal 8 4 3 4 3" xfId="3878" xr:uid="{09E6A987-7D59-4214-B0EB-9531D39DDA48}"/>
    <cellStyle name="Normal 8 4 3 4 4" xfId="3879" xr:uid="{D6A1C9C2-A036-4E5B-BCAB-BC9A9664C627}"/>
    <cellStyle name="Normal 8 4 3 5" xfId="2197" xr:uid="{D29D4FA7-9EB2-47F5-90B2-E2856B58D561}"/>
    <cellStyle name="Normal 8 4 3 5 2" xfId="3880" xr:uid="{5E11B3B2-3FB5-4930-BE1C-6A0C069F9CC1}"/>
    <cellStyle name="Normal 8 4 3 5 3" xfId="3881" xr:uid="{321058D6-2480-498D-9C6C-FF42547741C9}"/>
    <cellStyle name="Normal 8 4 3 5 4" xfId="3882" xr:uid="{DEE4DBA3-70CC-448A-B80A-ED34E84F4E42}"/>
    <cellStyle name="Normal 8 4 3 6" xfId="3883" xr:uid="{DF692D20-F518-4BBF-81BF-E9D8BCC0D6CD}"/>
    <cellStyle name="Normal 8 4 3 7" xfId="3884" xr:uid="{3374C7E7-ACCA-4B9B-B149-0D329672732B}"/>
    <cellStyle name="Normal 8 4 3 8" xfId="3885" xr:uid="{121C29E4-DDC3-4AE8-A534-7B6B0C7B4E23}"/>
    <cellStyle name="Normal 8 4 4" xfId="392" xr:uid="{DAA37927-E39C-4FC5-BB1F-08ACDC7BAFC3}"/>
    <cellStyle name="Normal 8 4 4 2" xfId="807" xr:uid="{C78A69D2-6ABB-4204-8DB1-E9C748FB8D48}"/>
    <cellStyle name="Normal 8 4 4 2 2" xfId="808" xr:uid="{8FF9A2E0-EBD9-4B26-A4DA-2C3953FE4336}"/>
    <cellStyle name="Normal 8 4 4 2 2 2" xfId="2198" xr:uid="{192A9FFD-4B0E-4E4C-93CF-A13DAE82854A}"/>
    <cellStyle name="Normal 8 4 4 2 2 3" xfId="3886" xr:uid="{E128C075-7889-4EA2-BF7A-2CD558E4B7D5}"/>
    <cellStyle name="Normal 8 4 4 2 2 4" xfId="3887" xr:uid="{95E246E6-E8CA-4925-B3E9-6E2641796E10}"/>
    <cellStyle name="Normal 8 4 4 2 3" xfId="2199" xr:uid="{5DF662EF-AEFE-4DA1-B7AF-1DADE4A9D624}"/>
    <cellStyle name="Normal 8 4 4 2 3 2" xfId="6711" xr:uid="{17B0A4B1-F475-41E6-9672-7839C1F9F5FE}"/>
    <cellStyle name="Normal 8 4 4 2 4" xfId="3888" xr:uid="{0540B3BD-AAB1-40D0-9BEC-70DF44FB6F28}"/>
    <cellStyle name="Normal 8 4 4 2 5" xfId="3889" xr:uid="{0A37242C-4C9C-4237-AA58-EB11285B4BAB}"/>
    <cellStyle name="Normal 8 4 4 3" xfId="809" xr:uid="{CA0D141A-FB1F-4B46-929E-5755F866756D}"/>
    <cellStyle name="Normal 8 4 4 3 2" xfId="2200" xr:uid="{D65476E2-9882-4425-9989-6315B94D09E4}"/>
    <cellStyle name="Normal 8 4 4 3 3" xfId="3890" xr:uid="{2FACFE76-E4BE-4E58-A427-68B24A0B2AF9}"/>
    <cellStyle name="Normal 8 4 4 3 4" xfId="3891" xr:uid="{6B0F7E1D-F80F-4ED6-9E3D-FFD3D2FE8C01}"/>
    <cellStyle name="Normal 8 4 4 4" xfId="2201" xr:uid="{583702C9-5025-48FF-B800-F657F76EDFDF}"/>
    <cellStyle name="Normal 8 4 4 4 2" xfId="3892" xr:uid="{A0D7B11B-B903-4DAA-9EDE-76A01155961D}"/>
    <cellStyle name="Normal 8 4 4 4 3" xfId="3893" xr:uid="{CE843F2E-FFE9-462A-B1DB-158DAC435B6F}"/>
    <cellStyle name="Normal 8 4 4 4 4" xfId="3894" xr:uid="{D8A00EB3-4AEF-4154-A8D5-5643B77C2D09}"/>
    <cellStyle name="Normal 8 4 4 5" xfId="3895" xr:uid="{4B91117D-5280-4636-8BDB-2EF318F08452}"/>
    <cellStyle name="Normal 8 4 4 6" xfId="3896" xr:uid="{02DA866D-9EFE-4903-A320-7C771CA68EEB}"/>
    <cellStyle name="Normal 8 4 4 7" xfId="3897" xr:uid="{2740ADE3-2FF4-4F59-B9C2-D702565D4540}"/>
    <cellStyle name="Normal 8 4 5" xfId="393" xr:uid="{DD8341F4-393A-442E-A153-EC16DE6590D2}"/>
    <cellStyle name="Normal 8 4 5 2" xfId="810" xr:uid="{85956D91-129E-4C2E-AC8F-3F9606DD3123}"/>
    <cellStyle name="Normal 8 4 5 2 2" xfId="2202" xr:uid="{C527CC0E-D162-4BF7-82E2-6C47E1B733E6}"/>
    <cellStyle name="Normal 8 4 5 2 3" xfId="3898" xr:uid="{96CB37F2-B8A2-4A8A-B99E-9ED88CA98C96}"/>
    <cellStyle name="Normal 8 4 5 2 4" xfId="3899" xr:uid="{B4FDA90A-5398-4C23-AE89-AA3AD535C115}"/>
    <cellStyle name="Normal 8 4 5 3" xfId="2203" xr:uid="{2FE626AA-6A8E-445D-88C5-65A4866F02D9}"/>
    <cellStyle name="Normal 8 4 5 3 2" xfId="3900" xr:uid="{12807CE5-F374-4518-A4C3-7D351085778E}"/>
    <cellStyle name="Normal 8 4 5 3 3" xfId="3901" xr:uid="{F51A3584-7773-42C3-97D9-3A67428F8CCD}"/>
    <cellStyle name="Normal 8 4 5 3 4" xfId="3902" xr:uid="{53316718-735B-4298-AA4E-F76F5D49DD29}"/>
    <cellStyle name="Normal 8 4 5 4" xfId="3903" xr:uid="{84F8BB66-3D07-4FC0-90B5-9620C300176F}"/>
    <cellStyle name="Normal 8 4 5 5" xfId="3904" xr:uid="{74F727D2-57AD-4CAD-88A7-75C76E0AD36B}"/>
    <cellStyle name="Normal 8 4 5 6" xfId="3905" xr:uid="{0B7C9CAF-0B1A-4EF9-865C-B659D2CD1F0B}"/>
    <cellStyle name="Normal 8 4 6" xfId="811" xr:uid="{0B9CDBAC-BB9E-4245-A0A4-74C1F09C1C31}"/>
    <cellStyle name="Normal 8 4 6 2" xfId="2204" xr:uid="{F016F30A-BB7B-4555-9475-C3A050784A4A}"/>
    <cellStyle name="Normal 8 4 6 2 2" xfId="3906" xr:uid="{F17B2462-D334-4DB7-A855-E3A02ECA0BAC}"/>
    <cellStyle name="Normal 8 4 6 2 3" xfId="3907" xr:uid="{132F75B1-EB5C-4634-89DC-5FE5431832DB}"/>
    <cellStyle name="Normal 8 4 6 2 4" xfId="3908" xr:uid="{C8EC3C09-F249-412B-94F0-A7A1E5EB3F57}"/>
    <cellStyle name="Normal 8 4 6 3" xfId="3909" xr:uid="{4D6A1537-4793-4BFA-9910-6CFD58655FAF}"/>
    <cellStyle name="Normal 8 4 6 4" xfId="3910" xr:uid="{5B0F75FF-32C8-4FE6-AB25-ABA68D6C867A}"/>
    <cellStyle name="Normal 8 4 6 5" xfId="3911" xr:uid="{EEEA45AF-63F7-456F-8256-F091293CA5C4}"/>
    <cellStyle name="Normal 8 4 7" xfId="2205" xr:uid="{F95D36E4-524A-42A8-B9BC-5049E626747E}"/>
    <cellStyle name="Normal 8 4 7 2" xfId="3912" xr:uid="{E8DED29F-BF52-42E1-BD31-C322998AFB96}"/>
    <cellStyle name="Normal 8 4 7 3" xfId="3913" xr:uid="{D37DBF91-02B8-4090-8D37-16A132C79805}"/>
    <cellStyle name="Normal 8 4 7 4" xfId="3914" xr:uid="{75BDDCF7-5B18-496A-B032-7FA11C3B088E}"/>
    <cellStyle name="Normal 8 4 8" xfId="3915" xr:uid="{ECF54088-CA79-4B51-A474-5F841EB00DF1}"/>
    <cellStyle name="Normal 8 4 8 2" xfId="3916" xr:uid="{C74FC4CE-D471-4C3A-9CE7-E29F8599096F}"/>
    <cellStyle name="Normal 8 4 8 3" xfId="3917" xr:uid="{C1A63BAC-B301-437C-A55A-3DBFA10A6AEA}"/>
    <cellStyle name="Normal 8 4 8 4" xfId="3918" xr:uid="{28AA3E50-8258-4DA9-9B17-37300B90BC2B}"/>
    <cellStyle name="Normal 8 4 9" xfId="3919" xr:uid="{474C05D3-14BD-41F9-B78F-28B2F0B6DF82}"/>
    <cellStyle name="Normal 8 5" xfId="161" xr:uid="{777DB966-5B70-49EE-807A-9E7AA9557980}"/>
    <cellStyle name="Normal 8 5 2" xfId="162" xr:uid="{160315BD-ADE3-48B5-AAD0-64C59FA4CBE7}"/>
    <cellStyle name="Normal 8 5 2 2" xfId="394" xr:uid="{DCEC0CC7-330E-4C7A-AF12-C06F3A10352F}"/>
    <cellStyle name="Normal 8 5 2 2 2" xfId="812" xr:uid="{7961B668-3EFB-47D8-89D2-FE225090ED1B}"/>
    <cellStyle name="Normal 8 5 2 2 2 2" xfId="2206" xr:uid="{F7FFDDA5-475F-48B0-AE04-3FE87C89AAC2}"/>
    <cellStyle name="Normal 8 5 2 2 2 3" xfId="3920" xr:uid="{A829DF57-5C1E-4876-9B95-5A382460951D}"/>
    <cellStyle name="Normal 8 5 2 2 2 4" xfId="3921" xr:uid="{605CBEB6-8B7C-49F9-8AF5-3A10F4EB3D28}"/>
    <cellStyle name="Normal 8 5 2 2 3" xfId="2207" xr:uid="{5D6AB253-753D-4798-A69A-5DAA72267148}"/>
    <cellStyle name="Normal 8 5 2 2 3 2" xfId="3922" xr:uid="{6DB74A32-8383-4613-B2ED-3475B6A3894D}"/>
    <cellStyle name="Normal 8 5 2 2 3 3" xfId="3923" xr:uid="{9BDF9B97-9C67-4956-ABE3-640696AEFE20}"/>
    <cellStyle name="Normal 8 5 2 2 3 4" xfId="3924" xr:uid="{50E152C9-A5C2-41DF-AA00-349E608928CA}"/>
    <cellStyle name="Normal 8 5 2 2 4" xfId="3925" xr:uid="{963413C5-5094-4185-9E06-A44E2B5F900F}"/>
    <cellStyle name="Normal 8 5 2 2 5" xfId="3926" xr:uid="{2B44EAA5-DA53-4DBD-B959-5A7370B3DE10}"/>
    <cellStyle name="Normal 8 5 2 2 6" xfId="3927" xr:uid="{E875AB23-C8FE-4737-8F1B-3984736DD50D}"/>
    <cellStyle name="Normal 8 5 2 3" xfId="813" xr:uid="{380AB9A5-9A9B-4CA3-B3F4-A42F3006230E}"/>
    <cellStyle name="Normal 8 5 2 3 2" xfId="2208" xr:uid="{D0FA485F-7D2F-42C6-A760-A55EDFCFFD94}"/>
    <cellStyle name="Normal 8 5 2 3 2 2" xfId="3928" xr:uid="{E5A6F951-C664-4569-80ED-F6A135F73B82}"/>
    <cellStyle name="Normal 8 5 2 3 2 3" xfId="3929" xr:uid="{D95C8D2F-6C07-45AA-9E59-89C60A02C557}"/>
    <cellStyle name="Normal 8 5 2 3 2 4" xfId="3930" xr:uid="{45F0C253-8D37-45E1-8672-5B12AD07FBE0}"/>
    <cellStyle name="Normal 8 5 2 3 3" xfId="3931" xr:uid="{5AD65556-21B3-460C-9EE5-53C842C6865B}"/>
    <cellStyle name="Normal 8 5 2 3 4" xfId="3932" xr:uid="{54378B35-A7B8-42D0-AC40-6881D9D49AC4}"/>
    <cellStyle name="Normal 8 5 2 3 5" xfId="3933" xr:uid="{F7267B1A-E3AB-4597-BEBF-E893A4DA8CF7}"/>
    <cellStyle name="Normal 8 5 2 4" xfId="2209" xr:uid="{9AF4E043-B36E-4449-98D9-195E860A2FD1}"/>
    <cellStyle name="Normal 8 5 2 4 2" xfId="3934" xr:uid="{4B3646F0-E4CB-43DE-A19F-C7C63B730E5E}"/>
    <cellStyle name="Normal 8 5 2 4 3" xfId="3935" xr:uid="{DDB5D0B2-D716-481A-A86D-E73CFFF4FD70}"/>
    <cellStyle name="Normal 8 5 2 4 4" xfId="3936" xr:uid="{2D1CB4EB-8C2F-43FA-834E-10BC555F9539}"/>
    <cellStyle name="Normal 8 5 2 5" xfId="3937" xr:uid="{4656B8DD-4DBA-44F3-9494-744C9CC6DFF6}"/>
    <cellStyle name="Normal 8 5 2 5 2" xfId="3938" xr:uid="{1BEAA0AB-1A38-462D-BFF7-A5DAF8F64E58}"/>
    <cellStyle name="Normal 8 5 2 5 3" xfId="3939" xr:uid="{310578FB-D5B1-402C-A322-29E1DC71E23F}"/>
    <cellStyle name="Normal 8 5 2 5 4" xfId="3940" xr:uid="{1A50B33F-87DF-4B87-A182-4547F9D352FB}"/>
    <cellStyle name="Normal 8 5 2 6" xfId="3941" xr:uid="{D89A31F7-6CDC-4210-B002-7D2909734C93}"/>
    <cellStyle name="Normal 8 5 2 7" xfId="3942" xr:uid="{5EE1D496-E36A-47AF-B596-C9692E98B982}"/>
    <cellStyle name="Normal 8 5 2 8" xfId="3943" xr:uid="{700DD781-7053-440E-B488-E78B9E7CAA11}"/>
    <cellStyle name="Normal 8 5 3" xfId="395" xr:uid="{DABB37DF-4211-46E6-9A45-018403214821}"/>
    <cellStyle name="Normal 8 5 3 2" xfId="814" xr:uid="{E3746563-E236-45B2-B5D7-33A3A1B7B3D4}"/>
    <cellStyle name="Normal 8 5 3 2 2" xfId="815" xr:uid="{580B86D3-8D66-4DCB-8A81-41B2801BAD1A}"/>
    <cellStyle name="Normal 8 5 3 2 3" xfId="3944" xr:uid="{1DFA1A14-622E-4971-BB80-FE6C7DEC1D87}"/>
    <cellStyle name="Normal 8 5 3 2 4" xfId="3945" xr:uid="{ECE6A350-B5C1-4570-9715-65503279B261}"/>
    <cellStyle name="Normal 8 5 3 3" xfId="816" xr:uid="{428FF52B-A205-453D-BD27-631E3A2E9B88}"/>
    <cellStyle name="Normal 8 5 3 3 2" xfId="3946" xr:uid="{27BA9BDE-BBCF-4DDD-9DEE-A34B432498FD}"/>
    <cellStyle name="Normal 8 5 3 3 3" xfId="3947" xr:uid="{2419269E-97C6-41D3-8CB7-F084A6D99884}"/>
    <cellStyle name="Normal 8 5 3 3 4" xfId="3948" xr:uid="{B14E32F3-5B32-4280-8C6B-70816DEDAD46}"/>
    <cellStyle name="Normal 8 5 3 4" xfId="3949" xr:uid="{2F1FD867-7180-4403-964E-744B93A37A4B}"/>
    <cellStyle name="Normal 8 5 3 5" xfId="3950" xr:uid="{FB92166A-4AD2-4554-872E-DF53A1EEAEE3}"/>
    <cellStyle name="Normal 8 5 3 6" xfId="3951" xr:uid="{AE9D1A4F-EDA5-4245-BBC2-2239E4580843}"/>
    <cellStyle name="Normal 8 5 4" xfId="396" xr:uid="{764EB1DC-0D6A-4F35-8DC2-4B5EECE71FE7}"/>
    <cellStyle name="Normal 8 5 4 2" xfId="817" xr:uid="{EFC97598-3ADD-4346-BAB4-0F18F20B66FC}"/>
    <cellStyle name="Normal 8 5 4 2 2" xfId="3952" xr:uid="{168EA7F8-85E0-45A0-8111-1B367BCC9390}"/>
    <cellStyle name="Normal 8 5 4 2 3" xfId="3953" xr:uid="{993AC59A-7E72-4CC4-ACDC-7718EAF3B085}"/>
    <cellStyle name="Normal 8 5 4 2 4" xfId="3954" xr:uid="{157FC2F5-1D8B-430B-AE08-069FAB3F7D01}"/>
    <cellStyle name="Normal 8 5 4 3" xfId="3955" xr:uid="{D38F86AC-263B-409F-973C-200FE1C62462}"/>
    <cellStyle name="Normal 8 5 4 4" xfId="3956" xr:uid="{CE6BAB78-A12E-4005-A183-D50E8BDF9DFD}"/>
    <cellStyle name="Normal 8 5 4 5" xfId="3957" xr:uid="{A290B03B-E669-4412-BD6E-A9B0136AE61C}"/>
    <cellStyle name="Normal 8 5 5" xfId="818" xr:uid="{2F5D6391-961C-4774-A83D-50A33AF0ADBF}"/>
    <cellStyle name="Normal 8 5 5 2" xfId="3958" xr:uid="{98ADF76B-C2EC-4B17-B8BC-7F6A5DA94150}"/>
    <cellStyle name="Normal 8 5 5 3" xfId="3959" xr:uid="{BC8A214F-403C-42D3-BF12-D73F6A3FCC0C}"/>
    <cellStyle name="Normal 8 5 5 4" xfId="3960" xr:uid="{9F9C9500-B62C-4FC7-9086-EC65A60CDA49}"/>
    <cellStyle name="Normal 8 5 6" xfId="3961" xr:uid="{46044EAA-8F04-4F0B-9616-533AA635B682}"/>
    <cellStyle name="Normal 8 5 6 2" xfId="3962" xr:uid="{42E271DC-55E3-478D-9B99-B4D8066960EC}"/>
    <cellStyle name="Normal 8 5 6 3" xfId="3963" xr:uid="{198879BE-A1B8-42D3-9306-57EBF00C93E9}"/>
    <cellStyle name="Normal 8 5 6 4" xfId="3964" xr:uid="{B6BD1A55-316E-4A1D-B657-4D3729F0230D}"/>
    <cellStyle name="Normal 8 5 7" xfId="3965" xr:uid="{1FDB8E0E-D5FB-474C-A9C8-FD3A41E639D0}"/>
    <cellStyle name="Normal 8 5 8" xfId="3966" xr:uid="{9954D841-CE78-4315-A661-71C0736A2B29}"/>
    <cellStyle name="Normal 8 5 9" xfId="3967" xr:uid="{F817C18B-4C96-4BC8-8975-74A026D51A0F}"/>
    <cellStyle name="Normal 8 6" xfId="163" xr:uid="{A8D09C5B-F6DC-4FAA-AB53-EE4F89B5C09E}"/>
    <cellStyle name="Normal 8 6 2" xfId="397" xr:uid="{CD316D68-47AC-4E36-8449-DB04633BFC2D}"/>
    <cellStyle name="Normal 8 6 2 2" xfId="819" xr:uid="{205EE13E-1F94-4A54-B095-0A4E8AFF67BD}"/>
    <cellStyle name="Normal 8 6 2 2 2" xfId="2210" xr:uid="{0CC7A802-0F24-4C1E-AACB-4E70EB1A81FE}"/>
    <cellStyle name="Normal 8 6 2 2 2 2" xfId="2211" xr:uid="{863D5558-A23D-437E-9193-6D531455FE0C}"/>
    <cellStyle name="Normal 8 6 2 2 3" xfId="2212" xr:uid="{BD67737F-311B-4ABD-A7D6-F889F82A55D1}"/>
    <cellStyle name="Normal 8 6 2 2 3 2" xfId="6712" xr:uid="{FAFF21D3-3BE0-4B17-84C9-474FD98613B1}"/>
    <cellStyle name="Normal 8 6 2 2 4" xfId="3968" xr:uid="{2C598698-5235-4E30-8CE8-726080BCBF37}"/>
    <cellStyle name="Normal 8 6 2 3" xfId="2213" xr:uid="{028BE02A-E829-41F5-8BAD-E32A4533AA7B}"/>
    <cellStyle name="Normal 8 6 2 3 2" xfId="2214" xr:uid="{5DCFBAC1-7B04-426E-8A24-03D3ABF137D5}"/>
    <cellStyle name="Normal 8 6 2 3 3" xfId="3969" xr:uid="{D2D9E164-7A1C-49BE-BD65-BB4153CAB2E1}"/>
    <cellStyle name="Normal 8 6 2 3 4" xfId="3970" xr:uid="{FD345EB6-0E25-4208-A249-B2B213633274}"/>
    <cellStyle name="Normal 8 6 2 4" xfId="2215" xr:uid="{4F72D29D-25A3-4E01-8FBC-A7EDAE6F2CA3}"/>
    <cellStyle name="Normal 8 6 2 4 2" xfId="6713" xr:uid="{B046BF7F-E261-459F-A36A-0E602D55EB4D}"/>
    <cellStyle name="Normal 8 6 2 5" xfId="3971" xr:uid="{796183C2-C8F3-44D6-8AD9-05CA383499F1}"/>
    <cellStyle name="Normal 8 6 2 6" xfId="3972" xr:uid="{916A31BD-F4B0-4D75-BCA0-7656E28CD1D8}"/>
    <cellStyle name="Normal 8 6 3" xfId="820" xr:uid="{B9101C79-09D9-46CB-8F4C-A87726BD5446}"/>
    <cellStyle name="Normal 8 6 3 2" xfId="2216" xr:uid="{C5501FF8-489F-4DBC-A0A7-A46F37AF949B}"/>
    <cellStyle name="Normal 8 6 3 2 2" xfId="2217" xr:uid="{DE661C53-3A9D-4395-ABB3-1727CE0E4BF8}"/>
    <cellStyle name="Normal 8 6 3 2 3" xfId="3973" xr:uid="{D56FFCFE-2E1F-47B3-B399-C06C14CC56D8}"/>
    <cellStyle name="Normal 8 6 3 2 4" xfId="3974" xr:uid="{61D6806E-91FF-4084-B16C-BF9D1D32A6A7}"/>
    <cellStyle name="Normal 8 6 3 3" xfId="2218" xr:uid="{A0D43EFF-D93B-4A17-A384-5162EF79EC19}"/>
    <cellStyle name="Normal 8 6 3 3 2" xfId="6714" xr:uid="{DA81EBA8-3001-40F0-B021-AA113FAF6A7C}"/>
    <cellStyle name="Normal 8 6 3 4" xfId="3975" xr:uid="{7919CAA4-560E-4099-A3CC-BA8CB2708557}"/>
    <cellStyle name="Normal 8 6 3 5" xfId="3976" xr:uid="{2E7F2142-A782-4774-BEB2-A43E7F66A7E7}"/>
    <cellStyle name="Normal 8 6 4" xfId="2219" xr:uid="{E25FD273-A838-4077-9DC3-05D8CE40758C}"/>
    <cellStyle name="Normal 8 6 4 2" xfId="2220" xr:uid="{84D2E0E8-C43A-4DAD-B44E-93AEC3A9DDFF}"/>
    <cellStyle name="Normal 8 6 4 3" xfId="3977" xr:uid="{710A2BF9-9C80-4A5A-9A1E-65EDEB780CD7}"/>
    <cellStyle name="Normal 8 6 4 4" xfId="3978" xr:uid="{E88C0675-6113-4F62-BA1A-35079D1F1668}"/>
    <cellStyle name="Normal 8 6 5" xfId="2221" xr:uid="{1E607F07-7F97-453D-BE63-0B41DED55C4C}"/>
    <cellStyle name="Normal 8 6 5 2" xfId="3979" xr:uid="{7905ED01-497C-4740-BE1A-455DDE25DD9B}"/>
    <cellStyle name="Normal 8 6 5 3" xfId="3980" xr:uid="{5A4ED55D-1663-4FB6-88C7-B72397B708C8}"/>
    <cellStyle name="Normal 8 6 5 4" xfId="3981" xr:uid="{9D1A7E1E-8C77-481E-83EE-2C2D19577F4C}"/>
    <cellStyle name="Normal 8 6 6" xfId="3982" xr:uid="{BE386899-9136-42B3-AFF3-E1000E569E64}"/>
    <cellStyle name="Normal 8 6 7" xfId="3983" xr:uid="{03C65A16-A5DE-47DD-9F06-3D41FD5F8A82}"/>
    <cellStyle name="Normal 8 6 8" xfId="3984" xr:uid="{D31AC104-5A9B-4ECB-A615-C7593FE862AF}"/>
    <cellStyle name="Normal 8 7" xfId="398" xr:uid="{7FBC9075-59E9-409C-8382-AD0EAC376AF6}"/>
    <cellStyle name="Normal 8 7 2" xfId="821" xr:uid="{D9700141-AEC7-4CAB-86B0-8604E9D021F7}"/>
    <cellStyle name="Normal 8 7 2 2" xfId="822" xr:uid="{7BA77937-0328-47AB-8D46-230DA3C93BFE}"/>
    <cellStyle name="Normal 8 7 2 2 2" xfId="2222" xr:uid="{D8A2E746-6397-4A37-8F32-D60C8B21B677}"/>
    <cellStyle name="Normal 8 7 2 2 3" xfId="3985" xr:uid="{D0AF9033-706D-454C-9360-8DD28C41C13D}"/>
    <cellStyle name="Normal 8 7 2 2 4" xfId="3986" xr:uid="{41B7AC12-8041-4336-BA01-B171EB9E452E}"/>
    <cellStyle name="Normal 8 7 2 3" xfId="2223" xr:uid="{48945EAC-739B-4AE6-9917-C3E233E6B897}"/>
    <cellStyle name="Normal 8 7 2 3 2" xfId="6715" xr:uid="{45B89229-88F8-4D7E-85CA-F4B07AD14E7E}"/>
    <cellStyle name="Normal 8 7 2 4" xfId="3987" xr:uid="{A1C16DCF-72F5-4FAE-A2D1-7F29C36811A0}"/>
    <cellStyle name="Normal 8 7 2 5" xfId="3988" xr:uid="{B91F112A-81BC-47D2-8CE8-215709CE5634}"/>
    <cellStyle name="Normal 8 7 3" xfId="823" xr:uid="{C4335918-8A57-4436-9F66-16616152F72C}"/>
    <cellStyle name="Normal 8 7 3 2" xfId="2224" xr:uid="{81130917-8556-4E21-B866-20AFC3A38567}"/>
    <cellStyle name="Normal 8 7 3 3" xfId="3989" xr:uid="{8E1A334E-FB3A-49BF-9106-47C00B4D7FC5}"/>
    <cellStyle name="Normal 8 7 3 4" xfId="3990" xr:uid="{072BB59D-D8CF-44B3-8CD7-B549FC2B37E3}"/>
    <cellStyle name="Normal 8 7 4" xfId="2225" xr:uid="{F8281E44-5454-4E91-B7D9-0749C73855F5}"/>
    <cellStyle name="Normal 8 7 4 2" xfId="3991" xr:uid="{C69CFDAE-203C-4BF5-AF44-E611B8332820}"/>
    <cellStyle name="Normal 8 7 4 3" xfId="3992" xr:uid="{93D85817-9DE3-4D9C-9A8C-6C44FAD3EC82}"/>
    <cellStyle name="Normal 8 7 4 4" xfId="3993" xr:uid="{267929CC-1543-484D-99E6-28DEB796328A}"/>
    <cellStyle name="Normal 8 7 5" xfId="3994" xr:uid="{E6CF227F-3A6C-4738-9F7F-AB76AF3C821A}"/>
    <cellStyle name="Normal 8 7 6" xfId="3995" xr:uid="{07031260-1027-4575-8257-A498B08F25C4}"/>
    <cellStyle name="Normal 8 7 7" xfId="3996" xr:uid="{55EEE11A-7606-4FBB-9876-848659DCB045}"/>
    <cellStyle name="Normal 8 8" xfId="399" xr:uid="{FE0BC7BB-AA95-4ABD-8075-589E397D3925}"/>
    <cellStyle name="Normal 8 8 2" xfId="824" xr:uid="{BBF39C61-75FC-4C45-B649-C58F0506B495}"/>
    <cellStyle name="Normal 8 8 2 2" xfId="2226" xr:uid="{BD47749D-5486-4082-AB99-01240B7B32E1}"/>
    <cellStyle name="Normal 8 8 2 3" xfId="3997" xr:uid="{95235C89-6B5F-49DD-8275-3EF41384519B}"/>
    <cellStyle name="Normal 8 8 2 4" xfId="3998" xr:uid="{D5F35912-1A5B-4E51-B800-E47DFA057090}"/>
    <cellStyle name="Normal 8 8 3" xfId="2227" xr:uid="{D267F2CF-9DE7-46FE-9CE3-61CC93959044}"/>
    <cellStyle name="Normal 8 8 3 2" xfId="3999" xr:uid="{505D66D2-B84A-42D1-A4DB-64F084A4B6E8}"/>
    <cellStyle name="Normal 8 8 3 3" xfId="4000" xr:uid="{A7B9E73E-D298-40FD-AF3D-FAE6940F48E6}"/>
    <cellStyle name="Normal 8 8 3 4" xfId="4001" xr:uid="{BD1F5147-C301-4E49-9E7B-2F81970149B4}"/>
    <cellStyle name="Normal 8 8 4" xfId="4002" xr:uid="{E66079A0-1ED5-4530-8D45-EE5861D420E9}"/>
    <cellStyle name="Normal 8 8 5" xfId="4003" xr:uid="{4E4EBA44-0E45-4470-A61B-B11087FD62A6}"/>
    <cellStyle name="Normal 8 8 6" xfId="4004" xr:uid="{18FB0E67-04FC-41F2-953C-CDEE0D26667C}"/>
    <cellStyle name="Normal 8 9" xfId="400" xr:uid="{AE968A80-E105-437F-965D-C7DB8668ACA0}"/>
    <cellStyle name="Normal 8 9 2" xfId="2228" xr:uid="{B40A3B68-BFD4-4A7E-B32E-54EFF53EE9AA}"/>
    <cellStyle name="Normal 8 9 2 2" xfId="4005" xr:uid="{C8A6F701-74EC-4B9D-ADEA-3518596E545C}"/>
    <cellStyle name="Normal 8 9 2 2 2" xfId="4410" xr:uid="{1642D422-00FC-45BB-8EC9-4ACBDA7087E1}"/>
    <cellStyle name="Normal 8 9 2 2 3" xfId="4689" xr:uid="{30F9C665-D5C9-4C0D-8F3D-F6FBC34B3BAB}"/>
    <cellStyle name="Normal 8 9 2 3" xfId="4006" xr:uid="{C343126E-EE9B-487F-AFEB-A7D602BB3C2A}"/>
    <cellStyle name="Normal 8 9 2 4" xfId="4007" xr:uid="{2F2A80A2-831C-454C-9A3B-AB4EFFD3216A}"/>
    <cellStyle name="Normal 8 9 3" xfId="4008" xr:uid="{3074EE9A-16FF-4398-B941-1D8EC1DCC956}"/>
    <cellStyle name="Normal 8 9 3 2" xfId="5347" xr:uid="{1DAF8DC5-3BE6-48DA-A112-27B659F80BFC}"/>
    <cellStyle name="Normal 8 9 4" xfId="4009" xr:uid="{08FDF9D7-B9FE-467C-9A8D-067BEBFC850D}"/>
    <cellStyle name="Normal 8 9 4 2" xfId="4580" xr:uid="{5D9DC458-7586-46EA-B57D-4AC698CB37E1}"/>
    <cellStyle name="Normal 8 9 4 3" xfId="4690" xr:uid="{A235BE58-B427-42C6-9D62-4CDC8B499132}"/>
    <cellStyle name="Normal 8 9 4 4" xfId="4609" xr:uid="{7753FE59-B36C-4898-BCC8-D3990E587747}"/>
    <cellStyle name="Normal 8 9 5" xfId="4010" xr:uid="{7AD88AFF-7968-44FF-9F1D-6731C1B5AF13}"/>
    <cellStyle name="Normal 9" xfId="164" xr:uid="{CD90E46A-7D37-4763-900F-FFC3214B5466}"/>
    <cellStyle name="Normal 9 10" xfId="401" xr:uid="{EF49F762-4879-48A3-AF8A-0125BA41EF12}"/>
    <cellStyle name="Normal 9 10 2" xfId="2229" xr:uid="{5BCA9A3D-4E15-4C66-B013-8F9B163A2C24}"/>
    <cellStyle name="Normal 9 10 2 2" xfId="4011" xr:uid="{D1A94427-A82F-4CEC-BDA7-E9460EF82010}"/>
    <cellStyle name="Normal 9 10 2 3" xfId="4012" xr:uid="{249D2F4E-2A00-4F2F-BC28-E3F466BCA948}"/>
    <cellStyle name="Normal 9 10 2 4" xfId="4013" xr:uid="{DC1B436F-B8D9-4B18-BC17-92A61B6DD125}"/>
    <cellStyle name="Normal 9 10 3" xfId="4014" xr:uid="{3A4577CA-903A-487B-B21B-5F9EABC1D013}"/>
    <cellStyle name="Normal 9 10 4" xfId="4015" xr:uid="{0EEBF62C-70FC-44F2-870B-C3960A932EA0}"/>
    <cellStyle name="Normal 9 10 5" xfId="4016" xr:uid="{DA398D09-F18B-4088-9954-132BD5293807}"/>
    <cellStyle name="Normal 9 11" xfId="2230" xr:uid="{F062BB72-7DE4-45FE-A386-F306D17AB4AC}"/>
    <cellStyle name="Normal 9 11 2" xfId="4017" xr:uid="{ADE82086-10E5-4F8F-8744-550D157A88E7}"/>
    <cellStyle name="Normal 9 11 3" xfId="4018" xr:uid="{E2987B27-9652-4664-9893-BA9C9191450A}"/>
    <cellStyle name="Normal 9 11 4" xfId="4019" xr:uid="{CB4D12B1-61F5-4944-B2F6-04C42827FAA7}"/>
    <cellStyle name="Normal 9 12" xfId="4020" xr:uid="{2577743A-A6DD-412D-931A-18E9025187BA}"/>
    <cellStyle name="Normal 9 12 2" xfId="4021" xr:uid="{6C5A8F18-96D8-4E2D-BE85-351798518B3A}"/>
    <cellStyle name="Normal 9 12 3" xfId="4022" xr:uid="{B93CF029-013B-4C2E-8E7C-2FC0348A4F21}"/>
    <cellStyle name="Normal 9 12 4" xfId="4023" xr:uid="{BFF6C972-30CB-4D7E-B01E-BA21666E9B39}"/>
    <cellStyle name="Normal 9 13" xfId="4024" xr:uid="{2F9E10F1-C18C-46B9-BBB6-2A57766BBC35}"/>
    <cellStyle name="Normal 9 13 2" xfId="4025" xr:uid="{949B49D3-5DCF-4E25-AC61-34F91693D72A}"/>
    <cellStyle name="Normal 9 14" xfId="4026" xr:uid="{4B8C7889-BFE5-4BFA-A7CA-BDA7209CA8D7}"/>
    <cellStyle name="Normal 9 15" xfId="4027" xr:uid="{232BEE14-07B8-4782-BB82-D3FCC68CE8F3}"/>
    <cellStyle name="Normal 9 16" xfId="4028" xr:uid="{66684A5D-D03B-474B-87E2-65B7CD9A4BB5}"/>
    <cellStyle name="Normal 9 2" xfId="165" xr:uid="{4AF34764-DC83-4E32-A5C4-EB8E7CCCD761}"/>
    <cellStyle name="Normal 9 2 2" xfId="402" xr:uid="{05637FB9-2D81-4D60-9C2A-8D334AEFBDB4}"/>
    <cellStyle name="Normal 9 2 2 2" xfId="4672" xr:uid="{F91A55E7-15C3-4E94-8A59-DF1D70EC7C79}"/>
    <cellStyle name="Normal 9 2 2 2 2" xfId="5726" xr:uid="{46B76B89-E5EE-4481-8075-A86D2C1171C6}"/>
    <cellStyle name="Normal 9 2 2 3" xfId="5554" xr:uid="{C1D0F749-2125-444A-A89D-D17B9CCC1689}"/>
    <cellStyle name="Normal 9 2 3" xfId="4561" xr:uid="{C4149A68-4B07-4CA0-BA18-BEB8270B9EC2}"/>
    <cellStyle name="Normal 9 2 3 2" xfId="5441" xr:uid="{EEEECB3C-A26E-4268-8DF6-0DCCBCA457DB}"/>
    <cellStyle name="Normal 9 2 3 2 2" xfId="5786" xr:uid="{BF9230C6-AA98-413C-9106-DB057594E6A3}"/>
    <cellStyle name="Normal 9 2 3 3" xfId="5613" xr:uid="{EFE94A76-945A-46C3-8F68-4E83CF97F3C4}"/>
    <cellStyle name="Normal 9 2 4" xfId="5393" xr:uid="{9507A3D3-19B3-4053-96EB-5B68D13497F4}"/>
    <cellStyle name="Normal 9 2 4 2" xfId="5668" xr:uid="{956651CA-FC60-4181-8D6A-B7C10B63F876}"/>
    <cellStyle name="Normal 9 2 5" xfId="5496" xr:uid="{93167FA0-611F-487E-8AC3-55590593C269}"/>
    <cellStyle name="Normal 9 3" xfId="166" xr:uid="{723AB0BC-1F0D-424E-ADEC-B7099795B505}"/>
    <cellStyle name="Normal 9 3 10" xfId="4029" xr:uid="{D74CFDD1-D98D-4EBF-8A13-E4D93D88C342}"/>
    <cellStyle name="Normal 9 3 11" xfId="4030" xr:uid="{BE0E9966-4E27-4C18-A513-7FD2CC2F8647}"/>
    <cellStyle name="Normal 9 3 2" xfId="167" xr:uid="{5CDBCAD7-5FDD-48E7-8779-27D92F278A90}"/>
    <cellStyle name="Normal 9 3 2 2" xfId="168" xr:uid="{1F38F711-1481-4C46-897A-1A16F8BBC57A}"/>
    <cellStyle name="Normal 9 3 2 2 2" xfId="403" xr:uid="{DFB1DC46-6E8A-4220-8D3D-D2B5753A31F5}"/>
    <cellStyle name="Normal 9 3 2 2 2 2" xfId="825" xr:uid="{36732799-0FC6-48D9-BB01-3C45D1D6DF81}"/>
    <cellStyle name="Normal 9 3 2 2 2 2 2" xfId="826" xr:uid="{6C1C18A2-9A3E-4677-AEE1-60F99F07C18A}"/>
    <cellStyle name="Normal 9 3 2 2 2 2 2 2" xfId="2231" xr:uid="{69296CDE-764C-4207-9AC9-DA3248D944C7}"/>
    <cellStyle name="Normal 9 3 2 2 2 2 2 2 2" xfId="2232" xr:uid="{F543CE2F-0AA5-452F-89E0-0EC20E5C400B}"/>
    <cellStyle name="Normal 9 3 2 2 2 2 2 3" xfId="2233" xr:uid="{6CF0DCBA-3F44-4983-8BC3-0AD777E87EE8}"/>
    <cellStyle name="Normal 9 3 2 2 2 2 2 3 2" xfId="6716" xr:uid="{5E773922-36A2-4844-9F9B-D8297F1E4B9D}"/>
    <cellStyle name="Normal 9 3 2 2 2 2 2 4" xfId="6717" xr:uid="{5FC5FC2B-90AA-4E03-8820-ED5DF5FEDF26}"/>
    <cellStyle name="Normal 9 3 2 2 2 2 3" xfId="2234" xr:uid="{FDC64086-6D37-4F10-AFBB-F8F4DED47341}"/>
    <cellStyle name="Normal 9 3 2 2 2 2 3 2" xfId="2235" xr:uid="{7CB811DA-6DEF-4A36-95AB-DD117FF14C48}"/>
    <cellStyle name="Normal 9 3 2 2 2 2 4" xfId="2236" xr:uid="{E8ED189D-D04A-42E3-B632-FF3A627FB8D3}"/>
    <cellStyle name="Normal 9 3 2 2 2 2 4 2" xfId="6718" xr:uid="{70CF4D9A-A109-4C6F-AD0A-76C5193FBC1E}"/>
    <cellStyle name="Normal 9 3 2 2 2 2 5" xfId="6719" xr:uid="{250BA005-D318-4590-8B26-EB6F1491BEE5}"/>
    <cellStyle name="Normal 9 3 2 2 2 3" xfId="827" xr:uid="{017CD301-7DE3-47E1-A6D1-737586AC534D}"/>
    <cellStyle name="Normal 9 3 2 2 2 3 2" xfId="2237" xr:uid="{94C3240D-B47B-49DC-936D-EE8485372F89}"/>
    <cellStyle name="Normal 9 3 2 2 2 3 2 2" xfId="2238" xr:uid="{0EF7DFCF-F801-4CF6-81EA-2DE44410742F}"/>
    <cellStyle name="Normal 9 3 2 2 2 3 3" xfId="2239" xr:uid="{8CD610BD-A205-4114-8BFF-2F3A012D1638}"/>
    <cellStyle name="Normal 9 3 2 2 2 3 3 2" xfId="6720" xr:uid="{7FA9058C-5F26-495C-9AF7-28A13391CCC0}"/>
    <cellStyle name="Normal 9 3 2 2 2 3 4" xfId="4031" xr:uid="{2BA31CAD-1DD7-488C-A021-AEF338821F98}"/>
    <cellStyle name="Normal 9 3 2 2 2 4" xfId="2240" xr:uid="{8865F55D-BFDB-491D-9F40-7451EC3B815F}"/>
    <cellStyle name="Normal 9 3 2 2 2 4 2" xfId="2241" xr:uid="{8EA25E56-8B7F-453C-9325-A6EC45CA9C25}"/>
    <cellStyle name="Normal 9 3 2 2 2 5" xfId="2242" xr:uid="{B26CED2E-33DD-4E91-BE40-DE383704F31A}"/>
    <cellStyle name="Normal 9 3 2 2 2 5 2" xfId="6721" xr:uid="{C1F2FC0E-BAE7-454D-9C41-E620AC042161}"/>
    <cellStyle name="Normal 9 3 2 2 2 6" xfId="4032" xr:uid="{D9A819AF-4CB9-419C-ABCE-206617183E66}"/>
    <cellStyle name="Normal 9 3 2 2 3" xfId="404" xr:uid="{B95309A7-25C5-4AD7-9C2B-6776B4E6A4B9}"/>
    <cellStyle name="Normal 9 3 2 2 3 2" xfId="828" xr:uid="{EF7A3247-6814-4DAC-87FA-0F7DC0E3A016}"/>
    <cellStyle name="Normal 9 3 2 2 3 2 2" xfId="829" xr:uid="{3AFA9EA7-BB5F-4F1E-9458-FF8E895C8802}"/>
    <cellStyle name="Normal 9 3 2 2 3 2 2 2" xfId="2243" xr:uid="{E083BBA1-6591-4B9E-AD3F-A59373EAA68D}"/>
    <cellStyle name="Normal 9 3 2 2 3 2 2 2 2" xfId="2244" xr:uid="{6FAD4C54-5029-44E9-8D7E-A0A88BC519FA}"/>
    <cellStyle name="Normal 9 3 2 2 3 2 2 3" xfId="2245" xr:uid="{18F31147-D075-4272-A72F-95CC19600BC6}"/>
    <cellStyle name="Normal 9 3 2 2 3 2 2 3 2" xfId="6722" xr:uid="{1DFAD4EA-6DCB-4780-8FF7-D271CF616DEA}"/>
    <cellStyle name="Normal 9 3 2 2 3 2 2 4" xfId="6723" xr:uid="{5D8E5736-AAD8-45A6-9C99-DE143ACB946D}"/>
    <cellStyle name="Normal 9 3 2 2 3 2 3" xfId="2246" xr:uid="{66301886-87E3-4267-89E4-D569C6E549EB}"/>
    <cellStyle name="Normal 9 3 2 2 3 2 3 2" xfId="2247" xr:uid="{00C6DCA7-8C33-46FF-AC86-64E66366914B}"/>
    <cellStyle name="Normal 9 3 2 2 3 2 4" xfId="2248" xr:uid="{9C8BD341-DEE3-4626-99D4-0B04900DBA32}"/>
    <cellStyle name="Normal 9 3 2 2 3 2 4 2" xfId="6724" xr:uid="{EBAB5634-F06A-4E71-B828-95C50E2D7C1A}"/>
    <cellStyle name="Normal 9 3 2 2 3 2 5" xfId="6725" xr:uid="{08A3B67D-60D3-4D0A-A12C-5AFCCC1C9238}"/>
    <cellStyle name="Normal 9 3 2 2 3 3" xfId="830" xr:uid="{2A63C964-11B0-49DF-9032-A9C424E62781}"/>
    <cellStyle name="Normal 9 3 2 2 3 3 2" xfId="2249" xr:uid="{62F394AD-75E3-4B70-AB9F-206E41327D48}"/>
    <cellStyle name="Normal 9 3 2 2 3 3 2 2" xfId="2250" xr:uid="{7D174249-ACE0-4197-8E26-D1A11FF5AC6A}"/>
    <cellStyle name="Normal 9 3 2 2 3 3 3" xfId="2251" xr:uid="{231F89C9-66E7-4F1B-820E-E584E7B86987}"/>
    <cellStyle name="Normal 9 3 2 2 3 3 3 2" xfId="6726" xr:uid="{894109D9-2B12-4558-A60F-A778CEFEE8D7}"/>
    <cellStyle name="Normal 9 3 2 2 3 3 4" xfId="6727" xr:uid="{499CE426-483A-4CBA-86BC-4FDF0F846B82}"/>
    <cellStyle name="Normal 9 3 2 2 3 4" xfId="2252" xr:uid="{39D7BF2B-ECCD-4738-89A9-37F837F77219}"/>
    <cellStyle name="Normal 9 3 2 2 3 4 2" xfId="2253" xr:uid="{A0353AD7-A8EF-41F3-BF97-7184DDDA0D64}"/>
    <cellStyle name="Normal 9 3 2 2 3 5" xfId="2254" xr:uid="{D851F49D-8ADC-4442-B26A-E54F02766C84}"/>
    <cellStyle name="Normal 9 3 2 2 3 5 2" xfId="6728" xr:uid="{28D60E53-9EF3-43F7-B4F7-828F758DA8A2}"/>
    <cellStyle name="Normal 9 3 2 2 3 6" xfId="6729" xr:uid="{AA2DE97D-6B12-499F-9A6E-F5405C57B4B5}"/>
    <cellStyle name="Normal 9 3 2 2 4" xfId="831" xr:uid="{DC3F8494-1484-4258-922F-7BCE422A13D5}"/>
    <cellStyle name="Normal 9 3 2 2 4 2" xfId="832" xr:uid="{953363DE-49C8-45AD-96F6-D3499344F42C}"/>
    <cellStyle name="Normal 9 3 2 2 4 2 2" xfId="2255" xr:uid="{4816CA0F-D526-4D75-BC9A-605DE8818C22}"/>
    <cellStyle name="Normal 9 3 2 2 4 2 2 2" xfId="2256" xr:uid="{4235735B-F327-4852-8BE9-94BAB03F2656}"/>
    <cellStyle name="Normal 9 3 2 2 4 2 3" xfId="2257" xr:uid="{3A3226EC-9467-4C17-BA86-A0EEC9DDDA8D}"/>
    <cellStyle name="Normal 9 3 2 2 4 2 3 2" xfId="6730" xr:uid="{0BE296C5-8DE9-4848-BE83-109D5A564135}"/>
    <cellStyle name="Normal 9 3 2 2 4 2 4" xfId="6731" xr:uid="{C60D9920-A8BF-4821-921E-4336C21E5961}"/>
    <cellStyle name="Normal 9 3 2 2 4 3" xfId="2258" xr:uid="{121D52DC-25BE-45A9-8300-8D5554812B05}"/>
    <cellStyle name="Normal 9 3 2 2 4 3 2" xfId="2259" xr:uid="{8EC1E44A-1683-447F-A0B8-9CCD15B32AC9}"/>
    <cellStyle name="Normal 9 3 2 2 4 4" xfId="2260" xr:uid="{943E233B-DFBF-47CB-84D2-D2533150087B}"/>
    <cellStyle name="Normal 9 3 2 2 4 4 2" xfId="6732" xr:uid="{BA2DFBC5-E4E9-42DF-AECF-51B358281940}"/>
    <cellStyle name="Normal 9 3 2 2 4 5" xfId="6733" xr:uid="{DF9C4FB5-2D95-4C22-8317-15B8A543030F}"/>
    <cellStyle name="Normal 9 3 2 2 5" xfId="833" xr:uid="{AAFBD5DD-B40A-4F12-B099-84DE8F93BC10}"/>
    <cellStyle name="Normal 9 3 2 2 5 2" xfId="2261" xr:uid="{66C28802-5A9E-4454-A5D1-D38118329415}"/>
    <cellStyle name="Normal 9 3 2 2 5 2 2" xfId="2262" xr:uid="{2D545F31-AC05-4BF4-98E0-ADEED1FF5B61}"/>
    <cellStyle name="Normal 9 3 2 2 5 3" xfId="2263" xr:uid="{5C3A0FF0-FB51-4CB0-A35C-9BB88DDAC288}"/>
    <cellStyle name="Normal 9 3 2 2 5 3 2" xfId="6734" xr:uid="{B88351EC-7CFB-454D-B17F-10551205E2FE}"/>
    <cellStyle name="Normal 9 3 2 2 5 4" xfId="4033" xr:uid="{B0C9A480-9F9B-4917-8207-AD3D0B9CBCD8}"/>
    <cellStyle name="Normal 9 3 2 2 6" xfId="2264" xr:uid="{283321DC-7C19-430E-AC22-A8A7B69A4450}"/>
    <cellStyle name="Normal 9 3 2 2 6 2" xfId="2265" xr:uid="{B5D58647-B3ED-4739-AF16-C7AD6F73D663}"/>
    <cellStyle name="Normal 9 3 2 2 7" xfId="2266" xr:uid="{CAA935D5-8EC5-4BDF-8B5E-6C45EC0B1694}"/>
    <cellStyle name="Normal 9 3 2 2 7 2" xfId="6735" xr:uid="{4C1B1F48-A55B-4CAC-9F41-248392876C7F}"/>
    <cellStyle name="Normal 9 3 2 2 8" xfId="4034" xr:uid="{371C0866-2E86-47F4-B172-02E80B0BD2C7}"/>
    <cellStyle name="Normal 9 3 2 3" xfId="405" xr:uid="{FE3CA9DF-C676-4D0A-A797-5A15E49FD288}"/>
    <cellStyle name="Normal 9 3 2 3 2" xfId="834" xr:uid="{DD26CDDD-B42C-4B5E-85BB-FFF7D7F999BA}"/>
    <cellStyle name="Normal 9 3 2 3 2 2" xfId="835" xr:uid="{B3D60E26-23C0-47F3-9B75-0FB8DE5E3778}"/>
    <cellStyle name="Normal 9 3 2 3 2 2 2" xfId="2267" xr:uid="{AC821D69-86B1-4F30-B553-838DECB9008B}"/>
    <cellStyle name="Normal 9 3 2 3 2 2 2 2" xfId="2268" xr:uid="{048438C9-89D2-4619-B4A5-E441DCDAF733}"/>
    <cellStyle name="Normal 9 3 2 3 2 2 3" xfId="2269" xr:uid="{A8982D07-32E4-4859-B08E-B4D4C493E571}"/>
    <cellStyle name="Normal 9 3 2 3 2 2 3 2" xfId="6736" xr:uid="{7D052A38-CF35-49E2-8F9F-96D49C482972}"/>
    <cellStyle name="Normal 9 3 2 3 2 2 4" xfId="6737" xr:uid="{7485B7E0-AE94-4B8B-8231-129F928C2DA2}"/>
    <cellStyle name="Normal 9 3 2 3 2 3" xfId="2270" xr:uid="{0CAB528B-F1FD-4A0E-8118-EBB077AE533A}"/>
    <cellStyle name="Normal 9 3 2 3 2 3 2" xfId="2271" xr:uid="{9CFE83B2-18EF-47B8-8433-2D61BBEB24A3}"/>
    <cellStyle name="Normal 9 3 2 3 2 4" xfId="2272" xr:uid="{447E4278-4FE8-4FC0-B9F0-494D3B70D846}"/>
    <cellStyle name="Normal 9 3 2 3 2 4 2" xfId="6738" xr:uid="{8DEB2DB0-E2A1-4EA0-B26D-08AB991B72E2}"/>
    <cellStyle name="Normal 9 3 2 3 2 5" xfId="6739" xr:uid="{5D6A704C-FA46-4E30-B94B-F28308DBD216}"/>
    <cellStyle name="Normal 9 3 2 3 3" xfId="836" xr:uid="{84FFEBEA-FE53-4C91-8810-2644ABCCF169}"/>
    <cellStyle name="Normal 9 3 2 3 3 2" xfId="2273" xr:uid="{5BB9A388-DFB8-419B-B07D-EBB209D54645}"/>
    <cellStyle name="Normal 9 3 2 3 3 2 2" xfId="2274" xr:uid="{474FC354-14E0-40A8-B225-F70AE75F044B}"/>
    <cellStyle name="Normal 9 3 2 3 3 3" xfId="2275" xr:uid="{0C9E48AE-B959-4A16-B768-7178D5C68D54}"/>
    <cellStyle name="Normal 9 3 2 3 3 3 2" xfId="6740" xr:uid="{6BC2ABCF-7D1B-4B35-9065-1B9A32FA235A}"/>
    <cellStyle name="Normal 9 3 2 3 3 4" xfId="4035" xr:uid="{C45DFC4A-E8E5-4A2B-8DC2-C68922ECEF37}"/>
    <cellStyle name="Normal 9 3 2 3 4" xfId="2276" xr:uid="{50B992A1-464F-439B-8647-29E97B65C73D}"/>
    <cellStyle name="Normal 9 3 2 3 4 2" xfId="2277" xr:uid="{1AB0FE31-D797-44DD-8ED1-E85ABA70A0B3}"/>
    <cellStyle name="Normal 9 3 2 3 5" xfId="2278" xr:uid="{56643DDD-7073-4F5C-97CD-5F6E67D266CC}"/>
    <cellStyle name="Normal 9 3 2 3 5 2" xfId="6741" xr:uid="{7750780C-CEF0-46D7-B892-1CE73308520F}"/>
    <cellStyle name="Normal 9 3 2 3 6" xfId="4036" xr:uid="{1C93EDA9-42E2-4BDF-9D7E-13A6A4C5BC9F}"/>
    <cellStyle name="Normal 9 3 2 4" xfId="406" xr:uid="{1751CE20-3A14-48BD-A69F-C8F5960CE7FA}"/>
    <cellStyle name="Normal 9 3 2 4 2" xfId="837" xr:uid="{44FD20B9-1F1B-4005-8D76-FC7E7C1667CF}"/>
    <cellStyle name="Normal 9 3 2 4 2 2" xfId="838" xr:uid="{025D5140-C79D-460C-8F46-300FDFA7A6D8}"/>
    <cellStyle name="Normal 9 3 2 4 2 2 2" xfId="2279" xr:uid="{680FFC81-908D-43B6-AA15-26FBD4E569A1}"/>
    <cellStyle name="Normal 9 3 2 4 2 2 2 2" xfId="2280" xr:uid="{D4A860E5-2966-443B-A29A-59137A36A7EE}"/>
    <cellStyle name="Normal 9 3 2 4 2 2 3" xfId="2281" xr:uid="{4F0D0DD3-3086-49AB-8573-96D794C63B8D}"/>
    <cellStyle name="Normal 9 3 2 4 2 2 3 2" xfId="6742" xr:uid="{9B834088-F8BE-406E-898E-D65F935FBC10}"/>
    <cellStyle name="Normal 9 3 2 4 2 2 4" xfId="6743" xr:uid="{949732B9-94A3-4816-860C-4728D88E9E3E}"/>
    <cellStyle name="Normal 9 3 2 4 2 3" xfId="2282" xr:uid="{08FF9F8D-90F0-41F7-B229-EFD9F0EDC3EB}"/>
    <cellStyle name="Normal 9 3 2 4 2 3 2" xfId="2283" xr:uid="{255D5E78-E693-4579-8D02-C295659D7427}"/>
    <cellStyle name="Normal 9 3 2 4 2 4" xfId="2284" xr:uid="{E5D049F0-4235-497B-9101-046E01E61A4C}"/>
    <cellStyle name="Normal 9 3 2 4 2 4 2" xfId="6744" xr:uid="{8F8A1E65-9E4C-433D-B656-E05CC23C911B}"/>
    <cellStyle name="Normal 9 3 2 4 2 5" xfId="6745" xr:uid="{DADF1CEA-AFCE-4C97-8600-081F14023C7F}"/>
    <cellStyle name="Normal 9 3 2 4 3" xfId="839" xr:uid="{28A0B853-6735-4DFB-ADB2-93F6551EA1E6}"/>
    <cellStyle name="Normal 9 3 2 4 3 2" xfId="2285" xr:uid="{89AB5314-5415-4178-B5D7-90953667BF50}"/>
    <cellStyle name="Normal 9 3 2 4 3 2 2" xfId="2286" xr:uid="{1BC4EC79-4071-4EF1-AEE6-469165D770AF}"/>
    <cellStyle name="Normal 9 3 2 4 3 3" xfId="2287" xr:uid="{8032E006-4B5D-4697-8786-659DA56D83C1}"/>
    <cellStyle name="Normal 9 3 2 4 3 3 2" xfId="6746" xr:uid="{2BC61E1F-512A-400C-81A3-E8B9576DE613}"/>
    <cellStyle name="Normal 9 3 2 4 3 4" xfId="6747" xr:uid="{D8787CCD-88FC-480C-9EA0-625F820EB33F}"/>
    <cellStyle name="Normal 9 3 2 4 4" xfId="2288" xr:uid="{35DC6EB7-61B5-4590-8745-3ABDA9ED6601}"/>
    <cellStyle name="Normal 9 3 2 4 4 2" xfId="2289" xr:uid="{B59BD0E4-7313-4B4E-9F63-297312C590D3}"/>
    <cellStyle name="Normal 9 3 2 4 5" xfId="2290" xr:uid="{4AB832CA-5CE1-459E-97A4-8DB08442C4D5}"/>
    <cellStyle name="Normal 9 3 2 4 5 2" xfId="6748" xr:uid="{08766CB8-402D-4DA3-A81F-870681D1282A}"/>
    <cellStyle name="Normal 9 3 2 4 6" xfId="6749" xr:uid="{681837ED-1973-4EA0-B556-EE9120B9ABEE}"/>
    <cellStyle name="Normal 9 3 2 5" xfId="407" xr:uid="{7A89E297-F608-4DA8-AA69-363B9153445C}"/>
    <cellStyle name="Normal 9 3 2 5 2" xfId="840" xr:uid="{9734231F-DD30-4E2B-9437-D4D81213C74F}"/>
    <cellStyle name="Normal 9 3 2 5 2 2" xfId="2291" xr:uid="{32D906A5-85B4-42DC-9324-6905A27BAFE5}"/>
    <cellStyle name="Normal 9 3 2 5 2 2 2" xfId="2292" xr:uid="{BAD2D054-5963-4AB5-A503-0AF12B5EA8CD}"/>
    <cellStyle name="Normal 9 3 2 5 2 3" xfId="2293" xr:uid="{B59C9011-7E26-4C70-82BF-DFA932C192BE}"/>
    <cellStyle name="Normal 9 3 2 5 2 3 2" xfId="6750" xr:uid="{65D65AC2-AA88-476E-8FE2-0CD5924716CC}"/>
    <cellStyle name="Normal 9 3 2 5 2 4" xfId="6751" xr:uid="{840281AA-DDDB-4A9C-973D-527EBAB9BAC2}"/>
    <cellStyle name="Normal 9 3 2 5 3" xfId="2294" xr:uid="{C3743A83-1AC2-4C45-A2B6-7AB230EBB8ED}"/>
    <cellStyle name="Normal 9 3 2 5 3 2" xfId="2295" xr:uid="{46FDE926-185B-4297-B598-2A578DC3A599}"/>
    <cellStyle name="Normal 9 3 2 5 4" xfId="2296" xr:uid="{A6D5FA16-0DC5-4B9D-B1C3-F5AFC137D7ED}"/>
    <cellStyle name="Normal 9 3 2 5 4 2" xfId="6752" xr:uid="{0C43ACDE-AFC6-40BD-BCC3-E3EFB8C736BE}"/>
    <cellStyle name="Normal 9 3 2 5 5" xfId="6753" xr:uid="{06A8CBDF-46CD-481E-91C2-5CAB3EC9FBDB}"/>
    <cellStyle name="Normal 9 3 2 6" xfId="841" xr:uid="{022C5317-11B5-462C-95FD-EE32BF61891E}"/>
    <cellStyle name="Normal 9 3 2 6 2" xfId="2297" xr:uid="{7966719F-ED75-4721-AC97-6BD1B0083E2A}"/>
    <cellStyle name="Normal 9 3 2 6 2 2" xfId="2298" xr:uid="{5A285E4F-1AFD-46E9-966F-32814B4A58BF}"/>
    <cellStyle name="Normal 9 3 2 6 3" xfId="2299" xr:uid="{6ED331BA-E314-40E5-B900-D54FF4B27495}"/>
    <cellStyle name="Normal 9 3 2 6 3 2" xfId="6754" xr:uid="{72A5B333-9DF5-42F4-8928-8322702A7C70}"/>
    <cellStyle name="Normal 9 3 2 6 4" xfId="4037" xr:uid="{03171B1B-C6FF-4B6E-85FB-0604D138CA00}"/>
    <cellStyle name="Normal 9 3 2 7" xfId="2300" xr:uid="{69740FA4-4B3D-4AE0-AF21-628A61327FF0}"/>
    <cellStyle name="Normal 9 3 2 7 2" xfId="2301" xr:uid="{C8346588-DCD8-4F5D-BB58-6DCC93A96521}"/>
    <cellStyle name="Normal 9 3 2 8" xfId="2302" xr:uid="{4D6C9B0E-F9F6-4F37-A806-E770FBFB71DC}"/>
    <cellStyle name="Normal 9 3 2 8 2" xfId="6755" xr:uid="{2A31F7E1-E975-4D05-B4B4-D1540E1CFAD0}"/>
    <cellStyle name="Normal 9 3 2 9" xfId="4038" xr:uid="{90EED648-C606-48EB-8003-4726E9DDC665}"/>
    <cellStyle name="Normal 9 3 3" xfId="169" xr:uid="{5B4C0602-491C-491A-B3CB-6795F2BFF7F9}"/>
    <cellStyle name="Normal 9 3 3 2" xfId="170" xr:uid="{34E709A5-F8AF-4645-8050-49AA02FEAE10}"/>
    <cellStyle name="Normal 9 3 3 2 2" xfId="842" xr:uid="{BAF0D8EE-886C-4211-8E53-56BDA9D1F463}"/>
    <cellStyle name="Normal 9 3 3 2 2 2" xfId="843" xr:uid="{3D2F9E4C-BBB1-439B-82A5-79ECF3AAB51E}"/>
    <cellStyle name="Normal 9 3 3 2 2 2 2" xfId="2303" xr:uid="{94E8B05C-D359-41E4-BDAF-5A746E3EFCE1}"/>
    <cellStyle name="Normal 9 3 3 2 2 2 2 2" xfId="2304" xr:uid="{547A492C-7C6D-49EA-BF83-DB8F8A358FCD}"/>
    <cellStyle name="Normal 9 3 3 2 2 2 3" xfId="2305" xr:uid="{887B24E8-7BBA-4636-B0A3-4FE3769CEB44}"/>
    <cellStyle name="Normal 9 3 3 2 2 2 3 2" xfId="6756" xr:uid="{A194837D-EAC5-46EF-8538-3563F45310C9}"/>
    <cellStyle name="Normal 9 3 3 2 2 2 4" xfId="6757" xr:uid="{66FD98BB-5FC6-4894-BF69-9262E232A1A4}"/>
    <cellStyle name="Normal 9 3 3 2 2 3" xfId="2306" xr:uid="{8071B63B-9FF9-4996-931A-5C13AFCF7C2D}"/>
    <cellStyle name="Normal 9 3 3 2 2 3 2" xfId="2307" xr:uid="{D8E0677D-AEA7-4280-80C1-FB7022E71271}"/>
    <cellStyle name="Normal 9 3 3 2 2 4" xfId="2308" xr:uid="{C268AB1B-27F1-4A98-8E36-68CC4F698BC9}"/>
    <cellStyle name="Normal 9 3 3 2 2 4 2" xfId="6758" xr:uid="{7CF8390B-8F41-4A26-BC96-49B927E620AA}"/>
    <cellStyle name="Normal 9 3 3 2 2 5" xfId="6759" xr:uid="{1EC23A50-FF0C-48AC-B59A-FD4EBCAD844F}"/>
    <cellStyle name="Normal 9 3 3 2 3" xfId="844" xr:uid="{61C95D50-3B87-4C25-A24F-A09ECEFA55CA}"/>
    <cellStyle name="Normal 9 3 3 2 3 2" xfId="2309" xr:uid="{A3BB9524-DFF0-4B6D-9A60-E4566EA5F7F7}"/>
    <cellStyle name="Normal 9 3 3 2 3 2 2" xfId="2310" xr:uid="{33B0982D-5E1C-4430-83CF-70E592005618}"/>
    <cellStyle name="Normal 9 3 3 2 3 3" xfId="2311" xr:uid="{CD84E455-EC78-4816-9CB2-AB4094D9AE4A}"/>
    <cellStyle name="Normal 9 3 3 2 3 3 2" xfId="6760" xr:uid="{D4A4A0FE-1451-4047-A63E-91CBBD4A06B9}"/>
    <cellStyle name="Normal 9 3 3 2 3 4" xfId="4039" xr:uid="{19FB0D09-4225-4AC9-9768-C34AFAA9B4D3}"/>
    <cellStyle name="Normal 9 3 3 2 4" xfId="2312" xr:uid="{1838ADA6-60F1-4A02-8325-26EEF7E70AB3}"/>
    <cellStyle name="Normal 9 3 3 2 4 2" xfId="2313" xr:uid="{DC70E24B-2334-4670-9780-504644A4545E}"/>
    <cellStyle name="Normal 9 3 3 2 5" xfId="2314" xr:uid="{C0BDD984-1E28-4938-91A2-E92B8EC13295}"/>
    <cellStyle name="Normal 9 3 3 2 5 2" xfId="6761" xr:uid="{F76BD09E-A3E7-474C-BF8F-818A7553E657}"/>
    <cellStyle name="Normal 9 3 3 2 6" xfId="4040" xr:uid="{5E403B33-A84D-4723-AA0B-48C5C42EEC9E}"/>
    <cellStyle name="Normal 9 3 3 3" xfId="408" xr:uid="{1085EA30-AD6D-4D9C-8B49-ABF3E4D8C160}"/>
    <cellStyle name="Normal 9 3 3 3 2" xfId="845" xr:uid="{9C843470-AAEB-493A-8A43-F84BC319D0A3}"/>
    <cellStyle name="Normal 9 3 3 3 2 2" xfId="846" xr:uid="{000576E1-1102-4C32-9882-869E0A5E65EC}"/>
    <cellStyle name="Normal 9 3 3 3 2 2 2" xfId="2315" xr:uid="{4763F609-38AC-458B-BE39-67211F93498E}"/>
    <cellStyle name="Normal 9 3 3 3 2 2 2 2" xfId="2316" xr:uid="{32D39F13-A39A-443E-9584-16E3088F64D7}"/>
    <cellStyle name="Normal 9 3 3 3 2 2 2 2 2" xfId="4765" xr:uid="{A19D8681-AB1C-41F5-8EF6-D86191C87E66}"/>
    <cellStyle name="Normal 9 3 3 3 2 2 3" xfId="2317" xr:uid="{3A832A60-CD62-457B-A2F2-AFC910836642}"/>
    <cellStyle name="Normal 9 3 3 3 2 2 3 2" xfId="4766" xr:uid="{38408598-16D2-4854-B637-A199BB1C404A}"/>
    <cellStyle name="Normal 9 3 3 3 2 2 3 2 2" xfId="6762" xr:uid="{EB316A15-D9E0-4B6E-AE58-B917E016E262}"/>
    <cellStyle name="Normal 9 3 3 3 2 2 4" xfId="6763" xr:uid="{F776E03A-0815-4BBA-9956-1AB3341CECB4}"/>
    <cellStyle name="Normal 9 3 3 3 2 3" xfId="2318" xr:uid="{D9FA3C1D-9083-4EF2-A1AE-EEB48348F1D9}"/>
    <cellStyle name="Normal 9 3 3 3 2 3 2" xfId="2319" xr:uid="{753DDD97-6DDD-4F7F-A804-EC6BCB42F6F7}"/>
    <cellStyle name="Normal 9 3 3 3 2 3 2 2" xfId="4768" xr:uid="{91003797-2346-45F9-BBD0-252CDE08247D}"/>
    <cellStyle name="Normal 9 3 3 3 2 3 3" xfId="4767" xr:uid="{256290F9-8450-4021-A4C0-C7C81E566AB1}"/>
    <cellStyle name="Normal 9 3 3 3 2 4" xfId="2320" xr:uid="{77151B86-5567-47AC-9DD9-2EAFA735ABCF}"/>
    <cellStyle name="Normal 9 3 3 3 2 4 2" xfId="4769" xr:uid="{CD91DD1D-3FC0-4A26-8217-B22833BA684C}"/>
    <cellStyle name="Normal 9 3 3 3 2 4 2 2" xfId="6764" xr:uid="{60B03CB7-EF0F-441E-B902-0C61462084A3}"/>
    <cellStyle name="Normal 9 3 3 3 2 5" xfId="6765" xr:uid="{8190333F-8E55-4F9F-A775-17E3F3C78900}"/>
    <cellStyle name="Normal 9 3 3 3 3" xfId="847" xr:uid="{F677E99C-DFBD-4F05-815B-58E79FFFF211}"/>
    <cellStyle name="Normal 9 3 3 3 3 2" xfId="2321" xr:uid="{4A2EDA37-33DA-47F1-B619-71B2E32F63FC}"/>
    <cellStyle name="Normal 9 3 3 3 3 2 2" xfId="2322" xr:uid="{226E87DF-3E1F-47E4-B7B5-0497A07A2E18}"/>
    <cellStyle name="Normal 9 3 3 3 3 2 2 2" xfId="4772" xr:uid="{A5AA20EC-A0B1-4D02-9393-055DBD1D2C94}"/>
    <cellStyle name="Normal 9 3 3 3 3 2 3" xfId="4771" xr:uid="{AB087BC2-FE5C-4901-9D20-95B6A4D3E976}"/>
    <cellStyle name="Normal 9 3 3 3 3 3" xfId="2323" xr:uid="{92A98335-3D27-438C-917C-CC13179CA567}"/>
    <cellStyle name="Normal 9 3 3 3 3 3 2" xfId="4773" xr:uid="{FBE63535-FA3C-4B45-BAD6-54BA797A8098}"/>
    <cellStyle name="Normal 9 3 3 3 3 3 2 2" xfId="6766" xr:uid="{CA6CDE1D-0E0C-46D8-B649-A2AC98D3AAB5}"/>
    <cellStyle name="Normal 9 3 3 3 3 4" xfId="4770" xr:uid="{590D786B-CF86-4522-8FD9-9F5F263EE5BC}"/>
    <cellStyle name="Normal 9 3 3 3 3 4 2" xfId="6767" xr:uid="{1B611002-8DCE-4008-B92A-B4D7F1A3078F}"/>
    <cellStyle name="Normal 9 3 3 3 4" xfId="2324" xr:uid="{768B15B4-A7B3-45B1-A0B3-E5230E310BC2}"/>
    <cellStyle name="Normal 9 3 3 3 4 2" xfId="2325" xr:uid="{D1B8C426-050E-4A19-AB06-0EA9B2EAEB4F}"/>
    <cellStyle name="Normal 9 3 3 3 4 2 2" xfId="4775" xr:uid="{58DCB2B8-76F6-43D8-A20E-D0F97BE60E3D}"/>
    <cellStyle name="Normal 9 3 3 3 4 3" xfId="4774" xr:uid="{2F570FCF-FB96-448A-A7FB-6B113D46F147}"/>
    <cellStyle name="Normal 9 3 3 3 5" xfId="2326" xr:uid="{3C3C20D2-A566-4628-B991-6812914463E0}"/>
    <cellStyle name="Normal 9 3 3 3 5 2" xfId="4776" xr:uid="{F338DD82-225D-4F3F-8F2E-8807B2C487E3}"/>
    <cellStyle name="Normal 9 3 3 3 5 2 2" xfId="6768" xr:uid="{E976C7F7-2290-4B77-9DC3-AF4B68097691}"/>
    <cellStyle name="Normal 9 3 3 3 6" xfId="6769" xr:uid="{BC0A8AC2-B4A6-474E-B720-1675CF148C18}"/>
    <cellStyle name="Normal 9 3 3 4" xfId="409" xr:uid="{181AD9A3-B3B7-46F4-A9A3-A1A2174B9837}"/>
    <cellStyle name="Normal 9 3 3 4 2" xfId="848" xr:uid="{77F05BB5-850E-401D-B82A-5C5179F91339}"/>
    <cellStyle name="Normal 9 3 3 4 2 2" xfId="2327" xr:uid="{8F75FE07-9450-4BB9-A77C-D63BE5E298D5}"/>
    <cellStyle name="Normal 9 3 3 4 2 2 2" xfId="2328" xr:uid="{FAFD99DD-A277-49E6-98A0-4F9DF4D29870}"/>
    <cellStyle name="Normal 9 3 3 4 2 2 2 2" xfId="4780" xr:uid="{A8BF7FFE-157D-48CB-9536-4050431F5E5B}"/>
    <cellStyle name="Normal 9 3 3 4 2 2 3" xfId="4779" xr:uid="{69EDD75F-E8E6-4424-A19D-98EE970991D8}"/>
    <cellStyle name="Normal 9 3 3 4 2 3" xfId="2329" xr:uid="{C13CA2E1-132F-4497-8F39-9BE2B4A9070D}"/>
    <cellStyle name="Normal 9 3 3 4 2 3 2" xfId="4781" xr:uid="{1BAC84E9-1ED3-4262-A205-142EBAB6B3E2}"/>
    <cellStyle name="Normal 9 3 3 4 2 3 2 2" xfId="6770" xr:uid="{B3B88CAD-F5B7-4DA8-AD38-073764583437}"/>
    <cellStyle name="Normal 9 3 3 4 2 4" xfId="4778" xr:uid="{542538C1-DF8F-485E-AC44-D34C0F306C2E}"/>
    <cellStyle name="Normal 9 3 3 4 2 4 2" xfId="6771" xr:uid="{AE75672A-5713-4D3D-A21F-A7D0768DF951}"/>
    <cellStyle name="Normal 9 3 3 4 3" xfId="2330" xr:uid="{F2738E61-848B-4B29-848C-5A6453D69137}"/>
    <cellStyle name="Normal 9 3 3 4 3 2" xfId="2331" xr:uid="{D6565164-B954-4BF1-9105-9E80D7EF89AF}"/>
    <cellStyle name="Normal 9 3 3 4 3 2 2" xfId="4783" xr:uid="{D4356152-BE26-4346-BD00-B3E6881D0422}"/>
    <cellStyle name="Normal 9 3 3 4 3 3" xfId="4782" xr:uid="{CA774340-F57C-4C12-A896-53ECC4C01AF2}"/>
    <cellStyle name="Normal 9 3 3 4 4" xfId="2332" xr:uid="{49B9C887-3AF7-4419-8046-35DDE918DBDD}"/>
    <cellStyle name="Normal 9 3 3 4 4 2" xfId="4784" xr:uid="{263A5FD8-CA8D-4668-B26D-E03302DD0A6A}"/>
    <cellStyle name="Normal 9 3 3 4 4 2 2" xfId="6772" xr:uid="{A1234CB4-CDC8-464A-A9B3-064C32002A80}"/>
    <cellStyle name="Normal 9 3 3 4 5" xfId="4777" xr:uid="{08B213CB-9B42-4697-A345-221C568BD909}"/>
    <cellStyle name="Normal 9 3 3 4 5 2" xfId="6773" xr:uid="{CC696ACD-06A0-4412-8661-17842B3DDD5C}"/>
    <cellStyle name="Normal 9 3 3 5" xfId="849" xr:uid="{6E8CD0B8-E739-4EAB-ACE5-128938D8ADE7}"/>
    <cellStyle name="Normal 9 3 3 5 2" xfId="2333" xr:uid="{8BB517D5-C42F-4D73-BF48-804513DDF9C7}"/>
    <cellStyle name="Normal 9 3 3 5 2 2" xfId="2334" xr:uid="{5CD2C848-AA2B-405C-A539-40020C179EBE}"/>
    <cellStyle name="Normal 9 3 3 5 2 2 2" xfId="4787" xr:uid="{49AA9892-ED4A-4DC1-BCAA-16139D5F8FA8}"/>
    <cellStyle name="Normal 9 3 3 5 2 3" xfId="4786" xr:uid="{9AE5A070-020B-4B1B-AABF-D0207660F239}"/>
    <cellStyle name="Normal 9 3 3 5 3" xfId="2335" xr:uid="{349B43DF-2A98-4B32-B900-2773448D8405}"/>
    <cellStyle name="Normal 9 3 3 5 3 2" xfId="4788" xr:uid="{61A6DFE2-6167-43EC-820E-688680F8EFDA}"/>
    <cellStyle name="Normal 9 3 3 5 3 2 2" xfId="6774" xr:uid="{EA6C556A-A8DB-43B4-B998-2B9EAD21180C}"/>
    <cellStyle name="Normal 9 3 3 5 4" xfId="4041" xr:uid="{D3601884-66E9-4A9A-B388-0768C3B17E7E}"/>
    <cellStyle name="Normal 9 3 3 5 4 2" xfId="4789" xr:uid="{347D176F-9365-4E60-8BF9-9A87F6C1B552}"/>
    <cellStyle name="Normal 9 3 3 5 5" xfId="4785" xr:uid="{FD7A01DD-CE28-4F4C-8B0F-2320E447EA8D}"/>
    <cellStyle name="Normal 9 3 3 6" xfId="2336" xr:uid="{009DEE7F-3AF9-4A1D-A2F3-9F1C3F2CBBA1}"/>
    <cellStyle name="Normal 9 3 3 6 2" xfId="2337" xr:uid="{A96CB1D2-3F28-4E63-B79C-C698BAD3E911}"/>
    <cellStyle name="Normal 9 3 3 6 2 2" xfId="4791" xr:uid="{3E0FE267-3AA8-4FB7-8D4E-3FDE4D1D7000}"/>
    <cellStyle name="Normal 9 3 3 6 3" xfId="4790" xr:uid="{9BBF29C1-1487-4402-94B5-66DD565F16A1}"/>
    <cellStyle name="Normal 9 3 3 7" xfId="2338" xr:uid="{1465E8AE-71C2-44E7-B985-8DAA627889E8}"/>
    <cellStyle name="Normal 9 3 3 7 2" xfId="4792" xr:uid="{CC614947-68D7-426E-B5D5-A47C7469E4E5}"/>
    <cellStyle name="Normal 9 3 3 7 2 2" xfId="6775" xr:uid="{92875FF0-C4C1-4580-B2A3-A51CDFEA1743}"/>
    <cellStyle name="Normal 9 3 3 8" xfId="4042" xr:uid="{5DA44D68-F859-4112-975E-C8C2F58A45EF}"/>
    <cellStyle name="Normal 9 3 3 8 2" xfId="4793" xr:uid="{8DEF6BD5-2EFB-40C3-B2EF-6129FBE28E11}"/>
    <cellStyle name="Normal 9 3 4" xfId="171" xr:uid="{DC5529B5-3309-4732-9E6F-7998C35A3277}"/>
    <cellStyle name="Normal 9 3 4 2" xfId="450" xr:uid="{7287EF91-2FDA-4EEB-9649-A6D54E783779}"/>
    <cellStyle name="Normal 9 3 4 2 2" xfId="850" xr:uid="{68A9F699-A6E4-4C0E-A41F-DF352FC75505}"/>
    <cellStyle name="Normal 9 3 4 2 2 2" xfId="2339" xr:uid="{279F61C8-6B11-447A-9C79-637CE619134D}"/>
    <cellStyle name="Normal 9 3 4 2 2 2 2" xfId="2340" xr:uid="{BEE97E9E-C688-4C9D-A0C8-A25CC14C43CC}"/>
    <cellStyle name="Normal 9 3 4 2 2 2 2 2" xfId="4798" xr:uid="{31C1B379-9C29-42C4-B472-F4BD2C51C00D}"/>
    <cellStyle name="Normal 9 3 4 2 2 2 3" xfId="4797" xr:uid="{637102F4-D5A4-4F20-ACBB-C670AB6A916C}"/>
    <cellStyle name="Normal 9 3 4 2 2 3" xfId="2341" xr:uid="{5F7DA7B5-95A7-4E7D-A03C-07FCEAF0E47B}"/>
    <cellStyle name="Normal 9 3 4 2 2 3 2" xfId="4799" xr:uid="{EF7A6DE2-0F21-4723-87F1-4D54C976E84B}"/>
    <cellStyle name="Normal 9 3 4 2 2 3 2 2" xfId="6776" xr:uid="{981CFC76-E8C8-430F-8082-380C912EB6E6}"/>
    <cellStyle name="Normal 9 3 4 2 2 4" xfId="4043" xr:uid="{24DF2B23-8A00-4F9C-B7CC-B39A565620B7}"/>
    <cellStyle name="Normal 9 3 4 2 2 4 2" xfId="4800" xr:uid="{735D9FD8-A3F5-40FC-8640-D6DB18138458}"/>
    <cellStyle name="Normal 9 3 4 2 2 5" xfId="4796" xr:uid="{32548314-E036-48AB-9267-BCADEA1A84FB}"/>
    <cellStyle name="Normal 9 3 4 2 3" xfId="2342" xr:uid="{52258EAB-8542-435F-8689-9A085BFA18F7}"/>
    <cellStyle name="Normal 9 3 4 2 3 2" xfId="2343" xr:uid="{C0269A76-4DD7-4E92-BB95-F1F53AD5966F}"/>
    <cellStyle name="Normal 9 3 4 2 3 2 2" xfId="4802" xr:uid="{D73BEBE0-8A1E-4694-8936-D76C7EA412B8}"/>
    <cellStyle name="Normal 9 3 4 2 3 3" xfId="4801" xr:uid="{259BF252-AD73-4B7E-AEF3-3F1B33A4E360}"/>
    <cellStyle name="Normal 9 3 4 2 4" xfId="2344" xr:uid="{91F511EE-5A21-434F-A285-6856955FA993}"/>
    <cellStyle name="Normal 9 3 4 2 4 2" xfId="4803" xr:uid="{B3374EB5-CB24-4A56-B76B-6AB82966116E}"/>
    <cellStyle name="Normal 9 3 4 2 4 2 2" xfId="6777" xr:uid="{2FF35BAE-DA22-4A52-A8E0-FC4F4C98704A}"/>
    <cellStyle name="Normal 9 3 4 2 5" xfId="4044" xr:uid="{4345FCAE-9707-4876-BE1C-CC6A4EF9A120}"/>
    <cellStyle name="Normal 9 3 4 2 5 2" xfId="4804" xr:uid="{B122AADB-C758-4216-8D70-889DA806E978}"/>
    <cellStyle name="Normal 9 3 4 2 6" xfId="4795" xr:uid="{7ECC14C6-AA18-4FB4-BE1D-47F761D11A76}"/>
    <cellStyle name="Normal 9 3 4 3" xfId="851" xr:uid="{26D1D6E3-F456-4500-9739-87C164D9F3A4}"/>
    <cellStyle name="Normal 9 3 4 3 2" xfId="2345" xr:uid="{80127200-6609-4398-8100-DE5947248DAC}"/>
    <cellStyle name="Normal 9 3 4 3 2 2" xfId="2346" xr:uid="{5798D4AD-0DCB-4D54-A0B2-F6D63713149E}"/>
    <cellStyle name="Normal 9 3 4 3 2 2 2" xfId="4807" xr:uid="{87872F72-B3D2-4789-9BAE-E1340074C5DB}"/>
    <cellStyle name="Normal 9 3 4 3 2 3" xfId="4806" xr:uid="{B6EDD088-51D3-4D1D-BD5E-B29B3DF264A1}"/>
    <cellStyle name="Normal 9 3 4 3 3" xfId="2347" xr:uid="{223DB4AD-2D53-418C-81C6-9E1D0FBC8727}"/>
    <cellStyle name="Normal 9 3 4 3 3 2" xfId="4808" xr:uid="{6158237D-2312-49E8-9159-6730EE4CC8E7}"/>
    <cellStyle name="Normal 9 3 4 3 3 2 2" xfId="6778" xr:uid="{E21EED04-A20F-4E45-B44E-9F7B16BAF674}"/>
    <cellStyle name="Normal 9 3 4 3 4" xfId="4045" xr:uid="{BDF49163-0A56-4C20-93C1-E4E1244BF5E0}"/>
    <cellStyle name="Normal 9 3 4 3 4 2" xfId="4809" xr:uid="{49173FDE-0F61-42B6-BAA2-3D1977DE8C1F}"/>
    <cellStyle name="Normal 9 3 4 3 5" xfId="4805" xr:uid="{567B09BA-D56C-4CC5-BF7E-3FDBC9598B8B}"/>
    <cellStyle name="Normal 9 3 4 4" xfId="2348" xr:uid="{A89C84B2-EC53-4525-BD11-D25E6786C4E1}"/>
    <cellStyle name="Normal 9 3 4 4 2" xfId="2349" xr:uid="{7C18110D-22D2-4AB7-A470-CEA4376AAD62}"/>
    <cellStyle name="Normal 9 3 4 4 2 2" xfId="4811" xr:uid="{E243EB1F-12A9-4DD5-B5DB-2FFFB8DD5B4F}"/>
    <cellStyle name="Normal 9 3 4 4 3" xfId="4046" xr:uid="{5C1A0A73-85DF-45F3-B896-1B52D9A3C767}"/>
    <cellStyle name="Normal 9 3 4 4 3 2" xfId="4812" xr:uid="{04378EDC-243C-483C-B1D5-FE85BE2AA4FB}"/>
    <cellStyle name="Normal 9 3 4 4 4" xfId="4047" xr:uid="{BB783D70-1739-40D2-A475-46CB219CD4D5}"/>
    <cellStyle name="Normal 9 3 4 4 4 2" xfId="4813" xr:uid="{8F46A5AA-E70E-42CC-B254-6B8A109DF156}"/>
    <cellStyle name="Normal 9 3 4 4 5" xfId="4810" xr:uid="{B1F7D3C0-AFC0-4501-9814-9E2A9C4CA742}"/>
    <cellStyle name="Normal 9 3 4 5" xfId="2350" xr:uid="{B619FE6A-9324-4073-AAEB-D0AA44C40F2C}"/>
    <cellStyle name="Normal 9 3 4 5 2" xfId="4814" xr:uid="{8B444A76-2110-4876-893C-20AE00E90F1F}"/>
    <cellStyle name="Normal 9 3 4 5 2 2" xfId="6779" xr:uid="{7685C47E-713F-4A72-B6E5-D59EBC679675}"/>
    <cellStyle name="Normal 9 3 4 6" xfId="4048" xr:uid="{071023C8-1DFD-406A-AE6A-B360D99A8415}"/>
    <cellStyle name="Normal 9 3 4 6 2" xfId="4815" xr:uid="{52B2C861-6A26-40DA-AEA3-4961A7CE65E2}"/>
    <cellStyle name="Normal 9 3 4 7" xfId="4049" xr:uid="{E8DA5839-0AD8-44A8-86C4-A2404C8BB808}"/>
    <cellStyle name="Normal 9 3 4 7 2" xfId="4816" xr:uid="{EA77DDCC-D064-4596-93D8-A4BDDC9093DD}"/>
    <cellStyle name="Normal 9 3 4 8" xfId="4794" xr:uid="{FC74A114-B1AC-49FD-9FF0-338BCEA39613}"/>
    <cellStyle name="Normal 9 3 5" xfId="410" xr:uid="{561B04DC-CD47-46BE-8A48-AE3A81422E91}"/>
    <cellStyle name="Normal 9 3 5 2" xfId="852" xr:uid="{6D9F22D3-0F2A-4E06-A38D-832AB5CC7FAE}"/>
    <cellStyle name="Normal 9 3 5 2 2" xfId="853" xr:uid="{44C79DA1-5366-49E4-B45A-8F801BAE6FD4}"/>
    <cellStyle name="Normal 9 3 5 2 2 2" xfId="2351" xr:uid="{716BC3B2-50E0-43B6-92E8-5F090102D378}"/>
    <cellStyle name="Normal 9 3 5 2 2 2 2" xfId="2352" xr:uid="{2EBA809F-0653-428C-BEDB-1FBD5F8B982D}"/>
    <cellStyle name="Normal 9 3 5 2 2 2 2 2" xfId="4821" xr:uid="{D6E0EBE6-1F46-4055-9D46-1EC2F6828956}"/>
    <cellStyle name="Normal 9 3 5 2 2 2 3" xfId="4820" xr:uid="{5CA7E1BE-6E85-4DFE-AA7B-B6A1B15CBE31}"/>
    <cellStyle name="Normal 9 3 5 2 2 3" xfId="2353" xr:uid="{A24DB514-0026-4CDE-B6CA-0545BD238FA1}"/>
    <cellStyle name="Normal 9 3 5 2 2 3 2" xfId="4822" xr:uid="{45D23749-196C-442A-847D-65922264B034}"/>
    <cellStyle name="Normal 9 3 5 2 2 3 2 2" xfId="6780" xr:uid="{1F6FA40F-8760-4541-9BD5-40E797D97FE7}"/>
    <cellStyle name="Normal 9 3 5 2 2 4" xfId="4819" xr:uid="{BE13214C-F92A-44D8-95B8-1433D457E4F4}"/>
    <cellStyle name="Normal 9 3 5 2 2 4 2" xfId="6781" xr:uid="{33098966-83B9-4796-AC6F-747EC7136C81}"/>
    <cellStyle name="Normal 9 3 5 2 3" xfId="2354" xr:uid="{C31CFA82-9EF9-422C-83EA-2069EF04BD0B}"/>
    <cellStyle name="Normal 9 3 5 2 3 2" xfId="2355" xr:uid="{62DA9319-92D7-48AB-ACF9-2DB821FEF74D}"/>
    <cellStyle name="Normal 9 3 5 2 3 2 2" xfId="4824" xr:uid="{869CC81B-D327-40C8-BD19-339DD96F9D64}"/>
    <cellStyle name="Normal 9 3 5 2 3 3" xfId="4823" xr:uid="{F2EAB356-3305-4873-977C-039DBD381249}"/>
    <cellStyle name="Normal 9 3 5 2 4" xfId="2356" xr:uid="{FC601855-7BEB-4F3D-9287-1ADB61E785FF}"/>
    <cellStyle name="Normal 9 3 5 2 4 2" xfId="4825" xr:uid="{A23BC7D5-B90B-476A-B4DC-6945F6AC63BA}"/>
    <cellStyle name="Normal 9 3 5 2 4 2 2" xfId="6782" xr:uid="{3AD7DE9F-E335-47A6-A5CA-874C21546347}"/>
    <cellStyle name="Normal 9 3 5 2 5" xfId="4818" xr:uid="{14585579-BB53-4761-B7CB-A12191974C40}"/>
    <cellStyle name="Normal 9 3 5 2 5 2" xfId="6783" xr:uid="{639B712D-1E80-4AD5-B293-527556AA283F}"/>
    <cellStyle name="Normal 9 3 5 3" xfId="854" xr:uid="{381259BB-902A-4E7D-B2BD-7F03105EEB7B}"/>
    <cellStyle name="Normal 9 3 5 3 2" xfId="2357" xr:uid="{E58FD406-A4C2-4AFC-B35C-AAB1E43ADC83}"/>
    <cellStyle name="Normal 9 3 5 3 2 2" xfId="2358" xr:uid="{DD812052-2B80-4960-B2E8-418085364C5B}"/>
    <cellStyle name="Normal 9 3 5 3 2 2 2" xfId="4828" xr:uid="{A2B20F83-87C0-47C0-AC48-837AF21B983D}"/>
    <cellStyle name="Normal 9 3 5 3 2 3" xfId="4827" xr:uid="{903904FB-F037-4D89-AC62-4F03067E501B}"/>
    <cellStyle name="Normal 9 3 5 3 3" xfId="2359" xr:uid="{1B365137-452E-4B84-AE7A-54CE67A536C3}"/>
    <cellStyle name="Normal 9 3 5 3 3 2" xfId="4829" xr:uid="{85A8ED48-4FBB-4EEC-842F-E55809D35C71}"/>
    <cellStyle name="Normal 9 3 5 3 3 2 2" xfId="6784" xr:uid="{3F2475B2-9D5C-44E3-B7B6-3222F6D09C74}"/>
    <cellStyle name="Normal 9 3 5 3 4" xfId="4050" xr:uid="{EA260D01-D3F0-4E0F-A165-30E5796AEDAF}"/>
    <cellStyle name="Normal 9 3 5 3 4 2" xfId="4830" xr:uid="{A512554B-C8A8-41B8-8F7F-C8DFF36F43C6}"/>
    <cellStyle name="Normal 9 3 5 3 5" xfId="4826" xr:uid="{3ECFC361-47DF-4524-A6D2-6398D531998A}"/>
    <cellStyle name="Normal 9 3 5 4" xfId="2360" xr:uid="{3B0C64F6-A4D3-47EF-920F-011B73E6BBBB}"/>
    <cellStyle name="Normal 9 3 5 4 2" xfId="2361" xr:uid="{A8A53F70-E0E6-4D89-AC2F-EB9ADF3D3635}"/>
    <cellStyle name="Normal 9 3 5 4 2 2" xfId="4832" xr:uid="{190099C0-752B-4964-B8B4-B0CD0E91183A}"/>
    <cellStyle name="Normal 9 3 5 4 3" xfId="4831" xr:uid="{7743C4F2-ED81-4E6F-94E4-0F3F28AEF868}"/>
    <cellStyle name="Normal 9 3 5 5" xfId="2362" xr:uid="{4739E06F-F8D9-47CD-AAD1-C7718B2221B1}"/>
    <cellStyle name="Normal 9 3 5 5 2" xfId="4833" xr:uid="{3BEB393F-E97D-4A61-9085-745ADAE869A5}"/>
    <cellStyle name="Normal 9 3 5 5 2 2" xfId="6785" xr:uid="{C56B45CC-FA27-4BB6-A0CF-E164E11B9122}"/>
    <cellStyle name="Normal 9 3 5 6" xfId="4051" xr:uid="{7DC383BF-121C-4C89-AC19-07C18BE1217C}"/>
    <cellStyle name="Normal 9 3 5 6 2" xfId="4834" xr:uid="{382615A9-6417-47AC-A26D-55920206D429}"/>
    <cellStyle name="Normal 9 3 5 7" xfId="4817" xr:uid="{BC1BC1F6-89E5-41FB-A398-1C7FE5910FB5}"/>
    <cellStyle name="Normal 9 3 6" xfId="411" xr:uid="{BB4F58A8-6543-4157-B78E-C387835FE46E}"/>
    <cellStyle name="Normal 9 3 6 2" xfId="855" xr:uid="{72954CEC-9C5E-4DBE-ADAC-2750CB491C7A}"/>
    <cellStyle name="Normal 9 3 6 2 2" xfId="2363" xr:uid="{2818CDFE-BD74-4318-86FE-6C71768FF5EE}"/>
    <cellStyle name="Normal 9 3 6 2 2 2" xfId="2364" xr:uid="{955BCEA4-361C-48BE-9E6C-0D09B55E917B}"/>
    <cellStyle name="Normal 9 3 6 2 2 2 2" xfId="4838" xr:uid="{5605044C-189F-4A52-B2A9-1A2723EF81E7}"/>
    <cellStyle name="Normal 9 3 6 2 2 3" xfId="4837" xr:uid="{B2E239A9-53A2-4D65-9278-FC118EE874E5}"/>
    <cellStyle name="Normal 9 3 6 2 3" xfId="2365" xr:uid="{B4AC1B6D-C125-4A17-8030-E0A92F7EF586}"/>
    <cellStyle name="Normal 9 3 6 2 3 2" xfId="4839" xr:uid="{C54EB60E-F939-4DB7-8535-802EC16EDB1C}"/>
    <cellStyle name="Normal 9 3 6 2 3 2 2" xfId="6786" xr:uid="{608A2B25-652A-4614-B072-4020CA1E4BD6}"/>
    <cellStyle name="Normal 9 3 6 2 4" xfId="4052" xr:uid="{B59FEA8B-0F12-4C84-8BC9-25261ACB636C}"/>
    <cellStyle name="Normal 9 3 6 2 4 2" xfId="4840" xr:uid="{42379A67-9173-41D2-9586-B8FF9433DB32}"/>
    <cellStyle name="Normal 9 3 6 2 5" xfId="4836" xr:uid="{A633286B-BF9C-494E-AF87-164D58140E0E}"/>
    <cellStyle name="Normal 9 3 6 3" xfId="2366" xr:uid="{4BF03885-F732-4774-A5BB-1EEF8157EB6E}"/>
    <cellStyle name="Normal 9 3 6 3 2" xfId="2367" xr:uid="{3181E71B-9A56-4F15-BC4E-D91F7089BB82}"/>
    <cellStyle name="Normal 9 3 6 3 2 2" xfId="4842" xr:uid="{A8F063E4-468E-4A9A-A59A-3F29308D48A1}"/>
    <cellStyle name="Normal 9 3 6 3 3" xfId="4841" xr:uid="{FD2531AE-C095-44EE-868F-8DA41B42D6AB}"/>
    <cellStyle name="Normal 9 3 6 4" xfId="2368" xr:uid="{90186783-733B-4606-BCF9-FC722CEF9332}"/>
    <cellStyle name="Normal 9 3 6 4 2" xfId="4843" xr:uid="{5F7EA8BE-7903-4A72-9AE7-BEDE92D02F1B}"/>
    <cellStyle name="Normal 9 3 6 4 2 2" xfId="6787" xr:uid="{3F6F9032-BD13-49D4-BD35-19B6ED0FB3C8}"/>
    <cellStyle name="Normal 9 3 6 5" xfId="4053" xr:uid="{E2704B35-20FA-452F-B0C8-703952ADC3A0}"/>
    <cellStyle name="Normal 9 3 6 5 2" xfId="4844" xr:uid="{386E5386-5277-4E14-943A-BBBE61E88F35}"/>
    <cellStyle name="Normal 9 3 6 6" xfId="4835" xr:uid="{D66034D3-99B4-4DA6-BAAE-F642A6E900DF}"/>
    <cellStyle name="Normal 9 3 7" xfId="856" xr:uid="{F80ABA40-BFB2-46D0-934F-253452D5E870}"/>
    <cellStyle name="Normal 9 3 7 2" xfId="2369" xr:uid="{2F411A1E-B6AF-4BD2-82D5-74C586B14415}"/>
    <cellStyle name="Normal 9 3 7 2 2" xfId="2370" xr:uid="{E5C3EFEF-6A21-4E8E-96E9-D5ED74064604}"/>
    <cellStyle name="Normal 9 3 7 2 2 2" xfId="4847" xr:uid="{1C20DAEB-C60D-4FD7-A1CF-CB37B97B3F66}"/>
    <cellStyle name="Normal 9 3 7 2 3" xfId="4846" xr:uid="{E3F77E98-E5B1-42A0-922E-A8A4F1823F2C}"/>
    <cellStyle name="Normal 9 3 7 3" xfId="2371" xr:uid="{B0B9B034-3507-4B30-85AF-C326A23E09C0}"/>
    <cellStyle name="Normal 9 3 7 3 2" xfId="4848" xr:uid="{F358D784-A98E-47B3-924B-24F97C66D8F8}"/>
    <cellStyle name="Normal 9 3 7 3 2 2" xfId="6788" xr:uid="{83AAD94B-C80E-4EE7-9132-98F73FE18788}"/>
    <cellStyle name="Normal 9 3 7 4" xfId="4054" xr:uid="{42C13C37-21F6-4EDC-9924-4EEC7337B4C2}"/>
    <cellStyle name="Normal 9 3 7 4 2" xfId="4849" xr:uid="{75F005C3-251A-406C-8ADF-97B1F786DD6F}"/>
    <cellStyle name="Normal 9 3 7 5" xfId="4845" xr:uid="{FBE2A25E-680F-4FEF-B497-07BBB8D6B29C}"/>
    <cellStyle name="Normal 9 3 8" xfId="2372" xr:uid="{0CA563BF-067E-4E71-8676-02D882B947E2}"/>
    <cellStyle name="Normal 9 3 8 2" xfId="2373" xr:uid="{E42F50EA-5F1E-48A2-90C2-4117C45FDCBF}"/>
    <cellStyle name="Normal 9 3 8 2 2" xfId="4851" xr:uid="{7ECE12FF-E576-4160-854B-79EDB7716719}"/>
    <cellStyle name="Normal 9 3 8 3" xfId="4055" xr:uid="{CC01B048-5BD1-4B12-90E7-B5DEFB7670B2}"/>
    <cellStyle name="Normal 9 3 8 3 2" xfId="4852" xr:uid="{F2795D3D-0E02-45BD-B9AA-35FB34299830}"/>
    <cellStyle name="Normal 9 3 8 4" xfId="4056" xr:uid="{0AA531A2-3601-414F-8CC3-6A3DEBD8D257}"/>
    <cellStyle name="Normal 9 3 8 4 2" xfId="4853" xr:uid="{AD01FF16-F368-46B5-AD88-27E21F90CF16}"/>
    <cellStyle name="Normal 9 3 8 5" xfId="4850" xr:uid="{D6CE0FD7-3DBE-4A60-AACD-C83399602276}"/>
    <cellStyle name="Normal 9 3 9" xfId="2374" xr:uid="{98FF5AD7-849D-4E82-80AB-366AA6D1D25A}"/>
    <cellStyle name="Normal 9 3 9 2" xfId="4854" xr:uid="{AC5B869E-EC67-40B4-82BE-4B0D83E46EE6}"/>
    <cellStyle name="Normal 9 3 9 2 2" xfId="6789" xr:uid="{01F8BAB0-7669-4E6B-A51F-8129DBD05ABA}"/>
    <cellStyle name="Normal 9 4" xfId="172" xr:uid="{FFB77C4A-A8E3-434D-90F0-A314D94A319D}"/>
    <cellStyle name="Normal 9 4 10" xfId="4057" xr:uid="{41D3F4F6-57D5-486D-B71A-7438BED88581}"/>
    <cellStyle name="Normal 9 4 10 2" xfId="4856" xr:uid="{D2E4E156-B5CF-45F4-93D7-D43FCE67414B}"/>
    <cellStyle name="Normal 9 4 11" xfId="4058" xr:uid="{BE94577B-1E3A-48FD-BEC3-084A0DA9CF5B}"/>
    <cellStyle name="Normal 9 4 11 2" xfId="4857" xr:uid="{030091F9-11C7-446B-B6E0-D5F700FFD894}"/>
    <cellStyle name="Normal 9 4 12" xfId="4855" xr:uid="{C3790B34-E227-4CB7-8C73-1FAD448E3C89}"/>
    <cellStyle name="Normal 9 4 2" xfId="173" xr:uid="{F0207D55-AAE4-40BE-B4C1-D4B503C4D120}"/>
    <cellStyle name="Normal 9 4 2 10" xfId="4858" xr:uid="{A46DB242-B83D-4182-BCAF-9153FEFB589E}"/>
    <cellStyle name="Normal 9 4 2 2" xfId="174" xr:uid="{F36BA620-A891-4E3F-B1FF-CE835AE802F6}"/>
    <cellStyle name="Normal 9 4 2 2 2" xfId="412" xr:uid="{B96D845B-3C10-40C6-99FD-C9BF52D0FC8D}"/>
    <cellStyle name="Normal 9 4 2 2 2 2" xfId="857" xr:uid="{80B0AF8C-20AC-4AFC-8FC3-6B49B9976A1E}"/>
    <cellStyle name="Normal 9 4 2 2 2 2 2" xfId="2375" xr:uid="{F1CBA5A2-9EF8-44C3-925B-548C8C066BC9}"/>
    <cellStyle name="Normal 9 4 2 2 2 2 2 2" xfId="2376" xr:uid="{30350E85-AB1C-4254-80D2-2B702C27C639}"/>
    <cellStyle name="Normal 9 4 2 2 2 2 2 2 2" xfId="4863" xr:uid="{A051FB38-DD15-4F5B-BB6E-CE389C3430FC}"/>
    <cellStyle name="Normal 9 4 2 2 2 2 2 3" xfId="4862" xr:uid="{F52438B6-1A5A-46EB-8B65-7EF6881DB20E}"/>
    <cellStyle name="Normal 9 4 2 2 2 2 3" xfId="2377" xr:uid="{330E69D7-062A-436C-A6E2-03329DABED24}"/>
    <cellStyle name="Normal 9 4 2 2 2 2 3 2" xfId="4864" xr:uid="{3F410FAF-833B-4FD6-89B7-5E33EF76BB81}"/>
    <cellStyle name="Normal 9 4 2 2 2 2 3 2 2" xfId="6790" xr:uid="{93E69936-C2DC-40D4-98A3-7AF17AF07F46}"/>
    <cellStyle name="Normal 9 4 2 2 2 2 4" xfId="4059" xr:uid="{F5A58B65-25D2-4ECA-9E3C-1846F25D6F06}"/>
    <cellStyle name="Normal 9 4 2 2 2 2 4 2" xfId="4865" xr:uid="{00DCA458-40CB-47DB-BFF6-95DD652AB9F3}"/>
    <cellStyle name="Normal 9 4 2 2 2 2 5" xfId="4861" xr:uid="{033A8D57-7747-4836-837A-91E4AB48A28B}"/>
    <cellStyle name="Normal 9 4 2 2 2 3" xfId="2378" xr:uid="{A8CF1F0A-1451-4ED9-A105-511858599456}"/>
    <cellStyle name="Normal 9 4 2 2 2 3 2" xfId="2379" xr:uid="{C27195CB-DA89-4AC0-9F19-927C9812FB82}"/>
    <cellStyle name="Normal 9 4 2 2 2 3 2 2" xfId="4867" xr:uid="{76FC9413-9D8D-42EA-A2E8-F35DBAB0E5A8}"/>
    <cellStyle name="Normal 9 4 2 2 2 3 3" xfId="4060" xr:uid="{CD3A10FA-2E2C-457A-8579-FFF1293711AE}"/>
    <cellStyle name="Normal 9 4 2 2 2 3 3 2" xfId="4868" xr:uid="{3AE2FB46-5855-4340-917D-191CA8CF7F53}"/>
    <cellStyle name="Normal 9 4 2 2 2 3 4" xfId="4061" xr:uid="{A65EC324-F660-4B07-AC96-7D235BAD6DB8}"/>
    <cellStyle name="Normal 9 4 2 2 2 3 4 2" xfId="4869" xr:uid="{C20F2032-F0BA-4D89-9C39-76B33B203824}"/>
    <cellStyle name="Normal 9 4 2 2 2 3 5" xfId="4866" xr:uid="{8D91B351-A8C9-46D4-A588-AC8FB41212BD}"/>
    <cellStyle name="Normal 9 4 2 2 2 4" xfId="2380" xr:uid="{1E107A34-AB24-4459-8AEA-E91F59EF7782}"/>
    <cellStyle name="Normal 9 4 2 2 2 4 2" xfId="4870" xr:uid="{856EBDB5-E05C-42A0-AC21-2CDCD6AAD7A9}"/>
    <cellStyle name="Normal 9 4 2 2 2 4 2 2" xfId="6791" xr:uid="{D6DC454F-5BE4-4F8E-B3B2-47DB5C856C1F}"/>
    <cellStyle name="Normal 9 4 2 2 2 5" xfId="4062" xr:uid="{D0E1EA13-5F4A-427C-B594-9762E8F2CF9E}"/>
    <cellStyle name="Normal 9 4 2 2 2 5 2" xfId="4871" xr:uid="{9C18CFCD-4345-4053-9A94-22F3A6A58EEC}"/>
    <cellStyle name="Normal 9 4 2 2 2 6" xfId="4063" xr:uid="{DDC9185D-4692-427A-A65B-CC8BF4DDF6A2}"/>
    <cellStyle name="Normal 9 4 2 2 2 6 2" xfId="4872" xr:uid="{AF5E15A5-5CB6-4099-B18D-00484B3CAE2D}"/>
    <cellStyle name="Normal 9 4 2 2 2 7" xfId="4860" xr:uid="{808596BE-F693-4846-864F-BB153D501EC4}"/>
    <cellStyle name="Normal 9 4 2 2 3" xfId="858" xr:uid="{27413C6C-2FE1-4215-91EA-6101884925F7}"/>
    <cellStyle name="Normal 9 4 2 2 3 2" xfId="2381" xr:uid="{99FF29ED-D52E-4798-86DB-FC0B3002175F}"/>
    <cellStyle name="Normal 9 4 2 2 3 2 2" xfId="2382" xr:uid="{E0E9E428-97B4-46F0-98E5-D9EFCE5A58C8}"/>
    <cellStyle name="Normal 9 4 2 2 3 2 2 2" xfId="4875" xr:uid="{27E4064C-A603-497B-AB47-17DB81F34849}"/>
    <cellStyle name="Normal 9 4 2 2 3 2 3" xfId="4064" xr:uid="{60F29A61-5028-4519-8D64-B7726AD3A454}"/>
    <cellStyle name="Normal 9 4 2 2 3 2 3 2" xfId="4876" xr:uid="{FDDC317F-7968-4B15-80CF-31CEB208A582}"/>
    <cellStyle name="Normal 9 4 2 2 3 2 4" xfId="4065" xr:uid="{31EB4024-A17C-40C3-B6F9-77203E224E00}"/>
    <cellStyle name="Normal 9 4 2 2 3 2 4 2" xfId="4877" xr:uid="{A322057C-A4A3-4FB8-818E-DA3575AA347F}"/>
    <cellStyle name="Normal 9 4 2 2 3 2 5" xfId="4874" xr:uid="{3BBB5523-281F-4EA2-AE58-0B2D8DFF853C}"/>
    <cellStyle name="Normal 9 4 2 2 3 3" xfId="2383" xr:uid="{C14D3DBD-531A-402D-B1B9-77D87D2CB1E0}"/>
    <cellStyle name="Normal 9 4 2 2 3 3 2" xfId="4878" xr:uid="{6AFDD680-4013-4203-9A75-1EBFA2C1CFEA}"/>
    <cellStyle name="Normal 9 4 2 2 3 3 2 2" xfId="6792" xr:uid="{0F8D9B34-6C2D-4B5C-97A9-4671B4B6E34A}"/>
    <cellStyle name="Normal 9 4 2 2 3 4" xfId="4066" xr:uid="{CBD0809B-4AD2-4BD0-87F6-82422493E346}"/>
    <cellStyle name="Normal 9 4 2 2 3 4 2" xfId="4879" xr:uid="{B8941F2A-4B9A-42EA-B9B9-BC2D43F556AF}"/>
    <cellStyle name="Normal 9 4 2 2 3 5" xfId="4067" xr:uid="{E95E20C3-43BD-40C4-857A-8A884F496A53}"/>
    <cellStyle name="Normal 9 4 2 2 3 5 2" xfId="4880" xr:uid="{A21AA0C6-1F14-4A7D-AC3F-7453BC298CFE}"/>
    <cellStyle name="Normal 9 4 2 2 3 6" xfId="4873" xr:uid="{DCF19466-2DE9-46FE-A313-667E5CE4E7EA}"/>
    <cellStyle name="Normal 9 4 2 2 4" xfId="2384" xr:uid="{01843B6C-03FF-42D5-BB28-659B3F49C64E}"/>
    <cellStyle name="Normal 9 4 2 2 4 2" xfId="2385" xr:uid="{CB6CC05B-C0D3-4C5C-9441-21CDAB9AA180}"/>
    <cellStyle name="Normal 9 4 2 2 4 2 2" xfId="4882" xr:uid="{8211F3D1-7CD4-4BBC-A59E-E548AFED0D18}"/>
    <cellStyle name="Normal 9 4 2 2 4 3" xfId="4068" xr:uid="{5702C7EB-4AF8-4CAF-9FB3-28B0F5050A98}"/>
    <cellStyle name="Normal 9 4 2 2 4 3 2" xfId="4883" xr:uid="{B2F50D81-F1E0-43E0-A62F-1808210A6D31}"/>
    <cellStyle name="Normal 9 4 2 2 4 4" xfId="4069" xr:uid="{FC4BD357-67C3-4D46-BC1F-C7B912B571EC}"/>
    <cellStyle name="Normal 9 4 2 2 4 4 2" xfId="4884" xr:uid="{DDE31F2B-B2CE-4994-B1ED-D99B0813DB23}"/>
    <cellStyle name="Normal 9 4 2 2 4 5" xfId="4881" xr:uid="{4074BEDB-BD63-4792-AD19-CFE13CDB16E4}"/>
    <cellStyle name="Normal 9 4 2 2 5" xfId="2386" xr:uid="{4D58AFE8-5A6F-4445-9229-FEFCD59CB7DF}"/>
    <cellStyle name="Normal 9 4 2 2 5 2" xfId="4070" xr:uid="{3094D261-070E-44D3-980C-6FE08197C9A5}"/>
    <cellStyle name="Normal 9 4 2 2 5 2 2" xfId="4886" xr:uid="{D4F94109-5DBE-446D-AB93-B0FBC2A473D2}"/>
    <cellStyle name="Normal 9 4 2 2 5 3" xfId="4071" xr:uid="{2AD2B313-78F0-4FFC-9D0B-95D0AD927A47}"/>
    <cellStyle name="Normal 9 4 2 2 5 3 2" xfId="4887" xr:uid="{B49F3342-1788-48B1-A860-A5C06D49DC6D}"/>
    <cellStyle name="Normal 9 4 2 2 5 4" xfId="4072" xr:uid="{4145CD31-6798-4B39-A613-2C099576BB5D}"/>
    <cellStyle name="Normal 9 4 2 2 5 4 2" xfId="4888" xr:uid="{A8A7F4E0-D64B-458D-8BB8-FAEAB0892B65}"/>
    <cellStyle name="Normal 9 4 2 2 5 5" xfId="4885" xr:uid="{A96075D0-5640-47A6-BC57-68791CE5D658}"/>
    <cellStyle name="Normal 9 4 2 2 6" xfId="4073" xr:uid="{FFB885ED-70D0-4196-93D3-9907778ABF43}"/>
    <cellStyle name="Normal 9 4 2 2 6 2" xfId="4889" xr:uid="{5F8D1BBD-3678-412D-8C3F-FEE1B1846275}"/>
    <cellStyle name="Normal 9 4 2 2 7" xfId="4074" xr:uid="{F90B630A-437A-47E8-9762-7640E46D281D}"/>
    <cellStyle name="Normal 9 4 2 2 7 2" xfId="4890" xr:uid="{2FFE2E9A-0312-4C57-A509-5A5D2EBB3101}"/>
    <cellStyle name="Normal 9 4 2 2 8" xfId="4075" xr:uid="{1D3B64E8-A685-4758-820C-72EF2D381A1B}"/>
    <cellStyle name="Normal 9 4 2 2 8 2" xfId="4891" xr:uid="{26D8CB9A-6DE1-4157-8ED7-F6F278D3FBF1}"/>
    <cellStyle name="Normal 9 4 2 2 9" xfId="4859" xr:uid="{7B461D67-9BD7-428D-9DA8-319AC2E45471}"/>
    <cellStyle name="Normal 9 4 2 3" xfId="413" xr:uid="{A4EA2E06-C669-446D-81E5-A9A83ABA32F2}"/>
    <cellStyle name="Normal 9 4 2 3 2" xfId="859" xr:uid="{3B2FB2A2-D2F6-4AAD-966D-E6A47232156F}"/>
    <cellStyle name="Normal 9 4 2 3 2 2" xfId="860" xr:uid="{E2392B23-9FA1-4AFC-A58C-7D9FB1EA25D1}"/>
    <cellStyle name="Normal 9 4 2 3 2 2 2" xfId="2387" xr:uid="{6C9FFDA0-6FCA-4BA3-9273-9CE39AF80A4C}"/>
    <cellStyle name="Normal 9 4 2 3 2 2 2 2" xfId="2388" xr:uid="{9AE2BF70-D093-438A-A4C3-A029C93597DD}"/>
    <cellStyle name="Normal 9 4 2 3 2 2 2 2 2" xfId="4896" xr:uid="{6B37563D-1AE9-4A11-84BE-A5EC819A41AA}"/>
    <cellStyle name="Normal 9 4 2 3 2 2 2 3" xfId="4895" xr:uid="{E2BFEA0F-90D9-4503-9E37-F1CA6011E218}"/>
    <cellStyle name="Normal 9 4 2 3 2 2 3" xfId="2389" xr:uid="{92A670FD-B944-4574-ABE0-D5B87DBA43B7}"/>
    <cellStyle name="Normal 9 4 2 3 2 2 3 2" xfId="4897" xr:uid="{A03030A9-39D3-4A11-8CEC-EB720D0EB59F}"/>
    <cellStyle name="Normal 9 4 2 3 2 2 3 2 2" xfId="6793" xr:uid="{79B11F33-3E50-4D37-BDA8-0DC85D76A840}"/>
    <cellStyle name="Normal 9 4 2 3 2 2 4" xfId="4894" xr:uid="{04D7D8F1-6B8E-4286-8D9C-92EAF1E33FD2}"/>
    <cellStyle name="Normal 9 4 2 3 2 2 4 2" xfId="6794" xr:uid="{6F5167D3-DFF5-44C6-BA1B-C67679D9E026}"/>
    <cellStyle name="Normal 9 4 2 3 2 3" xfId="2390" xr:uid="{FCC7A66C-C5E9-4944-A5BB-38EC60962B94}"/>
    <cellStyle name="Normal 9 4 2 3 2 3 2" xfId="2391" xr:uid="{614DAF53-7CAB-4A6E-8725-6578441EE4DD}"/>
    <cellStyle name="Normal 9 4 2 3 2 3 2 2" xfId="4899" xr:uid="{D6A6D795-09B1-4B35-BCFB-CABBA7532EF1}"/>
    <cellStyle name="Normal 9 4 2 3 2 3 3" xfId="4898" xr:uid="{8B1D65E1-2053-4AA1-9EA9-8E906A727A7C}"/>
    <cellStyle name="Normal 9 4 2 3 2 4" xfId="2392" xr:uid="{60191C9E-702F-4A79-9E9E-E3E44BE59C4E}"/>
    <cellStyle name="Normal 9 4 2 3 2 4 2" xfId="4900" xr:uid="{823861A7-1ADD-4921-8C6D-37B7597F64B0}"/>
    <cellStyle name="Normal 9 4 2 3 2 4 2 2" xfId="6795" xr:uid="{4FEFF233-0166-4432-9F81-3E5D5DD58D93}"/>
    <cellStyle name="Normal 9 4 2 3 2 5" xfId="4893" xr:uid="{E8142EC5-F472-4606-83E5-6FB8309BB15C}"/>
    <cellStyle name="Normal 9 4 2 3 2 5 2" xfId="6796" xr:uid="{CA72BCB5-0AE5-47D7-BB36-2336A393929F}"/>
    <cellStyle name="Normal 9 4 2 3 3" xfId="861" xr:uid="{9CCC5D08-7EE8-499F-A425-0A5CDC3EB9F0}"/>
    <cellStyle name="Normal 9 4 2 3 3 2" xfId="2393" xr:uid="{E243CD65-F2F1-4E08-AC1C-4D97CA6C5143}"/>
    <cellStyle name="Normal 9 4 2 3 3 2 2" xfId="2394" xr:uid="{BDF6B93F-7098-46AA-953D-448C218846F1}"/>
    <cellStyle name="Normal 9 4 2 3 3 2 2 2" xfId="4903" xr:uid="{A151D9A1-826C-4483-A7D5-C4577A86B5B0}"/>
    <cellStyle name="Normal 9 4 2 3 3 2 3" xfId="4902" xr:uid="{CD977599-EB58-49E4-A6AC-2D24EFE579C9}"/>
    <cellStyle name="Normal 9 4 2 3 3 3" xfId="2395" xr:uid="{26988C6A-A57B-4EC9-BFBE-EF1D79B50EC9}"/>
    <cellStyle name="Normal 9 4 2 3 3 3 2" xfId="4904" xr:uid="{55FB16C4-D128-46B5-8D0B-0FB1B1FE03AD}"/>
    <cellStyle name="Normal 9 4 2 3 3 3 2 2" xfId="6797" xr:uid="{D249D6E6-8FD7-4578-93FB-C5A3698786D8}"/>
    <cellStyle name="Normal 9 4 2 3 3 4" xfId="4076" xr:uid="{BC3BEE7E-98E1-4793-80F5-B195EB1B548F}"/>
    <cellStyle name="Normal 9 4 2 3 3 4 2" xfId="4905" xr:uid="{FB8FD8CD-8666-47EC-AF90-61A9756DCF19}"/>
    <cellStyle name="Normal 9 4 2 3 3 5" xfId="4901" xr:uid="{0A383007-344E-442B-85D9-F226C700E088}"/>
    <cellStyle name="Normal 9 4 2 3 4" xfId="2396" xr:uid="{2582E722-135E-41C5-9313-27B0C0D1B7FD}"/>
    <cellStyle name="Normal 9 4 2 3 4 2" xfId="2397" xr:uid="{FC2BEE1E-FF3A-45CF-9984-23D6C0BE0CCB}"/>
    <cellStyle name="Normal 9 4 2 3 4 2 2" xfId="4907" xr:uid="{3EEB31FE-389E-4947-9AB2-92D073659164}"/>
    <cellStyle name="Normal 9 4 2 3 4 3" xfId="4906" xr:uid="{CF1EC69E-79E8-4DD7-85E5-A396C3CF2281}"/>
    <cellStyle name="Normal 9 4 2 3 5" xfId="2398" xr:uid="{68078473-9C5C-46B5-83D3-8E13A9F86D48}"/>
    <cellStyle name="Normal 9 4 2 3 5 2" xfId="4908" xr:uid="{507CF94C-EB50-477B-AAB6-DC47C9C73CE5}"/>
    <cellStyle name="Normal 9 4 2 3 5 2 2" xfId="6798" xr:uid="{CE3EFF26-6279-4514-A0E6-73AA0CBA7D34}"/>
    <cellStyle name="Normal 9 4 2 3 6" xfId="4077" xr:uid="{FA695D75-49DB-4051-9173-F12A1F398DE8}"/>
    <cellStyle name="Normal 9 4 2 3 6 2" xfId="4909" xr:uid="{9A067A68-5AC2-4BDE-A685-4F58D116B9A3}"/>
    <cellStyle name="Normal 9 4 2 3 7" xfId="4892" xr:uid="{FE9FE699-E4C0-4BA7-982D-2EAAA40CD0A9}"/>
    <cellStyle name="Normal 9 4 2 4" xfId="414" xr:uid="{710E442A-BDAD-4833-9FFE-5D204C041381}"/>
    <cellStyle name="Normal 9 4 2 4 2" xfId="862" xr:uid="{A27A8686-975D-406A-AD78-72ED18A5DD45}"/>
    <cellStyle name="Normal 9 4 2 4 2 2" xfId="2399" xr:uid="{ACE1D25B-59D3-4341-B885-B9CDAA572CD0}"/>
    <cellStyle name="Normal 9 4 2 4 2 2 2" xfId="2400" xr:uid="{7C1D8B82-E7D2-47E0-B062-222E2C1C7062}"/>
    <cellStyle name="Normal 9 4 2 4 2 2 2 2" xfId="4913" xr:uid="{934B3E36-C422-47A0-936F-D660E4A5E330}"/>
    <cellStyle name="Normal 9 4 2 4 2 2 3" xfId="4912" xr:uid="{144E918F-4D12-4FF0-912F-1FE8C9AC8735}"/>
    <cellStyle name="Normal 9 4 2 4 2 3" xfId="2401" xr:uid="{D18B074A-D870-4735-AEE0-9BE4CC228F82}"/>
    <cellStyle name="Normal 9 4 2 4 2 3 2" xfId="4914" xr:uid="{52431525-9549-4FDA-90F0-449932850D7F}"/>
    <cellStyle name="Normal 9 4 2 4 2 3 2 2" xfId="6799" xr:uid="{C9725DB9-71F0-4428-A665-75BEB4D2ED8D}"/>
    <cellStyle name="Normal 9 4 2 4 2 4" xfId="4078" xr:uid="{12B3CB37-5C8D-431B-83AE-1032B0702E74}"/>
    <cellStyle name="Normal 9 4 2 4 2 4 2" xfId="4915" xr:uid="{E9ECB89A-F779-4FA5-9431-1DBA78ABAA21}"/>
    <cellStyle name="Normal 9 4 2 4 2 5" xfId="4911" xr:uid="{5DDB73B1-E4C4-40EB-B020-3DC6CAF41A24}"/>
    <cellStyle name="Normal 9 4 2 4 3" xfId="2402" xr:uid="{7ABA60F1-574E-48B8-A635-F75CB7A49D15}"/>
    <cellStyle name="Normal 9 4 2 4 3 2" xfId="2403" xr:uid="{F56135CB-8E68-40F4-8A87-8C3149B1FC78}"/>
    <cellStyle name="Normal 9 4 2 4 3 2 2" xfId="4917" xr:uid="{298052D8-79FF-4EBD-AA19-CC9DA4F2FE4D}"/>
    <cellStyle name="Normal 9 4 2 4 3 3" xfId="4916" xr:uid="{98C1C4BA-0434-4062-A0C2-6977E5898840}"/>
    <cellStyle name="Normal 9 4 2 4 4" xfId="2404" xr:uid="{5B0A5817-9B04-4539-B59A-7C2ADE8BBA2D}"/>
    <cellStyle name="Normal 9 4 2 4 4 2" xfId="4918" xr:uid="{6E4DAF56-186A-4A57-9658-19074F7925DC}"/>
    <cellStyle name="Normal 9 4 2 4 4 2 2" xfId="6800" xr:uid="{73504CDC-DE22-4206-BF30-AF78F15D50A5}"/>
    <cellStyle name="Normal 9 4 2 4 5" xfId="4079" xr:uid="{B8FB4CFE-D7BF-4356-AF00-740C2208FDEB}"/>
    <cellStyle name="Normal 9 4 2 4 5 2" xfId="4919" xr:uid="{F26BAC52-4B81-4D26-9D55-D672438D2F50}"/>
    <cellStyle name="Normal 9 4 2 4 6" xfId="4910" xr:uid="{86A942D2-42EA-42EE-BB81-E7AC7CEE0568}"/>
    <cellStyle name="Normal 9 4 2 5" xfId="415" xr:uid="{3ED52C9B-040B-4A99-B226-C91FD814EE3B}"/>
    <cellStyle name="Normal 9 4 2 5 2" xfId="2405" xr:uid="{CCEB9C42-2B98-4BD2-B8AB-63A909A5B0A1}"/>
    <cellStyle name="Normal 9 4 2 5 2 2" xfId="2406" xr:uid="{4E483D6E-9617-4CA3-B184-F1331373648D}"/>
    <cellStyle name="Normal 9 4 2 5 2 2 2" xfId="4922" xr:uid="{378A60B3-0A0E-4E5D-8955-D9C2275337C7}"/>
    <cellStyle name="Normal 9 4 2 5 2 3" xfId="4921" xr:uid="{6E58EFA0-071E-40AF-855E-3238E68DD876}"/>
    <cellStyle name="Normal 9 4 2 5 3" xfId="2407" xr:uid="{71873C20-4096-4C24-8306-7F805E136DF4}"/>
    <cellStyle name="Normal 9 4 2 5 3 2" xfId="4923" xr:uid="{96CF37F1-12CD-4A4D-8720-919A00FA7A77}"/>
    <cellStyle name="Normal 9 4 2 5 3 2 2" xfId="6801" xr:uid="{02DE485F-27CF-4319-9B5F-FFA35484729A}"/>
    <cellStyle name="Normal 9 4 2 5 4" xfId="4080" xr:uid="{1451D99B-B062-44BA-A747-44E8AE2B6E9C}"/>
    <cellStyle name="Normal 9 4 2 5 4 2" xfId="4924" xr:uid="{8E916D0F-ED7D-4E4A-B15F-A9524EC33C3B}"/>
    <cellStyle name="Normal 9 4 2 5 5" xfId="4920" xr:uid="{0BD0EB82-7782-488B-B7F4-FC06F970BED6}"/>
    <cellStyle name="Normal 9 4 2 6" xfId="2408" xr:uid="{380F5E96-5024-4B50-8527-AAE6D3E32A74}"/>
    <cellStyle name="Normal 9 4 2 6 2" xfId="2409" xr:uid="{06164D9C-99E2-4EF3-9BDF-513F6C050FF9}"/>
    <cellStyle name="Normal 9 4 2 6 2 2" xfId="4926" xr:uid="{71B66EDE-189F-4FA4-BBE9-558E6B9B9437}"/>
    <cellStyle name="Normal 9 4 2 6 3" xfId="4081" xr:uid="{A16F3D99-B8DF-4900-925F-39BED8F2F4D1}"/>
    <cellStyle name="Normal 9 4 2 6 3 2" xfId="4927" xr:uid="{2304D85A-A1AF-427B-A51D-31E62FD17AC6}"/>
    <cellStyle name="Normal 9 4 2 6 4" xfId="4082" xr:uid="{090AAE9E-D2C4-4995-83BE-7BFB010A309A}"/>
    <cellStyle name="Normal 9 4 2 6 4 2" xfId="4928" xr:uid="{C2B7183B-B3DC-473C-9308-E43F5AED43B7}"/>
    <cellStyle name="Normal 9 4 2 6 5" xfId="4925" xr:uid="{C9D4A088-F08C-48E8-8DA7-48EDAC5AEBB3}"/>
    <cellStyle name="Normal 9 4 2 7" xfId="2410" xr:uid="{D97D4711-2F2A-4FF4-988E-300AAB498756}"/>
    <cellStyle name="Normal 9 4 2 7 2" xfId="4929" xr:uid="{7C25898D-8287-43B1-A96A-5CBD0570008B}"/>
    <cellStyle name="Normal 9 4 2 7 2 2" xfId="6802" xr:uid="{82D2F847-059E-4967-8873-09ED16976DDC}"/>
    <cellStyle name="Normal 9 4 2 8" xfId="4083" xr:uid="{3748E05A-7783-473E-B292-C2AC497697A0}"/>
    <cellStyle name="Normal 9 4 2 8 2" xfId="4930" xr:uid="{A51BC029-B946-4C13-A980-91292334C65B}"/>
    <cellStyle name="Normal 9 4 2 9" xfId="4084" xr:uid="{64B392F9-5D0F-4F89-98DA-C070D150361F}"/>
    <cellStyle name="Normal 9 4 2 9 2" xfId="4931" xr:uid="{6CBCAAB9-5273-4AC9-B7F7-A2B3A8A93228}"/>
    <cellStyle name="Normal 9 4 3" xfId="175" xr:uid="{70BC9C30-0E30-43BE-83DE-AB3B67DD4F9F}"/>
    <cellStyle name="Normal 9 4 3 2" xfId="176" xr:uid="{6F148A17-F4C8-4908-B58B-FE78D162DE8D}"/>
    <cellStyle name="Normal 9 4 3 2 2" xfId="863" xr:uid="{C3E5E48D-6355-4DCC-A0D7-E6870034E514}"/>
    <cellStyle name="Normal 9 4 3 2 2 2" xfId="2411" xr:uid="{534F28F2-E3BB-4C85-A502-934A834BBCC4}"/>
    <cellStyle name="Normal 9 4 3 2 2 2 2" xfId="2412" xr:uid="{FEF4C515-7B50-406D-97C5-E161E86CBCA8}"/>
    <cellStyle name="Normal 9 4 3 2 2 2 2 2" xfId="4500" xr:uid="{160ECF4D-D134-499D-94B2-70663D7B7A3F}"/>
    <cellStyle name="Normal 9 4 3 2 2 2 2 2 2" xfId="5307" xr:uid="{B4FFBB5B-39AF-4742-A8BE-2DB749AF9F38}"/>
    <cellStyle name="Normal 9 4 3 2 2 2 2 2 3" xfId="4936" xr:uid="{605386F8-D565-4938-AB5F-2B804F9914A9}"/>
    <cellStyle name="Normal 9 4 3 2 2 2 3" xfId="4501" xr:uid="{D2120300-F1E5-4040-BA02-17CEFF38E19F}"/>
    <cellStyle name="Normal 9 4 3 2 2 2 3 2" xfId="5308" xr:uid="{A8F5DB04-7C3C-41EE-A572-197FBEE1D23F}"/>
    <cellStyle name="Normal 9 4 3 2 2 2 3 3" xfId="4935" xr:uid="{F21CA4DE-83E0-482F-B6F1-1C0171AF1A48}"/>
    <cellStyle name="Normal 9 4 3 2 2 3" xfId="2413" xr:uid="{A11CD8F8-D6B4-4C6F-B25D-408A3D2451FD}"/>
    <cellStyle name="Normal 9 4 3 2 2 3 2" xfId="4502" xr:uid="{646DFAC2-4A26-4653-BE73-6E466D6F7F8C}"/>
    <cellStyle name="Normal 9 4 3 2 2 3 2 2" xfId="5309" xr:uid="{2144F17F-E10D-473E-B4DB-DFDA3AF3919B}"/>
    <cellStyle name="Normal 9 4 3 2 2 3 2 3" xfId="4937" xr:uid="{88047A7F-1835-438E-9F59-EDEAC64D8AEA}"/>
    <cellStyle name="Normal 9 4 3 2 2 4" xfId="4085" xr:uid="{4C2D9968-9321-4C25-A2D4-02687D06BE4B}"/>
    <cellStyle name="Normal 9 4 3 2 2 4 2" xfId="4938" xr:uid="{D6041204-39C6-4932-9F84-2E778F7B282B}"/>
    <cellStyle name="Normal 9 4 3 2 2 5" xfId="4934" xr:uid="{0CEFCD52-2CB7-4CF7-8AFA-CC57E5256BB0}"/>
    <cellStyle name="Normal 9 4 3 2 3" xfId="2414" xr:uid="{B17739B6-8F06-4CCF-A184-AF2AE9C1991A}"/>
    <cellStyle name="Normal 9 4 3 2 3 2" xfId="2415" xr:uid="{19289439-4E7B-4A06-BB98-304AD00C0C74}"/>
    <cellStyle name="Normal 9 4 3 2 3 2 2" xfId="4503" xr:uid="{066C575D-28C2-4949-B9C9-DBFA46D04ED0}"/>
    <cellStyle name="Normal 9 4 3 2 3 2 2 2" xfId="5310" xr:uid="{303068E3-53F1-4F29-9815-8695B82B4893}"/>
    <cellStyle name="Normal 9 4 3 2 3 2 2 3" xfId="4940" xr:uid="{36DEB2D9-3002-4DD5-9A3D-38BE1C9CC13A}"/>
    <cellStyle name="Normal 9 4 3 2 3 3" xfId="4086" xr:uid="{B3D66812-3079-4573-AFD1-9B13B6EEAAC2}"/>
    <cellStyle name="Normal 9 4 3 2 3 3 2" xfId="4941" xr:uid="{BDE7A707-0A1B-40C8-AD01-317F1563936F}"/>
    <cellStyle name="Normal 9 4 3 2 3 4" xfId="4087" xr:uid="{A49F74D2-4117-44BA-AB44-5BAE8D0F2CD7}"/>
    <cellStyle name="Normal 9 4 3 2 3 4 2" xfId="4942" xr:uid="{CAF80CDD-AD9A-495B-B059-43E5A7E09B9D}"/>
    <cellStyle name="Normal 9 4 3 2 3 5" xfId="4939" xr:uid="{43EFE5D5-6198-4F8B-9C31-8AB40F01C5DF}"/>
    <cellStyle name="Normal 9 4 3 2 4" xfId="2416" xr:uid="{C23D5EDA-DC89-4832-B36A-81834C553C15}"/>
    <cellStyle name="Normal 9 4 3 2 4 2" xfId="4504" xr:uid="{38BAAD7A-DC71-4479-AAE0-AA7B0A4D0634}"/>
    <cellStyle name="Normal 9 4 3 2 4 2 2" xfId="5311" xr:uid="{83854E7B-B4B9-4520-AB36-1B816E43A984}"/>
    <cellStyle name="Normal 9 4 3 2 4 2 3" xfId="4943" xr:uid="{5F6BB660-E7D3-4F7E-AAF4-78E61AB8C045}"/>
    <cellStyle name="Normal 9 4 3 2 5" xfId="4088" xr:uid="{E6D04711-4DDB-4665-9A73-27C2E6B954A1}"/>
    <cellStyle name="Normal 9 4 3 2 5 2" xfId="4944" xr:uid="{1C341697-0292-4261-8A6A-9FB9CA3B09D1}"/>
    <cellStyle name="Normal 9 4 3 2 6" xfId="4089" xr:uid="{18C8D565-9938-41E1-9E79-D478E56DF424}"/>
    <cellStyle name="Normal 9 4 3 2 6 2" xfId="4945" xr:uid="{1D0BE926-5EFF-4433-821E-4D4E3969F624}"/>
    <cellStyle name="Normal 9 4 3 2 7" xfId="4933" xr:uid="{00B5FEB1-6303-4A68-9A4F-8D1C0A6F6368}"/>
    <cellStyle name="Normal 9 4 3 3" xfId="416" xr:uid="{11651860-EC2E-4329-9AEE-044FADDC9CC3}"/>
    <cellStyle name="Normal 9 4 3 3 2" xfId="2417" xr:uid="{3D69D981-E700-4A59-96D7-CED310CF3FC5}"/>
    <cellStyle name="Normal 9 4 3 3 2 2" xfId="2418" xr:uid="{47A8A0FB-F6CC-4F32-A2F1-685B0050EA13}"/>
    <cellStyle name="Normal 9 4 3 3 2 2 2" xfId="4505" xr:uid="{FC2D5078-776D-46BA-B753-49718D30232B}"/>
    <cellStyle name="Normal 9 4 3 3 2 2 2 2" xfId="5312" xr:uid="{7C86A5C1-1B76-434A-99C7-530678652A28}"/>
    <cellStyle name="Normal 9 4 3 3 2 2 2 3" xfId="4948" xr:uid="{D00D8A3B-0E5B-4A70-8464-B9DAFF42FD6C}"/>
    <cellStyle name="Normal 9 4 3 3 2 3" xfId="4090" xr:uid="{79F94CD4-97CB-437A-95D0-7BE0D11C234B}"/>
    <cellStyle name="Normal 9 4 3 3 2 3 2" xfId="4949" xr:uid="{9BC09A19-B4E0-48B8-AD29-35FE325E7C29}"/>
    <cellStyle name="Normal 9 4 3 3 2 4" xfId="4091" xr:uid="{4F41634F-7AEC-484D-8017-CF5B89C7BABD}"/>
    <cellStyle name="Normal 9 4 3 3 2 4 2" xfId="4950" xr:uid="{BFFA4A5F-B38E-4B76-B28C-72B6438FD6A6}"/>
    <cellStyle name="Normal 9 4 3 3 2 5" xfId="4947" xr:uid="{9A176578-F654-4DF5-9232-9C00513F97C2}"/>
    <cellStyle name="Normal 9 4 3 3 3" xfId="2419" xr:uid="{C1D7A73E-79E6-4FE5-ACA0-41A3ADE75BA9}"/>
    <cellStyle name="Normal 9 4 3 3 3 2" xfId="4506" xr:uid="{B8DBF9E4-F758-4890-A275-67CB5F402B63}"/>
    <cellStyle name="Normal 9 4 3 3 3 2 2" xfId="5313" xr:uid="{9217E31F-BF90-41FC-B53C-5600C4C40194}"/>
    <cellStyle name="Normal 9 4 3 3 3 2 3" xfId="4951" xr:uid="{184493EB-82DE-4C70-9BD4-C2416F0F3828}"/>
    <cellStyle name="Normal 9 4 3 3 4" xfId="4092" xr:uid="{DDF2FE96-D58A-4AD5-AD82-AB6B7D5BF7CD}"/>
    <cellStyle name="Normal 9 4 3 3 4 2" xfId="4952" xr:uid="{D4105F5D-EF0B-4DC3-8108-0904BEB69776}"/>
    <cellStyle name="Normal 9 4 3 3 5" xfId="4093" xr:uid="{80C850F7-5D03-487F-BD0A-BB4DADEF4886}"/>
    <cellStyle name="Normal 9 4 3 3 5 2" xfId="4953" xr:uid="{9602F6EA-4051-4318-9A69-F2C19175E03F}"/>
    <cellStyle name="Normal 9 4 3 3 6" xfId="4946" xr:uid="{41194B35-3AFE-4BAC-B0DA-F0FCC81F5F12}"/>
    <cellStyle name="Normal 9 4 3 4" xfId="2420" xr:uid="{5772468A-E711-4CE6-B13F-C604BDBCABEB}"/>
    <cellStyle name="Normal 9 4 3 4 2" xfId="2421" xr:uid="{559DA510-8693-40E9-A4C9-5739BC2C1757}"/>
    <cellStyle name="Normal 9 4 3 4 2 2" xfId="4507" xr:uid="{A6858C45-CE7D-463A-8AD9-B711AEB0CCA6}"/>
    <cellStyle name="Normal 9 4 3 4 2 2 2" xfId="5314" xr:uid="{0E3AAA27-073B-4B1D-876B-6854BD7D79B6}"/>
    <cellStyle name="Normal 9 4 3 4 2 2 3" xfId="4955" xr:uid="{891C5DE1-901D-4A20-BF87-9C6F93D3F02A}"/>
    <cellStyle name="Normal 9 4 3 4 3" xfId="4094" xr:uid="{17A4B3A0-FE78-4E32-B81F-98D7AB7E8CB1}"/>
    <cellStyle name="Normal 9 4 3 4 3 2" xfId="4956" xr:uid="{C5F7ADA0-75AF-4A87-A702-325D940E7063}"/>
    <cellStyle name="Normal 9 4 3 4 4" xfId="4095" xr:uid="{C2342224-7FAF-43AD-8EAF-12356346F051}"/>
    <cellStyle name="Normal 9 4 3 4 4 2" xfId="4957" xr:uid="{6E022FF1-72E9-4348-9B78-29C09311C2EC}"/>
    <cellStyle name="Normal 9 4 3 4 5" xfId="4954" xr:uid="{5F236C2A-1E1B-45FE-999B-0EF878FF16BC}"/>
    <cellStyle name="Normal 9 4 3 5" xfId="2422" xr:uid="{FE04AA7F-F124-4018-A424-81DC611F46A9}"/>
    <cellStyle name="Normal 9 4 3 5 2" xfId="4096" xr:uid="{8FCE1AC9-220E-45F8-9419-C289A95ABEE0}"/>
    <cellStyle name="Normal 9 4 3 5 2 2" xfId="4959" xr:uid="{132F9460-72FB-4C19-813D-AA018A4BB087}"/>
    <cellStyle name="Normal 9 4 3 5 3" xfId="4097" xr:uid="{81007DC6-1C20-4FEC-99CA-EC4D2EB83264}"/>
    <cellStyle name="Normal 9 4 3 5 3 2" xfId="4960" xr:uid="{688E43B1-196C-40E5-AF63-040B7B860E9D}"/>
    <cellStyle name="Normal 9 4 3 5 4" xfId="4098" xr:uid="{CE61978C-A596-4D66-A33A-86DC1C1CB116}"/>
    <cellStyle name="Normal 9 4 3 5 4 2" xfId="4961" xr:uid="{E798FA77-2A17-4704-BC52-B7736BA90980}"/>
    <cellStyle name="Normal 9 4 3 5 5" xfId="4958" xr:uid="{204ACF6E-26F0-4B7C-8E95-C924E0A0F2C6}"/>
    <cellStyle name="Normal 9 4 3 6" xfId="4099" xr:uid="{99518107-A949-4E7E-A026-D827B917F066}"/>
    <cellStyle name="Normal 9 4 3 6 2" xfId="4962" xr:uid="{0AA8DA54-C68E-4267-BA57-FF7CA86A1241}"/>
    <cellStyle name="Normal 9 4 3 7" xfId="4100" xr:uid="{6AE2209E-302C-4349-B16A-5D6D2FBA5282}"/>
    <cellStyle name="Normal 9 4 3 7 2" xfId="4963" xr:uid="{77252F56-6240-49A0-B545-2FB8F4AFFD5A}"/>
    <cellStyle name="Normal 9 4 3 8" xfId="4101" xr:uid="{98E35EBE-5A60-47EB-993B-C4F491918B0E}"/>
    <cellStyle name="Normal 9 4 3 8 2" xfId="4964" xr:uid="{61CBD104-00A8-4C40-BBD9-8EA19FB1151C}"/>
    <cellStyle name="Normal 9 4 3 9" xfId="4932" xr:uid="{EAE2FC4F-AC3C-4EB4-B614-862F4CFC355C}"/>
    <cellStyle name="Normal 9 4 4" xfId="177" xr:uid="{AC8E8C16-11F3-4744-8A69-0A6BBACDB337}"/>
    <cellStyle name="Normal 9 4 4 2" xfId="864" xr:uid="{B7349932-1520-4927-890C-04114913620C}"/>
    <cellStyle name="Normal 9 4 4 2 2" xfId="865" xr:uid="{AB4D2BD6-54F8-4418-A571-9B5275B8D8D6}"/>
    <cellStyle name="Normal 9 4 4 2 2 2" xfId="2423" xr:uid="{CFF08F01-01D2-4043-AE96-E94DF16CF6EB}"/>
    <cellStyle name="Normal 9 4 4 2 2 2 2" xfId="2424" xr:uid="{EDA452A2-FB14-48CF-9281-693EF98ADE23}"/>
    <cellStyle name="Normal 9 4 4 2 2 2 2 2" xfId="4969" xr:uid="{1E755D1F-3339-4CFE-A370-93F45D0BF676}"/>
    <cellStyle name="Normal 9 4 4 2 2 2 3" xfId="4968" xr:uid="{E9CE906F-8C08-426E-B43C-9AD14D326D21}"/>
    <cellStyle name="Normal 9 4 4 2 2 3" xfId="2425" xr:uid="{C7FC0DEF-F3B8-4930-8084-88B5C2FFAF5C}"/>
    <cellStyle name="Normal 9 4 4 2 2 3 2" xfId="4970" xr:uid="{32CDEEF6-499E-4409-875A-126868082179}"/>
    <cellStyle name="Normal 9 4 4 2 2 3 2 2" xfId="6803" xr:uid="{F10109C9-88A4-4FC9-BA38-74A48C4494F9}"/>
    <cellStyle name="Normal 9 4 4 2 2 4" xfId="4102" xr:uid="{E0C4199D-F186-4F11-93BE-CB983471D954}"/>
    <cellStyle name="Normal 9 4 4 2 2 4 2" xfId="4971" xr:uid="{037BE3D4-9393-4D76-A302-F3EE654692AB}"/>
    <cellStyle name="Normal 9 4 4 2 2 5" xfId="4967" xr:uid="{3C298679-2A05-450D-AD73-99F461EC89B0}"/>
    <cellStyle name="Normal 9 4 4 2 3" xfId="2426" xr:uid="{823F5859-A7A4-4CBB-8B82-43B4F5C987E5}"/>
    <cellStyle name="Normal 9 4 4 2 3 2" xfId="2427" xr:uid="{39824A5A-18CA-4637-B08D-39394B146602}"/>
    <cellStyle name="Normal 9 4 4 2 3 2 2" xfId="4973" xr:uid="{FB6091A2-5BCB-44A5-8B74-5A933EE1C488}"/>
    <cellStyle name="Normal 9 4 4 2 3 3" xfId="4972" xr:uid="{1262DA4C-34A2-4312-8254-471CD92D2298}"/>
    <cellStyle name="Normal 9 4 4 2 4" xfId="2428" xr:uid="{6FD06EE5-D1A1-4D21-BFAA-3ECABEC9B29D}"/>
    <cellStyle name="Normal 9 4 4 2 4 2" xfId="4974" xr:uid="{DD007C08-9EF1-432E-BD13-4FD401D2C917}"/>
    <cellStyle name="Normal 9 4 4 2 4 2 2" xfId="6804" xr:uid="{19280F01-392F-497E-9D19-312B9F0B41B8}"/>
    <cellStyle name="Normal 9 4 4 2 5" xfId="4103" xr:uid="{EC9CD376-3B0B-49B6-8A97-F0E4D00932F1}"/>
    <cellStyle name="Normal 9 4 4 2 5 2" xfId="4975" xr:uid="{67757331-CBCF-4140-8086-DFFCD9D169FA}"/>
    <cellStyle name="Normal 9 4 4 2 6" xfId="4966" xr:uid="{B018CBCF-4F44-42EE-A919-9E69EB22C33B}"/>
    <cellStyle name="Normal 9 4 4 3" xfId="866" xr:uid="{16DE5725-3C61-4275-8574-B4AFA5CEF129}"/>
    <cellStyle name="Normal 9 4 4 3 2" xfId="2429" xr:uid="{108F9C19-0FBB-4BC7-AE43-F35B9C85B5C1}"/>
    <cellStyle name="Normal 9 4 4 3 2 2" xfId="2430" xr:uid="{065616D8-4035-4121-9B86-2AA7A648CDD9}"/>
    <cellStyle name="Normal 9 4 4 3 2 2 2" xfId="4978" xr:uid="{9377D12C-6F51-409E-B9C3-CE6B32EC2A9C}"/>
    <cellStyle name="Normal 9 4 4 3 2 3" xfId="4977" xr:uid="{72AB28DE-861D-45CD-BEAD-88B77202A2AB}"/>
    <cellStyle name="Normal 9 4 4 3 3" xfId="2431" xr:uid="{85C0BE71-B444-40B4-9454-256D0D06E17C}"/>
    <cellStyle name="Normal 9 4 4 3 3 2" xfId="4979" xr:uid="{F33695B2-8AEA-47BA-AC63-1E6C9A0895D2}"/>
    <cellStyle name="Normal 9 4 4 3 3 2 2" xfId="6805" xr:uid="{57B55D82-C592-463A-A8AE-19059D44E086}"/>
    <cellStyle name="Normal 9 4 4 3 4" xfId="4104" xr:uid="{5ADD10FD-42F4-4E2C-AEE7-DD23828973DE}"/>
    <cellStyle name="Normal 9 4 4 3 4 2" xfId="4980" xr:uid="{2D5B7148-64DC-4495-9649-2857044917D9}"/>
    <cellStyle name="Normal 9 4 4 3 5" xfId="4976" xr:uid="{3F93CA82-DB09-4699-A38D-049B528C6227}"/>
    <cellStyle name="Normal 9 4 4 4" xfId="2432" xr:uid="{DC0E64FF-222E-4CF9-8831-8B59191CBF55}"/>
    <cellStyle name="Normal 9 4 4 4 2" xfId="2433" xr:uid="{08E0BA55-380D-47A0-A85B-EF3E8D80FFE9}"/>
    <cellStyle name="Normal 9 4 4 4 2 2" xfId="4982" xr:uid="{126588D0-F065-4C94-94F6-FDCD95A878CF}"/>
    <cellStyle name="Normal 9 4 4 4 3" xfId="4105" xr:uid="{2E9D3149-DBB0-4078-A028-96F8E132CA5D}"/>
    <cellStyle name="Normal 9 4 4 4 3 2" xfId="4983" xr:uid="{1B1965FA-E8A9-4FE8-8E40-98E83C30B8DC}"/>
    <cellStyle name="Normal 9 4 4 4 4" xfId="4106" xr:uid="{55B8643D-8EDE-47B2-AA53-BC7FF16CA9AC}"/>
    <cellStyle name="Normal 9 4 4 4 4 2" xfId="4984" xr:uid="{AD192BF9-19C9-403E-9670-1D18A8C16BE5}"/>
    <cellStyle name="Normal 9 4 4 4 5" xfId="4981" xr:uid="{56D8CCDA-5D9F-4D53-AE8C-7A251C8A32AC}"/>
    <cellStyle name="Normal 9 4 4 5" xfId="2434" xr:uid="{50953DB9-27E2-46D2-A0A0-FEC477E59CD1}"/>
    <cellStyle name="Normal 9 4 4 5 2" xfId="4985" xr:uid="{5159BE82-099B-494B-89B5-09558015D9A2}"/>
    <cellStyle name="Normal 9 4 4 5 2 2" xfId="6806" xr:uid="{4B4A64D0-5D51-4C06-8ED8-C27276BBD095}"/>
    <cellStyle name="Normal 9 4 4 6" xfId="4107" xr:uid="{5ED0230C-4B9B-42B0-898C-0E48F7B149AE}"/>
    <cellStyle name="Normal 9 4 4 6 2" xfId="4986" xr:uid="{11D43ED1-5A73-405A-8963-E7026E169A92}"/>
    <cellStyle name="Normal 9 4 4 7" xfId="4108" xr:uid="{9788350F-49AC-42AD-925C-A0033D748FBA}"/>
    <cellStyle name="Normal 9 4 4 7 2" xfId="4987" xr:uid="{2ED45FDC-4621-48AF-BB65-DB9AB80907C1}"/>
    <cellStyle name="Normal 9 4 4 8" xfId="4965" xr:uid="{5CD03706-607B-4B3D-908C-E22EE897277B}"/>
    <cellStyle name="Normal 9 4 5" xfId="417" xr:uid="{A49CBCA5-E971-4E21-AD47-B598E50B7BF8}"/>
    <cellStyle name="Normal 9 4 5 2" xfId="867" xr:uid="{23D774FF-46F6-40F5-A081-A04BEA554BFE}"/>
    <cellStyle name="Normal 9 4 5 2 2" xfId="2435" xr:uid="{DAFEB9EC-8EE5-4AF2-BCFA-484FEE713447}"/>
    <cellStyle name="Normal 9 4 5 2 2 2" xfId="2436" xr:uid="{9620DACD-35A7-47A0-821C-62F317960E8B}"/>
    <cellStyle name="Normal 9 4 5 2 2 2 2" xfId="4991" xr:uid="{51D6D073-2E0E-4973-BF9E-D4D3D3578E32}"/>
    <cellStyle name="Normal 9 4 5 2 2 3" xfId="4990" xr:uid="{5945AD20-8E0E-471B-AFCB-3B1754866735}"/>
    <cellStyle name="Normal 9 4 5 2 3" xfId="2437" xr:uid="{BD697421-F125-4DCB-A3CF-FC4AE37553AF}"/>
    <cellStyle name="Normal 9 4 5 2 3 2" xfId="4992" xr:uid="{C7C0AF36-BF77-4D8C-A79D-00590B068FD0}"/>
    <cellStyle name="Normal 9 4 5 2 3 2 2" xfId="6807" xr:uid="{8D5145A3-E7A0-4114-B3A1-D4913B5F65DD}"/>
    <cellStyle name="Normal 9 4 5 2 4" xfId="4109" xr:uid="{6359A67E-CF3E-4CEB-8F45-D48569CE386A}"/>
    <cellStyle name="Normal 9 4 5 2 4 2" xfId="4993" xr:uid="{DE4DD53F-D32F-4791-BA8C-F39807FB435D}"/>
    <cellStyle name="Normal 9 4 5 2 5" xfId="4989" xr:uid="{3A141663-6B37-4334-9A79-3D3D7E117CDB}"/>
    <cellStyle name="Normal 9 4 5 3" xfId="2438" xr:uid="{D8AECBFC-D864-4901-89E1-7BDD4807B211}"/>
    <cellStyle name="Normal 9 4 5 3 2" xfId="2439" xr:uid="{AA6329BC-6E95-4276-9140-1CBAC5391851}"/>
    <cellStyle name="Normal 9 4 5 3 2 2" xfId="4995" xr:uid="{03C5F0B5-B984-4879-8A6B-FC36CF3A316E}"/>
    <cellStyle name="Normal 9 4 5 3 3" xfId="4110" xr:uid="{7C081939-2108-4184-8150-A7FFBE3143D1}"/>
    <cellStyle name="Normal 9 4 5 3 3 2" xfId="4996" xr:uid="{57982D70-AF99-4E75-A564-D49C0393578C}"/>
    <cellStyle name="Normal 9 4 5 3 4" xfId="4111" xr:uid="{DAA647E0-F4FE-47ED-9428-56D9050D5635}"/>
    <cellStyle name="Normal 9 4 5 3 4 2" xfId="4997" xr:uid="{743B7DA3-552A-4477-8500-A2AF60D4B627}"/>
    <cellStyle name="Normal 9 4 5 3 5" xfId="4994" xr:uid="{E68D7667-F902-4EE7-BBE8-72794419BE82}"/>
    <cellStyle name="Normal 9 4 5 4" xfId="2440" xr:uid="{C5E067F4-4E5F-4BC2-9EC9-25B602169BA5}"/>
    <cellStyle name="Normal 9 4 5 4 2" xfId="4998" xr:uid="{F31F5F3B-BB52-4869-8121-965C5A6EF483}"/>
    <cellStyle name="Normal 9 4 5 4 2 2" xfId="6808" xr:uid="{648DE59B-8AD0-4669-AC57-265D61A30DE3}"/>
    <cellStyle name="Normal 9 4 5 5" xfId="4112" xr:uid="{E8765DC3-515A-4507-A0FA-AFEBB6B3128E}"/>
    <cellStyle name="Normal 9 4 5 5 2" xfId="4999" xr:uid="{B866E8C3-DE50-47DC-B49D-67B874960808}"/>
    <cellStyle name="Normal 9 4 5 6" xfId="4113" xr:uid="{C0BCE87E-7939-4638-A7A5-5E953EE5EB2D}"/>
    <cellStyle name="Normal 9 4 5 6 2" xfId="5000" xr:uid="{87175FC7-373B-401A-A1DE-55EE162EBC4B}"/>
    <cellStyle name="Normal 9 4 5 7" xfId="4988" xr:uid="{82459CC8-B63B-4825-A7F6-13FB848742BA}"/>
    <cellStyle name="Normal 9 4 6" xfId="418" xr:uid="{9DD4F651-6976-4C2B-A6F9-D92FFB97F607}"/>
    <cellStyle name="Normal 9 4 6 2" xfId="2441" xr:uid="{898A32CA-8A3D-4385-893C-A005407C20B9}"/>
    <cellStyle name="Normal 9 4 6 2 2" xfId="2442" xr:uid="{F6F056F2-FFA5-4320-A3CE-2416341E9071}"/>
    <cellStyle name="Normal 9 4 6 2 2 2" xfId="5003" xr:uid="{924A5707-AAFF-45AE-BDBC-F45150EE28E0}"/>
    <cellStyle name="Normal 9 4 6 2 3" xfId="4114" xr:uid="{BA904959-0658-45D6-A472-9A8329B648AD}"/>
    <cellStyle name="Normal 9 4 6 2 3 2" xfId="5004" xr:uid="{D07CFC0A-BCE5-4692-86FF-28E64BEB5C12}"/>
    <cellStyle name="Normal 9 4 6 2 4" xfId="4115" xr:uid="{4254EB53-BF7D-4918-8614-3EC5B543FC18}"/>
    <cellStyle name="Normal 9 4 6 2 4 2" xfId="5005" xr:uid="{B7FAF1A5-2677-4D15-A730-707F90022EA0}"/>
    <cellStyle name="Normal 9 4 6 2 5" xfId="5002" xr:uid="{1BE7A939-C768-436D-B2DD-701235E5887A}"/>
    <cellStyle name="Normal 9 4 6 3" xfId="2443" xr:uid="{6BDF570B-131C-4B60-9914-94E0FF157EC4}"/>
    <cellStyle name="Normal 9 4 6 3 2" xfId="5006" xr:uid="{31BA9969-B1E5-4BE5-983B-818554C98E60}"/>
    <cellStyle name="Normal 9 4 6 3 2 2" xfId="6809" xr:uid="{DC45F926-847C-477E-AAF4-6DFCCD940769}"/>
    <cellStyle name="Normal 9 4 6 4" xfId="4116" xr:uid="{620A2E33-358C-4A79-B6DD-6DAC1D3B948D}"/>
    <cellStyle name="Normal 9 4 6 4 2" xfId="5007" xr:uid="{878E707C-63D0-4CAA-AA57-B9D5E0C5A455}"/>
    <cellStyle name="Normal 9 4 6 5" xfId="4117" xr:uid="{AD2B8096-59E6-4E14-A9CA-207015830250}"/>
    <cellStyle name="Normal 9 4 6 5 2" xfId="5008" xr:uid="{71C37BCF-9676-4706-961F-4A97384402E7}"/>
    <cellStyle name="Normal 9 4 6 6" xfId="5001" xr:uid="{D5BF2C41-D811-4BE9-BE97-05137F0B3F10}"/>
    <cellStyle name="Normal 9 4 7" xfId="2444" xr:uid="{84D723C2-8680-40A8-8151-335639178FFF}"/>
    <cellStyle name="Normal 9 4 7 2" xfId="2445" xr:uid="{D01C811F-F976-41F3-AA1F-B882603F3A8E}"/>
    <cellStyle name="Normal 9 4 7 2 2" xfId="5010" xr:uid="{4C8BDA73-B406-40F4-9576-9CAA8E20701B}"/>
    <cellStyle name="Normal 9 4 7 3" xfId="4118" xr:uid="{788A1459-73EB-4005-9FDF-576153C5C2A6}"/>
    <cellStyle name="Normal 9 4 7 3 2" xfId="5011" xr:uid="{95830B74-83C3-4D99-BDF1-B52C3F751735}"/>
    <cellStyle name="Normal 9 4 7 4" xfId="4119" xr:uid="{1F68EC9F-ED58-4121-9E64-E057AEC5AEBB}"/>
    <cellStyle name="Normal 9 4 7 4 2" xfId="5012" xr:uid="{7B33A3B2-CE82-4044-BD2C-7440D747FCB3}"/>
    <cellStyle name="Normal 9 4 7 5" xfId="5009" xr:uid="{B47AFD00-025B-406A-B904-06C32DCD7561}"/>
    <cellStyle name="Normal 9 4 8" xfId="2446" xr:uid="{8A20F690-223C-4276-8394-ADE8DE4D552F}"/>
    <cellStyle name="Normal 9 4 8 2" xfId="4120" xr:uid="{A8358AF3-962E-4AE7-8F5C-3BECEB37DD1C}"/>
    <cellStyle name="Normal 9 4 8 2 2" xfId="5014" xr:uid="{D7144ACE-B96F-469E-AED1-0EA03B35445B}"/>
    <cellStyle name="Normal 9 4 8 3" xfId="4121" xr:uid="{001675AE-5C40-454B-9F5B-AF5089FEDE63}"/>
    <cellStyle name="Normal 9 4 8 3 2" xfId="5015" xr:uid="{DBEA5507-0B39-4D81-9BF1-7834E545A422}"/>
    <cellStyle name="Normal 9 4 8 4" xfId="4122" xr:uid="{5BC57503-3617-4285-BD45-F15166C90CB0}"/>
    <cellStyle name="Normal 9 4 8 4 2" xfId="5016" xr:uid="{B9BE3AF4-1CDD-4AF9-9B9F-8FF503B18F90}"/>
    <cellStyle name="Normal 9 4 8 5" xfId="5013" xr:uid="{0F7FD7F8-41D7-45F4-B018-E3813E725878}"/>
    <cellStyle name="Normal 9 4 9" xfId="4123" xr:uid="{3B8DE99B-9BDC-4797-A236-CEC0CBC8937A}"/>
    <cellStyle name="Normal 9 4 9 2" xfId="5017" xr:uid="{DEF17838-B617-445B-BB50-8C7634C34073}"/>
    <cellStyle name="Normal 9 5" xfId="178" xr:uid="{6740A358-2E65-47C4-B97D-021B259CFDA3}"/>
    <cellStyle name="Normal 9 5 10" xfId="4124" xr:uid="{A74A0B97-42AB-4949-8B30-A6332CFEFE8F}"/>
    <cellStyle name="Normal 9 5 10 2" xfId="5019" xr:uid="{5822A2D4-5916-4E15-8D19-D4A3DF0D6CA8}"/>
    <cellStyle name="Normal 9 5 11" xfId="4125" xr:uid="{858B4F4A-04B9-47E3-9B3D-9FF89CFB1D02}"/>
    <cellStyle name="Normal 9 5 11 2" xfId="5020" xr:uid="{91D44673-7F16-42C3-AFA3-374B9CFBCA7B}"/>
    <cellStyle name="Normal 9 5 12" xfId="5018" xr:uid="{63B76BB7-E423-4E5A-A0D9-E6AE368C7B53}"/>
    <cellStyle name="Normal 9 5 2" xfId="179" xr:uid="{0049B24D-7726-4060-80B5-9DB88B970BDD}"/>
    <cellStyle name="Normal 9 5 2 10" xfId="5021" xr:uid="{4031C3E0-B3AE-4DD2-B33B-D0EB275CBE7D}"/>
    <cellStyle name="Normal 9 5 2 2" xfId="419" xr:uid="{19FDDEB4-7836-4267-8C83-7368BC6D06EE}"/>
    <cellStyle name="Normal 9 5 2 2 2" xfId="868" xr:uid="{238A09AF-402E-4472-A850-51108FB74000}"/>
    <cellStyle name="Normal 9 5 2 2 2 2" xfId="869" xr:uid="{DCF7C1C0-43EB-45E2-ACC6-666DB49CA216}"/>
    <cellStyle name="Normal 9 5 2 2 2 2 2" xfId="2447" xr:uid="{B7E22D44-C133-4BE3-8596-84ADDE7DE02C}"/>
    <cellStyle name="Normal 9 5 2 2 2 2 2 2" xfId="5025" xr:uid="{6BEFD9B0-DB87-47B0-98B4-8DC5AC66CD10}"/>
    <cellStyle name="Normal 9 5 2 2 2 2 3" xfId="4126" xr:uid="{8C9A6E96-7EA4-4AEC-8406-92309AFDC869}"/>
    <cellStyle name="Normal 9 5 2 2 2 2 3 2" xfId="5026" xr:uid="{284B185E-E4DA-4483-908D-6C641515454F}"/>
    <cellStyle name="Normal 9 5 2 2 2 2 4" xfId="4127" xr:uid="{883FA719-1726-4E3C-8D65-B6E188AA4AE0}"/>
    <cellStyle name="Normal 9 5 2 2 2 2 4 2" xfId="5027" xr:uid="{3CF69D3D-F108-4FCE-B156-BE80AAB41BEA}"/>
    <cellStyle name="Normal 9 5 2 2 2 2 5" xfId="5024" xr:uid="{5C0F97C7-7BB2-4258-9153-7AB26FBADA67}"/>
    <cellStyle name="Normal 9 5 2 2 2 3" xfId="2448" xr:uid="{06F6D1A1-8C14-49A6-B6EA-3E8D39836283}"/>
    <cellStyle name="Normal 9 5 2 2 2 3 2" xfId="4128" xr:uid="{FD57D6A9-60DA-4145-95FD-DF01EE49C5BC}"/>
    <cellStyle name="Normal 9 5 2 2 2 3 2 2" xfId="5029" xr:uid="{A9D9E311-5DD4-4A2B-BD7F-D382408E633D}"/>
    <cellStyle name="Normal 9 5 2 2 2 3 3" xfId="4129" xr:uid="{7392EEC8-B467-46ED-BFFA-A70FFD0F249A}"/>
    <cellStyle name="Normal 9 5 2 2 2 3 3 2" xfId="5030" xr:uid="{6789F026-BF95-4086-8EE5-964649A67D9B}"/>
    <cellStyle name="Normal 9 5 2 2 2 3 4" xfId="4130" xr:uid="{A95E9034-5C87-41F5-BA9C-2D1A494E9087}"/>
    <cellStyle name="Normal 9 5 2 2 2 3 4 2" xfId="5031" xr:uid="{9A033856-F132-4A66-AF70-C765AC5EB12D}"/>
    <cellStyle name="Normal 9 5 2 2 2 3 5" xfId="5028" xr:uid="{E8401811-0A97-4762-AB5A-F47AD330F3FF}"/>
    <cellStyle name="Normal 9 5 2 2 2 4" xfId="4131" xr:uid="{FA7AC980-6908-4C09-B009-1BBD510981C8}"/>
    <cellStyle name="Normal 9 5 2 2 2 4 2" xfId="5032" xr:uid="{AFE2E0F4-D869-405D-A865-F132AE182C4E}"/>
    <cellStyle name="Normal 9 5 2 2 2 5" xfId="4132" xr:uid="{00F8F184-37FF-41AD-9E3C-2B4DFCEAD440}"/>
    <cellStyle name="Normal 9 5 2 2 2 5 2" xfId="5033" xr:uid="{8DE76B52-EAE6-4121-B3FC-20D8F2885951}"/>
    <cellStyle name="Normal 9 5 2 2 2 6" xfId="4133" xr:uid="{27DD9E5A-F196-464B-BB38-E118E2E6B755}"/>
    <cellStyle name="Normal 9 5 2 2 2 6 2" xfId="5034" xr:uid="{4B2A3708-74DE-413C-83D1-C23F10B9A7B8}"/>
    <cellStyle name="Normal 9 5 2 2 2 7" xfId="5023" xr:uid="{373F003C-4B51-4FBD-970C-3A532B5B7C36}"/>
    <cellStyle name="Normal 9 5 2 2 3" xfId="870" xr:uid="{853EAC9D-8CD4-48FF-9901-0771B99D6CDE}"/>
    <cellStyle name="Normal 9 5 2 2 3 2" xfId="2449" xr:uid="{A76E7455-D78E-48E9-B518-E80ABAF28284}"/>
    <cellStyle name="Normal 9 5 2 2 3 2 2" xfId="4134" xr:uid="{DCE7AFF3-79A4-436B-A486-AAACB760E854}"/>
    <cellStyle name="Normal 9 5 2 2 3 2 2 2" xfId="5037" xr:uid="{6F4F2B87-2AB4-4367-9861-9BE1331D47A7}"/>
    <cellStyle name="Normal 9 5 2 2 3 2 3" xfId="4135" xr:uid="{1FB4B2EA-3325-4D78-A27C-AA5E7BBBE524}"/>
    <cellStyle name="Normal 9 5 2 2 3 2 3 2" xfId="5038" xr:uid="{6034D905-3243-4799-84F3-ED8815761E4E}"/>
    <cellStyle name="Normal 9 5 2 2 3 2 4" xfId="4136" xr:uid="{914EB390-9612-4810-A116-B3193A682D37}"/>
    <cellStyle name="Normal 9 5 2 2 3 2 4 2" xfId="5039" xr:uid="{8061E515-1B84-471E-BDFA-9A10C7CCFEBA}"/>
    <cellStyle name="Normal 9 5 2 2 3 2 5" xfId="5036" xr:uid="{931D3FED-A4B3-4B86-9345-C2344D360F6E}"/>
    <cellStyle name="Normal 9 5 2 2 3 3" xfId="4137" xr:uid="{D216F61A-FE07-4066-AD89-2746766FCEB3}"/>
    <cellStyle name="Normal 9 5 2 2 3 3 2" xfId="5040" xr:uid="{2E6B7753-0D24-49CE-9E80-4399650F334B}"/>
    <cellStyle name="Normal 9 5 2 2 3 4" xfId="4138" xr:uid="{070B9320-C355-4AFA-BB76-CD1C11C2E838}"/>
    <cellStyle name="Normal 9 5 2 2 3 4 2" xfId="5041" xr:uid="{E37E85E5-A0A1-492C-9E7A-ED6A54FCC2AD}"/>
    <cellStyle name="Normal 9 5 2 2 3 5" xfId="4139" xr:uid="{144DD817-894E-432F-BBFA-6BCC9091F8D2}"/>
    <cellStyle name="Normal 9 5 2 2 3 5 2" xfId="5042" xr:uid="{9CCFD2BD-69FC-457C-B7DB-E74AA35EF84A}"/>
    <cellStyle name="Normal 9 5 2 2 3 6" xfId="5035" xr:uid="{CBE71B2A-5E9D-4DAA-8A75-DCB6F9A2D342}"/>
    <cellStyle name="Normal 9 5 2 2 4" xfId="2450" xr:uid="{65A79D02-A96A-45CF-A720-994B60DBB34F}"/>
    <cellStyle name="Normal 9 5 2 2 4 2" xfId="4140" xr:uid="{CB32173C-DF54-49A1-8513-7351C0E0925D}"/>
    <cellStyle name="Normal 9 5 2 2 4 2 2" xfId="5044" xr:uid="{0BF415D8-D01C-419E-AC44-722AEDBA3FAA}"/>
    <cellStyle name="Normal 9 5 2 2 4 3" xfId="4141" xr:uid="{62389623-68F7-4856-8372-877A50700514}"/>
    <cellStyle name="Normal 9 5 2 2 4 3 2" xfId="5045" xr:uid="{D429FB23-76B0-404E-9BCA-65C37EE412F3}"/>
    <cellStyle name="Normal 9 5 2 2 4 4" xfId="4142" xr:uid="{3C4537EC-A3CD-42F3-A7A9-5CB0E9A2740A}"/>
    <cellStyle name="Normal 9 5 2 2 4 4 2" xfId="5046" xr:uid="{6CA94AEE-E56B-48E6-9AED-FC7319AC4A30}"/>
    <cellStyle name="Normal 9 5 2 2 4 5" xfId="5043" xr:uid="{57ADBAA4-85BE-4EC7-AB1F-B35A79581832}"/>
    <cellStyle name="Normal 9 5 2 2 5" xfId="4143" xr:uid="{DFF259D8-C81A-4030-9B8F-68332A68978D}"/>
    <cellStyle name="Normal 9 5 2 2 5 2" xfId="4144" xr:uid="{84A5A6D1-5B3F-4C54-B058-A55140A7F168}"/>
    <cellStyle name="Normal 9 5 2 2 5 2 2" xfId="5048" xr:uid="{5FFEB6D8-7EC1-4304-B589-E354584234C8}"/>
    <cellStyle name="Normal 9 5 2 2 5 3" xfId="4145" xr:uid="{80B85614-897C-4F1B-A1F9-B94773015089}"/>
    <cellStyle name="Normal 9 5 2 2 5 3 2" xfId="5049" xr:uid="{6AB96C81-A0A3-4DEE-8ECD-F26BEB33E64E}"/>
    <cellStyle name="Normal 9 5 2 2 5 4" xfId="4146" xr:uid="{DBD926E5-EBC1-4F7A-A5D5-A6CD92C9463F}"/>
    <cellStyle name="Normal 9 5 2 2 5 4 2" xfId="5050" xr:uid="{783AA063-E773-4E58-B534-95601DA73293}"/>
    <cellStyle name="Normal 9 5 2 2 5 5" xfId="5047" xr:uid="{36ABDD36-A975-4D92-8D4F-E3E61795A0A4}"/>
    <cellStyle name="Normal 9 5 2 2 6" xfId="4147" xr:uid="{6F822B0E-CEAF-4509-A54F-6DBA5C239B92}"/>
    <cellStyle name="Normal 9 5 2 2 6 2" xfId="5051" xr:uid="{688C4C42-6BB9-4B6B-A9E2-B5D17E970139}"/>
    <cellStyle name="Normal 9 5 2 2 7" xfId="4148" xr:uid="{3A3297FB-611A-41F3-B1CA-6C516398E038}"/>
    <cellStyle name="Normal 9 5 2 2 7 2" xfId="5052" xr:uid="{16F5A5B7-C109-4F94-BC96-F59F641506F8}"/>
    <cellStyle name="Normal 9 5 2 2 8" xfId="4149" xr:uid="{8069DD16-0C76-42B0-A595-F09D520EAECC}"/>
    <cellStyle name="Normal 9 5 2 2 8 2" xfId="5053" xr:uid="{099B50B1-3B91-4A46-BAB4-2DB88BA8CF21}"/>
    <cellStyle name="Normal 9 5 2 2 9" xfId="5022" xr:uid="{F82B8832-C44E-4AAC-8951-03087C55B93E}"/>
    <cellStyle name="Normal 9 5 2 3" xfId="871" xr:uid="{AF25D4C0-B1E9-48AB-A00D-F91EB7ADD4EC}"/>
    <cellStyle name="Normal 9 5 2 3 2" xfId="872" xr:uid="{EE0A7416-C36C-42F8-B3F1-BD089C43DD2F}"/>
    <cellStyle name="Normal 9 5 2 3 2 2" xfId="873" xr:uid="{1490B078-EB4C-4300-860A-BDB89826DC9D}"/>
    <cellStyle name="Normal 9 5 2 3 2 2 2" xfId="5056" xr:uid="{D9EDC4FD-598B-47F8-8A80-D4A61ED6B52F}"/>
    <cellStyle name="Normal 9 5 2 3 2 3" xfId="4150" xr:uid="{6A7645EC-C32E-4940-A0A9-53F8A9BE8DCE}"/>
    <cellStyle name="Normal 9 5 2 3 2 3 2" xfId="5057" xr:uid="{70928333-6A73-4B84-85BB-A7C5CBE7840E}"/>
    <cellStyle name="Normal 9 5 2 3 2 4" xfId="4151" xr:uid="{65EB615D-31C3-467F-AC37-67544DCDDF2E}"/>
    <cellStyle name="Normal 9 5 2 3 2 4 2" xfId="5058" xr:uid="{7A36E73B-AAEB-4D13-8ECB-CE8C2732E70C}"/>
    <cellStyle name="Normal 9 5 2 3 2 5" xfId="5055" xr:uid="{07D7A8C5-056B-4465-A2C7-DBABE024E36F}"/>
    <cellStyle name="Normal 9 5 2 3 3" xfId="874" xr:uid="{737B416C-26E5-4B3A-A644-CD7052C30DCA}"/>
    <cellStyle name="Normal 9 5 2 3 3 2" xfId="4152" xr:uid="{FD9D05B0-E69C-4B05-927B-3B03659D859C}"/>
    <cellStyle name="Normal 9 5 2 3 3 2 2" xfId="5060" xr:uid="{19968A0D-3EE5-4802-BEF9-66621054637C}"/>
    <cellStyle name="Normal 9 5 2 3 3 3" xfId="4153" xr:uid="{5743281F-6D86-4CAA-AE27-B14A17E1EBF1}"/>
    <cellStyle name="Normal 9 5 2 3 3 3 2" xfId="5061" xr:uid="{D71D322F-B285-4779-BA88-8A48E98586F8}"/>
    <cellStyle name="Normal 9 5 2 3 3 4" xfId="4154" xr:uid="{7294F34D-AF68-4F3B-8425-E5ADD7302851}"/>
    <cellStyle name="Normal 9 5 2 3 3 4 2" xfId="5062" xr:uid="{EA4797DF-0878-4027-BFB0-A279993E15F4}"/>
    <cellStyle name="Normal 9 5 2 3 3 5" xfId="5059" xr:uid="{6598163C-C6BB-4561-88C1-79674D41FA34}"/>
    <cellStyle name="Normal 9 5 2 3 4" xfId="4155" xr:uid="{A8CB9422-6651-43FB-8FA3-EE2019DC583B}"/>
    <cellStyle name="Normal 9 5 2 3 4 2" xfId="5063" xr:uid="{0B2ADE27-F9D2-49EF-8F8D-519DC6D2F3A0}"/>
    <cellStyle name="Normal 9 5 2 3 5" xfId="4156" xr:uid="{8734B33D-6C7C-4576-AB5D-643F497BCE27}"/>
    <cellStyle name="Normal 9 5 2 3 5 2" xfId="5064" xr:uid="{B5788A72-0E86-453A-BB3B-F3026B0B266A}"/>
    <cellStyle name="Normal 9 5 2 3 6" xfId="4157" xr:uid="{456A4D48-0FE8-4A8B-952B-26805288A022}"/>
    <cellStyle name="Normal 9 5 2 3 6 2" xfId="5065" xr:uid="{64CF821D-CDCC-432F-8245-8CF4E68453EB}"/>
    <cellStyle name="Normal 9 5 2 3 7" xfId="5054" xr:uid="{C7DB32E4-F4B0-40E6-BE4E-41DCB2ED1675}"/>
    <cellStyle name="Normal 9 5 2 4" xfId="875" xr:uid="{7F8D8F49-D889-470C-841E-4A442018429A}"/>
    <cellStyle name="Normal 9 5 2 4 2" xfId="876" xr:uid="{474782F5-87F3-4438-B61A-82CA52AE8C80}"/>
    <cellStyle name="Normal 9 5 2 4 2 2" xfId="4158" xr:uid="{A4C8430F-0315-4E6F-970C-5AEA75B71CF8}"/>
    <cellStyle name="Normal 9 5 2 4 2 2 2" xfId="5068" xr:uid="{FDE594CE-4E1E-4465-89DC-75E626F0FC0B}"/>
    <cellStyle name="Normal 9 5 2 4 2 3" xfId="4159" xr:uid="{45683D1E-B236-432B-886A-279440F4AC38}"/>
    <cellStyle name="Normal 9 5 2 4 2 3 2" xfId="5069" xr:uid="{51EB90C9-D41A-4F95-8A9F-E9CB89464F7D}"/>
    <cellStyle name="Normal 9 5 2 4 2 4" xfId="4160" xr:uid="{3D51E37F-4C6A-4356-A3E7-870823592160}"/>
    <cellStyle name="Normal 9 5 2 4 2 4 2" xfId="5070" xr:uid="{73F56BDD-71B8-4576-9318-9F4C05C4EF44}"/>
    <cellStyle name="Normal 9 5 2 4 2 5" xfId="5067" xr:uid="{64CE216A-8B62-4132-8F5A-DD6A5F1B2635}"/>
    <cellStyle name="Normal 9 5 2 4 3" xfId="4161" xr:uid="{14C488CC-1BB0-4F39-BACC-2C27A629E0C5}"/>
    <cellStyle name="Normal 9 5 2 4 3 2" xfId="5071" xr:uid="{C1BB747A-9963-49AB-88C3-1713A0F8F8EC}"/>
    <cellStyle name="Normal 9 5 2 4 4" xfId="4162" xr:uid="{B92DE70B-D21A-47C8-A223-55757B743FF0}"/>
    <cellStyle name="Normal 9 5 2 4 4 2" xfId="5072" xr:uid="{B2CA3CF1-E46A-4A94-9113-6EC386C99647}"/>
    <cellStyle name="Normal 9 5 2 4 5" xfId="4163" xr:uid="{15FF472F-EF3C-4A8C-B1DB-979EA00BF794}"/>
    <cellStyle name="Normal 9 5 2 4 5 2" xfId="5073" xr:uid="{5943C74D-9CF7-4182-93AF-70D7AE76B0EB}"/>
    <cellStyle name="Normal 9 5 2 4 6" xfId="5066" xr:uid="{D857A370-5F76-4017-AC1D-F8C2F91CEC57}"/>
    <cellStyle name="Normal 9 5 2 5" xfId="877" xr:uid="{42B800C5-EE1C-4A6F-9A1B-8074333D0F61}"/>
    <cellStyle name="Normal 9 5 2 5 2" xfId="4164" xr:uid="{313D2E9D-DD2A-4838-92BC-339463ACF4E3}"/>
    <cellStyle name="Normal 9 5 2 5 2 2" xfId="5075" xr:uid="{ABE95E3D-B171-4F5F-8733-A67C67BF120C}"/>
    <cellStyle name="Normal 9 5 2 5 3" xfId="4165" xr:uid="{880A1168-543C-472D-BB64-0900214CF143}"/>
    <cellStyle name="Normal 9 5 2 5 3 2" xfId="5076" xr:uid="{D90F907F-557E-4DE6-BDB0-0040B10F8DA1}"/>
    <cellStyle name="Normal 9 5 2 5 4" xfId="4166" xr:uid="{6C0D2268-1784-4DF4-AE48-97B55BDBC483}"/>
    <cellStyle name="Normal 9 5 2 5 4 2" xfId="5077" xr:uid="{D1F73188-22FD-4D92-A3EB-79D668581AD9}"/>
    <cellStyle name="Normal 9 5 2 5 5" xfId="5074" xr:uid="{A0D9C2A3-F6BD-4D84-8381-F4A1CB100192}"/>
    <cellStyle name="Normal 9 5 2 6" xfId="4167" xr:uid="{CB148B26-93DC-46BE-A26F-3AB5B2E838CA}"/>
    <cellStyle name="Normal 9 5 2 6 2" xfId="4168" xr:uid="{0F986769-01FA-4CC4-99B2-41416351A6F3}"/>
    <cellStyle name="Normal 9 5 2 6 2 2" xfId="5079" xr:uid="{0AEE2E90-9A01-4223-BFDF-BA5CABFBC144}"/>
    <cellStyle name="Normal 9 5 2 6 3" xfId="4169" xr:uid="{195A6F4B-26BC-4CA3-8118-81AE6E255AA4}"/>
    <cellStyle name="Normal 9 5 2 6 3 2" xfId="5080" xr:uid="{36A154FA-A45B-405B-9CEB-0CAFD9AEBFBA}"/>
    <cellStyle name="Normal 9 5 2 6 4" xfId="4170" xr:uid="{C18F35CE-C028-4EAE-9823-DC7EF4A4398B}"/>
    <cellStyle name="Normal 9 5 2 6 4 2" xfId="5081" xr:uid="{9D0AE785-6318-4ED9-8FB9-936EE969A70F}"/>
    <cellStyle name="Normal 9 5 2 6 5" xfId="5078" xr:uid="{4E6BF457-0D86-44DF-A562-69F49F007FCE}"/>
    <cellStyle name="Normal 9 5 2 7" xfId="4171" xr:uid="{AF120027-2AE0-4AC8-BC2B-02C0C526155E}"/>
    <cellStyle name="Normal 9 5 2 7 2" xfId="5082" xr:uid="{C87596F6-7133-4383-9C42-B8F407242AFD}"/>
    <cellStyle name="Normal 9 5 2 8" xfId="4172" xr:uid="{B2FAEE23-2E01-48C4-BB7D-76DBD9989A16}"/>
    <cellStyle name="Normal 9 5 2 8 2" xfId="5083" xr:uid="{01383636-E9F0-4CEB-99DE-F29D2273C840}"/>
    <cellStyle name="Normal 9 5 2 9" xfId="4173" xr:uid="{D31A20CD-DE38-4ADD-9B6C-B5511FB80F40}"/>
    <cellStyle name="Normal 9 5 2 9 2" xfId="5084" xr:uid="{96680E5E-31AA-425E-A3C6-9330CD15A8C6}"/>
    <cellStyle name="Normal 9 5 3" xfId="420" xr:uid="{5510F8D3-E789-4C0A-AF10-419E9B2D3895}"/>
    <cellStyle name="Normal 9 5 3 2" xfId="878" xr:uid="{106B4D2D-F9D1-4268-BB3E-25A0E5A802CD}"/>
    <cellStyle name="Normal 9 5 3 2 2" xfId="879" xr:uid="{E2EA0978-4AEE-4BC4-BE07-E41D614D03A2}"/>
    <cellStyle name="Normal 9 5 3 2 2 2" xfId="2451" xr:uid="{5B0C821F-9D65-4DE6-8602-56A08939332E}"/>
    <cellStyle name="Normal 9 5 3 2 2 2 2" xfId="2452" xr:uid="{EB7850C3-B59F-47F6-8DF1-85B8D081434C}"/>
    <cellStyle name="Normal 9 5 3 2 2 2 2 2" xfId="5089" xr:uid="{1558A792-DCF4-4F59-973B-5D48A2EE9416}"/>
    <cellStyle name="Normal 9 5 3 2 2 2 3" xfId="5088" xr:uid="{4B3CA6FA-CFA7-4EED-850C-7126F6A0AF11}"/>
    <cellStyle name="Normal 9 5 3 2 2 3" xfId="2453" xr:uid="{4B6FCDA5-1767-4D6E-8AEA-C73F7CC9D41F}"/>
    <cellStyle name="Normal 9 5 3 2 2 3 2" xfId="5090" xr:uid="{CB4D475B-05E5-41E0-8095-13BFDDA74CA2}"/>
    <cellStyle name="Normal 9 5 3 2 2 3 2 2" xfId="6810" xr:uid="{6960B082-D596-4A0D-A372-55845A83F83B}"/>
    <cellStyle name="Normal 9 5 3 2 2 4" xfId="4174" xr:uid="{643E1090-64CF-442E-B6D7-1BCEAC4B7FD8}"/>
    <cellStyle name="Normal 9 5 3 2 2 4 2" xfId="5091" xr:uid="{C1A2D90A-8A39-4B75-9535-F84A89F309FC}"/>
    <cellStyle name="Normal 9 5 3 2 2 5" xfId="5087" xr:uid="{CF8F9F90-598A-49FB-9E13-BB94D909B3EC}"/>
    <cellStyle name="Normal 9 5 3 2 3" xfId="2454" xr:uid="{2933A6E7-16DB-4279-8AC7-96D8FFB61186}"/>
    <cellStyle name="Normal 9 5 3 2 3 2" xfId="2455" xr:uid="{688BBCF0-7293-4563-9AE8-ECA8C1706B80}"/>
    <cellStyle name="Normal 9 5 3 2 3 2 2" xfId="5093" xr:uid="{06DE79F8-72E9-4795-BC2B-B3643448A299}"/>
    <cellStyle name="Normal 9 5 3 2 3 3" xfId="4175" xr:uid="{744D3651-69C7-4A50-B08A-D03154A3C6F6}"/>
    <cellStyle name="Normal 9 5 3 2 3 3 2" xfId="5094" xr:uid="{FE7A9537-F80B-4D7F-8A95-2071DFFCB8BC}"/>
    <cellStyle name="Normal 9 5 3 2 3 4" xfId="4176" xr:uid="{4B902DE3-7CFA-4F56-A17A-0D6FDF9AEAB6}"/>
    <cellStyle name="Normal 9 5 3 2 3 4 2" xfId="5095" xr:uid="{08B8855E-0B2A-434A-9C52-CA192DA1C02D}"/>
    <cellStyle name="Normal 9 5 3 2 3 5" xfId="5092" xr:uid="{B544285A-3B4F-4C7C-A93E-E78B0B80D9A8}"/>
    <cellStyle name="Normal 9 5 3 2 4" xfId="2456" xr:uid="{38EFF25D-DE55-496E-A95C-290C4CC1202A}"/>
    <cellStyle name="Normal 9 5 3 2 4 2" xfId="5096" xr:uid="{A8E3AA6F-FA9A-43B1-837B-174B1AB8876B}"/>
    <cellStyle name="Normal 9 5 3 2 4 2 2" xfId="6811" xr:uid="{62D25610-05D9-4266-A666-085A7038C587}"/>
    <cellStyle name="Normal 9 5 3 2 5" xfId="4177" xr:uid="{F57D402C-1E09-4544-96DE-D293334AD668}"/>
    <cellStyle name="Normal 9 5 3 2 5 2" xfId="5097" xr:uid="{0E06F425-6393-4CEF-94CB-DF632F77F882}"/>
    <cellStyle name="Normal 9 5 3 2 6" xfId="4178" xr:uid="{8D1687EC-70ED-4A15-BAAE-133B9F2FC3A5}"/>
    <cellStyle name="Normal 9 5 3 2 6 2" xfId="5098" xr:uid="{EF3EAECB-3BDF-4034-8175-A9201296CBAC}"/>
    <cellStyle name="Normal 9 5 3 2 7" xfId="5086" xr:uid="{416408DB-5506-4588-945C-42414542AA75}"/>
    <cellStyle name="Normal 9 5 3 3" xfId="880" xr:uid="{FF0F7ADF-B6E8-4CAB-8BBC-953460314FFE}"/>
    <cellStyle name="Normal 9 5 3 3 2" xfId="2457" xr:uid="{3C1FFECC-8266-41DE-A1BF-E84383BA9BA9}"/>
    <cellStyle name="Normal 9 5 3 3 2 2" xfId="2458" xr:uid="{ABA6956F-06C5-4F96-8A33-49D547601096}"/>
    <cellStyle name="Normal 9 5 3 3 2 2 2" xfId="5101" xr:uid="{D1D1E978-46A5-4588-BB4A-43E3A34850B1}"/>
    <cellStyle name="Normal 9 5 3 3 2 3" xfId="4179" xr:uid="{C5DACB81-E947-4131-9CE2-29974720F230}"/>
    <cellStyle name="Normal 9 5 3 3 2 3 2" xfId="5102" xr:uid="{E3541CE8-C348-497D-A829-7D9EFE92FB0A}"/>
    <cellStyle name="Normal 9 5 3 3 2 4" xfId="4180" xr:uid="{3F2690F0-2468-4D6A-8B60-1AA8AD5F8A24}"/>
    <cellStyle name="Normal 9 5 3 3 2 4 2" xfId="5103" xr:uid="{215DC375-C185-4615-AC8F-347ADE432EE8}"/>
    <cellStyle name="Normal 9 5 3 3 2 5" xfId="5100" xr:uid="{FD7B5E73-AC2B-44B4-9CF9-99057A276DC1}"/>
    <cellStyle name="Normal 9 5 3 3 3" xfId="2459" xr:uid="{3A6E6C4E-97B7-49FC-BB2D-32D1FC76FF54}"/>
    <cellStyle name="Normal 9 5 3 3 3 2" xfId="5104" xr:uid="{FE8E9444-8B8E-4EB3-9A55-D9317713264C}"/>
    <cellStyle name="Normal 9 5 3 3 3 2 2" xfId="6812" xr:uid="{DC2C2363-008F-4632-B200-A8AF9732C5E0}"/>
    <cellStyle name="Normal 9 5 3 3 4" xfId="4181" xr:uid="{F4697428-A288-4EE3-A810-1B48B1C0E72F}"/>
    <cellStyle name="Normal 9 5 3 3 4 2" xfId="5105" xr:uid="{11A8FB10-F346-44E0-84F7-CBC35B316E56}"/>
    <cellStyle name="Normal 9 5 3 3 5" xfId="4182" xr:uid="{179301F8-860C-41B9-AB05-C3A21938ECE8}"/>
    <cellStyle name="Normal 9 5 3 3 5 2" xfId="5106" xr:uid="{1A852322-50DE-47DC-A9D2-026B2888C4F5}"/>
    <cellStyle name="Normal 9 5 3 3 6" xfId="5099" xr:uid="{0FC4C890-C44B-4451-B7B5-EF3415F95177}"/>
    <cellStyle name="Normal 9 5 3 4" xfId="2460" xr:uid="{DCFB36C1-23C0-4C4F-B7DB-D3D77152EF8C}"/>
    <cellStyle name="Normal 9 5 3 4 2" xfId="2461" xr:uid="{7FD38193-1960-465C-B5B5-8803AAA2C8D6}"/>
    <cellStyle name="Normal 9 5 3 4 2 2" xfId="5108" xr:uid="{3146E3A8-108A-4B43-8ECA-C1D4E53D3DD3}"/>
    <cellStyle name="Normal 9 5 3 4 3" xfId="4183" xr:uid="{EDF45A5E-D341-40A4-992C-3A4AE0C670DC}"/>
    <cellStyle name="Normal 9 5 3 4 3 2" xfId="5109" xr:uid="{66B27EFF-A5EA-404F-870D-E087EDD02F34}"/>
    <cellStyle name="Normal 9 5 3 4 4" xfId="4184" xr:uid="{F04A285A-17FD-4973-99C6-48A7DB8BE8D9}"/>
    <cellStyle name="Normal 9 5 3 4 4 2" xfId="5110" xr:uid="{71BD2107-80FC-4EA7-86FA-AEE76496CB89}"/>
    <cellStyle name="Normal 9 5 3 4 5" xfId="5107" xr:uid="{BFAF453C-802B-4957-ABBA-AF0D2E1EF663}"/>
    <cellStyle name="Normal 9 5 3 5" xfId="2462" xr:uid="{BD880127-3338-4966-9575-D8E5D456DD14}"/>
    <cellStyle name="Normal 9 5 3 5 2" xfId="4185" xr:uid="{1DB94F76-27C5-45DA-BDA0-011FCF6D7148}"/>
    <cellStyle name="Normal 9 5 3 5 2 2" xfId="5112" xr:uid="{448EBDD2-930D-43EF-ADD7-08C45581F467}"/>
    <cellStyle name="Normal 9 5 3 5 3" xfId="4186" xr:uid="{6F8F7738-44A3-4310-9F0E-5D3D76FF1E6F}"/>
    <cellStyle name="Normal 9 5 3 5 3 2" xfId="5113" xr:uid="{8A40D372-B48D-443B-87B1-7961CB0BA8BF}"/>
    <cellStyle name="Normal 9 5 3 5 4" xfId="4187" xr:uid="{0C682550-4011-4CBE-BF8F-F1707E96CD8B}"/>
    <cellStyle name="Normal 9 5 3 5 4 2" xfId="5114" xr:uid="{7746D26A-A3A2-4EA0-ABD3-DD9F231C74B1}"/>
    <cellStyle name="Normal 9 5 3 5 5" xfId="5111" xr:uid="{2A0B2880-17E4-4DCC-8F14-B37EE0A8477B}"/>
    <cellStyle name="Normal 9 5 3 6" xfId="4188" xr:uid="{19AEAAE4-106C-499E-AB8D-D6110EB4E5E0}"/>
    <cellStyle name="Normal 9 5 3 6 2" xfId="5115" xr:uid="{D9442A1C-0DAF-48AB-AFD5-00A1C8AB13AF}"/>
    <cellStyle name="Normal 9 5 3 7" xfId="4189" xr:uid="{D277F0D0-2574-4050-9D6A-73D2912E231B}"/>
    <cellStyle name="Normal 9 5 3 7 2" xfId="5116" xr:uid="{30B074EA-795F-4C99-82E7-7144830AE223}"/>
    <cellStyle name="Normal 9 5 3 8" xfId="4190" xr:uid="{0D090590-631E-4289-8A01-00B0E3E94127}"/>
    <cellStyle name="Normal 9 5 3 8 2" xfId="5117" xr:uid="{28AA8BB8-36CD-46E0-B0C5-057A192C9878}"/>
    <cellStyle name="Normal 9 5 3 9" xfId="5085" xr:uid="{7704901A-2907-47F9-A4C7-3EBC1B1EA3FE}"/>
    <cellStyle name="Normal 9 5 4" xfId="421" xr:uid="{6CE11E42-2193-4058-BA7A-982960CB363D}"/>
    <cellStyle name="Normal 9 5 4 2" xfId="881" xr:uid="{52A2EF83-16F9-4540-A934-C2F3E4F392D1}"/>
    <cellStyle name="Normal 9 5 4 2 2" xfId="882" xr:uid="{79F17365-D685-4721-837E-989E7BF4D0E8}"/>
    <cellStyle name="Normal 9 5 4 2 2 2" xfId="2463" xr:uid="{B9F74F1C-A620-4DAD-92D1-06BBE5DAC2BB}"/>
    <cellStyle name="Normal 9 5 4 2 2 2 2" xfId="5121" xr:uid="{5CE4BE9A-4087-4DE1-97A7-1C5FE4182986}"/>
    <cellStyle name="Normal 9 5 4 2 2 3" xfId="4191" xr:uid="{9E83FC0A-F4D1-4E4F-91CC-F23906A26F03}"/>
    <cellStyle name="Normal 9 5 4 2 2 3 2" xfId="5122" xr:uid="{435E6C2E-2CAA-4681-BDF5-893C6682BAB6}"/>
    <cellStyle name="Normal 9 5 4 2 2 4" xfId="4192" xr:uid="{F1CB4D08-C612-46AA-AC24-A7685CDFBFC4}"/>
    <cellStyle name="Normal 9 5 4 2 2 4 2" xfId="5123" xr:uid="{F3D5A2C8-B21B-4D00-994C-AEFC048F285D}"/>
    <cellStyle name="Normal 9 5 4 2 2 5" xfId="5120" xr:uid="{BA10928C-79BC-43F1-AC96-3DA4BBC7DB54}"/>
    <cellStyle name="Normal 9 5 4 2 3" xfId="2464" xr:uid="{75343301-C51A-4D64-93CC-CB100EE5A900}"/>
    <cellStyle name="Normal 9 5 4 2 3 2" xfId="5124" xr:uid="{80D6CF95-2408-4998-9A43-9E561A055270}"/>
    <cellStyle name="Normal 9 5 4 2 3 2 2" xfId="6813" xr:uid="{65F00C3A-F6BF-4648-AD37-88552103DB82}"/>
    <cellStyle name="Normal 9 5 4 2 4" xfId="4193" xr:uid="{533D99D9-1EF4-4163-86C9-52DAAE0A1450}"/>
    <cellStyle name="Normal 9 5 4 2 4 2" xfId="5125" xr:uid="{7AC2597D-AB5D-4950-B770-909E6BACA8DD}"/>
    <cellStyle name="Normal 9 5 4 2 5" xfId="4194" xr:uid="{A8F89183-32A0-4A33-AD8A-5F95C0553CA9}"/>
    <cellStyle name="Normal 9 5 4 2 5 2" xfId="5126" xr:uid="{5426C6FD-3DFB-4CE2-BC81-E32901DD77BD}"/>
    <cellStyle name="Normal 9 5 4 2 6" xfId="5119" xr:uid="{07FBA230-781D-48E5-ACAC-5EE412636A8A}"/>
    <cellStyle name="Normal 9 5 4 3" xfId="883" xr:uid="{5B6BCBA1-B0D9-4617-A051-7EC09FD7993A}"/>
    <cellStyle name="Normal 9 5 4 3 2" xfId="2465" xr:uid="{BB61C744-BE06-44DE-B812-E5A606C65720}"/>
    <cellStyle name="Normal 9 5 4 3 2 2" xfId="5128" xr:uid="{6749B8A9-6411-48FF-8ABE-9B6366DDFF6A}"/>
    <cellStyle name="Normal 9 5 4 3 3" xfId="4195" xr:uid="{CDB3778D-D4FC-4CA1-AAFF-62B479754B08}"/>
    <cellStyle name="Normal 9 5 4 3 3 2" xfId="5129" xr:uid="{B6196676-60B5-4B15-AF52-8C106F0262B3}"/>
    <cellStyle name="Normal 9 5 4 3 4" xfId="4196" xr:uid="{C383354D-FE87-4BD2-B5AB-265B3503AC96}"/>
    <cellStyle name="Normal 9 5 4 3 4 2" xfId="5130" xr:uid="{6F6AEF9A-EB33-4089-80B5-9A313280D48D}"/>
    <cellStyle name="Normal 9 5 4 3 5" xfId="5127" xr:uid="{E78651BF-BDD6-4FC4-8939-F8694717626F}"/>
    <cellStyle name="Normal 9 5 4 4" xfId="2466" xr:uid="{A5FA310F-4079-4D03-8133-4921A0EF2CEB}"/>
    <cellStyle name="Normal 9 5 4 4 2" xfId="4197" xr:uid="{D2DA1C49-5CFA-44F6-BD20-C683CAA3C3AF}"/>
    <cellStyle name="Normal 9 5 4 4 2 2" xfId="5132" xr:uid="{776FDF26-9326-4B1F-804A-47437084909F}"/>
    <cellStyle name="Normal 9 5 4 4 3" xfId="4198" xr:uid="{49C51DFA-FB8B-44D8-B220-6632CB2BBE07}"/>
    <cellStyle name="Normal 9 5 4 4 3 2" xfId="5133" xr:uid="{C6C1358D-381C-4F9E-8078-5F024A7D3F32}"/>
    <cellStyle name="Normal 9 5 4 4 4" xfId="4199" xr:uid="{9D9D6A81-9D40-4D7F-8D1E-85BCE5AB6854}"/>
    <cellStyle name="Normal 9 5 4 4 4 2" xfId="5134" xr:uid="{4A09E39F-4FB9-44C5-94CD-4A96FCEBF9A3}"/>
    <cellStyle name="Normal 9 5 4 4 5" xfId="5131" xr:uid="{1973278C-F293-4A98-AAE4-05029C8E6397}"/>
    <cellStyle name="Normal 9 5 4 5" xfId="4200" xr:uid="{E57BFE7B-277F-42EA-99B6-C048FBE90A03}"/>
    <cellStyle name="Normal 9 5 4 5 2" xfId="5135" xr:uid="{DBD2D695-3B33-4C74-B8EB-DBFA6000719C}"/>
    <cellStyle name="Normal 9 5 4 6" xfId="4201" xr:uid="{66CC317C-2086-43CD-B0AA-09E6FAB4DA87}"/>
    <cellStyle name="Normal 9 5 4 6 2" xfId="5136" xr:uid="{B3B2DA4D-B70C-4CE4-8BBD-2A560EC28960}"/>
    <cellStyle name="Normal 9 5 4 7" xfId="4202" xr:uid="{2D5F9789-98DE-4750-8FED-D186F1A99754}"/>
    <cellStyle name="Normal 9 5 4 7 2" xfId="5137" xr:uid="{3EAFCA77-6ABC-418C-B20B-D8A33B0A5E55}"/>
    <cellStyle name="Normal 9 5 4 8" xfId="5118" xr:uid="{BCD2CB9C-8AAB-413B-8156-75AF46F46092}"/>
    <cellStyle name="Normal 9 5 5" xfId="422" xr:uid="{6E957D36-BD3F-41BE-875D-27778D3480C6}"/>
    <cellStyle name="Normal 9 5 5 2" xfId="884" xr:uid="{F823F8F6-E1D7-42B2-83D3-0E098A99886D}"/>
    <cellStyle name="Normal 9 5 5 2 2" xfId="2467" xr:uid="{DEDE70ED-0A51-4821-B179-07A0BB560874}"/>
    <cellStyle name="Normal 9 5 5 2 2 2" xfId="5140" xr:uid="{0AD9E5F8-5944-4FEA-9A49-CA2E72373569}"/>
    <cellStyle name="Normal 9 5 5 2 3" xfId="4203" xr:uid="{CB80F4C6-F2ED-46D5-BB6F-25BEC77261CD}"/>
    <cellStyle name="Normal 9 5 5 2 3 2" xfId="5141" xr:uid="{5A4E540D-8744-4F77-A739-AE713BE82596}"/>
    <cellStyle name="Normal 9 5 5 2 4" xfId="4204" xr:uid="{CF2C73A7-0514-4DD3-9E78-048D1D1CBEE8}"/>
    <cellStyle name="Normal 9 5 5 2 4 2" xfId="5142" xr:uid="{17BA7D02-9049-4009-A18A-F10579224CA7}"/>
    <cellStyle name="Normal 9 5 5 2 5" xfId="5139" xr:uid="{AA0DEFC6-B225-42A7-A607-DC0E7DFE978F}"/>
    <cellStyle name="Normal 9 5 5 3" xfId="2468" xr:uid="{7ED469AB-4C7D-4547-92CF-1B05BC09BAA4}"/>
    <cellStyle name="Normal 9 5 5 3 2" xfId="4205" xr:uid="{912578D6-B561-405C-BBDB-9EB59F2A9D75}"/>
    <cellStyle name="Normal 9 5 5 3 2 2" xfId="5144" xr:uid="{75DFF550-3DBB-4D7C-B955-518FDA42B949}"/>
    <cellStyle name="Normal 9 5 5 3 3" xfId="4206" xr:uid="{D06F586B-781F-4846-B6F9-B3B5429A6A85}"/>
    <cellStyle name="Normal 9 5 5 3 3 2" xfId="5145" xr:uid="{93117FA6-2DC8-4FFB-9011-16CA6C5ADD6C}"/>
    <cellStyle name="Normal 9 5 5 3 4" xfId="4207" xr:uid="{1509D462-6339-4C81-91ED-D7ACE69CC2E2}"/>
    <cellStyle name="Normal 9 5 5 3 4 2" xfId="5146" xr:uid="{2BAA52FE-073A-462D-99D1-9CB26EBDCFBE}"/>
    <cellStyle name="Normal 9 5 5 3 5" xfId="5143" xr:uid="{6F3FEC12-F2A9-4690-B630-36526274D23A}"/>
    <cellStyle name="Normal 9 5 5 4" xfId="4208" xr:uid="{9D29A14C-D6D2-4CA0-8299-AC69E433BB7B}"/>
    <cellStyle name="Normal 9 5 5 4 2" xfId="5147" xr:uid="{1D446D19-BC94-4238-A96D-7A0EA64A8B71}"/>
    <cellStyle name="Normal 9 5 5 5" xfId="4209" xr:uid="{2B8D360E-8E23-42CA-B855-66BF493D1E87}"/>
    <cellStyle name="Normal 9 5 5 5 2" xfId="5148" xr:uid="{72E3F57B-DBE3-42BF-A39D-A9622AC30A7E}"/>
    <cellStyle name="Normal 9 5 5 6" xfId="4210" xr:uid="{844BD5B5-9618-41CE-935D-DD1FC0C534DB}"/>
    <cellStyle name="Normal 9 5 5 6 2" xfId="5149" xr:uid="{55CC6E24-BED8-4AE5-9CAE-2E63E4A2329A}"/>
    <cellStyle name="Normal 9 5 5 7" xfId="5138" xr:uid="{95276175-BC4F-4667-8236-050CAFA641FF}"/>
    <cellStyle name="Normal 9 5 6" xfId="885" xr:uid="{6C7010FD-81F8-4091-B821-8204DFFE76E7}"/>
    <cellStyle name="Normal 9 5 6 2" xfId="2469" xr:uid="{A42B572E-C2DA-454A-8358-3F6B474293AB}"/>
    <cellStyle name="Normal 9 5 6 2 2" xfId="4211" xr:uid="{7E00E41D-AFC0-4053-B5E9-617EA21B979B}"/>
    <cellStyle name="Normal 9 5 6 2 2 2" xfId="5152" xr:uid="{07A06A13-831B-44FE-B626-62E5C59A3068}"/>
    <cellStyle name="Normal 9 5 6 2 3" xfId="4212" xr:uid="{3A5F6EB2-C87C-4DF3-9318-8DB4B75E33C9}"/>
    <cellStyle name="Normal 9 5 6 2 3 2" xfId="5153" xr:uid="{7E50EA40-1C02-447E-B333-9FABC86EDC6F}"/>
    <cellStyle name="Normal 9 5 6 2 4" xfId="4213" xr:uid="{8017ED96-3246-4B4B-A8F3-369A3087A3C9}"/>
    <cellStyle name="Normal 9 5 6 2 4 2" xfId="5154" xr:uid="{8671EA65-2B3F-42CE-95B8-541BF3792DC7}"/>
    <cellStyle name="Normal 9 5 6 2 5" xfId="5151" xr:uid="{CF05A5B5-AFED-42C5-8648-CD427F14A2AC}"/>
    <cellStyle name="Normal 9 5 6 3" xfId="4214" xr:uid="{5732AB78-FA66-4270-8B0B-9F76085865A7}"/>
    <cellStyle name="Normal 9 5 6 3 2" xfId="5155" xr:uid="{8709F4EA-EA62-4126-A6E5-BC2837B7F745}"/>
    <cellStyle name="Normal 9 5 6 4" xfId="4215" xr:uid="{71616A55-1239-4908-BE24-E92FEEE89A29}"/>
    <cellStyle name="Normal 9 5 6 4 2" xfId="5156" xr:uid="{DB23E63E-5370-474C-BF57-414626490331}"/>
    <cellStyle name="Normal 9 5 6 5" xfId="4216" xr:uid="{F3FFDB5A-30DD-4976-86F1-967446C09683}"/>
    <cellStyle name="Normal 9 5 6 5 2" xfId="5157" xr:uid="{F4C6BBCE-40C7-43CF-BA7C-48F25BB3C403}"/>
    <cellStyle name="Normal 9 5 6 6" xfId="5150" xr:uid="{12A559AA-7332-4417-B069-7188224A075C}"/>
    <cellStyle name="Normal 9 5 7" xfId="2470" xr:uid="{F2DA36AC-3FDE-4A9D-B260-EC7CBFF73446}"/>
    <cellStyle name="Normal 9 5 7 2" xfId="4217" xr:uid="{E0385DFD-21CF-45AD-B1FA-7559C7A743F5}"/>
    <cellStyle name="Normal 9 5 7 2 2" xfId="5159" xr:uid="{19BF7B95-AD81-480B-A83B-E1ED87C13E49}"/>
    <cellStyle name="Normal 9 5 7 3" xfId="4218" xr:uid="{32787EFD-9DA6-43CA-A997-0B20BC82D843}"/>
    <cellStyle name="Normal 9 5 7 3 2" xfId="5160" xr:uid="{6D96518D-50BA-49A4-9021-B638970F42D4}"/>
    <cellStyle name="Normal 9 5 7 4" xfId="4219" xr:uid="{FCBB6405-1C8B-40DC-8F27-B0D3F3661F95}"/>
    <cellStyle name="Normal 9 5 7 4 2" xfId="5161" xr:uid="{608D3405-631C-447B-9FF9-DBDDAC32A929}"/>
    <cellStyle name="Normal 9 5 7 5" xfId="5158" xr:uid="{59D97A68-D7E4-43F8-B9B4-D81B18B6E671}"/>
    <cellStyle name="Normal 9 5 8" xfId="4220" xr:uid="{6E50632E-9E31-4265-BFF5-ADE2C0E7184A}"/>
    <cellStyle name="Normal 9 5 8 2" xfId="4221" xr:uid="{DDA6B738-AEB6-4842-B018-1AAD406C3883}"/>
    <cellStyle name="Normal 9 5 8 2 2" xfId="5163" xr:uid="{C70715B1-F2D7-4754-9621-7A1684E9622B}"/>
    <cellStyle name="Normal 9 5 8 3" xfId="4222" xr:uid="{E15646E7-08D5-445A-A321-58066253EEB6}"/>
    <cellStyle name="Normal 9 5 8 3 2" xfId="5164" xr:uid="{8A235989-1615-42A3-BBAB-836E981138B1}"/>
    <cellStyle name="Normal 9 5 8 4" xfId="4223" xr:uid="{055D7822-13DB-484B-8DC2-81BE5096215A}"/>
    <cellStyle name="Normal 9 5 8 4 2" xfId="5165" xr:uid="{9736DE9F-7EBB-4610-98E0-29E93FCDEA3C}"/>
    <cellStyle name="Normal 9 5 8 5" xfId="5162" xr:uid="{3AAC8B73-4D22-4276-95F0-4CBDE20E07F2}"/>
    <cellStyle name="Normal 9 5 9" xfId="4224" xr:uid="{F086FB62-FE62-4CB1-B6CD-A14BAAF0BF85}"/>
    <cellStyle name="Normal 9 5 9 2" xfId="5166" xr:uid="{723384B5-911B-4C4C-A980-726FCCE9F82B}"/>
    <cellStyle name="Normal 9 6" xfId="180" xr:uid="{93A5C5EA-0C18-4CA1-B8A2-F3D653203BE2}"/>
    <cellStyle name="Normal 9 6 10" xfId="5167" xr:uid="{34C34356-D698-44BC-BF7B-E9EEBEC3C155}"/>
    <cellStyle name="Normal 9 6 2" xfId="181" xr:uid="{26B12FF1-BAC0-404D-BF90-5C4E90FFC2D4}"/>
    <cellStyle name="Normal 9 6 2 2" xfId="423" xr:uid="{4AE34A3A-43DB-4DAA-8A1A-1CC513917BBE}"/>
    <cellStyle name="Normal 9 6 2 2 2" xfId="886" xr:uid="{F5253B3A-026B-4DED-9597-C088C9A7354B}"/>
    <cellStyle name="Normal 9 6 2 2 2 2" xfId="2471" xr:uid="{8B11B9A1-74A2-4CA5-B2B7-13378C5ACB19}"/>
    <cellStyle name="Normal 9 6 2 2 2 2 2" xfId="5171" xr:uid="{119D73CC-8BBB-4099-96DE-B9A445F7653D}"/>
    <cellStyle name="Normal 9 6 2 2 2 3" xfId="4225" xr:uid="{D74B425F-1800-4D07-AD04-94B3F5834FFA}"/>
    <cellStyle name="Normal 9 6 2 2 2 3 2" xfId="5172" xr:uid="{62E543CE-779D-4A6C-8DEE-85129FFF2E99}"/>
    <cellStyle name="Normal 9 6 2 2 2 4" xfId="4226" xr:uid="{05658248-A2EF-476E-88BE-7A33B6A90072}"/>
    <cellStyle name="Normal 9 6 2 2 2 4 2" xfId="5173" xr:uid="{A9DFD9D4-6D08-476B-9691-93EC0AEFB6A9}"/>
    <cellStyle name="Normal 9 6 2 2 2 5" xfId="5170" xr:uid="{B7902D38-376C-4DAC-BF13-165969794F16}"/>
    <cellStyle name="Normal 9 6 2 2 3" xfId="2472" xr:uid="{0BA861F1-4669-4E6D-8980-EDB341C3F690}"/>
    <cellStyle name="Normal 9 6 2 2 3 2" xfId="4227" xr:uid="{78EBD1C7-EFF5-49C2-97C6-10F8B18BACAB}"/>
    <cellStyle name="Normal 9 6 2 2 3 2 2" xfId="5175" xr:uid="{A264F1E6-3DFB-4F1F-AEF9-35660A22CD55}"/>
    <cellStyle name="Normal 9 6 2 2 3 3" xfId="4228" xr:uid="{B38DC1A2-4CC0-4C4D-82FB-6350D031D53B}"/>
    <cellStyle name="Normal 9 6 2 2 3 3 2" xfId="5176" xr:uid="{E6193298-5A4C-4960-9378-4A0C5B351135}"/>
    <cellStyle name="Normal 9 6 2 2 3 4" xfId="4229" xr:uid="{683F7E33-21F5-4E21-B732-170BA4F7DBD6}"/>
    <cellStyle name="Normal 9 6 2 2 3 4 2" xfId="5177" xr:uid="{FD1E216F-F718-4BFC-84E3-75914CF637E5}"/>
    <cellStyle name="Normal 9 6 2 2 3 5" xfId="5174" xr:uid="{07881C1B-1983-4FAD-8F1F-E43CE1FBFC68}"/>
    <cellStyle name="Normal 9 6 2 2 4" xfId="4230" xr:uid="{0D87518D-52AE-433B-9113-3AC67F5D7A6D}"/>
    <cellStyle name="Normal 9 6 2 2 4 2" xfId="5178" xr:uid="{E4BACCB5-D988-4A8B-A618-AC12033B9C56}"/>
    <cellStyle name="Normal 9 6 2 2 5" xfId="4231" xr:uid="{AB63C3B9-9932-4898-BBA2-989607979C9C}"/>
    <cellStyle name="Normal 9 6 2 2 5 2" xfId="5179" xr:uid="{3F71B556-4093-4432-B4D5-7AF0F8376477}"/>
    <cellStyle name="Normal 9 6 2 2 6" xfId="4232" xr:uid="{B40CFDB4-9983-44FF-B63F-D780938ED6BA}"/>
    <cellStyle name="Normal 9 6 2 2 6 2" xfId="5180" xr:uid="{3CA641DB-5EA3-41B4-96A4-67A55A55148C}"/>
    <cellStyle name="Normal 9 6 2 2 7" xfId="5169" xr:uid="{1933B8BA-990F-4638-8E47-A686C4179910}"/>
    <cellStyle name="Normal 9 6 2 3" xfId="887" xr:uid="{5C354EE6-1457-4C23-A6DA-2D4D3C5239AD}"/>
    <cellStyle name="Normal 9 6 2 3 2" xfId="2473" xr:uid="{E5ACC301-8C52-422D-A137-221DC5C3F6B5}"/>
    <cellStyle name="Normal 9 6 2 3 2 2" xfId="4233" xr:uid="{17A0CE38-815A-4B18-8C2E-2FD49FBAD2EC}"/>
    <cellStyle name="Normal 9 6 2 3 2 2 2" xfId="5183" xr:uid="{6814CA0E-0A65-4D3D-B619-47256C4537E8}"/>
    <cellStyle name="Normal 9 6 2 3 2 3" xfId="4234" xr:uid="{7FF232CD-2C62-4F65-8703-DA05AD9FFDC3}"/>
    <cellStyle name="Normal 9 6 2 3 2 3 2" xfId="5184" xr:uid="{4BC18D47-56F1-4D2F-BBC7-57F387E7AA86}"/>
    <cellStyle name="Normal 9 6 2 3 2 4" xfId="4235" xr:uid="{8D011B9C-2DD2-4C87-81AA-ABEBF513B87F}"/>
    <cellStyle name="Normal 9 6 2 3 2 4 2" xfId="5185" xr:uid="{BBB8E5E7-45F8-48D3-8013-B07F9A2EC1D6}"/>
    <cellStyle name="Normal 9 6 2 3 2 5" xfId="5182" xr:uid="{2FAC13D5-EE18-4A76-A6DA-FEAB63FE26A6}"/>
    <cellStyle name="Normal 9 6 2 3 3" xfId="4236" xr:uid="{A0F1338C-B23F-4705-AE2A-BEA74A3ABEB8}"/>
    <cellStyle name="Normal 9 6 2 3 3 2" xfId="5186" xr:uid="{A308B0BF-1283-4DF3-A138-5E45F85FE9EB}"/>
    <cellStyle name="Normal 9 6 2 3 4" xfId="4237" xr:uid="{E690F7D0-F629-407C-B74D-B116BD2A84C0}"/>
    <cellStyle name="Normal 9 6 2 3 4 2" xfId="5187" xr:uid="{926D587B-42A7-4EB8-9AD8-84370F841B1B}"/>
    <cellStyle name="Normal 9 6 2 3 5" xfId="4238" xr:uid="{1CEB0E9E-77B6-49B8-A604-6930A825E92C}"/>
    <cellStyle name="Normal 9 6 2 3 5 2" xfId="5188" xr:uid="{9C7E7840-F1FB-4C93-8BB8-F9445E884A17}"/>
    <cellStyle name="Normal 9 6 2 3 6" xfId="5181" xr:uid="{1D3A7C38-C99A-4658-A2AE-4460A449CEE1}"/>
    <cellStyle name="Normal 9 6 2 4" xfId="2474" xr:uid="{A0421BFE-EDB3-4A67-9309-A2D84A28B7B2}"/>
    <cellStyle name="Normal 9 6 2 4 2" xfId="4239" xr:uid="{BF43083C-72FB-4364-BA3C-F6B3D842E98D}"/>
    <cellStyle name="Normal 9 6 2 4 2 2" xfId="5190" xr:uid="{96BE4ADC-F2DE-470D-B111-19719724A14D}"/>
    <cellStyle name="Normal 9 6 2 4 3" xfId="4240" xr:uid="{14F720F9-DDDB-4871-AE0E-D93D1FB76AA5}"/>
    <cellStyle name="Normal 9 6 2 4 3 2" xfId="5191" xr:uid="{A607CDCE-A244-408E-8851-74F53230145E}"/>
    <cellStyle name="Normal 9 6 2 4 4" xfId="4241" xr:uid="{96142FFD-180B-43D8-B4E4-B60356F538A3}"/>
    <cellStyle name="Normal 9 6 2 4 4 2" xfId="5192" xr:uid="{DA673977-339A-4AB1-B1B6-DE792B7CB6CE}"/>
    <cellStyle name="Normal 9 6 2 4 5" xfId="5189" xr:uid="{93E4644F-1BA9-478A-8580-251FCC75E545}"/>
    <cellStyle name="Normal 9 6 2 5" xfId="4242" xr:uid="{8F170CA0-4BB2-42E1-8B9F-5330C6E51CDB}"/>
    <cellStyle name="Normal 9 6 2 5 2" xfId="4243" xr:uid="{DA116958-D126-45F0-875C-3FCAD42A2490}"/>
    <cellStyle name="Normal 9 6 2 5 2 2" xfId="5194" xr:uid="{9C2923D9-D4F2-4AE6-82AE-68F68D06D178}"/>
    <cellStyle name="Normal 9 6 2 5 3" xfId="4244" xr:uid="{A670614D-CD63-420C-9CCA-C7ED7E92EEFF}"/>
    <cellStyle name="Normal 9 6 2 5 3 2" xfId="5195" xr:uid="{D26AAFAA-00BC-4703-A4C3-0AEFDE99A9D1}"/>
    <cellStyle name="Normal 9 6 2 5 4" xfId="4245" xr:uid="{B89C0B30-89E4-475D-A350-BACFDE9ACC58}"/>
    <cellStyle name="Normal 9 6 2 5 4 2" xfId="5196" xr:uid="{8DA8E352-52EF-48BC-80BD-5F236532A947}"/>
    <cellStyle name="Normal 9 6 2 5 5" xfId="5193" xr:uid="{59F54D97-895C-4411-AFC5-060A41A87406}"/>
    <cellStyle name="Normal 9 6 2 6" xfId="4246" xr:uid="{A4E89069-9AA0-41C9-BE39-CF516FB4D784}"/>
    <cellStyle name="Normal 9 6 2 6 2" xfId="5197" xr:uid="{EEB9210A-DD3F-407F-A26A-EDB27FD3A256}"/>
    <cellStyle name="Normal 9 6 2 7" xfId="4247" xr:uid="{9435EBAF-6C6D-4E94-BD89-A65A80FC7AE3}"/>
    <cellStyle name="Normal 9 6 2 7 2" xfId="5198" xr:uid="{1ADA159C-6AE0-482B-819F-F7FE6D8C9081}"/>
    <cellStyle name="Normal 9 6 2 8" xfId="4248" xr:uid="{7E54D60E-E4B0-4177-AC3E-5E9E8632B45D}"/>
    <cellStyle name="Normal 9 6 2 8 2" xfId="5199" xr:uid="{1644D842-7702-46D0-8488-3DC73F6041E4}"/>
    <cellStyle name="Normal 9 6 2 9" xfId="5168" xr:uid="{05AF5BCD-88C3-4370-80CD-1F98FEF7CA18}"/>
    <cellStyle name="Normal 9 6 3" xfId="424" xr:uid="{7D7F7568-4022-482A-BBE0-E810644C68F9}"/>
    <cellStyle name="Normal 9 6 3 2" xfId="888" xr:uid="{B5C33A9B-3485-4D40-9A96-DE4FA3F80EBF}"/>
    <cellStyle name="Normal 9 6 3 2 2" xfId="889" xr:uid="{7D8D6A9F-80D2-4584-A222-B3C7B58883AC}"/>
    <cellStyle name="Normal 9 6 3 2 2 2" xfId="5202" xr:uid="{476DBC3B-F3B4-47DE-866C-1C9D56C8A81A}"/>
    <cellStyle name="Normal 9 6 3 2 3" xfId="4249" xr:uid="{9F5FCE97-6CE0-4EA2-A47B-F87CBCF4D944}"/>
    <cellStyle name="Normal 9 6 3 2 3 2" xfId="5203" xr:uid="{D8B32E05-B801-4E79-A426-0EBF443EB5F4}"/>
    <cellStyle name="Normal 9 6 3 2 4" xfId="4250" xr:uid="{072E569F-BC94-442E-8E52-7CDDC74DAFA2}"/>
    <cellStyle name="Normal 9 6 3 2 4 2" xfId="5204" xr:uid="{64114D3A-2B48-4FAA-A24B-649235D1CD6B}"/>
    <cellStyle name="Normal 9 6 3 2 5" xfId="5201" xr:uid="{4BADE8C0-EE8E-43D0-A4E3-1EC759AF38DE}"/>
    <cellStyle name="Normal 9 6 3 3" xfId="890" xr:uid="{F326EE65-E38C-491D-A308-A83F8D75F9AD}"/>
    <cellStyle name="Normal 9 6 3 3 2" xfId="4251" xr:uid="{1AB6714F-CD68-4E48-AF16-C24352E8D021}"/>
    <cellStyle name="Normal 9 6 3 3 2 2" xfId="5206" xr:uid="{6DF3962F-FCD6-4C33-A88F-FDABDF20BF63}"/>
    <cellStyle name="Normal 9 6 3 3 3" xfId="4252" xr:uid="{1FF48A3D-43C0-4B6F-8B33-4C45F54DCFBB}"/>
    <cellStyle name="Normal 9 6 3 3 3 2" xfId="5207" xr:uid="{243A97E0-DD82-46C7-B38B-619D11C2B7C3}"/>
    <cellStyle name="Normal 9 6 3 3 4" xfId="4253" xr:uid="{38BC2419-17A2-41B5-A04B-FAB267E38DE4}"/>
    <cellStyle name="Normal 9 6 3 3 4 2" xfId="5208" xr:uid="{B2A6561A-812B-47CA-BF06-2CBF8087DABE}"/>
    <cellStyle name="Normal 9 6 3 3 5" xfId="5205" xr:uid="{9454D965-AC60-44AC-8DBA-481F243AA26D}"/>
    <cellStyle name="Normal 9 6 3 4" xfId="4254" xr:uid="{1151540D-3614-4CAB-B053-91962E1AA397}"/>
    <cellStyle name="Normal 9 6 3 4 2" xfId="5209" xr:uid="{B4551C38-D077-4AF0-8BA2-F3303BA5593B}"/>
    <cellStyle name="Normal 9 6 3 5" xfId="4255" xr:uid="{E2717581-65AC-4172-B51E-8B56CDDF6D1C}"/>
    <cellStyle name="Normal 9 6 3 5 2" xfId="5210" xr:uid="{34161237-178A-4392-8D4B-F853C74B5642}"/>
    <cellStyle name="Normal 9 6 3 6" xfId="4256" xr:uid="{E884FA06-0207-4F6A-A766-FB61FA0D866E}"/>
    <cellStyle name="Normal 9 6 3 6 2" xfId="5211" xr:uid="{A4B83A46-6D42-48AB-81DA-67994A6477F7}"/>
    <cellStyle name="Normal 9 6 3 7" xfId="5200" xr:uid="{669DABD4-79C1-4CD4-AD0B-C6BA4BA7D73D}"/>
    <cellStyle name="Normal 9 6 4" xfId="425" xr:uid="{C5ACFCAB-1287-4E90-B3EB-7789A42FE4B9}"/>
    <cellStyle name="Normal 9 6 4 2" xfId="891" xr:uid="{7F130154-107B-451C-A9D6-6918C70CFAA5}"/>
    <cellStyle name="Normal 9 6 4 2 2" xfId="4257" xr:uid="{4D6D8906-EAE7-41F2-9E0B-AB66018A98C3}"/>
    <cellStyle name="Normal 9 6 4 2 2 2" xfId="5214" xr:uid="{0B65BFA7-9BD8-429C-AC41-7331E494B2D8}"/>
    <cellStyle name="Normal 9 6 4 2 3" xfId="4258" xr:uid="{7913F841-5FFE-48F1-A3B3-E43B6D27210C}"/>
    <cellStyle name="Normal 9 6 4 2 3 2" xfId="5215" xr:uid="{4B3D6BDC-D22C-4806-89E7-53D14B700772}"/>
    <cellStyle name="Normal 9 6 4 2 4" xfId="4259" xr:uid="{3CD1B838-9B04-4527-AB9A-9AC15275A1FA}"/>
    <cellStyle name="Normal 9 6 4 2 4 2" xfId="5216" xr:uid="{8C9EB93F-B562-4B5C-9E43-32DB3AAE6363}"/>
    <cellStyle name="Normal 9 6 4 2 5" xfId="5213" xr:uid="{CD358C9B-6390-4C5E-B628-4924E4DBE37A}"/>
    <cellStyle name="Normal 9 6 4 3" xfId="4260" xr:uid="{8C001984-F15E-46B5-9DB7-D29694CE7AD0}"/>
    <cellStyle name="Normal 9 6 4 3 2" xfId="5217" xr:uid="{BC5EB144-239E-4327-8135-3E48CA936D15}"/>
    <cellStyle name="Normal 9 6 4 4" xfId="4261" xr:uid="{09C3E174-4D39-463B-8FA8-2DFEFBB57832}"/>
    <cellStyle name="Normal 9 6 4 4 2" xfId="5218" xr:uid="{06B4FD53-F26A-4EBC-BA1A-E0B0AF4EB61F}"/>
    <cellStyle name="Normal 9 6 4 5" xfId="4262" xr:uid="{94E2AD28-D038-442E-B357-9A4A4BFA72F1}"/>
    <cellStyle name="Normal 9 6 4 5 2" xfId="5219" xr:uid="{3FB4CBE8-E5B0-4D4B-A34E-CF82A928D163}"/>
    <cellStyle name="Normal 9 6 4 6" xfId="5212" xr:uid="{E3EAA567-568A-46DF-BE7A-32D07A1500BC}"/>
    <cellStyle name="Normal 9 6 5" xfId="892" xr:uid="{23D65442-75E1-459D-9A6F-34C96101A1EC}"/>
    <cellStyle name="Normal 9 6 5 2" xfId="4263" xr:uid="{1EE485E7-28A1-4955-A4BF-2B7626F8290F}"/>
    <cellStyle name="Normal 9 6 5 2 2" xfId="5221" xr:uid="{DCB05ACC-F6A2-4DD1-A238-09FA4EDAA378}"/>
    <cellStyle name="Normal 9 6 5 3" xfId="4264" xr:uid="{509123FE-32A8-4E24-BCAB-FC5B73A229F7}"/>
    <cellStyle name="Normal 9 6 5 3 2" xfId="5222" xr:uid="{5EC0108D-ECA6-4580-A32F-948EC9257A8E}"/>
    <cellStyle name="Normal 9 6 5 4" xfId="4265" xr:uid="{113AA3DC-C873-435E-906B-18800224782D}"/>
    <cellStyle name="Normal 9 6 5 4 2" xfId="5223" xr:uid="{AE2047C4-6885-4AD9-9391-91BC8E331F3B}"/>
    <cellStyle name="Normal 9 6 5 5" xfId="5220" xr:uid="{46A0719D-C6A1-43A8-B421-908311803E5C}"/>
    <cellStyle name="Normal 9 6 6" xfId="4266" xr:uid="{A3CC84B7-7718-453E-AB70-1A1B586D23D1}"/>
    <cellStyle name="Normal 9 6 6 2" xfId="4267" xr:uid="{CBC52204-D434-49EE-A537-E9683497A4AF}"/>
    <cellStyle name="Normal 9 6 6 2 2" xfId="5225" xr:uid="{52D98712-4B8F-483A-97A5-0DDF763DBB00}"/>
    <cellStyle name="Normal 9 6 6 3" xfId="4268" xr:uid="{CB76FC26-E0F0-4D64-A303-02D86C38A32A}"/>
    <cellStyle name="Normal 9 6 6 3 2" xfId="5226" xr:uid="{02643E3B-F4E5-4275-A244-AFEBE736BE00}"/>
    <cellStyle name="Normal 9 6 6 4" xfId="4269" xr:uid="{5C683CEB-DED0-46BB-A38D-254F70B8571B}"/>
    <cellStyle name="Normal 9 6 6 4 2" xfId="5227" xr:uid="{311DE137-0DF5-420B-A55D-A74A9E62E3C5}"/>
    <cellStyle name="Normal 9 6 6 5" xfId="5224" xr:uid="{11D34BF0-81D0-4687-B9AE-7749A1A2BF6E}"/>
    <cellStyle name="Normal 9 6 7" xfId="4270" xr:uid="{95BD2581-E916-4EE2-92A2-32F373B50304}"/>
    <cellStyle name="Normal 9 6 7 2" xfId="5228" xr:uid="{052F75A2-8FD3-4101-A80E-35E5A558B722}"/>
    <cellStyle name="Normal 9 6 8" xfId="4271" xr:uid="{F75EC184-FB02-4C2D-97BC-663970E23C8E}"/>
    <cellStyle name="Normal 9 6 8 2" xfId="5229" xr:uid="{FAD38A45-6E78-48AD-948E-B07F905AC0FC}"/>
    <cellStyle name="Normal 9 6 9" xfId="4272" xr:uid="{79F9413D-3FBE-4FAC-89F0-9DEABC6B6D4A}"/>
    <cellStyle name="Normal 9 6 9 2" xfId="5230" xr:uid="{2E1DE1CC-F55D-4E73-9F61-0CFDE3188D70}"/>
    <cellStyle name="Normal 9 7" xfId="182" xr:uid="{4FE1F87F-102E-4CC5-9964-853FF8CBAA4F}"/>
    <cellStyle name="Normal 9 7 2" xfId="426" xr:uid="{F8EBF84C-EEBF-46A7-BD0D-BCCADE8E04CD}"/>
    <cellStyle name="Normal 9 7 2 2" xfId="893" xr:uid="{4AF8F831-1212-428A-9B54-7831DF55E55F}"/>
    <cellStyle name="Normal 9 7 2 2 2" xfId="2475" xr:uid="{5520CC6F-4B84-44F4-958A-5E9F70C2643E}"/>
    <cellStyle name="Normal 9 7 2 2 2 2" xfId="2476" xr:uid="{002B2063-4EC6-46C6-9344-A7AA06B222EC}"/>
    <cellStyle name="Normal 9 7 2 2 2 2 2" xfId="5235" xr:uid="{5AFBD3A1-DF93-4DD9-866B-58AA7E6DF80A}"/>
    <cellStyle name="Normal 9 7 2 2 2 3" xfId="5234" xr:uid="{E2DF790A-1542-4821-A666-296B7CFB7BC8}"/>
    <cellStyle name="Normal 9 7 2 2 3" xfId="2477" xr:uid="{A86E8556-B5A0-4599-A751-612A6851CE1E}"/>
    <cellStyle name="Normal 9 7 2 2 3 2" xfId="5236" xr:uid="{77A55674-ADE1-42AC-802D-8141DFC9909E}"/>
    <cellStyle name="Normal 9 7 2 2 3 2 2" xfId="6814" xr:uid="{A921049E-8C01-4BBE-A9F1-DB7C8D7142D6}"/>
    <cellStyle name="Normal 9 7 2 2 4" xfId="4273" xr:uid="{7348EF8F-B225-4D4C-B6BE-24957678A5DA}"/>
    <cellStyle name="Normal 9 7 2 2 4 2" xfId="5237" xr:uid="{67624E0C-31A7-4CCB-AA75-3BA0533F6D8E}"/>
    <cellStyle name="Normal 9 7 2 2 5" xfId="5233" xr:uid="{9B31B6D5-53B8-4842-903B-C1DF52C2E9CE}"/>
    <cellStyle name="Normal 9 7 2 3" xfId="2478" xr:uid="{DE50ED5B-0516-45BD-9DE6-7843BC615430}"/>
    <cellStyle name="Normal 9 7 2 3 2" xfId="2479" xr:uid="{C4FB1E81-72D2-40CD-B617-7148049AB7EF}"/>
    <cellStyle name="Normal 9 7 2 3 2 2" xfId="5239" xr:uid="{6D029463-5B93-4252-BA66-9FC4F4FB68FB}"/>
    <cellStyle name="Normal 9 7 2 3 3" xfId="4274" xr:uid="{092C21F7-78FB-40A6-A655-5475741A06C5}"/>
    <cellStyle name="Normal 9 7 2 3 3 2" xfId="5240" xr:uid="{8EDF591C-FDC2-4AE6-9228-5E57EEB1A6F4}"/>
    <cellStyle name="Normal 9 7 2 3 4" xfId="4275" xr:uid="{58119597-6384-45AC-B47A-717D9D64B4D8}"/>
    <cellStyle name="Normal 9 7 2 3 4 2" xfId="5241" xr:uid="{7C6C3D52-1002-4224-A58B-E4D7F2FC22EE}"/>
    <cellStyle name="Normal 9 7 2 3 5" xfId="5238" xr:uid="{E9B22019-C664-46F5-8845-E8C176B9B04E}"/>
    <cellStyle name="Normal 9 7 2 4" xfId="2480" xr:uid="{4EA8D66B-F1EA-4EFE-AD12-B39D8E8B1BD0}"/>
    <cellStyle name="Normal 9 7 2 4 2" xfId="5242" xr:uid="{FC15BF2C-C019-47ED-A4DF-16712AB6C682}"/>
    <cellStyle name="Normal 9 7 2 4 2 2" xfId="6815" xr:uid="{3AD2DA2E-364F-4482-A985-BD2134F458DE}"/>
    <cellStyle name="Normal 9 7 2 5" xfId="4276" xr:uid="{2099E7C8-D5EB-433D-803F-EA69681783E8}"/>
    <cellStyle name="Normal 9 7 2 5 2" xfId="5243" xr:uid="{4E98C9A5-5557-42CB-806E-EC30684FF128}"/>
    <cellStyle name="Normal 9 7 2 6" xfId="4277" xr:uid="{60A50A82-E0D6-4F1F-8578-7CDEC6754059}"/>
    <cellStyle name="Normal 9 7 2 6 2" xfId="5244" xr:uid="{9B3B08CD-5176-4D8A-9CC5-152CFE99CA45}"/>
    <cellStyle name="Normal 9 7 2 7" xfId="5232" xr:uid="{AF8CF5F4-A0BF-4536-BC18-EB97B97F7D16}"/>
    <cellStyle name="Normal 9 7 3" xfId="894" xr:uid="{3FC7C569-D56D-47A3-B27F-DECF0C7A8F9B}"/>
    <cellStyle name="Normal 9 7 3 2" xfId="2481" xr:uid="{2EF71A54-9515-42E6-AE95-3AEC159B0E98}"/>
    <cellStyle name="Normal 9 7 3 2 2" xfId="2482" xr:uid="{A5B8856E-7B47-4C6C-A84B-55C8B544BEE7}"/>
    <cellStyle name="Normal 9 7 3 2 2 2" xfId="5247" xr:uid="{E2A5038B-6230-425A-A9DE-5F88852F77AA}"/>
    <cellStyle name="Normal 9 7 3 2 3" xfId="4278" xr:uid="{183CC414-5110-4379-941C-6F786FDE1A6A}"/>
    <cellStyle name="Normal 9 7 3 2 3 2" xfId="5248" xr:uid="{65F5618B-9C0E-4D8B-AC24-00A4C257F093}"/>
    <cellStyle name="Normal 9 7 3 2 4" xfId="4279" xr:uid="{0E9403CD-E5BF-4B0C-AE92-514F2BDC3F4B}"/>
    <cellStyle name="Normal 9 7 3 2 4 2" xfId="5249" xr:uid="{9A928EEA-174E-47EC-938E-355D46846A3C}"/>
    <cellStyle name="Normal 9 7 3 2 5" xfId="5246" xr:uid="{E01BA569-822A-4CD6-9610-1765CE33ADCB}"/>
    <cellStyle name="Normal 9 7 3 3" xfId="2483" xr:uid="{FF998149-295D-4F73-8B5A-8E8D1010E9CA}"/>
    <cellStyle name="Normal 9 7 3 3 2" xfId="5250" xr:uid="{FF2A65CB-0077-4FD0-9CCB-5552870460B9}"/>
    <cellStyle name="Normal 9 7 3 3 2 2" xfId="6816" xr:uid="{DBC08376-BF37-4193-A371-C94668483B8E}"/>
    <cellStyle name="Normal 9 7 3 4" xfId="4280" xr:uid="{24D643BE-7741-4EF1-92C4-4949C6971EA3}"/>
    <cellStyle name="Normal 9 7 3 4 2" xfId="5251" xr:uid="{109FB613-6433-4638-9817-F0E44949E48C}"/>
    <cellStyle name="Normal 9 7 3 5" xfId="4281" xr:uid="{44BE3B90-0887-45D5-B10D-9FFDB1404240}"/>
    <cellStyle name="Normal 9 7 3 5 2" xfId="5252" xr:uid="{4A77E723-4118-4ED4-9EB1-6E3781DEAA7B}"/>
    <cellStyle name="Normal 9 7 3 6" xfId="5245" xr:uid="{2B20EEE7-EFED-4A65-81AF-119624381C10}"/>
    <cellStyle name="Normal 9 7 4" xfId="2484" xr:uid="{B35418F8-F1BB-43C5-B933-CA0DA7FCA46C}"/>
    <cellStyle name="Normal 9 7 4 2" xfId="2485" xr:uid="{6BCB3612-0A3C-4100-B7DE-A6ED0097C6D9}"/>
    <cellStyle name="Normal 9 7 4 2 2" xfId="5254" xr:uid="{D030A0E6-8ED2-4FA4-845E-45C889E9F0D9}"/>
    <cellStyle name="Normal 9 7 4 3" xfId="4282" xr:uid="{92A49E81-3251-4428-8F92-2D1B69435EC7}"/>
    <cellStyle name="Normal 9 7 4 3 2" xfId="5255" xr:uid="{1CA51EB2-6D2A-416F-A30A-5C2C3FD55C30}"/>
    <cellStyle name="Normal 9 7 4 4" xfId="4283" xr:uid="{C4F91C48-5D6B-433D-9A55-A4D5BDE5A2C2}"/>
    <cellStyle name="Normal 9 7 4 4 2" xfId="5256" xr:uid="{A7DCE138-1D16-453D-BECE-D319AFBB513F}"/>
    <cellStyle name="Normal 9 7 4 5" xfId="5253" xr:uid="{D87C24BF-CA48-4A5D-BC48-ECC8734F5D30}"/>
    <cellStyle name="Normal 9 7 5" xfId="2486" xr:uid="{E8106579-6D78-468C-BC1B-76224C7B8258}"/>
    <cellStyle name="Normal 9 7 5 2" xfId="4284" xr:uid="{59A49E36-34F6-43B9-8B2C-A1E1F585B884}"/>
    <cellStyle name="Normal 9 7 5 2 2" xfId="5258" xr:uid="{B52622FE-CCB7-45D8-AF8B-EDFB6685447B}"/>
    <cellStyle name="Normal 9 7 5 3" xfId="4285" xr:uid="{7F2C0DF7-E52C-4147-AA68-A03ADAEAFE52}"/>
    <cellStyle name="Normal 9 7 5 3 2" xfId="5259" xr:uid="{F0133643-EE04-4C02-8490-9E1745A9F2C3}"/>
    <cellStyle name="Normal 9 7 5 4" xfId="4286" xr:uid="{BB0C24D5-DDF6-46AC-B232-CDC0C44CE736}"/>
    <cellStyle name="Normal 9 7 5 4 2" xfId="5260" xr:uid="{2EA42EBE-BEC9-43F4-A418-96CC08EFF862}"/>
    <cellStyle name="Normal 9 7 5 5" xfId="5257" xr:uid="{1C05D873-EFCD-4642-B60A-3BF3FCF7E220}"/>
    <cellStyle name="Normal 9 7 6" xfId="4287" xr:uid="{62F8B6D2-13AD-47F3-A004-B45FD7789F41}"/>
    <cellStyle name="Normal 9 7 6 2" xfId="5261" xr:uid="{3792C3D7-BF32-43A4-AE09-0CB7C2ABC78E}"/>
    <cellStyle name="Normal 9 7 7" xfId="4288" xr:uid="{B2D7920B-4DF3-4392-AFA1-CD9227C4469B}"/>
    <cellStyle name="Normal 9 7 7 2" xfId="5262" xr:uid="{2236E64F-21E9-4D3E-A9C1-39F8A11383CE}"/>
    <cellStyle name="Normal 9 7 8" xfId="4289" xr:uid="{3E537F1E-048B-4E4C-AA7C-D99A96791D35}"/>
    <cellStyle name="Normal 9 7 8 2" xfId="5263" xr:uid="{642E3C64-5055-4DED-8D09-80A6E82B7C8E}"/>
    <cellStyle name="Normal 9 7 9" xfId="5231" xr:uid="{C32B65DB-A0D1-4FFA-B1D3-F155404AB368}"/>
    <cellStyle name="Normal 9 8" xfId="427" xr:uid="{B4D94E2E-E997-4E8E-8B72-73F9F979DD1F}"/>
    <cellStyle name="Normal 9 8 2" xfId="895" xr:uid="{8ACE1568-6830-481D-AB9A-756AF3908A8D}"/>
    <cellStyle name="Normal 9 8 2 2" xfId="896" xr:uid="{F3020195-08D0-4EB5-8CD6-4A0314398425}"/>
    <cellStyle name="Normal 9 8 2 2 2" xfId="2487" xr:uid="{987789DC-EC0E-42CF-BFB0-C94FC7143728}"/>
    <cellStyle name="Normal 9 8 2 2 2 2" xfId="5267" xr:uid="{52AEAA93-6FD1-4EED-A4E9-5AD930C3D667}"/>
    <cellStyle name="Normal 9 8 2 2 3" xfId="4290" xr:uid="{B9DEE2D8-AA6D-48EE-BE0F-508298EDB967}"/>
    <cellStyle name="Normal 9 8 2 2 3 2" xfId="5268" xr:uid="{CB6516F6-575B-4DAF-9D19-17540FA8E02D}"/>
    <cellStyle name="Normal 9 8 2 2 4" xfId="4291" xr:uid="{6CF2D9C8-74BA-4681-9D8A-B121B7F3CA8D}"/>
    <cellStyle name="Normal 9 8 2 2 4 2" xfId="5269" xr:uid="{23673DEA-A689-4FDB-8280-334D556D9B9C}"/>
    <cellStyle name="Normal 9 8 2 2 5" xfId="5266" xr:uid="{B81B6207-0AED-40A1-8382-D3DC454F50F1}"/>
    <cellStyle name="Normal 9 8 2 3" xfId="2488" xr:uid="{9BAFA82C-77D2-4E5B-9C46-B48FAF0434ED}"/>
    <cellStyle name="Normal 9 8 2 3 2" xfId="5270" xr:uid="{FA4B9B3D-ECF7-42B1-B4D8-DCC7E542E443}"/>
    <cellStyle name="Normal 9 8 2 3 2 2" xfId="6817" xr:uid="{BE8F27DE-15AD-43E6-90A8-5EA9FDFBACD6}"/>
    <cellStyle name="Normal 9 8 2 4" xfId="4292" xr:uid="{D80B4296-82CB-4D70-8D37-63CA19A0579D}"/>
    <cellStyle name="Normal 9 8 2 4 2" xfId="5271" xr:uid="{AA0C482E-CBE8-4997-9CE9-06252EE9D298}"/>
    <cellStyle name="Normal 9 8 2 5" xfId="4293" xr:uid="{58BB8DA4-232F-4959-93C6-3CD7F684E3DB}"/>
    <cellStyle name="Normal 9 8 2 5 2" xfId="5272" xr:uid="{F082ABD1-3E06-4FDC-9EF1-518D60A4564A}"/>
    <cellStyle name="Normal 9 8 2 6" xfId="5265" xr:uid="{3EED5B18-FE0C-470E-9092-AF63F4C4FC65}"/>
    <cellStyle name="Normal 9 8 3" xfId="897" xr:uid="{8E6DC7E8-59CC-4E38-81CE-7D5F87606084}"/>
    <cellStyle name="Normal 9 8 3 2" xfId="2489" xr:uid="{1CAEE4B3-1308-476C-9AB2-84F612078F54}"/>
    <cellStyle name="Normal 9 8 3 2 2" xfId="5274" xr:uid="{7A7EA0A9-6A4E-4491-92C9-EF9AAA445E13}"/>
    <cellStyle name="Normal 9 8 3 3" xfId="4294" xr:uid="{EC340D84-2694-441E-B770-15D4B43ABF3E}"/>
    <cellStyle name="Normal 9 8 3 3 2" xfId="5275" xr:uid="{0FDCBC74-3182-48F9-B394-A0126C9A70DF}"/>
    <cellStyle name="Normal 9 8 3 4" xfId="4295" xr:uid="{1072107D-635A-4A06-B564-06F4BF3DE89B}"/>
    <cellStyle name="Normal 9 8 3 4 2" xfId="5276" xr:uid="{23420061-806F-4352-A211-7537D4096734}"/>
    <cellStyle name="Normal 9 8 3 5" xfId="5273" xr:uid="{9A1BFD3F-861E-421B-958D-E1F85A082D3E}"/>
    <cellStyle name="Normal 9 8 4" xfId="2490" xr:uid="{FBC5587C-77F8-4596-B102-288E78770D53}"/>
    <cellStyle name="Normal 9 8 4 2" xfId="4296" xr:uid="{06197350-4B37-44E1-A534-FFDF4C88495A}"/>
    <cellStyle name="Normal 9 8 4 2 2" xfId="5278" xr:uid="{7757EEB5-5E18-4C04-B65C-E81D551602C8}"/>
    <cellStyle name="Normal 9 8 4 3" xfId="4297" xr:uid="{1BA6CC31-6B49-4709-9924-5DAF4D323719}"/>
    <cellStyle name="Normal 9 8 4 3 2" xfId="5279" xr:uid="{4AEC4002-3B5E-4D16-AFC8-E59B585DCA11}"/>
    <cellStyle name="Normal 9 8 4 4" xfId="4298" xr:uid="{379F636C-973F-4073-BF65-532464BAB808}"/>
    <cellStyle name="Normal 9 8 4 4 2" xfId="5280" xr:uid="{AFC1DA74-74C8-4860-B65C-FBB5334ECD1A}"/>
    <cellStyle name="Normal 9 8 4 5" xfId="5277" xr:uid="{271C0113-F102-4335-885D-EE7285216489}"/>
    <cellStyle name="Normal 9 8 5" xfId="4299" xr:uid="{D22B0495-CAC1-40F8-82B3-B03D31FD97EB}"/>
    <cellStyle name="Normal 9 8 5 2" xfId="5281" xr:uid="{5CFA2322-4F7F-42D9-84B7-A136DD4D941B}"/>
    <cellStyle name="Normal 9 8 6" xfId="4300" xr:uid="{E0ABE199-A879-4420-8230-4137E9D01CF8}"/>
    <cellStyle name="Normal 9 8 6 2" xfId="5282" xr:uid="{BD8804D1-4F46-488C-A3BF-BFC019CB4A8E}"/>
    <cellStyle name="Normal 9 8 7" xfId="4301" xr:uid="{5538E745-8816-4B29-A903-A88860ECBBA5}"/>
    <cellStyle name="Normal 9 8 7 2" xfId="5283" xr:uid="{F4DB9C8D-D501-4F0D-A7C1-891EA365A6BF}"/>
    <cellStyle name="Normal 9 8 8" xfId="5264" xr:uid="{59174284-565F-44E7-9F3A-790C16E33A0E}"/>
    <cellStyle name="Normal 9 9" xfId="428" xr:uid="{D0A71B36-0AB3-41C6-8EAC-BCB80AB9C91E}"/>
    <cellStyle name="Normal 9 9 2" xfId="898" xr:uid="{BCB05D11-CE18-4302-A6F4-ECC30BFFEF57}"/>
    <cellStyle name="Normal 9 9 2 2" xfId="2491" xr:uid="{79BA13F7-D22F-4175-BFC6-52677DA27365}"/>
    <cellStyle name="Normal 9 9 2 2 2" xfId="5286" xr:uid="{9379E3DB-91C1-421F-9DAB-C61E21130938}"/>
    <cellStyle name="Normal 9 9 2 3" xfId="4302" xr:uid="{687CBC9C-A566-4488-9000-35018CB4A721}"/>
    <cellStyle name="Normal 9 9 2 3 2" xfId="5287" xr:uid="{251DE785-F245-4B86-8D24-F09D8E149532}"/>
    <cellStyle name="Normal 9 9 2 4" xfId="4303" xr:uid="{877FCF48-859D-4C3A-9E8C-85CA546D968F}"/>
    <cellStyle name="Normal 9 9 2 4 2" xfId="5288" xr:uid="{89DB7771-0D19-4E6A-AC4B-B87273BE82FE}"/>
    <cellStyle name="Normal 9 9 2 5" xfId="5285" xr:uid="{883A0BB2-C3F9-4B68-B7B4-AABD34630DEB}"/>
    <cellStyle name="Normal 9 9 3" xfId="2492" xr:uid="{31B711F6-93E6-4C07-976D-848D39C9DA90}"/>
    <cellStyle name="Normal 9 9 3 2" xfId="4304" xr:uid="{52FFD649-B104-40AF-A9F4-0150AE873007}"/>
    <cellStyle name="Normal 9 9 3 2 2" xfId="5290" xr:uid="{39EC5E69-A3AD-430C-ACA6-240205FA712E}"/>
    <cellStyle name="Normal 9 9 3 3" xfId="4305" xr:uid="{0ADB7E95-6342-499B-A74B-8B5483D4805F}"/>
    <cellStyle name="Normal 9 9 3 3 2" xfId="5291" xr:uid="{BE24FFED-838D-4A25-9F6D-C50C92A6AFD0}"/>
    <cellStyle name="Normal 9 9 3 4" xfId="4306" xr:uid="{047E8A4B-170B-4529-8D0A-EF69836E27C1}"/>
    <cellStyle name="Normal 9 9 3 4 2" xfId="5292" xr:uid="{C313F182-8E75-4C34-A72E-3F7E48303CC1}"/>
    <cellStyle name="Normal 9 9 3 5" xfId="5289" xr:uid="{100ACE1A-3A79-4343-B32E-2FAE03E6A073}"/>
    <cellStyle name="Normal 9 9 4" xfId="4307" xr:uid="{5E85C68B-5B80-4410-B017-26596E8E2CAF}"/>
    <cellStyle name="Normal 9 9 4 2" xfId="5293" xr:uid="{609D93FE-C1CF-456D-9822-EBCFA9891B73}"/>
    <cellStyle name="Normal 9 9 5" xfId="4308" xr:uid="{FAFED458-0CBA-4B6B-A547-ED5FD39B4195}"/>
    <cellStyle name="Normal 9 9 5 2" xfId="5294" xr:uid="{CC42B07D-15E5-4D36-94B1-55C4CA7695C1}"/>
    <cellStyle name="Normal 9 9 6" xfId="4309" xr:uid="{58E30850-44EE-4F89-8DFF-227F45232D92}"/>
    <cellStyle name="Normal 9 9 6 2" xfId="5295" xr:uid="{0DFB6649-8D97-48D6-B1E0-AD703CCC067B}"/>
    <cellStyle name="Normal 9 9 7" xfId="5284" xr:uid="{ACCA8FC1-1F1B-4CBF-B742-AE65CC7EE894}"/>
    <cellStyle name="Percent 2" xfId="183" xr:uid="{2A14AC38-3D36-4614-8938-C3D258FBBDAC}"/>
    <cellStyle name="Percent 2 10" xfId="7015" xr:uid="{D6C1989F-BD30-4940-9DC4-0910D9D2561A}"/>
    <cellStyle name="Percent 2 2" xfId="5296" xr:uid="{54C76883-CB24-49EC-8167-B4BD5FF80857}"/>
    <cellStyle name="Percent 2 2 2" xfId="5893" xr:uid="{9FC1D55A-CE24-41F7-807D-831D803C5AC0}"/>
    <cellStyle name="Percent 2 2 2 2" xfId="6162" xr:uid="{2B31E31D-A3BB-441A-9484-FA4DA041AFBB}"/>
    <cellStyle name="Percent 2 2 2 2 2" xfId="5974" xr:uid="{A6948FC9-2D16-423B-95E6-CB956B3C89CA}"/>
    <cellStyle name="Percent 2 2 2 2 2 2" xfId="6956" xr:uid="{8CF8C1D4-0B6E-4759-B65D-7471BBEA0000}"/>
    <cellStyle name="Percent 2 2 2 2 2 3" xfId="7178" xr:uid="{B49715BC-C29F-476F-B45C-F2CC41BD3741}"/>
    <cellStyle name="Percent 2 2 2 2 3" xfId="5903" xr:uid="{DE53660A-DD5F-4B41-A118-7D76311D7749}"/>
    <cellStyle name="Percent 2 2 2 2 4" xfId="7058" xr:uid="{E5B2E151-03F3-499A-B58F-97435B8811B0}"/>
    <cellStyle name="Percent 2 2 2 3" xfId="5909" xr:uid="{DBE41928-DCE2-47A3-A061-4CA406D9ADB2}"/>
    <cellStyle name="Percent 2 2 2 3 2" xfId="5827" xr:uid="{D504546C-5FEC-4D75-B117-CD1819CC367B}"/>
    <cellStyle name="Percent 2 2 2 3 3" xfId="7110" xr:uid="{D29C8C9A-2B21-4AB9-A766-C9A24F9C0D4E}"/>
    <cellStyle name="Percent 2 2 2 4" xfId="6133" xr:uid="{806F47FB-8A99-4DB5-BACF-F23CC9469888}"/>
    <cellStyle name="Percent 2 2 2 5" xfId="6081" xr:uid="{449E743D-31CD-4594-846B-B5BB15438A6C}"/>
    <cellStyle name="Percent 2 2 2 6" xfId="7032" xr:uid="{9BBF1D75-5DC7-4CCF-A471-DFCD85654937}"/>
    <cellStyle name="Percent 2 2 3" xfId="5890" xr:uid="{D69FEA7E-659A-4EDF-BFDB-828F381C53E4}"/>
    <cellStyle name="Percent 2 2 3 2" xfId="5825" xr:uid="{F9944B8C-DF9E-4065-A84B-A81B2B1C0EA1}"/>
    <cellStyle name="Percent 2 2 3 2 2" xfId="6195" xr:uid="{690B47C3-9095-4434-AFAC-C87A289902B5}"/>
    <cellStyle name="Percent 2 2 3 2 3" xfId="7162" xr:uid="{EFAC50E5-E99B-4AAB-84B6-E10CDBCE29A4}"/>
    <cellStyle name="Percent 2 2 3 3" xfId="6962" xr:uid="{2C09A3AE-0B54-4602-BA50-A331FA2A8FCB}"/>
    <cellStyle name="Percent 2 2 3 4" xfId="7046" xr:uid="{60C69E49-984A-409E-A4FB-B5170710BD13}"/>
    <cellStyle name="Percent 2 2 4" xfId="6003" xr:uid="{BFF68031-64FD-46DF-AB59-DDE34639AF97}"/>
    <cellStyle name="Percent 2 2 4 2" xfId="5858" xr:uid="{315B0657-4134-491D-A683-F37EAE89994D}"/>
    <cellStyle name="Percent 2 2 4 2 2" xfId="6146" xr:uid="{A2F4FCA2-BA4F-4918-A534-5B3A29B74D51}"/>
    <cellStyle name="Percent 2 2 4 2 3" xfId="7146" xr:uid="{BFCEE320-9C4B-49EA-A91D-33DE49EF3D0D}"/>
    <cellStyle name="Percent 2 2 4 3" xfId="5855" xr:uid="{6AC9765C-115F-4EDE-9B19-1F0AFB7DD0C8}"/>
    <cellStyle name="Percent 2 2 4 4" xfId="7073" xr:uid="{DA4AEB4F-9AA0-4F95-AB00-D000CF24203E}"/>
    <cellStyle name="Percent 2 2 5" xfId="6030" xr:uid="{F4AFC51E-347C-4DAB-9BB7-C9FF3C064160}"/>
    <cellStyle name="Percent 2 2 5 2" xfId="6132" xr:uid="{406A513B-A506-48F4-ABDD-6A5C49E90EF3}"/>
    <cellStyle name="Percent 2 2 5 3" xfId="7129" xr:uid="{A42D6D86-3B9E-498C-BAF6-47D73058D9D8}"/>
    <cellStyle name="Percent 2 2 6" xfId="5999" xr:uid="{81E07C03-4191-4E25-AA31-FA4E5113B55F}"/>
    <cellStyle name="Percent 2 2 6 2" xfId="5897" xr:uid="{D11255D4-61E7-40D7-9CBD-825B7D8BE6F0}"/>
    <cellStyle name="Percent 2 2 6 3" xfId="7093" xr:uid="{9C93C98D-5DC6-48D2-AB22-298EBD8E4FF0}"/>
    <cellStyle name="Percent 2 2 7" xfId="6069" xr:uid="{DA4F1929-A80E-4645-A449-6220F0B6E9DC}"/>
    <cellStyle name="Percent 2 2 8" xfId="5837" xr:uid="{818634AA-C81A-48F5-8CF3-E87D4EBCB336}"/>
    <cellStyle name="Percent 2 2 9" xfId="6022" xr:uid="{EEF89826-2C01-45A8-8ED6-161D567BC62E}"/>
    <cellStyle name="Percent 2 3" xfId="6164" xr:uid="{E689CD4F-9F1A-4974-A390-0D33218FA65F}"/>
    <cellStyle name="Percent 2 3 2" xfId="6163" xr:uid="{EF38D407-20AB-4AA4-B27F-39A9330CCB73}"/>
    <cellStyle name="Percent 2 3 2 2" xfId="5905" xr:uid="{466011FF-FCA6-485B-B7FF-7C1FFD28D6C3}"/>
    <cellStyle name="Percent 2 3 2 2 2" xfId="6188" xr:uid="{37ADDA36-B752-4F65-A9B1-9BF089135AE5}"/>
    <cellStyle name="Percent 2 3 2 2 3" xfId="7170" xr:uid="{FDC3EF79-A956-42DF-BBEC-72EF25B6D49F}"/>
    <cellStyle name="Percent 2 3 2 3" xfId="5833" xr:uid="{C6B23A02-048C-4106-A5B7-55CA5DB2C9D3}"/>
    <cellStyle name="Percent 2 3 2 4" xfId="7053" xr:uid="{C2282507-DD85-497E-AC79-6B5635A3B8BB}"/>
    <cellStyle name="Percent 2 3 3" xfId="6052" xr:uid="{414ED76C-0C91-4E2E-9CF4-C49C0A7502F2}"/>
    <cellStyle name="Percent 2 3 3 2" xfId="5944" xr:uid="{757EBB96-74CC-439F-A852-4A8DF8D26D98}"/>
    <cellStyle name="Percent 2 3 3 3" xfId="7103" xr:uid="{0402CE40-91D1-42E5-9062-8D16C4B1BB3B}"/>
    <cellStyle name="Percent 2 3 4" xfId="5870" xr:uid="{2F7EAB1B-E492-4B36-BEAC-EE9BE0B49703}"/>
    <cellStyle name="Percent 2 3 5" xfId="5961" xr:uid="{41256B9A-5341-4807-891F-A25872D82D87}"/>
    <cellStyle name="Percent 2 3 6" xfId="7027" xr:uid="{0726600F-BE4F-4DF2-8B43-763AE44BB2AC}"/>
    <cellStyle name="Percent 2 4" xfId="5919" xr:uid="{5690F243-4E2E-41C4-91D3-8B4CE515425F}"/>
    <cellStyle name="Percent 2 4 2" xfId="5983" xr:uid="{B6B0EF48-C4F8-4DA0-8C0B-062EF708499E}"/>
    <cellStyle name="Percent 2 4 2 2" xfId="5896" xr:uid="{9AFBE425-F0EC-48B1-8A31-97BA6881BEEA}"/>
    <cellStyle name="Percent 2 4 2 3" xfId="7153" xr:uid="{A6708C7C-CB29-43AC-89CC-91C3C9B4FFE4}"/>
    <cellStyle name="Percent 2 4 3" xfId="6077" xr:uid="{551E3885-7BE0-4688-B5F6-4E407AB8EC2C}"/>
    <cellStyle name="Percent 2 4 4" xfId="7039" xr:uid="{240FC3FD-7CC8-45EC-B038-50595ED4B539}"/>
    <cellStyle name="Percent 2 5" xfId="6055" xr:uid="{C58EDBD7-07D4-431F-AE88-91C2BD4714FA}"/>
    <cellStyle name="Percent 2 5 2" xfId="6101" xr:uid="{5972A753-31C4-4732-83FB-7620940815C6}"/>
    <cellStyle name="Percent 2 5 2 2" xfId="5854" xr:uid="{AFE8144F-1D4F-4555-BED7-A884514FBAEA}"/>
    <cellStyle name="Percent 2 5 2 3" xfId="7137" xr:uid="{96E834E1-D6AC-435B-8B5A-7AF19CC05EA6}"/>
    <cellStyle name="Percent 2 5 3" xfId="6966" xr:uid="{895F9E7F-BDBC-44F8-A0AA-0D3966B71A16}"/>
    <cellStyle name="Percent 2 5 4" xfId="7065" xr:uid="{F1A6A414-746B-4F60-B164-E4F320387D4E}"/>
    <cellStyle name="Percent 2 6" xfId="6107" xr:uid="{AA55E71D-1B9E-4825-8FFF-DB5B3A1FD035}"/>
    <cellStyle name="Percent 2 6 2" xfId="6974" xr:uid="{86A6C9A1-2C1E-4F5E-B84E-2392C0998AED}"/>
    <cellStyle name="Percent 2 6 3" xfId="7119" xr:uid="{5D807785-97D9-495B-B15F-CA203C0ABD4B}"/>
    <cellStyle name="Percent 2 7" xfId="6160" xr:uid="{5DAE0BCB-B2C1-4A3C-B6FC-2454BC147485}"/>
    <cellStyle name="Percent 2 7 2" xfId="6072" xr:uid="{0C718A7A-238A-42A6-BF7C-7777250502D7}"/>
    <cellStyle name="Percent 2 7 3" xfId="7083" xr:uid="{054EDE42-FA68-4369-9B16-32A3EF825F09}"/>
    <cellStyle name="Percent 2 8" xfId="6985" xr:uid="{9116B5DF-6DB2-453A-8DE3-5CD7D2E6846C}"/>
    <cellStyle name="Percent 2 9" xfId="5968" xr:uid="{BA9F2282-E037-449E-ABB7-BE80447E3667}"/>
    <cellStyle name="Гиперссылка 2" xfId="4" xr:uid="{49BAA0F8-B3D3-41B5-87DD-435502328B29}"/>
    <cellStyle name="Гиперссылка 2 2" xfId="5297" xr:uid="{C594F075-B80F-4B67-A3C0-02D4D5849D76}"/>
    <cellStyle name="Обычный 2" xfId="1" xr:uid="{A3CD5D5E-4502-4158-8112-08CDD679ACF5}"/>
    <cellStyle name="Обычный 2 2" xfId="5" xr:uid="{D19F253E-EE9B-4476-9D91-2EE3A6D7A3DC}"/>
    <cellStyle name="Обычный 2 2 2" xfId="5299" xr:uid="{C49898B4-F838-40D1-A646-FFE387DA6B59}"/>
    <cellStyle name="Обычный 2 2 2 2" xfId="6819" xr:uid="{F4969BC4-E50F-4A1C-94D6-C833B4B88552}"/>
    <cellStyle name="Обычный 2 3" xfId="5298" xr:uid="{10592546-FC25-4F8F-A7E2-EB0DA85454C1}"/>
    <cellStyle name="常规_Sheet1_1" xfId="4411" xr:uid="{F7860245-10AF-46AF-B27A-2F149E8AD0E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34"/>
  <sheetViews>
    <sheetView tabSelected="1" topLeftCell="A215" zoomScale="90" zoomScaleNormal="90" workbookViewId="0">
      <selection activeCell="H228" sqref="H22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7" t="s">
        <v>134</v>
      </c>
      <c r="C2" s="123"/>
      <c r="D2" s="123"/>
      <c r="E2" s="123"/>
      <c r="F2" s="123"/>
      <c r="G2" s="123"/>
      <c r="H2" s="123"/>
      <c r="I2" s="123"/>
      <c r="J2" s="128" t="s">
        <v>140</v>
      </c>
      <c r="K2" s="115"/>
    </row>
    <row r="3" spans="1:11">
      <c r="A3" s="114"/>
      <c r="B3" s="124" t="s">
        <v>135</v>
      </c>
      <c r="C3" s="123"/>
      <c r="D3" s="123"/>
      <c r="E3" s="123"/>
      <c r="F3" s="123"/>
      <c r="G3" s="123"/>
      <c r="H3" s="123"/>
      <c r="I3" s="123"/>
      <c r="J3" s="123"/>
      <c r="K3" s="115"/>
    </row>
    <row r="4" spans="1:11">
      <c r="A4" s="114"/>
      <c r="B4" s="124" t="s">
        <v>136</v>
      </c>
      <c r="C4" s="123"/>
      <c r="D4" s="123"/>
      <c r="E4" s="123"/>
      <c r="F4" s="123"/>
      <c r="G4" s="123"/>
      <c r="H4" s="123"/>
      <c r="I4" s="123"/>
      <c r="J4" s="123"/>
      <c r="K4" s="115"/>
    </row>
    <row r="5" spans="1:11">
      <c r="A5" s="114"/>
      <c r="B5" s="124" t="s">
        <v>137</v>
      </c>
      <c r="C5" s="123"/>
      <c r="D5" s="123"/>
      <c r="E5" s="123"/>
      <c r="F5" s="123"/>
      <c r="G5" s="123"/>
      <c r="H5" s="123"/>
      <c r="I5" s="123"/>
      <c r="J5" s="123"/>
      <c r="K5" s="115"/>
    </row>
    <row r="6" spans="1:11">
      <c r="A6" s="114"/>
      <c r="B6" s="124" t="s">
        <v>138</v>
      </c>
      <c r="C6" s="123"/>
      <c r="D6" s="123"/>
      <c r="E6" s="123"/>
      <c r="F6" s="123"/>
      <c r="G6" s="123"/>
      <c r="H6" s="123"/>
      <c r="I6" s="123"/>
      <c r="J6" s="123"/>
      <c r="K6" s="115"/>
    </row>
    <row r="7" spans="1:11">
      <c r="A7" s="114"/>
      <c r="B7" s="124" t="s">
        <v>139</v>
      </c>
      <c r="C7" s="123"/>
      <c r="D7" s="123"/>
      <c r="E7" s="123"/>
      <c r="F7" s="123"/>
      <c r="G7" s="123"/>
      <c r="H7" s="123"/>
      <c r="I7" s="123"/>
      <c r="J7" s="123"/>
      <c r="K7" s="115"/>
    </row>
    <row r="8" spans="1:11">
      <c r="A8" s="114"/>
      <c r="B8" s="123"/>
      <c r="C8" s="123"/>
      <c r="D8" s="123"/>
      <c r="E8" s="123"/>
      <c r="F8" s="123"/>
      <c r="G8" s="123"/>
      <c r="H8" s="123"/>
      <c r="I8" s="123"/>
      <c r="J8" s="123"/>
      <c r="K8" s="115"/>
    </row>
    <row r="9" spans="1:11">
      <c r="A9" s="114"/>
      <c r="B9" s="101" t="s">
        <v>0</v>
      </c>
      <c r="C9" s="102"/>
      <c r="D9" s="102"/>
      <c r="E9" s="102"/>
      <c r="F9" s="103"/>
      <c r="G9" s="98"/>
      <c r="H9" s="99" t="s">
        <v>7</v>
      </c>
      <c r="I9" s="123"/>
      <c r="J9" s="99" t="s">
        <v>195</v>
      </c>
      <c r="K9" s="115"/>
    </row>
    <row r="10" spans="1:11" ht="15" customHeight="1">
      <c r="A10" s="114"/>
      <c r="B10" s="114" t="s">
        <v>708</v>
      </c>
      <c r="C10" s="123"/>
      <c r="D10" s="123"/>
      <c r="E10" s="123"/>
      <c r="F10" s="115"/>
      <c r="G10" s="116"/>
      <c r="H10" s="116" t="s">
        <v>708</v>
      </c>
      <c r="I10" s="123"/>
      <c r="J10" s="173">
        <v>51352</v>
      </c>
      <c r="K10" s="115"/>
    </row>
    <row r="11" spans="1:11">
      <c r="A11" s="114"/>
      <c r="B11" s="114" t="s">
        <v>709</v>
      </c>
      <c r="C11" s="123"/>
      <c r="D11" s="123"/>
      <c r="E11" s="123"/>
      <c r="F11" s="115"/>
      <c r="G11" s="116"/>
      <c r="H11" s="116" t="s">
        <v>709</v>
      </c>
      <c r="I11" s="123"/>
      <c r="J11" s="174"/>
      <c r="K11" s="115"/>
    </row>
    <row r="12" spans="1:11">
      <c r="A12" s="114"/>
      <c r="B12" s="114" t="s">
        <v>1011</v>
      </c>
      <c r="C12" s="123"/>
      <c r="D12" s="123"/>
      <c r="E12" s="123"/>
      <c r="F12" s="115"/>
      <c r="G12" s="116"/>
      <c r="H12" s="116" t="s">
        <v>710</v>
      </c>
      <c r="I12" s="123"/>
      <c r="J12" s="123"/>
      <c r="K12" s="115"/>
    </row>
    <row r="13" spans="1:11">
      <c r="A13" s="114"/>
      <c r="B13" s="114" t="s">
        <v>711</v>
      </c>
      <c r="C13" s="123"/>
      <c r="D13" s="123"/>
      <c r="E13" s="123"/>
      <c r="F13" s="115"/>
      <c r="G13" s="116"/>
      <c r="H13" s="116" t="s">
        <v>711</v>
      </c>
      <c r="I13" s="123"/>
      <c r="J13" s="99" t="s">
        <v>11</v>
      </c>
      <c r="K13" s="115"/>
    </row>
    <row r="14" spans="1:11" ht="15" customHeight="1">
      <c r="A14" s="114"/>
      <c r="B14" s="114" t="s">
        <v>712</v>
      </c>
      <c r="C14" s="123"/>
      <c r="D14" s="123"/>
      <c r="E14" s="123"/>
      <c r="F14" s="115"/>
      <c r="G14" s="116"/>
      <c r="H14" s="116" t="s">
        <v>712</v>
      </c>
      <c r="I14" s="123"/>
      <c r="J14" s="175">
        <v>45177</v>
      </c>
      <c r="K14" s="115"/>
    </row>
    <row r="15" spans="1:11" ht="15" customHeight="1">
      <c r="A15" s="114"/>
      <c r="B15" s="139" t="s">
        <v>1012</v>
      </c>
      <c r="C15" s="7"/>
      <c r="D15" s="7"/>
      <c r="E15" s="7"/>
      <c r="F15" s="8"/>
      <c r="G15" s="116"/>
      <c r="H15" s="138" t="s">
        <v>1012</v>
      </c>
      <c r="I15" s="123"/>
      <c r="J15" s="176"/>
      <c r="K15" s="115"/>
    </row>
    <row r="16" spans="1:11" ht="15" customHeight="1">
      <c r="A16" s="114"/>
      <c r="B16" s="123"/>
      <c r="C16" s="123"/>
      <c r="D16" s="123"/>
      <c r="E16" s="123"/>
      <c r="F16" s="123"/>
      <c r="G16" s="123"/>
      <c r="H16" s="123"/>
      <c r="I16" s="126" t="s">
        <v>142</v>
      </c>
      <c r="J16" s="121">
        <v>39915</v>
      </c>
      <c r="K16" s="115"/>
    </row>
    <row r="17" spans="1:11">
      <c r="A17" s="114"/>
      <c r="B17" s="123" t="s">
        <v>713</v>
      </c>
      <c r="C17" s="123"/>
      <c r="D17" s="123"/>
      <c r="E17" s="123"/>
      <c r="F17" s="123"/>
      <c r="G17" s="123"/>
      <c r="H17" s="123"/>
      <c r="I17" s="126" t="s">
        <v>143</v>
      </c>
      <c r="J17" s="121" t="s">
        <v>915</v>
      </c>
      <c r="K17" s="115"/>
    </row>
    <row r="18" spans="1:11" ht="18">
      <c r="A18" s="114"/>
      <c r="B18" s="123" t="s">
        <v>714</v>
      </c>
      <c r="C18" s="123"/>
      <c r="D18" s="123"/>
      <c r="E18" s="123"/>
      <c r="F18" s="123"/>
      <c r="G18" s="123"/>
      <c r="H18" s="123"/>
      <c r="I18" s="125" t="s">
        <v>258</v>
      </c>
      <c r="J18" s="104" t="s">
        <v>159</v>
      </c>
      <c r="K18" s="115"/>
    </row>
    <row r="19" spans="1:11">
      <c r="A19" s="114"/>
      <c r="B19" s="123"/>
      <c r="C19" s="123"/>
      <c r="D19" s="123"/>
      <c r="E19" s="123"/>
      <c r="F19" s="123"/>
      <c r="G19" s="123"/>
      <c r="H19" s="123"/>
      <c r="I19" s="123"/>
      <c r="J19" s="123"/>
      <c r="K19" s="115"/>
    </row>
    <row r="20" spans="1:11">
      <c r="A20" s="114"/>
      <c r="B20" s="100" t="s">
        <v>198</v>
      </c>
      <c r="C20" s="100" t="s">
        <v>199</v>
      </c>
      <c r="D20" s="117" t="s">
        <v>284</v>
      </c>
      <c r="E20" s="117" t="s">
        <v>200</v>
      </c>
      <c r="F20" s="177" t="s">
        <v>201</v>
      </c>
      <c r="G20" s="178"/>
      <c r="H20" s="100" t="s">
        <v>169</v>
      </c>
      <c r="I20" s="100" t="s">
        <v>202</v>
      </c>
      <c r="J20" s="100" t="s">
        <v>21</v>
      </c>
      <c r="K20" s="115"/>
    </row>
    <row r="21" spans="1:11">
      <c r="A21" s="114"/>
      <c r="B21" s="105"/>
      <c r="C21" s="105"/>
      <c r="D21" s="106"/>
      <c r="E21" s="106"/>
      <c r="F21" s="179"/>
      <c r="G21" s="180"/>
      <c r="H21" s="105" t="s">
        <v>141</v>
      </c>
      <c r="I21" s="105"/>
      <c r="J21" s="105"/>
      <c r="K21" s="115"/>
    </row>
    <row r="22" spans="1:11" ht="24">
      <c r="A22" s="114"/>
      <c r="B22" s="107">
        <v>10</v>
      </c>
      <c r="C22" s="10" t="s">
        <v>715</v>
      </c>
      <c r="D22" s="118" t="s">
        <v>715</v>
      </c>
      <c r="E22" s="118"/>
      <c r="F22" s="165"/>
      <c r="G22" s="166"/>
      <c r="H22" s="11" t="s">
        <v>907</v>
      </c>
      <c r="I22" s="14">
        <v>2.27</v>
      </c>
      <c r="J22" s="109">
        <f t="shared" ref="J22:J53" si="0">I22*B22</f>
        <v>22.7</v>
      </c>
      <c r="K22" s="115"/>
    </row>
    <row r="23" spans="1:11" ht="36">
      <c r="A23" s="114"/>
      <c r="B23" s="107">
        <v>10</v>
      </c>
      <c r="C23" s="10" t="s">
        <v>716</v>
      </c>
      <c r="D23" s="118" t="s">
        <v>716</v>
      </c>
      <c r="E23" s="118"/>
      <c r="F23" s="165"/>
      <c r="G23" s="166"/>
      <c r="H23" s="11" t="s">
        <v>908</v>
      </c>
      <c r="I23" s="14">
        <v>2.23</v>
      </c>
      <c r="J23" s="109">
        <f t="shared" si="0"/>
        <v>22.3</v>
      </c>
      <c r="K23" s="115"/>
    </row>
    <row r="24" spans="1:11" ht="36">
      <c r="A24" s="114"/>
      <c r="B24" s="107">
        <v>20</v>
      </c>
      <c r="C24" s="10" t="s">
        <v>717</v>
      </c>
      <c r="D24" s="118" t="s">
        <v>717</v>
      </c>
      <c r="E24" s="118"/>
      <c r="F24" s="165"/>
      <c r="G24" s="166"/>
      <c r="H24" s="11" t="s">
        <v>909</v>
      </c>
      <c r="I24" s="14">
        <v>0.75</v>
      </c>
      <c r="J24" s="109">
        <f t="shared" si="0"/>
        <v>15</v>
      </c>
      <c r="K24" s="115"/>
    </row>
    <row r="25" spans="1:11" ht="24">
      <c r="A25" s="114"/>
      <c r="B25" s="107">
        <v>50</v>
      </c>
      <c r="C25" s="10" t="s">
        <v>718</v>
      </c>
      <c r="D25" s="118" t="s">
        <v>718</v>
      </c>
      <c r="E25" s="118" t="s">
        <v>26</v>
      </c>
      <c r="F25" s="165" t="s">
        <v>719</v>
      </c>
      <c r="G25" s="166"/>
      <c r="H25" s="11" t="s">
        <v>720</v>
      </c>
      <c r="I25" s="14">
        <v>0.69</v>
      </c>
      <c r="J25" s="109">
        <f t="shared" si="0"/>
        <v>34.5</v>
      </c>
      <c r="K25" s="115"/>
    </row>
    <row r="26" spans="1:11" ht="24">
      <c r="A26" s="114"/>
      <c r="B26" s="107">
        <v>50</v>
      </c>
      <c r="C26" s="10" t="s">
        <v>718</v>
      </c>
      <c r="D26" s="118" t="s">
        <v>718</v>
      </c>
      <c r="E26" s="118" t="s">
        <v>27</v>
      </c>
      <c r="F26" s="165" t="s">
        <v>719</v>
      </c>
      <c r="G26" s="166"/>
      <c r="H26" s="11" t="s">
        <v>720</v>
      </c>
      <c r="I26" s="14">
        <v>0.7</v>
      </c>
      <c r="J26" s="109">
        <f t="shared" si="0"/>
        <v>35</v>
      </c>
      <c r="K26" s="115"/>
    </row>
    <row r="27" spans="1:11" ht="24">
      <c r="A27" s="114"/>
      <c r="B27" s="107">
        <v>50</v>
      </c>
      <c r="C27" s="10" t="s">
        <v>718</v>
      </c>
      <c r="D27" s="118" t="s">
        <v>718</v>
      </c>
      <c r="E27" s="118" t="s">
        <v>28</v>
      </c>
      <c r="F27" s="165" t="s">
        <v>719</v>
      </c>
      <c r="G27" s="166"/>
      <c r="H27" s="11" t="s">
        <v>720</v>
      </c>
      <c r="I27" s="14">
        <v>0.69</v>
      </c>
      <c r="J27" s="109">
        <f t="shared" si="0"/>
        <v>34.5</v>
      </c>
      <c r="K27" s="115"/>
    </row>
    <row r="28" spans="1:11" ht="24">
      <c r="A28" s="114"/>
      <c r="B28" s="107">
        <v>50</v>
      </c>
      <c r="C28" s="10" t="s">
        <v>718</v>
      </c>
      <c r="D28" s="118" t="s">
        <v>718</v>
      </c>
      <c r="E28" s="118" t="s">
        <v>29</v>
      </c>
      <c r="F28" s="165" t="s">
        <v>719</v>
      </c>
      <c r="G28" s="166"/>
      <c r="H28" s="11" t="s">
        <v>720</v>
      </c>
      <c r="I28" s="14">
        <v>0.69</v>
      </c>
      <c r="J28" s="109">
        <f t="shared" si="0"/>
        <v>34.5</v>
      </c>
      <c r="K28" s="115"/>
    </row>
    <row r="29" spans="1:11" ht="24">
      <c r="A29" s="114"/>
      <c r="B29" s="107">
        <v>20</v>
      </c>
      <c r="C29" s="10" t="s">
        <v>721</v>
      </c>
      <c r="D29" s="118" t="s">
        <v>721</v>
      </c>
      <c r="E29" s="118"/>
      <c r="F29" s="165"/>
      <c r="G29" s="166"/>
      <c r="H29" s="11" t="s">
        <v>910</v>
      </c>
      <c r="I29" s="14">
        <v>0.24</v>
      </c>
      <c r="J29" s="109">
        <f t="shared" si="0"/>
        <v>4.8</v>
      </c>
      <c r="K29" s="115"/>
    </row>
    <row r="30" spans="1:11">
      <c r="A30" s="114"/>
      <c r="B30" s="107">
        <v>5</v>
      </c>
      <c r="C30" s="10" t="s">
        <v>722</v>
      </c>
      <c r="D30" s="118" t="s">
        <v>722</v>
      </c>
      <c r="E30" s="118" t="s">
        <v>25</v>
      </c>
      <c r="F30" s="165" t="s">
        <v>272</v>
      </c>
      <c r="G30" s="166"/>
      <c r="H30" s="11" t="s">
        <v>723</v>
      </c>
      <c r="I30" s="14">
        <v>0.64</v>
      </c>
      <c r="J30" s="109">
        <f t="shared" si="0"/>
        <v>3.2</v>
      </c>
      <c r="K30" s="115"/>
    </row>
    <row r="31" spans="1:11" ht="24">
      <c r="A31" s="114"/>
      <c r="B31" s="107">
        <v>5</v>
      </c>
      <c r="C31" s="10" t="s">
        <v>724</v>
      </c>
      <c r="D31" s="118" t="s">
        <v>724</v>
      </c>
      <c r="E31" s="118" t="s">
        <v>25</v>
      </c>
      <c r="F31" s="165" t="s">
        <v>107</v>
      </c>
      <c r="G31" s="166"/>
      <c r="H31" s="11" t="s">
        <v>725</v>
      </c>
      <c r="I31" s="14">
        <v>0.65</v>
      </c>
      <c r="J31" s="109">
        <f t="shared" si="0"/>
        <v>3.25</v>
      </c>
      <c r="K31" s="115"/>
    </row>
    <row r="32" spans="1:11" ht="24">
      <c r="A32" s="114"/>
      <c r="B32" s="107">
        <v>5</v>
      </c>
      <c r="C32" s="10" t="s">
        <v>724</v>
      </c>
      <c r="D32" s="118" t="s">
        <v>724</v>
      </c>
      <c r="E32" s="118" t="s">
        <v>25</v>
      </c>
      <c r="F32" s="165" t="s">
        <v>212</v>
      </c>
      <c r="G32" s="166"/>
      <c r="H32" s="11" t="s">
        <v>725</v>
      </c>
      <c r="I32" s="14">
        <v>0.65</v>
      </c>
      <c r="J32" s="109">
        <f t="shared" si="0"/>
        <v>3.25</v>
      </c>
      <c r="K32" s="115"/>
    </row>
    <row r="33" spans="1:11" ht="24">
      <c r="A33" s="114"/>
      <c r="B33" s="107">
        <v>5</v>
      </c>
      <c r="C33" s="10" t="s">
        <v>724</v>
      </c>
      <c r="D33" s="118" t="s">
        <v>724</v>
      </c>
      <c r="E33" s="118" t="s">
        <v>25</v>
      </c>
      <c r="F33" s="165" t="s">
        <v>213</v>
      </c>
      <c r="G33" s="166"/>
      <c r="H33" s="11" t="s">
        <v>725</v>
      </c>
      <c r="I33" s="14">
        <v>0.65</v>
      </c>
      <c r="J33" s="109">
        <f t="shared" si="0"/>
        <v>3.25</v>
      </c>
      <c r="K33" s="115"/>
    </row>
    <row r="34" spans="1:11" ht="24">
      <c r="A34" s="114"/>
      <c r="B34" s="107">
        <v>10</v>
      </c>
      <c r="C34" s="10" t="s">
        <v>726</v>
      </c>
      <c r="D34" s="118" t="s">
        <v>726</v>
      </c>
      <c r="E34" s="118" t="s">
        <v>25</v>
      </c>
      <c r="F34" s="165" t="s">
        <v>484</v>
      </c>
      <c r="G34" s="166"/>
      <c r="H34" s="11" t="s">
        <v>727</v>
      </c>
      <c r="I34" s="14">
        <v>0.76</v>
      </c>
      <c r="J34" s="109">
        <f t="shared" si="0"/>
        <v>7.6</v>
      </c>
      <c r="K34" s="115"/>
    </row>
    <row r="35" spans="1:11" ht="24">
      <c r="A35" s="114"/>
      <c r="B35" s="107">
        <v>10</v>
      </c>
      <c r="C35" s="10" t="s">
        <v>726</v>
      </c>
      <c r="D35" s="118" t="s">
        <v>726</v>
      </c>
      <c r="E35" s="118" t="s">
        <v>26</v>
      </c>
      <c r="F35" s="165" t="s">
        <v>484</v>
      </c>
      <c r="G35" s="166"/>
      <c r="H35" s="11" t="s">
        <v>727</v>
      </c>
      <c r="I35" s="14">
        <v>0.76</v>
      </c>
      <c r="J35" s="109">
        <f t="shared" si="0"/>
        <v>7.6</v>
      </c>
      <c r="K35" s="115"/>
    </row>
    <row r="36" spans="1:11" ht="24">
      <c r="A36" s="114"/>
      <c r="B36" s="107">
        <v>10</v>
      </c>
      <c r="C36" s="10" t="s">
        <v>726</v>
      </c>
      <c r="D36" s="118" t="s">
        <v>726</v>
      </c>
      <c r="E36" s="118" t="s">
        <v>27</v>
      </c>
      <c r="F36" s="165" t="s">
        <v>484</v>
      </c>
      <c r="G36" s="166"/>
      <c r="H36" s="11" t="s">
        <v>727</v>
      </c>
      <c r="I36" s="14">
        <v>0.76</v>
      </c>
      <c r="J36" s="109">
        <f t="shared" si="0"/>
        <v>7.6</v>
      </c>
      <c r="K36" s="115"/>
    </row>
    <row r="37" spans="1:11" ht="24">
      <c r="A37" s="114"/>
      <c r="B37" s="107">
        <v>10</v>
      </c>
      <c r="C37" s="10" t="s">
        <v>726</v>
      </c>
      <c r="D37" s="118" t="s">
        <v>726</v>
      </c>
      <c r="E37" s="118" t="s">
        <v>28</v>
      </c>
      <c r="F37" s="165" t="s">
        <v>484</v>
      </c>
      <c r="G37" s="166"/>
      <c r="H37" s="11" t="s">
        <v>727</v>
      </c>
      <c r="I37" s="14">
        <v>0.76</v>
      </c>
      <c r="J37" s="109">
        <f t="shared" si="0"/>
        <v>7.6</v>
      </c>
      <c r="K37" s="115"/>
    </row>
    <row r="38" spans="1:11" ht="24">
      <c r="A38" s="114"/>
      <c r="B38" s="107">
        <v>10</v>
      </c>
      <c r="C38" s="10" t="s">
        <v>728</v>
      </c>
      <c r="D38" s="118" t="s">
        <v>728</v>
      </c>
      <c r="E38" s="118" t="s">
        <v>27</v>
      </c>
      <c r="F38" s="165" t="s">
        <v>273</v>
      </c>
      <c r="G38" s="166"/>
      <c r="H38" s="11" t="s">
        <v>729</v>
      </c>
      <c r="I38" s="14">
        <v>0.69</v>
      </c>
      <c r="J38" s="109">
        <f t="shared" si="0"/>
        <v>6.8999999999999995</v>
      </c>
      <c r="K38" s="115"/>
    </row>
    <row r="39" spans="1:11" ht="24">
      <c r="A39" s="114"/>
      <c r="B39" s="107">
        <v>10</v>
      </c>
      <c r="C39" s="10" t="s">
        <v>728</v>
      </c>
      <c r="D39" s="118" t="s">
        <v>728</v>
      </c>
      <c r="E39" s="118" t="s">
        <v>27</v>
      </c>
      <c r="F39" s="165" t="s">
        <v>673</v>
      </c>
      <c r="G39" s="166"/>
      <c r="H39" s="11" t="s">
        <v>729</v>
      </c>
      <c r="I39" s="14">
        <v>0.69</v>
      </c>
      <c r="J39" s="109">
        <f t="shared" si="0"/>
        <v>6.8999999999999995</v>
      </c>
      <c r="K39" s="115"/>
    </row>
    <row r="40" spans="1:11" ht="24">
      <c r="A40" s="114"/>
      <c r="B40" s="107">
        <v>10</v>
      </c>
      <c r="C40" s="10" t="s">
        <v>728</v>
      </c>
      <c r="D40" s="118" t="s">
        <v>728</v>
      </c>
      <c r="E40" s="118" t="s">
        <v>27</v>
      </c>
      <c r="F40" s="165" t="s">
        <v>271</v>
      </c>
      <c r="G40" s="166"/>
      <c r="H40" s="11" t="s">
        <v>729</v>
      </c>
      <c r="I40" s="14">
        <v>0.69</v>
      </c>
      <c r="J40" s="109">
        <f t="shared" si="0"/>
        <v>6.8999999999999995</v>
      </c>
      <c r="K40" s="115"/>
    </row>
    <row r="41" spans="1:11" ht="24">
      <c r="A41" s="114"/>
      <c r="B41" s="107">
        <v>10</v>
      </c>
      <c r="C41" s="10" t="s">
        <v>728</v>
      </c>
      <c r="D41" s="118" t="s">
        <v>728</v>
      </c>
      <c r="E41" s="118" t="s">
        <v>27</v>
      </c>
      <c r="F41" s="165" t="s">
        <v>272</v>
      </c>
      <c r="G41" s="166"/>
      <c r="H41" s="11" t="s">
        <v>729</v>
      </c>
      <c r="I41" s="14">
        <v>0.69</v>
      </c>
      <c r="J41" s="109">
        <f t="shared" si="0"/>
        <v>6.8999999999999995</v>
      </c>
      <c r="K41" s="115"/>
    </row>
    <row r="42" spans="1:11" ht="24">
      <c r="A42" s="114"/>
      <c r="B42" s="107">
        <v>6</v>
      </c>
      <c r="C42" s="10" t="s">
        <v>730</v>
      </c>
      <c r="D42" s="118" t="s">
        <v>860</v>
      </c>
      <c r="E42" s="118" t="s">
        <v>731</v>
      </c>
      <c r="F42" s="165"/>
      <c r="G42" s="166"/>
      <c r="H42" s="11" t="s">
        <v>911</v>
      </c>
      <c r="I42" s="14">
        <v>3.35</v>
      </c>
      <c r="J42" s="109">
        <f t="shared" si="0"/>
        <v>20.100000000000001</v>
      </c>
      <c r="K42" s="115"/>
    </row>
    <row r="43" spans="1:11">
      <c r="A43" s="114"/>
      <c r="B43" s="107">
        <v>10</v>
      </c>
      <c r="C43" s="10" t="s">
        <v>732</v>
      </c>
      <c r="D43" s="118" t="s">
        <v>861</v>
      </c>
      <c r="E43" s="118" t="s">
        <v>733</v>
      </c>
      <c r="F43" s="165"/>
      <c r="G43" s="166"/>
      <c r="H43" s="11" t="s">
        <v>734</v>
      </c>
      <c r="I43" s="14">
        <v>1.29</v>
      </c>
      <c r="J43" s="109">
        <f t="shared" si="0"/>
        <v>12.9</v>
      </c>
      <c r="K43" s="115"/>
    </row>
    <row r="44" spans="1:11">
      <c r="A44" s="114"/>
      <c r="B44" s="107">
        <v>10</v>
      </c>
      <c r="C44" s="10" t="s">
        <v>732</v>
      </c>
      <c r="D44" s="118" t="s">
        <v>862</v>
      </c>
      <c r="E44" s="118" t="s">
        <v>735</v>
      </c>
      <c r="F44" s="165"/>
      <c r="G44" s="166"/>
      <c r="H44" s="11" t="s">
        <v>734</v>
      </c>
      <c r="I44" s="14">
        <v>1.94</v>
      </c>
      <c r="J44" s="109">
        <f t="shared" si="0"/>
        <v>19.399999999999999</v>
      </c>
      <c r="K44" s="115"/>
    </row>
    <row r="45" spans="1:11" ht="24">
      <c r="A45" s="114"/>
      <c r="B45" s="107">
        <v>10</v>
      </c>
      <c r="C45" s="10" t="s">
        <v>736</v>
      </c>
      <c r="D45" s="118" t="s">
        <v>863</v>
      </c>
      <c r="E45" s="118" t="s">
        <v>737</v>
      </c>
      <c r="F45" s="165" t="s">
        <v>272</v>
      </c>
      <c r="G45" s="166"/>
      <c r="H45" s="11" t="s">
        <v>912</v>
      </c>
      <c r="I45" s="14">
        <v>1.29</v>
      </c>
      <c r="J45" s="109">
        <f t="shared" si="0"/>
        <v>12.9</v>
      </c>
      <c r="K45" s="115"/>
    </row>
    <row r="46" spans="1:11" ht="24">
      <c r="A46" s="114"/>
      <c r="B46" s="107">
        <v>6</v>
      </c>
      <c r="C46" s="10" t="s">
        <v>736</v>
      </c>
      <c r="D46" s="118" t="s">
        <v>864</v>
      </c>
      <c r="E46" s="118" t="s">
        <v>738</v>
      </c>
      <c r="F46" s="165" t="s">
        <v>271</v>
      </c>
      <c r="G46" s="166"/>
      <c r="H46" s="11" t="s">
        <v>912</v>
      </c>
      <c r="I46" s="14">
        <v>1.99</v>
      </c>
      <c r="J46" s="109">
        <f t="shared" si="0"/>
        <v>11.94</v>
      </c>
      <c r="K46" s="115"/>
    </row>
    <row r="47" spans="1:11" ht="24">
      <c r="A47" s="114"/>
      <c r="B47" s="107">
        <v>10</v>
      </c>
      <c r="C47" s="10" t="s">
        <v>739</v>
      </c>
      <c r="D47" s="118" t="s">
        <v>865</v>
      </c>
      <c r="E47" s="118" t="s">
        <v>740</v>
      </c>
      <c r="F47" s="165"/>
      <c r="G47" s="166"/>
      <c r="H47" s="11" t="s">
        <v>741</v>
      </c>
      <c r="I47" s="14">
        <v>1.0900000000000001</v>
      </c>
      <c r="J47" s="109">
        <f t="shared" si="0"/>
        <v>10.9</v>
      </c>
      <c r="K47" s="115"/>
    </row>
    <row r="48" spans="1:11">
      <c r="A48" s="114"/>
      <c r="B48" s="107">
        <v>10</v>
      </c>
      <c r="C48" s="10" t="s">
        <v>742</v>
      </c>
      <c r="D48" s="118" t="s">
        <v>866</v>
      </c>
      <c r="E48" s="118" t="s">
        <v>743</v>
      </c>
      <c r="F48" s="165"/>
      <c r="G48" s="166"/>
      <c r="H48" s="11" t="s">
        <v>744</v>
      </c>
      <c r="I48" s="14">
        <v>1.59</v>
      </c>
      <c r="J48" s="109">
        <f t="shared" si="0"/>
        <v>15.9</v>
      </c>
      <c r="K48" s="115"/>
    </row>
    <row r="49" spans="1:11">
      <c r="A49" s="114"/>
      <c r="B49" s="107">
        <v>10</v>
      </c>
      <c r="C49" s="10" t="s">
        <v>742</v>
      </c>
      <c r="D49" s="118" t="s">
        <v>867</v>
      </c>
      <c r="E49" s="118" t="s">
        <v>733</v>
      </c>
      <c r="F49" s="165"/>
      <c r="G49" s="166"/>
      <c r="H49" s="11" t="s">
        <v>744</v>
      </c>
      <c r="I49" s="14">
        <v>2.2400000000000002</v>
      </c>
      <c r="J49" s="109">
        <f t="shared" si="0"/>
        <v>22.400000000000002</v>
      </c>
      <c r="K49" s="115"/>
    </row>
    <row r="50" spans="1:11">
      <c r="A50" s="114"/>
      <c r="B50" s="107">
        <v>10</v>
      </c>
      <c r="C50" s="10" t="s">
        <v>742</v>
      </c>
      <c r="D50" s="118" t="s">
        <v>868</v>
      </c>
      <c r="E50" s="118" t="s">
        <v>745</v>
      </c>
      <c r="F50" s="165"/>
      <c r="G50" s="166"/>
      <c r="H50" s="11" t="s">
        <v>744</v>
      </c>
      <c r="I50" s="14">
        <v>2.79</v>
      </c>
      <c r="J50" s="109">
        <f t="shared" si="0"/>
        <v>27.9</v>
      </c>
      <c r="K50" s="115"/>
    </row>
    <row r="51" spans="1:11">
      <c r="A51" s="114"/>
      <c r="B51" s="107">
        <v>2</v>
      </c>
      <c r="C51" s="10" t="s">
        <v>742</v>
      </c>
      <c r="D51" s="118" t="s">
        <v>869</v>
      </c>
      <c r="E51" s="118" t="s">
        <v>746</v>
      </c>
      <c r="F51" s="165"/>
      <c r="G51" s="166"/>
      <c r="H51" s="11" t="s">
        <v>744</v>
      </c>
      <c r="I51" s="14">
        <v>11.99</v>
      </c>
      <c r="J51" s="109">
        <f t="shared" si="0"/>
        <v>23.98</v>
      </c>
      <c r="K51" s="115"/>
    </row>
    <row r="52" spans="1:11">
      <c r="A52" s="114"/>
      <c r="B52" s="107">
        <v>20</v>
      </c>
      <c r="C52" s="10" t="s">
        <v>747</v>
      </c>
      <c r="D52" s="118" t="s">
        <v>870</v>
      </c>
      <c r="E52" s="118" t="s">
        <v>748</v>
      </c>
      <c r="F52" s="165" t="s">
        <v>583</v>
      </c>
      <c r="G52" s="166"/>
      <c r="H52" s="11" t="s">
        <v>749</v>
      </c>
      <c r="I52" s="14">
        <v>0.42</v>
      </c>
      <c r="J52" s="109">
        <f t="shared" si="0"/>
        <v>8.4</v>
      </c>
      <c r="K52" s="115"/>
    </row>
    <row r="53" spans="1:11">
      <c r="A53" s="114"/>
      <c r="B53" s="107">
        <v>50</v>
      </c>
      <c r="C53" s="10" t="s">
        <v>747</v>
      </c>
      <c r="D53" s="118" t="s">
        <v>871</v>
      </c>
      <c r="E53" s="118" t="s">
        <v>737</v>
      </c>
      <c r="F53" s="165" t="s">
        <v>273</v>
      </c>
      <c r="G53" s="166"/>
      <c r="H53" s="11" t="s">
        <v>749</v>
      </c>
      <c r="I53" s="14">
        <v>0.48</v>
      </c>
      <c r="J53" s="109">
        <f t="shared" si="0"/>
        <v>24</v>
      </c>
      <c r="K53" s="115"/>
    </row>
    <row r="54" spans="1:11">
      <c r="A54" s="114"/>
      <c r="B54" s="107">
        <v>50</v>
      </c>
      <c r="C54" s="10" t="s">
        <v>747</v>
      </c>
      <c r="D54" s="118" t="s">
        <v>872</v>
      </c>
      <c r="E54" s="118" t="s">
        <v>750</v>
      </c>
      <c r="F54" s="165" t="s">
        <v>273</v>
      </c>
      <c r="G54" s="166"/>
      <c r="H54" s="11" t="s">
        <v>749</v>
      </c>
      <c r="I54" s="14">
        <v>0.52</v>
      </c>
      <c r="J54" s="109">
        <f t="shared" ref="J54:J85" si="1">I54*B54</f>
        <v>26</v>
      </c>
      <c r="K54" s="115"/>
    </row>
    <row r="55" spans="1:11">
      <c r="A55" s="114"/>
      <c r="B55" s="107">
        <v>50</v>
      </c>
      <c r="C55" s="10" t="s">
        <v>747</v>
      </c>
      <c r="D55" s="118" t="s">
        <v>873</v>
      </c>
      <c r="E55" s="118" t="s">
        <v>733</v>
      </c>
      <c r="F55" s="165" t="s">
        <v>273</v>
      </c>
      <c r="G55" s="166"/>
      <c r="H55" s="11" t="s">
        <v>749</v>
      </c>
      <c r="I55" s="14">
        <v>0.56000000000000005</v>
      </c>
      <c r="J55" s="109">
        <f t="shared" si="1"/>
        <v>28.000000000000004</v>
      </c>
      <c r="K55" s="115"/>
    </row>
    <row r="56" spans="1:11">
      <c r="A56" s="114"/>
      <c r="B56" s="107">
        <v>20</v>
      </c>
      <c r="C56" s="10" t="s">
        <v>747</v>
      </c>
      <c r="D56" s="118" t="s">
        <v>873</v>
      </c>
      <c r="E56" s="118" t="s">
        <v>733</v>
      </c>
      <c r="F56" s="165" t="s">
        <v>583</v>
      </c>
      <c r="G56" s="166"/>
      <c r="H56" s="11" t="s">
        <v>749</v>
      </c>
      <c r="I56" s="14">
        <v>0.56000000000000005</v>
      </c>
      <c r="J56" s="109">
        <f t="shared" si="1"/>
        <v>11.200000000000001</v>
      </c>
      <c r="K56" s="115"/>
    </row>
    <row r="57" spans="1:11">
      <c r="A57" s="114"/>
      <c r="B57" s="107">
        <v>50</v>
      </c>
      <c r="C57" s="10" t="s">
        <v>747</v>
      </c>
      <c r="D57" s="118" t="s">
        <v>874</v>
      </c>
      <c r="E57" s="118" t="s">
        <v>751</v>
      </c>
      <c r="F57" s="165" t="s">
        <v>273</v>
      </c>
      <c r="G57" s="166"/>
      <c r="H57" s="11" t="s">
        <v>749</v>
      </c>
      <c r="I57" s="14">
        <v>0.62</v>
      </c>
      <c r="J57" s="109">
        <f t="shared" si="1"/>
        <v>31</v>
      </c>
      <c r="K57" s="115"/>
    </row>
    <row r="58" spans="1:11">
      <c r="A58" s="114"/>
      <c r="B58" s="107">
        <v>10</v>
      </c>
      <c r="C58" s="10" t="s">
        <v>747</v>
      </c>
      <c r="D58" s="118" t="s">
        <v>875</v>
      </c>
      <c r="E58" s="118" t="s">
        <v>752</v>
      </c>
      <c r="F58" s="165" t="s">
        <v>583</v>
      </c>
      <c r="G58" s="166"/>
      <c r="H58" s="11" t="s">
        <v>749</v>
      </c>
      <c r="I58" s="14">
        <v>0.75</v>
      </c>
      <c r="J58" s="109">
        <f t="shared" si="1"/>
        <v>7.5</v>
      </c>
      <c r="K58" s="115"/>
    </row>
    <row r="59" spans="1:11" ht="24">
      <c r="A59" s="114"/>
      <c r="B59" s="107">
        <v>10</v>
      </c>
      <c r="C59" s="10" t="s">
        <v>753</v>
      </c>
      <c r="D59" s="118" t="s">
        <v>876</v>
      </c>
      <c r="E59" s="118" t="s">
        <v>750</v>
      </c>
      <c r="F59" s="165" t="s">
        <v>107</v>
      </c>
      <c r="G59" s="166"/>
      <c r="H59" s="11" t="s">
        <v>754</v>
      </c>
      <c r="I59" s="14">
        <v>3.29</v>
      </c>
      <c r="J59" s="109">
        <f t="shared" si="1"/>
        <v>32.9</v>
      </c>
      <c r="K59" s="115"/>
    </row>
    <row r="60" spans="1:11">
      <c r="A60" s="114"/>
      <c r="B60" s="107">
        <v>6</v>
      </c>
      <c r="C60" s="10" t="s">
        <v>755</v>
      </c>
      <c r="D60" s="118" t="s">
        <v>877</v>
      </c>
      <c r="E60" s="118" t="s">
        <v>750</v>
      </c>
      <c r="F60" s="165" t="s">
        <v>673</v>
      </c>
      <c r="G60" s="166"/>
      <c r="H60" s="11" t="s">
        <v>756</v>
      </c>
      <c r="I60" s="14">
        <v>3.34</v>
      </c>
      <c r="J60" s="109">
        <f t="shared" si="1"/>
        <v>20.04</v>
      </c>
      <c r="K60" s="115"/>
    </row>
    <row r="61" spans="1:11" ht="24">
      <c r="A61" s="114"/>
      <c r="B61" s="107">
        <v>4</v>
      </c>
      <c r="C61" s="10" t="s">
        <v>757</v>
      </c>
      <c r="D61" s="118" t="s">
        <v>878</v>
      </c>
      <c r="E61" s="118" t="s">
        <v>750</v>
      </c>
      <c r="F61" s="165" t="s">
        <v>758</v>
      </c>
      <c r="G61" s="166"/>
      <c r="H61" s="11" t="s">
        <v>759</v>
      </c>
      <c r="I61" s="14">
        <v>4.09</v>
      </c>
      <c r="J61" s="109">
        <f t="shared" si="1"/>
        <v>16.36</v>
      </c>
      <c r="K61" s="115"/>
    </row>
    <row r="62" spans="1:11" ht="24">
      <c r="A62" s="114"/>
      <c r="B62" s="107">
        <v>4</v>
      </c>
      <c r="C62" s="10" t="s">
        <v>757</v>
      </c>
      <c r="D62" s="118" t="s">
        <v>879</v>
      </c>
      <c r="E62" s="118" t="s">
        <v>751</v>
      </c>
      <c r="F62" s="165" t="s">
        <v>758</v>
      </c>
      <c r="G62" s="166"/>
      <c r="H62" s="11" t="s">
        <v>759</v>
      </c>
      <c r="I62" s="14">
        <v>5.14</v>
      </c>
      <c r="J62" s="109">
        <f t="shared" si="1"/>
        <v>20.56</v>
      </c>
      <c r="K62" s="115"/>
    </row>
    <row r="63" spans="1:11" ht="36">
      <c r="A63" s="114"/>
      <c r="B63" s="107">
        <v>6</v>
      </c>
      <c r="C63" s="10" t="s">
        <v>760</v>
      </c>
      <c r="D63" s="118" t="s">
        <v>880</v>
      </c>
      <c r="E63" s="118" t="s">
        <v>750</v>
      </c>
      <c r="F63" s="165"/>
      <c r="G63" s="166"/>
      <c r="H63" s="11" t="s">
        <v>761</v>
      </c>
      <c r="I63" s="14">
        <v>3.59</v>
      </c>
      <c r="J63" s="109">
        <f t="shared" si="1"/>
        <v>21.54</v>
      </c>
      <c r="K63" s="115"/>
    </row>
    <row r="64" spans="1:11" ht="24">
      <c r="A64" s="114"/>
      <c r="B64" s="107">
        <v>20</v>
      </c>
      <c r="C64" s="10" t="s">
        <v>762</v>
      </c>
      <c r="D64" s="118" t="s">
        <v>881</v>
      </c>
      <c r="E64" s="118" t="s">
        <v>23</v>
      </c>
      <c r="F64" s="165"/>
      <c r="G64" s="166"/>
      <c r="H64" s="11" t="s">
        <v>763</v>
      </c>
      <c r="I64" s="14">
        <v>0.48</v>
      </c>
      <c r="J64" s="109">
        <f t="shared" si="1"/>
        <v>9.6</v>
      </c>
      <c r="K64" s="115"/>
    </row>
    <row r="65" spans="1:11">
      <c r="A65" s="114"/>
      <c r="B65" s="107">
        <v>40</v>
      </c>
      <c r="C65" s="10" t="s">
        <v>764</v>
      </c>
      <c r="D65" s="118" t="s">
        <v>764</v>
      </c>
      <c r="E65" s="118"/>
      <c r="F65" s="165"/>
      <c r="G65" s="166"/>
      <c r="H65" s="11" t="s">
        <v>765</v>
      </c>
      <c r="I65" s="14">
        <v>0.68</v>
      </c>
      <c r="J65" s="109">
        <f t="shared" si="1"/>
        <v>27.200000000000003</v>
      </c>
      <c r="K65" s="115"/>
    </row>
    <row r="66" spans="1:11">
      <c r="A66" s="114"/>
      <c r="B66" s="107">
        <v>20</v>
      </c>
      <c r="C66" s="10" t="s">
        <v>766</v>
      </c>
      <c r="D66" s="118" t="s">
        <v>766</v>
      </c>
      <c r="E66" s="118" t="s">
        <v>23</v>
      </c>
      <c r="F66" s="165" t="s">
        <v>271</v>
      </c>
      <c r="G66" s="166"/>
      <c r="H66" s="11" t="s">
        <v>767</v>
      </c>
      <c r="I66" s="14">
        <v>0.59</v>
      </c>
      <c r="J66" s="109">
        <f t="shared" si="1"/>
        <v>11.799999999999999</v>
      </c>
      <c r="K66" s="115"/>
    </row>
    <row r="67" spans="1:11">
      <c r="A67" s="114"/>
      <c r="B67" s="107">
        <v>20</v>
      </c>
      <c r="C67" s="10" t="s">
        <v>766</v>
      </c>
      <c r="D67" s="118" t="s">
        <v>766</v>
      </c>
      <c r="E67" s="118" t="s">
        <v>23</v>
      </c>
      <c r="F67" s="165" t="s">
        <v>719</v>
      </c>
      <c r="G67" s="166"/>
      <c r="H67" s="11" t="s">
        <v>767</v>
      </c>
      <c r="I67" s="14">
        <v>0.59</v>
      </c>
      <c r="J67" s="109">
        <f t="shared" si="1"/>
        <v>11.799999999999999</v>
      </c>
      <c r="K67" s="115"/>
    </row>
    <row r="68" spans="1:11">
      <c r="A68" s="114"/>
      <c r="B68" s="107">
        <v>20</v>
      </c>
      <c r="C68" s="10" t="s">
        <v>766</v>
      </c>
      <c r="D68" s="118" t="s">
        <v>766</v>
      </c>
      <c r="E68" s="118" t="s">
        <v>25</v>
      </c>
      <c r="F68" s="165" t="s">
        <v>271</v>
      </c>
      <c r="G68" s="166"/>
      <c r="H68" s="11" t="s">
        <v>767</v>
      </c>
      <c r="I68" s="14">
        <v>0.59</v>
      </c>
      <c r="J68" s="109">
        <f t="shared" si="1"/>
        <v>11.799999999999999</v>
      </c>
      <c r="K68" s="115"/>
    </row>
    <row r="69" spans="1:11">
      <c r="A69" s="114"/>
      <c r="B69" s="107">
        <v>20</v>
      </c>
      <c r="C69" s="10" t="s">
        <v>766</v>
      </c>
      <c r="D69" s="118" t="s">
        <v>766</v>
      </c>
      <c r="E69" s="118" t="s">
        <v>25</v>
      </c>
      <c r="F69" s="165" t="s">
        <v>719</v>
      </c>
      <c r="G69" s="166"/>
      <c r="H69" s="11" t="s">
        <v>767</v>
      </c>
      <c r="I69" s="14">
        <v>0.59</v>
      </c>
      <c r="J69" s="109">
        <f t="shared" si="1"/>
        <v>11.799999999999999</v>
      </c>
      <c r="K69" s="115"/>
    </row>
    <row r="70" spans="1:11">
      <c r="A70" s="114"/>
      <c r="B70" s="107">
        <v>20</v>
      </c>
      <c r="C70" s="10" t="s">
        <v>766</v>
      </c>
      <c r="D70" s="118" t="s">
        <v>766</v>
      </c>
      <c r="E70" s="118" t="s">
        <v>26</v>
      </c>
      <c r="F70" s="165" t="s">
        <v>271</v>
      </c>
      <c r="G70" s="166"/>
      <c r="H70" s="11" t="s">
        <v>767</v>
      </c>
      <c r="I70" s="14">
        <v>0.59</v>
      </c>
      <c r="J70" s="109">
        <f t="shared" si="1"/>
        <v>11.799999999999999</v>
      </c>
      <c r="K70" s="115"/>
    </row>
    <row r="71" spans="1:11">
      <c r="A71" s="114"/>
      <c r="B71" s="107">
        <v>20</v>
      </c>
      <c r="C71" s="10" t="s">
        <v>766</v>
      </c>
      <c r="D71" s="118" t="s">
        <v>766</v>
      </c>
      <c r="E71" s="118" t="s">
        <v>26</v>
      </c>
      <c r="F71" s="165" t="s">
        <v>719</v>
      </c>
      <c r="G71" s="166"/>
      <c r="H71" s="11" t="s">
        <v>767</v>
      </c>
      <c r="I71" s="14">
        <v>0.59</v>
      </c>
      <c r="J71" s="109">
        <f t="shared" si="1"/>
        <v>11.799999999999999</v>
      </c>
      <c r="K71" s="115"/>
    </row>
    <row r="72" spans="1:11">
      <c r="A72" s="114"/>
      <c r="B72" s="107">
        <v>20</v>
      </c>
      <c r="C72" s="10" t="s">
        <v>766</v>
      </c>
      <c r="D72" s="118" t="s">
        <v>766</v>
      </c>
      <c r="E72" s="118" t="s">
        <v>294</v>
      </c>
      <c r="F72" s="165" t="s">
        <v>272</v>
      </c>
      <c r="G72" s="166"/>
      <c r="H72" s="11" t="s">
        <v>767</v>
      </c>
      <c r="I72" s="14">
        <v>0.59</v>
      </c>
      <c r="J72" s="109">
        <f t="shared" si="1"/>
        <v>11.799999999999999</v>
      </c>
      <c r="K72" s="115"/>
    </row>
    <row r="73" spans="1:11" ht="24">
      <c r="A73" s="114"/>
      <c r="B73" s="107">
        <v>10</v>
      </c>
      <c r="C73" s="10" t="s">
        <v>768</v>
      </c>
      <c r="D73" s="118" t="s">
        <v>768</v>
      </c>
      <c r="E73" s="118" t="s">
        <v>23</v>
      </c>
      <c r="F73" s="165" t="s">
        <v>769</v>
      </c>
      <c r="G73" s="166"/>
      <c r="H73" s="11" t="s">
        <v>770</v>
      </c>
      <c r="I73" s="14">
        <v>0.67</v>
      </c>
      <c r="J73" s="109">
        <f t="shared" si="1"/>
        <v>6.7</v>
      </c>
      <c r="K73" s="115"/>
    </row>
    <row r="74" spans="1:11" ht="24">
      <c r="A74" s="114"/>
      <c r="B74" s="107">
        <v>10</v>
      </c>
      <c r="C74" s="10" t="s">
        <v>768</v>
      </c>
      <c r="D74" s="118" t="s">
        <v>768</v>
      </c>
      <c r="E74" s="118" t="s">
        <v>23</v>
      </c>
      <c r="F74" s="165" t="s">
        <v>771</v>
      </c>
      <c r="G74" s="166"/>
      <c r="H74" s="11" t="s">
        <v>770</v>
      </c>
      <c r="I74" s="14">
        <v>0.67</v>
      </c>
      <c r="J74" s="109">
        <f t="shared" si="1"/>
        <v>6.7</v>
      </c>
      <c r="K74" s="115"/>
    </row>
    <row r="75" spans="1:11" ht="24">
      <c r="A75" s="114"/>
      <c r="B75" s="107">
        <v>10</v>
      </c>
      <c r="C75" s="10" t="s">
        <v>768</v>
      </c>
      <c r="D75" s="118" t="s">
        <v>768</v>
      </c>
      <c r="E75" s="118" t="s">
        <v>23</v>
      </c>
      <c r="F75" s="165" t="s">
        <v>772</v>
      </c>
      <c r="G75" s="166"/>
      <c r="H75" s="11" t="s">
        <v>770</v>
      </c>
      <c r="I75" s="14">
        <v>0.67</v>
      </c>
      <c r="J75" s="109">
        <f t="shared" si="1"/>
        <v>6.7</v>
      </c>
      <c r="K75" s="115"/>
    </row>
    <row r="76" spans="1:11" ht="24">
      <c r="A76" s="114"/>
      <c r="B76" s="107">
        <v>10</v>
      </c>
      <c r="C76" s="10" t="s">
        <v>768</v>
      </c>
      <c r="D76" s="118" t="s">
        <v>768</v>
      </c>
      <c r="E76" s="118" t="s">
        <v>25</v>
      </c>
      <c r="F76" s="165" t="s">
        <v>769</v>
      </c>
      <c r="G76" s="166"/>
      <c r="H76" s="11" t="s">
        <v>770</v>
      </c>
      <c r="I76" s="14">
        <v>0.67</v>
      </c>
      <c r="J76" s="109">
        <f t="shared" si="1"/>
        <v>6.7</v>
      </c>
      <c r="K76" s="115"/>
    </row>
    <row r="77" spans="1:11" ht="24">
      <c r="A77" s="114"/>
      <c r="B77" s="107">
        <v>10</v>
      </c>
      <c r="C77" s="10" t="s">
        <v>768</v>
      </c>
      <c r="D77" s="118" t="s">
        <v>768</v>
      </c>
      <c r="E77" s="118" t="s">
        <v>25</v>
      </c>
      <c r="F77" s="165" t="s">
        <v>771</v>
      </c>
      <c r="G77" s="166"/>
      <c r="H77" s="11" t="s">
        <v>770</v>
      </c>
      <c r="I77" s="14">
        <v>0.67</v>
      </c>
      <c r="J77" s="109">
        <f t="shared" si="1"/>
        <v>6.7</v>
      </c>
      <c r="K77" s="115"/>
    </row>
    <row r="78" spans="1:11" ht="24">
      <c r="A78" s="114"/>
      <c r="B78" s="107">
        <v>10</v>
      </c>
      <c r="C78" s="10" t="s">
        <v>768</v>
      </c>
      <c r="D78" s="118" t="s">
        <v>768</v>
      </c>
      <c r="E78" s="118" t="s">
        <v>25</v>
      </c>
      <c r="F78" s="165" t="s">
        <v>772</v>
      </c>
      <c r="G78" s="166"/>
      <c r="H78" s="11" t="s">
        <v>770</v>
      </c>
      <c r="I78" s="14">
        <v>0.67</v>
      </c>
      <c r="J78" s="109">
        <f t="shared" si="1"/>
        <v>6.7</v>
      </c>
      <c r="K78" s="115"/>
    </row>
    <row r="79" spans="1:11" ht="24">
      <c r="A79" s="114"/>
      <c r="B79" s="107">
        <v>10</v>
      </c>
      <c r="C79" s="10" t="s">
        <v>768</v>
      </c>
      <c r="D79" s="118" t="s">
        <v>768</v>
      </c>
      <c r="E79" s="118" t="s">
        <v>26</v>
      </c>
      <c r="F79" s="165" t="s">
        <v>769</v>
      </c>
      <c r="G79" s="166"/>
      <c r="H79" s="11" t="s">
        <v>770</v>
      </c>
      <c r="I79" s="14">
        <v>0.67</v>
      </c>
      <c r="J79" s="109">
        <f t="shared" si="1"/>
        <v>6.7</v>
      </c>
      <c r="K79" s="115"/>
    </row>
    <row r="80" spans="1:11" ht="24">
      <c r="A80" s="114"/>
      <c r="B80" s="107">
        <v>10</v>
      </c>
      <c r="C80" s="10" t="s">
        <v>768</v>
      </c>
      <c r="D80" s="118" t="s">
        <v>768</v>
      </c>
      <c r="E80" s="118" t="s">
        <v>26</v>
      </c>
      <c r="F80" s="165" t="s">
        <v>771</v>
      </c>
      <c r="G80" s="166"/>
      <c r="H80" s="11" t="s">
        <v>770</v>
      </c>
      <c r="I80" s="14">
        <v>0.67</v>
      </c>
      <c r="J80" s="109">
        <f t="shared" si="1"/>
        <v>6.7</v>
      </c>
      <c r="K80" s="115"/>
    </row>
    <row r="81" spans="1:11" ht="24">
      <c r="A81" s="114"/>
      <c r="B81" s="107">
        <v>10</v>
      </c>
      <c r="C81" s="10" t="s">
        <v>768</v>
      </c>
      <c r="D81" s="118" t="s">
        <v>768</v>
      </c>
      <c r="E81" s="118" t="s">
        <v>26</v>
      </c>
      <c r="F81" s="165" t="s">
        <v>772</v>
      </c>
      <c r="G81" s="166"/>
      <c r="H81" s="11" t="s">
        <v>770</v>
      </c>
      <c r="I81" s="14">
        <v>0.67</v>
      </c>
      <c r="J81" s="109">
        <f t="shared" si="1"/>
        <v>6.7</v>
      </c>
      <c r="K81" s="115"/>
    </row>
    <row r="82" spans="1:11" ht="36">
      <c r="A82" s="114"/>
      <c r="B82" s="107">
        <v>5</v>
      </c>
      <c r="C82" s="10" t="s">
        <v>773</v>
      </c>
      <c r="D82" s="118" t="s">
        <v>773</v>
      </c>
      <c r="E82" s="118" t="s">
        <v>26</v>
      </c>
      <c r="F82" s="165" t="s">
        <v>270</v>
      </c>
      <c r="G82" s="166"/>
      <c r="H82" s="11" t="s">
        <v>913</v>
      </c>
      <c r="I82" s="14">
        <v>2.74</v>
      </c>
      <c r="J82" s="109">
        <f t="shared" si="1"/>
        <v>13.700000000000001</v>
      </c>
      <c r="K82" s="115"/>
    </row>
    <row r="83" spans="1:11" ht="36">
      <c r="A83" s="114"/>
      <c r="B83" s="107">
        <v>5</v>
      </c>
      <c r="C83" s="10" t="s">
        <v>774</v>
      </c>
      <c r="D83" s="118" t="s">
        <v>774</v>
      </c>
      <c r="E83" s="118" t="s">
        <v>25</v>
      </c>
      <c r="F83" s="165" t="s">
        <v>107</v>
      </c>
      <c r="G83" s="166"/>
      <c r="H83" s="11" t="s">
        <v>775</v>
      </c>
      <c r="I83" s="14">
        <v>2.2000000000000002</v>
      </c>
      <c r="J83" s="109">
        <f t="shared" si="1"/>
        <v>11</v>
      </c>
      <c r="K83" s="115"/>
    </row>
    <row r="84" spans="1:11" ht="36">
      <c r="A84" s="114"/>
      <c r="B84" s="107">
        <v>5</v>
      </c>
      <c r="C84" s="10" t="s">
        <v>774</v>
      </c>
      <c r="D84" s="118" t="s">
        <v>774</v>
      </c>
      <c r="E84" s="118" t="s">
        <v>25</v>
      </c>
      <c r="F84" s="165" t="s">
        <v>212</v>
      </c>
      <c r="G84" s="166"/>
      <c r="H84" s="11" t="s">
        <v>775</v>
      </c>
      <c r="I84" s="14">
        <v>2.2000000000000002</v>
      </c>
      <c r="J84" s="109">
        <f t="shared" si="1"/>
        <v>11</v>
      </c>
      <c r="K84" s="115"/>
    </row>
    <row r="85" spans="1:11" ht="36">
      <c r="A85" s="114"/>
      <c r="B85" s="107">
        <v>5</v>
      </c>
      <c r="C85" s="10" t="s">
        <v>774</v>
      </c>
      <c r="D85" s="118" t="s">
        <v>774</v>
      </c>
      <c r="E85" s="118" t="s">
        <v>25</v>
      </c>
      <c r="F85" s="165" t="s">
        <v>776</v>
      </c>
      <c r="G85" s="166"/>
      <c r="H85" s="11" t="s">
        <v>775</v>
      </c>
      <c r="I85" s="14">
        <v>2.2000000000000002</v>
      </c>
      <c r="J85" s="109">
        <f t="shared" si="1"/>
        <v>11</v>
      </c>
      <c r="K85" s="115"/>
    </row>
    <row r="86" spans="1:11" ht="36">
      <c r="A86" s="114"/>
      <c r="B86" s="107">
        <v>5</v>
      </c>
      <c r="C86" s="10" t="s">
        <v>774</v>
      </c>
      <c r="D86" s="118" t="s">
        <v>774</v>
      </c>
      <c r="E86" s="118" t="s">
        <v>26</v>
      </c>
      <c r="F86" s="165" t="s">
        <v>107</v>
      </c>
      <c r="G86" s="166"/>
      <c r="H86" s="11" t="s">
        <v>775</v>
      </c>
      <c r="I86" s="14">
        <v>2.2000000000000002</v>
      </c>
      <c r="J86" s="109">
        <f t="shared" ref="J86:J117" si="2">I86*B86</f>
        <v>11</v>
      </c>
      <c r="K86" s="115"/>
    </row>
    <row r="87" spans="1:11" ht="36">
      <c r="A87" s="114"/>
      <c r="B87" s="107">
        <v>5</v>
      </c>
      <c r="C87" s="10" t="s">
        <v>774</v>
      </c>
      <c r="D87" s="118" t="s">
        <v>774</v>
      </c>
      <c r="E87" s="118" t="s">
        <v>26</v>
      </c>
      <c r="F87" s="165" t="s">
        <v>212</v>
      </c>
      <c r="G87" s="166"/>
      <c r="H87" s="11" t="s">
        <v>775</v>
      </c>
      <c r="I87" s="14">
        <v>2.2000000000000002</v>
      </c>
      <c r="J87" s="109">
        <f t="shared" si="2"/>
        <v>11</v>
      </c>
      <c r="K87" s="115"/>
    </row>
    <row r="88" spans="1:11" ht="36">
      <c r="A88" s="114"/>
      <c r="B88" s="107">
        <v>5</v>
      </c>
      <c r="C88" s="10" t="s">
        <v>774</v>
      </c>
      <c r="D88" s="118" t="s">
        <v>774</v>
      </c>
      <c r="E88" s="118" t="s">
        <v>26</v>
      </c>
      <c r="F88" s="165" t="s">
        <v>776</v>
      </c>
      <c r="G88" s="166"/>
      <c r="H88" s="11" t="s">
        <v>775</v>
      </c>
      <c r="I88" s="14">
        <v>2.2000000000000002</v>
      </c>
      <c r="J88" s="109">
        <f t="shared" si="2"/>
        <v>11</v>
      </c>
      <c r="K88" s="115"/>
    </row>
    <row r="89" spans="1:11" ht="36">
      <c r="A89" s="114"/>
      <c r="B89" s="107">
        <v>5</v>
      </c>
      <c r="C89" s="10" t="s">
        <v>774</v>
      </c>
      <c r="D89" s="118" t="s">
        <v>774</v>
      </c>
      <c r="E89" s="118" t="s">
        <v>27</v>
      </c>
      <c r="F89" s="165" t="s">
        <v>107</v>
      </c>
      <c r="G89" s="166"/>
      <c r="H89" s="11" t="s">
        <v>775</v>
      </c>
      <c r="I89" s="14">
        <v>2.2000000000000002</v>
      </c>
      <c r="J89" s="109">
        <f t="shared" si="2"/>
        <v>11</v>
      </c>
      <c r="K89" s="115"/>
    </row>
    <row r="90" spans="1:11" ht="36">
      <c r="A90" s="114"/>
      <c r="B90" s="107">
        <v>5</v>
      </c>
      <c r="C90" s="10" t="s">
        <v>774</v>
      </c>
      <c r="D90" s="118" t="s">
        <v>774</v>
      </c>
      <c r="E90" s="118" t="s">
        <v>27</v>
      </c>
      <c r="F90" s="165" t="s">
        <v>212</v>
      </c>
      <c r="G90" s="166"/>
      <c r="H90" s="11" t="s">
        <v>775</v>
      </c>
      <c r="I90" s="14">
        <v>2.2000000000000002</v>
      </c>
      <c r="J90" s="109">
        <f t="shared" si="2"/>
        <v>11</v>
      </c>
      <c r="K90" s="115"/>
    </row>
    <row r="91" spans="1:11" ht="36">
      <c r="A91" s="114"/>
      <c r="B91" s="107">
        <v>5</v>
      </c>
      <c r="C91" s="10" t="s">
        <v>774</v>
      </c>
      <c r="D91" s="118" t="s">
        <v>774</v>
      </c>
      <c r="E91" s="118" t="s">
        <v>27</v>
      </c>
      <c r="F91" s="165" t="s">
        <v>776</v>
      </c>
      <c r="G91" s="166"/>
      <c r="H91" s="11" t="s">
        <v>775</v>
      </c>
      <c r="I91" s="14">
        <v>2.2000000000000002</v>
      </c>
      <c r="J91" s="109">
        <f t="shared" si="2"/>
        <v>11</v>
      </c>
      <c r="K91" s="115"/>
    </row>
    <row r="92" spans="1:11" ht="36">
      <c r="A92" s="114"/>
      <c r="B92" s="107">
        <v>5</v>
      </c>
      <c r="C92" s="10" t="s">
        <v>774</v>
      </c>
      <c r="D92" s="118" t="s">
        <v>774</v>
      </c>
      <c r="E92" s="118" t="s">
        <v>28</v>
      </c>
      <c r="F92" s="165" t="s">
        <v>107</v>
      </c>
      <c r="G92" s="166"/>
      <c r="H92" s="11" t="s">
        <v>775</v>
      </c>
      <c r="I92" s="14">
        <v>2.2000000000000002</v>
      </c>
      <c r="J92" s="109">
        <f t="shared" si="2"/>
        <v>11</v>
      </c>
      <c r="K92" s="115"/>
    </row>
    <row r="93" spans="1:11" ht="36">
      <c r="A93" s="114"/>
      <c r="B93" s="107">
        <v>5</v>
      </c>
      <c r="C93" s="10" t="s">
        <v>774</v>
      </c>
      <c r="D93" s="118" t="s">
        <v>774</v>
      </c>
      <c r="E93" s="118" t="s">
        <v>28</v>
      </c>
      <c r="F93" s="165" t="s">
        <v>212</v>
      </c>
      <c r="G93" s="166"/>
      <c r="H93" s="11" t="s">
        <v>775</v>
      </c>
      <c r="I93" s="14">
        <v>2.2000000000000002</v>
      </c>
      <c r="J93" s="109">
        <f t="shared" si="2"/>
        <v>11</v>
      </c>
      <c r="K93" s="115"/>
    </row>
    <row r="94" spans="1:11" ht="36">
      <c r="A94" s="114"/>
      <c r="B94" s="107">
        <v>5</v>
      </c>
      <c r="C94" s="10" t="s">
        <v>774</v>
      </c>
      <c r="D94" s="118" t="s">
        <v>774</v>
      </c>
      <c r="E94" s="118" t="s">
        <v>28</v>
      </c>
      <c r="F94" s="165" t="s">
        <v>776</v>
      </c>
      <c r="G94" s="166"/>
      <c r="H94" s="11" t="s">
        <v>775</v>
      </c>
      <c r="I94" s="14">
        <v>2.2000000000000002</v>
      </c>
      <c r="J94" s="109">
        <f t="shared" si="2"/>
        <v>11</v>
      </c>
      <c r="K94" s="115"/>
    </row>
    <row r="95" spans="1:11" ht="24">
      <c r="A95" s="114"/>
      <c r="B95" s="107">
        <v>5</v>
      </c>
      <c r="C95" s="10" t="s">
        <v>777</v>
      </c>
      <c r="D95" s="118" t="s">
        <v>777</v>
      </c>
      <c r="E95" s="118" t="s">
        <v>25</v>
      </c>
      <c r="F95" s="165" t="s">
        <v>528</v>
      </c>
      <c r="G95" s="166"/>
      <c r="H95" s="11" t="s">
        <v>778</v>
      </c>
      <c r="I95" s="14">
        <v>2.0299999999999998</v>
      </c>
      <c r="J95" s="109">
        <f t="shared" si="2"/>
        <v>10.149999999999999</v>
      </c>
      <c r="K95" s="115"/>
    </row>
    <row r="96" spans="1:11">
      <c r="A96" s="114"/>
      <c r="B96" s="107">
        <v>10</v>
      </c>
      <c r="C96" s="10" t="s">
        <v>779</v>
      </c>
      <c r="D96" s="118" t="s">
        <v>882</v>
      </c>
      <c r="E96" s="118" t="s">
        <v>294</v>
      </c>
      <c r="F96" s="165"/>
      <c r="G96" s="166"/>
      <c r="H96" s="11" t="s">
        <v>780</v>
      </c>
      <c r="I96" s="14">
        <v>0.81</v>
      </c>
      <c r="J96" s="109">
        <f t="shared" si="2"/>
        <v>8.1000000000000014</v>
      </c>
      <c r="K96" s="115"/>
    </row>
    <row r="97" spans="1:11">
      <c r="A97" s="114"/>
      <c r="B97" s="107">
        <v>10</v>
      </c>
      <c r="C97" s="10" t="s">
        <v>779</v>
      </c>
      <c r="D97" s="118" t="s">
        <v>883</v>
      </c>
      <c r="E97" s="118" t="s">
        <v>314</v>
      </c>
      <c r="F97" s="165"/>
      <c r="G97" s="166"/>
      <c r="H97" s="11" t="s">
        <v>780</v>
      </c>
      <c r="I97" s="14">
        <v>0.91</v>
      </c>
      <c r="J97" s="109">
        <f t="shared" si="2"/>
        <v>9.1</v>
      </c>
      <c r="K97" s="115"/>
    </row>
    <row r="98" spans="1:11" ht="24">
      <c r="A98" s="114"/>
      <c r="B98" s="107">
        <v>10</v>
      </c>
      <c r="C98" s="10" t="s">
        <v>781</v>
      </c>
      <c r="D98" s="118" t="s">
        <v>781</v>
      </c>
      <c r="E98" s="118" t="s">
        <v>110</v>
      </c>
      <c r="F98" s="165"/>
      <c r="G98" s="166"/>
      <c r="H98" s="11" t="s">
        <v>782</v>
      </c>
      <c r="I98" s="14">
        <v>0.95</v>
      </c>
      <c r="J98" s="109">
        <f t="shared" si="2"/>
        <v>9.5</v>
      </c>
      <c r="K98" s="115"/>
    </row>
    <row r="99" spans="1:11" ht="24">
      <c r="A99" s="114"/>
      <c r="B99" s="107">
        <v>10</v>
      </c>
      <c r="C99" s="10" t="s">
        <v>781</v>
      </c>
      <c r="D99" s="118" t="s">
        <v>781</v>
      </c>
      <c r="E99" s="118" t="s">
        <v>484</v>
      </c>
      <c r="F99" s="165"/>
      <c r="G99" s="166"/>
      <c r="H99" s="11" t="s">
        <v>782</v>
      </c>
      <c r="I99" s="14">
        <v>0.95</v>
      </c>
      <c r="J99" s="109">
        <f t="shared" si="2"/>
        <v>9.5</v>
      </c>
      <c r="K99" s="115"/>
    </row>
    <row r="100" spans="1:11" ht="24">
      <c r="A100" s="114"/>
      <c r="B100" s="107">
        <v>10</v>
      </c>
      <c r="C100" s="10" t="s">
        <v>781</v>
      </c>
      <c r="D100" s="118" t="s">
        <v>781</v>
      </c>
      <c r="E100" s="118" t="s">
        <v>783</v>
      </c>
      <c r="F100" s="165"/>
      <c r="G100" s="166"/>
      <c r="H100" s="11" t="s">
        <v>782</v>
      </c>
      <c r="I100" s="14">
        <v>0.95</v>
      </c>
      <c r="J100" s="109">
        <f t="shared" si="2"/>
        <v>9.5</v>
      </c>
      <c r="K100" s="115"/>
    </row>
    <row r="101" spans="1:11" ht="24">
      <c r="A101" s="114"/>
      <c r="B101" s="107">
        <v>10</v>
      </c>
      <c r="C101" s="10" t="s">
        <v>781</v>
      </c>
      <c r="D101" s="118" t="s">
        <v>781</v>
      </c>
      <c r="E101" s="118" t="s">
        <v>784</v>
      </c>
      <c r="F101" s="165"/>
      <c r="G101" s="166"/>
      <c r="H101" s="11" t="s">
        <v>782</v>
      </c>
      <c r="I101" s="14">
        <v>0.95</v>
      </c>
      <c r="J101" s="109">
        <f t="shared" si="2"/>
        <v>9.5</v>
      </c>
      <c r="K101" s="115"/>
    </row>
    <row r="102" spans="1:11" ht="24">
      <c r="A102" s="114"/>
      <c r="B102" s="107">
        <v>10</v>
      </c>
      <c r="C102" s="10" t="s">
        <v>781</v>
      </c>
      <c r="D102" s="118" t="s">
        <v>781</v>
      </c>
      <c r="E102" s="118" t="s">
        <v>785</v>
      </c>
      <c r="F102" s="165"/>
      <c r="G102" s="166"/>
      <c r="H102" s="11" t="s">
        <v>782</v>
      </c>
      <c r="I102" s="14">
        <v>0.95</v>
      </c>
      <c r="J102" s="109">
        <f t="shared" si="2"/>
        <v>9.5</v>
      </c>
      <c r="K102" s="115"/>
    </row>
    <row r="103" spans="1:11" ht="24">
      <c r="A103" s="114"/>
      <c r="B103" s="150">
        <v>40</v>
      </c>
      <c r="C103" s="151" t="s">
        <v>786</v>
      </c>
      <c r="D103" s="152" t="s">
        <v>786</v>
      </c>
      <c r="E103" s="152"/>
      <c r="F103" s="169"/>
      <c r="G103" s="170"/>
      <c r="H103" s="153" t="s">
        <v>787</v>
      </c>
      <c r="I103" s="154">
        <v>0.99</v>
      </c>
      <c r="J103" s="155">
        <f t="shared" si="2"/>
        <v>39.6</v>
      </c>
      <c r="K103" s="115"/>
    </row>
    <row r="104" spans="1:11" ht="48">
      <c r="A104" s="114"/>
      <c r="B104" s="107">
        <v>1</v>
      </c>
      <c r="C104" s="10" t="s">
        <v>788</v>
      </c>
      <c r="D104" s="118" t="s">
        <v>788</v>
      </c>
      <c r="E104" s="118" t="s">
        <v>699</v>
      </c>
      <c r="F104" s="165"/>
      <c r="G104" s="166"/>
      <c r="H104" s="11" t="s">
        <v>914</v>
      </c>
      <c r="I104" s="14">
        <v>15.7</v>
      </c>
      <c r="J104" s="109">
        <f t="shared" si="2"/>
        <v>15.7</v>
      </c>
      <c r="K104" s="115"/>
    </row>
    <row r="105" spans="1:11">
      <c r="A105" s="114"/>
      <c r="B105" s="107">
        <v>10</v>
      </c>
      <c r="C105" s="10" t="s">
        <v>789</v>
      </c>
      <c r="D105" s="118" t="s">
        <v>884</v>
      </c>
      <c r="E105" s="118" t="s">
        <v>748</v>
      </c>
      <c r="F105" s="165"/>
      <c r="G105" s="166"/>
      <c r="H105" s="11" t="s">
        <v>790</v>
      </c>
      <c r="I105" s="14">
        <v>0.79</v>
      </c>
      <c r="J105" s="109">
        <f t="shared" si="2"/>
        <v>7.9</v>
      </c>
      <c r="K105" s="115"/>
    </row>
    <row r="106" spans="1:11">
      <c r="A106" s="114"/>
      <c r="B106" s="107">
        <v>10</v>
      </c>
      <c r="C106" s="10" t="s">
        <v>789</v>
      </c>
      <c r="D106" s="118" t="s">
        <v>885</v>
      </c>
      <c r="E106" s="118" t="s">
        <v>750</v>
      </c>
      <c r="F106" s="165"/>
      <c r="G106" s="166"/>
      <c r="H106" s="11" t="s">
        <v>790</v>
      </c>
      <c r="I106" s="14">
        <v>0.99</v>
      </c>
      <c r="J106" s="109">
        <f t="shared" si="2"/>
        <v>9.9</v>
      </c>
      <c r="K106" s="115"/>
    </row>
    <row r="107" spans="1:11">
      <c r="A107" s="114"/>
      <c r="B107" s="107">
        <v>10</v>
      </c>
      <c r="C107" s="10" t="s">
        <v>789</v>
      </c>
      <c r="D107" s="118" t="s">
        <v>886</v>
      </c>
      <c r="E107" s="118" t="s">
        <v>733</v>
      </c>
      <c r="F107" s="165"/>
      <c r="G107" s="166"/>
      <c r="H107" s="11" t="s">
        <v>790</v>
      </c>
      <c r="I107" s="14">
        <v>1.19</v>
      </c>
      <c r="J107" s="109">
        <f t="shared" si="2"/>
        <v>11.899999999999999</v>
      </c>
      <c r="K107" s="115"/>
    </row>
    <row r="108" spans="1:11" ht="24">
      <c r="A108" s="114"/>
      <c r="B108" s="107">
        <v>100</v>
      </c>
      <c r="C108" s="10" t="s">
        <v>597</v>
      </c>
      <c r="D108" s="118" t="s">
        <v>887</v>
      </c>
      <c r="E108" s="118" t="s">
        <v>294</v>
      </c>
      <c r="F108" s="165"/>
      <c r="G108" s="166"/>
      <c r="H108" s="11" t="s">
        <v>791</v>
      </c>
      <c r="I108" s="14">
        <v>1.17</v>
      </c>
      <c r="J108" s="109">
        <f t="shared" si="2"/>
        <v>117</v>
      </c>
      <c r="K108" s="115"/>
    </row>
    <row r="109" spans="1:11" ht="24">
      <c r="A109" s="114"/>
      <c r="B109" s="107">
        <v>100</v>
      </c>
      <c r="C109" s="10" t="s">
        <v>597</v>
      </c>
      <c r="D109" s="118" t="s">
        <v>888</v>
      </c>
      <c r="E109" s="118" t="s">
        <v>314</v>
      </c>
      <c r="F109" s="165"/>
      <c r="G109" s="166"/>
      <c r="H109" s="11" t="s">
        <v>791</v>
      </c>
      <c r="I109" s="14">
        <v>1.39</v>
      </c>
      <c r="J109" s="109">
        <f t="shared" si="2"/>
        <v>139</v>
      </c>
      <c r="K109" s="115"/>
    </row>
    <row r="110" spans="1:11" ht="24">
      <c r="A110" s="114"/>
      <c r="B110" s="107">
        <v>50</v>
      </c>
      <c r="C110" s="10" t="s">
        <v>597</v>
      </c>
      <c r="D110" s="118" t="s">
        <v>889</v>
      </c>
      <c r="E110" s="118" t="s">
        <v>792</v>
      </c>
      <c r="F110" s="165"/>
      <c r="G110" s="166"/>
      <c r="H110" s="11" t="s">
        <v>791</v>
      </c>
      <c r="I110" s="14">
        <v>1.81</v>
      </c>
      <c r="J110" s="109">
        <f t="shared" si="2"/>
        <v>90.5</v>
      </c>
      <c r="K110" s="115"/>
    </row>
    <row r="111" spans="1:11" ht="24">
      <c r="A111" s="114"/>
      <c r="B111" s="107">
        <v>5</v>
      </c>
      <c r="C111" s="10" t="s">
        <v>793</v>
      </c>
      <c r="D111" s="118" t="s">
        <v>890</v>
      </c>
      <c r="E111" s="118" t="s">
        <v>294</v>
      </c>
      <c r="F111" s="165"/>
      <c r="G111" s="166"/>
      <c r="H111" s="11" t="s">
        <v>794</v>
      </c>
      <c r="I111" s="14">
        <v>1.71</v>
      </c>
      <c r="J111" s="109">
        <f t="shared" si="2"/>
        <v>8.5500000000000007</v>
      </c>
      <c r="K111" s="115"/>
    </row>
    <row r="112" spans="1:11" ht="24">
      <c r="A112" s="114"/>
      <c r="B112" s="107">
        <v>5</v>
      </c>
      <c r="C112" s="10" t="s">
        <v>793</v>
      </c>
      <c r="D112" s="118" t="s">
        <v>891</v>
      </c>
      <c r="E112" s="118" t="s">
        <v>314</v>
      </c>
      <c r="F112" s="165"/>
      <c r="G112" s="166"/>
      <c r="H112" s="11" t="s">
        <v>794</v>
      </c>
      <c r="I112" s="14">
        <v>1.94</v>
      </c>
      <c r="J112" s="109">
        <f t="shared" si="2"/>
        <v>9.6999999999999993</v>
      </c>
      <c r="K112" s="115"/>
    </row>
    <row r="113" spans="1:11" ht="24">
      <c r="A113" s="114"/>
      <c r="B113" s="107">
        <v>6</v>
      </c>
      <c r="C113" s="10" t="s">
        <v>795</v>
      </c>
      <c r="D113" s="118" t="s">
        <v>892</v>
      </c>
      <c r="E113" s="118" t="s">
        <v>796</v>
      </c>
      <c r="F113" s="165" t="s">
        <v>772</v>
      </c>
      <c r="G113" s="166"/>
      <c r="H113" s="11" t="s">
        <v>797</v>
      </c>
      <c r="I113" s="14">
        <v>2.74</v>
      </c>
      <c r="J113" s="109">
        <f t="shared" si="2"/>
        <v>16.440000000000001</v>
      </c>
      <c r="K113" s="115"/>
    </row>
    <row r="114" spans="1:11" ht="24">
      <c r="A114" s="114"/>
      <c r="B114" s="107">
        <v>6</v>
      </c>
      <c r="C114" s="10" t="s">
        <v>795</v>
      </c>
      <c r="D114" s="118" t="s">
        <v>893</v>
      </c>
      <c r="E114" s="118" t="s">
        <v>798</v>
      </c>
      <c r="F114" s="165" t="s">
        <v>769</v>
      </c>
      <c r="G114" s="166"/>
      <c r="H114" s="11" t="s">
        <v>797</v>
      </c>
      <c r="I114" s="14">
        <v>4.84</v>
      </c>
      <c r="J114" s="109">
        <f t="shared" si="2"/>
        <v>29.04</v>
      </c>
      <c r="K114" s="115"/>
    </row>
    <row r="115" spans="1:11" ht="24">
      <c r="A115" s="114"/>
      <c r="B115" s="107">
        <v>6</v>
      </c>
      <c r="C115" s="10" t="s">
        <v>795</v>
      </c>
      <c r="D115" s="118" t="s">
        <v>894</v>
      </c>
      <c r="E115" s="118" t="s">
        <v>735</v>
      </c>
      <c r="F115" s="165" t="s">
        <v>769</v>
      </c>
      <c r="G115" s="166"/>
      <c r="H115" s="11" t="s">
        <v>797</v>
      </c>
      <c r="I115" s="14">
        <v>5.24</v>
      </c>
      <c r="J115" s="109">
        <f t="shared" si="2"/>
        <v>31.44</v>
      </c>
      <c r="K115" s="115"/>
    </row>
    <row r="116" spans="1:11" ht="24">
      <c r="A116" s="114"/>
      <c r="B116" s="107">
        <v>6</v>
      </c>
      <c r="C116" s="10" t="s">
        <v>795</v>
      </c>
      <c r="D116" s="118" t="s">
        <v>895</v>
      </c>
      <c r="E116" s="118" t="s">
        <v>799</v>
      </c>
      <c r="F116" s="165" t="s">
        <v>769</v>
      </c>
      <c r="G116" s="166"/>
      <c r="H116" s="11" t="s">
        <v>797</v>
      </c>
      <c r="I116" s="14">
        <v>6.24</v>
      </c>
      <c r="J116" s="109">
        <f t="shared" si="2"/>
        <v>37.44</v>
      </c>
      <c r="K116" s="115"/>
    </row>
    <row r="117" spans="1:11" ht="12" customHeight="1">
      <c r="A117" s="114"/>
      <c r="B117" s="107">
        <v>50</v>
      </c>
      <c r="C117" s="10" t="s">
        <v>65</v>
      </c>
      <c r="D117" s="118" t="s">
        <v>65</v>
      </c>
      <c r="E117" s="118" t="s">
        <v>800</v>
      </c>
      <c r="F117" s="165"/>
      <c r="G117" s="166"/>
      <c r="H117" s="11" t="s">
        <v>801</v>
      </c>
      <c r="I117" s="14">
        <v>1.59</v>
      </c>
      <c r="J117" s="109">
        <f t="shared" si="2"/>
        <v>79.5</v>
      </c>
      <c r="K117" s="115"/>
    </row>
    <row r="118" spans="1:11" ht="12" customHeight="1">
      <c r="A118" s="114"/>
      <c r="B118" s="107">
        <v>50</v>
      </c>
      <c r="C118" s="10" t="s">
        <v>65</v>
      </c>
      <c r="D118" s="118" t="s">
        <v>65</v>
      </c>
      <c r="E118" s="118" t="s">
        <v>23</v>
      </c>
      <c r="F118" s="165"/>
      <c r="G118" s="166"/>
      <c r="H118" s="11" t="s">
        <v>801</v>
      </c>
      <c r="I118" s="14">
        <v>1.59</v>
      </c>
      <c r="J118" s="109">
        <f t="shared" ref="J118:J149" si="3">I118*B118</f>
        <v>79.5</v>
      </c>
      <c r="K118" s="115"/>
    </row>
    <row r="119" spans="1:11" ht="12" customHeight="1">
      <c r="A119" s="114"/>
      <c r="B119" s="107">
        <v>50</v>
      </c>
      <c r="C119" s="10" t="s">
        <v>65</v>
      </c>
      <c r="D119" s="118" t="s">
        <v>65</v>
      </c>
      <c r="E119" s="118" t="s">
        <v>651</v>
      </c>
      <c r="F119" s="165"/>
      <c r="G119" s="166"/>
      <c r="H119" s="11" t="s">
        <v>801</v>
      </c>
      <c r="I119" s="14">
        <v>1.59</v>
      </c>
      <c r="J119" s="109">
        <f t="shared" si="3"/>
        <v>79.5</v>
      </c>
      <c r="K119" s="115"/>
    </row>
    <row r="120" spans="1:11" ht="12" customHeight="1">
      <c r="A120" s="114"/>
      <c r="B120" s="107">
        <v>100</v>
      </c>
      <c r="C120" s="10" t="s">
        <v>65</v>
      </c>
      <c r="D120" s="118" t="s">
        <v>65</v>
      </c>
      <c r="E120" s="118" t="s">
        <v>25</v>
      </c>
      <c r="F120" s="165"/>
      <c r="G120" s="166"/>
      <c r="H120" s="11" t="s">
        <v>801</v>
      </c>
      <c r="I120" s="14">
        <v>1.59</v>
      </c>
      <c r="J120" s="109">
        <f t="shared" si="3"/>
        <v>159</v>
      </c>
      <c r="K120" s="115"/>
    </row>
    <row r="121" spans="1:11" ht="12" customHeight="1">
      <c r="A121" s="114"/>
      <c r="B121" s="107">
        <v>50</v>
      </c>
      <c r="C121" s="10" t="s">
        <v>65</v>
      </c>
      <c r="D121" s="118" t="s">
        <v>65</v>
      </c>
      <c r="E121" s="118" t="s">
        <v>67</v>
      </c>
      <c r="F121" s="165"/>
      <c r="G121" s="166"/>
      <c r="H121" s="11" t="s">
        <v>801</v>
      </c>
      <c r="I121" s="14">
        <v>1.59</v>
      </c>
      <c r="J121" s="109">
        <f t="shared" si="3"/>
        <v>79.5</v>
      </c>
      <c r="K121" s="115"/>
    </row>
    <row r="122" spans="1:11" ht="12" customHeight="1">
      <c r="A122" s="114"/>
      <c r="B122" s="107">
        <v>50</v>
      </c>
      <c r="C122" s="10" t="s">
        <v>65</v>
      </c>
      <c r="D122" s="118" t="s">
        <v>65</v>
      </c>
      <c r="E122" s="118" t="s">
        <v>26</v>
      </c>
      <c r="F122" s="165"/>
      <c r="G122" s="166"/>
      <c r="H122" s="11" t="s">
        <v>801</v>
      </c>
      <c r="I122" s="14">
        <v>1.59</v>
      </c>
      <c r="J122" s="109">
        <f t="shared" si="3"/>
        <v>79.5</v>
      </c>
      <c r="K122" s="115"/>
    </row>
    <row r="123" spans="1:11" ht="12" customHeight="1">
      <c r="A123" s="114"/>
      <c r="B123" s="107">
        <v>20</v>
      </c>
      <c r="C123" s="10" t="s">
        <v>65</v>
      </c>
      <c r="D123" s="118" t="s">
        <v>65</v>
      </c>
      <c r="E123" s="118" t="s">
        <v>28</v>
      </c>
      <c r="F123" s="165"/>
      <c r="G123" s="166"/>
      <c r="H123" s="11" t="s">
        <v>801</v>
      </c>
      <c r="I123" s="14">
        <v>1.59</v>
      </c>
      <c r="J123" s="109">
        <f t="shared" si="3"/>
        <v>31.8</v>
      </c>
      <c r="K123" s="115"/>
    </row>
    <row r="124" spans="1:11" ht="12" customHeight="1">
      <c r="A124" s="114"/>
      <c r="B124" s="107">
        <v>20</v>
      </c>
      <c r="C124" s="10" t="s">
        <v>65</v>
      </c>
      <c r="D124" s="118" t="s">
        <v>65</v>
      </c>
      <c r="E124" s="118" t="s">
        <v>29</v>
      </c>
      <c r="F124" s="165"/>
      <c r="G124" s="166"/>
      <c r="H124" s="11" t="s">
        <v>801</v>
      </c>
      <c r="I124" s="14">
        <v>1.59</v>
      </c>
      <c r="J124" s="109">
        <f t="shared" si="3"/>
        <v>31.8</v>
      </c>
      <c r="K124" s="115"/>
    </row>
    <row r="125" spans="1:11" ht="24">
      <c r="A125" s="114"/>
      <c r="B125" s="107">
        <v>100</v>
      </c>
      <c r="C125" s="10" t="s">
        <v>802</v>
      </c>
      <c r="D125" s="118" t="s">
        <v>802</v>
      </c>
      <c r="E125" s="118" t="s">
        <v>25</v>
      </c>
      <c r="F125" s="165"/>
      <c r="G125" s="166"/>
      <c r="H125" s="11" t="s">
        <v>803</v>
      </c>
      <c r="I125" s="14">
        <v>0.55000000000000004</v>
      </c>
      <c r="J125" s="109">
        <f t="shared" si="3"/>
        <v>55.000000000000007</v>
      </c>
      <c r="K125" s="115"/>
    </row>
    <row r="126" spans="1:11" ht="24">
      <c r="A126" s="114"/>
      <c r="B126" s="107">
        <v>30</v>
      </c>
      <c r="C126" s="10" t="s">
        <v>802</v>
      </c>
      <c r="D126" s="118" t="s">
        <v>802</v>
      </c>
      <c r="E126" s="118" t="s">
        <v>26</v>
      </c>
      <c r="F126" s="165"/>
      <c r="G126" s="166"/>
      <c r="H126" s="11" t="s">
        <v>803</v>
      </c>
      <c r="I126" s="14">
        <v>0.55000000000000004</v>
      </c>
      <c r="J126" s="109">
        <f t="shared" si="3"/>
        <v>16.5</v>
      </c>
      <c r="K126" s="115"/>
    </row>
    <row r="127" spans="1:11" ht="24">
      <c r="A127" s="114"/>
      <c r="B127" s="107">
        <v>40</v>
      </c>
      <c r="C127" s="10" t="s">
        <v>804</v>
      </c>
      <c r="D127" s="118" t="s">
        <v>804</v>
      </c>
      <c r="E127" s="118" t="s">
        <v>272</v>
      </c>
      <c r="F127" s="165" t="s">
        <v>25</v>
      </c>
      <c r="G127" s="166"/>
      <c r="H127" s="11" t="s">
        <v>805</v>
      </c>
      <c r="I127" s="14">
        <v>0.79</v>
      </c>
      <c r="J127" s="109">
        <f t="shared" si="3"/>
        <v>31.6</v>
      </c>
      <c r="K127" s="115"/>
    </row>
    <row r="128" spans="1:11">
      <c r="A128" s="114"/>
      <c r="B128" s="107">
        <v>10</v>
      </c>
      <c r="C128" s="10" t="s">
        <v>806</v>
      </c>
      <c r="D128" s="118" t="s">
        <v>896</v>
      </c>
      <c r="E128" s="118" t="s">
        <v>733</v>
      </c>
      <c r="F128" s="165" t="s">
        <v>583</v>
      </c>
      <c r="G128" s="166"/>
      <c r="H128" s="11" t="s">
        <v>807</v>
      </c>
      <c r="I128" s="14">
        <v>0.69</v>
      </c>
      <c r="J128" s="109">
        <f t="shared" si="3"/>
        <v>6.8999999999999995</v>
      </c>
      <c r="K128" s="115"/>
    </row>
    <row r="129" spans="1:11">
      <c r="A129" s="114"/>
      <c r="B129" s="107">
        <v>10</v>
      </c>
      <c r="C129" s="10" t="s">
        <v>806</v>
      </c>
      <c r="D129" s="118" t="s">
        <v>897</v>
      </c>
      <c r="E129" s="118" t="s">
        <v>751</v>
      </c>
      <c r="F129" s="165" t="s">
        <v>583</v>
      </c>
      <c r="G129" s="166"/>
      <c r="H129" s="11" t="s">
        <v>807</v>
      </c>
      <c r="I129" s="14">
        <v>0.84</v>
      </c>
      <c r="J129" s="109">
        <f t="shared" si="3"/>
        <v>8.4</v>
      </c>
      <c r="K129" s="115"/>
    </row>
    <row r="130" spans="1:11" ht="24">
      <c r="A130" s="114"/>
      <c r="B130" s="107">
        <v>10</v>
      </c>
      <c r="C130" s="10" t="s">
        <v>808</v>
      </c>
      <c r="D130" s="118" t="s">
        <v>808</v>
      </c>
      <c r="E130" s="118" t="s">
        <v>23</v>
      </c>
      <c r="F130" s="165"/>
      <c r="G130" s="166"/>
      <c r="H130" s="11" t="s">
        <v>809</v>
      </c>
      <c r="I130" s="14">
        <v>1.39</v>
      </c>
      <c r="J130" s="109">
        <f t="shared" si="3"/>
        <v>13.899999999999999</v>
      </c>
      <c r="K130" s="115"/>
    </row>
    <row r="131" spans="1:11" ht="24">
      <c r="A131" s="114"/>
      <c r="B131" s="107">
        <v>10</v>
      </c>
      <c r="C131" s="10" t="s">
        <v>808</v>
      </c>
      <c r="D131" s="118" t="s">
        <v>808</v>
      </c>
      <c r="E131" s="118" t="s">
        <v>25</v>
      </c>
      <c r="F131" s="165"/>
      <c r="G131" s="166"/>
      <c r="H131" s="11" t="s">
        <v>809</v>
      </c>
      <c r="I131" s="14">
        <v>1.39</v>
      </c>
      <c r="J131" s="109">
        <f t="shared" si="3"/>
        <v>13.899999999999999</v>
      </c>
      <c r="K131" s="115"/>
    </row>
    <row r="132" spans="1:11">
      <c r="A132" s="114"/>
      <c r="B132" s="107">
        <v>10</v>
      </c>
      <c r="C132" s="10" t="s">
        <v>810</v>
      </c>
      <c r="D132" s="118" t="s">
        <v>898</v>
      </c>
      <c r="E132" s="118" t="s">
        <v>748</v>
      </c>
      <c r="F132" s="165"/>
      <c r="G132" s="166"/>
      <c r="H132" s="11" t="s">
        <v>811</v>
      </c>
      <c r="I132" s="14">
        <v>4.3899999999999997</v>
      </c>
      <c r="J132" s="109">
        <f t="shared" si="3"/>
        <v>43.9</v>
      </c>
      <c r="K132" s="115"/>
    </row>
    <row r="133" spans="1:11">
      <c r="A133" s="114"/>
      <c r="B133" s="107">
        <v>10</v>
      </c>
      <c r="C133" s="10" t="s">
        <v>810</v>
      </c>
      <c r="D133" s="118" t="s">
        <v>899</v>
      </c>
      <c r="E133" s="118" t="s">
        <v>737</v>
      </c>
      <c r="F133" s="165"/>
      <c r="G133" s="166"/>
      <c r="H133" s="11" t="s">
        <v>811</v>
      </c>
      <c r="I133" s="14">
        <v>5.85</v>
      </c>
      <c r="J133" s="109">
        <f t="shared" si="3"/>
        <v>58.5</v>
      </c>
      <c r="K133" s="115"/>
    </row>
    <row r="134" spans="1:11" ht="12" customHeight="1">
      <c r="A134" s="114"/>
      <c r="B134" s="107">
        <v>5</v>
      </c>
      <c r="C134" s="10" t="s">
        <v>812</v>
      </c>
      <c r="D134" s="118" t="s">
        <v>812</v>
      </c>
      <c r="E134" s="118" t="s">
        <v>813</v>
      </c>
      <c r="F134" s="165"/>
      <c r="G134" s="166"/>
      <c r="H134" s="11" t="s">
        <v>814</v>
      </c>
      <c r="I134" s="14">
        <v>1.47</v>
      </c>
      <c r="J134" s="109">
        <f t="shared" si="3"/>
        <v>7.35</v>
      </c>
      <c r="K134" s="115"/>
    </row>
    <row r="135" spans="1:11" ht="12" customHeight="1">
      <c r="A135" s="114"/>
      <c r="B135" s="107">
        <v>5</v>
      </c>
      <c r="C135" s="10" t="s">
        <v>812</v>
      </c>
      <c r="D135" s="118" t="s">
        <v>812</v>
      </c>
      <c r="E135" s="118" t="s">
        <v>815</v>
      </c>
      <c r="F135" s="165"/>
      <c r="G135" s="166"/>
      <c r="H135" s="11" t="s">
        <v>814</v>
      </c>
      <c r="I135" s="14">
        <v>1.47</v>
      </c>
      <c r="J135" s="109">
        <f t="shared" si="3"/>
        <v>7.35</v>
      </c>
      <c r="K135" s="115"/>
    </row>
    <row r="136" spans="1:11">
      <c r="A136" s="114"/>
      <c r="B136" s="107">
        <v>20</v>
      </c>
      <c r="C136" s="10" t="s">
        <v>816</v>
      </c>
      <c r="D136" s="118" t="s">
        <v>816</v>
      </c>
      <c r="E136" s="118" t="s">
        <v>800</v>
      </c>
      <c r="F136" s="165"/>
      <c r="G136" s="166"/>
      <c r="H136" s="11" t="s">
        <v>817</v>
      </c>
      <c r="I136" s="14">
        <v>1.19</v>
      </c>
      <c r="J136" s="109">
        <f t="shared" si="3"/>
        <v>23.799999999999997</v>
      </c>
      <c r="K136" s="115"/>
    </row>
    <row r="137" spans="1:11">
      <c r="A137" s="114"/>
      <c r="B137" s="107">
        <v>20</v>
      </c>
      <c r="C137" s="10" t="s">
        <v>816</v>
      </c>
      <c r="D137" s="118" t="s">
        <v>816</v>
      </c>
      <c r="E137" s="118" t="s">
        <v>23</v>
      </c>
      <c r="F137" s="165"/>
      <c r="G137" s="166"/>
      <c r="H137" s="11" t="s">
        <v>817</v>
      </c>
      <c r="I137" s="14">
        <v>1.19</v>
      </c>
      <c r="J137" s="109">
        <f t="shared" si="3"/>
        <v>23.799999999999997</v>
      </c>
      <c r="K137" s="115"/>
    </row>
    <row r="138" spans="1:11" ht="12" customHeight="1">
      <c r="A138" s="114"/>
      <c r="B138" s="107">
        <v>40</v>
      </c>
      <c r="C138" s="10" t="s">
        <v>818</v>
      </c>
      <c r="D138" s="118" t="s">
        <v>818</v>
      </c>
      <c r="E138" s="118" t="s">
        <v>25</v>
      </c>
      <c r="F138" s="165" t="s">
        <v>107</v>
      </c>
      <c r="G138" s="166"/>
      <c r="H138" s="11" t="s">
        <v>819</v>
      </c>
      <c r="I138" s="14">
        <v>1.24</v>
      </c>
      <c r="J138" s="109">
        <f t="shared" si="3"/>
        <v>49.6</v>
      </c>
      <c r="K138" s="115"/>
    </row>
    <row r="139" spans="1:11" ht="12" customHeight="1">
      <c r="A139" s="114"/>
      <c r="B139" s="107">
        <v>10</v>
      </c>
      <c r="C139" s="10" t="s">
        <v>818</v>
      </c>
      <c r="D139" s="118" t="s">
        <v>818</v>
      </c>
      <c r="E139" s="118" t="s">
        <v>27</v>
      </c>
      <c r="F139" s="165" t="s">
        <v>268</v>
      </c>
      <c r="G139" s="166"/>
      <c r="H139" s="11" t="s">
        <v>819</v>
      </c>
      <c r="I139" s="14">
        <v>1.24</v>
      </c>
      <c r="J139" s="109">
        <f t="shared" si="3"/>
        <v>12.4</v>
      </c>
      <c r="K139" s="115"/>
    </row>
    <row r="140" spans="1:11" ht="24" customHeight="1">
      <c r="A140" s="114"/>
      <c r="B140" s="107">
        <v>5</v>
      </c>
      <c r="C140" s="10" t="s">
        <v>820</v>
      </c>
      <c r="D140" s="118" t="s">
        <v>900</v>
      </c>
      <c r="E140" s="118" t="s">
        <v>821</v>
      </c>
      <c r="F140" s="165"/>
      <c r="G140" s="166"/>
      <c r="H140" s="11" t="s">
        <v>822</v>
      </c>
      <c r="I140" s="14">
        <v>8.1999999999999993</v>
      </c>
      <c r="J140" s="109">
        <f t="shared" si="3"/>
        <v>41</v>
      </c>
      <c r="K140" s="115"/>
    </row>
    <row r="141" spans="1:11" ht="24" customHeight="1">
      <c r="A141" s="114"/>
      <c r="B141" s="107">
        <v>2</v>
      </c>
      <c r="C141" s="10" t="s">
        <v>820</v>
      </c>
      <c r="D141" s="118" t="s">
        <v>901</v>
      </c>
      <c r="E141" s="118" t="s">
        <v>823</v>
      </c>
      <c r="F141" s="165"/>
      <c r="G141" s="166"/>
      <c r="H141" s="11" t="s">
        <v>822</v>
      </c>
      <c r="I141" s="14">
        <v>9.85</v>
      </c>
      <c r="J141" s="109">
        <f t="shared" si="3"/>
        <v>19.7</v>
      </c>
      <c r="K141" s="115"/>
    </row>
    <row r="142" spans="1:11" ht="36">
      <c r="A142" s="114"/>
      <c r="B142" s="107">
        <v>2</v>
      </c>
      <c r="C142" s="10" t="s">
        <v>824</v>
      </c>
      <c r="D142" s="118" t="s">
        <v>902</v>
      </c>
      <c r="E142" s="118" t="s">
        <v>23</v>
      </c>
      <c r="F142" s="165" t="s">
        <v>825</v>
      </c>
      <c r="G142" s="166"/>
      <c r="H142" s="11" t="s">
        <v>826</v>
      </c>
      <c r="I142" s="14">
        <v>7.29</v>
      </c>
      <c r="J142" s="109">
        <f t="shared" si="3"/>
        <v>14.58</v>
      </c>
      <c r="K142" s="115"/>
    </row>
    <row r="143" spans="1:11" ht="24">
      <c r="A143" s="114"/>
      <c r="B143" s="107">
        <v>10</v>
      </c>
      <c r="C143" s="10" t="s">
        <v>827</v>
      </c>
      <c r="D143" s="118" t="s">
        <v>903</v>
      </c>
      <c r="E143" s="118" t="s">
        <v>23</v>
      </c>
      <c r="F143" s="165"/>
      <c r="G143" s="166"/>
      <c r="H143" s="11" t="s">
        <v>828</v>
      </c>
      <c r="I143" s="14">
        <v>0.54</v>
      </c>
      <c r="J143" s="109">
        <f t="shared" si="3"/>
        <v>5.4</v>
      </c>
      <c r="K143" s="115"/>
    </row>
    <row r="144" spans="1:11" ht="24">
      <c r="A144" s="114"/>
      <c r="B144" s="107">
        <v>10</v>
      </c>
      <c r="C144" s="10" t="s">
        <v>827</v>
      </c>
      <c r="D144" s="118" t="s">
        <v>903</v>
      </c>
      <c r="E144" s="118" t="s">
        <v>25</v>
      </c>
      <c r="F144" s="165"/>
      <c r="G144" s="166"/>
      <c r="H144" s="11" t="s">
        <v>828</v>
      </c>
      <c r="I144" s="14">
        <v>0.54</v>
      </c>
      <c r="J144" s="109">
        <f t="shared" si="3"/>
        <v>5.4</v>
      </c>
      <c r="K144" s="115"/>
    </row>
    <row r="145" spans="1:11" ht="24">
      <c r="A145" s="114"/>
      <c r="B145" s="107">
        <v>10</v>
      </c>
      <c r="C145" s="10" t="s">
        <v>827</v>
      </c>
      <c r="D145" s="118" t="s">
        <v>903</v>
      </c>
      <c r="E145" s="118" t="s">
        <v>67</v>
      </c>
      <c r="F145" s="165"/>
      <c r="G145" s="166"/>
      <c r="H145" s="11" t="s">
        <v>828</v>
      </c>
      <c r="I145" s="14">
        <v>0.54</v>
      </c>
      <c r="J145" s="109">
        <f t="shared" si="3"/>
        <v>5.4</v>
      </c>
      <c r="K145" s="115"/>
    </row>
    <row r="146" spans="1:11" ht="24">
      <c r="A146" s="114"/>
      <c r="B146" s="107">
        <v>10</v>
      </c>
      <c r="C146" s="10" t="s">
        <v>827</v>
      </c>
      <c r="D146" s="118" t="s">
        <v>903</v>
      </c>
      <c r="E146" s="118" t="s">
        <v>26</v>
      </c>
      <c r="F146" s="165"/>
      <c r="G146" s="166"/>
      <c r="H146" s="11" t="s">
        <v>828</v>
      </c>
      <c r="I146" s="14">
        <v>0.54</v>
      </c>
      <c r="J146" s="109">
        <f t="shared" si="3"/>
        <v>5.4</v>
      </c>
      <c r="K146" s="115"/>
    </row>
    <row r="147" spans="1:11" ht="24">
      <c r="A147" s="114"/>
      <c r="B147" s="107">
        <v>10</v>
      </c>
      <c r="C147" s="10" t="s">
        <v>827</v>
      </c>
      <c r="D147" s="118" t="s">
        <v>903</v>
      </c>
      <c r="E147" s="118" t="s">
        <v>90</v>
      </c>
      <c r="F147" s="165"/>
      <c r="G147" s="166"/>
      <c r="H147" s="11" t="s">
        <v>828</v>
      </c>
      <c r="I147" s="14">
        <v>0.54</v>
      </c>
      <c r="J147" s="109">
        <f t="shared" si="3"/>
        <v>5.4</v>
      </c>
      <c r="K147" s="115"/>
    </row>
    <row r="148" spans="1:11" ht="24">
      <c r="A148" s="114"/>
      <c r="B148" s="107">
        <v>10</v>
      </c>
      <c r="C148" s="10" t="s">
        <v>827</v>
      </c>
      <c r="D148" s="118" t="s">
        <v>903</v>
      </c>
      <c r="E148" s="118" t="s">
        <v>27</v>
      </c>
      <c r="F148" s="165"/>
      <c r="G148" s="166"/>
      <c r="H148" s="11" t="s">
        <v>828</v>
      </c>
      <c r="I148" s="14">
        <v>0.54</v>
      </c>
      <c r="J148" s="109">
        <f t="shared" si="3"/>
        <v>5.4</v>
      </c>
      <c r="K148" s="115"/>
    </row>
    <row r="149" spans="1:11" ht="24">
      <c r="A149" s="114"/>
      <c r="B149" s="107">
        <v>10</v>
      </c>
      <c r="C149" s="10" t="s">
        <v>827</v>
      </c>
      <c r="D149" s="118" t="s">
        <v>827</v>
      </c>
      <c r="E149" s="118" t="s">
        <v>93</v>
      </c>
      <c r="F149" s="165"/>
      <c r="G149" s="166"/>
      <c r="H149" s="11" t="s">
        <v>828</v>
      </c>
      <c r="I149" s="14">
        <v>0.64</v>
      </c>
      <c r="J149" s="109">
        <f t="shared" si="3"/>
        <v>6.4</v>
      </c>
      <c r="K149" s="115"/>
    </row>
    <row r="150" spans="1:11" ht="24">
      <c r="A150" s="114"/>
      <c r="B150" s="107">
        <v>10</v>
      </c>
      <c r="C150" s="10" t="s">
        <v>827</v>
      </c>
      <c r="D150" s="118" t="s">
        <v>827</v>
      </c>
      <c r="E150" s="118" t="s">
        <v>29</v>
      </c>
      <c r="F150" s="165"/>
      <c r="G150" s="166"/>
      <c r="H150" s="11" t="s">
        <v>828</v>
      </c>
      <c r="I150" s="14">
        <v>0.64</v>
      </c>
      <c r="J150" s="109">
        <f t="shared" ref="J150:J181" si="4">I150*B150</f>
        <v>6.4</v>
      </c>
      <c r="K150" s="115"/>
    </row>
    <row r="151" spans="1:11" ht="24">
      <c r="A151" s="114"/>
      <c r="B151" s="107">
        <v>5</v>
      </c>
      <c r="C151" s="10" t="s">
        <v>827</v>
      </c>
      <c r="D151" s="118" t="s">
        <v>904</v>
      </c>
      <c r="E151" s="118" t="s">
        <v>33</v>
      </c>
      <c r="F151" s="165"/>
      <c r="G151" s="166"/>
      <c r="H151" s="11" t="s">
        <v>828</v>
      </c>
      <c r="I151" s="14">
        <v>1.24</v>
      </c>
      <c r="J151" s="109">
        <f t="shared" si="4"/>
        <v>6.2</v>
      </c>
      <c r="K151" s="115"/>
    </row>
    <row r="152" spans="1:11" ht="24">
      <c r="A152" s="114"/>
      <c r="B152" s="107">
        <v>10</v>
      </c>
      <c r="C152" s="10" t="s">
        <v>827</v>
      </c>
      <c r="D152" s="118" t="s">
        <v>827</v>
      </c>
      <c r="E152" s="118" t="s">
        <v>45</v>
      </c>
      <c r="F152" s="165"/>
      <c r="G152" s="166"/>
      <c r="H152" s="11" t="s">
        <v>828</v>
      </c>
      <c r="I152" s="14">
        <v>0.64</v>
      </c>
      <c r="J152" s="109">
        <f t="shared" si="4"/>
        <v>6.4</v>
      </c>
      <c r="K152" s="115"/>
    </row>
    <row r="153" spans="1:11" ht="24">
      <c r="A153" s="114"/>
      <c r="B153" s="107">
        <v>10</v>
      </c>
      <c r="C153" s="10" t="s">
        <v>827</v>
      </c>
      <c r="D153" s="118" t="s">
        <v>827</v>
      </c>
      <c r="E153" s="118" t="s">
        <v>46</v>
      </c>
      <c r="F153" s="165"/>
      <c r="G153" s="166"/>
      <c r="H153" s="11" t="s">
        <v>828</v>
      </c>
      <c r="I153" s="14">
        <v>0.64</v>
      </c>
      <c r="J153" s="109">
        <f t="shared" si="4"/>
        <v>6.4</v>
      </c>
      <c r="K153" s="115"/>
    </row>
    <row r="154" spans="1:11" ht="24">
      <c r="A154" s="114"/>
      <c r="B154" s="107">
        <v>10</v>
      </c>
      <c r="C154" s="10" t="s">
        <v>829</v>
      </c>
      <c r="D154" s="118" t="s">
        <v>829</v>
      </c>
      <c r="E154" s="118" t="s">
        <v>651</v>
      </c>
      <c r="F154" s="165"/>
      <c r="G154" s="166"/>
      <c r="H154" s="11" t="s">
        <v>830</v>
      </c>
      <c r="I154" s="14">
        <v>0.64</v>
      </c>
      <c r="J154" s="109">
        <f t="shared" si="4"/>
        <v>6.4</v>
      </c>
      <c r="K154" s="115"/>
    </row>
    <row r="155" spans="1:11" ht="24">
      <c r="A155" s="114"/>
      <c r="B155" s="107">
        <v>10</v>
      </c>
      <c r="C155" s="10" t="s">
        <v>829</v>
      </c>
      <c r="D155" s="118" t="s">
        <v>829</v>
      </c>
      <c r="E155" s="118" t="s">
        <v>67</v>
      </c>
      <c r="F155" s="165"/>
      <c r="G155" s="166"/>
      <c r="H155" s="11" t="s">
        <v>830</v>
      </c>
      <c r="I155" s="14">
        <v>0.64</v>
      </c>
      <c r="J155" s="109">
        <f t="shared" si="4"/>
        <v>6.4</v>
      </c>
      <c r="K155" s="115"/>
    </row>
    <row r="156" spans="1:11" ht="24">
      <c r="A156" s="114"/>
      <c r="B156" s="107">
        <v>5</v>
      </c>
      <c r="C156" s="10" t="s">
        <v>831</v>
      </c>
      <c r="D156" s="118" t="s">
        <v>831</v>
      </c>
      <c r="E156" s="118" t="s">
        <v>273</v>
      </c>
      <c r="F156" s="165"/>
      <c r="G156" s="166"/>
      <c r="H156" s="11" t="s">
        <v>832</v>
      </c>
      <c r="I156" s="14">
        <v>2.25</v>
      </c>
      <c r="J156" s="109">
        <f t="shared" si="4"/>
        <v>11.25</v>
      </c>
      <c r="K156" s="115"/>
    </row>
    <row r="157" spans="1:11" ht="24">
      <c r="A157" s="114"/>
      <c r="B157" s="107">
        <v>5</v>
      </c>
      <c r="C157" s="10" t="s">
        <v>831</v>
      </c>
      <c r="D157" s="118" t="s">
        <v>831</v>
      </c>
      <c r="E157" s="118" t="s">
        <v>673</v>
      </c>
      <c r="F157" s="165"/>
      <c r="G157" s="166"/>
      <c r="H157" s="11" t="s">
        <v>832</v>
      </c>
      <c r="I157" s="14">
        <v>2.25</v>
      </c>
      <c r="J157" s="109">
        <f t="shared" si="4"/>
        <v>11.25</v>
      </c>
      <c r="K157" s="115"/>
    </row>
    <row r="158" spans="1:11" ht="24">
      <c r="A158" s="114"/>
      <c r="B158" s="107">
        <v>5</v>
      </c>
      <c r="C158" s="10" t="s">
        <v>831</v>
      </c>
      <c r="D158" s="118" t="s">
        <v>831</v>
      </c>
      <c r="E158" s="118" t="s">
        <v>271</v>
      </c>
      <c r="F158" s="165"/>
      <c r="G158" s="166"/>
      <c r="H158" s="11" t="s">
        <v>832</v>
      </c>
      <c r="I158" s="14">
        <v>2.25</v>
      </c>
      <c r="J158" s="109">
        <f t="shared" si="4"/>
        <v>11.25</v>
      </c>
      <c r="K158" s="115"/>
    </row>
    <row r="159" spans="1:11" ht="24">
      <c r="A159" s="114"/>
      <c r="B159" s="107">
        <v>5</v>
      </c>
      <c r="C159" s="10" t="s">
        <v>831</v>
      </c>
      <c r="D159" s="118" t="s">
        <v>831</v>
      </c>
      <c r="E159" s="118" t="s">
        <v>272</v>
      </c>
      <c r="F159" s="165"/>
      <c r="G159" s="166"/>
      <c r="H159" s="11" t="s">
        <v>832</v>
      </c>
      <c r="I159" s="14">
        <v>2.25</v>
      </c>
      <c r="J159" s="109">
        <f t="shared" si="4"/>
        <v>11.25</v>
      </c>
      <c r="K159" s="115"/>
    </row>
    <row r="160" spans="1:11" ht="24">
      <c r="A160" s="114"/>
      <c r="B160" s="107">
        <v>5</v>
      </c>
      <c r="C160" s="10" t="s">
        <v>833</v>
      </c>
      <c r="D160" s="118" t="s">
        <v>833</v>
      </c>
      <c r="E160" s="118" t="s">
        <v>273</v>
      </c>
      <c r="F160" s="165"/>
      <c r="G160" s="166"/>
      <c r="H160" s="11" t="s">
        <v>834</v>
      </c>
      <c r="I160" s="14">
        <v>3.94</v>
      </c>
      <c r="J160" s="109">
        <f t="shared" si="4"/>
        <v>19.7</v>
      </c>
      <c r="K160" s="115"/>
    </row>
    <row r="161" spans="1:11" ht="24">
      <c r="A161" s="114"/>
      <c r="B161" s="107">
        <v>5</v>
      </c>
      <c r="C161" s="10" t="s">
        <v>833</v>
      </c>
      <c r="D161" s="118" t="s">
        <v>833</v>
      </c>
      <c r="E161" s="118" t="s">
        <v>673</v>
      </c>
      <c r="F161" s="165"/>
      <c r="G161" s="166"/>
      <c r="H161" s="11" t="s">
        <v>834</v>
      </c>
      <c r="I161" s="14">
        <v>3.94</v>
      </c>
      <c r="J161" s="109">
        <f t="shared" si="4"/>
        <v>19.7</v>
      </c>
      <c r="K161" s="115"/>
    </row>
    <row r="162" spans="1:11" ht="24">
      <c r="A162" s="114"/>
      <c r="B162" s="107">
        <v>5</v>
      </c>
      <c r="C162" s="10" t="s">
        <v>833</v>
      </c>
      <c r="D162" s="118" t="s">
        <v>833</v>
      </c>
      <c r="E162" s="118" t="s">
        <v>271</v>
      </c>
      <c r="F162" s="165"/>
      <c r="G162" s="166"/>
      <c r="H162" s="11" t="s">
        <v>834</v>
      </c>
      <c r="I162" s="14">
        <v>3.94</v>
      </c>
      <c r="J162" s="109">
        <f t="shared" si="4"/>
        <v>19.7</v>
      </c>
      <c r="K162" s="115"/>
    </row>
    <row r="163" spans="1:11" ht="24">
      <c r="A163" s="114"/>
      <c r="B163" s="107">
        <v>5</v>
      </c>
      <c r="C163" s="10" t="s">
        <v>833</v>
      </c>
      <c r="D163" s="118" t="s">
        <v>833</v>
      </c>
      <c r="E163" s="118" t="s">
        <v>272</v>
      </c>
      <c r="F163" s="165"/>
      <c r="G163" s="166"/>
      <c r="H163" s="11" t="s">
        <v>834</v>
      </c>
      <c r="I163" s="14">
        <v>3.94</v>
      </c>
      <c r="J163" s="109">
        <f t="shared" si="4"/>
        <v>19.7</v>
      </c>
      <c r="K163" s="115"/>
    </row>
    <row r="164" spans="1:11" ht="24">
      <c r="A164" s="114"/>
      <c r="B164" s="107">
        <v>5</v>
      </c>
      <c r="C164" s="10" t="s">
        <v>833</v>
      </c>
      <c r="D164" s="118" t="s">
        <v>833</v>
      </c>
      <c r="E164" s="118" t="s">
        <v>719</v>
      </c>
      <c r="F164" s="165"/>
      <c r="G164" s="166"/>
      <c r="H164" s="11" t="s">
        <v>834</v>
      </c>
      <c r="I164" s="14">
        <v>3.94</v>
      </c>
      <c r="J164" s="109">
        <f t="shared" si="4"/>
        <v>19.7</v>
      </c>
      <c r="K164" s="115"/>
    </row>
    <row r="165" spans="1:11" ht="24">
      <c r="A165" s="114"/>
      <c r="B165" s="107">
        <v>5</v>
      </c>
      <c r="C165" s="10" t="s">
        <v>835</v>
      </c>
      <c r="D165" s="118" t="s">
        <v>835</v>
      </c>
      <c r="E165" s="118" t="s">
        <v>273</v>
      </c>
      <c r="F165" s="165"/>
      <c r="G165" s="166"/>
      <c r="H165" s="11" t="s">
        <v>836</v>
      </c>
      <c r="I165" s="14">
        <v>2.78</v>
      </c>
      <c r="J165" s="109">
        <f t="shared" si="4"/>
        <v>13.899999999999999</v>
      </c>
      <c r="K165" s="115"/>
    </row>
    <row r="166" spans="1:11" ht="24">
      <c r="A166" s="114"/>
      <c r="B166" s="107">
        <v>5</v>
      </c>
      <c r="C166" s="10" t="s">
        <v>835</v>
      </c>
      <c r="D166" s="118" t="s">
        <v>835</v>
      </c>
      <c r="E166" s="118" t="s">
        <v>271</v>
      </c>
      <c r="F166" s="165"/>
      <c r="G166" s="166"/>
      <c r="H166" s="11" t="s">
        <v>836</v>
      </c>
      <c r="I166" s="14">
        <v>2.78</v>
      </c>
      <c r="J166" s="109">
        <f t="shared" si="4"/>
        <v>13.899999999999999</v>
      </c>
      <c r="K166" s="115"/>
    </row>
    <row r="167" spans="1:11" ht="24">
      <c r="A167" s="114"/>
      <c r="B167" s="107">
        <v>5</v>
      </c>
      <c r="C167" s="10" t="s">
        <v>835</v>
      </c>
      <c r="D167" s="118" t="s">
        <v>835</v>
      </c>
      <c r="E167" s="118" t="s">
        <v>272</v>
      </c>
      <c r="F167" s="165"/>
      <c r="G167" s="166"/>
      <c r="H167" s="11" t="s">
        <v>836</v>
      </c>
      <c r="I167" s="14">
        <v>2.78</v>
      </c>
      <c r="J167" s="109">
        <f t="shared" si="4"/>
        <v>13.899999999999999</v>
      </c>
      <c r="K167" s="115"/>
    </row>
    <row r="168" spans="1:11" ht="24">
      <c r="A168" s="114"/>
      <c r="B168" s="107">
        <v>5</v>
      </c>
      <c r="C168" s="10" t="s">
        <v>837</v>
      </c>
      <c r="D168" s="118" t="s">
        <v>837</v>
      </c>
      <c r="E168" s="118"/>
      <c r="F168" s="165"/>
      <c r="G168" s="166"/>
      <c r="H168" s="11" t="s">
        <v>838</v>
      </c>
      <c r="I168" s="14">
        <v>1.99</v>
      </c>
      <c r="J168" s="109">
        <f t="shared" si="4"/>
        <v>9.9499999999999993</v>
      </c>
      <c r="K168" s="115"/>
    </row>
    <row r="169" spans="1:11" ht="24">
      <c r="A169" s="114"/>
      <c r="B169" s="107">
        <v>10</v>
      </c>
      <c r="C169" s="10" t="s">
        <v>839</v>
      </c>
      <c r="D169" s="118" t="s">
        <v>839</v>
      </c>
      <c r="E169" s="118"/>
      <c r="F169" s="165"/>
      <c r="G169" s="166"/>
      <c r="H169" s="11" t="s">
        <v>840</v>
      </c>
      <c r="I169" s="14">
        <v>1.99</v>
      </c>
      <c r="J169" s="109">
        <f t="shared" si="4"/>
        <v>19.899999999999999</v>
      </c>
      <c r="K169" s="115"/>
    </row>
    <row r="170" spans="1:11" ht="24">
      <c r="A170" s="114"/>
      <c r="B170" s="107">
        <v>5</v>
      </c>
      <c r="C170" s="10" t="s">
        <v>841</v>
      </c>
      <c r="D170" s="118" t="s">
        <v>841</v>
      </c>
      <c r="E170" s="118" t="s">
        <v>273</v>
      </c>
      <c r="F170" s="165"/>
      <c r="G170" s="166"/>
      <c r="H170" s="11" t="s">
        <v>842</v>
      </c>
      <c r="I170" s="14">
        <v>2.94</v>
      </c>
      <c r="J170" s="109">
        <f t="shared" si="4"/>
        <v>14.7</v>
      </c>
      <c r="K170" s="115"/>
    </row>
    <row r="171" spans="1:11" ht="24">
      <c r="A171" s="114"/>
      <c r="B171" s="107">
        <v>5</v>
      </c>
      <c r="C171" s="10" t="s">
        <v>841</v>
      </c>
      <c r="D171" s="118" t="s">
        <v>841</v>
      </c>
      <c r="E171" s="118" t="s">
        <v>673</v>
      </c>
      <c r="F171" s="165"/>
      <c r="G171" s="166"/>
      <c r="H171" s="11" t="s">
        <v>842</v>
      </c>
      <c r="I171" s="14">
        <v>2.94</v>
      </c>
      <c r="J171" s="109">
        <f t="shared" si="4"/>
        <v>14.7</v>
      </c>
      <c r="K171" s="115"/>
    </row>
    <row r="172" spans="1:11" ht="24">
      <c r="A172" s="114"/>
      <c r="B172" s="107">
        <v>5</v>
      </c>
      <c r="C172" s="10" t="s">
        <v>841</v>
      </c>
      <c r="D172" s="118" t="s">
        <v>841</v>
      </c>
      <c r="E172" s="118" t="s">
        <v>271</v>
      </c>
      <c r="F172" s="165"/>
      <c r="G172" s="166"/>
      <c r="H172" s="11" t="s">
        <v>842</v>
      </c>
      <c r="I172" s="14">
        <v>2.94</v>
      </c>
      <c r="J172" s="109">
        <f t="shared" si="4"/>
        <v>14.7</v>
      </c>
      <c r="K172" s="115"/>
    </row>
    <row r="173" spans="1:11" ht="24">
      <c r="A173" s="114"/>
      <c r="B173" s="107">
        <v>5</v>
      </c>
      <c r="C173" s="10" t="s">
        <v>841</v>
      </c>
      <c r="D173" s="118" t="s">
        <v>841</v>
      </c>
      <c r="E173" s="118" t="s">
        <v>272</v>
      </c>
      <c r="F173" s="165"/>
      <c r="G173" s="166"/>
      <c r="H173" s="11" t="s">
        <v>842</v>
      </c>
      <c r="I173" s="14">
        <v>2.94</v>
      </c>
      <c r="J173" s="109">
        <f t="shared" si="4"/>
        <v>14.7</v>
      </c>
      <c r="K173" s="115"/>
    </row>
    <row r="174" spans="1:11" ht="36">
      <c r="A174" s="114"/>
      <c r="B174" s="107">
        <v>3</v>
      </c>
      <c r="C174" s="10" t="s">
        <v>843</v>
      </c>
      <c r="D174" s="118" t="s">
        <v>843</v>
      </c>
      <c r="E174" s="118" t="s">
        <v>844</v>
      </c>
      <c r="F174" s="165"/>
      <c r="G174" s="166"/>
      <c r="H174" s="11" t="s">
        <v>845</v>
      </c>
      <c r="I174" s="14">
        <v>6.29</v>
      </c>
      <c r="J174" s="109">
        <f t="shared" si="4"/>
        <v>18.87</v>
      </c>
      <c r="K174" s="115"/>
    </row>
    <row r="175" spans="1:11" ht="24">
      <c r="A175" s="114"/>
      <c r="B175" s="107">
        <v>10</v>
      </c>
      <c r="C175" s="10" t="s">
        <v>846</v>
      </c>
      <c r="D175" s="118" t="s">
        <v>905</v>
      </c>
      <c r="E175" s="118" t="s">
        <v>26</v>
      </c>
      <c r="F175" s="165" t="s">
        <v>719</v>
      </c>
      <c r="G175" s="166"/>
      <c r="H175" s="11" t="s">
        <v>847</v>
      </c>
      <c r="I175" s="14">
        <v>2.76</v>
      </c>
      <c r="J175" s="109">
        <f t="shared" si="4"/>
        <v>27.599999999999998</v>
      </c>
      <c r="K175" s="115"/>
    </row>
    <row r="176" spans="1:11" ht="24">
      <c r="A176" s="114"/>
      <c r="B176" s="107">
        <v>10</v>
      </c>
      <c r="C176" s="10" t="s">
        <v>846</v>
      </c>
      <c r="D176" s="118" t="s">
        <v>905</v>
      </c>
      <c r="E176" s="118" t="s">
        <v>27</v>
      </c>
      <c r="F176" s="165" t="s">
        <v>719</v>
      </c>
      <c r="G176" s="166"/>
      <c r="H176" s="11" t="s">
        <v>847</v>
      </c>
      <c r="I176" s="14">
        <v>2.76</v>
      </c>
      <c r="J176" s="109">
        <f t="shared" si="4"/>
        <v>27.599999999999998</v>
      </c>
      <c r="K176" s="115"/>
    </row>
    <row r="177" spans="1:11" ht="24">
      <c r="A177" s="114"/>
      <c r="B177" s="107">
        <v>10</v>
      </c>
      <c r="C177" s="10" t="s">
        <v>846</v>
      </c>
      <c r="D177" s="118" t="s">
        <v>846</v>
      </c>
      <c r="E177" s="118" t="s">
        <v>28</v>
      </c>
      <c r="F177" s="165" t="s">
        <v>719</v>
      </c>
      <c r="G177" s="166"/>
      <c r="H177" s="11" t="s">
        <v>847</v>
      </c>
      <c r="I177" s="14">
        <v>2.77</v>
      </c>
      <c r="J177" s="109">
        <f t="shared" si="4"/>
        <v>27.7</v>
      </c>
      <c r="K177" s="115"/>
    </row>
    <row r="178" spans="1:11" ht="24">
      <c r="A178" s="114"/>
      <c r="B178" s="107">
        <v>10</v>
      </c>
      <c r="C178" s="10" t="s">
        <v>848</v>
      </c>
      <c r="D178" s="118" t="s">
        <v>848</v>
      </c>
      <c r="E178" s="118"/>
      <c r="F178" s="165"/>
      <c r="G178" s="166"/>
      <c r="H178" s="11" t="s">
        <v>849</v>
      </c>
      <c r="I178" s="14">
        <v>3.4</v>
      </c>
      <c r="J178" s="109">
        <f t="shared" si="4"/>
        <v>34</v>
      </c>
      <c r="K178" s="115"/>
    </row>
    <row r="179" spans="1:11" ht="24">
      <c r="A179" s="114"/>
      <c r="B179" s="107">
        <v>10</v>
      </c>
      <c r="C179" s="10" t="s">
        <v>850</v>
      </c>
      <c r="D179" s="118" t="s">
        <v>850</v>
      </c>
      <c r="E179" s="118"/>
      <c r="F179" s="165"/>
      <c r="G179" s="166"/>
      <c r="H179" s="11" t="s">
        <v>851</v>
      </c>
      <c r="I179" s="14">
        <v>3.4</v>
      </c>
      <c r="J179" s="109">
        <f t="shared" si="4"/>
        <v>34</v>
      </c>
      <c r="K179" s="115"/>
    </row>
    <row r="180" spans="1:11" ht="24">
      <c r="A180" s="114"/>
      <c r="B180" s="107">
        <v>10</v>
      </c>
      <c r="C180" s="10" t="s">
        <v>852</v>
      </c>
      <c r="D180" s="118" t="s">
        <v>852</v>
      </c>
      <c r="E180" s="118"/>
      <c r="F180" s="165"/>
      <c r="G180" s="166"/>
      <c r="H180" s="11" t="s">
        <v>853</v>
      </c>
      <c r="I180" s="14">
        <v>4.9000000000000004</v>
      </c>
      <c r="J180" s="109">
        <f t="shared" si="4"/>
        <v>49</v>
      </c>
      <c r="K180" s="115"/>
    </row>
    <row r="181" spans="1:11" ht="24">
      <c r="A181" s="114"/>
      <c r="B181" s="107">
        <v>10</v>
      </c>
      <c r="C181" s="10" t="s">
        <v>854</v>
      </c>
      <c r="D181" s="118" t="s">
        <v>854</v>
      </c>
      <c r="E181" s="118"/>
      <c r="F181" s="165"/>
      <c r="G181" s="166"/>
      <c r="H181" s="11" t="s">
        <v>855</v>
      </c>
      <c r="I181" s="14">
        <v>5.9</v>
      </c>
      <c r="J181" s="109">
        <f t="shared" si="4"/>
        <v>59</v>
      </c>
      <c r="K181" s="115"/>
    </row>
    <row r="182" spans="1:11" ht="24">
      <c r="A182" s="114"/>
      <c r="B182" s="107">
        <v>5</v>
      </c>
      <c r="C182" s="10" t="s">
        <v>856</v>
      </c>
      <c r="D182" s="118" t="s">
        <v>856</v>
      </c>
      <c r="E182" s="118" t="s">
        <v>23</v>
      </c>
      <c r="F182" s="165"/>
      <c r="G182" s="166"/>
      <c r="H182" s="11" t="s">
        <v>857</v>
      </c>
      <c r="I182" s="14">
        <v>3.4</v>
      </c>
      <c r="J182" s="109">
        <f t="shared" ref="J182:J183" si="5">I182*B182</f>
        <v>17</v>
      </c>
      <c r="K182" s="115"/>
    </row>
    <row r="183" spans="1:11" ht="24">
      <c r="A183" s="114"/>
      <c r="B183" s="108">
        <v>10</v>
      </c>
      <c r="C183" s="12" t="s">
        <v>858</v>
      </c>
      <c r="D183" s="119" t="s">
        <v>858</v>
      </c>
      <c r="E183" s="119"/>
      <c r="F183" s="167"/>
      <c r="G183" s="168"/>
      <c r="H183" s="13" t="s">
        <v>859</v>
      </c>
      <c r="I183" s="15">
        <v>4.9000000000000004</v>
      </c>
      <c r="J183" s="110">
        <f t="shared" si="5"/>
        <v>49</v>
      </c>
      <c r="K183" s="115"/>
    </row>
    <row r="184" spans="1:11" ht="13.5" thickBot="1">
      <c r="A184" s="114"/>
      <c r="B184" s="132"/>
      <c r="C184" s="133"/>
      <c r="D184" s="134"/>
      <c r="E184" s="134"/>
      <c r="F184" s="134"/>
      <c r="G184" s="134"/>
      <c r="H184" s="135" t="s">
        <v>916</v>
      </c>
      <c r="I184" s="136"/>
      <c r="J184" s="137"/>
      <c r="K184" s="115"/>
    </row>
    <row r="185" spans="1:11" ht="13.5" thickTop="1">
      <c r="A185" s="114"/>
      <c r="B185" s="107">
        <v>10</v>
      </c>
      <c r="C185" s="10" t="s">
        <v>917</v>
      </c>
      <c r="D185" s="118" t="s">
        <v>917</v>
      </c>
      <c r="E185" s="118" t="s">
        <v>918</v>
      </c>
      <c r="F185" s="165" t="s">
        <v>919</v>
      </c>
      <c r="G185" s="166"/>
      <c r="H185" s="11" t="s">
        <v>920</v>
      </c>
      <c r="I185" s="14">
        <v>0.59</v>
      </c>
      <c r="J185" s="109">
        <f t="shared" ref="J185:J218" si="6">I185*B185</f>
        <v>5.8999999999999995</v>
      </c>
      <c r="K185" s="115"/>
    </row>
    <row r="186" spans="1:11" ht="24">
      <c r="A186" s="114"/>
      <c r="B186" s="156">
        <v>0</v>
      </c>
      <c r="C186" s="157" t="s">
        <v>921</v>
      </c>
      <c r="D186" s="158" t="s">
        <v>922</v>
      </c>
      <c r="E186" s="158" t="s">
        <v>923</v>
      </c>
      <c r="F186" s="163"/>
      <c r="G186" s="164"/>
      <c r="H186" s="160" t="s">
        <v>924</v>
      </c>
      <c r="I186" s="161">
        <v>1.19</v>
      </c>
      <c r="J186" s="162">
        <f t="shared" si="6"/>
        <v>0</v>
      </c>
      <c r="K186" s="115"/>
    </row>
    <row r="187" spans="1:11" ht="24">
      <c r="A187" s="114"/>
      <c r="B187" s="156">
        <v>0</v>
      </c>
      <c r="C187" s="157" t="s">
        <v>739</v>
      </c>
      <c r="D187" s="158" t="s">
        <v>925</v>
      </c>
      <c r="E187" s="158" t="s">
        <v>926</v>
      </c>
      <c r="F187" s="158"/>
      <c r="G187" s="159"/>
      <c r="H187" s="160" t="s">
        <v>927</v>
      </c>
      <c r="I187" s="161">
        <v>0.99</v>
      </c>
      <c r="J187" s="162">
        <f t="shared" si="6"/>
        <v>0</v>
      </c>
      <c r="K187" s="115"/>
    </row>
    <row r="188" spans="1:11" ht="24">
      <c r="A188" s="114"/>
      <c r="B188" s="156">
        <v>0</v>
      </c>
      <c r="C188" s="157" t="s">
        <v>739</v>
      </c>
      <c r="D188" s="158" t="s">
        <v>928</v>
      </c>
      <c r="E188" s="158" t="s">
        <v>929</v>
      </c>
      <c r="F188" s="158"/>
      <c r="G188" s="159"/>
      <c r="H188" s="160" t="s">
        <v>930</v>
      </c>
      <c r="I188" s="161">
        <v>1.29</v>
      </c>
      <c r="J188" s="162">
        <f t="shared" si="6"/>
        <v>0</v>
      </c>
      <c r="K188" s="115"/>
    </row>
    <row r="189" spans="1:11" ht="24">
      <c r="A189" s="114"/>
      <c r="B189" s="156">
        <v>0</v>
      </c>
      <c r="C189" s="157" t="s">
        <v>739</v>
      </c>
      <c r="D189" s="158" t="s">
        <v>931</v>
      </c>
      <c r="E189" s="158" t="s">
        <v>932</v>
      </c>
      <c r="F189" s="158"/>
      <c r="G189" s="159"/>
      <c r="H189" s="160" t="s">
        <v>933</v>
      </c>
      <c r="I189" s="161">
        <v>1.49</v>
      </c>
      <c r="J189" s="162">
        <f t="shared" si="6"/>
        <v>0</v>
      </c>
      <c r="K189" s="115"/>
    </row>
    <row r="190" spans="1:11" ht="36">
      <c r="A190" s="114"/>
      <c r="B190" s="107">
        <v>10</v>
      </c>
      <c r="C190" s="10" t="s">
        <v>934</v>
      </c>
      <c r="D190" s="10" t="s">
        <v>934</v>
      </c>
      <c r="E190" s="118" t="s">
        <v>935</v>
      </c>
      <c r="F190" s="118" t="s">
        <v>936</v>
      </c>
      <c r="G190" s="120"/>
      <c r="H190" s="11" t="s">
        <v>937</v>
      </c>
      <c r="I190" s="14">
        <v>2.0099999999999998</v>
      </c>
      <c r="J190" s="109">
        <f t="shared" si="6"/>
        <v>20.099999999999998</v>
      </c>
      <c r="K190" s="115"/>
    </row>
    <row r="191" spans="1:11" ht="36">
      <c r="A191" s="114"/>
      <c r="B191" s="107">
        <v>10</v>
      </c>
      <c r="C191" s="10" t="s">
        <v>934</v>
      </c>
      <c r="D191" s="10" t="s">
        <v>934</v>
      </c>
      <c r="E191" s="118" t="s">
        <v>935</v>
      </c>
      <c r="F191" s="118" t="s">
        <v>936</v>
      </c>
      <c r="G191" s="120"/>
      <c r="H191" s="11" t="s">
        <v>937</v>
      </c>
      <c r="I191" s="14">
        <v>2.0099999999999998</v>
      </c>
      <c r="J191" s="109">
        <f t="shared" si="6"/>
        <v>20.099999999999998</v>
      </c>
      <c r="K191" s="115"/>
    </row>
    <row r="192" spans="1:11" ht="36">
      <c r="A192" s="114"/>
      <c r="B192" s="107">
        <v>10</v>
      </c>
      <c r="C192" s="10" t="s">
        <v>934</v>
      </c>
      <c r="D192" s="10" t="s">
        <v>934</v>
      </c>
      <c r="E192" s="118" t="s">
        <v>918</v>
      </c>
      <c r="F192" s="118" t="s">
        <v>938</v>
      </c>
      <c r="G192" s="120"/>
      <c r="H192" s="11" t="s">
        <v>937</v>
      </c>
      <c r="I192" s="14">
        <v>2.0099999999999998</v>
      </c>
      <c r="J192" s="109">
        <f t="shared" si="6"/>
        <v>20.099999999999998</v>
      </c>
      <c r="K192" s="115"/>
    </row>
    <row r="193" spans="1:11">
      <c r="A193" s="114"/>
      <c r="B193" s="156">
        <v>0</v>
      </c>
      <c r="C193" s="157" t="s">
        <v>939</v>
      </c>
      <c r="D193" s="158" t="s">
        <v>940</v>
      </c>
      <c r="E193" s="158" t="s">
        <v>941</v>
      </c>
      <c r="F193" s="158"/>
      <c r="G193" s="159"/>
      <c r="H193" s="160" t="s">
        <v>942</v>
      </c>
      <c r="I193" s="161">
        <v>0.69</v>
      </c>
      <c r="J193" s="162">
        <f t="shared" si="6"/>
        <v>0</v>
      </c>
      <c r="K193" s="115"/>
    </row>
    <row r="194" spans="1:11">
      <c r="A194" s="114"/>
      <c r="B194" s="107">
        <v>10</v>
      </c>
      <c r="C194" s="10" t="s">
        <v>943</v>
      </c>
      <c r="D194" s="118" t="s">
        <v>944</v>
      </c>
      <c r="E194" s="118" t="s">
        <v>941</v>
      </c>
      <c r="F194" s="118"/>
      <c r="G194" s="120"/>
      <c r="H194" s="11" t="s">
        <v>945</v>
      </c>
      <c r="I194" s="14">
        <v>0.99</v>
      </c>
      <c r="J194" s="109">
        <f t="shared" si="6"/>
        <v>9.9</v>
      </c>
      <c r="K194" s="115"/>
    </row>
    <row r="195" spans="1:11" ht="24">
      <c r="A195" s="114"/>
      <c r="B195" s="156">
        <v>0</v>
      </c>
      <c r="C195" s="157" t="s">
        <v>730</v>
      </c>
      <c r="D195" s="158" t="s">
        <v>946</v>
      </c>
      <c r="E195" s="158" t="s">
        <v>947</v>
      </c>
      <c r="F195" s="158"/>
      <c r="G195" s="159"/>
      <c r="H195" s="160" t="s">
        <v>948</v>
      </c>
      <c r="I195" s="161">
        <v>1.39</v>
      </c>
      <c r="J195" s="162">
        <f t="shared" si="6"/>
        <v>0</v>
      </c>
      <c r="K195" s="115"/>
    </row>
    <row r="196" spans="1:11" ht="12" customHeight="1">
      <c r="A196" s="114"/>
      <c r="B196" s="156">
        <v>0</v>
      </c>
      <c r="C196" s="157" t="s">
        <v>742</v>
      </c>
      <c r="D196" s="158" t="s">
        <v>949</v>
      </c>
      <c r="E196" s="158" t="s">
        <v>950</v>
      </c>
      <c r="F196" s="158"/>
      <c r="G196" s="159"/>
      <c r="H196" s="160" t="s">
        <v>951</v>
      </c>
      <c r="I196" s="161">
        <v>1.69</v>
      </c>
      <c r="J196" s="162">
        <f t="shared" si="6"/>
        <v>0</v>
      </c>
      <c r="K196" s="115"/>
    </row>
    <row r="197" spans="1:11" ht="24">
      <c r="A197" s="114"/>
      <c r="B197" s="156">
        <v>0</v>
      </c>
      <c r="C197" s="157" t="s">
        <v>742</v>
      </c>
      <c r="D197" s="158" t="s">
        <v>952</v>
      </c>
      <c r="E197" s="158" t="s">
        <v>953</v>
      </c>
      <c r="F197" s="158"/>
      <c r="G197" s="159"/>
      <c r="H197" s="160" t="s">
        <v>954</v>
      </c>
      <c r="I197" s="161">
        <v>2.99</v>
      </c>
      <c r="J197" s="162">
        <f t="shared" si="6"/>
        <v>0</v>
      </c>
      <c r="K197" s="115"/>
    </row>
    <row r="198" spans="1:11" ht="24">
      <c r="A198" s="114"/>
      <c r="B198" s="156">
        <v>0</v>
      </c>
      <c r="C198" s="157" t="s">
        <v>742</v>
      </c>
      <c r="D198" s="158" t="s">
        <v>955</v>
      </c>
      <c r="E198" s="158" t="s">
        <v>947</v>
      </c>
      <c r="F198" s="158"/>
      <c r="G198" s="159"/>
      <c r="H198" s="160" t="s">
        <v>956</v>
      </c>
      <c r="I198" s="161">
        <v>3.44</v>
      </c>
      <c r="J198" s="162">
        <f t="shared" si="6"/>
        <v>0</v>
      </c>
      <c r="K198" s="115"/>
    </row>
    <row r="199" spans="1:11" ht="12" customHeight="1">
      <c r="A199" s="114"/>
      <c r="B199" s="156">
        <v>0</v>
      </c>
      <c r="C199" s="157" t="s">
        <v>742</v>
      </c>
      <c r="D199" s="158" t="s">
        <v>957</v>
      </c>
      <c r="E199" s="158" t="s">
        <v>958</v>
      </c>
      <c r="F199" s="158"/>
      <c r="G199" s="159"/>
      <c r="H199" s="160" t="s">
        <v>959</v>
      </c>
      <c r="I199" s="161">
        <v>3.84</v>
      </c>
      <c r="J199" s="162">
        <f t="shared" si="6"/>
        <v>0</v>
      </c>
      <c r="K199" s="115"/>
    </row>
    <row r="200" spans="1:11">
      <c r="A200" s="114"/>
      <c r="B200" s="156">
        <v>0</v>
      </c>
      <c r="C200" s="157" t="s">
        <v>736</v>
      </c>
      <c r="D200" s="158" t="s">
        <v>960</v>
      </c>
      <c r="E200" s="158" t="s">
        <v>961</v>
      </c>
      <c r="F200" s="158" t="s">
        <v>947</v>
      </c>
      <c r="G200" s="159"/>
      <c r="H200" s="160" t="s">
        <v>962</v>
      </c>
      <c r="I200" s="161">
        <v>2.44</v>
      </c>
      <c r="J200" s="162">
        <f t="shared" si="6"/>
        <v>0</v>
      </c>
      <c r="K200" s="115"/>
    </row>
    <row r="201" spans="1:11">
      <c r="A201" s="114"/>
      <c r="B201" s="156">
        <v>0</v>
      </c>
      <c r="C201" s="157" t="s">
        <v>747</v>
      </c>
      <c r="D201" s="158" t="s">
        <v>963</v>
      </c>
      <c r="E201" s="158" t="s">
        <v>961</v>
      </c>
      <c r="F201" s="158" t="s">
        <v>964</v>
      </c>
      <c r="G201" s="159"/>
      <c r="H201" s="160" t="s">
        <v>965</v>
      </c>
      <c r="I201" s="161">
        <v>0.66</v>
      </c>
      <c r="J201" s="162">
        <f t="shared" si="6"/>
        <v>0</v>
      </c>
      <c r="K201" s="115"/>
    </row>
    <row r="202" spans="1:11">
      <c r="A202" s="114"/>
      <c r="B202" s="156">
        <v>0</v>
      </c>
      <c r="C202" s="157" t="s">
        <v>966</v>
      </c>
      <c r="D202" s="158" t="s">
        <v>967</v>
      </c>
      <c r="E202" s="158" t="s">
        <v>935</v>
      </c>
      <c r="F202" s="158"/>
      <c r="G202" s="159"/>
      <c r="H202" s="160" t="s">
        <v>968</v>
      </c>
      <c r="I202" s="161">
        <v>1.19</v>
      </c>
      <c r="J202" s="162">
        <f t="shared" si="6"/>
        <v>0</v>
      </c>
      <c r="K202" s="115"/>
    </row>
    <row r="203" spans="1:11" ht="24">
      <c r="A203" s="114"/>
      <c r="B203" s="107">
        <v>20</v>
      </c>
      <c r="C203" s="10" t="s">
        <v>969</v>
      </c>
      <c r="D203" s="140" t="s">
        <v>970</v>
      </c>
      <c r="E203" s="118" t="s">
        <v>961</v>
      </c>
      <c r="F203" s="118" t="s">
        <v>971</v>
      </c>
      <c r="G203" s="120"/>
      <c r="H203" s="11" t="s">
        <v>972</v>
      </c>
      <c r="I203" s="14">
        <v>0.69</v>
      </c>
      <c r="J203" s="109">
        <f t="shared" si="6"/>
        <v>13.799999999999999</v>
      </c>
      <c r="K203" s="115"/>
    </row>
    <row r="204" spans="1:11">
      <c r="A204" s="114"/>
      <c r="B204" s="156">
        <v>0</v>
      </c>
      <c r="C204" s="157" t="s">
        <v>973</v>
      </c>
      <c r="D204" s="158" t="s">
        <v>974</v>
      </c>
      <c r="E204" s="158" t="s">
        <v>918</v>
      </c>
      <c r="F204" s="158"/>
      <c r="G204" s="159"/>
      <c r="H204" s="160" t="s">
        <v>975</v>
      </c>
      <c r="I204" s="161">
        <v>1.89</v>
      </c>
      <c r="J204" s="162">
        <f t="shared" si="6"/>
        <v>0</v>
      </c>
      <c r="K204" s="115"/>
    </row>
    <row r="205" spans="1:11">
      <c r="A205" s="114"/>
      <c r="B205" s="156">
        <v>0</v>
      </c>
      <c r="C205" s="157" t="s">
        <v>973</v>
      </c>
      <c r="D205" s="158" t="s">
        <v>976</v>
      </c>
      <c r="E205" s="158" t="s">
        <v>947</v>
      </c>
      <c r="F205" s="158"/>
      <c r="G205" s="159"/>
      <c r="H205" s="160" t="s">
        <v>977</v>
      </c>
      <c r="I205" s="161">
        <v>2.79</v>
      </c>
      <c r="J205" s="162">
        <f t="shared" si="6"/>
        <v>0</v>
      </c>
      <c r="K205" s="115"/>
    </row>
    <row r="206" spans="1:11">
      <c r="A206" s="114"/>
      <c r="B206" s="156">
        <v>0</v>
      </c>
      <c r="C206" s="157" t="s">
        <v>973</v>
      </c>
      <c r="D206" s="158" t="s">
        <v>978</v>
      </c>
      <c r="E206" s="158" t="s">
        <v>958</v>
      </c>
      <c r="F206" s="158"/>
      <c r="G206" s="159"/>
      <c r="H206" s="160" t="s">
        <v>979</v>
      </c>
      <c r="I206" s="161">
        <v>2.99</v>
      </c>
      <c r="J206" s="162">
        <f t="shared" si="6"/>
        <v>0</v>
      </c>
      <c r="K206" s="115"/>
    </row>
    <row r="207" spans="1:11">
      <c r="A207" s="114"/>
      <c r="B207" s="156">
        <v>0</v>
      </c>
      <c r="C207" s="157" t="s">
        <v>980</v>
      </c>
      <c r="D207" s="158" t="s">
        <v>981</v>
      </c>
      <c r="E207" s="158" t="s">
        <v>982</v>
      </c>
      <c r="F207" s="158"/>
      <c r="G207" s="159"/>
      <c r="H207" s="160" t="s">
        <v>983</v>
      </c>
      <c r="I207" s="161">
        <v>2.2400000000000002</v>
      </c>
      <c r="J207" s="162">
        <f t="shared" si="6"/>
        <v>0</v>
      </c>
      <c r="K207" s="115"/>
    </row>
    <row r="208" spans="1:11">
      <c r="A208" s="114"/>
      <c r="B208" s="156">
        <v>0</v>
      </c>
      <c r="C208" s="157" t="s">
        <v>980</v>
      </c>
      <c r="D208" s="158" t="s">
        <v>984</v>
      </c>
      <c r="E208" s="158" t="s">
        <v>935</v>
      </c>
      <c r="F208" s="158"/>
      <c r="G208" s="159"/>
      <c r="H208" s="160" t="s">
        <v>985</v>
      </c>
      <c r="I208" s="161">
        <v>3.09</v>
      </c>
      <c r="J208" s="162">
        <f t="shared" si="6"/>
        <v>0</v>
      </c>
      <c r="K208" s="115"/>
    </row>
    <row r="209" spans="1:11">
      <c r="A209" s="114"/>
      <c r="B209" s="156">
        <v>0</v>
      </c>
      <c r="C209" s="157" t="s">
        <v>986</v>
      </c>
      <c r="D209" s="158" t="s">
        <v>987</v>
      </c>
      <c r="E209" s="158" t="s">
        <v>988</v>
      </c>
      <c r="F209" s="158"/>
      <c r="G209" s="159"/>
      <c r="H209" s="160" t="s">
        <v>989</v>
      </c>
      <c r="I209" s="161">
        <v>2.99</v>
      </c>
      <c r="J209" s="162">
        <f t="shared" si="6"/>
        <v>0</v>
      </c>
      <c r="K209" s="115"/>
    </row>
    <row r="210" spans="1:11">
      <c r="A210" s="114"/>
      <c r="B210" s="156">
        <v>0</v>
      </c>
      <c r="C210" s="157" t="s">
        <v>990</v>
      </c>
      <c r="D210" s="158" t="s">
        <v>990</v>
      </c>
      <c r="E210" s="158" t="s">
        <v>961</v>
      </c>
      <c r="F210" s="158" t="s">
        <v>988</v>
      </c>
      <c r="G210" s="159"/>
      <c r="H210" s="160" t="s">
        <v>991</v>
      </c>
      <c r="I210" s="161">
        <v>1.99</v>
      </c>
      <c r="J210" s="162">
        <f t="shared" si="6"/>
        <v>0</v>
      </c>
      <c r="K210" s="115"/>
    </row>
    <row r="211" spans="1:11" ht="24">
      <c r="A211" s="114"/>
      <c r="B211" s="156">
        <v>0</v>
      </c>
      <c r="C211" s="157" t="s">
        <v>992</v>
      </c>
      <c r="D211" s="158" t="s">
        <v>992</v>
      </c>
      <c r="E211" s="158" t="s">
        <v>993</v>
      </c>
      <c r="F211" s="158" t="s">
        <v>971</v>
      </c>
      <c r="G211" s="159"/>
      <c r="H211" s="160" t="s">
        <v>994</v>
      </c>
      <c r="I211" s="161">
        <v>1.99</v>
      </c>
      <c r="J211" s="162">
        <f t="shared" si="6"/>
        <v>0</v>
      </c>
      <c r="K211" s="115"/>
    </row>
    <row r="212" spans="1:11" ht="24">
      <c r="A212" s="114"/>
      <c r="B212" s="156">
        <v>0</v>
      </c>
      <c r="C212" s="157" t="s">
        <v>992</v>
      </c>
      <c r="D212" s="158" t="s">
        <v>992</v>
      </c>
      <c r="E212" s="158" t="s">
        <v>993</v>
      </c>
      <c r="F212" s="158" t="s">
        <v>935</v>
      </c>
      <c r="G212" s="159"/>
      <c r="H212" s="160" t="s">
        <v>994</v>
      </c>
      <c r="I212" s="161">
        <v>1.99</v>
      </c>
      <c r="J212" s="162">
        <f t="shared" si="6"/>
        <v>0</v>
      </c>
      <c r="K212" s="115"/>
    </row>
    <row r="213" spans="1:11">
      <c r="A213" s="114"/>
      <c r="B213" s="156">
        <v>0</v>
      </c>
      <c r="C213" s="157" t="s">
        <v>995</v>
      </c>
      <c r="D213" s="158" t="s">
        <v>996</v>
      </c>
      <c r="E213" s="158" t="s">
        <v>918</v>
      </c>
      <c r="F213" s="158"/>
      <c r="G213" s="159"/>
      <c r="H213" s="160" t="s">
        <v>997</v>
      </c>
      <c r="I213" s="161">
        <v>1.0900000000000001</v>
      </c>
      <c r="J213" s="162">
        <f t="shared" si="6"/>
        <v>0</v>
      </c>
      <c r="K213" s="115"/>
    </row>
    <row r="214" spans="1:11" ht="24">
      <c r="A214" s="114"/>
      <c r="B214" s="107">
        <v>3</v>
      </c>
      <c r="C214" s="10" t="s">
        <v>998</v>
      </c>
      <c r="D214" s="140" t="s">
        <v>998</v>
      </c>
      <c r="E214" s="118"/>
      <c r="F214" s="118"/>
      <c r="G214" s="120"/>
      <c r="H214" s="11" t="s">
        <v>999</v>
      </c>
      <c r="I214" s="14">
        <v>29.15</v>
      </c>
      <c r="J214" s="109">
        <f t="shared" si="6"/>
        <v>87.449999999999989</v>
      </c>
      <c r="K214" s="115"/>
    </row>
    <row r="215" spans="1:11" ht="36">
      <c r="A215" s="114"/>
      <c r="B215" s="107">
        <v>10</v>
      </c>
      <c r="C215" s="10" t="s">
        <v>820</v>
      </c>
      <c r="D215" s="118" t="s">
        <v>1000</v>
      </c>
      <c r="E215" s="118" t="s">
        <v>993</v>
      </c>
      <c r="F215" s="118" t="s">
        <v>982</v>
      </c>
      <c r="G215" s="120"/>
      <c r="H215" s="11" t="s">
        <v>1001</v>
      </c>
      <c r="I215" s="14">
        <v>7.75</v>
      </c>
      <c r="J215" s="109">
        <f t="shared" si="6"/>
        <v>77.5</v>
      </c>
      <c r="K215" s="115"/>
    </row>
    <row r="216" spans="1:11" ht="36">
      <c r="A216" s="114"/>
      <c r="B216" s="156">
        <v>0</v>
      </c>
      <c r="C216" s="157" t="s">
        <v>824</v>
      </c>
      <c r="D216" s="158" t="s">
        <v>1002</v>
      </c>
      <c r="E216" s="158" t="s">
        <v>1003</v>
      </c>
      <c r="F216" s="163" t="s">
        <v>935</v>
      </c>
      <c r="G216" s="164"/>
      <c r="H216" s="160" t="s">
        <v>1004</v>
      </c>
      <c r="I216" s="161">
        <v>8.59</v>
      </c>
      <c r="J216" s="162">
        <f t="shared" si="6"/>
        <v>0</v>
      </c>
      <c r="K216" s="115"/>
    </row>
    <row r="217" spans="1:11" ht="24">
      <c r="A217" s="114"/>
      <c r="B217" s="107">
        <v>2</v>
      </c>
      <c r="C217" s="10" t="s">
        <v>1005</v>
      </c>
      <c r="D217" s="140" t="s">
        <v>1005</v>
      </c>
      <c r="E217" s="118"/>
      <c r="F217" s="165"/>
      <c r="G217" s="166"/>
      <c r="H217" s="11" t="s">
        <v>1006</v>
      </c>
      <c r="I217" s="14">
        <v>68.48</v>
      </c>
      <c r="J217" s="109">
        <f t="shared" si="6"/>
        <v>136.96</v>
      </c>
      <c r="K217" s="115"/>
    </row>
    <row r="218" spans="1:11" ht="24">
      <c r="A218" s="114"/>
      <c r="B218" s="108">
        <v>2</v>
      </c>
      <c r="C218" s="12" t="s">
        <v>1007</v>
      </c>
      <c r="D218" s="141" t="s">
        <v>1007</v>
      </c>
      <c r="E218" s="119"/>
      <c r="F218" s="167"/>
      <c r="G218" s="168"/>
      <c r="H218" s="13" t="s">
        <v>1008</v>
      </c>
      <c r="I218" s="15">
        <v>21.93</v>
      </c>
      <c r="J218" s="110">
        <f t="shared" si="6"/>
        <v>43.86</v>
      </c>
      <c r="K218" s="115"/>
    </row>
    <row r="219" spans="1:11" ht="13.5" thickBot="1">
      <c r="A219" s="114"/>
      <c r="B219" s="132"/>
      <c r="C219" s="133"/>
      <c r="D219" s="134"/>
      <c r="E219" s="134"/>
      <c r="F219" s="134"/>
      <c r="G219" s="134"/>
      <c r="H219" s="135" t="s">
        <v>1013</v>
      </c>
      <c r="I219" s="136"/>
      <c r="J219" s="137"/>
      <c r="K219" s="115"/>
    </row>
    <row r="220" spans="1:11" ht="24.75" thickTop="1">
      <c r="A220" s="114"/>
      <c r="B220" s="142">
        <v>4</v>
      </c>
      <c r="C220" s="143" t="s">
        <v>753</v>
      </c>
      <c r="D220" s="144"/>
      <c r="E220" s="145" t="s">
        <v>953</v>
      </c>
      <c r="F220" s="171" t="s">
        <v>936</v>
      </c>
      <c r="G220" s="172"/>
      <c r="H220" s="146" t="s">
        <v>754</v>
      </c>
      <c r="I220" s="147" t="s">
        <v>1014</v>
      </c>
      <c r="J220" s="148" t="s">
        <v>1014</v>
      </c>
      <c r="K220" s="115"/>
    </row>
    <row r="221" spans="1:11" ht="24">
      <c r="A221" s="114"/>
      <c r="B221" s="107">
        <v>4</v>
      </c>
      <c r="C221" s="10" t="s">
        <v>753</v>
      </c>
      <c r="D221" s="140"/>
      <c r="E221" s="118" t="s">
        <v>947</v>
      </c>
      <c r="F221" s="118" t="s">
        <v>936</v>
      </c>
      <c r="G221" s="120"/>
      <c r="H221" s="11" t="s">
        <v>754</v>
      </c>
      <c r="I221" s="14" t="s">
        <v>1014</v>
      </c>
      <c r="J221" s="109" t="s">
        <v>1014</v>
      </c>
      <c r="K221" s="115"/>
    </row>
    <row r="222" spans="1:11" ht="24">
      <c r="A222" s="114"/>
      <c r="B222" s="108">
        <v>2</v>
      </c>
      <c r="C222" s="12" t="s">
        <v>753</v>
      </c>
      <c r="D222" s="141"/>
      <c r="E222" s="119" t="s">
        <v>958</v>
      </c>
      <c r="F222" s="119" t="s">
        <v>936</v>
      </c>
      <c r="G222" s="122"/>
      <c r="H222" s="13" t="s">
        <v>754</v>
      </c>
      <c r="I222" s="15" t="s">
        <v>1014</v>
      </c>
      <c r="J222" s="110" t="s">
        <v>1014</v>
      </c>
      <c r="K222" s="115"/>
    </row>
    <row r="223" spans="1:11">
      <c r="A223" s="114"/>
      <c r="B223" s="129"/>
      <c r="C223" s="129"/>
      <c r="D223" s="129"/>
      <c r="E223" s="129"/>
      <c r="F223" s="129"/>
      <c r="G223" s="129"/>
      <c r="H223" s="129"/>
      <c r="I223" s="130" t="s">
        <v>255</v>
      </c>
      <c r="J223" s="131">
        <f>SUM(J22:J222)</f>
        <v>3863</v>
      </c>
      <c r="K223" s="115"/>
    </row>
    <row r="224" spans="1:11">
      <c r="A224" s="114"/>
      <c r="B224" s="129"/>
      <c r="C224" s="129"/>
      <c r="D224" s="129"/>
      <c r="E224" s="129"/>
      <c r="F224" s="129"/>
      <c r="G224" s="129"/>
      <c r="H224" s="129"/>
      <c r="I224" s="130" t="s">
        <v>1009</v>
      </c>
      <c r="J224" s="131">
        <f>J223*-40%</f>
        <v>-1545.2</v>
      </c>
      <c r="K224" s="115"/>
    </row>
    <row r="225" spans="1:11" outlineLevel="1">
      <c r="A225" s="114"/>
      <c r="B225" s="129"/>
      <c r="C225" s="129"/>
      <c r="D225" s="129"/>
      <c r="E225" s="129"/>
      <c r="F225" s="129"/>
      <c r="G225" s="129"/>
      <c r="H225" s="129"/>
      <c r="I225" s="130" t="s">
        <v>1010</v>
      </c>
      <c r="J225" s="131">
        <v>0</v>
      </c>
      <c r="K225" s="115"/>
    </row>
    <row r="226" spans="1:11">
      <c r="A226" s="114"/>
      <c r="B226" s="129"/>
      <c r="C226" s="129"/>
      <c r="D226" s="129"/>
      <c r="E226" s="129"/>
      <c r="F226" s="129"/>
      <c r="G226" s="129"/>
      <c r="H226" s="129"/>
      <c r="I226" s="130" t="s">
        <v>257</v>
      </c>
      <c r="J226" s="131">
        <f>SUM(J223:J225)</f>
        <v>2317.8000000000002</v>
      </c>
      <c r="K226" s="115"/>
    </row>
    <row r="227" spans="1:11">
      <c r="A227" s="6"/>
      <c r="B227" s="7"/>
      <c r="C227" s="7"/>
      <c r="D227" s="7"/>
      <c r="E227" s="7"/>
      <c r="F227" s="7"/>
      <c r="G227" s="7"/>
      <c r="H227" s="7" t="s">
        <v>1015</v>
      </c>
      <c r="I227" s="7"/>
      <c r="J227" s="7"/>
      <c r="K227" s="8"/>
    </row>
    <row r="229" spans="1:11">
      <c r="H229" s="1" t="s">
        <v>705</v>
      </c>
      <c r="I229" s="91">
        <f>'Tax Invoice'!M11</f>
        <v>35.43</v>
      </c>
    </row>
    <row r="230" spans="1:11">
      <c r="H230" s="1" t="s">
        <v>706</v>
      </c>
      <c r="I230" s="91">
        <f>I231</f>
        <v>82119.65400000001</v>
      </c>
    </row>
    <row r="231" spans="1:11">
      <c r="H231" s="1" t="s">
        <v>707</v>
      </c>
      <c r="I231" s="91">
        <f>I229*J226</f>
        <v>82119.65400000001</v>
      </c>
    </row>
    <row r="232" spans="1:11">
      <c r="H232" s="1"/>
      <c r="I232" s="91"/>
    </row>
    <row r="233" spans="1:11">
      <c r="H233" s="1"/>
      <c r="I233" s="91"/>
    </row>
    <row r="234" spans="1:11">
      <c r="H234" s="1"/>
      <c r="I234" s="91"/>
    </row>
  </sheetData>
  <mergeCells count="172">
    <mergeCell ref="F27:G27"/>
    <mergeCell ref="F28:G28"/>
    <mergeCell ref="F29:G29"/>
    <mergeCell ref="F220:G220"/>
    <mergeCell ref="J10:J11"/>
    <mergeCell ref="J14:J15"/>
    <mergeCell ref="F20:G20"/>
    <mergeCell ref="F21:G21"/>
    <mergeCell ref="F22:G22"/>
    <mergeCell ref="F23:G23"/>
    <mergeCell ref="F24:G24"/>
    <mergeCell ref="F25:G25"/>
    <mergeCell ref="F26:G26"/>
    <mergeCell ref="F35:G35"/>
    <mergeCell ref="F36:G36"/>
    <mergeCell ref="F37:G37"/>
    <mergeCell ref="F38:G38"/>
    <mergeCell ref="F39:G39"/>
    <mergeCell ref="F30:G30"/>
    <mergeCell ref="F31:G31"/>
    <mergeCell ref="F32:G32"/>
    <mergeCell ref="F33:G33"/>
    <mergeCell ref="F34:G34"/>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35:G135"/>
    <mergeCell ref="F136:G136"/>
    <mergeCell ref="F137:G137"/>
    <mergeCell ref="F138:G138"/>
    <mergeCell ref="F139:G139"/>
    <mergeCell ref="F130:G130"/>
    <mergeCell ref="F131:G131"/>
    <mergeCell ref="F132:G132"/>
    <mergeCell ref="F133:G133"/>
    <mergeCell ref="F134:G134"/>
    <mergeCell ref="F145:G145"/>
    <mergeCell ref="F146:G146"/>
    <mergeCell ref="F147:G147"/>
    <mergeCell ref="F148:G148"/>
    <mergeCell ref="F149:G149"/>
    <mergeCell ref="F140:G140"/>
    <mergeCell ref="F141:G141"/>
    <mergeCell ref="F142:G142"/>
    <mergeCell ref="F143:G143"/>
    <mergeCell ref="F144:G144"/>
    <mergeCell ref="F155:G155"/>
    <mergeCell ref="F156:G156"/>
    <mergeCell ref="F157:G157"/>
    <mergeCell ref="F158:G158"/>
    <mergeCell ref="F159:G159"/>
    <mergeCell ref="F150:G150"/>
    <mergeCell ref="F151:G151"/>
    <mergeCell ref="F152:G152"/>
    <mergeCell ref="F153:G153"/>
    <mergeCell ref="F154:G154"/>
    <mergeCell ref="F165:G165"/>
    <mergeCell ref="F166:G166"/>
    <mergeCell ref="F167:G167"/>
    <mergeCell ref="F168:G168"/>
    <mergeCell ref="F169:G169"/>
    <mergeCell ref="F160:G160"/>
    <mergeCell ref="F161:G161"/>
    <mergeCell ref="F162:G162"/>
    <mergeCell ref="F163:G163"/>
    <mergeCell ref="F164:G164"/>
    <mergeCell ref="F175:G175"/>
    <mergeCell ref="F176:G176"/>
    <mergeCell ref="F177:G177"/>
    <mergeCell ref="F178:G178"/>
    <mergeCell ref="F179:G179"/>
    <mergeCell ref="F170:G170"/>
    <mergeCell ref="F171:G171"/>
    <mergeCell ref="F172:G172"/>
    <mergeCell ref="F173:G173"/>
    <mergeCell ref="F174:G174"/>
    <mergeCell ref="F186:G186"/>
    <mergeCell ref="F216:G216"/>
    <mergeCell ref="F217:G217"/>
    <mergeCell ref="F218:G218"/>
    <mergeCell ref="F180:G180"/>
    <mergeCell ref="F181:G181"/>
    <mergeCell ref="F182:G182"/>
    <mergeCell ref="F183:G183"/>
    <mergeCell ref="F185:G18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8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2706</v>
      </c>
      <c r="O1" t="s">
        <v>144</v>
      </c>
      <c r="T1" t="s">
        <v>255</v>
      </c>
      <c r="U1">
        <v>3585.7299999999996</v>
      </c>
    </row>
    <row r="2" spans="1:21" ht="15.75">
      <c r="A2" s="114"/>
      <c r="B2" s="127" t="s">
        <v>134</v>
      </c>
      <c r="C2" s="123"/>
      <c r="D2" s="123"/>
      <c r="E2" s="123"/>
      <c r="F2" s="123"/>
      <c r="G2" s="123"/>
      <c r="H2" s="123"/>
      <c r="I2" s="128" t="s">
        <v>140</v>
      </c>
      <c r="J2" s="115"/>
      <c r="T2" t="s">
        <v>184</v>
      </c>
      <c r="U2">
        <v>358.57</v>
      </c>
    </row>
    <row r="3" spans="1:21">
      <c r="A3" s="114"/>
      <c r="B3" s="124" t="s">
        <v>135</v>
      </c>
      <c r="C3" s="123"/>
      <c r="D3" s="123"/>
      <c r="E3" s="123"/>
      <c r="F3" s="123"/>
      <c r="G3" s="123"/>
      <c r="H3" s="123"/>
      <c r="I3" s="123"/>
      <c r="J3" s="115"/>
      <c r="T3" t="s">
        <v>185</v>
      </c>
    </row>
    <row r="4" spans="1:21">
      <c r="A4" s="114"/>
      <c r="B4" s="124" t="s">
        <v>136</v>
      </c>
      <c r="C4" s="123"/>
      <c r="D4" s="123"/>
      <c r="E4" s="123"/>
      <c r="F4" s="123"/>
      <c r="G4" s="123"/>
      <c r="H4" s="123"/>
      <c r="I4" s="123"/>
      <c r="J4" s="115"/>
      <c r="T4" t="s">
        <v>257</v>
      </c>
      <c r="U4">
        <v>3944.2999999999997</v>
      </c>
    </row>
    <row r="5" spans="1:21">
      <c r="A5" s="114"/>
      <c r="B5" s="124" t="s">
        <v>137</v>
      </c>
      <c r="C5" s="123"/>
      <c r="D5" s="123"/>
      <c r="E5" s="123"/>
      <c r="F5" s="123"/>
      <c r="G5" s="123"/>
      <c r="H5" s="123"/>
      <c r="I5" s="123"/>
      <c r="J5" s="115"/>
      <c r="S5" t="s">
        <v>906</v>
      </c>
    </row>
    <row r="6" spans="1:21">
      <c r="A6" s="114"/>
      <c r="B6" s="124" t="s">
        <v>138</v>
      </c>
      <c r="C6" s="123"/>
      <c r="D6" s="123"/>
      <c r="E6" s="123"/>
      <c r="F6" s="123"/>
      <c r="G6" s="123"/>
      <c r="H6" s="123"/>
      <c r="I6" s="123"/>
      <c r="J6" s="115"/>
    </row>
    <row r="7" spans="1:21">
      <c r="A7" s="114"/>
      <c r="B7" s="124" t="s">
        <v>139</v>
      </c>
      <c r="C7" s="123"/>
      <c r="D7" s="123"/>
      <c r="E7" s="123"/>
      <c r="F7" s="123"/>
      <c r="G7" s="123"/>
      <c r="H7" s="123"/>
      <c r="I7" s="123"/>
      <c r="J7" s="115"/>
    </row>
    <row r="8" spans="1:21">
      <c r="A8" s="114"/>
      <c r="B8" s="123"/>
      <c r="C8" s="123"/>
      <c r="D8" s="123"/>
      <c r="E8" s="123"/>
      <c r="F8" s="123"/>
      <c r="G8" s="123"/>
      <c r="H8" s="123"/>
      <c r="I8" s="123"/>
      <c r="J8" s="115"/>
    </row>
    <row r="9" spans="1:21">
      <c r="A9" s="114"/>
      <c r="B9" s="101" t="s">
        <v>0</v>
      </c>
      <c r="C9" s="102"/>
      <c r="D9" s="102"/>
      <c r="E9" s="103"/>
      <c r="F9" s="98"/>
      <c r="G9" s="99" t="s">
        <v>7</v>
      </c>
      <c r="H9" s="123"/>
      <c r="I9" s="99" t="s">
        <v>195</v>
      </c>
      <c r="J9" s="115"/>
    </row>
    <row r="10" spans="1:21">
      <c r="A10" s="114"/>
      <c r="B10" s="114" t="s">
        <v>708</v>
      </c>
      <c r="C10" s="123"/>
      <c r="D10" s="123"/>
      <c r="E10" s="115"/>
      <c r="F10" s="116"/>
      <c r="G10" s="116" t="s">
        <v>708</v>
      </c>
      <c r="H10" s="123"/>
      <c r="I10" s="173"/>
      <c r="J10" s="115"/>
    </row>
    <row r="11" spans="1:21">
      <c r="A11" s="114"/>
      <c r="B11" s="114" t="s">
        <v>709</v>
      </c>
      <c r="C11" s="123"/>
      <c r="D11" s="123"/>
      <c r="E11" s="115"/>
      <c r="F11" s="116"/>
      <c r="G11" s="116" t="s">
        <v>709</v>
      </c>
      <c r="H11" s="123"/>
      <c r="I11" s="174"/>
      <c r="J11" s="115"/>
    </row>
    <row r="12" spans="1:21">
      <c r="A12" s="114"/>
      <c r="B12" s="114" t="s">
        <v>710</v>
      </c>
      <c r="C12" s="123"/>
      <c r="D12" s="123"/>
      <c r="E12" s="115"/>
      <c r="F12" s="116"/>
      <c r="G12" s="116" t="s">
        <v>710</v>
      </c>
      <c r="H12" s="123"/>
      <c r="I12" s="123"/>
      <c r="J12" s="115"/>
    </row>
    <row r="13" spans="1:21">
      <c r="A13" s="114"/>
      <c r="B13" s="114" t="s">
        <v>711</v>
      </c>
      <c r="C13" s="123"/>
      <c r="D13" s="123"/>
      <c r="E13" s="115"/>
      <c r="F13" s="116"/>
      <c r="G13" s="116" t="s">
        <v>711</v>
      </c>
      <c r="H13" s="123"/>
      <c r="I13" s="99" t="s">
        <v>11</v>
      </c>
      <c r="J13" s="115"/>
    </row>
    <row r="14" spans="1:21">
      <c r="A14" s="114"/>
      <c r="B14" s="114" t="s">
        <v>712</v>
      </c>
      <c r="C14" s="123"/>
      <c r="D14" s="123"/>
      <c r="E14" s="115"/>
      <c r="F14" s="116"/>
      <c r="G14" s="116" t="s">
        <v>712</v>
      </c>
      <c r="H14" s="123"/>
      <c r="I14" s="175">
        <v>45177</v>
      </c>
      <c r="J14" s="115"/>
    </row>
    <row r="15" spans="1:21">
      <c r="A15" s="114"/>
      <c r="B15" s="6" t="s">
        <v>6</v>
      </c>
      <c r="C15" s="7"/>
      <c r="D15" s="7"/>
      <c r="E15" s="8"/>
      <c r="F15" s="116"/>
      <c r="G15" s="9" t="s">
        <v>6</v>
      </c>
      <c r="H15" s="123"/>
      <c r="I15" s="176"/>
      <c r="J15" s="115"/>
    </row>
    <row r="16" spans="1:21">
      <c r="A16" s="114"/>
      <c r="B16" s="123"/>
      <c r="C16" s="123"/>
      <c r="D16" s="123"/>
      <c r="E16" s="123"/>
      <c r="F16" s="123"/>
      <c r="G16" s="123"/>
      <c r="H16" s="126" t="s">
        <v>142</v>
      </c>
      <c r="I16" s="121">
        <v>39915</v>
      </c>
      <c r="J16" s="115"/>
    </row>
    <row r="17" spans="1:16">
      <c r="A17" s="114"/>
      <c r="B17" s="123" t="s">
        <v>713</v>
      </c>
      <c r="C17" s="123"/>
      <c r="D17" s="123"/>
      <c r="E17" s="123"/>
      <c r="F17" s="123"/>
      <c r="G17" s="123"/>
      <c r="H17" s="126" t="s">
        <v>143</v>
      </c>
      <c r="I17" s="121"/>
      <c r="J17" s="115"/>
    </row>
    <row r="18" spans="1:16" ht="18">
      <c r="A18" s="114"/>
      <c r="B18" s="123" t="s">
        <v>714</v>
      </c>
      <c r="C18" s="123"/>
      <c r="D18" s="123"/>
      <c r="E18" s="123"/>
      <c r="F18" s="123"/>
      <c r="G18" s="123"/>
      <c r="H18" s="125" t="s">
        <v>258</v>
      </c>
      <c r="I18" s="104" t="s">
        <v>159</v>
      </c>
      <c r="J18" s="115"/>
    </row>
    <row r="19" spans="1:16">
      <c r="A19" s="114"/>
      <c r="B19" s="123"/>
      <c r="C19" s="123"/>
      <c r="D19" s="123"/>
      <c r="E19" s="123"/>
      <c r="F19" s="123"/>
      <c r="G19" s="123"/>
      <c r="H19" s="123"/>
      <c r="I19" s="123"/>
      <c r="J19" s="115"/>
      <c r="P19">
        <v>45177</v>
      </c>
    </row>
    <row r="20" spans="1:16">
      <c r="A20" s="114"/>
      <c r="B20" s="100" t="s">
        <v>198</v>
      </c>
      <c r="C20" s="100" t="s">
        <v>199</v>
      </c>
      <c r="D20" s="117" t="s">
        <v>200</v>
      </c>
      <c r="E20" s="177" t="s">
        <v>201</v>
      </c>
      <c r="F20" s="178"/>
      <c r="G20" s="100" t="s">
        <v>169</v>
      </c>
      <c r="H20" s="100" t="s">
        <v>202</v>
      </c>
      <c r="I20" s="100" t="s">
        <v>21</v>
      </c>
      <c r="J20" s="115"/>
    </row>
    <row r="21" spans="1:16">
      <c r="A21" s="114"/>
      <c r="B21" s="105"/>
      <c r="C21" s="105"/>
      <c r="D21" s="106"/>
      <c r="E21" s="179"/>
      <c r="F21" s="180"/>
      <c r="G21" s="105" t="s">
        <v>141</v>
      </c>
      <c r="H21" s="105"/>
      <c r="I21" s="105"/>
      <c r="J21" s="115"/>
    </row>
    <row r="22" spans="1:16" ht="180">
      <c r="A22" s="114"/>
      <c r="B22" s="107">
        <v>10</v>
      </c>
      <c r="C22" s="10" t="s">
        <v>715</v>
      </c>
      <c r="D22" s="118"/>
      <c r="E22" s="165"/>
      <c r="F22" s="166"/>
      <c r="G22" s="11" t="s">
        <v>907</v>
      </c>
      <c r="H22" s="14">
        <v>2.27</v>
      </c>
      <c r="I22" s="109">
        <f t="shared" ref="I22:I53" si="0">H22*B22</f>
        <v>22.7</v>
      </c>
      <c r="J22" s="115"/>
    </row>
    <row r="23" spans="1:16" ht="204">
      <c r="A23" s="114"/>
      <c r="B23" s="107">
        <v>10</v>
      </c>
      <c r="C23" s="10" t="s">
        <v>716</v>
      </c>
      <c r="D23" s="118"/>
      <c r="E23" s="165"/>
      <c r="F23" s="166"/>
      <c r="G23" s="11" t="s">
        <v>908</v>
      </c>
      <c r="H23" s="14">
        <v>2.23</v>
      </c>
      <c r="I23" s="109">
        <f t="shared" si="0"/>
        <v>22.3</v>
      </c>
      <c r="J23" s="115"/>
    </row>
    <row r="24" spans="1:16" ht="228">
      <c r="A24" s="114"/>
      <c r="B24" s="107">
        <v>20</v>
      </c>
      <c r="C24" s="10" t="s">
        <v>717</v>
      </c>
      <c r="D24" s="118"/>
      <c r="E24" s="165"/>
      <c r="F24" s="166"/>
      <c r="G24" s="11" t="s">
        <v>909</v>
      </c>
      <c r="H24" s="14">
        <v>0.75</v>
      </c>
      <c r="I24" s="109">
        <f t="shared" si="0"/>
        <v>15</v>
      </c>
      <c r="J24" s="115"/>
    </row>
    <row r="25" spans="1:16" ht="132">
      <c r="A25" s="114"/>
      <c r="B25" s="107">
        <v>50</v>
      </c>
      <c r="C25" s="10" t="s">
        <v>718</v>
      </c>
      <c r="D25" s="118" t="s">
        <v>26</v>
      </c>
      <c r="E25" s="165" t="s">
        <v>719</v>
      </c>
      <c r="F25" s="166"/>
      <c r="G25" s="11" t="s">
        <v>720</v>
      </c>
      <c r="H25" s="14">
        <v>0.69</v>
      </c>
      <c r="I25" s="109">
        <f t="shared" si="0"/>
        <v>34.5</v>
      </c>
      <c r="J25" s="115"/>
    </row>
    <row r="26" spans="1:16" ht="132">
      <c r="A26" s="114"/>
      <c r="B26" s="107">
        <v>50</v>
      </c>
      <c r="C26" s="10" t="s">
        <v>718</v>
      </c>
      <c r="D26" s="118" t="s">
        <v>27</v>
      </c>
      <c r="E26" s="165" t="s">
        <v>719</v>
      </c>
      <c r="F26" s="166"/>
      <c r="G26" s="11" t="s">
        <v>720</v>
      </c>
      <c r="H26" s="14">
        <v>0.7</v>
      </c>
      <c r="I26" s="109">
        <f t="shared" si="0"/>
        <v>35</v>
      </c>
      <c r="J26" s="115"/>
    </row>
    <row r="27" spans="1:16" ht="132">
      <c r="A27" s="114"/>
      <c r="B27" s="107">
        <v>50</v>
      </c>
      <c r="C27" s="10" t="s">
        <v>718</v>
      </c>
      <c r="D27" s="118" t="s">
        <v>28</v>
      </c>
      <c r="E27" s="165" t="s">
        <v>719</v>
      </c>
      <c r="F27" s="166"/>
      <c r="G27" s="11" t="s">
        <v>720</v>
      </c>
      <c r="H27" s="14">
        <v>0.69</v>
      </c>
      <c r="I27" s="109">
        <f t="shared" si="0"/>
        <v>34.5</v>
      </c>
      <c r="J27" s="115"/>
    </row>
    <row r="28" spans="1:16" ht="132">
      <c r="A28" s="114"/>
      <c r="B28" s="107">
        <v>50</v>
      </c>
      <c r="C28" s="10" t="s">
        <v>718</v>
      </c>
      <c r="D28" s="118" t="s">
        <v>29</v>
      </c>
      <c r="E28" s="165" t="s">
        <v>719</v>
      </c>
      <c r="F28" s="166"/>
      <c r="G28" s="11" t="s">
        <v>720</v>
      </c>
      <c r="H28" s="14">
        <v>0.69</v>
      </c>
      <c r="I28" s="109">
        <f t="shared" si="0"/>
        <v>34.5</v>
      </c>
      <c r="J28" s="115"/>
    </row>
    <row r="29" spans="1:16" ht="168">
      <c r="A29" s="114"/>
      <c r="B29" s="107">
        <v>20</v>
      </c>
      <c r="C29" s="10" t="s">
        <v>721</v>
      </c>
      <c r="D29" s="118"/>
      <c r="E29" s="165"/>
      <c r="F29" s="166"/>
      <c r="G29" s="11" t="s">
        <v>910</v>
      </c>
      <c r="H29" s="14">
        <v>0.24</v>
      </c>
      <c r="I29" s="109">
        <f t="shared" si="0"/>
        <v>4.8</v>
      </c>
      <c r="J29" s="115"/>
    </row>
    <row r="30" spans="1:16" ht="84">
      <c r="A30" s="114"/>
      <c r="B30" s="107">
        <v>5</v>
      </c>
      <c r="C30" s="10" t="s">
        <v>722</v>
      </c>
      <c r="D30" s="118" t="s">
        <v>25</v>
      </c>
      <c r="E30" s="165" t="s">
        <v>272</v>
      </c>
      <c r="F30" s="166"/>
      <c r="G30" s="11" t="s">
        <v>723</v>
      </c>
      <c r="H30" s="14">
        <v>0.64</v>
      </c>
      <c r="I30" s="109">
        <f t="shared" si="0"/>
        <v>3.2</v>
      </c>
      <c r="J30" s="115"/>
    </row>
    <row r="31" spans="1:16" ht="144">
      <c r="A31" s="114"/>
      <c r="B31" s="107">
        <v>5</v>
      </c>
      <c r="C31" s="10" t="s">
        <v>724</v>
      </c>
      <c r="D31" s="118" t="s">
        <v>25</v>
      </c>
      <c r="E31" s="165" t="s">
        <v>107</v>
      </c>
      <c r="F31" s="166"/>
      <c r="G31" s="11" t="s">
        <v>725</v>
      </c>
      <c r="H31" s="14">
        <v>0.65</v>
      </c>
      <c r="I31" s="109">
        <f t="shared" si="0"/>
        <v>3.25</v>
      </c>
      <c r="J31" s="115"/>
    </row>
    <row r="32" spans="1:16" ht="144">
      <c r="A32" s="114"/>
      <c r="B32" s="107">
        <v>5</v>
      </c>
      <c r="C32" s="10" t="s">
        <v>724</v>
      </c>
      <c r="D32" s="118" t="s">
        <v>25</v>
      </c>
      <c r="E32" s="165" t="s">
        <v>212</v>
      </c>
      <c r="F32" s="166"/>
      <c r="G32" s="11" t="s">
        <v>725</v>
      </c>
      <c r="H32" s="14">
        <v>0.65</v>
      </c>
      <c r="I32" s="109">
        <f t="shared" si="0"/>
        <v>3.25</v>
      </c>
      <c r="J32" s="115"/>
    </row>
    <row r="33" spans="1:10" ht="144">
      <c r="A33" s="114"/>
      <c r="B33" s="107">
        <v>5</v>
      </c>
      <c r="C33" s="10" t="s">
        <v>724</v>
      </c>
      <c r="D33" s="118" t="s">
        <v>25</v>
      </c>
      <c r="E33" s="165" t="s">
        <v>213</v>
      </c>
      <c r="F33" s="166"/>
      <c r="G33" s="11" t="s">
        <v>725</v>
      </c>
      <c r="H33" s="14">
        <v>0.65</v>
      </c>
      <c r="I33" s="109">
        <f t="shared" si="0"/>
        <v>3.25</v>
      </c>
      <c r="J33" s="115"/>
    </row>
    <row r="34" spans="1:10" ht="108">
      <c r="A34" s="114"/>
      <c r="B34" s="107">
        <v>10</v>
      </c>
      <c r="C34" s="10" t="s">
        <v>726</v>
      </c>
      <c r="D34" s="118" t="s">
        <v>25</v>
      </c>
      <c r="E34" s="165" t="s">
        <v>484</v>
      </c>
      <c r="F34" s="166"/>
      <c r="G34" s="11" t="s">
        <v>727</v>
      </c>
      <c r="H34" s="14">
        <v>0.76</v>
      </c>
      <c r="I34" s="109">
        <f t="shared" si="0"/>
        <v>7.6</v>
      </c>
      <c r="J34" s="115"/>
    </row>
    <row r="35" spans="1:10" ht="108">
      <c r="A35" s="114"/>
      <c r="B35" s="107">
        <v>10</v>
      </c>
      <c r="C35" s="10" t="s">
        <v>726</v>
      </c>
      <c r="D35" s="118" t="s">
        <v>26</v>
      </c>
      <c r="E35" s="165" t="s">
        <v>484</v>
      </c>
      <c r="F35" s="166"/>
      <c r="G35" s="11" t="s">
        <v>727</v>
      </c>
      <c r="H35" s="14">
        <v>0.76</v>
      </c>
      <c r="I35" s="109">
        <f t="shared" si="0"/>
        <v>7.6</v>
      </c>
      <c r="J35" s="115"/>
    </row>
    <row r="36" spans="1:10" ht="108">
      <c r="A36" s="114"/>
      <c r="B36" s="107">
        <v>10</v>
      </c>
      <c r="C36" s="10" t="s">
        <v>726</v>
      </c>
      <c r="D36" s="118" t="s">
        <v>27</v>
      </c>
      <c r="E36" s="165" t="s">
        <v>484</v>
      </c>
      <c r="F36" s="166"/>
      <c r="G36" s="11" t="s">
        <v>727</v>
      </c>
      <c r="H36" s="14">
        <v>0.76</v>
      </c>
      <c r="I36" s="109">
        <f t="shared" si="0"/>
        <v>7.6</v>
      </c>
      <c r="J36" s="115"/>
    </row>
    <row r="37" spans="1:10" ht="108">
      <c r="A37" s="114"/>
      <c r="B37" s="107">
        <v>10</v>
      </c>
      <c r="C37" s="10" t="s">
        <v>726</v>
      </c>
      <c r="D37" s="118" t="s">
        <v>28</v>
      </c>
      <c r="E37" s="165" t="s">
        <v>484</v>
      </c>
      <c r="F37" s="166"/>
      <c r="G37" s="11" t="s">
        <v>727</v>
      </c>
      <c r="H37" s="14">
        <v>0.76</v>
      </c>
      <c r="I37" s="109">
        <f t="shared" si="0"/>
        <v>7.6</v>
      </c>
      <c r="J37" s="115"/>
    </row>
    <row r="38" spans="1:10" ht="120">
      <c r="A38" s="114"/>
      <c r="B38" s="107">
        <v>10</v>
      </c>
      <c r="C38" s="10" t="s">
        <v>728</v>
      </c>
      <c r="D38" s="118" t="s">
        <v>27</v>
      </c>
      <c r="E38" s="165" t="s">
        <v>273</v>
      </c>
      <c r="F38" s="166"/>
      <c r="G38" s="11" t="s">
        <v>729</v>
      </c>
      <c r="H38" s="14">
        <v>0.69</v>
      </c>
      <c r="I38" s="109">
        <f t="shared" si="0"/>
        <v>6.8999999999999995</v>
      </c>
      <c r="J38" s="115"/>
    </row>
    <row r="39" spans="1:10" ht="120">
      <c r="A39" s="114"/>
      <c r="B39" s="107">
        <v>10</v>
      </c>
      <c r="C39" s="10" t="s">
        <v>728</v>
      </c>
      <c r="D39" s="118" t="s">
        <v>27</v>
      </c>
      <c r="E39" s="165" t="s">
        <v>673</v>
      </c>
      <c r="F39" s="166"/>
      <c r="G39" s="11" t="s">
        <v>729</v>
      </c>
      <c r="H39" s="14">
        <v>0.69</v>
      </c>
      <c r="I39" s="109">
        <f t="shared" si="0"/>
        <v>6.8999999999999995</v>
      </c>
      <c r="J39" s="115"/>
    </row>
    <row r="40" spans="1:10" ht="120">
      <c r="A40" s="114"/>
      <c r="B40" s="107">
        <v>10</v>
      </c>
      <c r="C40" s="10" t="s">
        <v>728</v>
      </c>
      <c r="D40" s="118" t="s">
        <v>27</v>
      </c>
      <c r="E40" s="165" t="s">
        <v>271</v>
      </c>
      <c r="F40" s="166"/>
      <c r="G40" s="11" t="s">
        <v>729</v>
      </c>
      <c r="H40" s="14">
        <v>0.69</v>
      </c>
      <c r="I40" s="109">
        <f t="shared" si="0"/>
        <v>6.8999999999999995</v>
      </c>
      <c r="J40" s="115"/>
    </row>
    <row r="41" spans="1:10" ht="120">
      <c r="A41" s="114"/>
      <c r="B41" s="107">
        <v>10</v>
      </c>
      <c r="C41" s="10" t="s">
        <v>728</v>
      </c>
      <c r="D41" s="118" t="s">
        <v>27</v>
      </c>
      <c r="E41" s="165" t="s">
        <v>272</v>
      </c>
      <c r="F41" s="166"/>
      <c r="G41" s="11" t="s">
        <v>729</v>
      </c>
      <c r="H41" s="14">
        <v>0.69</v>
      </c>
      <c r="I41" s="109">
        <f t="shared" si="0"/>
        <v>6.8999999999999995</v>
      </c>
      <c r="J41" s="115"/>
    </row>
    <row r="42" spans="1:10" ht="144">
      <c r="A42" s="114"/>
      <c r="B42" s="107">
        <v>6</v>
      </c>
      <c r="C42" s="10" t="s">
        <v>730</v>
      </c>
      <c r="D42" s="118" t="s">
        <v>731</v>
      </c>
      <c r="E42" s="165"/>
      <c r="F42" s="166"/>
      <c r="G42" s="11" t="s">
        <v>911</v>
      </c>
      <c r="H42" s="14">
        <v>3.35</v>
      </c>
      <c r="I42" s="109">
        <f t="shared" si="0"/>
        <v>20.100000000000001</v>
      </c>
      <c r="J42" s="115"/>
    </row>
    <row r="43" spans="1:10" ht="72">
      <c r="A43" s="114"/>
      <c r="B43" s="107">
        <v>10</v>
      </c>
      <c r="C43" s="10" t="s">
        <v>732</v>
      </c>
      <c r="D43" s="118" t="s">
        <v>733</v>
      </c>
      <c r="E43" s="165"/>
      <c r="F43" s="166"/>
      <c r="G43" s="11" t="s">
        <v>734</v>
      </c>
      <c r="H43" s="14">
        <v>1.29</v>
      </c>
      <c r="I43" s="109">
        <f t="shared" si="0"/>
        <v>12.9</v>
      </c>
      <c r="J43" s="115"/>
    </row>
    <row r="44" spans="1:10" ht="72">
      <c r="A44" s="114"/>
      <c r="B44" s="107">
        <v>10</v>
      </c>
      <c r="C44" s="10" t="s">
        <v>732</v>
      </c>
      <c r="D44" s="118" t="s">
        <v>735</v>
      </c>
      <c r="E44" s="165"/>
      <c r="F44" s="166"/>
      <c r="G44" s="11" t="s">
        <v>734</v>
      </c>
      <c r="H44" s="14">
        <v>1.94</v>
      </c>
      <c r="I44" s="109">
        <f t="shared" si="0"/>
        <v>19.399999999999999</v>
      </c>
      <c r="J44" s="115"/>
    </row>
    <row r="45" spans="1:10" ht="144">
      <c r="A45" s="114"/>
      <c r="B45" s="107">
        <v>10</v>
      </c>
      <c r="C45" s="10" t="s">
        <v>736</v>
      </c>
      <c r="D45" s="118" t="s">
        <v>737</v>
      </c>
      <c r="E45" s="165" t="s">
        <v>272</v>
      </c>
      <c r="F45" s="166"/>
      <c r="G45" s="11" t="s">
        <v>912</v>
      </c>
      <c r="H45" s="14">
        <v>1.29</v>
      </c>
      <c r="I45" s="109">
        <f t="shared" si="0"/>
        <v>12.9</v>
      </c>
      <c r="J45" s="115"/>
    </row>
    <row r="46" spans="1:10" ht="144">
      <c r="A46" s="114"/>
      <c r="B46" s="107">
        <v>6</v>
      </c>
      <c r="C46" s="10" t="s">
        <v>736</v>
      </c>
      <c r="D46" s="118" t="s">
        <v>738</v>
      </c>
      <c r="E46" s="165" t="s">
        <v>271</v>
      </c>
      <c r="F46" s="166"/>
      <c r="G46" s="11" t="s">
        <v>912</v>
      </c>
      <c r="H46" s="14">
        <v>1.99</v>
      </c>
      <c r="I46" s="109">
        <f t="shared" si="0"/>
        <v>11.94</v>
      </c>
      <c r="J46" s="115"/>
    </row>
    <row r="47" spans="1:10" ht="108">
      <c r="A47" s="114"/>
      <c r="B47" s="107">
        <v>10</v>
      </c>
      <c r="C47" s="10" t="s">
        <v>739</v>
      </c>
      <c r="D47" s="118" t="s">
        <v>740</v>
      </c>
      <c r="E47" s="165"/>
      <c r="F47" s="166"/>
      <c r="G47" s="11" t="s">
        <v>741</v>
      </c>
      <c r="H47" s="14">
        <v>1.0900000000000001</v>
      </c>
      <c r="I47" s="109">
        <f t="shared" si="0"/>
        <v>10.9</v>
      </c>
      <c r="J47" s="115"/>
    </row>
    <row r="48" spans="1:10" ht="84">
      <c r="A48" s="114"/>
      <c r="B48" s="107">
        <v>10</v>
      </c>
      <c r="C48" s="10" t="s">
        <v>742</v>
      </c>
      <c r="D48" s="118" t="s">
        <v>743</v>
      </c>
      <c r="E48" s="165"/>
      <c r="F48" s="166"/>
      <c r="G48" s="11" t="s">
        <v>744</v>
      </c>
      <c r="H48" s="14">
        <v>1.59</v>
      </c>
      <c r="I48" s="109">
        <f t="shared" si="0"/>
        <v>15.9</v>
      </c>
      <c r="J48" s="115"/>
    </row>
    <row r="49" spans="1:10" ht="84">
      <c r="A49" s="114"/>
      <c r="B49" s="107">
        <v>10</v>
      </c>
      <c r="C49" s="10" t="s">
        <v>742</v>
      </c>
      <c r="D49" s="118" t="s">
        <v>733</v>
      </c>
      <c r="E49" s="165"/>
      <c r="F49" s="166"/>
      <c r="G49" s="11" t="s">
        <v>744</v>
      </c>
      <c r="H49" s="14">
        <v>2.2400000000000002</v>
      </c>
      <c r="I49" s="109">
        <f t="shared" si="0"/>
        <v>22.400000000000002</v>
      </c>
      <c r="J49" s="115"/>
    </row>
    <row r="50" spans="1:10" ht="84">
      <c r="A50" s="114"/>
      <c r="B50" s="107">
        <v>10</v>
      </c>
      <c r="C50" s="10" t="s">
        <v>742</v>
      </c>
      <c r="D50" s="118" t="s">
        <v>745</v>
      </c>
      <c r="E50" s="165"/>
      <c r="F50" s="166"/>
      <c r="G50" s="11" t="s">
        <v>744</v>
      </c>
      <c r="H50" s="14">
        <v>2.79</v>
      </c>
      <c r="I50" s="109">
        <f t="shared" si="0"/>
        <v>27.9</v>
      </c>
      <c r="J50" s="115"/>
    </row>
    <row r="51" spans="1:10" ht="84">
      <c r="A51" s="114"/>
      <c r="B51" s="107">
        <v>2</v>
      </c>
      <c r="C51" s="10" t="s">
        <v>742</v>
      </c>
      <c r="D51" s="118" t="s">
        <v>746</v>
      </c>
      <c r="E51" s="165"/>
      <c r="F51" s="166"/>
      <c r="G51" s="11" t="s">
        <v>744</v>
      </c>
      <c r="H51" s="14">
        <v>11.99</v>
      </c>
      <c r="I51" s="109">
        <f t="shared" si="0"/>
        <v>23.98</v>
      </c>
      <c r="J51" s="115"/>
    </row>
    <row r="52" spans="1:10" ht="60">
      <c r="A52" s="114"/>
      <c r="B52" s="107">
        <v>20</v>
      </c>
      <c r="C52" s="10" t="s">
        <v>747</v>
      </c>
      <c r="D52" s="118" t="s">
        <v>748</v>
      </c>
      <c r="E52" s="165" t="s">
        <v>583</v>
      </c>
      <c r="F52" s="166"/>
      <c r="G52" s="11" t="s">
        <v>749</v>
      </c>
      <c r="H52" s="14">
        <v>0.42</v>
      </c>
      <c r="I52" s="109">
        <f t="shared" si="0"/>
        <v>8.4</v>
      </c>
      <c r="J52" s="115"/>
    </row>
    <row r="53" spans="1:10" ht="60">
      <c r="A53" s="114"/>
      <c r="B53" s="107">
        <v>50</v>
      </c>
      <c r="C53" s="10" t="s">
        <v>747</v>
      </c>
      <c r="D53" s="118" t="s">
        <v>737</v>
      </c>
      <c r="E53" s="165" t="s">
        <v>273</v>
      </c>
      <c r="F53" s="166"/>
      <c r="G53" s="11" t="s">
        <v>749</v>
      </c>
      <c r="H53" s="14">
        <v>0.48</v>
      </c>
      <c r="I53" s="109">
        <f t="shared" si="0"/>
        <v>24</v>
      </c>
      <c r="J53" s="115"/>
    </row>
    <row r="54" spans="1:10" ht="60">
      <c r="A54" s="114"/>
      <c r="B54" s="107">
        <v>50</v>
      </c>
      <c r="C54" s="10" t="s">
        <v>747</v>
      </c>
      <c r="D54" s="118" t="s">
        <v>750</v>
      </c>
      <c r="E54" s="165" t="s">
        <v>273</v>
      </c>
      <c r="F54" s="166"/>
      <c r="G54" s="11" t="s">
        <v>749</v>
      </c>
      <c r="H54" s="14">
        <v>0.52</v>
      </c>
      <c r="I54" s="109">
        <f t="shared" ref="I54:I85" si="1">H54*B54</f>
        <v>26</v>
      </c>
      <c r="J54" s="115"/>
    </row>
    <row r="55" spans="1:10" ht="60">
      <c r="A55" s="114"/>
      <c r="B55" s="107">
        <v>50</v>
      </c>
      <c r="C55" s="10" t="s">
        <v>747</v>
      </c>
      <c r="D55" s="118" t="s">
        <v>733</v>
      </c>
      <c r="E55" s="165" t="s">
        <v>273</v>
      </c>
      <c r="F55" s="166"/>
      <c r="G55" s="11" t="s">
        <v>749</v>
      </c>
      <c r="H55" s="14">
        <v>0.56000000000000005</v>
      </c>
      <c r="I55" s="109">
        <f t="shared" si="1"/>
        <v>28.000000000000004</v>
      </c>
      <c r="J55" s="115"/>
    </row>
    <row r="56" spans="1:10" ht="60">
      <c r="A56" s="114"/>
      <c r="B56" s="107">
        <v>20</v>
      </c>
      <c r="C56" s="10" t="s">
        <v>747</v>
      </c>
      <c r="D56" s="118" t="s">
        <v>733</v>
      </c>
      <c r="E56" s="165" t="s">
        <v>583</v>
      </c>
      <c r="F56" s="166"/>
      <c r="G56" s="11" t="s">
        <v>749</v>
      </c>
      <c r="H56" s="14">
        <v>0.56000000000000005</v>
      </c>
      <c r="I56" s="109">
        <f t="shared" si="1"/>
        <v>11.200000000000001</v>
      </c>
      <c r="J56" s="115"/>
    </row>
    <row r="57" spans="1:10" ht="60">
      <c r="A57" s="114"/>
      <c r="B57" s="107">
        <v>50</v>
      </c>
      <c r="C57" s="10" t="s">
        <v>747</v>
      </c>
      <c r="D57" s="118" t="s">
        <v>751</v>
      </c>
      <c r="E57" s="165" t="s">
        <v>273</v>
      </c>
      <c r="F57" s="166"/>
      <c r="G57" s="11" t="s">
        <v>749</v>
      </c>
      <c r="H57" s="14">
        <v>0.62</v>
      </c>
      <c r="I57" s="109">
        <f t="shared" si="1"/>
        <v>31</v>
      </c>
      <c r="J57" s="115"/>
    </row>
    <row r="58" spans="1:10" ht="60">
      <c r="A58" s="114"/>
      <c r="B58" s="107">
        <v>10</v>
      </c>
      <c r="C58" s="10" t="s">
        <v>747</v>
      </c>
      <c r="D58" s="118" t="s">
        <v>752</v>
      </c>
      <c r="E58" s="165" t="s">
        <v>583</v>
      </c>
      <c r="F58" s="166"/>
      <c r="G58" s="11" t="s">
        <v>749</v>
      </c>
      <c r="H58" s="14">
        <v>0.75</v>
      </c>
      <c r="I58" s="109">
        <f t="shared" si="1"/>
        <v>7.5</v>
      </c>
      <c r="J58" s="115"/>
    </row>
    <row r="59" spans="1:10" ht="132">
      <c r="A59" s="114"/>
      <c r="B59" s="107">
        <v>10</v>
      </c>
      <c r="C59" s="10" t="s">
        <v>753</v>
      </c>
      <c r="D59" s="118" t="s">
        <v>750</v>
      </c>
      <c r="E59" s="165" t="s">
        <v>107</v>
      </c>
      <c r="F59" s="166"/>
      <c r="G59" s="11" t="s">
        <v>754</v>
      </c>
      <c r="H59" s="14">
        <v>3.29</v>
      </c>
      <c r="I59" s="109">
        <f t="shared" si="1"/>
        <v>32.9</v>
      </c>
      <c r="J59" s="115"/>
    </row>
    <row r="60" spans="1:10" ht="84">
      <c r="A60" s="114"/>
      <c r="B60" s="107">
        <v>6</v>
      </c>
      <c r="C60" s="10" t="s">
        <v>755</v>
      </c>
      <c r="D60" s="118" t="s">
        <v>750</v>
      </c>
      <c r="E60" s="165" t="s">
        <v>673</v>
      </c>
      <c r="F60" s="166"/>
      <c r="G60" s="11" t="s">
        <v>756</v>
      </c>
      <c r="H60" s="14">
        <v>3.34</v>
      </c>
      <c r="I60" s="109">
        <f t="shared" si="1"/>
        <v>20.04</v>
      </c>
      <c r="J60" s="115"/>
    </row>
    <row r="61" spans="1:10" ht="120">
      <c r="A61" s="114"/>
      <c r="B61" s="107">
        <v>4</v>
      </c>
      <c r="C61" s="10" t="s">
        <v>757</v>
      </c>
      <c r="D61" s="118" t="s">
        <v>750</v>
      </c>
      <c r="E61" s="165" t="s">
        <v>758</v>
      </c>
      <c r="F61" s="166"/>
      <c r="G61" s="11" t="s">
        <v>759</v>
      </c>
      <c r="H61" s="14">
        <v>4.09</v>
      </c>
      <c r="I61" s="109">
        <f t="shared" si="1"/>
        <v>16.36</v>
      </c>
      <c r="J61" s="115"/>
    </row>
    <row r="62" spans="1:10" ht="120">
      <c r="A62" s="114"/>
      <c r="B62" s="107">
        <v>4</v>
      </c>
      <c r="C62" s="10" t="s">
        <v>757</v>
      </c>
      <c r="D62" s="118" t="s">
        <v>751</v>
      </c>
      <c r="E62" s="165" t="s">
        <v>758</v>
      </c>
      <c r="F62" s="166"/>
      <c r="G62" s="11" t="s">
        <v>759</v>
      </c>
      <c r="H62" s="14">
        <v>5.14</v>
      </c>
      <c r="I62" s="109">
        <f t="shared" si="1"/>
        <v>20.56</v>
      </c>
      <c r="J62" s="115"/>
    </row>
    <row r="63" spans="1:10" ht="216">
      <c r="A63" s="114"/>
      <c r="B63" s="107">
        <v>6</v>
      </c>
      <c r="C63" s="10" t="s">
        <v>760</v>
      </c>
      <c r="D63" s="118" t="s">
        <v>750</v>
      </c>
      <c r="E63" s="165"/>
      <c r="F63" s="166"/>
      <c r="G63" s="11" t="s">
        <v>761</v>
      </c>
      <c r="H63" s="14">
        <v>3.59</v>
      </c>
      <c r="I63" s="109">
        <f t="shared" si="1"/>
        <v>21.54</v>
      </c>
      <c r="J63" s="115"/>
    </row>
    <row r="64" spans="1:10" ht="96">
      <c r="A64" s="114"/>
      <c r="B64" s="107">
        <v>20</v>
      </c>
      <c r="C64" s="10" t="s">
        <v>762</v>
      </c>
      <c r="D64" s="118" t="s">
        <v>23</v>
      </c>
      <c r="E64" s="165"/>
      <c r="F64" s="166"/>
      <c r="G64" s="11" t="s">
        <v>763</v>
      </c>
      <c r="H64" s="14">
        <v>0.48</v>
      </c>
      <c r="I64" s="109">
        <f t="shared" si="1"/>
        <v>9.6</v>
      </c>
      <c r="J64" s="115"/>
    </row>
    <row r="65" spans="1:10" ht="72">
      <c r="A65" s="114"/>
      <c r="B65" s="107">
        <v>40</v>
      </c>
      <c r="C65" s="10" t="s">
        <v>764</v>
      </c>
      <c r="D65" s="118"/>
      <c r="E65" s="165"/>
      <c r="F65" s="166"/>
      <c r="G65" s="11" t="s">
        <v>765</v>
      </c>
      <c r="H65" s="14">
        <v>0.68</v>
      </c>
      <c r="I65" s="109">
        <f t="shared" si="1"/>
        <v>27.200000000000003</v>
      </c>
      <c r="J65" s="115"/>
    </row>
    <row r="66" spans="1:10" ht="96">
      <c r="A66" s="114"/>
      <c r="B66" s="107">
        <v>20</v>
      </c>
      <c r="C66" s="10" t="s">
        <v>766</v>
      </c>
      <c r="D66" s="118" t="s">
        <v>23</v>
      </c>
      <c r="E66" s="165" t="s">
        <v>271</v>
      </c>
      <c r="F66" s="166"/>
      <c r="G66" s="11" t="s">
        <v>767</v>
      </c>
      <c r="H66" s="14">
        <v>0.59</v>
      </c>
      <c r="I66" s="109">
        <f t="shared" si="1"/>
        <v>11.799999999999999</v>
      </c>
      <c r="J66" s="115"/>
    </row>
    <row r="67" spans="1:10" ht="96">
      <c r="A67" s="114"/>
      <c r="B67" s="107">
        <v>20</v>
      </c>
      <c r="C67" s="10" t="s">
        <v>766</v>
      </c>
      <c r="D67" s="118" t="s">
        <v>23</v>
      </c>
      <c r="E67" s="165" t="s">
        <v>719</v>
      </c>
      <c r="F67" s="166"/>
      <c r="G67" s="11" t="s">
        <v>767</v>
      </c>
      <c r="H67" s="14">
        <v>0.59</v>
      </c>
      <c r="I67" s="109">
        <f t="shared" si="1"/>
        <v>11.799999999999999</v>
      </c>
      <c r="J67" s="115"/>
    </row>
    <row r="68" spans="1:10" ht="96">
      <c r="A68" s="114"/>
      <c r="B68" s="107">
        <v>20</v>
      </c>
      <c r="C68" s="10" t="s">
        <v>766</v>
      </c>
      <c r="D68" s="118" t="s">
        <v>25</v>
      </c>
      <c r="E68" s="165" t="s">
        <v>271</v>
      </c>
      <c r="F68" s="166"/>
      <c r="G68" s="11" t="s">
        <v>767</v>
      </c>
      <c r="H68" s="14">
        <v>0.59</v>
      </c>
      <c r="I68" s="109">
        <f t="shared" si="1"/>
        <v>11.799999999999999</v>
      </c>
      <c r="J68" s="115"/>
    </row>
    <row r="69" spans="1:10" ht="96">
      <c r="A69" s="114"/>
      <c r="B69" s="107">
        <v>20</v>
      </c>
      <c r="C69" s="10" t="s">
        <v>766</v>
      </c>
      <c r="D69" s="118" t="s">
        <v>25</v>
      </c>
      <c r="E69" s="165" t="s">
        <v>719</v>
      </c>
      <c r="F69" s="166"/>
      <c r="G69" s="11" t="s">
        <v>767</v>
      </c>
      <c r="H69" s="14">
        <v>0.59</v>
      </c>
      <c r="I69" s="109">
        <f t="shared" si="1"/>
        <v>11.799999999999999</v>
      </c>
      <c r="J69" s="115"/>
    </row>
    <row r="70" spans="1:10" ht="96">
      <c r="A70" s="114"/>
      <c r="B70" s="107">
        <v>20</v>
      </c>
      <c r="C70" s="10" t="s">
        <v>766</v>
      </c>
      <c r="D70" s="118" t="s">
        <v>26</v>
      </c>
      <c r="E70" s="165" t="s">
        <v>271</v>
      </c>
      <c r="F70" s="166"/>
      <c r="G70" s="11" t="s">
        <v>767</v>
      </c>
      <c r="H70" s="14">
        <v>0.59</v>
      </c>
      <c r="I70" s="109">
        <f t="shared" si="1"/>
        <v>11.799999999999999</v>
      </c>
      <c r="J70" s="115"/>
    </row>
    <row r="71" spans="1:10" ht="96">
      <c r="A71" s="114"/>
      <c r="B71" s="107">
        <v>20</v>
      </c>
      <c r="C71" s="10" t="s">
        <v>766</v>
      </c>
      <c r="D71" s="118" t="s">
        <v>26</v>
      </c>
      <c r="E71" s="165" t="s">
        <v>719</v>
      </c>
      <c r="F71" s="166"/>
      <c r="G71" s="11" t="s">
        <v>767</v>
      </c>
      <c r="H71" s="14">
        <v>0.59</v>
      </c>
      <c r="I71" s="109">
        <f t="shared" si="1"/>
        <v>11.799999999999999</v>
      </c>
      <c r="J71" s="115"/>
    </row>
    <row r="72" spans="1:10" ht="96">
      <c r="A72" s="114"/>
      <c r="B72" s="107">
        <v>20</v>
      </c>
      <c r="C72" s="10" t="s">
        <v>766</v>
      </c>
      <c r="D72" s="118" t="s">
        <v>294</v>
      </c>
      <c r="E72" s="165" t="s">
        <v>272</v>
      </c>
      <c r="F72" s="166"/>
      <c r="G72" s="11" t="s">
        <v>767</v>
      </c>
      <c r="H72" s="14">
        <v>0.59</v>
      </c>
      <c r="I72" s="109">
        <f t="shared" si="1"/>
        <v>11.799999999999999</v>
      </c>
      <c r="J72" s="115"/>
    </row>
    <row r="73" spans="1:10" ht="120">
      <c r="A73" s="114"/>
      <c r="B73" s="107">
        <v>10</v>
      </c>
      <c r="C73" s="10" t="s">
        <v>768</v>
      </c>
      <c r="D73" s="118" t="s">
        <v>23</v>
      </c>
      <c r="E73" s="165" t="s">
        <v>769</v>
      </c>
      <c r="F73" s="166"/>
      <c r="G73" s="11" t="s">
        <v>770</v>
      </c>
      <c r="H73" s="14">
        <v>0.67</v>
      </c>
      <c r="I73" s="109">
        <f t="shared" si="1"/>
        <v>6.7</v>
      </c>
      <c r="J73" s="115"/>
    </row>
    <row r="74" spans="1:10" ht="120">
      <c r="A74" s="114"/>
      <c r="B74" s="107">
        <v>10</v>
      </c>
      <c r="C74" s="10" t="s">
        <v>768</v>
      </c>
      <c r="D74" s="118" t="s">
        <v>23</v>
      </c>
      <c r="E74" s="165" t="s">
        <v>771</v>
      </c>
      <c r="F74" s="166"/>
      <c r="G74" s="11" t="s">
        <v>770</v>
      </c>
      <c r="H74" s="14">
        <v>0.67</v>
      </c>
      <c r="I74" s="109">
        <f t="shared" si="1"/>
        <v>6.7</v>
      </c>
      <c r="J74" s="115"/>
    </row>
    <row r="75" spans="1:10" ht="120">
      <c r="A75" s="114"/>
      <c r="B75" s="107">
        <v>10</v>
      </c>
      <c r="C75" s="10" t="s">
        <v>768</v>
      </c>
      <c r="D75" s="118" t="s">
        <v>23</v>
      </c>
      <c r="E75" s="165" t="s">
        <v>772</v>
      </c>
      <c r="F75" s="166"/>
      <c r="G75" s="11" t="s">
        <v>770</v>
      </c>
      <c r="H75" s="14">
        <v>0.67</v>
      </c>
      <c r="I75" s="109">
        <f t="shared" si="1"/>
        <v>6.7</v>
      </c>
      <c r="J75" s="115"/>
    </row>
    <row r="76" spans="1:10" ht="120">
      <c r="A76" s="114"/>
      <c r="B76" s="107">
        <v>10</v>
      </c>
      <c r="C76" s="10" t="s">
        <v>768</v>
      </c>
      <c r="D76" s="118" t="s">
        <v>25</v>
      </c>
      <c r="E76" s="165" t="s">
        <v>769</v>
      </c>
      <c r="F76" s="166"/>
      <c r="G76" s="11" t="s">
        <v>770</v>
      </c>
      <c r="H76" s="14">
        <v>0.67</v>
      </c>
      <c r="I76" s="109">
        <f t="shared" si="1"/>
        <v>6.7</v>
      </c>
      <c r="J76" s="115"/>
    </row>
    <row r="77" spans="1:10" ht="120">
      <c r="A77" s="114"/>
      <c r="B77" s="107">
        <v>10</v>
      </c>
      <c r="C77" s="10" t="s">
        <v>768</v>
      </c>
      <c r="D77" s="118" t="s">
        <v>25</v>
      </c>
      <c r="E77" s="165" t="s">
        <v>771</v>
      </c>
      <c r="F77" s="166"/>
      <c r="G77" s="11" t="s">
        <v>770</v>
      </c>
      <c r="H77" s="14">
        <v>0.67</v>
      </c>
      <c r="I77" s="109">
        <f t="shared" si="1"/>
        <v>6.7</v>
      </c>
      <c r="J77" s="115"/>
    </row>
    <row r="78" spans="1:10" ht="120">
      <c r="A78" s="114"/>
      <c r="B78" s="107">
        <v>10</v>
      </c>
      <c r="C78" s="10" t="s">
        <v>768</v>
      </c>
      <c r="D78" s="118" t="s">
        <v>25</v>
      </c>
      <c r="E78" s="165" t="s">
        <v>772</v>
      </c>
      <c r="F78" s="166"/>
      <c r="G78" s="11" t="s">
        <v>770</v>
      </c>
      <c r="H78" s="14">
        <v>0.67</v>
      </c>
      <c r="I78" s="109">
        <f t="shared" si="1"/>
        <v>6.7</v>
      </c>
      <c r="J78" s="115"/>
    </row>
    <row r="79" spans="1:10" ht="120">
      <c r="A79" s="114"/>
      <c r="B79" s="107">
        <v>10</v>
      </c>
      <c r="C79" s="10" t="s">
        <v>768</v>
      </c>
      <c r="D79" s="118" t="s">
        <v>26</v>
      </c>
      <c r="E79" s="165" t="s">
        <v>769</v>
      </c>
      <c r="F79" s="166"/>
      <c r="G79" s="11" t="s">
        <v>770</v>
      </c>
      <c r="H79" s="14">
        <v>0.67</v>
      </c>
      <c r="I79" s="109">
        <f t="shared" si="1"/>
        <v>6.7</v>
      </c>
      <c r="J79" s="115"/>
    </row>
    <row r="80" spans="1:10" ht="120">
      <c r="A80" s="114"/>
      <c r="B80" s="107">
        <v>10</v>
      </c>
      <c r="C80" s="10" t="s">
        <v>768</v>
      </c>
      <c r="D80" s="118" t="s">
        <v>26</v>
      </c>
      <c r="E80" s="165" t="s">
        <v>771</v>
      </c>
      <c r="F80" s="166"/>
      <c r="G80" s="11" t="s">
        <v>770</v>
      </c>
      <c r="H80" s="14">
        <v>0.67</v>
      </c>
      <c r="I80" s="109">
        <f t="shared" si="1"/>
        <v>6.7</v>
      </c>
      <c r="J80" s="115"/>
    </row>
    <row r="81" spans="1:10" ht="120">
      <c r="A81" s="114"/>
      <c r="B81" s="107">
        <v>10</v>
      </c>
      <c r="C81" s="10" t="s">
        <v>768</v>
      </c>
      <c r="D81" s="118" t="s">
        <v>26</v>
      </c>
      <c r="E81" s="165" t="s">
        <v>772</v>
      </c>
      <c r="F81" s="166"/>
      <c r="G81" s="11" t="s">
        <v>770</v>
      </c>
      <c r="H81" s="14">
        <v>0.67</v>
      </c>
      <c r="I81" s="109">
        <f t="shared" si="1"/>
        <v>6.7</v>
      </c>
      <c r="J81" s="115"/>
    </row>
    <row r="82" spans="1:10" ht="216">
      <c r="A82" s="114"/>
      <c r="B82" s="107">
        <v>5</v>
      </c>
      <c r="C82" s="10" t="s">
        <v>773</v>
      </c>
      <c r="D82" s="118" t="s">
        <v>26</v>
      </c>
      <c r="E82" s="165" t="s">
        <v>270</v>
      </c>
      <c r="F82" s="166"/>
      <c r="G82" s="11" t="s">
        <v>913</v>
      </c>
      <c r="H82" s="14">
        <v>2.74</v>
      </c>
      <c r="I82" s="109">
        <f t="shared" si="1"/>
        <v>13.700000000000001</v>
      </c>
      <c r="J82" s="115"/>
    </row>
    <row r="83" spans="1:10" ht="216">
      <c r="A83" s="114"/>
      <c r="B83" s="107">
        <v>5</v>
      </c>
      <c r="C83" s="10" t="s">
        <v>774</v>
      </c>
      <c r="D83" s="118" t="s">
        <v>25</v>
      </c>
      <c r="E83" s="165" t="s">
        <v>107</v>
      </c>
      <c r="F83" s="166"/>
      <c r="G83" s="11" t="s">
        <v>775</v>
      </c>
      <c r="H83" s="14">
        <v>2.2000000000000002</v>
      </c>
      <c r="I83" s="109">
        <f t="shared" si="1"/>
        <v>11</v>
      </c>
      <c r="J83" s="115"/>
    </row>
    <row r="84" spans="1:10" ht="216">
      <c r="A84" s="114"/>
      <c r="B84" s="107">
        <v>5</v>
      </c>
      <c r="C84" s="10" t="s">
        <v>774</v>
      </c>
      <c r="D84" s="118" t="s">
        <v>25</v>
      </c>
      <c r="E84" s="165" t="s">
        <v>212</v>
      </c>
      <c r="F84" s="166"/>
      <c r="G84" s="11" t="s">
        <v>775</v>
      </c>
      <c r="H84" s="14">
        <v>2.2000000000000002</v>
      </c>
      <c r="I84" s="109">
        <f t="shared" si="1"/>
        <v>11</v>
      </c>
      <c r="J84" s="115"/>
    </row>
    <row r="85" spans="1:10" ht="216">
      <c r="A85" s="114"/>
      <c r="B85" s="107">
        <v>5</v>
      </c>
      <c r="C85" s="10" t="s">
        <v>774</v>
      </c>
      <c r="D85" s="118" t="s">
        <v>25</v>
      </c>
      <c r="E85" s="165" t="s">
        <v>776</v>
      </c>
      <c r="F85" s="166"/>
      <c r="G85" s="11" t="s">
        <v>775</v>
      </c>
      <c r="H85" s="14">
        <v>2.2000000000000002</v>
      </c>
      <c r="I85" s="109">
        <f t="shared" si="1"/>
        <v>11</v>
      </c>
      <c r="J85" s="115"/>
    </row>
    <row r="86" spans="1:10" ht="216">
      <c r="A86" s="114"/>
      <c r="B86" s="107">
        <v>5</v>
      </c>
      <c r="C86" s="10" t="s">
        <v>774</v>
      </c>
      <c r="D86" s="118" t="s">
        <v>26</v>
      </c>
      <c r="E86" s="165" t="s">
        <v>107</v>
      </c>
      <c r="F86" s="166"/>
      <c r="G86" s="11" t="s">
        <v>775</v>
      </c>
      <c r="H86" s="14">
        <v>2.2000000000000002</v>
      </c>
      <c r="I86" s="109">
        <f t="shared" ref="I86:I117" si="2">H86*B86</f>
        <v>11</v>
      </c>
      <c r="J86" s="115"/>
    </row>
    <row r="87" spans="1:10" ht="216">
      <c r="A87" s="114"/>
      <c r="B87" s="107">
        <v>5</v>
      </c>
      <c r="C87" s="10" t="s">
        <v>774</v>
      </c>
      <c r="D87" s="118" t="s">
        <v>26</v>
      </c>
      <c r="E87" s="165" t="s">
        <v>212</v>
      </c>
      <c r="F87" s="166"/>
      <c r="G87" s="11" t="s">
        <v>775</v>
      </c>
      <c r="H87" s="14">
        <v>2.2000000000000002</v>
      </c>
      <c r="I87" s="109">
        <f t="shared" si="2"/>
        <v>11</v>
      </c>
      <c r="J87" s="115"/>
    </row>
    <row r="88" spans="1:10" ht="216">
      <c r="A88" s="114"/>
      <c r="B88" s="107">
        <v>5</v>
      </c>
      <c r="C88" s="10" t="s">
        <v>774</v>
      </c>
      <c r="D88" s="118" t="s">
        <v>26</v>
      </c>
      <c r="E88" s="165" t="s">
        <v>776</v>
      </c>
      <c r="F88" s="166"/>
      <c r="G88" s="11" t="s">
        <v>775</v>
      </c>
      <c r="H88" s="14">
        <v>2.2000000000000002</v>
      </c>
      <c r="I88" s="109">
        <f t="shared" si="2"/>
        <v>11</v>
      </c>
      <c r="J88" s="115"/>
    </row>
    <row r="89" spans="1:10" ht="216">
      <c r="A89" s="114"/>
      <c r="B89" s="107">
        <v>5</v>
      </c>
      <c r="C89" s="10" t="s">
        <v>774</v>
      </c>
      <c r="D89" s="118" t="s">
        <v>27</v>
      </c>
      <c r="E89" s="165" t="s">
        <v>107</v>
      </c>
      <c r="F89" s="166"/>
      <c r="G89" s="11" t="s">
        <v>775</v>
      </c>
      <c r="H89" s="14">
        <v>2.2000000000000002</v>
      </c>
      <c r="I89" s="109">
        <f t="shared" si="2"/>
        <v>11</v>
      </c>
      <c r="J89" s="115"/>
    </row>
    <row r="90" spans="1:10" ht="216">
      <c r="A90" s="114"/>
      <c r="B90" s="107">
        <v>5</v>
      </c>
      <c r="C90" s="10" t="s">
        <v>774</v>
      </c>
      <c r="D90" s="118" t="s">
        <v>27</v>
      </c>
      <c r="E90" s="165" t="s">
        <v>212</v>
      </c>
      <c r="F90" s="166"/>
      <c r="G90" s="11" t="s">
        <v>775</v>
      </c>
      <c r="H90" s="14">
        <v>2.2000000000000002</v>
      </c>
      <c r="I90" s="109">
        <f t="shared" si="2"/>
        <v>11</v>
      </c>
      <c r="J90" s="115"/>
    </row>
    <row r="91" spans="1:10" ht="216">
      <c r="A91" s="114"/>
      <c r="B91" s="107">
        <v>5</v>
      </c>
      <c r="C91" s="10" t="s">
        <v>774</v>
      </c>
      <c r="D91" s="118" t="s">
        <v>27</v>
      </c>
      <c r="E91" s="165" t="s">
        <v>776</v>
      </c>
      <c r="F91" s="166"/>
      <c r="G91" s="11" t="s">
        <v>775</v>
      </c>
      <c r="H91" s="14">
        <v>2.2000000000000002</v>
      </c>
      <c r="I91" s="109">
        <f t="shared" si="2"/>
        <v>11</v>
      </c>
      <c r="J91" s="115"/>
    </row>
    <row r="92" spans="1:10" ht="216">
      <c r="A92" s="114"/>
      <c r="B92" s="107">
        <v>5</v>
      </c>
      <c r="C92" s="10" t="s">
        <v>774</v>
      </c>
      <c r="D92" s="118" t="s">
        <v>28</v>
      </c>
      <c r="E92" s="165" t="s">
        <v>107</v>
      </c>
      <c r="F92" s="166"/>
      <c r="G92" s="11" t="s">
        <v>775</v>
      </c>
      <c r="H92" s="14">
        <v>2.2000000000000002</v>
      </c>
      <c r="I92" s="109">
        <f t="shared" si="2"/>
        <v>11</v>
      </c>
      <c r="J92" s="115"/>
    </row>
    <row r="93" spans="1:10" ht="216">
      <c r="A93" s="114"/>
      <c r="B93" s="107">
        <v>5</v>
      </c>
      <c r="C93" s="10" t="s">
        <v>774</v>
      </c>
      <c r="D93" s="118" t="s">
        <v>28</v>
      </c>
      <c r="E93" s="165" t="s">
        <v>212</v>
      </c>
      <c r="F93" s="166"/>
      <c r="G93" s="11" t="s">
        <v>775</v>
      </c>
      <c r="H93" s="14">
        <v>2.2000000000000002</v>
      </c>
      <c r="I93" s="109">
        <f t="shared" si="2"/>
        <v>11</v>
      </c>
      <c r="J93" s="115"/>
    </row>
    <row r="94" spans="1:10" ht="216">
      <c r="A94" s="114"/>
      <c r="B94" s="107">
        <v>5</v>
      </c>
      <c r="C94" s="10" t="s">
        <v>774</v>
      </c>
      <c r="D94" s="118" t="s">
        <v>28</v>
      </c>
      <c r="E94" s="165" t="s">
        <v>776</v>
      </c>
      <c r="F94" s="166"/>
      <c r="G94" s="11" t="s">
        <v>775</v>
      </c>
      <c r="H94" s="14">
        <v>2.2000000000000002</v>
      </c>
      <c r="I94" s="109">
        <f t="shared" si="2"/>
        <v>11</v>
      </c>
      <c r="J94" s="115"/>
    </row>
    <row r="95" spans="1:10" ht="180">
      <c r="A95" s="114"/>
      <c r="B95" s="107">
        <v>5</v>
      </c>
      <c r="C95" s="10" t="s">
        <v>777</v>
      </c>
      <c r="D95" s="118" t="s">
        <v>25</v>
      </c>
      <c r="E95" s="165" t="s">
        <v>528</v>
      </c>
      <c r="F95" s="166"/>
      <c r="G95" s="11" t="s">
        <v>778</v>
      </c>
      <c r="H95" s="14">
        <v>2.0299999999999998</v>
      </c>
      <c r="I95" s="109">
        <f t="shared" si="2"/>
        <v>10.149999999999999</v>
      </c>
      <c r="J95" s="115"/>
    </row>
    <row r="96" spans="1:10" ht="84">
      <c r="A96" s="114"/>
      <c r="B96" s="107">
        <v>10</v>
      </c>
      <c r="C96" s="10" t="s">
        <v>779</v>
      </c>
      <c r="D96" s="118" t="s">
        <v>294</v>
      </c>
      <c r="E96" s="165"/>
      <c r="F96" s="166"/>
      <c r="G96" s="11" t="s">
        <v>780</v>
      </c>
      <c r="H96" s="14">
        <v>0.81</v>
      </c>
      <c r="I96" s="109">
        <f t="shared" si="2"/>
        <v>8.1000000000000014</v>
      </c>
      <c r="J96" s="115"/>
    </row>
    <row r="97" spans="1:10" ht="84">
      <c r="A97" s="114"/>
      <c r="B97" s="107">
        <v>10</v>
      </c>
      <c r="C97" s="10" t="s">
        <v>779</v>
      </c>
      <c r="D97" s="118" t="s">
        <v>314</v>
      </c>
      <c r="E97" s="165"/>
      <c r="F97" s="166"/>
      <c r="G97" s="11" t="s">
        <v>780</v>
      </c>
      <c r="H97" s="14">
        <v>0.91</v>
      </c>
      <c r="I97" s="109">
        <f t="shared" si="2"/>
        <v>9.1</v>
      </c>
      <c r="J97" s="115"/>
    </row>
    <row r="98" spans="1:10" ht="168">
      <c r="A98" s="114"/>
      <c r="B98" s="107">
        <v>10</v>
      </c>
      <c r="C98" s="10" t="s">
        <v>781</v>
      </c>
      <c r="D98" s="118" t="s">
        <v>110</v>
      </c>
      <c r="E98" s="165"/>
      <c r="F98" s="166"/>
      <c r="G98" s="11" t="s">
        <v>782</v>
      </c>
      <c r="H98" s="14">
        <v>0.95</v>
      </c>
      <c r="I98" s="109">
        <f t="shared" si="2"/>
        <v>9.5</v>
      </c>
      <c r="J98" s="115"/>
    </row>
    <row r="99" spans="1:10" ht="168">
      <c r="A99" s="114"/>
      <c r="B99" s="107">
        <v>10</v>
      </c>
      <c r="C99" s="10" t="s">
        <v>781</v>
      </c>
      <c r="D99" s="118" t="s">
        <v>484</v>
      </c>
      <c r="E99" s="165"/>
      <c r="F99" s="166"/>
      <c r="G99" s="11" t="s">
        <v>782</v>
      </c>
      <c r="H99" s="14">
        <v>0.95</v>
      </c>
      <c r="I99" s="109">
        <f t="shared" si="2"/>
        <v>9.5</v>
      </c>
      <c r="J99" s="115"/>
    </row>
    <row r="100" spans="1:10" ht="168">
      <c r="A100" s="114"/>
      <c r="B100" s="107">
        <v>10</v>
      </c>
      <c r="C100" s="10" t="s">
        <v>781</v>
      </c>
      <c r="D100" s="118" t="s">
        <v>783</v>
      </c>
      <c r="E100" s="165"/>
      <c r="F100" s="166"/>
      <c r="G100" s="11" t="s">
        <v>782</v>
      </c>
      <c r="H100" s="14">
        <v>0.95</v>
      </c>
      <c r="I100" s="109">
        <f t="shared" si="2"/>
        <v>9.5</v>
      </c>
      <c r="J100" s="115"/>
    </row>
    <row r="101" spans="1:10" ht="168">
      <c r="A101" s="114"/>
      <c r="B101" s="107">
        <v>10</v>
      </c>
      <c r="C101" s="10" t="s">
        <v>781</v>
      </c>
      <c r="D101" s="118" t="s">
        <v>784</v>
      </c>
      <c r="E101" s="165"/>
      <c r="F101" s="166"/>
      <c r="G101" s="11" t="s">
        <v>782</v>
      </c>
      <c r="H101" s="14">
        <v>0.95</v>
      </c>
      <c r="I101" s="109">
        <f t="shared" si="2"/>
        <v>9.5</v>
      </c>
      <c r="J101" s="115"/>
    </row>
    <row r="102" spans="1:10" ht="168">
      <c r="A102" s="114"/>
      <c r="B102" s="107">
        <v>10</v>
      </c>
      <c r="C102" s="10" t="s">
        <v>781</v>
      </c>
      <c r="D102" s="118" t="s">
        <v>785</v>
      </c>
      <c r="E102" s="165"/>
      <c r="F102" s="166"/>
      <c r="G102" s="11" t="s">
        <v>782</v>
      </c>
      <c r="H102" s="14">
        <v>0.95</v>
      </c>
      <c r="I102" s="109">
        <f t="shared" si="2"/>
        <v>9.5</v>
      </c>
      <c r="J102" s="115"/>
    </row>
    <row r="103" spans="1:10" ht="168">
      <c r="A103" s="114"/>
      <c r="B103" s="107">
        <v>200</v>
      </c>
      <c r="C103" s="10" t="s">
        <v>786</v>
      </c>
      <c r="D103" s="118"/>
      <c r="E103" s="165"/>
      <c r="F103" s="166"/>
      <c r="G103" s="11" t="s">
        <v>787</v>
      </c>
      <c r="H103" s="14">
        <v>0.99</v>
      </c>
      <c r="I103" s="109">
        <f t="shared" si="2"/>
        <v>198</v>
      </c>
      <c r="J103" s="115"/>
    </row>
    <row r="104" spans="1:10" ht="324">
      <c r="A104" s="114"/>
      <c r="B104" s="107">
        <v>1</v>
      </c>
      <c r="C104" s="10" t="s">
        <v>788</v>
      </c>
      <c r="D104" s="118" t="s">
        <v>699</v>
      </c>
      <c r="E104" s="165"/>
      <c r="F104" s="166"/>
      <c r="G104" s="11" t="s">
        <v>914</v>
      </c>
      <c r="H104" s="14">
        <v>15.7</v>
      </c>
      <c r="I104" s="109">
        <f t="shared" si="2"/>
        <v>15.7</v>
      </c>
      <c r="J104" s="115"/>
    </row>
    <row r="105" spans="1:10" ht="60">
      <c r="A105" s="114"/>
      <c r="B105" s="107">
        <v>10</v>
      </c>
      <c r="C105" s="10" t="s">
        <v>789</v>
      </c>
      <c r="D105" s="118" t="s">
        <v>748</v>
      </c>
      <c r="E105" s="165"/>
      <c r="F105" s="166"/>
      <c r="G105" s="11" t="s">
        <v>790</v>
      </c>
      <c r="H105" s="14">
        <v>0.79</v>
      </c>
      <c r="I105" s="109">
        <f t="shared" si="2"/>
        <v>7.9</v>
      </c>
      <c r="J105" s="115"/>
    </row>
    <row r="106" spans="1:10" ht="60">
      <c r="A106" s="114"/>
      <c r="B106" s="107">
        <v>10</v>
      </c>
      <c r="C106" s="10" t="s">
        <v>789</v>
      </c>
      <c r="D106" s="118" t="s">
        <v>750</v>
      </c>
      <c r="E106" s="165"/>
      <c r="F106" s="166"/>
      <c r="G106" s="11" t="s">
        <v>790</v>
      </c>
      <c r="H106" s="14">
        <v>0.99</v>
      </c>
      <c r="I106" s="109">
        <f t="shared" si="2"/>
        <v>9.9</v>
      </c>
      <c r="J106" s="115"/>
    </row>
    <row r="107" spans="1:10" ht="60">
      <c r="A107" s="114"/>
      <c r="B107" s="107">
        <v>10</v>
      </c>
      <c r="C107" s="10" t="s">
        <v>789</v>
      </c>
      <c r="D107" s="118" t="s">
        <v>733</v>
      </c>
      <c r="E107" s="165"/>
      <c r="F107" s="166"/>
      <c r="G107" s="11" t="s">
        <v>790</v>
      </c>
      <c r="H107" s="14">
        <v>1.19</v>
      </c>
      <c r="I107" s="109">
        <f t="shared" si="2"/>
        <v>11.899999999999999</v>
      </c>
      <c r="J107" s="115"/>
    </row>
    <row r="108" spans="1:10" ht="108">
      <c r="A108" s="114"/>
      <c r="B108" s="107">
        <v>100</v>
      </c>
      <c r="C108" s="10" t="s">
        <v>597</v>
      </c>
      <c r="D108" s="118" t="s">
        <v>294</v>
      </c>
      <c r="E108" s="165"/>
      <c r="F108" s="166"/>
      <c r="G108" s="11" t="s">
        <v>791</v>
      </c>
      <c r="H108" s="14">
        <v>1.17</v>
      </c>
      <c r="I108" s="109">
        <f t="shared" si="2"/>
        <v>117</v>
      </c>
      <c r="J108" s="115"/>
    </row>
    <row r="109" spans="1:10" ht="108">
      <c r="A109" s="114"/>
      <c r="B109" s="107">
        <v>100</v>
      </c>
      <c r="C109" s="10" t="s">
        <v>597</v>
      </c>
      <c r="D109" s="118" t="s">
        <v>314</v>
      </c>
      <c r="E109" s="165"/>
      <c r="F109" s="166"/>
      <c r="G109" s="11" t="s">
        <v>791</v>
      </c>
      <c r="H109" s="14">
        <v>1.39</v>
      </c>
      <c r="I109" s="109">
        <f t="shared" si="2"/>
        <v>139</v>
      </c>
      <c r="J109" s="115"/>
    </row>
    <row r="110" spans="1:10" ht="108">
      <c r="A110" s="114"/>
      <c r="B110" s="107">
        <v>50</v>
      </c>
      <c r="C110" s="10" t="s">
        <v>597</v>
      </c>
      <c r="D110" s="118" t="s">
        <v>792</v>
      </c>
      <c r="E110" s="165"/>
      <c r="F110" s="166"/>
      <c r="G110" s="11" t="s">
        <v>791</v>
      </c>
      <c r="H110" s="14">
        <v>1.81</v>
      </c>
      <c r="I110" s="109">
        <f t="shared" si="2"/>
        <v>90.5</v>
      </c>
      <c r="J110" s="115"/>
    </row>
    <row r="111" spans="1:10" ht="144">
      <c r="A111" s="114"/>
      <c r="B111" s="107">
        <v>5</v>
      </c>
      <c r="C111" s="10" t="s">
        <v>793</v>
      </c>
      <c r="D111" s="118" t="s">
        <v>294</v>
      </c>
      <c r="E111" s="165"/>
      <c r="F111" s="166"/>
      <c r="G111" s="11" t="s">
        <v>794</v>
      </c>
      <c r="H111" s="14">
        <v>1.71</v>
      </c>
      <c r="I111" s="109">
        <f t="shared" si="2"/>
        <v>8.5500000000000007</v>
      </c>
      <c r="J111" s="115"/>
    </row>
    <row r="112" spans="1:10" ht="144">
      <c r="A112" s="114"/>
      <c r="B112" s="107">
        <v>5</v>
      </c>
      <c r="C112" s="10" t="s">
        <v>793</v>
      </c>
      <c r="D112" s="118" t="s">
        <v>314</v>
      </c>
      <c r="E112" s="165"/>
      <c r="F112" s="166"/>
      <c r="G112" s="11" t="s">
        <v>794</v>
      </c>
      <c r="H112" s="14">
        <v>1.94</v>
      </c>
      <c r="I112" s="109">
        <f t="shared" si="2"/>
        <v>9.6999999999999993</v>
      </c>
      <c r="J112" s="115"/>
    </row>
    <row r="113" spans="1:10" ht="108">
      <c r="A113" s="114"/>
      <c r="B113" s="107">
        <v>6</v>
      </c>
      <c r="C113" s="10" t="s">
        <v>795</v>
      </c>
      <c r="D113" s="118" t="s">
        <v>796</v>
      </c>
      <c r="E113" s="165" t="s">
        <v>772</v>
      </c>
      <c r="F113" s="166"/>
      <c r="G113" s="11" t="s">
        <v>797</v>
      </c>
      <c r="H113" s="14">
        <v>2.74</v>
      </c>
      <c r="I113" s="109">
        <f t="shared" si="2"/>
        <v>16.440000000000001</v>
      </c>
      <c r="J113" s="115"/>
    </row>
    <row r="114" spans="1:10" ht="108">
      <c r="A114" s="114"/>
      <c r="B114" s="107">
        <v>6</v>
      </c>
      <c r="C114" s="10" t="s">
        <v>795</v>
      </c>
      <c r="D114" s="118" t="s">
        <v>798</v>
      </c>
      <c r="E114" s="165" t="s">
        <v>769</v>
      </c>
      <c r="F114" s="166"/>
      <c r="G114" s="11" t="s">
        <v>797</v>
      </c>
      <c r="H114" s="14">
        <v>4.84</v>
      </c>
      <c r="I114" s="109">
        <f t="shared" si="2"/>
        <v>29.04</v>
      </c>
      <c r="J114" s="115"/>
    </row>
    <row r="115" spans="1:10" ht="108">
      <c r="A115" s="114"/>
      <c r="B115" s="107">
        <v>6</v>
      </c>
      <c r="C115" s="10" t="s">
        <v>795</v>
      </c>
      <c r="D115" s="118" t="s">
        <v>735</v>
      </c>
      <c r="E115" s="165" t="s">
        <v>769</v>
      </c>
      <c r="F115" s="166"/>
      <c r="G115" s="11" t="s">
        <v>797</v>
      </c>
      <c r="H115" s="14">
        <v>5.24</v>
      </c>
      <c r="I115" s="109">
        <f t="shared" si="2"/>
        <v>31.44</v>
      </c>
      <c r="J115" s="115"/>
    </row>
    <row r="116" spans="1:10" ht="108">
      <c r="A116" s="114"/>
      <c r="B116" s="107">
        <v>6</v>
      </c>
      <c r="C116" s="10" t="s">
        <v>795</v>
      </c>
      <c r="D116" s="118" t="s">
        <v>799</v>
      </c>
      <c r="E116" s="165" t="s">
        <v>769</v>
      </c>
      <c r="F116" s="166"/>
      <c r="G116" s="11" t="s">
        <v>797</v>
      </c>
      <c r="H116" s="14">
        <v>6.24</v>
      </c>
      <c r="I116" s="109">
        <f t="shared" si="2"/>
        <v>37.44</v>
      </c>
      <c r="J116" s="115"/>
    </row>
    <row r="117" spans="1:10" ht="96">
      <c r="A117" s="114"/>
      <c r="B117" s="107">
        <v>50</v>
      </c>
      <c r="C117" s="10" t="s">
        <v>65</v>
      </c>
      <c r="D117" s="118" t="s">
        <v>800</v>
      </c>
      <c r="E117" s="165"/>
      <c r="F117" s="166"/>
      <c r="G117" s="11" t="s">
        <v>801</v>
      </c>
      <c r="H117" s="14">
        <v>1.59</v>
      </c>
      <c r="I117" s="109">
        <f t="shared" si="2"/>
        <v>79.5</v>
      </c>
      <c r="J117" s="115"/>
    </row>
    <row r="118" spans="1:10" ht="96">
      <c r="A118" s="114"/>
      <c r="B118" s="107">
        <v>50</v>
      </c>
      <c r="C118" s="10" t="s">
        <v>65</v>
      </c>
      <c r="D118" s="118" t="s">
        <v>23</v>
      </c>
      <c r="E118" s="165"/>
      <c r="F118" s="166"/>
      <c r="G118" s="11" t="s">
        <v>801</v>
      </c>
      <c r="H118" s="14">
        <v>1.59</v>
      </c>
      <c r="I118" s="109">
        <f t="shared" ref="I118:I149" si="3">H118*B118</f>
        <v>79.5</v>
      </c>
      <c r="J118" s="115"/>
    </row>
    <row r="119" spans="1:10" ht="96">
      <c r="A119" s="114"/>
      <c r="B119" s="107">
        <v>50</v>
      </c>
      <c r="C119" s="10" t="s">
        <v>65</v>
      </c>
      <c r="D119" s="118" t="s">
        <v>651</v>
      </c>
      <c r="E119" s="165"/>
      <c r="F119" s="166"/>
      <c r="G119" s="11" t="s">
        <v>801</v>
      </c>
      <c r="H119" s="14">
        <v>1.59</v>
      </c>
      <c r="I119" s="109">
        <f t="shared" si="3"/>
        <v>79.5</v>
      </c>
      <c r="J119" s="115"/>
    </row>
    <row r="120" spans="1:10" ht="96">
      <c r="A120" s="114"/>
      <c r="B120" s="107">
        <v>100</v>
      </c>
      <c r="C120" s="10" t="s">
        <v>65</v>
      </c>
      <c r="D120" s="118" t="s">
        <v>25</v>
      </c>
      <c r="E120" s="165"/>
      <c r="F120" s="166"/>
      <c r="G120" s="11" t="s">
        <v>801</v>
      </c>
      <c r="H120" s="14">
        <v>1.59</v>
      </c>
      <c r="I120" s="109">
        <f t="shared" si="3"/>
        <v>159</v>
      </c>
      <c r="J120" s="115"/>
    </row>
    <row r="121" spans="1:10" ht="96">
      <c r="A121" s="114"/>
      <c r="B121" s="107">
        <v>50</v>
      </c>
      <c r="C121" s="10" t="s">
        <v>65</v>
      </c>
      <c r="D121" s="118" t="s">
        <v>67</v>
      </c>
      <c r="E121" s="165"/>
      <c r="F121" s="166"/>
      <c r="G121" s="11" t="s">
        <v>801</v>
      </c>
      <c r="H121" s="14">
        <v>1.59</v>
      </c>
      <c r="I121" s="109">
        <f t="shared" si="3"/>
        <v>79.5</v>
      </c>
      <c r="J121" s="115"/>
    </row>
    <row r="122" spans="1:10" ht="96">
      <c r="A122" s="114"/>
      <c r="B122" s="107">
        <v>50</v>
      </c>
      <c r="C122" s="10" t="s">
        <v>65</v>
      </c>
      <c r="D122" s="118" t="s">
        <v>26</v>
      </c>
      <c r="E122" s="165"/>
      <c r="F122" s="166"/>
      <c r="G122" s="11" t="s">
        <v>801</v>
      </c>
      <c r="H122" s="14">
        <v>1.59</v>
      </c>
      <c r="I122" s="109">
        <f t="shared" si="3"/>
        <v>79.5</v>
      </c>
      <c r="J122" s="115"/>
    </row>
    <row r="123" spans="1:10" ht="96">
      <c r="A123" s="114"/>
      <c r="B123" s="107">
        <v>20</v>
      </c>
      <c r="C123" s="10" t="s">
        <v>65</v>
      </c>
      <c r="D123" s="118" t="s">
        <v>28</v>
      </c>
      <c r="E123" s="165"/>
      <c r="F123" s="166"/>
      <c r="G123" s="11" t="s">
        <v>801</v>
      </c>
      <c r="H123" s="14">
        <v>1.59</v>
      </c>
      <c r="I123" s="109">
        <f t="shared" si="3"/>
        <v>31.8</v>
      </c>
      <c r="J123" s="115"/>
    </row>
    <row r="124" spans="1:10" ht="96">
      <c r="A124" s="114"/>
      <c r="B124" s="107">
        <v>20</v>
      </c>
      <c r="C124" s="10" t="s">
        <v>65</v>
      </c>
      <c r="D124" s="118" t="s">
        <v>29</v>
      </c>
      <c r="E124" s="165"/>
      <c r="F124" s="166"/>
      <c r="G124" s="11" t="s">
        <v>801</v>
      </c>
      <c r="H124" s="14">
        <v>1.59</v>
      </c>
      <c r="I124" s="109">
        <f t="shared" si="3"/>
        <v>31.8</v>
      </c>
      <c r="J124" s="115"/>
    </row>
    <row r="125" spans="1:10" ht="120">
      <c r="A125" s="114"/>
      <c r="B125" s="107">
        <v>100</v>
      </c>
      <c r="C125" s="10" t="s">
        <v>802</v>
      </c>
      <c r="D125" s="118" t="s">
        <v>25</v>
      </c>
      <c r="E125" s="165"/>
      <c r="F125" s="166"/>
      <c r="G125" s="11" t="s">
        <v>803</v>
      </c>
      <c r="H125" s="14">
        <v>0.55000000000000004</v>
      </c>
      <c r="I125" s="109">
        <f t="shared" si="3"/>
        <v>55.000000000000007</v>
      </c>
      <c r="J125" s="115"/>
    </row>
    <row r="126" spans="1:10" ht="120">
      <c r="A126" s="114"/>
      <c r="B126" s="107">
        <v>30</v>
      </c>
      <c r="C126" s="10" t="s">
        <v>802</v>
      </c>
      <c r="D126" s="118" t="s">
        <v>26</v>
      </c>
      <c r="E126" s="165"/>
      <c r="F126" s="166"/>
      <c r="G126" s="11" t="s">
        <v>803</v>
      </c>
      <c r="H126" s="14">
        <v>0.55000000000000004</v>
      </c>
      <c r="I126" s="109">
        <f t="shared" si="3"/>
        <v>16.5</v>
      </c>
      <c r="J126" s="115"/>
    </row>
    <row r="127" spans="1:10" ht="144">
      <c r="A127" s="114"/>
      <c r="B127" s="107">
        <v>40</v>
      </c>
      <c r="C127" s="10" t="s">
        <v>804</v>
      </c>
      <c r="D127" s="118" t="s">
        <v>272</v>
      </c>
      <c r="E127" s="165" t="s">
        <v>25</v>
      </c>
      <c r="F127" s="166"/>
      <c r="G127" s="11" t="s">
        <v>805</v>
      </c>
      <c r="H127" s="14">
        <v>0.79</v>
      </c>
      <c r="I127" s="109">
        <f t="shared" si="3"/>
        <v>31.6</v>
      </c>
      <c r="J127" s="115"/>
    </row>
    <row r="128" spans="1:10" ht="60">
      <c r="A128" s="114"/>
      <c r="B128" s="107">
        <v>10</v>
      </c>
      <c r="C128" s="10" t="s">
        <v>806</v>
      </c>
      <c r="D128" s="118" t="s">
        <v>733</v>
      </c>
      <c r="E128" s="165" t="s">
        <v>583</v>
      </c>
      <c r="F128" s="166"/>
      <c r="G128" s="11" t="s">
        <v>807</v>
      </c>
      <c r="H128" s="14">
        <v>0.69</v>
      </c>
      <c r="I128" s="109">
        <f t="shared" si="3"/>
        <v>6.8999999999999995</v>
      </c>
      <c r="J128" s="115"/>
    </row>
    <row r="129" spans="1:10" ht="60">
      <c r="A129" s="114"/>
      <c r="B129" s="107">
        <v>10</v>
      </c>
      <c r="C129" s="10" t="s">
        <v>806</v>
      </c>
      <c r="D129" s="118" t="s">
        <v>751</v>
      </c>
      <c r="E129" s="165" t="s">
        <v>583</v>
      </c>
      <c r="F129" s="166"/>
      <c r="G129" s="11" t="s">
        <v>807</v>
      </c>
      <c r="H129" s="14">
        <v>0.84</v>
      </c>
      <c r="I129" s="109">
        <f t="shared" si="3"/>
        <v>8.4</v>
      </c>
      <c r="J129" s="115"/>
    </row>
    <row r="130" spans="1:10" ht="120">
      <c r="A130" s="114"/>
      <c r="B130" s="107">
        <v>10</v>
      </c>
      <c r="C130" s="10" t="s">
        <v>808</v>
      </c>
      <c r="D130" s="118" t="s">
        <v>23</v>
      </c>
      <c r="E130" s="165"/>
      <c r="F130" s="166"/>
      <c r="G130" s="11" t="s">
        <v>809</v>
      </c>
      <c r="H130" s="14">
        <v>1.39</v>
      </c>
      <c r="I130" s="109">
        <f t="shared" si="3"/>
        <v>13.899999999999999</v>
      </c>
      <c r="J130" s="115"/>
    </row>
    <row r="131" spans="1:10" ht="120">
      <c r="A131" s="114"/>
      <c r="B131" s="107">
        <v>10</v>
      </c>
      <c r="C131" s="10" t="s">
        <v>808</v>
      </c>
      <c r="D131" s="118" t="s">
        <v>25</v>
      </c>
      <c r="E131" s="165"/>
      <c r="F131" s="166"/>
      <c r="G131" s="11" t="s">
        <v>809</v>
      </c>
      <c r="H131" s="14">
        <v>1.39</v>
      </c>
      <c r="I131" s="109">
        <f t="shared" si="3"/>
        <v>13.899999999999999</v>
      </c>
      <c r="J131" s="115"/>
    </row>
    <row r="132" spans="1:10" ht="84">
      <c r="A132" s="114"/>
      <c r="B132" s="107">
        <v>10</v>
      </c>
      <c r="C132" s="10" t="s">
        <v>810</v>
      </c>
      <c r="D132" s="118" t="s">
        <v>748</v>
      </c>
      <c r="E132" s="165"/>
      <c r="F132" s="166"/>
      <c r="G132" s="11" t="s">
        <v>811</v>
      </c>
      <c r="H132" s="14">
        <v>4.3899999999999997</v>
      </c>
      <c r="I132" s="109">
        <f t="shared" si="3"/>
        <v>43.9</v>
      </c>
      <c r="J132" s="115"/>
    </row>
    <row r="133" spans="1:10" ht="84">
      <c r="A133" s="114"/>
      <c r="B133" s="107">
        <v>10</v>
      </c>
      <c r="C133" s="10" t="s">
        <v>810</v>
      </c>
      <c r="D133" s="118" t="s">
        <v>737</v>
      </c>
      <c r="E133" s="165"/>
      <c r="F133" s="166"/>
      <c r="G133" s="11" t="s">
        <v>811</v>
      </c>
      <c r="H133" s="14">
        <v>5.85</v>
      </c>
      <c r="I133" s="109">
        <f t="shared" si="3"/>
        <v>58.5</v>
      </c>
      <c r="J133" s="115"/>
    </row>
    <row r="134" spans="1:10" ht="108">
      <c r="A134" s="114"/>
      <c r="B134" s="107">
        <v>5</v>
      </c>
      <c r="C134" s="10" t="s">
        <v>812</v>
      </c>
      <c r="D134" s="118" t="s">
        <v>813</v>
      </c>
      <c r="E134" s="165"/>
      <c r="F134" s="166"/>
      <c r="G134" s="11" t="s">
        <v>814</v>
      </c>
      <c r="H134" s="14">
        <v>1.47</v>
      </c>
      <c r="I134" s="109">
        <f t="shared" si="3"/>
        <v>7.35</v>
      </c>
      <c r="J134" s="115"/>
    </row>
    <row r="135" spans="1:10" ht="108">
      <c r="A135" s="114"/>
      <c r="B135" s="107">
        <v>5</v>
      </c>
      <c r="C135" s="10" t="s">
        <v>812</v>
      </c>
      <c r="D135" s="118" t="s">
        <v>815</v>
      </c>
      <c r="E135" s="165"/>
      <c r="F135" s="166"/>
      <c r="G135" s="11" t="s">
        <v>814</v>
      </c>
      <c r="H135" s="14">
        <v>1.47</v>
      </c>
      <c r="I135" s="109">
        <f t="shared" si="3"/>
        <v>7.35</v>
      </c>
      <c r="J135" s="115"/>
    </row>
    <row r="136" spans="1:10" ht="84">
      <c r="A136" s="114"/>
      <c r="B136" s="107">
        <v>20</v>
      </c>
      <c r="C136" s="10" t="s">
        <v>816</v>
      </c>
      <c r="D136" s="118" t="s">
        <v>800</v>
      </c>
      <c r="E136" s="165"/>
      <c r="F136" s="166"/>
      <c r="G136" s="11" t="s">
        <v>817</v>
      </c>
      <c r="H136" s="14">
        <v>1.19</v>
      </c>
      <c r="I136" s="109">
        <f t="shared" si="3"/>
        <v>23.799999999999997</v>
      </c>
      <c r="J136" s="115"/>
    </row>
    <row r="137" spans="1:10" ht="84">
      <c r="A137" s="114"/>
      <c r="B137" s="107">
        <v>20</v>
      </c>
      <c r="C137" s="10" t="s">
        <v>816</v>
      </c>
      <c r="D137" s="118" t="s">
        <v>23</v>
      </c>
      <c r="E137" s="165"/>
      <c r="F137" s="166"/>
      <c r="G137" s="11" t="s">
        <v>817</v>
      </c>
      <c r="H137" s="14">
        <v>1.19</v>
      </c>
      <c r="I137" s="109">
        <f t="shared" si="3"/>
        <v>23.799999999999997</v>
      </c>
      <c r="J137" s="115"/>
    </row>
    <row r="138" spans="1:10" ht="108">
      <c r="A138" s="114"/>
      <c r="B138" s="107">
        <v>40</v>
      </c>
      <c r="C138" s="10" t="s">
        <v>818</v>
      </c>
      <c r="D138" s="118" t="s">
        <v>25</v>
      </c>
      <c r="E138" s="165" t="s">
        <v>107</v>
      </c>
      <c r="F138" s="166"/>
      <c r="G138" s="11" t="s">
        <v>819</v>
      </c>
      <c r="H138" s="14">
        <v>1.24</v>
      </c>
      <c r="I138" s="109">
        <f t="shared" si="3"/>
        <v>49.6</v>
      </c>
      <c r="J138" s="115"/>
    </row>
    <row r="139" spans="1:10" ht="108">
      <c r="A139" s="114"/>
      <c r="B139" s="107">
        <v>10</v>
      </c>
      <c r="C139" s="10" t="s">
        <v>818</v>
      </c>
      <c r="D139" s="118" t="s">
        <v>27</v>
      </c>
      <c r="E139" s="165" t="s">
        <v>268</v>
      </c>
      <c r="F139" s="166"/>
      <c r="G139" s="11" t="s">
        <v>819</v>
      </c>
      <c r="H139" s="14">
        <v>1.24</v>
      </c>
      <c r="I139" s="109">
        <f t="shared" si="3"/>
        <v>12.4</v>
      </c>
      <c r="J139" s="115"/>
    </row>
    <row r="140" spans="1:10" ht="204">
      <c r="A140" s="114"/>
      <c r="B140" s="107">
        <v>5</v>
      </c>
      <c r="C140" s="10" t="s">
        <v>820</v>
      </c>
      <c r="D140" s="118" t="s">
        <v>821</v>
      </c>
      <c r="E140" s="165"/>
      <c r="F140" s="166"/>
      <c r="G140" s="11" t="s">
        <v>822</v>
      </c>
      <c r="H140" s="14">
        <v>8.1999999999999993</v>
      </c>
      <c r="I140" s="109">
        <f t="shared" si="3"/>
        <v>41</v>
      </c>
      <c r="J140" s="115"/>
    </row>
    <row r="141" spans="1:10" ht="204">
      <c r="A141" s="114"/>
      <c r="B141" s="107">
        <v>2</v>
      </c>
      <c r="C141" s="10" t="s">
        <v>820</v>
      </c>
      <c r="D141" s="118" t="s">
        <v>823</v>
      </c>
      <c r="E141" s="165"/>
      <c r="F141" s="166"/>
      <c r="G141" s="11" t="s">
        <v>822</v>
      </c>
      <c r="H141" s="14">
        <v>9.85</v>
      </c>
      <c r="I141" s="109">
        <f t="shared" si="3"/>
        <v>19.7</v>
      </c>
      <c r="J141" s="115"/>
    </row>
    <row r="142" spans="1:10" ht="252">
      <c r="A142" s="114"/>
      <c r="B142" s="107">
        <v>2</v>
      </c>
      <c r="C142" s="10" t="s">
        <v>824</v>
      </c>
      <c r="D142" s="118" t="s">
        <v>23</v>
      </c>
      <c r="E142" s="165" t="s">
        <v>825</v>
      </c>
      <c r="F142" s="166"/>
      <c r="G142" s="11" t="s">
        <v>826</v>
      </c>
      <c r="H142" s="14">
        <v>7.29</v>
      </c>
      <c r="I142" s="109">
        <f t="shared" si="3"/>
        <v>14.58</v>
      </c>
      <c r="J142" s="115"/>
    </row>
    <row r="143" spans="1:10" ht="132">
      <c r="A143" s="114"/>
      <c r="B143" s="107">
        <v>10</v>
      </c>
      <c r="C143" s="10" t="s">
        <v>827</v>
      </c>
      <c r="D143" s="118" t="s">
        <v>23</v>
      </c>
      <c r="E143" s="165"/>
      <c r="F143" s="166"/>
      <c r="G143" s="11" t="s">
        <v>828</v>
      </c>
      <c r="H143" s="14">
        <v>0.54</v>
      </c>
      <c r="I143" s="109">
        <f t="shared" si="3"/>
        <v>5.4</v>
      </c>
      <c r="J143" s="115"/>
    </row>
    <row r="144" spans="1:10" ht="132">
      <c r="A144" s="114"/>
      <c r="B144" s="107">
        <v>10</v>
      </c>
      <c r="C144" s="10" t="s">
        <v>827</v>
      </c>
      <c r="D144" s="118" t="s">
        <v>25</v>
      </c>
      <c r="E144" s="165"/>
      <c r="F144" s="166"/>
      <c r="G144" s="11" t="s">
        <v>828</v>
      </c>
      <c r="H144" s="14">
        <v>0.54</v>
      </c>
      <c r="I144" s="109">
        <f t="shared" si="3"/>
        <v>5.4</v>
      </c>
      <c r="J144" s="115"/>
    </row>
    <row r="145" spans="1:10" ht="132">
      <c r="A145" s="114"/>
      <c r="B145" s="107">
        <v>10</v>
      </c>
      <c r="C145" s="10" t="s">
        <v>827</v>
      </c>
      <c r="D145" s="118" t="s">
        <v>67</v>
      </c>
      <c r="E145" s="165"/>
      <c r="F145" s="166"/>
      <c r="G145" s="11" t="s">
        <v>828</v>
      </c>
      <c r="H145" s="14">
        <v>0.54</v>
      </c>
      <c r="I145" s="109">
        <f t="shared" si="3"/>
        <v>5.4</v>
      </c>
      <c r="J145" s="115"/>
    </row>
    <row r="146" spans="1:10" ht="132">
      <c r="A146" s="114"/>
      <c r="B146" s="107">
        <v>10</v>
      </c>
      <c r="C146" s="10" t="s">
        <v>827</v>
      </c>
      <c r="D146" s="118" t="s">
        <v>26</v>
      </c>
      <c r="E146" s="165"/>
      <c r="F146" s="166"/>
      <c r="G146" s="11" t="s">
        <v>828</v>
      </c>
      <c r="H146" s="14">
        <v>0.54</v>
      </c>
      <c r="I146" s="109">
        <f t="shared" si="3"/>
        <v>5.4</v>
      </c>
      <c r="J146" s="115"/>
    </row>
    <row r="147" spans="1:10" ht="132">
      <c r="A147" s="114"/>
      <c r="B147" s="107">
        <v>10</v>
      </c>
      <c r="C147" s="10" t="s">
        <v>827</v>
      </c>
      <c r="D147" s="118" t="s">
        <v>90</v>
      </c>
      <c r="E147" s="165"/>
      <c r="F147" s="166"/>
      <c r="G147" s="11" t="s">
        <v>828</v>
      </c>
      <c r="H147" s="14">
        <v>0.54</v>
      </c>
      <c r="I147" s="109">
        <f t="shared" si="3"/>
        <v>5.4</v>
      </c>
      <c r="J147" s="115"/>
    </row>
    <row r="148" spans="1:10" ht="132">
      <c r="A148" s="114"/>
      <c r="B148" s="107">
        <v>10</v>
      </c>
      <c r="C148" s="10" t="s">
        <v>827</v>
      </c>
      <c r="D148" s="118" t="s">
        <v>27</v>
      </c>
      <c r="E148" s="165"/>
      <c r="F148" s="166"/>
      <c r="G148" s="11" t="s">
        <v>828</v>
      </c>
      <c r="H148" s="14">
        <v>0.54</v>
      </c>
      <c r="I148" s="109">
        <f t="shared" si="3"/>
        <v>5.4</v>
      </c>
      <c r="J148" s="115"/>
    </row>
    <row r="149" spans="1:10" ht="132">
      <c r="A149" s="114"/>
      <c r="B149" s="107">
        <v>10</v>
      </c>
      <c r="C149" s="10" t="s">
        <v>827</v>
      </c>
      <c r="D149" s="118" t="s">
        <v>93</v>
      </c>
      <c r="E149" s="165"/>
      <c r="F149" s="166"/>
      <c r="G149" s="11" t="s">
        <v>828</v>
      </c>
      <c r="H149" s="14">
        <v>0.64</v>
      </c>
      <c r="I149" s="109">
        <f t="shared" si="3"/>
        <v>6.4</v>
      </c>
      <c r="J149" s="115"/>
    </row>
    <row r="150" spans="1:10" ht="132">
      <c r="A150" s="114"/>
      <c r="B150" s="107">
        <v>10</v>
      </c>
      <c r="C150" s="10" t="s">
        <v>827</v>
      </c>
      <c r="D150" s="118" t="s">
        <v>29</v>
      </c>
      <c r="E150" s="165"/>
      <c r="F150" s="166"/>
      <c r="G150" s="11" t="s">
        <v>828</v>
      </c>
      <c r="H150" s="14">
        <v>0.64</v>
      </c>
      <c r="I150" s="109">
        <f t="shared" ref="I150:I181" si="4">H150*B150</f>
        <v>6.4</v>
      </c>
      <c r="J150" s="115"/>
    </row>
    <row r="151" spans="1:10" ht="132">
      <c r="A151" s="114"/>
      <c r="B151" s="107">
        <v>5</v>
      </c>
      <c r="C151" s="10" t="s">
        <v>827</v>
      </c>
      <c r="D151" s="118" t="s">
        <v>33</v>
      </c>
      <c r="E151" s="165"/>
      <c r="F151" s="166"/>
      <c r="G151" s="11" t="s">
        <v>828</v>
      </c>
      <c r="H151" s="14">
        <v>1.24</v>
      </c>
      <c r="I151" s="109">
        <f t="shared" si="4"/>
        <v>6.2</v>
      </c>
      <c r="J151" s="115"/>
    </row>
    <row r="152" spans="1:10" ht="132">
      <c r="A152" s="114"/>
      <c r="B152" s="107">
        <v>10</v>
      </c>
      <c r="C152" s="10" t="s">
        <v>827</v>
      </c>
      <c r="D152" s="118" t="s">
        <v>45</v>
      </c>
      <c r="E152" s="165"/>
      <c r="F152" s="166"/>
      <c r="G152" s="11" t="s">
        <v>828</v>
      </c>
      <c r="H152" s="14">
        <v>0.64</v>
      </c>
      <c r="I152" s="109">
        <f t="shared" si="4"/>
        <v>6.4</v>
      </c>
      <c r="J152" s="115"/>
    </row>
    <row r="153" spans="1:10" ht="132">
      <c r="A153" s="114"/>
      <c r="B153" s="107">
        <v>10</v>
      </c>
      <c r="C153" s="10" t="s">
        <v>827</v>
      </c>
      <c r="D153" s="118" t="s">
        <v>46</v>
      </c>
      <c r="E153" s="165"/>
      <c r="F153" s="166"/>
      <c r="G153" s="11" t="s">
        <v>828</v>
      </c>
      <c r="H153" s="14">
        <v>0.64</v>
      </c>
      <c r="I153" s="109">
        <f t="shared" si="4"/>
        <v>6.4</v>
      </c>
      <c r="J153" s="115"/>
    </row>
    <row r="154" spans="1:10" ht="144">
      <c r="A154" s="114"/>
      <c r="B154" s="107">
        <v>10</v>
      </c>
      <c r="C154" s="10" t="s">
        <v>829</v>
      </c>
      <c r="D154" s="118" t="s">
        <v>651</v>
      </c>
      <c r="E154" s="165"/>
      <c r="F154" s="166"/>
      <c r="G154" s="11" t="s">
        <v>830</v>
      </c>
      <c r="H154" s="14">
        <v>0.64</v>
      </c>
      <c r="I154" s="109">
        <f t="shared" si="4"/>
        <v>6.4</v>
      </c>
      <c r="J154" s="115"/>
    </row>
    <row r="155" spans="1:10" ht="144">
      <c r="A155" s="114"/>
      <c r="B155" s="107">
        <v>10</v>
      </c>
      <c r="C155" s="10" t="s">
        <v>829</v>
      </c>
      <c r="D155" s="118" t="s">
        <v>67</v>
      </c>
      <c r="E155" s="165"/>
      <c r="F155" s="166"/>
      <c r="G155" s="11" t="s">
        <v>830</v>
      </c>
      <c r="H155" s="14">
        <v>0.64</v>
      </c>
      <c r="I155" s="109">
        <f t="shared" si="4"/>
        <v>6.4</v>
      </c>
      <c r="J155" s="115"/>
    </row>
    <row r="156" spans="1:10" ht="120">
      <c r="A156" s="114"/>
      <c r="B156" s="107">
        <v>5</v>
      </c>
      <c r="C156" s="10" t="s">
        <v>831</v>
      </c>
      <c r="D156" s="118" t="s">
        <v>273</v>
      </c>
      <c r="E156" s="165"/>
      <c r="F156" s="166"/>
      <c r="G156" s="11" t="s">
        <v>832</v>
      </c>
      <c r="H156" s="14">
        <v>2.25</v>
      </c>
      <c r="I156" s="109">
        <f t="shared" si="4"/>
        <v>11.25</v>
      </c>
      <c r="J156" s="115"/>
    </row>
    <row r="157" spans="1:10" ht="120">
      <c r="A157" s="114"/>
      <c r="B157" s="107">
        <v>5</v>
      </c>
      <c r="C157" s="10" t="s">
        <v>831</v>
      </c>
      <c r="D157" s="118" t="s">
        <v>673</v>
      </c>
      <c r="E157" s="165"/>
      <c r="F157" s="166"/>
      <c r="G157" s="11" t="s">
        <v>832</v>
      </c>
      <c r="H157" s="14">
        <v>2.25</v>
      </c>
      <c r="I157" s="109">
        <f t="shared" si="4"/>
        <v>11.25</v>
      </c>
      <c r="J157" s="115"/>
    </row>
    <row r="158" spans="1:10" ht="120">
      <c r="A158" s="114"/>
      <c r="B158" s="107">
        <v>5</v>
      </c>
      <c r="C158" s="10" t="s">
        <v>831</v>
      </c>
      <c r="D158" s="118" t="s">
        <v>271</v>
      </c>
      <c r="E158" s="165"/>
      <c r="F158" s="166"/>
      <c r="G158" s="11" t="s">
        <v>832</v>
      </c>
      <c r="H158" s="14">
        <v>2.25</v>
      </c>
      <c r="I158" s="109">
        <f t="shared" si="4"/>
        <v>11.25</v>
      </c>
      <c r="J158" s="115"/>
    </row>
    <row r="159" spans="1:10" ht="120">
      <c r="A159" s="114"/>
      <c r="B159" s="107">
        <v>5</v>
      </c>
      <c r="C159" s="10" t="s">
        <v>831</v>
      </c>
      <c r="D159" s="118" t="s">
        <v>272</v>
      </c>
      <c r="E159" s="165"/>
      <c r="F159" s="166"/>
      <c r="G159" s="11" t="s">
        <v>832</v>
      </c>
      <c r="H159" s="14">
        <v>2.25</v>
      </c>
      <c r="I159" s="109">
        <f t="shared" si="4"/>
        <v>11.25</v>
      </c>
      <c r="J159" s="115"/>
    </row>
    <row r="160" spans="1:10" ht="120">
      <c r="A160" s="114"/>
      <c r="B160" s="107">
        <v>5</v>
      </c>
      <c r="C160" s="10" t="s">
        <v>833</v>
      </c>
      <c r="D160" s="118" t="s">
        <v>273</v>
      </c>
      <c r="E160" s="165"/>
      <c r="F160" s="166"/>
      <c r="G160" s="11" t="s">
        <v>834</v>
      </c>
      <c r="H160" s="14">
        <v>3.94</v>
      </c>
      <c r="I160" s="109">
        <f t="shared" si="4"/>
        <v>19.7</v>
      </c>
      <c r="J160" s="115"/>
    </row>
    <row r="161" spans="1:10" ht="120">
      <c r="A161" s="114"/>
      <c r="B161" s="107">
        <v>5</v>
      </c>
      <c r="C161" s="10" t="s">
        <v>833</v>
      </c>
      <c r="D161" s="118" t="s">
        <v>673</v>
      </c>
      <c r="E161" s="165"/>
      <c r="F161" s="166"/>
      <c r="G161" s="11" t="s">
        <v>834</v>
      </c>
      <c r="H161" s="14">
        <v>3.94</v>
      </c>
      <c r="I161" s="109">
        <f t="shared" si="4"/>
        <v>19.7</v>
      </c>
      <c r="J161" s="115"/>
    </row>
    <row r="162" spans="1:10" ht="120">
      <c r="A162" s="114"/>
      <c r="B162" s="107">
        <v>5</v>
      </c>
      <c r="C162" s="10" t="s">
        <v>833</v>
      </c>
      <c r="D162" s="118" t="s">
        <v>271</v>
      </c>
      <c r="E162" s="165"/>
      <c r="F162" s="166"/>
      <c r="G162" s="11" t="s">
        <v>834</v>
      </c>
      <c r="H162" s="14">
        <v>3.94</v>
      </c>
      <c r="I162" s="109">
        <f t="shared" si="4"/>
        <v>19.7</v>
      </c>
      <c r="J162" s="115"/>
    </row>
    <row r="163" spans="1:10" ht="120">
      <c r="A163" s="114"/>
      <c r="B163" s="107">
        <v>5</v>
      </c>
      <c r="C163" s="10" t="s">
        <v>833</v>
      </c>
      <c r="D163" s="118" t="s">
        <v>272</v>
      </c>
      <c r="E163" s="165"/>
      <c r="F163" s="166"/>
      <c r="G163" s="11" t="s">
        <v>834</v>
      </c>
      <c r="H163" s="14">
        <v>3.94</v>
      </c>
      <c r="I163" s="109">
        <f t="shared" si="4"/>
        <v>19.7</v>
      </c>
      <c r="J163" s="115"/>
    </row>
    <row r="164" spans="1:10" ht="120">
      <c r="A164" s="114"/>
      <c r="B164" s="107">
        <v>5</v>
      </c>
      <c r="C164" s="10" t="s">
        <v>833</v>
      </c>
      <c r="D164" s="118" t="s">
        <v>719</v>
      </c>
      <c r="E164" s="165"/>
      <c r="F164" s="166"/>
      <c r="G164" s="11" t="s">
        <v>834</v>
      </c>
      <c r="H164" s="14">
        <v>3.94</v>
      </c>
      <c r="I164" s="109">
        <f t="shared" si="4"/>
        <v>19.7</v>
      </c>
      <c r="J164" s="115"/>
    </row>
    <row r="165" spans="1:10" ht="120">
      <c r="A165" s="114"/>
      <c r="B165" s="107">
        <v>5</v>
      </c>
      <c r="C165" s="10" t="s">
        <v>835</v>
      </c>
      <c r="D165" s="118" t="s">
        <v>273</v>
      </c>
      <c r="E165" s="165"/>
      <c r="F165" s="166"/>
      <c r="G165" s="11" t="s">
        <v>836</v>
      </c>
      <c r="H165" s="14">
        <v>2.78</v>
      </c>
      <c r="I165" s="109">
        <f t="shared" si="4"/>
        <v>13.899999999999999</v>
      </c>
      <c r="J165" s="115"/>
    </row>
    <row r="166" spans="1:10" ht="120">
      <c r="A166" s="114"/>
      <c r="B166" s="107">
        <v>5</v>
      </c>
      <c r="C166" s="10" t="s">
        <v>835</v>
      </c>
      <c r="D166" s="118" t="s">
        <v>271</v>
      </c>
      <c r="E166" s="165"/>
      <c r="F166" s="166"/>
      <c r="G166" s="11" t="s">
        <v>836</v>
      </c>
      <c r="H166" s="14">
        <v>2.78</v>
      </c>
      <c r="I166" s="109">
        <f t="shared" si="4"/>
        <v>13.899999999999999</v>
      </c>
      <c r="J166" s="115"/>
    </row>
    <row r="167" spans="1:10" ht="120">
      <c r="A167" s="114"/>
      <c r="B167" s="107">
        <v>5</v>
      </c>
      <c r="C167" s="10" t="s">
        <v>835</v>
      </c>
      <c r="D167" s="118" t="s">
        <v>272</v>
      </c>
      <c r="E167" s="165"/>
      <c r="F167" s="166"/>
      <c r="G167" s="11" t="s">
        <v>836</v>
      </c>
      <c r="H167" s="14">
        <v>2.78</v>
      </c>
      <c r="I167" s="109">
        <f t="shared" si="4"/>
        <v>13.899999999999999</v>
      </c>
      <c r="J167" s="115"/>
    </row>
    <row r="168" spans="1:10" ht="132">
      <c r="A168" s="114"/>
      <c r="B168" s="107">
        <v>5</v>
      </c>
      <c r="C168" s="10" t="s">
        <v>837</v>
      </c>
      <c r="D168" s="118"/>
      <c r="E168" s="165"/>
      <c r="F168" s="166"/>
      <c r="G168" s="11" t="s">
        <v>838</v>
      </c>
      <c r="H168" s="14">
        <v>1.99</v>
      </c>
      <c r="I168" s="109">
        <f t="shared" si="4"/>
        <v>9.9499999999999993</v>
      </c>
      <c r="J168" s="115"/>
    </row>
    <row r="169" spans="1:10" ht="132">
      <c r="A169" s="114"/>
      <c r="B169" s="107">
        <v>10</v>
      </c>
      <c r="C169" s="10" t="s">
        <v>839</v>
      </c>
      <c r="D169" s="118"/>
      <c r="E169" s="165"/>
      <c r="F169" s="166"/>
      <c r="G169" s="11" t="s">
        <v>840</v>
      </c>
      <c r="H169" s="14">
        <v>1.99</v>
      </c>
      <c r="I169" s="109">
        <f t="shared" si="4"/>
        <v>19.899999999999999</v>
      </c>
      <c r="J169" s="115"/>
    </row>
    <row r="170" spans="1:10" ht="156">
      <c r="A170" s="114"/>
      <c r="B170" s="107">
        <v>5</v>
      </c>
      <c r="C170" s="10" t="s">
        <v>841</v>
      </c>
      <c r="D170" s="118" t="s">
        <v>273</v>
      </c>
      <c r="E170" s="165"/>
      <c r="F170" s="166"/>
      <c r="G170" s="11" t="s">
        <v>842</v>
      </c>
      <c r="H170" s="14">
        <v>2.94</v>
      </c>
      <c r="I170" s="109">
        <f t="shared" si="4"/>
        <v>14.7</v>
      </c>
      <c r="J170" s="115"/>
    </row>
    <row r="171" spans="1:10" ht="156">
      <c r="A171" s="114"/>
      <c r="B171" s="107">
        <v>5</v>
      </c>
      <c r="C171" s="10" t="s">
        <v>841</v>
      </c>
      <c r="D171" s="118" t="s">
        <v>673</v>
      </c>
      <c r="E171" s="165"/>
      <c r="F171" s="166"/>
      <c r="G171" s="11" t="s">
        <v>842</v>
      </c>
      <c r="H171" s="14">
        <v>2.94</v>
      </c>
      <c r="I171" s="109">
        <f t="shared" si="4"/>
        <v>14.7</v>
      </c>
      <c r="J171" s="115"/>
    </row>
    <row r="172" spans="1:10" ht="156">
      <c r="A172" s="114"/>
      <c r="B172" s="107">
        <v>5</v>
      </c>
      <c r="C172" s="10" t="s">
        <v>841</v>
      </c>
      <c r="D172" s="118" t="s">
        <v>271</v>
      </c>
      <c r="E172" s="165"/>
      <c r="F172" s="166"/>
      <c r="G172" s="11" t="s">
        <v>842</v>
      </c>
      <c r="H172" s="14">
        <v>2.94</v>
      </c>
      <c r="I172" s="109">
        <f t="shared" si="4"/>
        <v>14.7</v>
      </c>
      <c r="J172" s="115"/>
    </row>
    <row r="173" spans="1:10" ht="156">
      <c r="A173" s="114"/>
      <c r="B173" s="107">
        <v>5</v>
      </c>
      <c r="C173" s="10" t="s">
        <v>841</v>
      </c>
      <c r="D173" s="118" t="s">
        <v>272</v>
      </c>
      <c r="E173" s="165"/>
      <c r="F173" s="166"/>
      <c r="G173" s="11" t="s">
        <v>842</v>
      </c>
      <c r="H173" s="14">
        <v>2.94</v>
      </c>
      <c r="I173" s="109">
        <f t="shared" si="4"/>
        <v>14.7</v>
      </c>
      <c r="J173" s="115"/>
    </row>
    <row r="174" spans="1:10" ht="144">
      <c r="A174" s="114"/>
      <c r="B174" s="107">
        <v>3</v>
      </c>
      <c r="C174" s="10" t="s">
        <v>843</v>
      </c>
      <c r="D174" s="118" t="s">
        <v>844</v>
      </c>
      <c r="E174" s="165"/>
      <c r="F174" s="166"/>
      <c r="G174" s="11" t="s">
        <v>845</v>
      </c>
      <c r="H174" s="14">
        <v>6.29</v>
      </c>
      <c r="I174" s="109">
        <f t="shared" si="4"/>
        <v>18.87</v>
      </c>
      <c r="J174" s="115"/>
    </row>
    <row r="175" spans="1:10" ht="120">
      <c r="A175" s="114"/>
      <c r="B175" s="107">
        <v>10</v>
      </c>
      <c r="C175" s="10" t="s">
        <v>846</v>
      </c>
      <c r="D175" s="118" t="s">
        <v>26</v>
      </c>
      <c r="E175" s="165" t="s">
        <v>719</v>
      </c>
      <c r="F175" s="166"/>
      <c r="G175" s="11" t="s">
        <v>847</v>
      </c>
      <c r="H175" s="14">
        <v>2.76</v>
      </c>
      <c r="I175" s="109">
        <f t="shared" si="4"/>
        <v>27.599999999999998</v>
      </c>
      <c r="J175" s="115"/>
    </row>
    <row r="176" spans="1:10" ht="120">
      <c r="A176" s="114"/>
      <c r="B176" s="107">
        <v>10</v>
      </c>
      <c r="C176" s="10" t="s">
        <v>846</v>
      </c>
      <c r="D176" s="118" t="s">
        <v>27</v>
      </c>
      <c r="E176" s="165" t="s">
        <v>719</v>
      </c>
      <c r="F176" s="166"/>
      <c r="G176" s="11" t="s">
        <v>847</v>
      </c>
      <c r="H176" s="14">
        <v>2.76</v>
      </c>
      <c r="I176" s="109">
        <f t="shared" si="4"/>
        <v>27.599999999999998</v>
      </c>
      <c r="J176" s="115"/>
    </row>
    <row r="177" spans="1:10" ht="120">
      <c r="A177" s="114"/>
      <c r="B177" s="107">
        <v>10</v>
      </c>
      <c r="C177" s="10" t="s">
        <v>846</v>
      </c>
      <c r="D177" s="118" t="s">
        <v>28</v>
      </c>
      <c r="E177" s="165" t="s">
        <v>719</v>
      </c>
      <c r="F177" s="166"/>
      <c r="G177" s="11" t="s">
        <v>847</v>
      </c>
      <c r="H177" s="14">
        <v>2.77</v>
      </c>
      <c r="I177" s="109">
        <f t="shared" si="4"/>
        <v>27.7</v>
      </c>
      <c r="J177" s="115"/>
    </row>
    <row r="178" spans="1:10" ht="120">
      <c r="A178" s="114"/>
      <c r="B178" s="107">
        <v>10</v>
      </c>
      <c r="C178" s="10" t="s">
        <v>848</v>
      </c>
      <c r="D178" s="118"/>
      <c r="E178" s="165"/>
      <c r="F178" s="166"/>
      <c r="G178" s="11" t="s">
        <v>849</v>
      </c>
      <c r="H178" s="14">
        <v>3.4</v>
      </c>
      <c r="I178" s="109">
        <f t="shared" si="4"/>
        <v>34</v>
      </c>
      <c r="J178" s="115"/>
    </row>
    <row r="179" spans="1:10" ht="108">
      <c r="A179" s="114"/>
      <c r="B179" s="107">
        <v>10</v>
      </c>
      <c r="C179" s="10" t="s">
        <v>850</v>
      </c>
      <c r="D179" s="118"/>
      <c r="E179" s="165"/>
      <c r="F179" s="166"/>
      <c r="G179" s="11" t="s">
        <v>851</v>
      </c>
      <c r="H179" s="14">
        <v>3.4</v>
      </c>
      <c r="I179" s="109">
        <f t="shared" si="4"/>
        <v>34</v>
      </c>
      <c r="J179" s="115"/>
    </row>
    <row r="180" spans="1:10" ht="108">
      <c r="A180" s="114"/>
      <c r="B180" s="107">
        <v>10</v>
      </c>
      <c r="C180" s="10" t="s">
        <v>852</v>
      </c>
      <c r="D180" s="118"/>
      <c r="E180" s="165"/>
      <c r="F180" s="166"/>
      <c r="G180" s="11" t="s">
        <v>853</v>
      </c>
      <c r="H180" s="14">
        <v>4.9000000000000004</v>
      </c>
      <c r="I180" s="109">
        <f t="shared" si="4"/>
        <v>49</v>
      </c>
      <c r="J180" s="115"/>
    </row>
    <row r="181" spans="1:10" ht="108">
      <c r="A181" s="114"/>
      <c r="B181" s="107">
        <v>10</v>
      </c>
      <c r="C181" s="10" t="s">
        <v>854</v>
      </c>
      <c r="D181" s="118"/>
      <c r="E181" s="165"/>
      <c r="F181" s="166"/>
      <c r="G181" s="11" t="s">
        <v>855</v>
      </c>
      <c r="H181" s="14">
        <v>5.9</v>
      </c>
      <c r="I181" s="109">
        <f t="shared" si="4"/>
        <v>59</v>
      </c>
      <c r="J181" s="115"/>
    </row>
    <row r="182" spans="1:10" ht="108">
      <c r="A182" s="114"/>
      <c r="B182" s="107">
        <v>5</v>
      </c>
      <c r="C182" s="10" t="s">
        <v>856</v>
      </c>
      <c r="D182" s="118" t="s">
        <v>23</v>
      </c>
      <c r="E182" s="165"/>
      <c r="F182" s="166"/>
      <c r="G182" s="11" t="s">
        <v>857</v>
      </c>
      <c r="H182" s="14">
        <v>3.4</v>
      </c>
      <c r="I182" s="109">
        <f t="shared" ref="I182:I183" si="5">H182*B182</f>
        <v>17</v>
      </c>
      <c r="J182" s="115"/>
    </row>
    <row r="183" spans="1:10" ht="120">
      <c r="A183" s="114"/>
      <c r="B183" s="108">
        <v>10</v>
      </c>
      <c r="C183" s="12" t="s">
        <v>858</v>
      </c>
      <c r="D183" s="119"/>
      <c r="E183" s="167"/>
      <c r="F183" s="168"/>
      <c r="G183" s="13" t="s">
        <v>859</v>
      </c>
      <c r="H183" s="15">
        <v>4.9000000000000004</v>
      </c>
      <c r="I183" s="110">
        <f t="shared" si="5"/>
        <v>49</v>
      </c>
      <c r="J183" s="115"/>
    </row>
  </sheetData>
  <mergeCells count="166">
    <mergeCell ref="I10:I11"/>
    <mergeCell ref="I14:I15"/>
    <mergeCell ref="E20:F20"/>
    <mergeCell ref="E21:F21"/>
    <mergeCell ref="E22:F22"/>
    <mergeCell ref="E29:F29"/>
    <mergeCell ref="E23:F23"/>
    <mergeCell ref="E30:F30"/>
    <mergeCell ref="E31:F31"/>
    <mergeCell ref="E32:F32"/>
    <mergeCell ref="E24:F24"/>
    <mergeCell ref="E25:F25"/>
    <mergeCell ref="E26:F26"/>
    <mergeCell ref="E27:F27"/>
    <mergeCell ref="E28:F28"/>
    <mergeCell ref="E38:F38"/>
    <mergeCell ref="E39:F39"/>
    <mergeCell ref="E40:F40"/>
    <mergeCell ref="E41:F41"/>
    <mergeCell ref="E42:F42"/>
    <mergeCell ref="E33:F33"/>
    <mergeCell ref="E34:F34"/>
    <mergeCell ref="E35:F35"/>
    <mergeCell ref="E36:F36"/>
    <mergeCell ref="E37:F37"/>
    <mergeCell ref="E48:F48"/>
    <mergeCell ref="E49:F49"/>
    <mergeCell ref="E50:F50"/>
    <mergeCell ref="E51:F51"/>
    <mergeCell ref="E52:F52"/>
    <mergeCell ref="E43:F43"/>
    <mergeCell ref="E44:F44"/>
    <mergeCell ref="E45:F45"/>
    <mergeCell ref="E46:F46"/>
    <mergeCell ref="E47:F47"/>
    <mergeCell ref="E58:F58"/>
    <mergeCell ref="E59:F59"/>
    <mergeCell ref="E60:F60"/>
    <mergeCell ref="E61:F61"/>
    <mergeCell ref="E62:F62"/>
    <mergeCell ref="E53:F53"/>
    <mergeCell ref="E54:F54"/>
    <mergeCell ref="E55:F55"/>
    <mergeCell ref="E56:F56"/>
    <mergeCell ref="E57:F57"/>
    <mergeCell ref="E68:F68"/>
    <mergeCell ref="E69:F69"/>
    <mergeCell ref="E70:F70"/>
    <mergeCell ref="E71:F71"/>
    <mergeCell ref="E72:F72"/>
    <mergeCell ref="E63:F63"/>
    <mergeCell ref="E64:F64"/>
    <mergeCell ref="E65:F65"/>
    <mergeCell ref="E66:F66"/>
    <mergeCell ref="E67:F67"/>
    <mergeCell ref="E78:F78"/>
    <mergeCell ref="E79:F79"/>
    <mergeCell ref="E80:F80"/>
    <mergeCell ref="E81:F81"/>
    <mergeCell ref="E82:F82"/>
    <mergeCell ref="E73:F73"/>
    <mergeCell ref="E74:F74"/>
    <mergeCell ref="E75:F75"/>
    <mergeCell ref="E76:F76"/>
    <mergeCell ref="E77:F77"/>
    <mergeCell ref="E88:F88"/>
    <mergeCell ref="E89:F89"/>
    <mergeCell ref="E90:F90"/>
    <mergeCell ref="E91:F91"/>
    <mergeCell ref="E92:F92"/>
    <mergeCell ref="E83:F83"/>
    <mergeCell ref="E84:F84"/>
    <mergeCell ref="E85:F85"/>
    <mergeCell ref="E86:F86"/>
    <mergeCell ref="E87:F87"/>
    <mergeCell ref="E98:F98"/>
    <mergeCell ref="E99:F99"/>
    <mergeCell ref="E100:F100"/>
    <mergeCell ref="E101:F101"/>
    <mergeCell ref="E102:F102"/>
    <mergeCell ref="E93:F93"/>
    <mergeCell ref="E94:F94"/>
    <mergeCell ref="E95:F95"/>
    <mergeCell ref="E96:F96"/>
    <mergeCell ref="E97:F97"/>
    <mergeCell ref="E108:F108"/>
    <mergeCell ref="E109:F109"/>
    <mergeCell ref="E110:F110"/>
    <mergeCell ref="E111:F111"/>
    <mergeCell ref="E112:F112"/>
    <mergeCell ref="E103:F103"/>
    <mergeCell ref="E104:F104"/>
    <mergeCell ref="E105:F105"/>
    <mergeCell ref="E106:F106"/>
    <mergeCell ref="E107:F107"/>
    <mergeCell ref="E118:F118"/>
    <mergeCell ref="E119:F119"/>
    <mergeCell ref="E120:F120"/>
    <mergeCell ref="E121:F121"/>
    <mergeCell ref="E122:F122"/>
    <mergeCell ref="E113:F113"/>
    <mergeCell ref="E114:F114"/>
    <mergeCell ref="E115:F115"/>
    <mergeCell ref="E116:F116"/>
    <mergeCell ref="E117:F117"/>
    <mergeCell ref="E128:F128"/>
    <mergeCell ref="E129:F129"/>
    <mergeCell ref="E130:F130"/>
    <mergeCell ref="E131:F131"/>
    <mergeCell ref="E132:F132"/>
    <mergeCell ref="E123:F123"/>
    <mergeCell ref="E124:F124"/>
    <mergeCell ref="E125:F125"/>
    <mergeCell ref="E126:F126"/>
    <mergeCell ref="E127:F127"/>
    <mergeCell ref="E138:F138"/>
    <mergeCell ref="E139:F139"/>
    <mergeCell ref="E140:F140"/>
    <mergeCell ref="E141:F141"/>
    <mergeCell ref="E142:F142"/>
    <mergeCell ref="E133:F133"/>
    <mergeCell ref="E134:F134"/>
    <mergeCell ref="E135:F135"/>
    <mergeCell ref="E136:F136"/>
    <mergeCell ref="E137:F137"/>
    <mergeCell ref="E148:F148"/>
    <mergeCell ref="E149:F149"/>
    <mergeCell ref="E150:F150"/>
    <mergeCell ref="E151:F151"/>
    <mergeCell ref="E152:F152"/>
    <mergeCell ref="E143:F143"/>
    <mergeCell ref="E144:F144"/>
    <mergeCell ref="E145:F145"/>
    <mergeCell ref="E146:F146"/>
    <mergeCell ref="E147:F147"/>
    <mergeCell ref="E158:F158"/>
    <mergeCell ref="E159:F159"/>
    <mergeCell ref="E160:F160"/>
    <mergeCell ref="E161:F161"/>
    <mergeCell ref="E162:F162"/>
    <mergeCell ref="E153:F153"/>
    <mergeCell ref="E154:F154"/>
    <mergeCell ref="E155:F155"/>
    <mergeCell ref="E156:F156"/>
    <mergeCell ref="E157:F157"/>
    <mergeCell ref="E168:F168"/>
    <mergeCell ref="E169:F169"/>
    <mergeCell ref="E170:F170"/>
    <mergeCell ref="E171:F171"/>
    <mergeCell ref="E172:F172"/>
    <mergeCell ref="E163:F163"/>
    <mergeCell ref="E164:F164"/>
    <mergeCell ref="E165:F165"/>
    <mergeCell ref="E166:F166"/>
    <mergeCell ref="E167:F167"/>
    <mergeCell ref="E183:F183"/>
    <mergeCell ref="E178:F178"/>
    <mergeCell ref="E179:F179"/>
    <mergeCell ref="E180:F180"/>
    <mergeCell ref="E181:F181"/>
    <mergeCell ref="E182:F182"/>
    <mergeCell ref="E173:F173"/>
    <mergeCell ref="E174:F174"/>
    <mergeCell ref="E175:F175"/>
    <mergeCell ref="E176:F176"/>
    <mergeCell ref="E177:F17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30"/>
  <sheetViews>
    <sheetView zoomScale="90" zoomScaleNormal="90" workbookViewId="0">
      <selection activeCell="Q203" sqref="Q20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7" t="s">
        <v>134</v>
      </c>
      <c r="C2" s="123"/>
      <c r="D2" s="123"/>
      <c r="E2" s="123"/>
      <c r="F2" s="123"/>
      <c r="G2" s="123"/>
      <c r="H2" s="123"/>
      <c r="I2" s="123"/>
      <c r="J2" s="123"/>
      <c r="K2" s="128" t="s">
        <v>140</v>
      </c>
      <c r="L2" s="115"/>
      <c r="N2">
        <v>3585.7299999999996</v>
      </c>
      <c r="O2" t="s">
        <v>182</v>
      </c>
    </row>
    <row r="3" spans="1:15" ht="12.75" customHeight="1">
      <c r="A3" s="114"/>
      <c r="B3" s="124" t="s">
        <v>135</v>
      </c>
      <c r="C3" s="123"/>
      <c r="D3" s="123"/>
      <c r="E3" s="123"/>
      <c r="F3" s="123"/>
      <c r="G3" s="123"/>
      <c r="H3" s="123"/>
      <c r="I3" s="123"/>
      <c r="J3" s="123"/>
      <c r="K3" s="123"/>
      <c r="L3" s="115"/>
      <c r="N3">
        <v>3585.7299999999996</v>
      </c>
      <c r="O3" t="s">
        <v>183</v>
      </c>
    </row>
    <row r="4" spans="1:15" ht="12.75" customHeight="1">
      <c r="A4" s="114"/>
      <c r="B4" s="124" t="s">
        <v>136</v>
      </c>
      <c r="C4" s="123"/>
      <c r="D4" s="123"/>
      <c r="E4" s="123"/>
      <c r="F4" s="123"/>
      <c r="G4" s="123"/>
      <c r="H4" s="123"/>
      <c r="I4" s="123"/>
      <c r="J4" s="123"/>
      <c r="K4" s="123"/>
      <c r="L4" s="115"/>
    </row>
    <row r="5" spans="1:15" ht="12.75" customHeight="1">
      <c r="A5" s="114"/>
      <c r="B5" s="124" t="s">
        <v>137</v>
      </c>
      <c r="C5" s="123"/>
      <c r="D5" s="123"/>
      <c r="E5" s="123"/>
      <c r="F5" s="123"/>
      <c r="G5" s="123"/>
      <c r="H5" s="123"/>
      <c r="I5" s="123"/>
      <c r="J5" s="123"/>
      <c r="K5" s="123"/>
      <c r="L5" s="115"/>
    </row>
    <row r="6" spans="1:15" ht="12.75" customHeight="1">
      <c r="A6" s="114"/>
      <c r="B6" s="124" t="s">
        <v>138</v>
      </c>
      <c r="C6" s="123"/>
      <c r="D6" s="123"/>
      <c r="E6" s="123"/>
      <c r="F6" s="123"/>
      <c r="G6" s="123"/>
      <c r="H6" s="123"/>
      <c r="I6" s="123"/>
      <c r="J6" s="123"/>
      <c r="K6" s="123"/>
      <c r="L6" s="115"/>
    </row>
    <row r="7" spans="1:15" ht="12.75" customHeight="1">
      <c r="A7" s="114"/>
      <c r="B7" s="124" t="s">
        <v>139</v>
      </c>
      <c r="C7" s="123"/>
      <c r="D7" s="123"/>
      <c r="E7" s="123"/>
      <c r="F7" s="123"/>
      <c r="G7" s="123"/>
      <c r="H7" s="123"/>
      <c r="I7" s="123"/>
      <c r="J7" s="123"/>
      <c r="K7" s="123"/>
      <c r="L7" s="115"/>
    </row>
    <row r="8" spans="1:15" ht="12.75" customHeight="1">
      <c r="A8" s="114"/>
      <c r="B8" s="123"/>
      <c r="C8" s="123"/>
      <c r="D8" s="123"/>
      <c r="E8" s="123"/>
      <c r="F8" s="123"/>
      <c r="G8" s="123"/>
      <c r="H8" s="123"/>
      <c r="I8" s="123"/>
      <c r="J8" s="123"/>
      <c r="K8" s="123"/>
      <c r="L8" s="115"/>
    </row>
    <row r="9" spans="1:15" ht="12.75" customHeight="1">
      <c r="A9" s="114"/>
      <c r="B9" s="101" t="s">
        <v>0</v>
      </c>
      <c r="C9" s="102"/>
      <c r="D9" s="102"/>
      <c r="E9" s="102"/>
      <c r="F9" s="103"/>
      <c r="G9" s="98"/>
      <c r="H9" s="99" t="s">
        <v>7</v>
      </c>
      <c r="I9" s="123"/>
      <c r="J9" s="123"/>
      <c r="K9" s="99" t="s">
        <v>195</v>
      </c>
      <c r="L9" s="115"/>
    </row>
    <row r="10" spans="1:15" ht="15" customHeight="1">
      <c r="A10" s="114"/>
      <c r="B10" s="114" t="s">
        <v>708</v>
      </c>
      <c r="C10" s="123"/>
      <c r="D10" s="123"/>
      <c r="E10" s="123"/>
      <c r="F10" s="115"/>
      <c r="G10" s="116"/>
      <c r="H10" s="116" t="s">
        <v>708</v>
      </c>
      <c r="I10" s="123"/>
      <c r="J10" s="123"/>
      <c r="K10" s="173">
        <f>IF(Invoice!J10&lt;&gt;"",Invoice!J10,"")</f>
        <v>51352</v>
      </c>
      <c r="L10" s="115"/>
    </row>
    <row r="11" spans="1:15" ht="12.75" customHeight="1">
      <c r="A11" s="114"/>
      <c r="B11" s="114" t="s">
        <v>709</v>
      </c>
      <c r="C11" s="123"/>
      <c r="D11" s="123"/>
      <c r="E11" s="123"/>
      <c r="F11" s="115"/>
      <c r="G11" s="116"/>
      <c r="H11" s="116" t="s">
        <v>709</v>
      </c>
      <c r="I11" s="123"/>
      <c r="J11" s="123"/>
      <c r="K11" s="174"/>
      <c r="L11" s="115"/>
    </row>
    <row r="12" spans="1:15" ht="12.75" customHeight="1">
      <c r="A12" s="114"/>
      <c r="B12" s="114" t="s">
        <v>1011</v>
      </c>
      <c r="C12" s="123"/>
      <c r="D12" s="123"/>
      <c r="E12" s="123"/>
      <c r="F12" s="115"/>
      <c r="G12" s="116"/>
      <c r="H12" s="116" t="s">
        <v>710</v>
      </c>
      <c r="I12" s="123"/>
      <c r="J12" s="123"/>
      <c r="K12" s="123"/>
      <c r="L12" s="115"/>
    </row>
    <row r="13" spans="1:15" ht="12.75" customHeight="1">
      <c r="A13" s="114"/>
      <c r="B13" s="114" t="s">
        <v>711</v>
      </c>
      <c r="C13" s="123"/>
      <c r="D13" s="123"/>
      <c r="E13" s="123"/>
      <c r="F13" s="115"/>
      <c r="G13" s="116"/>
      <c r="H13" s="116" t="s">
        <v>711</v>
      </c>
      <c r="I13" s="123"/>
      <c r="J13" s="123"/>
      <c r="K13" s="99" t="s">
        <v>11</v>
      </c>
      <c r="L13" s="115"/>
    </row>
    <row r="14" spans="1:15" ht="15" customHeight="1">
      <c r="A14" s="114"/>
      <c r="B14" s="114" t="s">
        <v>712</v>
      </c>
      <c r="C14" s="123"/>
      <c r="D14" s="123"/>
      <c r="E14" s="123"/>
      <c r="F14" s="115"/>
      <c r="G14" s="116"/>
      <c r="H14" s="116" t="s">
        <v>712</v>
      </c>
      <c r="I14" s="123"/>
      <c r="J14" s="123"/>
      <c r="K14" s="175">
        <f>Invoice!J14</f>
        <v>45177</v>
      </c>
      <c r="L14" s="115"/>
    </row>
    <row r="15" spans="1:15" ht="15" customHeight="1">
      <c r="A15" s="114"/>
      <c r="B15" s="139" t="s">
        <v>1012</v>
      </c>
      <c r="C15" s="7"/>
      <c r="D15" s="7"/>
      <c r="E15" s="7"/>
      <c r="F15" s="8"/>
      <c r="G15" s="116"/>
      <c r="H15" s="138" t="s">
        <v>1012</v>
      </c>
      <c r="I15" s="123"/>
      <c r="J15" s="123"/>
      <c r="K15" s="176"/>
      <c r="L15" s="115"/>
    </row>
    <row r="16" spans="1:15" ht="15" customHeight="1">
      <c r="A16" s="114"/>
      <c r="B16" s="123"/>
      <c r="C16" s="123"/>
      <c r="D16" s="123"/>
      <c r="E16" s="123"/>
      <c r="F16" s="123"/>
      <c r="G16" s="123"/>
      <c r="H16" s="123"/>
      <c r="I16" s="126" t="s">
        <v>142</v>
      </c>
      <c r="J16" s="126" t="s">
        <v>142</v>
      </c>
      <c r="K16" s="121">
        <v>39915</v>
      </c>
      <c r="L16" s="115"/>
    </row>
    <row r="17" spans="1:12" ht="12.75" customHeight="1">
      <c r="A17" s="114"/>
      <c r="B17" s="123" t="s">
        <v>713</v>
      </c>
      <c r="C17" s="123"/>
      <c r="D17" s="123"/>
      <c r="E17" s="123"/>
      <c r="F17" s="123"/>
      <c r="G17" s="123"/>
      <c r="H17" s="123"/>
      <c r="I17" s="126" t="s">
        <v>143</v>
      </c>
      <c r="J17" s="126" t="s">
        <v>143</v>
      </c>
      <c r="K17" s="121" t="str">
        <f>IF(Invoice!J17&lt;&gt;"",Invoice!J17,"")</f>
        <v>Didi</v>
      </c>
      <c r="L17" s="115"/>
    </row>
    <row r="18" spans="1:12" ht="18" customHeight="1">
      <c r="A18" s="114"/>
      <c r="B18" s="123" t="s">
        <v>714</v>
      </c>
      <c r="C18" s="123"/>
      <c r="D18" s="123"/>
      <c r="E18" s="123"/>
      <c r="F18" s="123"/>
      <c r="G18" s="123"/>
      <c r="H18" s="123"/>
      <c r="I18" s="125" t="s">
        <v>258</v>
      </c>
      <c r="J18" s="125" t="s">
        <v>258</v>
      </c>
      <c r="K18" s="104" t="s">
        <v>159</v>
      </c>
      <c r="L18" s="115"/>
    </row>
    <row r="19" spans="1:12" ht="12.75" customHeight="1">
      <c r="A19" s="114"/>
      <c r="B19" s="123"/>
      <c r="C19" s="123"/>
      <c r="D19" s="123"/>
      <c r="E19" s="123"/>
      <c r="F19" s="123"/>
      <c r="G19" s="123"/>
      <c r="H19" s="123"/>
      <c r="I19" s="123"/>
      <c r="J19" s="123"/>
      <c r="K19" s="123"/>
      <c r="L19" s="115"/>
    </row>
    <row r="20" spans="1:12" ht="12.75" customHeight="1">
      <c r="A20" s="114"/>
      <c r="B20" s="100" t="s">
        <v>198</v>
      </c>
      <c r="C20" s="100" t="s">
        <v>199</v>
      </c>
      <c r="D20" s="100" t="s">
        <v>284</v>
      </c>
      <c r="E20" s="117" t="s">
        <v>200</v>
      </c>
      <c r="F20" s="177" t="s">
        <v>201</v>
      </c>
      <c r="G20" s="178"/>
      <c r="H20" s="100" t="s">
        <v>169</v>
      </c>
      <c r="I20" s="100" t="s">
        <v>202</v>
      </c>
      <c r="J20" s="100" t="s">
        <v>202</v>
      </c>
      <c r="K20" s="100" t="s">
        <v>21</v>
      </c>
      <c r="L20" s="115"/>
    </row>
    <row r="21" spans="1:12" ht="12.75" customHeight="1">
      <c r="A21" s="114"/>
      <c r="B21" s="105"/>
      <c r="C21" s="105"/>
      <c r="D21" s="105"/>
      <c r="E21" s="106"/>
      <c r="F21" s="179"/>
      <c r="G21" s="180"/>
      <c r="H21" s="105" t="s">
        <v>141</v>
      </c>
      <c r="I21" s="105"/>
      <c r="J21" s="105"/>
      <c r="K21" s="105"/>
      <c r="L21" s="115"/>
    </row>
    <row r="22" spans="1:12" ht="24" customHeight="1">
      <c r="A22" s="114"/>
      <c r="B22" s="107">
        <f>'Tax Invoice'!D18</f>
        <v>10</v>
      </c>
      <c r="C22" s="10" t="s">
        <v>715</v>
      </c>
      <c r="D22" s="10" t="s">
        <v>715</v>
      </c>
      <c r="E22" s="118"/>
      <c r="F22" s="165"/>
      <c r="G22" s="166"/>
      <c r="H22" s="11" t="s">
        <v>907</v>
      </c>
      <c r="I22" s="14">
        <f t="shared" ref="I22:I53" si="0">ROUNDUP(J22*$N$1,2)</f>
        <v>2.27</v>
      </c>
      <c r="J22" s="14">
        <v>2.27</v>
      </c>
      <c r="K22" s="109">
        <f t="shared" ref="K22:K53" si="1">I22*B22</f>
        <v>22.7</v>
      </c>
      <c r="L22" s="115"/>
    </row>
    <row r="23" spans="1:12" ht="36" customHeight="1">
      <c r="A23" s="114"/>
      <c r="B23" s="107">
        <f>'Tax Invoice'!D19</f>
        <v>10</v>
      </c>
      <c r="C23" s="10" t="s">
        <v>716</v>
      </c>
      <c r="D23" s="10" t="s">
        <v>716</v>
      </c>
      <c r="E23" s="118"/>
      <c r="F23" s="165"/>
      <c r="G23" s="166"/>
      <c r="H23" s="11" t="s">
        <v>908</v>
      </c>
      <c r="I23" s="14">
        <f t="shared" si="0"/>
        <v>2.23</v>
      </c>
      <c r="J23" s="14">
        <v>2.23</v>
      </c>
      <c r="K23" s="109">
        <f t="shared" si="1"/>
        <v>22.3</v>
      </c>
      <c r="L23" s="115"/>
    </row>
    <row r="24" spans="1:12" ht="36" customHeight="1">
      <c r="A24" s="114"/>
      <c r="B24" s="107">
        <f>'Tax Invoice'!D20</f>
        <v>20</v>
      </c>
      <c r="C24" s="10" t="s">
        <v>717</v>
      </c>
      <c r="D24" s="10" t="s">
        <v>717</v>
      </c>
      <c r="E24" s="118"/>
      <c r="F24" s="165"/>
      <c r="G24" s="166"/>
      <c r="H24" s="11" t="s">
        <v>909</v>
      </c>
      <c r="I24" s="14">
        <f t="shared" si="0"/>
        <v>0.75</v>
      </c>
      <c r="J24" s="14">
        <v>0.75</v>
      </c>
      <c r="K24" s="109">
        <f t="shared" si="1"/>
        <v>15</v>
      </c>
      <c r="L24" s="115"/>
    </row>
    <row r="25" spans="1:12" ht="24" customHeight="1">
      <c r="A25" s="114"/>
      <c r="B25" s="107">
        <f>'Tax Invoice'!D21</f>
        <v>50</v>
      </c>
      <c r="C25" s="10" t="s">
        <v>718</v>
      </c>
      <c r="D25" s="10" t="s">
        <v>718</v>
      </c>
      <c r="E25" s="118" t="s">
        <v>26</v>
      </c>
      <c r="F25" s="165" t="s">
        <v>719</v>
      </c>
      <c r="G25" s="166"/>
      <c r="H25" s="11" t="s">
        <v>720</v>
      </c>
      <c r="I25" s="14">
        <f t="shared" si="0"/>
        <v>0.69</v>
      </c>
      <c r="J25" s="14">
        <v>0.69</v>
      </c>
      <c r="K25" s="109">
        <f t="shared" si="1"/>
        <v>34.5</v>
      </c>
      <c r="L25" s="115"/>
    </row>
    <row r="26" spans="1:12" ht="24" customHeight="1">
      <c r="A26" s="114"/>
      <c r="B26" s="107">
        <f>'Tax Invoice'!D22</f>
        <v>50</v>
      </c>
      <c r="C26" s="10" t="s">
        <v>718</v>
      </c>
      <c r="D26" s="10" t="s">
        <v>718</v>
      </c>
      <c r="E26" s="118" t="s">
        <v>27</v>
      </c>
      <c r="F26" s="165" t="s">
        <v>719</v>
      </c>
      <c r="G26" s="166"/>
      <c r="H26" s="11" t="s">
        <v>720</v>
      </c>
      <c r="I26" s="14">
        <f t="shared" si="0"/>
        <v>0.7</v>
      </c>
      <c r="J26" s="14">
        <v>0.7</v>
      </c>
      <c r="K26" s="109">
        <f t="shared" si="1"/>
        <v>35</v>
      </c>
      <c r="L26" s="115"/>
    </row>
    <row r="27" spans="1:12" ht="24" customHeight="1">
      <c r="A27" s="114"/>
      <c r="B27" s="107">
        <f>'Tax Invoice'!D23</f>
        <v>50</v>
      </c>
      <c r="C27" s="10" t="s">
        <v>718</v>
      </c>
      <c r="D27" s="10" t="s">
        <v>718</v>
      </c>
      <c r="E27" s="118" t="s">
        <v>28</v>
      </c>
      <c r="F27" s="165" t="s">
        <v>719</v>
      </c>
      <c r="G27" s="166"/>
      <c r="H27" s="11" t="s">
        <v>720</v>
      </c>
      <c r="I27" s="14">
        <f t="shared" si="0"/>
        <v>0.69</v>
      </c>
      <c r="J27" s="14">
        <v>0.69</v>
      </c>
      <c r="K27" s="109">
        <f t="shared" si="1"/>
        <v>34.5</v>
      </c>
      <c r="L27" s="115"/>
    </row>
    <row r="28" spans="1:12" ht="24" customHeight="1">
      <c r="A28" s="114"/>
      <c r="B28" s="107">
        <f>'Tax Invoice'!D24</f>
        <v>50</v>
      </c>
      <c r="C28" s="10" t="s">
        <v>718</v>
      </c>
      <c r="D28" s="10" t="s">
        <v>718</v>
      </c>
      <c r="E28" s="118" t="s">
        <v>29</v>
      </c>
      <c r="F28" s="165" t="s">
        <v>719</v>
      </c>
      <c r="G28" s="166"/>
      <c r="H28" s="11" t="s">
        <v>720</v>
      </c>
      <c r="I28" s="14">
        <f t="shared" si="0"/>
        <v>0.69</v>
      </c>
      <c r="J28" s="14">
        <v>0.69</v>
      </c>
      <c r="K28" s="109">
        <f t="shared" si="1"/>
        <v>34.5</v>
      </c>
      <c r="L28" s="115"/>
    </row>
    <row r="29" spans="1:12" ht="24" customHeight="1">
      <c r="A29" s="114"/>
      <c r="B29" s="107">
        <f>'Tax Invoice'!D25</f>
        <v>20</v>
      </c>
      <c r="C29" s="10" t="s">
        <v>721</v>
      </c>
      <c r="D29" s="10" t="s">
        <v>721</v>
      </c>
      <c r="E29" s="118"/>
      <c r="F29" s="165"/>
      <c r="G29" s="166"/>
      <c r="H29" s="11" t="s">
        <v>910</v>
      </c>
      <c r="I29" s="14">
        <f t="shared" si="0"/>
        <v>0.24</v>
      </c>
      <c r="J29" s="14">
        <v>0.24</v>
      </c>
      <c r="K29" s="109">
        <f t="shared" si="1"/>
        <v>4.8</v>
      </c>
      <c r="L29" s="115"/>
    </row>
    <row r="30" spans="1:12" ht="12.75" customHeight="1">
      <c r="A30" s="114"/>
      <c r="B30" s="107">
        <f>'Tax Invoice'!D26</f>
        <v>5</v>
      </c>
      <c r="C30" s="10" t="s">
        <v>722</v>
      </c>
      <c r="D30" s="10" t="s">
        <v>722</v>
      </c>
      <c r="E30" s="118" t="s">
        <v>25</v>
      </c>
      <c r="F30" s="165" t="s">
        <v>272</v>
      </c>
      <c r="G30" s="166"/>
      <c r="H30" s="11" t="s">
        <v>723</v>
      </c>
      <c r="I30" s="14">
        <f t="shared" si="0"/>
        <v>0.64</v>
      </c>
      <c r="J30" s="14">
        <v>0.64</v>
      </c>
      <c r="K30" s="109">
        <f t="shared" si="1"/>
        <v>3.2</v>
      </c>
      <c r="L30" s="115"/>
    </row>
    <row r="31" spans="1:12" ht="24" customHeight="1">
      <c r="A31" s="114"/>
      <c r="B31" s="107">
        <f>'Tax Invoice'!D27</f>
        <v>5</v>
      </c>
      <c r="C31" s="10" t="s">
        <v>724</v>
      </c>
      <c r="D31" s="10" t="s">
        <v>724</v>
      </c>
      <c r="E31" s="118" t="s">
        <v>25</v>
      </c>
      <c r="F31" s="165" t="s">
        <v>107</v>
      </c>
      <c r="G31" s="166"/>
      <c r="H31" s="11" t="s">
        <v>725</v>
      </c>
      <c r="I31" s="14">
        <f t="shared" si="0"/>
        <v>0.65</v>
      </c>
      <c r="J31" s="14">
        <v>0.65</v>
      </c>
      <c r="K31" s="109">
        <f t="shared" si="1"/>
        <v>3.25</v>
      </c>
      <c r="L31" s="115"/>
    </row>
    <row r="32" spans="1:12" ht="24" customHeight="1">
      <c r="A32" s="114"/>
      <c r="B32" s="107">
        <f>'Tax Invoice'!D28</f>
        <v>5</v>
      </c>
      <c r="C32" s="10" t="s">
        <v>724</v>
      </c>
      <c r="D32" s="10" t="s">
        <v>724</v>
      </c>
      <c r="E32" s="118" t="s">
        <v>25</v>
      </c>
      <c r="F32" s="165" t="s">
        <v>212</v>
      </c>
      <c r="G32" s="166"/>
      <c r="H32" s="11" t="s">
        <v>725</v>
      </c>
      <c r="I32" s="14">
        <f t="shared" si="0"/>
        <v>0.65</v>
      </c>
      <c r="J32" s="14">
        <v>0.65</v>
      </c>
      <c r="K32" s="109">
        <f t="shared" si="1"/>
        <v>3.25</v>
      </c>
      <c r="L32" s="115"/>
    </row>
    <row r="33" spans="1:12" ht="24" customHeight="1">
      <c r="A33" s="114"/>
      <c r="B33" s="107">
        <f>'Tax Invoice'!D29</f>
        <v>5</v>
      </c>
      <c r="C33" s="10" t="s">
        <v>724</v>
      </c>
      <c r="D33" s="10" t="s">
        <v>724</v>
      </c>
      <c r="E33" s="118" t="s">
        <v>25</v>
      </c>
      <c r="F33" s="165" t="s">
        <v>213</v>
      </c>
      <c r="G33" s="166"/>
      <c r="H33" s="11" t="s">
        <v>725</v>
      </c>
      <c r="I33" s="14">
        <f t="shared" si="0"/>
        <v>0.65</v>
      </c>
      <c r="J33" s="14">
        <v>0.65</v>
      </c>
      <c r="K33" s="109">
        <f t="shared" si="1"/>
        <v>3.25</v>
      </c>
      <c r="L33" s="115"/>
    </row>
    <row r="34" spans="1:12" ht="24" customHeight="1">
      <c r="A34" s="114"/>
      <c r="B34" s="107">
        <f>'Tax Invoice'!D30</f>
        <v>10</v>
      </c>
      <c r="C34" s="10" t="s">
        <v>726</v>
      </c>
      <c r="D34" s="10" t="s">
        <v>726</v>
      </c>
      <c r="E34" s="118" t="s">
        <v>25</v>
      </c>
      <c r="F34" s="165" t="s">
        <v>484</v>
      </c>
      <c r="G34" s="166"/>
      <c r="H34" s="11" t="s">
        <v>727</v>
      </c>
      <c r="I34" s="14">
        <f t="shared" si="0"/>
        <v>0.76</v>
      </c>
      <c r="J34" s="14">
        <v>0.76</v>
      </c>
      <c r="K34" s="109">
        <f t="shared" si="1"/>
        <v>7.6</v>
      </c>
      <c r="L34" s="115"/>
    </row>
    <row r="35" spans="1:12" ht="24" customHeight="1">
      <c r="A35" s="114"/>
      <c r="B35" s="107">
        <f>'Tax Invoice'!D31</f>
        <v>10</v>
      </c>
      <c r="C35" s="10" t="s">
        <v>726</v>
      </c>
      <c r="D35" s="10" t="s">
        <v>726</v>
      </c>
      <c r="E35" s="118" t="s">
        <v>26</v>
      </c>
      <c r="F35" s="165" t="s">
        <v>484</v>
      </c>
      <c r="G35" s="166"/>
      <c r="H35" s="11" t="s">
        <v>727</v>
      </c>
      <c r="I35" s="14">
        <f t="shared" si="0"/>
        <v>0.76</v>
      </c>
      <c r="J35" s="14">
        <v>0.76</v>
      </c>
      <c r="K35" s="109">
        <f t="shared" si="1"/>
        <v>7.6</v>
      </c>
      <c r="L35" s="115"/>
    </row>
    <row r="36" spans="1:12" ht="24" customHeight="1">
      <c r="A36" s="114"/>
      <c r="B36" s="107">
        <f>'Tax Invoice'!D32</f>
        <v>10</v>
      </c>
      <c r="C36" s="10" t="s">
        <v>726</v>
      </c>
      <c r="D36" s="10" t="s">
        <v>726</v>
      </c>
      <c r="E36" s="118" t="s">
        <v>27</v>
      </c>
      <c r="F36" s="165" t="s">
        <v>484</v>
      </c>
      <c r="G36" s="166"/>
      <c r="H36" s="11" t="s">
        <v>727</v>
      </c>
      <c r="I36" s="14">
        <f t="shared" si="0"/>
        <v>0.76</v>
      </c>
      <c r="J36" s="14">
        <v>0.76</v>
      </c>
      <c r="K36" s="109">
        <f t="shared" si="1"/>
        <v>7.6</v>
      </c>
      <c r="L36" s="115"/>
    </row>
    <row r="37" spans="1:12" ht="24" customHeight="1">
      <c r="A37" s="114"/>
      <c r="B37" s="107">
        <f>'Tax Invoice'!D33</f>
        <v>10</v>
      </c>
      <c r="C37" s="10" t="s">
        <v>726</v>
      </c>
      <c r="D37" s="10" t="s">
        <v>726</v>
      </c>
      <c r="E37" s="118" t="s">
        <v>28</v>
      </c>
      <c r="F37" s="165" t="s">
        <v>484</v>
      </c>
      <c r="G37" s="166"/>
      <c r="H37" s="11" t="s">
        <v>727</v>
      </c>
      <c r="I37" s="14">
        <f t="shared" si="0"/>
        <v>0.76</v>
      </c>
      <c r="J37" s="14">
        <v>0.76</v>
      </c>
      <c r="K37" s="109">
        <f t="shared" si="1"/>
        <v>7.6</v>
      </c>
      <c r="L37" s="115"/>
    </row>
    <row r="38" spans="1:12" ht="24" customHeight="1">
      <c r="A38" s="114"/>
      <c r="B38" s="107">
        <f>'Tax Invoice'!D34</f>
        <v>10</v>
      </c>
      <c r="C38" s="10" t="s">
        <v>728</v>
      </c>
      <c r="D38" s="10" t="s">
        <v>728</v>
      </c>
      <c r="E38" s="118" t="s">
        <v>27</v>
      </c>
      <c r="F38" s="165" t="s">
        <v>273</v>
      </c>
      <c r="G38" s="166"/>
      <c r="H38" s="11" t="s">
        <v>729</v>
      </c>
      <c r="I38" s="14">
        <f t="shared" si="0"/>
        <v>0.69</v>
      </c>
      <c r="J38" s="14">
        <v>0.69</v>
      </c>
      <c r="K38" s="109">
        <f t="shared" si="1"/>
        <v>6.8999999999999995</v>
      </c>
      <c r="L38" s="115"/>
    </row>
    <row r="39" spans="1:12" ht="24" customHeight="1">
      <c r="A39" s="114"/>
      <c r="B39" s="107">
        <f>'Tax Invoice'!D35</f>
        <v>10</v>
      </c>
      <c r="C39" s="10" t="s">
        <v>728</v>
      </c>
      <c r="D39" s="10" t="s">
        <v>728</v>
      </c>
      <c r="E39" s="118" t="s">
        <v>27</v>
      </c>
      <c r="F39" s="165" t="s">
        <v>673</v>
      </c>
      <c r="G39" s="166"/>
      <c r="H39" s="11" t="s">
        <v>729</v>
      </c>
      <c r="I39" s="14">
        <f t="shared" si="0"/>
        <v>0.69</v>
      </c>
      <c r="J39" s="14">
        <v>0.69</v>
      </c>
      <c r="K39" s="109">
        <f t="shared" si="1"/>
        <v>6.8999999999999995</v>
      </c>
      <c r="L39" s="115"/>
    </row>
    <row r="40" spans="1:12" ht="24" customHeight="1">
      <c r="A40" s="114"/>
      <c r="B40" s="107">
        <f>'Tax Invoice'!D36</f>
        <v>10</v>
      </c>
      <c r="C40" s="10" t="s">
        <v>728</v>
      </c>
      <c r="D40" s="10" t="s">
        <v>728</v>
      </c>
      <c r="E40" s="118" t="s">
        <v>27</v>
      </c>
      <c r="F40" s="165" t="s">
        <v>271</v>
      </c>
      <c r="G40" s="166"/>
      <c r="H40" s="11" t="s">
        <v>729</v>
      </c>
      <c r="I40" s="14">
        <f t="shared" si="0"/>
        <v>0.69</v>
      </c>
      <c r="J40" s="14">
        <v>0.69</v>
      </c>
      <c r="K40" s="109">
        <f t="shared" si="1"/>
        <v>6.8999999999999995</v>
      </c>
      <c r="L40" s="115"/>
    </row>
    <row r="41" spans="1:12" ht="24" customHeight="1">
      <c r="A41" s="114"/>
      <c r="B41" s="107">
        <f>'Tax Invoice'!D37</f>
        <v>10</v>
      </c>
      <c r="C41" s="10" t="s">
        <v>728</v>
      </c>
      <c r="D41" s="10" t="s">
        <v>728</v>
      </c>
      <c r="E41" s="118" t="s">
        <v>27</v>
      </c>
      <c r="F41" s="165" t="s">
        <v>272</v>
      </c>
      <c r="G41" s="166"/>
      <c r="H41" s="11" t="s">
        <v>729</v>
      </c>
      <c r="I41" s="14">
        <f t="shared" si="0"/>
        <v>0.69</v>
      </c>
      <c r="J41" s="14">
        <v>0.69</v>
      </c>
      <c r="K41" s="109">
        <f t="shared" si="1"/>
        <v>6.8999999999999995</v>
      </c>
      <c r="L41" s="115"/>
    </row>
    <row r="42" spans="1:12" ht="24" customHeight="1">
      <c r="A42" s="114"/>
      <c r="B42" s="107">
        <f>'Tax Invoice'!D38</f>
        <v>6</v>
      </c>
      <c r="C42" s="10" t="s">
        <v>730</v>
      </c>
      <c r="D42" s="10" t="s">
        <v>860</v>
      </c>
      <c r="E42" s="118" t="s">
        <v>731</v>
      </c>
      <c r="F42" s="165"/>
      <c r="G42" s="166"/>
      <c r="H42" s="11" t="s">
        <v>911</v>
      </c>
      <c r="I42" s="14">
        <f t="shared" si="0"/>
        <v>3.35</v>
      </c>
      <c r="J42" s="14">
        <v>3.35</v>
      </c>
      <c r="K42" s="109">
        <f t="shared" si="1"/>
        <v>20.100000000000001</v>
      </c>
      <c r="L42" s="115"/>
    </row>
    <row r="43" spans="1:12" ht="12.75" customHeight="1">
      <c r="A43" s="114"/>
      <c r="B43" s="107">
        <f>'Tax Invoice'!D39</f>
        <v>10</v>
      </c>
      <c r="C43" s="10" t="s">
        <v>732</v>
      </c>
      <c r="D43" s="10" t="s">
        <v>861</v>
      </c>
      <c r="E43" s="118" t="s">
        <v>733</v>
      </c>
      <c r="F43" s="165"/>
      <c r="G43" s="166"/>
      <c r="H43" s="11" t="s">
        <v>734</v>
      </c>
      <c r="I43" s="14">
        <f t="shared" si="0"/>
        <v>1.29</v>
      </c>
      <c r="J43" s="14">
        <v>1.29</v>
      </c>
      <c r="K43" s="109">
        <f t="shared" si="1"/>
        <v>12.9</v>
      </c>
      <c r="L43" s="115"/>
    </row>
    <row r="44" spans="1:12" ht="12.75" customHeight="1">
      <c r="A44" s="114"/>
      <c r="B44" s="107">
        <f>'Tax Invoice'!D40</f>
        <v>10</v>
      </c>
      <c r="C44" s="10" t="s">
        <v>732</v>
      </c>
      <c r="D44" s="10" t="s">
        <v>862</v>
      </c>
      <c r="E44" s="118" t="s">
        <v>735</v>
      </c>
      <c r="F44" s="165"/>
      <c r="G44" s="166"/>
      <c r="H44" s="11" t="s">
        <v>734</v>
      </c>
      <c r="I44" s="14">
        <f t="shared" si="0"/>
        <v>1.94</v>
      </c>
      <c r="J44" s="14">
        <v>1.94</v>
      </c>
      <c r="K44" s="109">
        <f t="shared" si="1"/>
        <v>19.399999999999999</v>
      </c>
      <c r="L44" s="115"/>
    </row>
    <row r="45" spans="1:12" ht="24" customHeight="1">
      <c r="A45" s="114"/>
      <c r="B45" s="107">
        <f>'Tax Invoice'!D41</f>
        <v>10</v>
      </c>
      <c r="C45" s="10" t="s">
        <v>736</v>
      </c>
      <c r="D45" s="10" t="s">
        <v>863</v>
      </c>
      <c r="E45" s="118" t="s">
        <v>737</v>
      </c>
      <c r="F45" s="165" t="s">
        <v>272</v>
      </c>
      <c r="G45" s="166"/>
      <c r="H45" s="11" t="s">
        <v>912</v>
      </c>
      <c r="I45" s="14">
        <f t="shared" si="0"/>
        <v>1.29</v>
      </c>
      <c r="J45" s="14">
        <v>1.29</v>
      </c>
      <c r="K45" s="109">
        <f t="shared" si="1"/>
        <v>12.9</v>
      </c>
      <c r="L45" s="115"/>
    </row>
    <row r="46" spans="1:12" ht="24" customHeight="1">
      <c r="A46" s="114"/>
      <c r="B46" s="107">
        <f>'Tax Invoice'!D42</f>
        <v>6</v>
      </c>
      <c r="C46" s="10" t="s">
        <v>736</v>
      </c>
      <c r="D46" s="10" t="s">
        <v>864</v>
      </c>
      <c r="E46" s="118" t="s">
        <v>738</v>
      </c>
      <c r="F46" s="165" t="s">
        <v>271</v>
      </c>
      <c r="G46" s="166"/>
      <c r="H46" s="11" t="s">
        <v>912</v>
      </c>
      <c r="I46" s="14">
        <f t="shared" si="0"/>
        <v>1.99</v>
      </c>
      <c r="J46" s="14">
        <v>1.99</v>
      </c>
      <c r="K46" s="109">
        <f t="shared" si="1"/>
        <v>11.94</v>
      </c>
      <c r="L46" s="115"/>
    </row>
    <row r="47" spans="1:12" ht="24" customHeight="1">
      <c r="A47" s="114"/>
      <c r="B47" s="107">
        <f>'Tax Invoice'!D43</f>
        <v>10</v>
      </c>
      <c r="C47" s="10" t="s">
        <v>739</v>
      </c>
      <c r="D47" s="10" t="s">
        <v>865</v>
      </c>
      <c r="E47" s="118" t="s">
        <v>740</v>
      </c>
      <c r="F47" s="165"/>
      <c r="G47" s="166"/>
      <c r="H47" s="11" t="s">
        <v>741</v>
      </c>
      <c r="I47" s="14">
        <f t="shared" si="0"/>
        <v>1.0900000000000001</v>
      </c>
      <c r="J47" s="14">
        <v>1.0900000000000001</v>
      </c>
      <c r="K47" s="109">
        <f t="shared" si="1"/>
        <v>10.9</v>
      </c>
      <c r="L47" s="115"/>
    </row>
    <row r="48" spans="1:12" ht="12.75" customHeight="1">
      <c r="A48" s="114"/>
      <c r="B48" s="107">
        <f>'Tax Invoice'!D44</f>
        <v>10</v>
      </c>
      <c r="C48" s="10" t="s">
        <v>742</v>
      </c>
      <c r="D48" s="10" t="s">
        <v>866</v>
      </c>
      <c r="E48" s="118" t="s">
        <v>743</v>
      </c>
      <c r="F48" s="165"/>
      <c r="G48" s="166"/>
      <c r="H48" s="11" t="s">
        <v>744</v>
      </c>
      <c r="I48" s="14">
        <f t="shared" si="0"/>
        <v>1.59</v>
      </c>
      <c r="J48" s="14">
        <v>1.59</v>
      </c>
      <c r="K48" s="109">
        <f t="shared" si="1"/>
        <v>15.9</v>
      </c>
      <c r="L48" s="115"/>
    </row>
    <row r="49" spans="1:12" ht="12.75" customHeight="1">
      <c r="A49" s="114"/>
      <c r="B49" s="107">
        <f>'Tax Invoice'!D45</f>
        <v>10</v>
      </c>
      <c r="C49" s="10" t="s">
        <v>742</v>
      </c>
      <c r="D49" s="10" t="s">
        <v>867</v>
      </c>
      <c r="E49" s="118" t="s">
        <v>733</v>
      </c>
      <c r="F49" s="165"/>
      <c r="G49" s="166"/>
      <c r="H49" s="11" t="s">
        <v>744</v>
      </c>
      <c r="I49" s="14">
        <f t="shared" si="0"/>
        <v>2.2400000000000002</v>
      </c>
      <c r="J49" s="14">
        <v>2.2400000000000002</v>
      </c>
      <c r="K49" s="109">
        <f t="shared" si="1"/>
        <v>22.400000000000002</v>
      </c>
      <c r="L49" s="115"/>
    </row>
    <row r="50" spans="1:12" ht="12.75" customHeight="1">
      <c r="A50" s="114"/>
      <c r="B50" s="107">
        <f>'Tax Invoice'!D46</f>
        <v>10</v>
      </c>
      <c r="C50" s="10" t="s">
        <v>742</v>
      </c>
      <c r="D50" s="10" t="s">
        <v>868</v>
      </c>
      <c r="E50" s="118" t="s">
        <v>745</v>
      </c>
      <c r="F50" s="165"/>
      <c r="G50" s="166"/>
      <c r="H50" s="11" t="s">
        <v>744</v>
      </c>
      <c r="I50" s="14">
        <f t="shared" si="0"/>
        <v>2.79</v>
      </c>
      <c r="J50" s="14">
        <v>2.79</v>
      </c>
      <c r="K50" s="109">
        <f t="shared" si="1"/>
        <v>27.9</v>
      </c>
      <c r="L50" s="115"/>
    </row>
    <row r="51" spans="1:12" ht="12.75" customHeight="1">
      <c r="A51" s="114"/>
      <c r="B51" s="107">
        <f>'Tax Invoice'!D47</f>
        <v>2</v>
      </c>
      <c r="C51" s="10" t="s">
        <v>742</v>
      </c>
      <c r="D51" s="10" t="s">
        <v>869</v>
      </c>
      <c r="E51" s="118" t="s">
        <v>746</v>
      </c>
      <c r="F51" s="165"/>
      <c r="G51" s="166"/>
      <c r="H51" s="11" t="s">
        <v>744</v>
      </c>
      <c r="I51" s="14">
        <f t="shared" si="0"/>
        <v>11.99</v>
      </c>
      <c r="J51" s="14">
        <v>11.99</v>
      </c>
      <c r="K51" s="109">
        <f t="shared" si="1"/>
        <v>23.98</v>
      </c>
      <c r="L51" s="115"/>
    </row>
    <row r="52" spans="1:12" ht="12.75" customHeight="1">
      <c r="A52" s="114"/>
      <c r="B52" s="107">
        <f>'Tax Invoice'!D48</f>
        <v>20</v>
      </c>
      <c r="C52" s="10" t="s">
        <v>747</v>
      </c>
      <c r="D52" s="10" t="s">
        <v>870</v>
      </c>
      <c r="E52" s="118" t="s">
        <v>748</v>
      </c>
      <c r="F52" s="165" t="s">
        <v>583</v>
      </c>
      <c r="G52" s="166"/>
      <c r="H52" s="11" t="s">
        <v>749</v>
      </c>
      <c r="I52" s="14">
        <f t="shared" si="0"/>
        <v>0.42</v>
      </c>
      <c r="J52" s="14">
        <v>0.42</v>
      </c>
      <c r="K52" s="109">
        <f t="shared" si="1"/>
        <v>8.4</v>
      </c>
      <c r="L52" s="115"/>
    </row>
    <row r="53" spans="1:12" ht="12.75" customHeight="1">
      <c r="A53" s="114"/>
      <c r="B53" s="107">
        <f>'Tax Invoice'!D49</f>
        <v>50</v>
      </c>
      <c r="C53" s="10" t="s">
        <v>747</v>
      </c>
      <c r="D53" s="10" t="s">
        <v>871</v>
      </c>
      <c r="E53" s="118" t="s">
        <v>737</v>
      </c>
      <c r="F53" s="165" t="s">
        <v>273</v>
      </c>
      <c r="G53" s="166"/>
      <c r="H53" s="11" t="s">
        <v>749</v>
      </c>
      <c r="I53" s="14">
        <f t="shared" si="0"/>
        <v>0.48</v>
      </c>
      <c r="J53" s="14">
        <v>0.48</v>
      </c>
      <c r="K53" s="109">
        <f t="shared" si="1"/>
        <v>24</v>
      </c>
      <c r="L53" s="115"/>
    </row>
    <row r="54" spans="1:12" ht="12.75" customHeight="1">
      <c r="A54" s="114"/>
      <c r="B54" s="107">
        <f>'Tax Invoice'!D50</f>
        <v>50</v>
      </c>
      <c r="C54" s="10" t="s">
        <v>747</v>
      </c>
      <c r="D54" s="10" t="s">
        <v>872</v>
      </c>
      <c r="E54" s="118" t="s">
        <v>750</v>
      </c>
      <c r="F54" s="165" t="s">
        <v>273</v>
      </c>
      <c r="G54" s="166"/>
      <c r="H54" s="11" t="s">
        <v>749</v>
      </c>
      <c r="I54" s="14">
        <f t="shared" ref="I54:I85" si="2">ROUNDUP(J54*$N$1,2)</f>
        <v>0.52</v>
      </c>
      <c r="J54" s="14">
        <v>0.52</v>
      </c>
      <c r="K54" s="109">
        <f t="shared" ref="K54:K85" si="3">I54*B54</f>
        <v>26</v>
      </c>
      <c r="L54" s="115"/>
    </row>
    <row r="55" spans="1:12" ht="12.75" customHeight="1">
      <c r="A55" s="114"/>
      <c r="B55" s="107">
        <f>'Tax Invoice'!D51</f>
        <v>50</v>
      </c>
      <c r="C55" s="10" t="s">
        <v>747</v>
      </c>
      <c r="D55" s="10" t="s">
        <v>873</v>
      </c>
      <c r="E55" s="118" t="s">
        <v>733</v>
      </c>
      <c r="F55" s="165" t="s">
        <v>273</v>
      </c>
      <c r="G55" s="166"/>
      <c r="H55" s="11" t="s">
        <v>749</v>
      </c>
      <c r="I55" s="14">
        <f t="shared" si="2"/>
        <v>0.56000000000000005</v>
      </c>
      <c r="J55" s="14">
        <v>0.56000000000000005</v>
      </c>
      <c r="K55" s="109">
        <f t="shared" si="3"/>
        <v>28.000000000000004</v>
      </c>
      <c r="L55" s="115"/>
    </row>
    <row r="56" spans="1:12" ht="12.75" customHeight="1">
      <c r="A56" s="114"/>
      <c r="B56" s="107">
        <f>'Tax Invoice'!D52</f>
        <v>20</v>
      </c>
      <c r="C56" s="10" t="s">
        <v>747</v>
      </c>
      <c r="D56" s="10" t="s">
        <v>873</v>
      </c>
      <c r="E56" s="118" t="s">
        <v>733</v>
      </c>
      <c r="F56" s="165" t="s">
        <v>583</v>
      </c>
      <c r="G56" s="166"/>
      <c r="H56" s="11" t="s">
        <v>749</v>
      </c>
      <c r="I56" s="14">
        <f t="shared" si="2"/>
        <v>0.56000000000000005</v>
      </c>
      <c r="J56" s="14">
        <v>0.56000000000000005</v>
      </c>
      <c r="K56" s="109">
        <f t="shared" si="3"/>
        <v>11.200000000000001</v>
      </c>
      <c r="L56" s="115"/>
    </row>
    <row r="57" spans="1:12" ht="12.75" customHeight="1">
      <c r="A57" s="114"/>
      <c r="B57" s="107">
        <f>'Tax Invoice'!D53</f>
        <v>50</v>
      </c>
      <c r="C57" s="10" t="s">
        <v>747</v>
      </c>
      <c r="D57" s="10" t="s">
        <v>874</v>
      </c>
      <c r="E57" s="118" t="s">
        <v>751</v>
      </c>
      <c r="F57" s="165" t="s">
        <v>273</v>
      </c>
      <c r="G57" s="166"/>
      <c r="H57" s="11" t="s">
        <v>749</v>
      </c>
      <c r="I57" s="14">
        <f t="shared" si="2"/>
        <v>0.62</v>
      </c>
      <c r="J57" s="14">
        <v>0.62</v>
      </c>
      <c r="K57" s="109">
        <f t="shared" si="3"/>
        <v>31</v>
      </c>
      <c r="L57" s="115"/>
    </row>
    <row r="58" spans="1:12" ht="12.75" customHeight="1">
      <c r="A58" s="114"/>
      <c r="B58" s="107">
        <f>'Tax Invoice'!D54</f>
        <v>10</v>
      </c>
      <c r="C58" s="10" t="s">
        <v>747</v>
      </c>
      <c r="D58" s="10" t="s">
        <v>875</v>
      </c>
      <c r="E58" s="118" t="s">
        <v>752</v>
      </c>
      <c r="F58" s="165" t="s">
        <v>583</v>
      </c>
      <c r="G58" s="166"/>
      <c r="H58" s="11" t="s">
        <v>749</v>
      </c>
      <c r="I58" s="14">
        <f t="shared" si="2"/>
        <v>0.75</v>
      </c>
      <c r="J58" s="14">
        <v>0.75</v>
      </c>
      <c r="K58" s="109">
        <f t="shared" si="3"/>
        <v>7.5</v>
      </c>
      <c r="L58" s="115"/>
    </row>
    <row r="59" spans="1:12" ht="24" customHeight="1">
      <c r="A59" s="114"/>
      <c r="B59" s="107">
        <f>'Tax Invoice'!D55</f>
        <v>10</v>
      </c>
      <c r="C59" s="10" t="s">
        <v>753</v>
      </c>
      <c r="D59" s="10" t="s">
        <v>876</v>
      </c>
      <c r="E59" s="118" t="s">
        <v>750</v>
      </c>
      <c r="F59" s="165" t="s">
        <v>107</v>
      </c>
      <c r="G59" s="166"/>
      <c r="H59" s="11" t="s">
        <v>754</v>
      </c>
      <c r="I59" s="14">
        <f t="shared" si="2"/>
        <v>3.29</v>
      </c>
      <c r="J59" s="14">
        <v>3.29</v>
      </c>
      <c r="K59" s="109">
        <f t="shared" si="3"/>
        <v>32.9</v>
      </c>
      <c r="L59" s="115"/>
    </row>
    <row r="60" spans="1:12" ht="12.75" customHeight="1">
      <c r="A60" s="114"/>
      <c r="B60" s="107">
        <f>'Tax Invoice'!D56</f>
        <v>6</v>
      </c>
      <c r="C60" s="10" t="s">
        <v>755</v>
      </c>
      <c r="D60" s="10" t="s">
        <v>877</v>
      </c>
      <c r="E60" s="118" t="s">
        <v>750</v>
      </c>
      <c r="F60" s="165" t="s">
        <v>673</v>
      </c>
      <c r="G60" s="166"/>
      <c r="H60" s="11" t="s">
        <v>756</v>
      </c>
      <c r="I60" s="14">
        <f t="shared" si="2"/>
        <v>3.34</v>
      </c>
      <c r="J60" s="14">
        <v>3.34</v>
      </c>
      <c r="K60" s="109">
        <f t="shared" si="3"/>
        <v>20.04</v>
      </c>
      <c r="L60" s="115"/>
    </row>
    <row r="61" spans="1:12" ht="24" customHeight="1">
      <c r="A61" s="114"/>
      <c r="B61" s="107">
        <f>'Tax Invoice'!D57</f>
        <v>4</v>
      </c>
      <c r="C61" s="10" t="s">
        <v>757</v>
      </c>
      <c r="D61" s="10" t="s">
        <v>878</v>
      </c>
      <c r="E61" s="118" t="s">
        <v>750</v>
      </c>
      <c r="F61" s="165" t="s">
        <v>758</v>
      </c>
      <c r="G61" s="166"/>
      <c r="H61" s="11" t="s">
        <v>759</v>
      </c>
      <c r="I61" s="14">
        <f t="shared" si="2"/>
        <v>4.09</v>
      </c>
      <c r="J61" s="14">
        <v>4.09</v>
      </c>
      <c r="K61" s="109">
        <f t="shared" si="3"/>
        <v>16.36</v>
      </c>
      <c r="L61" s="115"/>
    </row>
    <row r="62" spans="1:12" ht="24" customHeight="1">
      <c r="A62" s="114"/>
      <c r="B62" s="107">
        <f>'Tax Invoice'!D58</f>
        <v>4</v>
      </c>
      <c r="C62" s="10" t="s">
        <v>757</v>
      </c>
      <c r="D62" s="10" t="s">
        <v>879</v>
      </c>
      <c r="E62" s="118" t="s">
        <v>751</v>
      </c>
      <c r="F62" s="165" t="s">
        <v>758</v>
      </c>
      <c r="G62" s="166"/>
      <c r="H62" s="11" t="s">
        <v>759</v>
      </c>
      <c r="I62" s="14">
        <f t="shared" si="2"/>
        <v>5.14</v>
      </c>
      <c r="J62" s="14">
        <v>5.14</v>
      </c>
      <c r="K62" s="109">
        <f t="shared" si="3"/>
        <v>20.56</v>
      </c>
      <c r="L62" s="115"/>
    </row>
    <row r="63" spans="1:12" ht="36" customHeight="1">
      <c r="A63" s="114"/>
      <c r="B63" s="107">
        <f>'Tax Invoice'!D59</f>
        <v>6</v>
      </c>
      <c r="C63" s="10" t="s">
        <v>760</v>
      </c>
      <c r="D63" s="10" t="s">
        <v>880</v>
      </c>
      <c r="E63" s="118" t="s">
        <v>750</v>
      </c>
      <c r="F63" s="165"/>
      <c r="G63" s="166"/>
      <c r="H63" s="11" t="s">
        <v>761</v>
      </c>
      <c r="I63" s="14">
        <f t="shared" si="2"/>
        <v>3.59</v>
      </c>
      <c r="J63" s="14">
        <v>3.59</v>
      </c>
      <c r="K63" s="109">
        <f t="shared" si="3"/>
        <v>21.54</v>
      </c>
      <c r="L63" s="115"/>
    </row>
    <row r="64" spans="1:12" ht="24" customHeight="1">
      <c r="A64" s="114"/>
      <c r="B64" s="107">
        <f>'Tax Invoice'!D60</f>
        <v>20</v>
      </c>
      <c r="C64" s="10" t="s">
        <v>762</v>
      </c>
      <c r="D64" s="10" t="s">
        <v>881</v>
      </c>
      <c r="E64" s="118" t="s">
        <v>23</v>
      </c>
      <c r="F64" s="165"/>
      <c r="G64" s="166"/>
      <c r="H64" s="11" t="s">
        <v>763</v>
      </c>
      <c r="I64" s="14">
        <f t="shared" si="2"/>
        <v>0.48</v>
      </c>
      <c r="J64" s="14">
        <v>0.48</v>
      </c>
      <c r="K64" s="109">
        <f t="shared" si="3"/>
        <v>9.6</v>
      </c>
      <c r="L64" s="115"/>
    </row>
    <row r="65" spans="1:12" ht="12.75" customHeight="1">
      <c r="A65" s="114"/>
      <c r="B65" s="107">
        <f>'Tax Invoice'!D61</f>
        <v>40</v>
      </c>
      <c r="C65" s="10" t="s">
        <v>764</v>
      </c>
      <c r="D65" s="10" t="s">
        <v>764</v>
      </c>
      <c r="E65" s="118"/>
      <c r="F65" s="165"/>
      <c r="G65" s="166"/>
      <c r="H65" s="11" t="s">
        <v>765</v>
      </c>
      <c r="I65" s="14">
        <f t="shared" si="2"/>
        <v>0.68</v>
      </c>
      <c r="J65" s="14">
        <v>0.68</v>
      </c>
      <c r="K65" s="109">
        <f t="shared" si="3"/>
        <v>27.200000000000003</v>
      </c>
      <c r="L65" s="115"/>
    </row>
    <row r="66" spans="1:12" ht="12.75" customHeight="1">
      <c r="A66" s="114"/>
      <c r="B66" s="107">
        <f>'Tax Invoice'!D62</f>
        <v>20</v>
      </c>
      <c r="C66" s="10" t="s">
        <v>766</v>
      </c>
      <c r="D66" s="10" t="s">
        <v>766</v>
      </c>
      <c r="E66" s="118" t="s">
        <v>23</v>
      </c>
      <c r="F66" s="165" t="s">
        <v>271</v>
      </c>
      <c r="G66" s="166"/>
      <c r="H66" s="11" t="s">
        <v>767</v>
      </c>
      <c r="I66" s="14">
        <f t="shared" si="2"/>
        <v>0.59</v>
      </c>
      <c r="J66" s="14">
        <v>0.59</v>
      </c>
      <c r="K66" s="109">
        <f t="shared" si="3"/>
        <v>11.799999999999999</v>
      </c>
      <c r="L66" s="115"/>
    </row>
    <row r="67" spans="1:12" ht="12.75" customHeight="1">
      <c r="A67" s="114"/>
      <c r="B67" s="107">
        <f>'Tax Invoice'!D63</f>
        <v>20</v>
      </c>
      <c r="C67" s="10" t="s">
        <v>766</v>
      </c>
      <c r="D67" s="10" t="s">
        <v>766</v>
      </c>
      <c r="E67" s="118" t="s">
        <v>23</v>
      </c>
      <c r="F67" s="165" t="s">
        <v>719</v>
      </c>
      <c r="G67" s="166"/>
      <c r="H67" s="11" t="s">
        <v>767</v>
      </c>
      <c r="I67" s="14">
        <f t="shared" si="2"/>
        <v>0.59</v>
      </c>
      <c r="J67" s="14">
        <v>0.59</v>
      </c>
      <c r="K67" s="109">
        <f t="shared" si="3"/>
        <v>11.799999999999999</v>
      </c>
      <c r="L67" s="115"/>
    </row>
    <row r="68" spans="1:12" ht="12.75" customHeight="1">
      <c r="A68" s="114"/>
      <c r="B68" s="107">
        <f>'Tax Invoice'!D64</f>
        <v>20</v>
      </c>
      <c r="C68" s="10" t="s">
        <v>766</v>
      </c>
      <c r="D68" s="10" t="s">
        <v>766</v>
      </c>
      <c r="E68" s="118" t="s">
        <v>25</v>
      </c>
      <c r="F68" s="165" t="s">
        <v>271</v>
      </c>
      <c r="G68" s="166"/>
      <c r="H68" s="11" t="s">
        <v>767</v>
      </c>
      <c r="I68" s="14">
        <f t="shared" si="2"/>
        <v>0.59</v>
      </c>
      <c r="J68" s="14">
        <v>0.59</v>
      </c>
      <c r="K68" s="109">
        <f t="shared" si="3"/>
        <v>11.799999999999999</v>
      </c>
      <c r="L68" s="115"/>
    </row>
    <row r="69" spans="1:12" ht="12.75" customHeight="1">
      <c r="A69" s="114"/>
      <c r="B69" s="107">
        <f>'Tax Invoice'!D65</f>
        <v>20</v>
      </c>
      <c r="C69" s="10" t="s">
        <v>766</v>
      </c>
      <c r="D69" s="10" t="s">
        <v>766</v>
      </c>
      <c r="E69" s="118" t="s">
        <v>25</v>
      </c>
      <c r="F69" s="165" t="s">
        <v>719</v>
      </c>
      <c r="G69" s="166"/>
      <c r="H69" s="11" t="s">
        <v>767</v>
      </c>
      <c r="I69" s="14">
        <f t="shared" si="2"/>
        <v>0.59</v>
      </c>
      <c r="J69" s="14">
        <v>0.59</v>
      </c>
      <c r="K69" s="109">
        <f t="shared" si="3"/>
        <v>11.799999999999999</v>
      </c>
      <c r="L69" s="115"/>
    </row>
    <row r="70" spans="1:12" ht="12.75" customHeight="1">
      <c r="A70" s="114"/>
      <c r="B70" s="107">
        <f>'Tax Invoice'!D66</f>
        <v>20</v>
      </c>
      <c r="C70" s="10" t="s">
        <v>766</v>
      </c>
      <c r="D70" s="10" t="s">
        <v>766</v>
      </c>
      <c r="E70" s="118" t="s">
        <v>26</v>
      </c>
      <c r="F70" s="165" t="s">
        <v>271</v>
      </c>
      <c r="G70" s="166"/>
      <c r="H70" s="11" t="s">
        <v>767</v>
      </c>
      <c r="I70" s="14">
        <f t="shared" si="2"/>
        <v>0.59</v>
      </c>
      <c r="J70" s="14">
        <v>0.59</v>
      </c>
      <c r="K70" s="109">
        <f t="shared" si="3"/>
        <v>11.799999999999999</v>
      </c>
      <c r="L70" s="115"/>
    </row>
    <row r="71" spans="1:12" ht="12.75" customHeight="1">
      <c r="A71" s="114"/>
      <c r="B71" s="107">
        <f>'Tax Invoice'!D67</f>
        <v>20</v>
      </c>
      <c r="C71" s="10" t="s">
        <v>766</v>
      </c>
      <c r="D71" s="10" t="s">
        <v>766</v>
      </c>
      <c r="E71" s="118" t="s">
        <v>26</v>
      </c>
      <c r="F71" s="165" t="s">
        <v>719</v>
      </c>
      <c r="G71" s="166"/>
      <c r="H71" s="11" t="s">
        <v>767</v>
      </c>
      <c r="I71" s="14">
        <f t="shared" si="2"/>
        <v>0.59</v>
      </c>
      <c r="J71" s="14">
        <v>0.59</v>
      </c>
      <c r="K71" s="109">
        <f t="shared" si="3"/>
        <v>11.799999999999999</v>
      </c>
      <c r="L71" s="115"/>
    </row>
    <row r="72" spans="1:12" ht="12.75" customHeight="1">
      <c r="A72" s="114"/>
      <c r="B72" s="107">
        <f>'Tax Invoice'!D68</f>
        <v>20</v>
      </c>
      <c r="C72" s="10" t="s">
        <v>766</v>
      </c>
      <c r="D72" s="10" t="s">
        <v>766</v>
      </c>
      <c r="E72" s="118" t="s">
        <v>294</v>
      </c>
      <c r="F72" s="165" t="s">
        <v>272</v>
      </c>
      <c r="G72" s="166"/>
      <c r="H72" s="11" t="s">
        <v>767</v>
      </c>
      <c r="I72" s="14">
        <f t="shared" si="2"/>
        <v>0.59</v>
      </c>
      <c r="J72" s="14">
        <v>0.59</v>
      </c>
      <c r="K72" s="109">
        <f t="shared" si="3"/>
        <v>11.799999999999999</v>
      </c>
      <c r="L72" s="115"/>
    </row>
    <row r="73" spans="1:12" ht="24" customHeight="1">
      <c r="A73" s="114"/>
      <c r="B73" s="107">
        <f>'Tax Invoice'!D69</f>
        <v>10</v>
      </c>
      <c r="C73" s="10" t="s">
        <v>768</v>
      </c>
      <c r="D73" s="10" t="s">
        <v>768</v>
      </c>
      <c r="E73" s="118" t="s">
        <v>23</v>
      </c>
      <c r="F73" s="165" t="s">
        <v>769</v>
      </c>
      <c r="G73" s="166"/>
      <c r="H73" s="11" t="s">
        <v>770</v>
      </c>
      <c r="I73" s="14">
        <f t="shared" si="2"/>
        <v>0.67</v>
      </c>
      <c r="J73" s="14">
        <v>0.67</v>
      </c>
      <c r="K73" s="109">
        <f t="shared" si="3"/>
        <v>6.7</v>
      </c>
      <c r="L73" s="115"/>
    </row>
    <row r="74" spans="1:12" ht="24" customHeight="1">
      <c r="A74" s="114"/>
      <c r="B74" s="107">
        <f>'Tax Invoice'!D70</f>
        <v>10</v>
      </c>
      <c r="C74" s="10" t="s">
        <v>768</v>
      </c>
      <c r="D74" s="10" t="s">
        <v>768</v>
      </c>
      <c r="E74" s="118" t="s">
        <v>23</v>
      </c>
      <c r="F74" s="165" t="s">
        <v>771</v>
      </c>
      <c r="G74" s="166"/>
      <c r="H74" s="11" t="s">
        <v>770</v>
      </c>
      <c r="I74" s="14">
        <f t="shared" si="2"/>
        <v>0.67</v>
      </c>
      <c r="J74" s="14">
        <v>0.67</v>
      </c>
      <c r="K74" s="109">
        <f t="shared" si="3"/>
        <v>6.7</v>
      </c>
      <c r="L74" s="115"/>
    </row>
    <row r="75" spans="1:12" ht="24" customHeight="1">
      <c r="A75" s="114"/>
      <c r="B75" s="107">
        <f>'Tax Invoice'!D71</f>
        <v>10</v>
      </c>
      <c r="C75" s="10" t="s">
        <v>768</v>
      </c>
      <c r="D75" s="10" t="s">
        <v>768</v>
      </c>
      <c r="E75" s="118" t="s">
        <v>23</v>
      </c>
      <c r="F75" s="165" t="s">
        <v>772</v>
      </c>
      <c r="G75" s="166"/>
      <c r="H75" s="11" t="s">
        <v>770</v>
      </c>
      <c r="I75" s="14">
        <f t="shared" si="2"/>
        <v>0.67</v>
      </c>
      <c r="J75" s="14">
        <v>0.67</v>
      </c>
      <c r="K75" s="109">
        <f t="shared" si="3"/>
        <v>6.7</v>
      </c>
      <c r="L75" s="115"/>
    </row>
    <row r="76" spans="1:12" ht="24" customHeight="1">
      <c r="A76" s="114"/>
      <c r="B76" s="107">
        <f>'Tax Invoice'!D72</f>
        <v>10</v>
      </c>
      <c r="C76" s="10" t="s">
        <v>768</v>
      </c>
      <c r="D76" s="10" t="s">
        <v>768</v>
      </c>
      <c r="E76" s="118" t="s">
        <v>25</v>
      </c>
      <c r="F76" s="165" t="s">
        <v>769</v>
      </c>
      <c r="G76" s="166"/>
      <c r="H76" s="11" t="s">
        <v>770</v>
      </c>
      <c r="I76" s="14">
        <f t="shared" si="2"/>
        <v>0.67</v>
      </c>
      <c r="J76" s="14">
        <v>0.67</v>
      </c>
      <c r="K76" s="109">
        <f t="shared" si="3"/>
        <v>6.7</v>
      </c>
      <c r="L76" s="115"/>
    </row>
    <row r="77" spans="1:12" ht="24" customHeight="1">
      <c r="A77" s="114"/>
      <c r="B77" s="107">
        <f>'Tax Invoice'!D73</f>
        <v>10</v>
      </c>
      <c r="C77" s="10" t="s">
        <v>768</v>
      </c>
      <c r="D77" s="10" t="s">
        <v>768</v>
      </c>
      <c r="E77" s="118" t="s">
        <v>25</v>
      </c>
      <c r="F77" s="165" t="s">
        <v>771</v>
      </c>
      <c r="G77" s="166"/>
      <c r="H77" s="11" t="s">
        <v>770</v>
      </c>
      <c r="I77" s="14">
        <f t="shared" si="2"/>
        <v>0.67</v>
      </c>
      <c r="J77" s="14">
        <v>0.67</v>
      </c>
      <c r="K77" s="109">
        <f t="shared" si="3"/>
        <v>6.7</v>
      </c>
      <c r="L77" s="115"/>
    </row>
    <row r="78" spans="1:12" ht="24" customHeight="1">
      <c r="A78" s="114"/>
      <c r="B78" s="107">
        <f>'Tax Invoice'!D74</f>
        <v>10</v>
      </c>
      <c r="C78" s="10" t="s">
        <v>768</v>
      </c>
      <c r="D78" s="10" t="s">
        <v>768</v>
      </c>
      <c r="E78" s="118" t="s">
        <v>25</v>
      </c>
      <c r="F78" s="165" t="s">
        <v>772</v>
      </c>
      <c r="G78" s="166"/>
      <c r="H78" s="11" t="s">
        <v>770</v>
      </c>
      <c r="I78" s="14">
        <f t="shared" si="2"/>
        <v>0.67</v>
      </c>
      <c r="J78" s="14">
        <v>0.67</v>
      </c>
      <c r="K78" s="109">
        <f t="shared" si="3"/>
        <v>6.7</v>
      </c>
      <c r="L78" s="115"/>
    </row>
    <row r="79" spans="1:12" ht="24" customHeight="1">
      <c r="A79" s="114"/>
      <c r="B79" s="107">
        <f>'Tax Invoice'!D75</f>
        <v>10</v>
      </c>
      <c r="C79" s="10" t="s">
        <v>768</v>
      </c>
      <c r="D79" s="10" t="s">
        <v>768</v>
      </c>
      <c r="E79" s="118" t="s">
        <v>26</v>
      </c>
      <c r="F79" s="165" t="s">
        <v>769</v>
      </c>
      <c r="G79" s="166"/>
      <c r="H79" s="11" t="s">
        <v>770</v>
      </c>
      <c r="I79" s="14">
        <f t="shared" si="2"/>
        <v>0.67</v>
      </c>
      <c r="J79" s="14">
        <v>0.67</v>
      </c>
      <c r="K79" s="109">
        <f t="shared" si="3"/>
        <v>6.7</v>
      </c>
      <c r="L79" s="115"/>
    </row>
    <row r="80" spans="1:12" ht="24" customHeight="1">
      <c r="A80" s="114"/>
      <c r="B80" s="107">
        <f>'Tax Invoice'!D76</f>
        <v>10</v>
      </c>
      <c r="C80" s="10" t="s">
        <v>768</v>
      </c>
      <c r="D80" s="10" t="s">
        <v>768</v>
      </c>
      <c r="E80" s="118" t="s">
        <v>26</v>
      </c>
      <c r="F80" s="165" t="s">
        <v>771</v>
      </c>
      <c r="G80" s="166"/>
      <c r="H80" s="11" t="s">
        <v>770</v>
      </c>
      <c r="I80" s="14">
        <f t="shared" si="2"/>
        <v>0.67</v>
      </c>
      <c r="J80" s="14">
        <v>0.67</v>
      </c>
      <c r="K80" s="109">
        <f t="shared" si="3"/>
        <v>6.7</v>
      </c>
      <c r="L80" s="115"/>
    </row>
    <row r="81" spans="1:12" ht="24" customHeight="1">
      <c r="A81" s="114"/>
      <c r="B81" s="107">
        <f>'Tax Invoice'!D77</f>
        <v>10</v>
      </c>
      <c r="C81" s="10" t="s">
        <v>768</v>
      </c>
      <c r="D81" s="10" t="s">
        <v>768</v>
      </c>
      <c r="E81" s="118" t="s">
        <v>26</v>
      </c>
      <c r="F81" s="165" t="s">
        <v>772</v>
      </c>
      <c r="G81" s="166"/>
      <c r="H81" s="11" t="s">
        <v>770</v>
      </c>
      <c r="I81" s="14">
        <f t="shared" si="2"/>
        <v>0.67</v>
      </c>
      <c r="J81" s="14">
        <v>0.67</v>
      </c>
      <c r="K81" s="109">
        <f t="shared" si="3"/>
        <v>6.7</v>
      </c>
      <c r="L81" s="115"/>
    </row>
    <row r="82" spans="1:12" ht="36" customHeight="1">
      <c r="A82" s="114"/>
      <c r="B82" s="107">
        <f>'Tax Invoice'!D78</f>
        <v>5</v>
      </c>
      <c r="C82" s="10" t="s">
        <v>773</v>
      </c>
      <c r="D82" s="10" t="s">
        <v>773</v>
      </c>
      <c r="E82" s="118" t="s">
        <v>26</v>
      </c>
      <c r="F82" s="165" t="s">
        <v>270</v>
      </c>
      <c r="G82" s="166"/>
      <c r="H82" s="11" t="s">
        <v>913</v>
      </c>
      <c r="I82" s="14">
        <f t="shared" si="2"/>
        <v>2.74</v>
      </c>
      <c r="J82" s="14">
        <v>2.74</v>
      </c>
      <c r="K82" s="109">
        <f t="shared" si="3"/>
        <v>13.700000000000001</v>
      </c>
      <c r="L82" s="115"/>
    </row>
    <row r="83" spans="1:12" ht="36" customHeight="1">
      <c r="A83" s="114"/>
      <c r="B83" s="107">
        <f>'Tax Invoice'!D79</f>
        <v>5</v>
      </c>
      <c r="C83" s="10" t="s">
        <v>774</v>
      </c>
      <c r="D83" s="10" t="s">
        <v>774</v>
      </c>
      <c r="E83" s="118" t="s">
        <v>25</v>
      </c>
      <c r="F83" s="165" t="s">
        <v>107</v>
      </c>
      <c r="G83" s="166"/>
      <c r="H83" s="11" t="s">
        <v>775</v>
      </c>
      <c r="I83" s="14">
        <f t="shared" si="2"/>
        <v>2.2000000000000002</v>
      </c>
      <c r="J83" s="14">
        <v>2.2000000000000002</v>
      </c>
      <c r="K83" s="109">
        <f t="shared" si="3"/>
        <v>11</v>
      </c>
      <c r="L83" s="115"/>
    </row>
    <row r="84" spans="1:12" ht="36" customHeight="1">
      <c r="A84" s="114"/>
      <c r="B84" s="107">
        <f>'Tax Invoice'!D80</f>
        <v>5</v>
      </c>
      <c r="C84" s="10" t="s">
        <v>774</v>
      </c>
      <c r="D84" s="10" t="s">
        <v>774</v>
      </c>
      <c r="E84" s="118" t="s">
        <v>25</v>
      </c>
      <c r="F84" s="165" t="s">
        <v>212</v>
      </c>
      <c r="G84" s="166"/>
      <c r="H84" s="11" t="s">
        <v>775</v>
      </c>
      <c r="I84" s="14">
        <f t="shared" si="2"/>
        <v>2.2000000000000002</v>
      </c>
      <c r="J84" s="14">
        <v>2.2000000000000002</v>
      </c>
      <c r="K84" s="109">
        <f t="shared" si="3"/>
        <v>11</v>
      </c>
      <c r="L84" s="115"/>
    </row>
    <row r="85" spans="1:12" ht="36" customHeight="1">
      <c r="A85" s="114"/>
      <c r="B85" s="107">
        <f>'Tax Invoice'!D81</f>
        <v>5</v>
      </c>
      <c r="C85" s="10" t="s">
        <v>774</v>
      </c>
      <c r="D85" s="10" t="s">
        <v>774</v>
      </c>
      <c r="E85" s="118" t="s">
        <v>25</v>
      </c>
      <c r="F85" s="165" t="s">
        <v>776</v>
      </c>
      <c r="G85" s="166"/>
      <c r="H85" s="11" t="s">
        <v>775</v>
      </c>
      <c r="I85" s="14">
        <f t="shared" si="2"/>
        <v>2.2000000000000002</v>
      </c>
      <c r="J85" s="14">
        <v>2.2000000000000002</v>
      </c>
      <c r="K85" s="109">
        <f t="shared" si="3"/>
        <v>11</v>
      </c>
      <c r="L85" s="115"/>
    </row>
    <row r="86" spans="1:12" ht="36" customHeight="1">
      <c r="A86" s="114"/>
      <c r="B86" s="107">
        <f>'Tax Invoice'!D82</f>
        <v>5</v>
      </c>
      <c r="C86" s="10" t="s">
        <v>774</v>
      </c>
      <c r="D86" s="10" t="s">
        <v>774</v>
      </c>
      <c r="E86" s="118" t="s">
        <v>26</v>
      </c>
      <c r="F86" s="165" t="s">
        <v>107</v>
      </c>
      <c r="G86" s="166"/>
      <c r="H86" s="11" t="s">
        <v>775</v>
      </c>
      <c r="I86" s="14">
        <f t="shared" ref="I86:I117" si="4">ROUNDUP(J86*$N$1,2)</f>
        <v>2.2000000000000002</v>
      </c>
      <c r="J86" s="14">
        <v>2.2000000000000002</v>
      </c>
      <c r="K86" s="109">
        <f t="shared" ref="K86:K117" si="5">I86*B86</f>
        <v>11</v>
      </c>
      <c r="L86" s="115"/>
    </row>
    <row r="87" spans="1:12" ht="36" customHeight="1">
      <c r="A87" s="114"/>
      <c r="B87" s="107">
        <f>'Tax Invoice'!D83</f>
        <v>5</v>
      </c>
      <c r="C87" s="10" t="s">
        <v>774</v>
      </c>
      <c r="D87" s="10" t="s">
        <v>774</v>
      </c>
      <c r="E87" s="118" t="s">
        <v>26</v>
      </c>
      <c r="F87" s="165" t="s">
        <v>212</v>
      </c>
      <c r="G87" s="166"/>
      <c r="H87" s="11" t="s">
        <v>775</v>
      </c>
      <c r="I87" s="14">
        <f t="shared" si="4"/>
        <v>2.2000000000000002</v>
      </c>
      <c r="J87" s="14">
        <v>2.2000000000000002</v>
      </c>
      <c r="K87" s="109">
        <f t="shared" si="5"/>
        <v>11</v>
      </c>
      <c r="L87" s="115"/>
    </row>
    <row r="88" spans="1:12" ht="36" customHeight="1">
      <c r="A88" s="114"/>
      <c r="B88" s="107">
        <f>'Tax Invoice'!D84</f>
        <v>5</v>
      </c>
      <c r="C88" s="10" t="s">
        <v>774</v>
      </c>
      <c r="D88" s="10" t="s">
        <v>774</v>
      </c>
      <c r="E88" s="118" t="s">
        <v>26</v>
      </c>
      <c r="F88" s="165" t="s">
        <v>776</v>
      </c>
      <c r="G88" s="166"/>
      <c r="H88" s="11" t="s">
        <v>775</v>
      </c>
      <c r="I88" s="14">
        <f t="shared" si="4"/>
        <v>2.2000000000000002</v>
      </c>
      <c r="J88" s="14">
        <v>2.2000000000000002</v>
      </c>
      <c r="K88" s="109">
        <f t="shared" si="5"/>
        <v>11</v>
      </c>
      <c r="L88" s="115"/>
    </row>
    <row r="89" spans="1:12" ht="36" customHeight="1">
      <c r="A89" s="114"/>
      <c r="B89" s="107">
        <f>'Tax Invoice'!D85</f>
        <v>5</v>
      </c>
      <c r="C89" s="10" t="s">
        <v>774</v>
      </c>
      <c r="D89" s="10" t="s">
        <v>774</v>
      </c>
      <c r="E89" s="118" t="s">
        <v>27</v>
      </c>
      <c r="F89" s="165" t="s">
        <v>107</v>
      </c>
      <c r="G89" s="166"/>
      <c r="H89" s="11" t="s">
        <v>775</v>
      </c>
      <c r="I89" s="14">
        <f t="shared" si="4"/>
        <v>2.2000000000000002</v>
      </c>
      <c r="J89" s="14">
        <v>2.2000000000000002</v>
      </c>
      <c r="K89" s="109">
        <f t="shared" si="5"/>
        <v>11</v>
      </c>
      <c r="L89" s="115"/>
    </row>
    <row r="90" spans="1:12" ht="36" customHeight="1">
      <c r="A90" s="114"/>
      <c r="B90" s="107">
        <f>'Tax Invoice'!D86</f>
        <v>5</v>
      </c>
      <c r="C90" s="10" t="s">
        <v>774</v>
      </c>
      <c r="D90" s="10" t="s">
        <v>774</v>
      </c>
      <c r="E90" s="118" t="s">
        <v>27</v>
      </c>
      <c r="F90" s="165" t="s">
        <v>212</v>
      </c>
      <c r="G90" s="166"/>
      <c r="H90" s="11" t="s">
        <v>775</v>
      </c>
      <c r="I90" s="14">
        <f t="shared" si="4"/>
        <v>2.2000000000000002</v>
      </c>
      <c r="J90" s="14">
        <v>2.2000000000000002</v>
      </c>
      <c r="K90" s="109">
        <f t="shared" si="5"/>
        <v>11</v>
      </c>
      <c r="L90" s="115"/>
    </row>
    <row r="91" spans="1:12" ht="36" customHeight="1">
      <c r="A91" s="114"/>
      <c r="B91" s="107">
        <f>'Tax Invoice'!D87</f>
        <v>5</v>
      </c>
      <c r="C91" s="10" t="s">
        <v>774</v>
      </c>
      <c r="D91" s="10" t="s">
        <v>774</v>
      </c>
      <c r="E91" s="118" t="s">
        <v>27</v>
      </c>
      <c r="F91" s="165" t="s">
        <v>776</v>
      </c>
      <c r="G91" s="166"/>
      <c r="H91" s="11" t="s">
        <v>775</v>
      </c>
      <c r="I91" s="14">
        <f t="shared" si="4"/>
        <v>2.2000000000000002</v>
      </c>
      <c r="J91" s="14">
        <v>2.2000000000000002</v>
      </c>
      <c r="K91" s="109">
        <f t="shared" si="5"/>
        <v>11</v>
      </c>
      <c r="L91" s="115"/>
    </row>
    <row r="92" spans="1:12" ht="36" customHeight="1">
      <c r="A92" s="114"/>
      <c r="B92" s="107">
        <f>'Tax Invoice'!D88</f>
        <v>5</v>
      </c>
      <c r="C92" s="10" t="s">
        <v>774</v>
      </c>
      <c r="D92" s="10" t="s">
        <v>774</v>
      </c>
      <c r="E92" s="118" t="s">
        <v>28</v>
      </c>
      <c r="F92" s="165" t="s">
        <v>107</v>
      </c>
      <c r="G92" s="166"/>
      <c r="H92" s="11" t="s">
        <v>775</v>
      </c>
      <c r="I92" s="14">
        <f t="shared" si="4"/>
        <v>2.2000000000000002</v>
      </c>
      <c r="J92" s="14">
        <v>2.2000000000000002</v>
      </c>
      <c r="K92" s="109">
        <f t="shared" si="5"/>
        <v>11</v>
      </c>
      <c r="L92" s="115"/>
    </row>
    <row r="93" spans="1:12" ht="36" customHeight="1">
      <c r="A93" s="114"/>
      <c r="B93" s="107">
        <f>'Tax Invoice'!D89</f>
        <v>5</v>
      </c>
      <c r="C93" s="10" t="s">
        <v>774</v>
      </c>
      <c r="D93" s="10" t="s">
        <v>774</v>
      </c>
      <c r="E93" s="118" t="s">
        <v>28</v>
      </c>
      <c r="F93" s="165" t="s">
        <v>212</v>
      </c>
      <c r="G93" s="166"/>
      <c r="H93" s="11" t="s">
        <v>775</v>
      </c>
      <c r="I93" s="14">
        <f t="shared" si="4"/>
        <v>2.2000000000000002</v>
      </c>
      <c r="J93" s="14">
        <v>2.2000000000000002</v>
      </c>
      <c r="K93" s="109">
        <f t="shared" si="5"/>
        <v>11</v>
      </c>
      <c r="L93" s="115"/>
    </row>
    <row r="94" spans="1:12" ht="36" customHeight="1">
      <c r="A94" s="114"/>
      <c r="B94" s="107">
        <f>'Tax Invoice'!D90</f>
        <v>5</v>
      </c>
      <c r="C94" s="10" t="s">
        <v>774</v>
      </c>
      <c r="D94" s="10" t="s">
        <v>774</v>
      </c>
      <c r="E94" s="118" t="s">
        <v>28</v>
      </c>
      <c r="F94" s="165" t="s">
        <v>776</v>
      </c>
      <c r="G94" s="166"/>
      <c r="H94" s="11" t="s">
        <v>775</v>
      </c>
      <c r="I94" s="14">
        <f t="shared" si="4"/>
        <v>2.2000000000000002</v>
      </c>
      <c r="J94" s="14">
        <v>2.2000000000000002</v>
      </c>
      <c r="K94" s="109">
        <f t="shared" si="5"/>
        <v>11</v>
      </c>
      <c r="L94" s="115"/>
    </row>
    <row r="95" spans="1:12" ht="24" customHeight="1">
      <c r="A95" s="114"/>
      <c r="B95" s="107">
        <f>'Tax Invoice'!D91</f>
        <v>5</v>
      </c>
      <c r="C95" s="10" t="s">
        <v>777</v>
      </c>
      <c r="D95" s="10" t="s">
        <v>777</v>
      </c>
      <c r="E95" s="118" t="s">
        <v>25</v>
      </c>
      <c r="F95" s="165" t="s">
        <v>528</v>
      </c>
      <c r="G95" s="166"/>
      <c r="H95" s="11" t="s">
        <v>778</v>
      </c>
      <c r="I95" s="14">
        <f t="shared" si="4"/>
        <v>2.0299999999999998</v>
      </c>
      <c r="J95" s="14">
        <v>2.0299999999999998</v>
      </c>
      <c r="K95" s="109">
        <f t="shared" si="5"/>
        <v>10.149999999999999</v>
      </c>
      <c r="L95" s="115"/>
    </row>
    <row r="96" spans="1:12" ht="12.75" customHeight="1">
      <c r="A96" s="114"/>
      <c r="B96" s="107">
        <f>'Tax Invoice'!D92</f>
        <v>10</v>
      </c>
      <c r="C96" s="10" t="s">
        <v>779</v>
      </c>
      <c r="D96" s="10" t="s">
        <v>882</v>
      </c>
      <c r="E96" s="118" t="s">
        <v>294</v>
      </c>
      <c r="F96" s="165"/>
      <c r="G96" s="166"/>
      <c r="H96" s="11" t="s">
        <v>780</v>
      </c>
      <c r="I96" s="14">
        <f t="shared" si="4"/>
        <v>0.81</v>
      </c>
      <c r="J96" s="14">
        <v>0.81</v>
      </c>
      <c r="K96" s="109">
        <f t="shared" si="5"/>
        <v>8.1000000000000014</v>
      </c>
      <c r="L96" s="115"/>
    </row>
    <row r="97" spans="1:12" ht="12.75" customHeight="1">
      <c r="A97" s="114"/>
      <c r="B97" s="107">
        <f>'Tax Invoice'!D93</f>
        <v>10</v>
      </c>
      <c r="C97" s="10" t="s">
        <v>779</v>
      </c>
      <c r="D97" s="10" t="s">
        <v>883</v>
      </c>
      <c r="E97" s="118" t="s">
        <v>314</v>
      </c>
      <c r="F97" s="165"/>
      <c r="G97" s="166"/>
      <c r="H97" s="11" t="s">
        <v>780</v>
      </c>
      <c r="I97" s="14">
        <f t="shared" si="4"/>
        <v>0.91</v>
      </c>
      <c r="J97" s="14">
        <v>0.91</v>
      </c>
      <c r="K97" s="109">
        <f t="shared" si="5"/>
        <v>9.1</v>
      </c>
      <c r="L97" s="115"/>
    </row>
    <row r="98" spans="1:12" ht="24" customHeight="1">
      <c r="A98" s="114"/>
      <c r="B98" s="107">
        <f>'Tax Invoice'!D94</f>
        <v>10</v>
      </c>
      <c r="C98" s="10" t="s">
        <v>781</v>
      </c>
      <c r="D98" s="10" t="s">
        <v>781</v>
      </c>
      <c r="E98" s="118" t="s">
        <v>110</v>
      </c>
      <c r="F98" s="165"/>
      <c r="G98" s="166"/>
      <c r="H98" s="11" t="s">
        <v>782</v>
      </c>
      <c r="I98" s="14">
        <f t="shared" si="4"/>
        <v>0.95</v>
      </c>
      <c r="J98" s="14">
        <v>0.95</v>
      </c>
      <c r="K98" s="109">
        <f t="shared" si="5"/>
        <v>9.5</v>
      </c>
      <c r="L98" s="115"/>
    </row>
    <row r="99" spans="1:12" ht="24" customHeight="1">
      <c r="A99" s="114"/>
      <c r="B99" s="107">
        <f>'Tax Invoice'!D95</f>
        <v>10</v>
      </c>
      <c r="C99" s="10" t="s">
        <v>781</v>
      </c>
      <c r="D99" s="10" t="s">
        <v>781</v>
      </c>
      <c r="E99" s="118" t="s">
        <v>484</v>
      </c>
      <c r="F99" s="165"/>
      <c r="G99" s="166"/>
      <c r="H99" s="11" t="s">
        <v>782</v>
      </c>
      <c r="I99" s="14">
        <f t="shared" si="4"/>
        <v>0.95</v>
      </c>
      <c r="J99" s="14">
        <v>0.95</v>
      </c>
      <c r="K99" s="109">
        <f t="shared" si="5"/>
        <v>9.5</v>
      </c>
      <c r="L99" s="115"/>
    </row>
    <row r="100" spans="1:12" ht="24" customHeight="1">
      <c r="A100" s="114"/>
      <c r="B100" s="107">
        <f>'Tax Invoice'!D96</f>
        <v>10</v>
      </c>
      <c r="C100" s="10" t="s">
        <v>781</v>
      </c>
      <c r="D100" s="10" t="s">
        <v>781</v>
      </c>
      <c r="E100" s="118" t="s">
        <v>783</v>
      </c>
      <c r="F100" s="165"/>
      <c r="G100" s="166"/>
      <c r="H100" s="11" t="s">
        <v>782</v>
      </c>
      <c r="I100" s="14">
        <f t="shared" si="4"/>
        <v>0.95</v>
      </c>
      <c r="J100" s="14">
        <v>0.95</v>
      </c>
      <c r="K100" s="109">
        <f t="shared" si="5"/>
        <v>9.5</v>
      </c>
      <c r="L100" s="115"/>
    </row>
    <row r="101" spans="1:12" ht="24" customHeight="1">
      <c r="A101" s="114"/>
      <c r="B101" s="107">
        <f>'Tax Invoice'!D97</f>
        <v>10</v>
      </c>
      <c r="C101" s="10" t="s">
        <v>781</v>
      </c>
      <c r="D101" s="10" t="s">
        <v>781</v>
      </c>
      <c r="E101" s="118" t="s">
        <v>784</v>
      </c>
      <c r="F101" s="165"/>
      <c r="G101" s="166"/>
      <c r="H101" s="11" t="s">
        <v>782</v>
      </c>
      <c r="I101" s="14">
        <f t="shared" si="4"/>
        <v>0.95</v>
      </c>
      <c r="J101" s="14">
        <v>0.95</v>
      </c>
      <c r="K101" s="109">
        <f t="shared" si="5"/>
        <v>9.5</v>
      </c>
      <c r="L101" s="115"/>
    </row>
    <row r="102" spans="1:12" ht="24" customHeight="1">
      <c r="A102" s="114"/>
      <c r="B102" s="107">
        <f>'Tax Invoice'!D98</f>
        <v>10</v>
      </c>
      <c r="C102" s="10" t="s">
        <v>781</v>
      </c>
      <c r="D102" s="10" t="s">
        <v>781</v>
      </c>
      <c r="E102" s="118" t="s">
        <v>785</v>
      </c>
      <c r="F102" s="165"/>
      <c r="G102" s="166"/>
      <c r="H102" s="11" t="s">
        <v>782</v>
      </c>
      <c r="I102" s="14">
        <f t="shared" si="4"/>
        <v>0.95</v>
      </c>
      <c r="J102" s="14">
        <v>0.95</v>
      </c>
      <c r="K102" s="109">
        <f t="shared" si="5"/>
        <v>9.5</v>
      </c>
      <c r="L102" s="115"/>
    </row>
    <row r="103" spans="1:12" ht="24" customHeight="1">
      <c r="A103" s="114"/>
      <c r="B103" s="107">
        <f>'Tax Invoice'!D99</f>
        <v>40</v>
      </c>
      <c r="C103" s="10" t="s">
        <v>786</v>
      </c>
      <c r="D103" s="10" t="s">
        <v>786</v>
      </c>
      <c r="E103" s="118"/>
      <c r="F103" s="165"/>
      <c r="G103" s="166"/>
      <c r="H103" s="11" t="s">
        <v>787</v>
      </c>
      <c r="I103" s="14">
        <f t="shared" si="4"/>
        <v>0.99</v>
      </c>
      <c r="J103" s="14">
        <v>0.99</v>
      </c>
      <c r="K103" s="109">
        <f t="shared" si="5"/>
        <v>39.6</v>
      </c>
      <c r="L103" s="115"/>
    </row>
    <row r="104" spans="1:12" ht="48" customHeight="1">
      <c r="A104" s="114"/>
      <c r="B104" s="107">
        <f>'Tax Invoice'!D100</f>
        <v>1</v>
      </c>
      <c r="C104" s="10" t="s">
        <v>788</v>
      </c>
      <c r="D104" s="10" t="s">
        <v>788</v>
      </c>
      <c r="E104" s="118" t="s">
        <v>699</v>
      </c>
      <c r="F104" s="165"/>
      <c r="G104" s="166"/>
      <c r="H104" s="11" t="s">
        <v>914</v>
      </c>
      <c r="I104" s="14">
        <f t="shared" si="4"/>
        <v>15.7</v>
      </c>
      <c r="J104" s="14">
        <v>15.7</v>
      </c>
      <c r="K104" s="109">
        <f t="shared" si="5"/>
        <v>15.7</v>
      </c>
      <c r="L104" s="115"/>
    </row>
    <row r="105" spans="1:12" ht="12.75" customHeight="1">
      <c r="A105" s="114"/>
      <c r="B105" s="107">
        <f>'Tax Invoice'!D101</f>
        <v>10</v>
      </c>
      <c r="C105" s="10" t="s">
        <v>789</v>
      </c>
      <c r="D105" s="10" t="s">
        <v>884</v>
      </c>
      <c r="E105" s="118" t="s">
        <v>748</v>
      </c>
      <c r="F105" s="165"/>
      <c r="G105" s="166"/>
      <c r="H105" s="11" t="s">
        <v>790</v>
      </c>
      <c r="I105" s="14">
        <f t="shared" si="4"/>
        <v>0.79</v>
      </c>
      <c r="J105" s="14">
        <v>0.79</v>
      </c>
      <c r="K105" s="109">
        <f t="shared" si="5"/>
        <v>7.9</v>
      </c>
      <c r="L105" s="115"/>
    </row>
    <row r="106" spans="1:12" ht="12.75" customHeight="1">
      <c r="A106" s="114"/>
      <c r="B106" s="107">
        <f>'Tax Invoice'!D102</f>
        <v>10</v>
      </c>
      <c r="C106" s="10" t="s">
        <v>789</v>
      </c>
      <c r="D106" s="10" t="s">
        <v>885</v>
      </c>
      <c r="E106" s="118" t="s">
        <v>750</v>
      </c>
      <c r="F106" s="165"/>
      <c r="G106" s="166"/>
      <c r="H106" s="11" t="s">
        <v>790</v>
      </c>
      <c r="I106" s="14">
        <f t="shared" si="4"/>
        <v>0.99</v>
      </c>
      <c r="J106" s="14">
        <v>0.99</v>
      </c>
      <c r="K106" s="109">
        <f t="shared" si="5"/>
        <v>9.9</v>
      </c>
      <c r="L106" s="115"/>
    </row>
    <row r="107" spans="1:12" ht="12.75" customHeight="1">
      <c r="A107" s="114"/>
      <c r="B107" s="107">
        <f>'Tax Invoice'!D103</f>
        <v>10</v>
      </c>
      <c r="C107" s="10" t="s">
        <v>789</v>
      </c>
      <c r="D107" s="10" t="s">
        <v>886</v>
      </c>
      <c r="E107" s="118" t="s">
        <v>733</v>
      </c>
      <c r="F107" s="165"/>
      <c r="G107" s="166"/>
      <c r="H107" s="11" t="s">
        <v>790</v>
      </c>
      <c r="I107" s="14">
        <f t="shared" si="4"/>
        <v>1.19</v>
      </c>
      <c r="J107" s="14">
        <v>1.19</v>
      </c>
      <c r="K107" s="109">
        <f t="shared" si="5"/>
        <v>11.899999999999999</v>
      </c>
      <c r="L107" s="115"/>
    </row>
    <row r="108" spans="1:12" ht="24" customHeight="1">
      <c r="A108" s="114"/>
      <c r="B108" s="107">
        <f>'Tax Invoice'!D104</f>
        <v>100</v>
      </c>
      <c r="C108" s="10" t="s">
        <v>597</v>
      </c>
      <c r="D108" s="10" t="s">
        <v>887</v>
      </c>
      <c r="E108" s="118" t="s">
        <v>294</v>
      </c>
      <c r="F108" s="165"/>
      <c r="G108" s="166"/>
      <c r="H108" s="11" t="s">
        <v>791</v>
      </c>
      <c r="I108" s="14">
        <f t="shared" si="4"/>
        <v>1.17</v>
      </c>
      <c r="J108" s="14">
        <v>1.17</v>
      </c>
      <c r="K108" s="109">
        <f t="shared" si="5"/>
        <v>117</v>
      </c>
      <c r="L108" s="115"/>
    </row>
    <row r="109" spans="1:12" ht="24" customHeight="1">
      <c r="A109" s="114"/>
      <c r="B109" s="107">
        <f>'Tax Invoice'!D105</f>
        <v>100</v>
      </c>
      <c r="C109" s="10" t="s">
        <v>597</v>
      </c>
      <c r="D109" s="10" t="s">
        <v>888</v>
      </c>
      <c r="E109" s="118" t="s">
        <v>314</v>
      </c>
      <c r="F109" s="165"/>
      <c r="G109" s="166"/>
      <c r="H109" s="11" t="s">
        <v>791</v>
      </c>
      <c r="I109" s="14">
        <f t="shared" si="4"/>
        <v>1.39</v>
      </c>
      <c r="J109" s="14">
        <v>1.39</v>
      </c>
      <c r="K109" s="109">
        <f t="shared" si="5"/>
        <v>139</v>
      </c>
      <c r="L109" s="115"/>
    </row>
    <row r="110" spans="1:12" ht="24" customHeight="1">
      <c r="A110" s="114"/>
      <c r="B110" s="107">
        <f>'Tax Invoice'!D106</f>
        <v>50</v>
      </c>
      <c r="C110" s="10" t="s">
        <v>597</v>
      </c>
      <c r="D110" s="10" t="s">
        <v>889</v>
      </c>
      <c r="E110" s="118" t="s">
        <v>792</v>
      </c>
      <c r="F110" s="165"/>
      <c r="G110" s="166"/>
      <c r="H110" s="11" t="s">
        <v>791</v>
      </c>
      <c r="I110" s="14">
        <f t="shared" si="4"/>
        <v>1.81</v>
      </c>
      <c r="J110" s="14">
        <v>1.81</v>
      </c>
      <c r="K110" s="109">
        <f t="shared" si="5"/>
        <v>90.5</v>
      </c>
      <c r="L110" s="115"/>
    </row>
    <row r="111" spans="1:12" ht="24" customHeight="1">
      <c r="A111" s="114"/>
      <c r="B111" s="107">
        <f>'Tax Invoice'!D107</f>
        <v>5</v>
      </c>
      <c r="C111" s="10" t="s">
        <v>793</v>
      </c>
      <c r="D111" s="10" t="s">
        <v>890</v>
      </c>
      <c r="E111" s="118" t="s">
        <v>294</v>
      </c>
      <c r="F111" s="165"/>
      <c r="G111" s="166"/>
      <c r="H111" s="11" t="s">
        <v>794</v>
      </c>
      <c r="I111" s="14">
        <f t="shared" si="4"/>
        <v>1.71</v>
      </c>
      <c r="J111" s="14">
        <v>1.71</v>
      </c>
      <c r="K111" s="109">
        <f t="shared" si="5"/>
        <v>8.5500000000000007</v>
      </c>
      <c r="L111" s="115"/>
    </row>
    <row r="112" spans="1:12" ht="24" customHeight="1">
      <c r="A112" s="114"/>
      <c r="B112" s="107">
        <f>'Tax Invoice'!D108</f>
        <v>5</v>
      </c>
      <c r="C112" s="10" t="s">
        <v>793</v>
      </c>
      <c r="D112" s="10" t="s">
        <v>891</v>
      </c>
      <c r="E112" s="118" t="s">
        <v>314</v>
      </c>
      <c r="F112" s="165"/>
      <c r="G112" s="166"/>
      <c r="H112" s="11" t="s">
        <v>794</v>
      </c>
      <c r="I112" s="14">
        <f t="shared" si="4"/>
        <v>1.94</v>
      </c>
      <c r="J112" s="14">
        <v>1.94</v>
      </c>
      <c r="K112" s="109">
        <f t="shared" si="5"/>
        <v>9.6999999999999993</v>
      </c>
      <c r="L112" s="115"/>
    </row>
    <row r="113" spans="1:12" ht="24" customHeight="1">
      <c r="A113" s="114"/>
      <c r="B113" s="107">
        <f>'Tax Invoice'!D109</f>
        <v>6</v>
      </c>
      <c r="C113" s="10" t="s">
        <v>795</v>
      </c>
      <c r="D113" s="10" t="s">
        <v>892</v>
      </c>
      <c r="E113" s="118" t="s">
        <v>796</v>
      </c>
      <c r="F113" s="165" t="s">
        <v>772</v>
      </c>
      <c r="G113" s="166"/>
      <c r="H113" s="11" t="s">
        <v>797</v>
      </c>
      <c r="I113" s="14">
        <f t="shared" si="4"/>
        <v>2.74</v>
      </c>
      <c r="J113" s="14">
        <v>2.74</v>
      </c>
      <c r="K113" s="109">
        <f t="shared" si="5"/>
        <v>16.440000000000001</v>
      </c>
      <c r="L113" s="115"/>
    </row>
    <row r="114" spans="1:12" ht="24" customHeight="1">
      <c r="A114" s="114"/>
      <c r="B114" s="107">
        <f>'Tax Invoice'!D110</f>
        <v>6</v>
      </c>
      <c r="C114" s="10" t="s">
        <v>795</v>
      </c>
      <c r="D114" s="10" t="s">
        <v>893</v>
      </c>
      <c r="E114" s="118" t="s">
        <v>798</v>
      </c>
      <c r="F114" s="165" t="s">
        <v>769</v>
      </c>
      <c r="G114" s="166"/>
      <c r="H114" s="11" t="s">
        <v>797</v>
      </c>
      <c r="I114" s="14">
        <f t="shared" si="4"/>
        <v>4.84</v>
      </c>
      <c r="J114" s="14">
        <v>4.84</v>
      </c>
      <c r="K114" s="109">
        <f t="shared" si="5"/>
        <v>29.04</v>
      </c>
      <c r="L114" s="115"/>
    </row>
    <row r="115" spans="1:12" ht="24" customHeight="1">
      <c r="A115" s="114"/>
      <c r="B115" s="107">
        <f>'Tax Invoice'!D111</f>
        <v>6</v>
      </c>
      <c r="C115" s="10" t="s">
        <v>795</v>
      </c>
      <c r="D115" s="10" t="s">
        <v>894</v>
      </c>
      <c r="E115" s="118" t="s">
        <v>735</v>
      </c>
      <c r="F115" s="165" t="s">
        <v>769</v>
      </c>
      <c r="G115" s="166"/>
      <c r="H115" s="11" t="s">
        <v>797</v>
      </c>
      <c r="I115" s="14">
        <f t="shared" si="4"/>
        <v>5.24</v>
      </c>
      <c r="J115" s="14">
        <v>5.24</v>
      </c>
      <c r="K115" s="109">
        <f t="shared" si="5"/>
        <v>31.44</v>
      </c>
      <c r="L115" s="115"/>
    </row>
    <row r="116" spans="1:12" ht="24" customHeight="1">
      <c r="A116" s="114"/>
      <c r="B116" s="107">
        <f>'Tax Invoice'!D112</f>
        <v>6</v>
      </c>
      <c r="C116" s="10" t="s">
        <v>795</v>
      </c>
      <c r="D116" s="10" t="s">
        <v>895</v>
      </c>
      <c r="E116" s="118" t="s">
        <v>799</v>
      </c>
      <c r="F116" s="165" t="s">
        <v>769</v>
      </c>
      <c r="G116" s="166"/>
      <c r="H116" s="11" t="s">
        <v>797</v>
      </c>
      <c r="I116" s="14">
        <f t="shared" si="4"/>
        <v>6.24</v>
      </c>
      <c r="J116" s="14">
        <v>6.24</v>
      </c>
      <c r="K116" s="109">
        <f t="shared" si="5"/>
        <v>37.44</v>
      </c>
      <c r="L116" s="115"/>
    </row>
    <row r="117" spans="1:12" ht="12" customHeight="1">
      <c r="A117" s="114"/>
      <c r="B117" s="107">
        <f>'Tax Invoice'!D113</f>
        <v>50</v>
      </c>
      <c r="C117" s="10" t="s">
        <v>65</v>
      </c>
      <c r="D117" s="10" t="s">
        <v>65</v>
      </c>
      <c r="E117" s="118" t="s">
        <v>800</v>
      </c>
      <c r="F117" s="165"/>
      <c r="G117" s="166"/>
      <c r="H117" s="11" t="s">
        <v>801</v>
      </c>
      <c r="I117" s="14">
        <f t="shared" si="4"/>
        <v>1.59</v>
      </c>
      <c r="J117" s="14">
        <v>1.59</v>
      </c>
      <c r="K117" s="109">
        <f t="shared" si="5"/>
        <v>79.5</v>
      </c>
      <c r="L117" s="115"/>
    </row>
    <row r="118" spans="1:12" ht="12" customHeight="1">
      <c r="A118" s="114"/>
      <c r="B118" s="107">
        <f>'Tax Invoice'!D114</f>
        <v>50</v>
      </c>
      <c r="C118" s="10" t="s">
        <v>65</v>
      </c>
      <c r="D118" s="10" t="s">
        <v>65</v>
      </c>
      <c r="E118" s="118" t="s">
        <v>23</v>
      </c>
      <c r="F118" s="165"/>
      <c r="G118" s="166"/>
      <c r="H118" s="11" t="s">
        <v>801</v>
      </c>
      <c r="I118" s="14">
        <f t="shared" ref="I118:I149" si="6">ROUNDUP(J118*$N$1,2)</f>
        <v>1.59</v>
      </c>
      <c r="J118" s="14">
        <v>1.59</v>
      </c>
      <c r="K118" s="109">
        <f t="shared" ref="K118:K149" si="7">I118*B118</f>
        <v>79.5</v>
      </c>
      <c r="L118" s="115"/>
    </row>
    <row r="119" spans="1:12" ht="12" customHeight="1">
      <c r="A119" s="114"/>
      <c r="B119" s="107">
        <f>'Tax Invoice'!D115</f>
        <v>50</v>
      </c>
      <c r="C119" s="10" t="s">
        <v>65</v>
      </c>
      <c r="D119" s="10" t="s">
        <v>65</v>
      </c>
      <c r="E119" s="118" t="s">
        <v>651</v>
      </c>
      <c r="F119" s="165"/>
      <c r="G119" s="166"/>
      <c r="H119" s="11" t="s">
        <v>801</v>
      </c>
      <c r="I119" s="14">
        <f t="shared" si="6"/>
        <v>1.59</v>
      </c>
      <c r="J119" s="14">
        <v>1.59</v>
      </c>
      <c r="K119" s="109">
        <f t="shared" si="7"/>
        <v>79.5</v>
      </c>
      <c r="L119" s="115"/>
    </row>
    <row r="120" spans="1:12" ht="12" customHeight="1">
      <c r="A120" s="114"/>
      <c r="B120" s="107">
        <f>'Tax Invoice'!D116</f>
        <v>100</v>
      </c>
      <c r="C120" s="10" t="s">
        <v>65</v>
      </c>
      <c r="D120" s="10" t="s">
        <v>65</v>
      </c>
      <c r="E120" s="118" t="s">
        <v>25</v>
      </c>
      <c r="F120" s="165"/>
      <c r="G120" s="166"/>
      <c r="H120" s="11" t="s">
        <v>801</v>
      </c>
      <c r="I120" s="14">
        <f t="shared" si="6"/>
        <v>1.59</v>
      </c>
      <c r="J120" s="14">
        <v>1.59</v>
      </c>
      <c r="K120" s="109">
        <f t="shared" si="7"/>
        <v>159</v>
      </c>
      <c r="L120" s="115"/>
    </row>
    <row r="121" spans="1:12" ht="12" customHeight="1">
      <c r="A121" s="114"/>
      <c r="B121" s="107">
        <f>'Tax Invoice'!D117</f>
        <v>50</v>
      </c>
      <c r="C121" s="10" t="s">
        <v>65</v>
      </c>
      <c r="D121" s="10" t="s">
        <v>65</v>
      </c>
      <c r="E121" s="118" t="s">
        <v>67</v>
      </c>
      <c r="F121" s="165"/>
      <c r="G121" s="166"/>
      <c r="H121" s="11" t="s">
        <v>801</v>
      </c>
      <c r="I121" s="14">
        <f t="shared" si="6"/>
        <v>1.59</v>
      </c>
      <c r="J121" s="14">
        <v>1.59</v>
      </c>
      <c r="K121" s="109">
        <f t="shared" si="7"/>
        <v>79.5</v>
      </c>
      <c r="L121" s="115"/>
    </row>
    <row r="122" spans="1:12" ht="12" customHeight="1">
      <c r="A122" s="114"/>
      <c r="B122" s="107">
        <f>'Tax Invoice'!D118</f>
        <v>50</v>
      </c>
      <c r="C122" s="10" t="s">
        <v>65</v>
      </c>
      <c r="D122" s="10" t="s">
        <v>65</v>
      </c>
      <c r="E122" s="118" t="s">
        <v>26</v>
      </c>
      <c r="F122" s="165"/>
      <c r="G122" s="166"/>
      <c r="H122" s="11" t="s">
        <v>801</v>
      </c>
      <c r="I122" s="14">
        <f t="shared" si="6"/>
        <v>1.59</v>
      </c>
      <c r="J122" s="14">
        <v>1.59</v>
      </c>
      <c r="K122" s="109">
        <f t="shared" si="7"/>
        <v>79.5</v>
      </c>
      <c r="L122" s="115"/>
    </row>
    <row r="123" spans="1:12" ht="12" customHeight="1">
      <c r="A123" s="114"/>
      <c r="B123" s="107">
        <f>'Tax Invoice'!D119</f>
        <v>20</v>
      </c>
      <c r="C123" s="10" t="s">
        <v>65</v>
      </c>
      <c r="D123" s="10" t="s">
        <v>65</v>
      </c>
      <c r="E123" s="118" t="s">
        <v>28</v>
      </c>
      <c r="F123" s="165"/>
      <c r="G123" s="166"/>
      <c r="H123" s="11" t="s">
        <v>801</v>
      </c>
      <c r="I123" s="14">
        <f t="shared" si="6"/>
        <v>1.59</v>
      </c>
      <c r="J123" s="14">
        <v>1.59</v>
      </c>
      <c r="K123" s="109">
        <f t="shared" si="7"/>
        <v>31.8</v>
      </c>
      <c r="L123" s="115"/>
    </row>
    <row r="124" spans="1:12" ht="12" customHeight="1">
      <c r="A124" s="114"/>
      <c r="B124" s="107">
        <f>'Tax Invoice'!D120</f>
        <v>20</v>
      </c>
      <c r="C124" s="10" t="s">
        <v>65</v>
      </c>
      <c r="D124" s="10" t="s">
        <v>65</v>
      </c>
      <c r="E124" s="118" t="s">
        <v>29</v>
      </c>
      <c r="F124" s="165"/>
      <c r="G124" s="166"/>
      <c r="H124" s="11" t="s">
        <v>801</v>
      </c>
      <c r="I124" s="14">
        <f t="shared" si="6"/>
        <v>1.59</v>
      </c>
      <c r="J124" s="14">
        <v>1.59</v>
      </c>
      <c r="K124" s="109">
        <f t="shared" si="7"/>
        <v>31.8</v>
      </c>
      <c r="L124" s="115"/>
    </row>
    <row r="125" spans="1:12" ht="24" customHeight="1">
      <c r="A125" s="114"/>
      <c r="B125" s="107">
        <f>'Tax Invoice'!D121</f>
        <v>100</v>
      </c>
      <c r="C125" s="10" t="s">
        <v>802</v>
      </c>
      <c r="D125" s="10" t="s">
        <v>802</v>
      </c>
      <c r="E125" s="118" t="s">
        <v>25</v>
      </c>
      <c r="F125" s="165"/>
      <c r="G125" s="166"/>
      <c r="H125" s="11" t="s">
        <v>803</v>
      </c>
      <c r="I125" s="14">
        <f t="shared" si="6"/>
        <v>0.55000000000000004</v>
      </c>
      <c r="J125" s="14">
        <v>0.55000000000000004</v>
      </c>
      <c r="K125" s="109">
        <f t="shared" si="7"/>
        <v>55.000000000000007</v>
      </c>
      <c r="L125" s="115"/>
    </row>
    <row r="126" spans="1:12" ht="24" customHeight="1">
      <c r="A126" s="114"/>
      <c r="B126" s="107">
        <f>'Tax Invoice'!D122</f>
        <v>30</v>
      </c>
      <c r="C126" s="10" t="s">
        <v>802</v>
      </c>
      <c r="D126" s="10" t="s">
        <v>802</v>
      </c>
      <c r="E126" s="118" t="s">
        <v>26</v>
      </c>
      <c r="F126" s="165"/>
      <c r="G126" s="166"/>
      <c r="H126" s="11" t="s">
        <v>803</v>
      </c>
      <c r="I126" s="14">
        <f t="shared" si="6"/>
        <v>0.55000000000000004</v>
      </c>
      <c r="J126" s="14">
        <v>0.55000000000000004</v>
      </c>
      <c r="K126" s="109">
        <f t="shared" si="7"/>
        <v>16.5</v>
      </c>
      <c r="L126" s="115"/>
    </row>
    <row r="127" spans="1:12" ht="24" customHeight="1">
      <c r="A127" s="114"/>
      <c r="B127" s="107">
        <f>'Tax Invoice'!D123</f>
        <v>40</v>
      </c>
      <c r="C127" s="10" t="s">
        <v>804</v>
      </c>
      <c r="D127" s="10" t="s">
        <v>804</v>
      </c>
      <c r="E127" s="118" t="s">
        <v>272</v>
      </c>
      <c r="F127" s="165" t="s">
        <v>25</v>
      </c>
      <c r="G127" s="166"/>
      <c r="H127" s="11" t="s">
        <v>805</v>
      </c>
      <c r="I127" s="14">
        <f t="shared" si="6"/>
        <v>0.79</v>
      </c>
      <c r="J127" s="14">
        <v>0.79</v>
      </c>
      <c r="K127" s="109">
        <f t="shared" si="7"/>
        <v>31.6</v>
      </c>
      <c r="L127" s="115"/>
    </row>
    <row r="128" spans="1:12" ht="12.75" customHeight="1">
      <c r="A128" s="114"/>
      <c r="B128" s="107">
        <f>'Tax Invoice'!D124</f>
        <v>10</v>
      </c>
      <c r="C128" s="10" t="s">
        <v>806</v>
      </c>
      <c r="D128" s="10" t="s">
        <v>896</v>
      </c>
      <c r="E128" s="118" t="s">
        <v>733</v>
      </c>
      <c r="F128" s="165" t="s">
        <v>583</v>
      </c>
      <c r="G128" s="166"/>
      <c r="H128" s="11" t="s">
        <v>807</v>
      </c>
      <c r="I128" s="14">
        <f t="shared" si="6"/>
        <v>0.69</v>
      </c>
      <c r="J128" s="14">
        <v>0.69</v>
      </c>
      <c r="K128" s="109">
        <f t="shared" si="7"/>
        <v>6.8999999999999995</v>
      </c>
      <c r="L128" s="115"/>
    </row>
    <row r="129" spans="1:12" ht="12.75" customHeight="1">
      <c r="A129" s="114"/>
      <c r="B129" s="107">
        <f>'Tax Invoice'!D125</f>
        <v>10</v>
      </c>
      <c r="C129" s="10" t="s">
        <v>806</v>
      </c>
      <c r="D129" s="10" t="s">
        <v>897</v>
      </c>
      <c r="E129" s="118" t="s">
        <v>751</v>
      </c>
      <c r="F129" s="165" t="s">
        <v>583</v>
      </c>
      <c r="G129" s="166"/>
      <c r="H129" s="11" t="s">
        <v>807</v>
      </c>
      <c r="I129" s="14">
        <f t="shared" si="6"/>
        <v>0.84</v>
      </c>
      <c r="J129" s="14">
        <v>0.84</v>
      </c>
      <c r="K129" s="109">
        <f t="shared" si="7"/>
        <v>8.4</v>
      </c>
      <c r="L129" s="115"/>
    </row>
    <row r="130" spans="1:12" ht="24" customHeight="1">
      <c r="A130" s="114"/>
      <c r="B130" s="107">
        <f>'Tax Invoice'!D126</f>
        <v>10</v>
      </c>
      <c r="C130" s="10" t="s">
        <v>808</v>
      </c>
      <c r="D130" s="10" t="s">
        <v>808</v>
      </c>
      <c r="E130" s="118" t="s">
        <v>23</v>
      </c>
      <c r="F130" s="165"/>
      <c r="G130" s="166"/>
      <c r="H130" s="11" t="s">
        <v>809</v>
      </c>
      <c r="I130" s="14">
        <f t="shared" si="6"/>
        <v>1.39</v>
      </c>
      <c r="J130" s="14">
        <v>1.39</v>
      </c>
      <c r="K130" s="109">
        <f t="shared" si="7"/>
        <v>13.899999999999999</v>
      </c>
      <c r="L130" s="115"/>
    </row>
    <row r="131" spans="1:12" ht="24" customHeight="1">
      <c r="A131" s="114"/>
      <c r="B131" s="107">
        <f>'Tax Invoice'!D127</f>
        <v>10</v>
      </c>
      <c r="C131" s="10" t="s">
        <v>808</v>
      </c>
      <c r="D131" s="10" t="s">
        <v>808</v>
      </c>
      <c r="E131" s="118" t="s">
        <v>25</v>
      </c>
      <c r="F131" s="165"/>
      <c r="G131" s="166"/>
      <c r="H131" s="11" t="s">
        <v>809</v>
      </c>
      <c r="I131" s="14">
        <f t="shared" si="6"/>
        <v>1.39</v>
      </c>
      <c r="J131" s="14">
        <v>1.39</v>
      </c>
      <c r="K131" s="109">
        <f t="shared" si="7"/>
        <v>13.899999999999999</v>
      </c>
      <c r="L131" s="115"/>
    </row>
    <row r="132" spans="1:12" ht="12.75" customHeight="1">
      <c r="A132" s="114"/>
      <c r="B132" s="107">
        <f>'Tax Invoice'!D128</f>
        <v>10</v>
      </c>
      <c r="C132" s="10" t="s">
        <v>810</v>
      </c>
      <c r="D132" s="10" t="s">
        <v>898</v>
      </c>
      <c r="E132" s="118" t="s">
        <v>748</v>
      </c>
      <c r="F132" s="165"/>
      <c r="G132" s="166"/>
      <c r="H132" s="11" t="s">
        <v>811</v>
      </c>
      <c r="I132" s="14">
        <f t="shared" si="6"/>
        <v>4.3899999999999997</v>
      </c>
      <c r="J132" s="14">
        <v>4.3899999999999997</v>
      </c>
      <c r="K132" s="109">
        <f t="shared" si="7"/>
        <v>43.9</v>
      </c>
      <c r="L132" s="115"/>
    </row>
    <row r="133" spans="1:12" ht="12.75" customHeight="1">
      <c r="A133" s="114"/>
      <c r="B133" s="107">
        <f>'Tax Invoice'!D129</f>
        <v>10</v>
      </c>
      <c r="C133" s="10" t="s">
        <v>810</v>
      </c>
      <c r="D133" s="10" t="s">
        <v>899</v>
      </c>
      <c r="E133" s="118" t="s">
        <v>737</v>
      </c>
      <c r="F133" s="165"/>
      <c r="G133" s="166"/>
      <c r="H133" s="11" t="s">
        <v>811</v>
      </c>
      <c r="I133" s="14">
        <f t="shared" si="6"/>
        <v>5.85</v>
      </c>
      <c r="J133" s="14">
        <v>5.85</v>
      </c>
      <c r="K133" s="109">
        <f t="shared" si="7"/>
        <v>58.5</v>
      </c>
      <c r="L133" s="115"/>
    </row>
    <row r="134" spans="1:12" ht="12" customHeight="1">
      <c r="A134" s="114"/>
      <c r="B134" s="107">
        <f>'Tax Invoice'!D130</f>
        <v>5</v>
      </c>
      <c r="C134" s="10" t="s">
        <v>812</v>
      </c>
      <c r="D134" s="10" t="s">
        <v>812</v>
      </c>
      <c r="E134" s="118" t="s">
        <v>813</v>
      </c>
      <c r="F134" s="165"/>
      <c r="G134" s="166"/>
      <c r="H134" s="11" t="s">
        <v>814</v>
      </c>
      <c r="I134" s="14">
        <f t="shared" si="6"/>
        <v>1.47</v>
      </c>
      <c r="J134" s="14">
        <v>1.47</v>
      </c>
      <c r="K134" s="109">
        <f t="shared" si="7"/>
        <v>7.35</v>
      </c>
      <c r="L134" s="115"/>
    </row>
    <row r="135" spans="1:12" ht="12" customHeight="1">
      <c r="A135" s="114"/>
      <c r="B135" s="107">
        <f>'Tax Invoice'!D131</f>
        <v>5</v>
      </c>
      <c r="C135" s="10" t="s">
        <v>812</v>
      </c>
      <c r="D135" s="10" t="s">
        <v>812</v>
      </c>
      <c r="E135" s="118" t="s">
        <v>815</v>
      </c>
      <c r="F135" s="165"/>
      <c r="G135" s="166"/>
      <c r="H135" s="11" t="s">
        <v>814</v>
      </c>
      <c r="I135" s="14">
        <f t="shared" si="6"/>
        <v>1.47</v>
      </c>
      <c r="J135" s="14">
        <v>1.47</v>
      </c>
      <c r="K135" s="109">
        <f t="shared" si="7"/>
        <v>7.35</v>
      </c>
      <c r="L135" s="115"/>
    </row>
    <row r="136" spans="1:12" ht="12.75" customHeight="1">
      <c r="A136" s="114"/>
      <c r="B136" s="107">
        <f>'Tax Invoice'!D132</f>
        <v>20</v>
      </c>
      <c r="C136" s="10" t="s">
        <v>816</v>
      </c>
      <c r="D136" s="10" t="s">
        <v>816</v>
      </c>
      <c r="E136" s="118" t="s">
        <v>800</v>
      </c>
      <c r="F136" s="165"/>
      <c r="G136" s="166"/>
      <c r="H136" s="11" t="s">
        <v>817</v>
      </c>
      <c r="I136" s="14">
        <f t="shared" si="6"/>
        <v>1.19</v>
      </c>
      <c r="J136" s="14">
        <v>1.19</v>
      </c>
      <c r="K136" s="109">
        <f t="shared" si="7"/>
        <v>23.799999999999997</v>
      </c>
      <c r="L136" s="115"/>
    </row>
    <row r="137" spans="1:12" ht="12.75" customHeight="1">
      <c r="A137" s="114"/>
      <c r="B137" s="107">
        <f>'Tax Invoice'!D133</f>
        <v>20</v>
      </c>
      <c r="C137" s="10" t="s">
        <v>816</v>
      </c>
      <c r="D137" s="10" t="s">
        <v>816</v>
      </c>
      <c r="E137" s="118" t="s">
        <v>23</v>
      </c>
      <c r="F137" s="165"/>
      <c r="G137" s="166"/>
      <c r="H137" s="11" t="s">
        <v>817</v>
      </c>
      <c r="I137" s="14">
        <f t="shared" si="6"/>
        <v>1.19</v>
      </c>
      <c r="J137" s="14">
        <v>1.19</v>
      </c>
      <c r="K137" s="109">
        <f t="shared" si="7"/>
        <v>23.799999999999997</v>
      </c>
      <c r="L137" s="115"/>
    </row>
    <row r="138" spans="1:12" ht="12" customHeight="1">
      <c r="A138" s="114"/>
      <c r="B138" s="107">
        <f>'Tax Invoice'!D134</f>
        <v>40</v>
      </c>
      <c r="C138" s="10" t="s">
        <v>818</v>
      </c>
      <c r="D138" s="10" t="s">
        <v>818</v>
      </c>
      <c r="E138" s="118" t="s">
        <v>25</v>
      </c>
      <c r="F138" s="165" t="s">
        <v>107</v>
      </c>
      <c r="G138" s="166"/>
      <c r="H138" s="11" t="s">
        <v>819</v>
      </c>
      <c r="I138" s="14">
        <f t="shared" si="6"/>
        <v>1.24</v>
      </c>
      <c r="J138" s="14">
        <v>1.24</v>
      </c>
      <c r="K138" s="109">
        <f t="shared" si="7"/>
        <v>49.6</v>
      </c>
      <c r="L138" s="115"/>
    </row>
    <row r="139" spans="1:12" ht="12" customHeight="1">
      <c r="A139" s="114"/>
      <c r="B139" s="107">
        <f>'Tax Invoice'!D135</f>
        <v>10</v>
      </c>
      <c r="C139" s="10" t="s">
        <v>818</v>
      </c>
      <c r="D139" s="10" t="s">
        <v>818</v>
      </c>
      <c r="E139" s="118" t="s">
        <v>27</v>
      </c>
      <c r="F139" s="165" t="s">
        <v>268</v>
      </c>
      <c r="G139" s="166"/>
      <c r="H139" s="11" t="s">
        <v>819</v>
      </c>
      <c r="I139" s="14">
        <f t="shared" si="6"/>
        <v>1.24</v>
      </c>
      <c r="J139" s="14">
        <v>1.24</v>
      </c>
      <c r="K139" s="109">
        <f t="shared" si="7"/>
        <v>12.4</v>
      </c>
      <c r="L139" s="115"/>
    </row>
    <row r="140" spans="1:12" ht="24" customHeight="1">
      <c r="A140" s="114"/>
      <c r="B140" s="107">
        <f>'Tax Invoice'!D136</f>
        <v>5</v>
      </c>
      <c r="C140" s="10" t="s">
        <v>820</v>
      </c>
      <c r="D140" s="10" t="s">
        <v>900</v>
      </c>
      <c r="E140" s="118" t="s">
        <v>821</v>
      </c>
      <c r="F140" s="165"/>
      <c r="G140" s="166"/>
      <c r="H140" s="11" t="s">
        <v>822</v>
      </c>
      <c r="I140" s="14">
        <f t="shared" si="6"/>
        <v>8.1999999999999993</v>
      </c>
      <c r="J140" s="14">
        <v>8.1999999999999993</v>
      </c>
      <c r="K140" s="109">
        <f t="shared" si="7"/>
        <v>41</v>
      </c>
      <c r="L140" s="115"/>
    </row>
    <row r="141" spans="1:12" ht="24" customHeight="1">
      <c r="A141" s="114"/>
      <c r="B141" s="107">
        <f>'Tax Invoice'!D137</f>
        <v>2</v>
      </c>
      <c r="C141" s="10" t="s">
        <v>820</v>
      </c>
      <c r="D141" s="10" t="s">
        <v>901</v>
      </c>
      <c r="E141" s="118" t="s">
        <v>823</v>
      </c>
      <c r="F141" s="165"/>
      <c r="G141" s="166"/>
      <c r="H141" s="11" t="s">
        <v>822</v>
      </c>
      <c r="I141" s="14">
        <f t="shared" si="6"/>
        <v>9.85</v>
      </c>
      <c r="J141" s="14">
        <v>9.85</v>
      </c>
      <c r="K141" s="109">
        <f t="shared" si="7"/>
        <v>19.7</v>
      </c>
      <c r="L141" s="115"/>
    </row>
    <row r="142" spans="1:12" ht="36" customHeight="1">
      <c r="A142" s="114"/>
      <c r="B142" s="107">
        <f>'Tax Invoice'!D138</f>
        <v>2</v>
      </c>
      <c r="C142" s="10" t="s">
        <v>824</v>
      </c>
      <c r="D142" s="10" t="s">
        <v>902</v>
      </c>
      <c r="E142" s="118" t="s">
        <v>23</v>
      </c>
      <c r="F142" s="165" t="s">
        <v>825</v>
      </c>
      <c r="G142" s="166"/>
      <c r="H142" s="11" t="s">
        <v>826</v>
      </c>
      <c r="I142" s="14">
        <f t="shared" si="6"/>
        <v>7.29</v>
      </c>
      <c r="J142" s="14">
        <v>7.29</v>
      </c>
      <c r="K142" s="109">
        <f t="shared" si="7"/>
        <v>14.58</v>
      </c>
      <c r="L142" s="115"/>
    </row>
    <row r="143" spans="1:12" ht="24" customHeight="1">
      <c r="A143" s="114"/>
      <c r="B143" s="107">
        <f>'Tax Invoice'!D139</f>
        <v>10</v>
      </c>
      <c r="C143" s="10" t="s">
        <v>827</v>
      </c>
      <c r="D143" s="10" t="s">
        <v>903</v>
      </c>
      <c r="E143" s="118" t="s">
        <v>23</v>
      </c>
      <c r="F143" s="165"/>
      <c r="G143" s="166"/>
      <c r="H143" s="11" t="s">
        <v>828</v>
      </c>
      <c r="I143" s="14">
        <f t="shared" si="6"/>
        <v>0.54</v>
      </c>
      <c r="J143" s="14">
        <v>0.54</v>
      </c>
      <c r="K143" s="109">
        <f t="shared" si="7"/>
        <v>5.4</v>
      </c>
      <c r="L143" s="115"/>
    </row>
    <row r="144" spans="1:12" ht="24" customHeight="1">
      <c r="A144" s="114"/>
      <c r="B144" s="107">
        <f>'Tax Invoice'!D140</f>
        <v>10</v>
      </c>
      <c r="C144" s="10" t="s">
        <v>827</v>
      </c>
      <c r="D144" s="10" t="s">
        <v>903</v>
      </c>
      <c r="E144" s="118" t="s">
        <v>25</v>
      </c>
      <c r="F144" s="165"/>
      <c r="G144" s="166"/>
      <c r="H144" s="11" t="s">
        <v>828</v>
      </c>
      <c r="I144" s="14">
        <f t="shared" si="6"/>
        <v>0.54</v>
      </c>
      <c r="J144" s="14">
        <v>0.54</v>
      </c>
      <c r="K144" s="109">
        <f t="shared" si="7"/>
        <v>5.4</v>
      </c>
      <c r="L144" s="115"/>
    </row>
    <row r="145" spans="1:12" ht="24" customHeight="1">
      <c r="A145" s="114"/>
      <c r="B145" s="107">
        <f>'Tax Invoice'!D141</f>
        <v>10</v>
      </c>
      <c r="C145" s="10" t="s">
        <v>827</v>
      </c>
      <c r="D145" s="10" t="s">
        <v>903</v>
      </c>
      <c r="E145" s="118" t="s">
        <v>67</v>
      </c>
      <c r="F145" s="165"/>
      <c r="G145" s="166"/>
      <c r="H145" s="11" t="s">
        <v>828</v>
      </c>
      <c r="I145" s="14">
        <f t="shared" si="6"/>
        <v>0.54</v>
      </c>
      <c r="J145" s="14">
        <v>0.54</v>
      </c>
      <c r="K145" s="109">
        <f t="shared" si="7"/>
        <v>5.4</v>
      </c>
      <c r="L145" s="115"/>
    </row>
    <row r="146" spans="1:12" ht="24" customHeight="1">
      <c r="A146" s="114"/>
      <c r="B146" s="107">
        <f>'Tax Invoice'!D142</f>
        <v>10</v>
      </c>
      <c r="C146" s="10" t="s">
        <v>827</v>
      </c>
      <c r="D146" s="10" t="s">
        <v>903</v>
      </c>
      <c r="E146" s="118" t="s">
        <v>26</v>
      </c>
      <c r="F146" s="165"/>
      <c r="G146" s="166"/>
      <c r="H146" s="11" t="s">
        <v>828</v>
      </c>
      <c r="I146" s="14">
        <f t="shared" si="6"/>
        <v>0.54</v>
      </c>
      <c r="J146" s="14">
        <v>0.54</v>
      </c>
      <c r="K146" s="109">
        <f t="shared" si="7"/>
        <v>5.4</v>
      </c>
      <c r="L146" s="115"/>
    </row>
    <row r="147" spans="1:12" ht="24" customHeight="1">
      <c r="A147" s="114"/>
      <c r="B147" s="107">
        <f>'Tax Invoice'!D143</f>
        <v>10</v>
      </c>
      <c r="C147" s="10" t="s">
        <v>827</v>
      </c>
      <c r="D147" s="10" t="s">
        <v>903</v>
      </c>
      <c r="E147" s="118" t="s">
        <v>90</v>
      </c>
      <c r="F147" s="165"/>
      <c r="G147" s="166"/>
      <c r="H147" s="11" t="s">
        <v>828</v>
      </c>
      <c r="I147" s="14">
        <f t="shared" si="6"/>
        <v>0.54</v>
      </c>
      <c r="J147" s="14">
        <v>0.54</v>
      </c>
      <c r="K147" s="109">
        <f t="shared" si="7"/>
        <v>5.4</v>
      </c>
      <c r="L147" s="115"/>
    </row>
    <row r="148" spans="1:12" ht="24" customHeight="1">
      <c r="A148" s="114"/>
      <c r="B148" s="107">
        <f>'Tax Invoice'!D144</f>
        <v>10</v>
      </c>
      <c r="C148" s="10" t="s">
        <v>827</v>
      </c>
      <c r="D148" s="10" t="s">
        <v>903</v>
      </c>
      <c r="E148" s="118" t="s">
        <v>27</v>
      </c>
      <c r="F148" s="165"/>
      <c r="G148" s="166"/>
      <c r="H148" s="11" t="s">
        <v>828</v>
      </c>
      <c r="I148" s="14">
        <f t="shared" si="6"/>
        <v>0.54</v>
      </c>
      <c r="J148" s="14">
        <v>0.54</v>
      </c>
      <c r="K148" s="109">
        <f t="shared" si="7"/>
        <v>5.4</v>
      </c>
      <c r="L148" s="115"/>
    </row>
    <row r="149" spans="1:12" ht="24" customHeight="1">
      <c r="A149" s="114"/>
      <c r="B149" s="107">
        <f>'Tax Invoice'!D145</f>
        <v>10</v>
      </c>
      <c r="C149" s="10" t="s">
        <v>827</v>
      </c>
      <c r="D149" s="10" t="s">
        <v>827</v>
      </c>
      <c r="E149" s="118" t="s">
        <v>93</v>
      </c>
      <c r="F149" s="165"/>
      <c r="G149" s="166"/>
      <c r="H149" s="11" t="s">
        <v>828</v>
      </c>
      <c r="I149" s="14">
        <f t="shared" si="6"/>
        <v>0.64</v>
      </c>
      <c r="J149" s="14">
        <v>0.64</v>
      </c>
      <c r="K149" s="109">
        <f t="shared" si="7"/>
        <v>6.4</v>
      </c>
      <c r="L149" s="115"/>
    </row>
    <row r="150" spans="1:12" ht="24" customHeight="1">
      <c r="A150" s="114"/>
      <c r="B150" s="107">
        <f>'Tax Invoice'!D146</f>
        <v>10</v>
      </c>
      <c r="C150" s="10" t="s">
        <v>827</v>
      </c>
      <c r="D150" s="10" t="s">
        <v>827</v>
      </c>
      <c r="E150" s="118" t="s">
        <v>29</v>
      </c>
      <c r="F150" s="165"/>
      <c r="G150" s="166"/>
      <c r="H150" s="11" t="s">
        <v>828</v>
      </c>
      <c r="I150" s="14">
        <f t="shared" ref="I150:I181" si="8">ROUNDUP(J150*$N$1,2)</f>
        <v>0.64</v>
      </c>
      <c r="J150" s="14">
        <v>0.64</v>
      </c>
      <c r="K150" s="109">
        <f t="shared" ref="K150:K182" si="9">I150*B150</f>
        <v>6.4</v>
      </c>
      <c r="L150" s="115"/>
    </row>
    <row r="151" spans="1:12" ht="24" customHeight="1">
      <c r="A151" s="114"/>
      <c r="B151" s="107">
        <f>'Tax Invoice'!D147</f>
        <v>5</v>
      </c>
      <c r="C151" s="10" t="s">
        <v>827</v>
      </c>
      <c r="D151" s="10" t="s">
        <v>904</v>
      </c>
      <c r="E151" s="118" t="s">
        <v>33</v>
      </c>
      <c r="F151" s="165"/>
      <c r="G151" s="166"/>
      <c r="H151" s="11" t="s">
        <v>828</v>
      </c>
      <c r="I151" s="14">
        <f t="shared" si="8"/>
        <v>1.24</v>
      </c>
      <c r="J151" s="14">
        <v>1.24</v>
      </c>
      <c r="K151" s="109">
        <f t="shared" si="9"/>
        <v>6.2</v>
      </c>
      <c r="L151" s="115"/>
    </row>
    <row r="152" spans="1:12" ht="24" customHeight="1">
      <c r="A152" s="114"/>
      <c r="B152" s="107">
        <f>'Tax Invoice'!D148</f>
        <v>10</v>
      </c>
      <c r="C152" s="10" t="s">
        <v>827</v>
      </c>
      <c r="D152" s="10" t="s">
        <v>827</v>
      </c>
      <c r="E152" s="118" t="s">
        <v>45</v>
      </c>
      <c r="F152" s="165"/>
      <c r="G152" s="166"/>
      <c r="H152" s="11" t="s">
        <v>828</v>
      </c>
      <c r="I152" s="14">
        <f t="shared" si="8"/>
        <v>0.64</v>
      </c>
      <c r="J152" s="14">
        <v>0.64</v>
      </c>
      <c r="K152" s="109">
        <f t="shared" si="9"/>
        <v>6.4</v>
      </c>
      <c r="L152" s="115"/>
    </row>
    <row r="153" spans="1:12" ht="24" customHeight="1">
      <c r="A153" s="114"/>
      <c r="B153" s="107">
        <f>'Tax Invoice'!D149</f>
        <v>10</v>
      </c>
      <c r="C153" s="10" t="s">
        <v>827</v>
      </c>
      <c r="D153" s="10" t="s">
        <v>827</v>
      </c>
      <c r="E153" s="118" t="s">
        <v>46</v>
      </c>
      <c r="F153" s="165"/>
      <c r="G153" s="166"/>
      <c r="H153" s="11" t="s">
        <v>828</v>
      </c>
      <c r="I153" s="14">
        <f t="shared" si="8"/>
        <v>0.64</v>
      </c>
      <c r="J153" s="14">
        <v>0.64</v>
      </c>
      <c r="K153" s="109">
        <f t="shared" si="9"/>
        <v>6.4</v>
      </c>
      <c r="L153" s="115"/>
    </row>
    <row r="154" spans="1:12" ht="24" customHeight="1">
      <c r="A154" s="114"/>
      <c r="B154" s="107">
        <f>'Tax Invoice'!D150</f>
        <v>10</v>
      </c>
      <c r="C154" s="10" t="s">
        <v>829</v>
      </c>
      <c r="D154" s="10" t="s">
        <v>829</v>
      </c>
      <c r="E154" s="118" t="s">
        <v>651</v>
      </c>
      <c r="F154" s="165"/>
      <c r="G154" s="166"/>
      <c r="H154" s="11" t="s">
        <v>830</v>
      </c>
      <c r="I154" s="14">
        <f t="shared" si="8"/>
        <v>0.64</v>
      </c>
      <c r="J154" s="14">
        <v>0.64</v>
      </c>
      <c r="K154" s="109">
        <f t="shared" si="9"/>
        <v>6.4</v>
      </c>
      <c r="L154" s="115"/>
    </row>
    <row r="155" spans="1:12" ht="24" customHeight="1">
      <c r="A155" s="114"/>
      <c r="B155" s="107">
        <f>'Tax Invoice'!D151</f>
        <v>10</v>
      </c>
      <c r="C155" s="10" t="s">
        <v>829</v>
      </c>
      <c r="D155" s="10" t="s">
        <v>829</v>
      </c>
      <c r="E155" s="118" t="s">
        <v>67</v>
      </c>
      <c r="F155" s="165"/>
      <c r="G155" s="166"/>
      <c r="H155" s="11" t="s">
        <v>830</v>
      </c>
      <c r="I155" s="14">
        <f t="shared" si="8"/>
        <v>0.64</v>
      </c>
      <c r="J155" s="14">
        <v>0.64</v>
      </c>
      <c r="K155" s="109">
        <f t="shared" si="9"/>
        <v>6.4</v>
      </c>
      <c r="L155" s="115"/>
    </row>
    <row r="156" spans="1:12" ht="24" customHeight="1">
      <c r="A156" s="114"/>
      <c r="B156" s="107">
        <f>'Tax Invoice'!D152</f>
        <v>5</v>
      </c>
      <c r="C156" s="10" t="s">
        <v>831</v>
      </c>
      <c r="D156" s="10" t="s">
        <v>831</v>
      </c>
      <c r="E156" s="118" t="s">
        <v>273</v>
      </c>
      <c r="F156" s="165"/>
      <c r="G156" s="166"/>
      <c r="H156" s="11" t="s">
        <v>832</v>
      </c>
      <c r="I156" s="14">
        <f t="shared" si="8"/>
        <v>2.25</v>
      </c>
      <c r="J156" s="14">
        <v>2.25</v>
      </c>
      <c r="K156" s="109">
        <f t="shared" si="9"/>
        <v>11.25</v>
      </c>
      <c r="L156" s="115"/>
    </row>
    <row r="157" spans="1:12" ht="24" customHeight="1">
      <c r="A157" s="114"/>
      <c r="B157" s="107">
        <f>'Tax Invoice'!D153</f>
        <v>5</v>
      </c>
      <c r="C157" s="10" t="s">
        <v>831</v>
      </c>
      <c r="D157" s="10" t="s">
        <v>831</v>
      </c>
      <c r="E157" s="118" t="s">
        <v>673</v>
      </c>
      <c r="F157" s="165"/>
      <c r="G157" s="166"/>
      <c r="H157" s="11" t="s">
        <v>832</v>
      </c>
      <c r="I157" s="14">
        <f t="shared" si="8"/>
        <v>2.25</v>
      </c>
      <c r="J157" s="14">
        <v>2.25</v>
      </c>
      <c r="K157" s="109">
        <f t="shared" si="9"/>
        <v>11.25</v>
      </c>
      <c r="L157" s="115"/>
    </row>
    <row r="158" spans="1:12" ht="24" customHeight="1">
      <c r="A158" s="114"/>
      <c r="B158" s="107">
        <f>'Tax Invoice'!D154</f>
        <v>5</v>
      </c>
      <c r="C158" s="10" t="s">
        <v>831</v>
      </c>
      <c r="D158" s="10" t="s">
        <v>831</v>
      </c>
      <c r="E158" s="118" t="s">
        <v>271</v>
      </c>
      <c r="F158" s="165"/>
      <c r="G158" s="166"/>
      <c r="H158" s="11" t="s">
        <v>832</v>
      </c>
      <c r="I158" s="14">
        <f t="shared" si="8"/>
        <v>2.25</v>
      </c>
      <c r="J158" s="14">
        <v>2.25</v>
      </c>
      <c r="K158" s="109">
        <f t="shared" si="9"/>
        <v>11.25</v>
      </c>
      <c r="L158" s="115"/>
    </row>
    <row r="159" spans="1:12" ht="24" customHeight="1">
      <c r="A159" s="114"/>
      <c r="B159" s="107">
        <f>'Tax Invoice'!D155</f>
        <v>5</v>
      </c>
      <c r="C159" s="10" t="s">
        <v>831</v>
      </c>
      <c r="D159" s="10" t="s">
        <v>831</v>
      </c>
      <c r="E159" s="118" t="s">
        <v>272</v>
      </c>
      <c r="F159" s="165"/>
      <c r="G159" s="166"/>
      <c r="H159" s="11" t="s">
        <v>832</v>
      </c>
      <c r="I159" s="14">
        <f t="shared" si="8"/>
        <v>2.25</v>
      </c>
      <c r="J159" s="14">
        <v>2.25</v>
      </c>
      <c r="K159" s="109">
        <f t="shared" si="9"/>
        <v>11.25</v>
      </c>
      <c r="L159" s="115"/>
    </row>
    <row r="160" spans="1:12" ht="24" customHeight="1">
      <c r="A160" s="114"/>
      <c r="B160" s="107">
        <f>'Tax Invoice'!D156</f>
        <v>5</v>
      </c>
      <c r="C160" s="10" t="s">
        <v>833</v>
      </c>
      <c r="D160" s="10" t="s">
        <v>833</v>
      </c>
      <c r="E160" s="118" t="s">
        <v>273</v>
      </c>
      <c r="F160" s="165"/>
      <c r="G160" s="166"/>
      <c r="H160" s="11" t="s">
        <v>834</v>
      </c>
      <c r="I160" s="14">
        <f t="shared" si="8"/>
        <v>3.94</v>
      </c>
      <c r="J160" s="14">
        <v>3.94</v>
      </c>
      <c r="K160" s="109">
        <f t="shared" si="9"/>
        <v>19.7</v>
      </c>
      <c r="L160" s="115"/>
    </row>
    <row r="161" spans="1:12" ht="24" customHeight="1">
      <c r="A161" s="114"/>
      <c r="B161" s="107">
        <f>'Tax Invoice'!D157</f>
        <v>5</v>
      </c>
      <c r="C161" s="10" t="s">
        <v>833</v>
      </c>
      <c r="D161" s="10" t="s">
        <v>833</v>
      </c>
      <c r="E161" s="118" t="s">
        <v>673</v>
      </c>
      <c r="F161" s="165"/>
      <c r="G161" s="166"/>
      <c r="H161" s="11" t="s">
        <v>834</v>
      </c>
      <c r="I161" s="14">
        <f t="shared" si="8"/>
        <v>3.94</v>
      </c>
      <c r="J161" s="14">
        <v>3.94</v>
      </c>
      <c r="K161" s="109">
        <f t="shared" si="9"/>
        <v>19.7</v>
      </c>
      <c r="L161" s="115"/>
    </row>
    <row r="162" spans="1:12" ht="24" customHeight="1">
      <c r="A162" s="114"/>
      <c r="B162" s="107">
        <f>'Tax Invoice'!D158</f>
        <v>5</v>
      </c>
      <c r="C162" s="10" t="s">
        <v>833</v>
      </c>
      <c r="D162" s="10" t="s">
        <v>833</v>
      </c>
      <c r="E162" s="118" t="s">
        <v>271</v>
      </c>
      <c r="F162" s="165"/>
      <c r="G162" s="166"/>
      <c r="H162" s="11" t="s">
        <v>834</v>
      </c>
      <c r="I162" s="14">
        <f t="shared" si="8"/>
        <v>3.94</v>
      </c>
      <c r="J162" s="14">
        <v>3.94</v>
      </c>
      <c r="K162" s="109">
        <f t="shared" si="9"/>
        <v>19.7</v>
      </c>
      <c r="L162" s="115"/>
    </row>
    <row r="163" spans="1:12" ht="24" customHeight="1">
      <c r="A163" s="114"/>
      <c r="B163" s="107">
        <f>'Tax Invoice'!D159</f>
        <v>5</v>
      </c>
      <c r="C163" s="10" t="s">
        <v>833</v>
      </c>
      <c r="D163" s="10" t="s">
        <v>833</v>
      </c>
      <c r="E163" s="118" t="s">
        <v>272</v>
      </c>
      <c r="F163" s="165"/>
      <c r="G163" s="166"/>
      <c r="H163" s="11" t="s">
        <v>834</v>
      </c>
      <c r="I163" s="14">
        <f t="shared" si="8"/>
        <v>3.94</v>
      </c>
      <c r="J163" s="14">
        <v>3.94</v>
      </c>
      <c r="K163" s="109">
        <f t="shared" si="9"/>
        <v>19.7</v>
      </c>
      <c r="L163" s="115"/>
    </row>
    <row r="164" spans="1:12" ht="24" customHeight="1">
      <c r="A164" s="114"/>
      <c r="B164" s="107">
        <f>'Tax Invoice'!D160</f>
        <v>5</v>
      </c>
      <c r="C164" s="10" t="s">
        <v>833</v>
      </c>
      <c r="D164" s="10" t="s">
        <v>833</v>
      </c>
      <c r="E164" s="118" t="s">
        <v>719</v>
      </c>
      <c r="F164" s="165"/>
      <c r="G164" s="166"/>
      <c r="H164" s="11" t="s">
        <v>834</v>
      </c>
      <c r="I164" s="14">
        <f t="shared" si="8"/>
        <v>3.94</v>
      </c>
      <c r="J164" s="14">
        <v>3.94</v>
      </c>
      <c r="K164" s="109">
        <f t="shared" si="9"/>
        <v>19.7</v>
      </c>
      <c r="L164" s="115"/>
    </row>
    <row r="165" spans="1:12" ht="24" customHeight="1">
      <c r="A165" s="114"/>
      <c r="B165" s="107">
        <f>'Tax Invoice'!D161</f>
        <v>5</v>
      </c>
      <c r="C165" s="10" t="s">
        <v>835</v>
      </c>
      <c r="D165" s="10" t="s">
        <v>835</v>
      </c>
      <c r="E165" s="118" t="s">
        <v>273</v>
      </c>
      <c r="F165" s="165"/>
      <c r="G165" s="166"/>
      <c r="H165" s="11" t="s">
        <v>836</v>
      </c>
      <c r="I165" s="14">
        <f t="shared" si="8"/>
        <v>2.78</v>
      </c>
      <c r="J165" s="14">
        <v>2.78</v>
      </c>
      <c r="K165" s="109">
        <f t="shared" si="9"/>
        <v>13.899999999999999</v>
      </c>
      <c r="L165" s="115"/>
    </row>
    <row r="166" spans="1:12" ht="24" customHeight="1">
      <c r="A166" s="114"/>
      <c r="B166" s="107">
        <f>'Tax Invoice'!D162</f>
        <v>5</v>
      </c>
      <c r="C166" s="10" t="s">
        <v>835</v>
      </c>
      <c r="D166" s="10" t="s">
        <v>835</v>
      </c>
      <c r="E166" s="118" t="s">
        <v>271</v>
      </c>
      <c r="F166" s="165"/>
      <c r="G166" s="166"/>
      <c r="H166" s="11" t="s">
        <v>836</v>
      </c>
      <c r="I166" s="14">
        <f t="shared" si="8"/>
        <v>2.78</v>
      </c>
      <c r="J166" s="14">
        <v>2.78</v>
      </c>
      <c r="K166" s="109">
        <f t="shared" si="9"/>
        <v>13.899999999999999</v>
      </c>
      <c r="L166" s="115"/>
    </row>
    <row r="167" spans="1:12" ht="24" customHeight="1">
      <c r="A167" s="114"/>
      <c r="B167" s="107">
        <f>'Tax Invoice'!D163</f>
        <v>5</v>
      </c>
      <c r="C167" s="10" t="s">
        <v>835</v>
      </c>
      <c r="D167" s="10" t="s">
        <v>835</v>
      </c>
      <c r="E167" s="118" t="s">
        <v>272</v>
      </c>
      <c r="F167" s="165"/>
      <c r="G167" s="166"/>
      <c r="H167" s="11" t="s">
        <v>836</v>
      </c>
      <c r="I167" s="14">
        <f t="shared" si="8"/>
        <v>2.78</v>
      </c>
      <c r="J167" s="14">
        <v>2.78</v>
      </c>
      <c r="K167" s="109">
        <f t="shared" si="9"/>
        <v>13.899999999999999</v>
      </c>
      <c r="L167" s="115"/>
    </row>
    <row r="168" spans="1:12" ht="24" customHeight="1">
      <c r="A168" s="114"/>
      <c r="B168" s="107">
        <f>'Tax Invoice'!D164</f>
        <v>5</v>
      </c>
      <c r="C168" s="10" t="s">
        <v>837</v>
      </c>
      <c r="D168" s="10" t="s">
        <v>837</v>
      </c>
      <c r="E168" s="118"/>
      <c r="F168" s="165"/>
      <c r="G168" s="166"/>
      <c r="H168" s="11" t="s">
        <v>838</v>
      </c>
      <c r="I168" s="14">
        <f t="shared" si="8"/>
        <v>1.99</v>
      </c>
      <c r="J168" s="14">
        <v>1.99</v>
      </c>
      <c r="K168" s="109">
        <f t="shared" si="9"/>
        <v>9.9499999999999993</v>
      </c>
      <c r="L168" s="115"/>
    </row>
    <row r="169" spans="1:12" ht="24" customHeight="1">
      <c r="A169" s="114"/>
      <c r="B169" s="107">
        <f>'Tax Invoice'!D165</f>
        <v>10</v>
      </c>
      <c r="C169" s="10" t="s">
        <v>839</v>
      </c>
      <c r="D169" s="10" t="s">
        <v>839</v>
      </c>
      <c r="E169" s="118"/>
      <c r="F169" s="165"/>
      <c r="G169" s="166"/>
      <c r="H169" s="11" t="s">
        <v>840</v>
      </c>
      <c r="I169" s="14">
        <f t="shared" si="8"/>
        <v>1.99</v>
      </c>
      <c r="J169" s="14">
        <v>1.99</v>
      </c>
      <c r="K169" s="109">
        <f t="shared" si="9"/>
        <v>19.899999999999999</v>
      </c>
      <c r="L169" s="115"/>
    </row>
    <row r="170" spans="1:12" ht="24" customHeight="1">
      <c r="A170" s="114"/>
      <c r="B170" s="107">
        <f>'Tax Invoice'!D166</f>
        <v>5</v>
      </c>
      <c r="C170" s="10" t="s">
        <v>841</v>
      </c>
      <c r="D170" s="10" t="s">
        <v>841</v>
      </c>
      <c r="E170" s="118" t="s">
        <v>273</v>
      </c>
      <c r="F170" s="165"/>
      <c r="G170" s="166"/>
      <c r="H170" s="11" t="s">
        <v>842</v>
      </c>
      <c r="I170" s="14">
        <f t="shared" si="8"/>
        <v>2.94</v>
      </c>
      <c r="J170" s="14">
        <v>2.94</v>
      </c>
      <c r="K170" s="109">
        <f t="shared" si="9"/>
        <v>14.7</v>
      </c>
      <c r="L170" s="115"/>
    </row>
    <row r="171" spans="1:12" ht="24" customHeight="1">
      <c r="A171" s="114"/>
      <c r="B171" s="107">
        <f>'Tax Invoice'!D167</f>
        <v>5</v>
      </c>
      <c r="C171" s="10" t="s">
        <v>841</v>
      </c>
      <c r="D171" s="10" t="s">
        <v>841</v>
      </c>
      <c r="E171" s="118" t="s">
        <v>673</v>
      </c>
      <c r="F171" s="165"/>
      <c r="G171" s="166"/>
      <c r="H171" s="11" t="s">
        <v>842</v>
      </c>
      <c r="I171" s="14">
        <f t="shared" si="8"/>
        <v>2.94</v>
      </c>
      <c r="J171" s="14">
        <v>2.94</v>
      </c>
      <c r="K171" s="109">
        <f t="shared" si="9"/>
        <v>14.7</v>
      </c>
      <c r="L171" s="115"/>
    </row>
    <row r="172" spans="1:12" ht="24" customHeight="1">
      <c r="A172" s="114"/>
      <c r="B172" s="107">
        <f>'Tax Invoice'!D168</f>
        <v>5</v>
      </c>
      <c r="C172" s="10" t="s">
        <v>841</v>
      </c>
      <c r="D172" s="10" t="s">
        <v>841</v>
      </c>
      <c r="E172" s="118" t="s">
        <v>271</v>
      </c>
      <c r="F172" s="165"/>
      <c r="G172" s="166"/>
      <c r="H172" s="11" t="s">
        <v>842</v>
      </c>
      <c r="I172" s="14">
        <f t="shared" si="8"/>
        <v>2.94</v>
      </c>
      <c r="J172" s="14">
        <v>2.94</v>
      </c>
      <c r="K172" s="109">
        <f t="shared" si="9"/>
        <v>14.7</v>
      </c>
      <c r="L172" s="115"/>
    </row>
    <row r="173" spans="1:12" ht="24" customHeight="1">
      <c r="A173" s="114"/>
      <c r="B173" s="107">
        <f>'Tax Invoice'!D169</f>
        <v>5</v>
      </c>
      <c r="C173" s="10" t="s">
        <v>841</v>
      </c>
      <c r="D173" s="10" t="s">
        <v>841</v>
      </c>
      <c r="E173" s="118" t="s">
        <v>272</v>
      </c>
      <c r="F173" s="165"/>
      <c r="G173" s="166"/>
      <c r="H173" s="11" t="s">
        <v>842</v>
      </c>
      <c r="I173" s="14">
        <f t="shared" si="8"/>
        <v>2.94</v>
      </c>
      <c r="J173" s="14">
        <v>2.94</v>
      </c>
      <c r="K173" s="109">
        <f t="shared" si="9"/>
        <v>14.7</v>
      </c>
      <c r="L173" s="115"/>
    </row>
    <row r="174" spans="1:12" ht="36" customHeight="1">
      <c r="A174" s="114"/>
      <c r="B174" s="107">
        <f>'Tax Invoice'!D170</f>
        <v>3</v>
      </c>
      <c r="C174" s="10" t="s">
        <v>843</v>
      </c>
      <c r="D174" s="10" t="s">
        <v>843</v>
      </c>
      <c r="E174" s="118" t="s">
        <v>844</v>
      </c>
      <c r="F174" s="165"/>
      <c r="G174" s="166"/>
      <c r="H174" s="11" t="s">
        <v>845</v>
      </c>
      <c r="I174" s="14">
        <f t="shared" si="8"/>
        <v>6.29</v>
      </c>
      <c r="J174" s="14">
        <v>6.29</v>
      </c>
      <c r="K174" s="109">
        <f t="shared" si="9"/>
        <v>18.87</v>
      </c>
      <c r="L174" s="115"/>
    </row>
    <row r="175" spans="1:12" ht="24" customHeight="1">
      <c r="A175" s="114"/>
      <c r="B175" s="107">
        <f>'Tax Invoice'!D171</f>
        <v>10</v>
      </c>
      <c r="C175" s="10" t="s">
        <v>846</v>
      </c>
      <c r="D175" s="10" t="s">
        <v>905</v>
      </c>
      <c r="E175" s="118" t="s">
        <v>26</v>
      </c>
      <c r="F175" s="165" t="s">
        <v>719</v>
      </c>
      <c r="G175" s="166"/>
      <c r="H175" s="11" t="s">
        <v>847</v>
      </c>
      <c r="I175" s="14">
        <f t="shared" si="8"/>
        <v>2.76</v>
      </c>
      <c r="J175" s="14">
        <v>2.76</v>
      </c>
      <c r="K175" s="109">
        <f t="shared" si="9"/>
        <v>27.599999999999998</v>
      </c>
      <c r="L175" s="115"/>
    </row>
    <row r="176" spans="1:12" ht="24" customHeight="1">
      <c r="A176" s="114"/>
      <c r="B176" s="107">
        <f>'Tax Invoice'!D172</f>
        <v>10</v>
      </c>
      <c r="C176" s="10" t="s">
        <v>846</v>
      </c>
      <c r="D176" s="10" t="s">
        <v>905</v>
      </c>
      <c r="E176" s="118" t="s">
        <v>27</v>
      </c>
      <c r="F176" s="165" t="s">
        <v>719</v>
      </c>
      <c r="G176" s="166"/>
      <c r="H176" s="11" t="s">
        <v>847</v>
      </c>
      <c r="I176" s="14">
        <f t="shared" si="8"/>
        <v>2.76</v>
      </c>
      <c r="J176" s="14">
        <v>2.76</v>
      </c>
      <c r="K176" s="109">
        <f t="shared" si="9"/>
        <v>27.599999999999998</v>
      </c>
      <c r="L176" s="115"/>
    </row>
    <row r="177" spans="1:12" ht="24" customHeight="1">
      <c r="A177" s="114"/>
      <c r="B177" s="107">
        <f>'Tax Invoice'!D173</f>
        <v>10</v>
      </c>
      <c r="C177" s="10" t="s">
        <v>846</v>
      </c>
      <c r="D177" s="10" t="s">
        <v>846</v>
      </c>
      <c r="E177" s="118" t="s">
        <v>28</v>
      </c>
      <c r="F177" s="165" t="s">
        <v>719</v>
      </c>
      <c r="G177" s="166"/>
      <c r="H177" s="11" t="s">
        <v>847</v>
      </c>
      <c r="I177" s="14">
        <f t="shared" si="8"/>
        <v>2.77</v>
      </c>
      <c r="J177" s="14">
        <v>2.77</v>
      </c>
      <c r="K177" s="109">
        <f t="shared" si="9"/>
        <v>27.7</v>
      </c>
      <c r="L177" s="115"/>
    </row>
    <row r="178" spans="1:12" ht="24" customHeight="1">
      <c r="A178" s="114"/>
      <c r="B178" s="107">
        <f>'Tax Invoice'!D174</f>
        <v>10</v>
      </c>
      <c r="C178" s="10" t="s">
        <v>848</v>
      </c>
      <c r="D178" s="10" t="s">
        <v>848</v>
      </c>
      <c r="E178" s="118"/>
      <c r="F178" s="165"/>
      <c r="G178" s="166"/>
      <c r="H178" s="11" t="s">
        <v>849</v>
      </c>
      <c r="I178" s="14">
        <f t="shared" si="8"/>
        <v>3.4</v>
      </c>
      <c r="J178" s="14">
        <v>3.4</v>
      </c>
      <c r="K178" s="109">
        <f t="shared" si="9"/>
        <v>34</v>
      </c>
      <c r="L178" s="115"/>
    </row>
    <row r="179" spans="1:12" ht="24" customHeight="1">
      <c r="A179" s="114"/>
      <c r="B179" s="107">
        <f>'Tax Invoice'!D175</f>
        <v>10</v>
      </c>
      <c r="C179" s="10" t="s">
        <v>850</v>
      </c>
      <c r="D179" s="10" t="s">
        <v>850</v>
      </c>
      <c r="E179" s="118"/>
      <c r="F179" s="165"/>
      <c r="G179" s="166"/>
      <c r="H179" s="11" t="s">
        <v>851</v>
      </c>
      <c r="I179" s="14">
        <f t="shared" si="8"/>
        <v>3.4</v>
      </c>
      <c r="J179" s="14">
        <v>3.4</v>
      </c>
      <c r="K179" s="109">
        <f t="shared" si="9"/>
        <v>34</v>
      </c>
      <c r="L179" s="115"/>
    </row>
    <row r="180" spans="1:12" ht="24" customHeight="1">
      <c r="A180" s="114"/>
      <c r="B180" s="107">
        <f>'Tax Invoice'!D176</f>
        <v>10</v>
      </c>
      <c r="C180" s="10" t="s">
        <v>852</v>
      </c>
      <c r="D180" s="10" t="s">
        <v>852</v>
      </c>
      <c r="E180" s="118"/>
      <c r="F180" s="165"/>
      <c r="G180" s="166"/>
      <c r="H180" s="11" t="s">
        <v>853</v>
      </c>
      <c r="I180" s="14">
        <f t="shared" si="8"/>
        <v>4.9000000000000004</v>
      </c>
      <c r="J180" s="14">
        <v>4.9000000000000004</v>
      </c>
      <c r="K180" s="109">
        <f t="shared" si="9"/>
        <v>49</v>
      </c>
      <c r="L180" s="115"/>
    </row>
    <row r="181" spans="1:12" ht="24" customHeight="1">
      <c r="A181" s="114"/>
      <c r="B181" s="107">
        <f>'Tax Invoice'!D177</f>
        <v>10</v>
      </c>
      <c r="C181" s="10" t="s">
        <v>854</v>
      </c>
      <c r="D181" s="10" t="s">
        <v>854</v>
      </c>
      <c r="E181" s="118"/>
      <c r="F181" s="165"/>
      <c r="G181" s="166"/>
      <c r="H181" s="11" t="s">
        <v>855</v>
      </c>
      <c r="I181" s="14">
        <f t="shared" si="8"/>
        <v>5.9</v>
      </c>
      <c r="J181" s="14">
        <v>5.9</v>
      </c>
      <c r="K181" s="109">
        <f t="shared" si="9"/>
        <v>59</v>
      </c>
      <c r="L181" s="115"/>
    </row>
    <row r="182" spans="1:12" ht="24" customHeight="1">
      <c r="A182" s="114"/>
      <c r="B182" s="107">
        <f>'Tax Invoice'!D178</f>
        <v>5</v>
      </c>
      <c r="C182" s="10" t="s">
        <v>856</v>
      </c>
      <c r="D182" s="10" t="s">
        <v>856</v>
      </c>
      <c r="E182" s="118" t="s">
        <v>23</v>
      </c>
      <c r="F182" s="165"/>
      <c r="G182" s="166"/>
      <c r="H182" s="11" t="s">
        <v>857</v>
      </c>
      <c r="I182" s="14">
        <f t="shared" ref="I182:I218" si="10">ROUNDUP(J182*$N$1,2)</f>
        <v>3.4</v>
      </c>
      <c r="J182" s="14">
        <v>3.4</v>
      </c>
      <c r="K182" s="109">
        <f t="shared" si="9"/>
        <v>17</v>
      </c>
      <c r="L182" s="115"/>
    </row>
    <row r="183" spans="1:12" ht="24" customHeight="1">
      <c r="A183" s="114"/>
      <c r="B183" s="108">
        <f>'Tax Invoice'!D179</f>
        <v>10</v>
      </c>
      <c r="C183" s="12" t="s">
        <v>858</v>
      </c>
      <c r="D183" s="12" t="s">
        <v>858</v>
      </c>
      <c r="E183" s="119"/>
      <c r="F183" s="167"/>
      <c r="G183" s="168"/>
      <c r="H183" s="13" t="s">
        <v>859</v>
      </c>
      <c r="I183" s="15">
        <f t="shared" si="10"/>
        <v>4.9000000000000004</v>
      </c>
      <c r="J183" s="15">
        <v>4.9000000000000004</v>
      </c>
      <c r="K183" s="110">
        <f t="shared" ref="K183:K218" si="11">I183*B183</f>
        <v>49</v>
      </c>
      <c r="L183" s="115"/>
    </row>
    <row r="184" spans="1:12" s="2" customFormat="1" ht="13.5" thickBot="1">
      <c r="A184" s="114"/>
      <c r="B184" s="132"/>
      <c r="C184" s="133"/>
      <c r="D184" s="134"/>
      <c r="E184" s="134"/>
      <c r="F184" s="134"/>
      <c r="G184" s="134"/>
      <c r="H184" s="135" t="s">
        <v>916</v>
      </c>
      <c r="I184" s="136"/>
      <c r="J184" s="137"/>
      <c r="K184" s="137"/>
      <c r="L184" s="149"/>
    </row>
    <row r="185" spans="1:12" s="2" customFormat="1" ht="13.5" thickTop="1">
      <c r="A185" s="114"/>
      <c r="B185" s="107">
        <v>10</v>
      </c>
      <c r="C185" s="10" t="s">
        <v>917</v>
      </c>
      <c r="D185" s="118" t="s">
        <v>917</v>
      </c>
      <c r="E185" s="118" t="s">
        <v>918</v>
      </c>
      <c r="F185" s="165" t="s">
        <v>919</v>
      </c>
      <c r="G185" s="166"/>
      <c r="H185" s="11" t="s">
        <v>920</v>
      </c>
      <c r="I185" s="14">
        <f t="shared" si="10"/>
        <v>0.59</v>
      </c>
      <c r="J185" s="14">
        <v>0.59</v>
      </c>
      <c r="K185" s="109">
        <f t="shared" si="11"/>
        <v>5.8999999999999995</v>
      </c>
      <c r="L185" s="149"/>
    </row>
    <row r="186" spans="1:12" s="2" customFormat="1" ht="24" hidden="1">
      <c r="A186" s="114"/>
      <c r="B186" s="156">
        <v>0</v>
      </c>
      <c r="C186" s="157" t="s">
        <v>921</v>
      </c>
      <c r="D186" s="158" t="s">
        <v>922</v>
      </c>
      <c r="E186" s="158" t="s">
        <v>923</v>
      </c>
      <c r="F186" s="163"/>
      <c r="G186" s="164"/>
      <c r="H186" s="160" t="s">
        <v>924</v>
      </c>
      <c r="I186" s="161">
        <f t="shared" si="10"/>
        <v>1.19</v>
      </c>
      <c r="J186" s="161">
        <v>1.19</v>
      </c>
      <c r="K186" s="162">
        <f t="shared" si="11"/>
        <v>0</v>
      </c>
      <c r="L186" s="149"/>
    </row>
    <row r="187" spans="1:12" s="2" customFormat="1" ht="24" hidden="1">
      <c r="A187" s="114"/>
      <c r="B187" s="156">
        <v>0</v>
      </c>
      <c r="C187" s="157" t="s">
        <v>739</v>
      </c>
      <c r="D187" s="158" t="s">
        <v>925</v>
      </c>
      <c r="E187" s="158" t="s">
        <v>926</v>
      </c>
      <c r="F187" s="158"/>
      <c r="G187" s="159"/>
      <c r="H187" s="160" t="s">
        <v>927</v>
      </c>
      <c r="I187" s="161">
        <f t="shared" si="10"/>
        <v>0.99</v>
      </c>
      <c r="J187" s="161">
        <v>0.99</v>
      </c>
      <c r="K187" s="162">
        <f t="shared" si="11"/>
        <v>0</v>
      </c>
      <c r="L187" s="149"/>
    </row>
    <row r="188" spans="1:12" s="2" customFormat="1" ht="24" hidden="1">
      <c r="A188" s="114"/>
      <c r="B188" s="156">
        <v>0</v>
      </c>
      <c r="C188" s="157" t="s">
        <v>739</v>
      </c>
      <c r="D188" s="158" t="s">
        <v>928</v>
      </c>
      <c r="E188" s="158" t="s">
        <v>929</v>
      </c>
      <c r="F188" s="158"/>
      <c r="G188" s="159"/>
      <c r="H188" s="160" t="s">
        <v>930</v>
      </c>
      <c r="I188" s="161">
        <f t="shared" si="10"/>
        <v>1.29</v>
      </c>
      <c r="J188" s="161">
        <v>1.29</v>
      </c>
      <c r="K188" s="162">
        <f t="shared" si="11"/>
        <v>0</v>
      </c>
      <c r="L188" s="149"/>
    </row>
    <row r="189" spans="1:12" s="2" customFormat="1" ht="24" hidden="1">
      <c r="A189" s="114"/>
      <c r="B189" s="156">
        <v>0</v>
      </c>
      <c r="C189" s="157" t="s">
        <v>739</v>
      </c>
      <c r="D189" s="158" t="s">
        <v>931</v>
      </c>
      <c r="E189" s="158" t="s">
        <v>932</v>
      </c>
      <c r="F189" s="158"/>
      <c r="G189" s="159"/>
      <c r="H189" s="160" t="s">
        <v>933</v>
      </c>
      <c r="I189" s="161">
        <f t="shared" si="10"/>
        <v>1.49</v>
      </c>
      <c r="J189" s="161">
        <v>1.49</v>
      </c>
      <c r="K189" s="162">
        <f t="shared" si="11"/>
        <v>0</v>
      </c>
      <c r="L189" s="149"/>
    </row>
    <row r="190" spans="1:12" s="2" customFormat="1" ht="36">
      <c r="A190" s="114"/>
      <c r="B190" s="107">
        <v>10</v>
      </c>
      <c r="C190" s="10" t="s">
        <v>934</v>
      </c>
      <c r="D190" s="10" t="s">
        <v>934</v>
      </c>
      <c r="E190" s="118" t="s">
        <v>935</v>
      </c>
      <c r="F190" s="118" t="s">
        <v>936</v>
      </c>
      <c r="G190" s="120"/>
      <c r="H190" s="11" t="s">
        <v>937</v>
      </c>
      <c r="I190" s="14">
        <f t="shared" si="10"/>
        <v>2.0099999999999998</v>
      </c>
      <c r="J190" s="14">
        <v>2.0099999999999998</v>
      </c>
      <c r="K190" s="109">
        <f t="shared" si="11"/>
        <v>20.099999999999998</v>
      </c>
      <c r="L190" s="149"/>
    </row>
    <row r="191" spans="1:12" s="2" customFormat="1" ht="36">
      <c r="A191" s="114"/>
      <c r="B191" s="107">
        <v>10</v>
      </c>
      <c r="C191" s="10" t="s">
        <v>934</v>
      </c>
      <c r="D191" s="10" t="s">
        <v>934</v>
      </c>
      <c r="E191" s="118" t="s">
        <v>935</v>
      </c>
      <c r="F191" s="118" t="s">
        <v>936</v>
      </c>
      <c r="G191" s="120"/>
      <c r="H191" s="11" t="s">
        <v>937</v>
      </c>
      <c r="I191" s="14">
        <f t="shared" si="10"/>
        <v>2.0099999999999998</v>
      </c>
      <c r="J191" s="14">
        <v>2.0099999999999998</v>
      </c>
      <c r="K191" s="109">
        <f t="shared" si="11"/>
        <v>20.099999999999998</v>
      </c>
      <c r="L191" s="149"/>
    </row>
    <row r="192" spans="1:12" s="2" customFormat="1" ht="36">
      <c r="A192" s="114"/>
      <c r="B192" s="107">
        <v>10</v>
      </c>
      <c r="C192" s="10" t="s">
        <v>934</v>
      </c>
      <c r="D192" s="10" t="s">
        <v>934</v>
      </c>
      <c r="E192" s="118" t="s">
        <v>918</v>
      </c>
      <c r="F192" s="118" t="s">
        <v>938</v>
      </c>
      <c r="G192" s="120"/>
      <c r="H192" s="11" t="s">
        <v>937</v>
      </c>
      <c r="I192" s="14">
        <f t="shared" si="10"/>
        <v>2.0099999999999998</v>
      </c>
      <c r="J192" s="14">
        <v>2.0099999999999998</v>
      </c>
      <c r="K192" s="109">
        <f t="shared" si="11"/>
        <v>20.099999999999998</v>
      </c>
      <c r="L192" s="149"/>
    </row>
    <row r="193" spans="1:12" s="2" customFormat="1" ht="12.75" hidden="1">
      <c r="A193" s="114"/>
      <c r="B193" s="156">
        <v>0</v>
      </c>
      <c r="C193" s="157" t="s">
        <v>939</v>
      </c>
      <c r="D193" s="158" t="s">
        <v>940</v>
      </c>
      <c r="E193" s="158" t="s">
        <v>941</v>
      </c>
      <c r="F193" s="158"/>
      <c r="G193" s="159"/>
      <c r="H193" s="160" t="s">
        <v>942</v>
      </c>
      <c r="I193" s="161">
        <f t="shared" si="10"/>
        <v>0.69</v>
      </c>
      <c r="J193" s="161">
        <v>0.69</v>
      </c>
      <c r="K193" s="162">
        <f t="shared" si="11"/>
        <v>0</v>
      </c>
      <c r="L193" s="149"/>
    </row>
    <row r="194" spans="1:12" s="2" customFormat="1" ht="12.75">
      <c r="A194" s="114"/>
      <c r="B194" s="107">
        <v>10</v>
      </c>
      <c r="C194" s="10" t="s">
        <v>943</v>
      </c>
      <c r="D194" s="118" t="s">
        <v>944</v>
      </c>
      <c r="E194" s="118" t="s">
        <v>941</v>
      </c>
      <c r="F194" s="118"/>
      <c r="G194" s="120"/>
      <c r="H194" s="11" t="s">
        <v>945</v>
      </c>
      <c r="I194" s="14">
        <f t="shared" si="10"/>
        <v>0.99</v>
      </c>
      <c r="J194" s="14">
        <v>0.99</v>
      </c>
      <c r="K194" s="109">
        <f t="shared" si="11"/>
        <v>9.9</v>
      </c>
      <c r="L194" s="149"/>
    </row>
    <row r="195" spans="1:12" s="2" customFormat="1" ht="24" hidden="1">
      <c r="A195" s="114"/>
      <c r="B195" s="156">
        <v>0</v>
      </c>
      <c r="C195" s="157" t="s">
        <v>730</v>
      </c>
      <c r="D195" s="158" t="s">
        <v>946</v>
      </c>
      <c r="E195" s="158" t="s">
        <v>947</v>
      </c>
      <c r="F195" s="158"/>
      <c r="G195" s="159"/>
      <c r="H195" s="160" t="s">
        <v>948</v>
      </c>
      <c r="I195" s="161">
        <f t="shared" si="10"/>
        <v>1.39</v>
      </c>
      <c r="J195" s="161">
        <v>1.39</v>
      </c>
      <c r="K195" s="162">
        <f t="shared" si="11"/>
        <v>0</v>
      </c>
      <c r="L195" s="149"/>
    </row>
    <row r="196" spans="1:12" s="2" customFormat="1" ht="12" hidden="1" customHeight="1">
      <c r="A196" s="114"/>
      <c r="B196" s="156">
        <v>0</v>
      </c>
      <c r="C196" s="157" t="s">
        <v>742</v>
      </c>
      <c r="D196" s="158" t="s">
        <v>949</v>
      </c>
      <c r="E196" s="158" t="s">
        <v>950</v>
      </c>
      <c r="F196" s="158"/>
      <c r="G196" s="159"/>
      <c r="H196" s="160" t="s">
        <v>951</v>
      </c>
      <c r="I196" s="161">
        <f t="shared" si="10"/>
        <v>1.69</v>
      </c>
      <c r="J196" s="161">
        <v>1.69</v>
      </c>
      <c r="K196" s="162">
        <f t="shared" si="11"/>
        <v>0</v>
      </c>
      <c r="L196" s="149"/>
    </row>
    <row r="197" spans="1:12" s="2" customFormat="1" ht="24" hidden="1">
      <c r="A197" s="114"/>
      <c r="B197" s="156">
        <v>0</v>
      </c>
      <c r="C197" s="157" t="s">
        <v>742</v>
      </c>
      <c r="D197" s="158" t="s">
        <v>952</v>
      </c>
      <c r="E197" s="158" t="s">
        <v>953</v>
      </c>
      <c r="F197" s="158"/>
      <c r="G197" s="159"/>
      <c r="H197" s="160" t="s">
        <v>954</v>
      </c>
      <c r="I197" s="161">
        <f t="shared" si="10"/>
        <v>2.99</v>
      </c>
      <c r="J197" s="161">
        <v>2.99</v>
      </c>
      <c r="K197" s="162">
        <f t="shared" si="11"/>
        <v>0</v>
      </c>
      <c r="L197" s="149"/>
    </row>
    <row r="198" spans="1:12" s="2" customFormat="1" ht="24" hidden="1">
      <c r="A198" s="114"/>
      <c r="B198" s="156">
        <v>0</v>
      </c>
      <c r="C198" s="157" t="s">
        <v>742</v>
      </c>
      <c r="D198" s="158" t="s">
        <v>955</v>
      </c>
      <c r="E198" s="158" t="s">
        <v>947</v>
      </c>
      <c r="F198" s="158"/>
      <c r="G198" s="159"/>
      <c r="H198" s="160" t="s">
        <v>956</v>
      </c>
      <c r="I198" s="161">
        <f t="shared" si="10"/>
        <v>3.44</v>
      </c>
      <c r="J198" s="161">
        <v>3.44</v>
      </c>
      <c r="K198" s="162">
        <f t="shared" si="11"/>
        <v>0</v>
      </c>
      <c r="L198" s="149"/>
    </row>
    <row r="199" spans="1:12" s="2" customFormat="1" ht="12" hidden="1" customHeight="1">
      <c r="A199" s="114"/>
      <c r="B199" s="156">
        <v>0</v>
      </c>
      <c r="C199" s="157" t="s">
        <v>742</v>
      </c>
      <c r="D199" s="158" t="s">
        <v>957</v>
      </c>
      <c r="E199" s="158" t="s">
        <v>958</v>
      </c>
      <c r="F199" s="158"/>
      <c r="G199" s="159"/>
      <c r="H199" s="160" t="s">
        <v>959</v>
      </c>
      <c r="I199" s="161">
        <f t="shared" si="10"/>
        <v>3.84</v>
      </c>
      <c r="J199" s="161">
        <v>3.84</v>
      </c>
      <c r="K199" s="162">
        <f t="shared" si="11"/>
        <v>0</v>
      </c>
      <c r="L199" s="149"/>
    </row>
    <row r="200" spans="1:12" s="2" customFormat="1" ht="12.75" hidden="1">
      <c r="A200" s="114"/>
      <c r="B200" s="156">
        <v>0</v>
      </c>
      <c r="C200" s="157" t="s">
        <v>736</v>
      </c>
      <c r="D200" s="158" t="s">
        <v>960</v>
      </c>
      <c r="E200" s="158" t="s">
        <v>961</v>
      </c>
      <c r="F200" s="158" t="s">
        <v>947</v>
      </c>
      <c r="G200" s="159"/>
      <c r="H200" s="160" t="s">
        <v>962</v>
      </c>
      <c r="I200" s="161">
        <f t="shared" si="10"/>
        <v>2.44</v>
      </c>
      <c r="J200" s="161">
        <v>2.44</v>
      </c>
      <c r="K200" s="162">
        <f t="shared" si="11"/>
        <v>0</v>
      </c>
      <c r="L200" s="149"/>
    </row>
    <row r="201" spans="1:12" s="2" customFormat="1" ht="12.75" hidden="1">
      <c r="A201" s="114"/>
      <c r="B201" s="156">
        <v>0</v>
      </c>
      <c r="C201" s="157" t="s">
        <v>747</v>
      </c>
      <c r="D201" s="158" t="s">
        <v>963</v>
      </c>
      <c r="E201" s="158" t="s">
        <v>961</v>
      </c>
      <c r="F201" s="158" t="s">
        <v>964</v>
      </c>
      <c r="G201" s="159"/>
      <c r="H201" s="160" t="s">
        <v>965</v>
      </c>
      <c r="I201" s="161">
        <f t="shared" si="10"/>
        <v>0.66</v>
      </c>
      <c r="J201" s="161">
        <v>0.66</v>
      </c>
      <c r="K201" s="162">
        <f t="shared" si="11"/>
        <v>0</v>
      </c>
      <c r="L201" s="149"/>
    </row>
    <row r="202" spans="1:12" s="2" customFormat="1" ht="12.75" hidden="1">
      <c r="A202" s="114"/>
      <c r="B202" s="156">
        <v>0</v>
      </c>
      <c r="C202" s="157" t="s">
        <v>966</v>
      </c>
      <c r="D202" s="158" t="s">
        <v>967</v>
      </c>
      <c r="E202" s="158" t="s">
        <v>935</v>
      </c>
      <c r="F202" s="158"/>
      <c r="G202" s="159"/>
      <c r="H202" s="160" t="s">
        <v>968</v>
      </c>
      <c r="I202" s="161">
        <f t="shared" si="10"/>
        <v>1.19</v>
      </c>
      <c r="J202" s="161">
        <v>1.19</v>
      </c>
      <c r="K202" s="162">
        <f t="shared" si="11"/>
        <v>0</v>
      </c>
      <c r="L202" s="149"/>
    </row>
    <row r="203" spans="1:12" s="2" customFormat="1" ht="24">
      <c r="A203" s="114"/>
      <c r="B203" s="107">
        <v>20</v>
      </c>
      <c r="C203" s="10" t="s">
        <v>969</v>
      </c>
      <c r="D203" s="118" t="s">
        <v>970</v>
      </c>
      <c r="E203" s="118" t="s">
        <v>961</v>
      </c>
      <c r="F203" s="118" t="s">
        <v>971</v>
      </c>
      <c r="G203" s="120"/>
      <c r="H203" s="11" t="s">
        <v>972</v>
      </c>
      <c r="I203" s="14">
        <f t="shared" si="10"/>
        <v>0.69</v>
      </c>
      <c r="J203" s="14">
        <v>0.69</v>
      </c>
      <c r="K203" s="109">
        <f t="shared" si="11"/>
        <v>13.799999999999999</v>
      </c>
      <c r="L203" s="149"/>
    </row>
    <row r="204" spans="1:12" s="2" customFormat="1" ht="12.75" hidden="1">
      <c r="A204" s="114"/>
      <c r="B204" s="156">
        <v>0</v>
      </c>
      <c r="C204" s="157" t="s">
        <v>973</v>
      </c>
      <c r="D204" s="158" t="s">
        <v>974</v>
      </c>
      <c r="E204" s="158" t="s">
        <v>918</v>
      </c>
      <c r="F204" s="158"/>
      <c r="G204" s="159"/>
      <c r="H204" s="160" t="s">
        <v>975</v>
      </c>
      <c r="I204" s="161">
        <f t="shared" si="10"/>
        <v>1.89</v>
      </c>
      <c r="J204" s="161">
        <v>1.89</v>
      </c>
      <c r="K204" s="162">
        <f t="shared" si="11"/>
        <v>0</v>
      </c>
      <c r="L204" s="149"/>
    </row>
    <row r="205" spans="1:12" s="2" customFormat="1" ht="12.75" hidden="1">
      <c r="A205" s="114"/>
      <c r="B205" s="156">
        <v>0</v>
      </c>
      <c r="C205" s="157" t="s">
        <v>973</v>
      </c>
      <c r="D205" s="158" t="s">
        <v>976</v>
      </c>
      <c r="E205" s="158" t="s">
        <v>947</v>
      </c>
      <c r="F205" s="158"/>
      <c r="G205" s="159"/>
      <c r="H205" s="160" t="s">
        <v>977</v>
      </c>
      <c r="I205" s="161">
        <f t="shared" si="10"/>
        <v>2.79</v>
      </c>
      <c r="J205" s="161">
        <v>2.79</v>
      </c>
      <c r="K205" s="162">
        <f t="shared" si="11"/>
        <v>0</v>
      </c>
      <c r="L205" s="149"/>
    </row>
    <row r="206" spans="1:12" s="2" customFormat="1" ht="12.75" hidden="1">
      <c r="A206" s="114"/>
      <c r="B206" s="156">
        <v>0</v>
      </c>
      <c r="C206" s="157" t="s">
        <v>973</v>
      </c>
      <c r="D206" s="158" t="s">
        <v>978</v>
      </c>
      <c r="E206" s="158" t="s">
        <v>958</v>
      </c>
      <c r="F206" s="158"/>
      <c r="G206" s="159"/>
      <c r="H206" s="160" t="s">
        <v>979</v>
      </c>
      <c r="I206" s="161">
        <f t="shared" si="10"/>
        <v>2.99</v>
      </c>
      <c r="J206" s="161">
        <v>2.99</v>
      </c>
      <c r="K206" s="162">
        <f t="shared" si="11"/>
        <v>0</v>
      </c>
      <c r="L206" s="149"/>
    </row>
    <row r="207" spans="1:12" s="2" customFormat="1" ht="12.75" hidden="1">
      <c r="A207" s="114"/>
      <c r="B207" s="156">
        <v>0</v>
      </c>
      <c r="C207" s="157" t="s">
        <v>980</v>
      </c>
      <c r="D207" s="158" t="s">
        <v>981</v>
      </c>
      <c r="E207" s="158" t="s">
        <v>982</v>
      </c>
      <c r="F207" s="158"/>
      <c r="G207" s="159"/>
      <c r="H207" s="160" t="s">
        <v>983</v>
      </c>
      <c r="I207" s="161">
        <f t="shared" si="10"/>
        <v>2.2400000000000002</v>
      </c>
      <c r="J207" s="161">
        <v>2.2400000000000002</v>
      </c>
      <c r="K207" s="162">
        <f t="shared" si="11"/>
        <v>0</v>
      </c>
      <c r="L207" s="149"/>
    </row>
    <row r="208" spans="1:12" s="2" customFormat="1" ht="12.75" hidden="1">
      <c r="A208" s="114"/>
      <c r="B208" s="156">
        <v>0</v>
      </c>
      <c r="C208" s="157" t="s">
        <v>980</v>
      </c>
      <c r="D208" s="158" t="s">
        <v>984</v>
      </c>
      <c r="E208" s="158" t="s">
        <v>935</v>
      </c>
      <c r="F208" s="158"/>
      <c r="G208" s="159"/>
      <c r="H208" s="160" t="s">
        <v>985</v>
      </c>
      <c r="I208" s="161">
        <f t="shared" si="10"/>
        <v>3.09</v>
      </c>
      <c r="J208" s="161">
        <v>3.09</v>
      </c>
      <c r="K208" s="162">
        <f t="shared" si="11"/>
        <v>0</v>
      </c>
      <c r="L208" s="149"/>
    </row>
    <row r="209" spans="1:12" s="2" customFormat="1" ht="12.75" hidden="1">
      <c r="A209" s="114"/>
      <c r="B209" s="156">
        <v>0</v>
      </c>
      <c r="C209" s="157" t="s">
        <v>986</v>
      </c>
      <c r="D209" s="158" t="s">
        <v>987</v>
      </c>
      <c r="E209" s="158" t="s">
        <v>988</v>
      </c>
      <c r="F209" s="158"/>
      <c r="G209" s="159"/>
      <c r="H209" s="160" t="s">
        <v>989</v>
      </c>
      <c r="I209" s="161">
        <f t="shared" si="10"/>
        <v>2.99</v>
      </c>
      <c r="J209" s="161">
        <v>2.99</v>
      </c>
      <c r="K209" s="162">
        <f t="shared" si="11"/>
        <v>0</v>
      </c>
      <c r="L209" s="149"/>
    </row>
    <row r="210" spans="1:12" s="2" customFormat="1" ht="12.75" hidden="1">
      <c r="A210" s="114"/>
      <c r="B210" s="156">
        <v>0</v>
      </c>
      <c r="C210" s="157" t="s">
        <v>990</v>
      </c>
      <c r="D210" s="158" t="s">
        <v>990</v>
      </c>
      <c r="E210" s="158" t="s">
        <v>961</v>
      </c>
      <c r="F210" s="158" t="s">
        <v>988</v>
      </c>
      <c r="G210" s="159"/>
      <c r="H210" s="160" t="s">
        <v>991</v>
      </c>
      <c r="I210" s="161">
        <f t="shared" si="10"/>
        <v>1.99</v>
      </c>
      <c r="J210" s="161">
        <v>1.99</v>
      </c>
      <c r="K210" s="162">
        <f t="shared" si="11"/>
        <v>0</v>
      </c>
      <c r="L210" s="149"/>
    </row>
    <row r="211" spans="1:12" s="2" customFormat="1" ht="24" hidden="1">
      <c r="A211" s="114"/>
      <c r="B211" s="156">
        <v>0</v>
      </c>
      <c r="C211" s="157" t="s">
        <v>992</v>
      </c>
      <c r="D211" s="158" t="s">
        <v>992</v>
      </c>
      <c r="E211" s="158" t="s">
        <v>993</v>
      </c>
      <c r="F211" s="158" t="s">
        <v>971</v>
      </c>
      <c r="G211" s="159"/>
      <c r="H211" s="160" t="s">
        <v>994</v>
      </c>
      <c r="I211" s="161">
        <f t="shared" si="10"/>
        <v>1.99</v>
      </c>
      <c r="J211" s="161">
        <v>1.99</v>
      </c>
      <c r="K211" s="162">
        <f t="shared" si="11"/>
        <v>0</v>
      </c>
      <c r="L211" s="149"/>
    </row>
    <row r="212" spans="1:12" s="2" customFormat="1" ht="24" hidden="1">
      <c r="A212" s="114"/>
      <c r="B212" s="156">
        <v>0</v>
      </c>
      <c r="C212" s="157" t="s">
        <v>992</v>
      </c>
      <c r="D212" s="158" t="s">
        <v>992</v>
      </c>
      <c r="E212" s="158" t="s">
        <v>993</v>
      </c>
      <c r="F212" s="158" t="s">
        <v>935</v>
      </c>
      <c r="G212" s="159"/>
      <c r="H212" s="160" t="s">
        <v>994</v>
      </c>
      <c r="I212" s="161">
        <f t="shared" si="10"/>
        <v>1.99</v>
      </c>
      <c r="J212" s="161">
        <v>1.99</v>
      </c>
      <c r="K212" s="162">
        <f t="shared" si="11"/>
        <v>0</v>
      </c>
      <c r="L212" s="149"/>
    </row>
    <row r="213" spans="1:12" s="2" customFormat="1" ht="12.75" hidden="1">
      <c r="A213" s="114"/>
      <c r="B213" s="156">
        <v>0</v>
      </c>
      <c r="C213" s="157" t="s">
        <v>995</v>
      </c>
      <c r="D213" s="158" t="s">
        <v>996</v>
      </c>
      <c r="E213" s="158" t="s">
        <v>918</v>
      </c>
      <c r="F213" s="158"/>
      <c r="G213" s="159"/>
      <c r="H213" s="160" t="s">
        <v>997</v>
      </c>
      <c r="I213" s="161">
        <f t="shared" si="10"/>
        <v>1.0900000000000001</v>
      </c>
      <c r="J213" s="161">
        <v>1.0900000000000001</v>
      </c>
      <c r="K213" s="162">
        <f t="shared" si="11"/>
        <v>0</v>
      </c>
      <c r="L213" s="149"/>
    </row>
    <row r="214" spans="1:12" s="2" customFormat="1" ht="24">
      <c r="A214" s="114"/>
      <c r="B214" s="107">
        <v>3</v>
      </c>
      <c r="C214" s="10" t="s">
        <v>998</v>
      </c>
      <c r="D214" s="118" t="s">
        <v>998</v>
      </c>
      <c r="E214" s="118"/>
      <c r="F214" s="118"/>
      <c r="G214" s="120"/>
      <c r="H214" s="11" t="s">
        <v>999</v>
      </c>
      <c r="I214" s="14">
        <f t="shared" si="10"/>
        <v>29.15</v>
      </c>
      <c r="J214" s="14">
        <v>29.15</v>
      </c>
      <c r="K214" s="109">
        <f t="shared" si="11"/>
        <v>87.449999999999989</v>
      </c>
      <c r="L214" s="149"/>
    </row>
    <row r="215" spans="1:12" s="2" customFormat="1" ht="36">
      <c r="A215" s="114"/>
      <c r="B215" s="107">
        <v>10</v>
      </c>
      <c r="C215" s="10" t="s">
        <v>820</v>
      </c>
      <c r="D215" s="118" t="s">
        <v>1000</v>
      </c>
      <c r="E215" s="118" t="s">
        <v>993</v>
      </c>
      <c r="F215" s="118" t="s">
        <v>982</v>
      </c>
      <c r="G215" s="120"/>
      <c r="H215" s="11" t="s">
        <v>1001</v>
      </c>
      <c r="I215" s="14">
        <f t="shared" si="10"/>
        <v>7.75</v>
      </c>
      <c r="J215" s="14">
        <v>7.75</v>
      </c>
      <c r="K215" s="109">
        <f t="shared" si="11"/>
        <v>77.5</v>
      </c>
      <c r="L215" s="149"/>
    </row>
    <row r="216" spans="1:12" s="2" customFormat="1" ht="36" hidden="1">
      <c r="A216" s="114"/>
      <c r="B216" s="156">
        <v>0</v>
      </c>
      <c r="C216" s="157" t="s">
        <v>824</v>
      </c>
      <c r="D216" s="158" t="s">
        <v>1002</v>
      </c>
      <c r="E216" s="158" t="s">
        <v>1003</v>
      </c>
      <c r="F216" s="163" t="s">
        <v>935</v>
      </c>
      <c r="G216" s="164"/>
      <c r="H216" s="160" t="s">
        <v>1004</v>
      </c>
      <c r="I216" s="161">
        <f t="shared" si="10"/>
        <v>8.59</v>
      </c>
      <c r="J216" s="161">
        <v>8.59</v>
      </c>
      <c r="K216" s="162">
        <f t="shared" si="11"/>
        <v>0</v>
      </c>
      <c r="L216" s="149"/>
    </row>
    <row r="217" spans="1:12" s="2" customFormat="1" ht="24">
      <c r="A217" s="114"/>
      <c r="B217" s="107">
        <v>2</v>
      </c>
      <c r="C217" s="10" t="s">
        <v>1005</v>
      </c>
      <c r="D217" s="118" t="s">
        <v>1005</v>
      </c>
      <c r="E217" s="118"/>
      <c r="F217" s="165"/>
      <c r="G217" s="166"/>
      <c r="H217" s="11" t="s">
        <v>1006</v>
      </c>
      <c r="I217" s="14">
        <f t="shared" si="10"/>
        <v>68.48</v>
      </c>
      <c r="J217" s="14">
        <v>68.48</v>
      </c>
      <c r="K217" s="109">
        <f t="shared" si="11"/>
        <v>136.96</v>
      </c>
      <c r="L217" s="149"/>
    </row>
    <row r="218" spans="1:12" s="2" customFormat="1" ht="24">
      <c r="A218" s="114"/>
      <c r="B218" s="108">
        <v>2</v>
      </c>
      <c r="C218" s="12" t="s">
        <v>1007</v>
      </c>
      <c r="D218" s="119" t="s">
        <v>1007</v>
      </c>
      <c r="E218" s="119"/>
      <c r="F218" s="167"/>
      <c r="G218" s="168"/>
      <c r="H218" s="13" t="s">
        <v>1008</v>
      </c>
      <c r="I218" s="15">
        <f t="shared" si="10"/>
        <v>21.93</v>
      </c>
      <c r="J218" s="15">
        <v>21.93</v>
      </c>
      <c r="K218" s="110">
        <f t="shared" si="11"/>
        <v>43.86</v>
      </c>
      <c r="L218" s="149"/>
    </row>
    <row r="219" spans="1:12" ht="12.75" customHeight="1">
      <c r="A219" s="114"/>
      <c r="B219" s="129">
        <f>SUM(B22:B218)</f>
        <v>2633</v>
      </c>
      <c r="C219" s="129" t="s">
        <v>144</v>
      </c>
      <c r="D219" s="129"/>
      <c r="E219" s="129"/>
      <c r="F219" s="129"/>
      <c r="G219" s="129"/>
      <c r="H219" s="129"/>
      <c r="I219" s="130" t="s">
        <v>255</v>
      </c>
      <c r="J219" s="130" t="s">
        <v>255</v>
      </c>
      <c r="K219" s="131">
        <f>SUM(K22:K218)</f>
        <v>3863</v>
      </c>
      <c r="L219" s="115"/>
    </row>
    <row r="220" spans="1:12" ht="12.75" customHeight="1">
      <c r="A220" s="114"/>
      <c r="B220" s="129"/>
      <c r="C220" s="129"/>
      <c r="D220" s="129"/>
      <c r="E220" s="129"/>
      <c r="F220" s="129"/>
      <c r="G220" s="129"/>
      <c r="H220" s="129"/>
      <c r="I220" s="130" t="s">
        <v>1009</v>
      </c>
      <c r="J220" s="130" t="s">
        <v>184</v>
      </c>
      <c r="K220" s="131">
        <f>K219*-40%</f>
        <v>-1545.2</v>
      </c>
      <c r="L220" s="115"/>
    </row>
    <row r="221" spans="1:12" ht="12.75" customHeight="1" outlineLevel="1">
      <c r="A221" s="114"/>
      <c r="B221" s="129"/>
      <c r="C221" s="129"/>
      <c r="D221" s="129"/>
      <c r="E221" s="129"/>
      <c r="F221" s="129"/>
      <c r="G221" s="129"/>
      <c r="H221" s="129"/>
      <c r="I221" s="130" t="s">
        <v>1010</v>
      </c>
      <c r="J221" s="130" t="s">
        <v>185</v>
      </c>
      <c r="K221" s="131">
        <f>Invoice!J225</f>
        <v>0</v>
      </c>
      <c r="L221" s="115"/>
    </row>
    <row r="222" spans="1:12" ht="12.75" customHeight="1">
      <c r="A222" s="114"/>
      <c r="B222" s="129"/>
      <c r="C222" s="129"/>
      <c r="D222" s="129"/>
      <c r="E222" s="129"/>
      <c r="F222" s="129"/>
      <c r="G222" s="129"/>
      <c r="H222" s="129"/>
      <c r="I222" s="130" t="s">
        <v>257</v>
      </c>
      <c r="J222" s="130" t="s">
        <v>257</v>
      </c>
      <c r="K222" s="131">
        <f>SUM(K219:K221)</f>
        <v>2317.8000000000002</v>
      </c>
      <c r="L222" s="115"/>
    </row>
    <row r="223" spans="1:12" ht="12.75" customHeight="1">
      <c r="A223" s="6"/>
      <c r="B223" s="7"/>
      <c r="C223" s="7"/>
      <c r="D223" s="7"/>
      <c r="E223" s="7"/>
      <c r="F223" s="7"/>
      <c r="G223" s="7"/>
      <c r="H223" s="7" t="s">
        <v>1015</v>
      </c>
      <c r="I223" s="7"/>
      <c r="J223" s="7"/>
      <c r="K223" s="7"/>
      <c r="L223" s="8"/>
    </row>
    <row r="224" spans="1:12" ht="12.75" customHeight="1"/>
    <row r="225" ht="12.75" customHeight="1"/>
    <row r="226" ht="12.75" customHeight="1"/>
    <row r="227" ht="12.75" customHeight="1"/>
    <row r="228" ht="12.75" customHeight="1"/>
    <row r="229" ht="12.75" customHeight="1"/>
    <row r="230" ht="12.75" customHeight="1"/>
  </sheetData>
  <mergeCells count="171">
    <mergeCell ref="K10:K11"/>
    <mergeCell ref="K14:K15"/>
    <mergeCell ref="F24:G24"/>
    <mergeCell ref="F25:G25"/>
    <mergeCell ref="F23:G23"/>
    <mergeCell ref="F28:G28"/>
    <mergeCell ref="F29:G29"/>
    <mergeCell ref="F26:G26"/>
    <mergeCell ref="F27:G27"/>
    <mergeCell ref="F20:G20"/>
    <mergeCell ref="F21:G21"/>
    <mergeCell ref="F22:G22"/>
    <mergeCell ref="F35:G35"/>
    <mergeCell ref="F36:G36"/>
    <mergeCell ref="F37:G37"/>
    <mergeCell ref="F38:G38"/>
    <mergeCell ref="F39:G39"/>
    <mergeCell ref="F30:G30"/>
    <mergeCell ref="F31:G31"/>
    <mergeCell ref="F32:G32"/>
    <mergeCell ref="F33:G33"/>
    <mergeCell ref="F34:G34"/>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35:G135"/>
    <mergeCell ref="F136:G136"/>
    <mergeCell ref="F137:G137"/>
    <mergeCell ref="F138:G138"/>
    <mergeCell ref="F139:G139"/>
    <mergeCell ref="F130:G130"/>
    <mergeCell ref="F131:G131"/>
    <mergeCell ref="F132:G132"/>
    <mergeCell ref="F133:G133"/>
    <mergeCell ref="F134:G134"/>
    <mergeCell ref="F145:G145"/>
    <mergeCell ref="F146:G146"/>
    <mergeCell ref="F147:G147"/>
    <mergeCell ref="F148:G148"/>
    <mergeCell ref="F149:G149"/>
    <mergeCell ref="F140:G140"/>
    <mergeCell ref="F141:G141"/>
    <mergeCell ref="F142:G142"/>
    <mergeCell ref="F143:G143"/>
    <mergeCell ref="F144:G144"/>
    <mergeCell ref="F155:G155"/>
    <mergeCell ref="F156:G156"/>
    <mergeCell ref="F157:G157"/>
    <mergeCell ref="F158:G158"/>
    <mergeCell ref="F159:G159"/>
    <mergeCell ref="F150:G150"/>
    <mergeCell ref="F151:G151"/>
    <mergeCell ref="F152:G152"/>
    <mergeCell ref="F153:G153"/>
    <mergeCell ref="F154:G154"/>
    <mergeCell ref="F165:G165"/>
    <mergeCell ref="F166:G166"/>
    <mergeCell ref="F167:G167"/>
    <mergeCell ref="F168:G168"/>
    <mergeCell ref="F169:G169"/>
    <mergeCell ref="F160:G160"/>
    <mergeCell ref="F161:G161"/>
    <mergeCell ref="F162:G162"/>
    <mergeCell ref="F163:G163"/>
    <mergeCell ref="F164:G164"/>
    <mergeCell ref="F175:G175"/>
    <mergeCell ref="F176:G176"/>
    <mergeCell ref="F177:G177"/>
    <mergeCell ref="F178:G178"/>
    <mergeCell ref="F179:G179"/>
    <mergeCell ref="F170:G170"/>
    <mergeCell ref="F171:G171"/>
    <mergeCell ref="F172:G172"/>
    <mergeCell ref="F173:G173"/>
    <mergeCell ref="F174:G174"/>
    <mergeCell ref="F186:G186"/>
    <mergeCell ref="F216:G216"/>
    <mergeCell ref="F217:G217"/>
    <mergeCell ref="F218:G218"/>
    <mergeCell ref="F180:G180"/>
    <mergeCell ref="F181:G181"/>
    <mergeCell ref="F182:G182"/>
    <mergeCell ref="F183:G183"/>
    <mergeCell ref="F185:G18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71" zoomScaleNormal="100" workbookViewId="0">
      <selection activeCell="J178" sqref="J17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3585.7299999999996</v>
      </c>
      <c r="O2" s="21" t="s">
        <v>259</v>
      </c>
    </row>
    <row r="3" spans="1:15" s="21" customFormat="1" ht="15" customHeight="1" thickBot="1">
      <c r="A3" s="22" t="s">
        <v>151</v>
      </c>
      <c r="G3" s="28">
        <v>45180</v>
      </c>
      <c r="H3" s="29"/>
      <c r="N3" s="21">
        <v>3585.7299999999996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Piercinggruppen i Sverige AB</v>
      </c>
      <c r="B10" s="37"/>
      <c r="C10" s="37"/>
      <c r="D10" s="37"/>
      <c r="F10" s="38" t="str">
        <f>'Copy paste to Here'!B10</f>
        <v>Piercinggruppen i Sverige AB</v>
      </c>
      <c r="G10" s="39"/>
      <c r="H10" s="40"/>
      <c r="K10" s="95" t="s">
        <v>276</v>
      </c>
      <c r="L10" s="35" t="s">
        <v>276</v>
      </c>
      <c r="M10" s="21">
        <v>1</v>
      </c>
    </row>
    <row r="11" spans="1:15" s="21" customFormat="1" ht="15.75" thickBot="1">
      <c r="A11" s="41" t="str">
        <f>'Copy paste to Here'!G11</f>
        <v>Johannes Lindstrom</v>
      </c>
      <c r="B11" s="42"/>
      <c r="C11" s="42"/>
      <c r="D11" s="42"/>
      <c r="F11" s="43" t="str">
        <f>'Copy paste to Here'!B11</f>
        <v>Johannes Lindstrom</v>
      </c>
      <c r="G11" s="44"/>
      <c r="H11" s="45"/>
      <c r="K11" s="93" t="s">
        <v>158</v>
      </c>
      <c r="L11" s="46" t="s">
        <v>159</v>
      </c>
      <c r="M11" s="21">
        <f>VLOOKUP(G3,[1]Sheet1!$A$9:$I$7290,2,FALSE)</f>
        <v>35.43</v>
      </c>
    </row>
    <row r="12" spans="1:15" s="21" customFormat="1" ht="15.75" thickBot="1">
      <c r="A12" s="41" t="str">
        <f>'Copy paste to Here'!G12</f>
        <v>Bjursasvagen 17</v>
      </c>
      <c r="B12" s="42"/>
      <c r="C12" s="42"/>
      <c r="D12" s="42"/>
      <c r="E12" s="89"/>
      <c r="F12" s="43" t="str">
        <f>'Copy paste to Here'!B12</f>
        <v>Bjursasvagen 17</v>
      </c>
      <c r="G12" s="44"/>
      <c r="H12" s="45"/>
      <c r="K12" s="93" t="s">
        <v>160</v>
      </c>
      <c r="L12" s="46" t="s">
        <v>133</v>
      </c>
      <c r="M12" s="21">
        <f>VLOOKUP(G3,[1]Sheet1!$A$9:$I$7290,3,FALSE)</f>
        <v>37.770000000000003</v>
      </c>
    </row>
    <row r="13" spans="1:15" s="21" customFormat="1" ht="15.75" thickBot="1">
      <c r="A13" s="41" t="str">
        <f>'Copy paste to Here'!G13</f>
        <v>79021 Bjursas</v>
      </c>
      <c r="B13" s="42"/>
      <c r="C13" s="42"/>
      <c r="D13" s="42"/>
      <c r="E13" s="111" t="s">
        <v>159</v>
      </c>
      <c r="F13" s="43" t="str">
        <f>'Copy paste to Here'!B13</f>
        <v>79021 Bjursas</v>
      </c>
      <c r="G13" s="44"/>
      <c r="H13" s="45"/>
      <c r="K13" s="93" t="s">
        <v>161</v>
      </c>
      <c r="L13" s="46" t="s">
        <v>162</v>
      </c>
      <c r="M13" s="113">
        <f>VLOOKUP(G3,[1]Sheet1!$A$9:$I$7290,4,FALSE)</f>
        <v>44.01</v>
      </c>
    </row>
    <row r="14" spans="1:15" s="21" customFormat="1" ht="15.75" thickBot="1">
      <c r="A14" s="41" t="str">
        <f>'Copy paste to Here'!G14</f>
        <v>Sweden</v>
      </c>
      <c r="B14" s="42"/>
      <c r="C14" s="42"/>
      <c r="D14" s="42"/>
      <c r="E14" s="111">
        <f>VLOOKUP(J9,$L$10:$M$17,2,FALSE)</f>
        <v>35.43</v>
      </c>
      <c r="F14" s="43" t="str">
        <f>'Copy paste to Here'!B14</f>
        <v>Sweden</v>
      </c>
      <c r="G14" s="44"/>
      <c r="H14" s="45"/>
      <c r="K14" s="93" t="s">
        <v>163</v>
      </c>
      <c r="L14" s="46" t="s">
        <v>164</v>
      </c>
      <c r="M14" s="21">
        <f>VLOOKUP(G3,[1]Sheet1!$A$9:$I$7290,5,FALSE)</f>
        <v>22.28</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25.8</v>
      </c>
    </row>
    <row r="16" spans="1:15" s="21" customFormat="1" ht="13.7" customHeight="1" thickBot="1">
      <c r="A16" s="52"/>
      <c r="K16" s="94" t="s">
        <v>167</v>
      </c>
      <c r="L16" s="51" t="s">
        <v>168</v>
      </c>
      <c r="M16" s="21">
        <f>VLOOKUP(G3,[1]Sheet1!$A$9:$I$7290,7,FALSE)</f>
        <v>20.64</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925 Silver fake septum ring, 18g (1mm) with a knoted wire design on the lower part and a outer diameter of 1/2'' (12mm) &amp;   &amp;  </v>
      </c>
      <c r="B18" s="57" t="str">
        <f>'Copy paste to Here'!C22</f>
        <v>AGSEP12B</v>
      </c>
      <c r="C18" s="57" t="s">
        <v>715</v>
      </c>
      <c r="D18" s="58">
        <f>Invoice!B22</f>
        <v>10</v>
      </c>
      <c r="E18" s="59">
        <f>'Shipping Invoice'!J22*$N$1</f>
        <v>2.27</v>
      </c>
      <c r="F18" s="59">
        <f>D18*E18</f>
        <v>22.7</v>
      </c>
      <c r="G18" s="60">
        <f>E18*$E$14</f>
        <v>80.426100000000005</v>
      </c>
      <c r="H18" s="61">
        <f>D18*G18</f>
        <v>804.26100000000008</v>
      </c>
    </row>
    <row r="19" spans="1:13" s="62" customFormat="1" ht="36">
      <c r="A19" s="112" t="str">
        <f>IF((LEN('Copy paste to Here'!G23))&gt;5,((CONCATENATE('Copy paste to Here'!G23," &amp; ",'Copy paste to Here'!D23,"  &amp;  ",'Copy paste to Here'!E23))),"Empty Cell")</f>
        <v xml:space="preserve">925 Silver fake septum ring, 18g (1mm) with a balinese wire design with a ball in the center and a outer diameter of 1/2'' (12mm) &amp;   &amp;  </v>
      </c>
      <c r="B19" s="57" t="str">
        <f>'Copy paste to Here'!C23</f>
        <v>AGSEP12C</v>
      </c>
      <c r="C19" s="57" t="s">
        <v>716</v>
      </c>
      <c r="D19" s="58">
        <f>Invoice!B23</f>
        <v>10</v>
      </c>
      <c r="E19" s="59">
        <f>'Shipping Invoice'!J23*$N$1</f>
        <v>2.23</v>
      </c>
      <c r="F19" s="59">
        <f t="shared" ref="F19:F82" si="0">D19*E19</f>
        <v>22.3</v>
      </c>
      <c r="G19" s="60">
        <f t="shared" ref="G19:G82" si="1">E19*$E$14</f>
        <v>79.008899999999997</v>
      </c>
      <c r="H19" s="63">
        <f t="shared" ref="H19:H82" si="2">D19*G19</f>
        <v>790.08899999999994</v>
      </c>
    </row>
    <row r="20" spans="1:13" s="62" customFormat="1" ht="36">
      <c r="A20" s="56" t="str">
        <f>IF((LEN('Copy paste to Here'!G24))&gt;5,((CONCATENATE('Copy paste to Here'!G24," &amp; ",'Copy paste to Here'!D24,"  &amp;  ",'Copy paste to Here'!E24))),"Empty Cell")</f>
        <v xml:space="preserve">316L steel spinner tongue barbell, 14g (1.6mm) with two 6mm balls and with a 16g (1.2mm) spinner bar with two 4mm balls - length 5/8'' (16mm) &amp;   &amp;  </v>
      </c>
      <c r="B20" s="57" t="str">
        <f>'Copy paste to Here'!C24</f>
        <v>BBSPNB4</v>
      </c>
      <c r="C20" s="57" t="s">
        <v>717</v>
      </c>
      <c r="D20" s="58">
        <f>Invoice!B24</f>
        <v>20</v>
      </c>
      <c r="E20" s="59">
        <f>'Shipping Invoice'!J24*$N$1</f>
        <v>0.75</v>
      </c>
      <c r="F20" s="59">
        <f t="shared" si="0"/>
        <v>15</v>
      </c>
      <c r="G20" s="60">
        <f t="shared" si="1"/>
        <v>26.572499999999998</v>
      </c>
      <c r="H20" s="63">
        <f t="shared" si="2"/>
        <v>531.44999999999993</v>
      </c>
    </row>
    <row r="21" spans="1:13" s="62" customFormat="1" ht="24">
      <c r="A21" s="56" t="str">
        <f>IF((LEN('Copy paste to Here'!G25))&gt;5,((CONCATENATE('Copy paste to Here'!G25," &amp; ",'Copy paste to Here'!D25,"  &amp;  ",'Copy paste to Here'!E25))),"Empty Cell")</f>
        <v>Anodized surgical steel nipple or tongue barbell, 14g (1.6mm) with two 5mm balls &amp; Length: 10mm  &amp;  Color: Rose-gold</v>
      </c>
      <c r="B21" s="57" t="str">
        <f>'Copy paste to Here'!C25</f>
        <v>BBTB5</v>
      </c>
      <c r="C21" s="57" t="s">
        <v>718</v>
      </c>
      <c r="D21" s="58">
        <f>Invoice!B25</f>
        <v>50</v>
      </c>
      <c r="E21" s="59">
        <f>'Shipping Invoice'!J25*$N$1</f>
        <v>0.69</v>
      </c>
      <c r="F21" s="59">
        <f t="shared" si="0"/>
        <v>34.5</v>
      </c>
      <c r="G21" s="60">
        <f t="shared" si="1"/>
        <v>24.446699999999996</v>
      </c>
      <c r="H21" s="63">
        <f t="shared" si="2"/>
        <v>1222.3349999999998</v>
      </c>
    </row>
    <row r="22" spans="1:13" s="62" customFormat="1" ht="24">
      <c r="A22" s="56" t="str">
        <f>IF((LEN('Copy paste to Here'!G26))&gt;5,((CONCATENATE('Copy paste to Here'!G26," &amp; ",'Copy paste to Here'!D26,"  &amp;  ",'Copy paste to Here'!E26))),"Empty Cell")</f>
        <v>Anodized surgical steel nipple or tongue barbell, 14g (1.6mm) with two 5mm balls &amp; Length: 12mm  &amp;  Color: Rose-gold</v>
      </c>
      <c r="B22" s="57" t="str">
        <f>'Copy paste to Here'!C26</f>
        <v>BBTB5</v>
      </c>
      <c r="C22" s="57" t="s">
        <v>718</v>
      </c>
      <c r="D22" s="58">
        <f>Invoice!B26</f>
        <v>50</v>
      </c>
      <c r="E22" s="59">
        <f>'Shipping Invoice'!J26*$N$1</f>
        <v>0.7</v>
      </c>
      <c r="F22" s="59">
        <f t="shared" si="0"/>
        <v>35</v>
      </c>
      <c r="G22" s="60">
        <f t="shared" si="1"/>
        <v>24.800999999999998</v>
      </c>
      <c r="H22" s="63">
        <f t="shared" si="2"/>
        <v>1240.05</v>
      </c>
    </row>
    <row r="23" spans="1:13" s="62" customFormat="1" ht="24">
      <c r="A23" s="56" t="str">
        <f>IF((LEN('Copy paste to Here'!G27))&gt;5,((CONCATENATE('Copy paste to Here'!G27," &amp; ",'Copy paste to Here'!D27,"  &amp;  ",'Copy paste to Here'!E27))),"Empty Cell")</f>
        <v>Anodized surgical steel nipple or tongue barbell, 14g (1.6mm) with two 5mm balls &amp; Length: 14mm  &amp;  Color: Rose-gold</v>
      </c>
      <c r="B23" s="57" t="str">
        <f>'Copy paste to Here'!C27</f>
        <v>BBTB5</v>
      </c>
      <c r="C23" s="57" t="s">
        <v>718</v>
      </c>
      <c r="D23" s="58">
        <f>Invoice!B27</f>
        <v>50</v>
      </c>
      <c r="E23" s="59">
        <f>'Shipping Invoice'!J27*$N$1</f>
        <v>0.69</v>
      </c>
      <c r="F23" s="59">
        <f t="shared" si="0"/>
        <v>34.5</v>
      </c>
      <c r="G23" s="60">
        <f t="shared" si="1"/>
        <v>24.446699999999996</v>
      </c>
      <c r="H23" s="63">
        <f t="shared" si="2"/>
        <v>1222.3349999999998</v>
      </c>
    </row>
    <row r="24" spans="1:13" s="62" customFormat="1" ht="24">
      <c r="A24" s="56" t="str">
        <f>IF((LEN('Copy paste to Here'!G28))&gt;5,((CONCATENATE('Copy paste to Here'!G28," &amp; ",'Copy paste to Here'!D28,"  &amp;  ",'Copy paste to Here'!E28))),"Empty Cell")</f>
        <v>Anodized surgical steel nipple or tongue barbell, 14g (1.6mm) with two 5mm balls &amp; Length: 16mm  &amp;  Color: Rose-gold</v>
      </c>
      <c r="B24" s="57" t="str">
        <f>'Copy paste to Here'!C28</f>
        <v>BBTB5</v>
      </c>
      <c r="C24" s="57" t="s">
        <v>718</v>
      </c>
      <c r="D24" s="58">
        <f>Invoice!B28</f>
        <v>50</v>
      </c>
      <c r="E24" s="59">
        <f>'Shipping Invoice'!J28*$N$1</f>
        <v>0.69</v>
      </c>
      <c r="F24" s="59">
        <f t="shared" si="0"/>
        <v>34.5</v>
      </c>
      <c r="G24" s="60">
        <f t="shared" si="1"/>
        <v>24.446699999999996</v>
      </c>
      <c r="H24" s="63">
        <f t="shared" si="2"/>
        <v>1222.3349999999998</v>
      </c>
    </row>
    <row r="25" spans="1:13" s="62" customFormat="1" ht="24">
      <c r="A25" s="56" t="str">
        <f>IF((LEN('Copy paste to Here'!G29))&gt;5,((CONCATENATE('Copy paste to Here'!G29," &amp; ",'Copy paste to Here'!D29,"  &amp;  ",'Copy paste to Here'!E29))),"Empty Cell")</f>
        <v xml:space="preserve">Surgical steel ball closure ring, 14g (1.6mm) with a 5mm acrylic checker closure ball - length 3/8'' (10mm) &amp;   &amp;  </v>
      </c>
      <c r="B25" s="57" t="str">
        <f>'Copy paste to Here'!C29</f>
        <v>BCAC5</v>
      </c>
      <c r="C25" s="57" t="s">
        <v>721</v>
      </c>
      <c r="D25" s="58">
        <f>Invoice!B29</f>
        <v>20</v>
      </c>
      <c r="E25" s="59">
        <f>'Shipping Invoice'!J29*$N$1</f>
        <v>0.24</v>
      </c>
      <c r="F25" s="59">
        <f t="shared" si="0"/>
        <v>4.8</v>
      </c>
      <c r="G25" s="60">
        <f t="shared" si="1"/>
        <v>8.5031999999999996</v>
      </c>
      <c r="H25" s="63">
        <f t="shared" si="2"/>
        <v>170.06399999999999</v>
      </c>
    </row>
    <row r="26" spans="1:13" s="62" customFormat="1" ht="24">
      <c r="A26" s="56" t="str">
        <f>IF((LEN('Copy paste to Here'!G30))&gt;5,((CONCATENATE('Copy paste to Here'!G30," &amp; ",'Copy paste to Here'!D30,"  &amp;  ",'Copy paste to Here'!E30))),"Empty Cell")</f>
        <v>Anodized ball closure ring, 14g (1.6mm) with a 6mm ball &amp; Length: 8mm  &amp;  Color: Gold</v>
      </c>
      <c r="B26" s="57" t="str">
        <f>'Copy paste to Here'!C30</f>
        <v>BCRTG</v>
      </c>
      <c r="C26" s="57" t="s">
        <v>722</v>
      </c>
      <c r="D26" s="58">
        <f>Invoice!B30</f>
        <v>5</v>
      </c>
      <c r="E26" s="59">
        <f>'Shipping Invoice'!J30*$N$1</f>
        <v>0.64</v>
      </c>
      <c r="F26" s="59">
        <f t="shared" si="0"/>
        <v>3.2</v>
      </c>
      <c r="G26" s="60">
        <f t="shared" si="1"/>
        <v>22.6752</v>
      </c>
      <c r="H26" s="63">
        <f t="shared" si="2"/>
        <v>113.376</v>
      </c>
    </row>
    <row r="27" spans="1:13" s="62" customFormat="1" ht="36">
      <c r="A27" s="56" t="str">
        <f>IF((LEN('Copy paste to Here'!G31))&gt;5,((CONCATENATE('Copy paste to Here'!G31," &amp; ",'Copy paste to Here'!D31,"  &amp;  ",'Copy paste to Here'!E31))),"Empty Cell")</f>
        <v>Clear bio flexible labret, 16g (1.2mm) with a star shaped sterling silver top with a center crystal &amp; Length: 8mm  &amp;  Crystal Color: Clear</v>
      </c>
      <c r="B27" s="57" t="str">
        <f>'Copy paste to Here'!C31</f>
        <v>BILBS</v>
      </c>
      <c r="C27" s="57" t="s">
        <v>724</v>
      </c>
      <c r="D27" s="58">
        <f>Invoice!B31</f>
        <v>5</v>
      </c>
      <c r="E27" s="59">
        <f>'Shipping Invoice'!J31*$N$1</f>
        <v>0.65</v>
      </c>
      <c r="F27" s="59">
        <f t="shared" si="0"/>
        <v>3.25</v>
      </c>
      <c r="G27" s="60">
        <f t="shared" si="1"/>
        <v>23.029500000000002</v>
      </c>
      <c r="H27" s="63">
        <f t="shared" si="2"/>
        <v>115.14750000000001</v>
      </c>
    </row>
    <row r="28" spans="1:13" s="62" customFormat="1" ht="36">
      <c r="A28" s="56" t="str">
        <f>IF((LEN('Copy paste to Here'!G32))&gt;5,((CONCATENATE('Copy paste to Here'!G32," &amp; ",'Copy paste to Here'!D32,"  &amp;  ",'Copy paste to Here'!E32))),"Empty Cell")</f>
        <v>Clear bio flexible labret, 16g (1.2mm) with a star shaped sterling silver top with a center crystal &amp; Length: 8mm  &amp;  Crystal Color: Rose</v>
      </c>
      <c r="B28" s="57" t="str">
        <f>'Copy paste to Here'!C32</f>
        <v>BILBS</v>
      </c>
      <c r="C28" s="57" t="s">
        <v>724</v>
      </c>
      <c r="D28" s="58">
        <f>Invoice!B32</f>
        <v>5</v>
      </c>
      <c r="E28" s="59">
        <f>'Shipping Invoice'!J32*$N$1</f>
        <v>0.65</v>
      </c>
      <c r="F28" s="59">
        <f t="shared" si="0"/>
        <v>3.25</v>
      </c>
      <c r="G28" s="60">
        <f t="shared" si="1"/>
        <v>23.029500000000002</v>
      </c>
      <c r="H28" s="63">
        <f t="shared" si="2"/>
        <v>115.14750000000001</v>
      </c>
    </row>
    <row r="29" spans="1:13" s="62" customFormat="1" ht="36">
      <c r="A29" s="56" t="str">
        <f>IF((LEN('Copy paste to Here'!G33))&gt;5,((CONCATENATE('Copy paste to Here'!G33," &amp; ",'Copy paste to Here'!D33,"  &amp;  ",'Copy paste to Here'!E33))),"Empty Cell")</f>
        <v>Clear bio flexible labret, 16g (1.2mm) with a star shaped sterling silver top with a center crystal &amp; Length: 8mm  &amp;  Crystal Color: Light Sapphire</v>
      </c>
      <c r="B29" s="57" t="str">
        <f>'Copy paste to Here'!C33</f>
        <v>BILBS</v>
      </c>
      <c r="C29" s="57" t="s">
        <v>724</v>
      </c>
      <c r="D29" s="58">
        <f>Invoice!B33</f>
        <v>5</v>
      </c>
      <c r="E29" s="59">
        <f>'Shipping Invoice'!J33*$N$1</f>
        <v>0.65</v>
      </c>
      <c r="F29" s="59">
        <f t="shared" si="0"/>
        <v>3.25</v>
      </c>
      <c r="G29" s="60">
        <f t="shared" si="1"/>
        <v>23.029500000000002</v>
      </c>
      <c r="H29" s="63">
        <f t="shared" si="2"/>
        <v>115.14750000000001</v>
      </c>
    </row>
    <row r="30" spans="1:13" s="62" customFormat="1" ht="24">
      <c r="A30" s="56" t="str">
        <f>IF((LEN('Copy paste to Here'!G34))&gt;5,((CONCATENATE('Copy paste to Here'!G34," &amp; ",'Copy paste to Here'!D34,"  &amp;  ",'Copy paste to Here'!E34))),"Empty Cell")</f>
        <v>Anodized 316L steel belly banana, 14g (1.6mm) with 5 &amp; 8mm balls &amp; Length: 8mm  &amp;  Color: Light blue</v>
      </c>
      <c r="B30" s="57" t="str">
        <f>'Copy paste to Here'!C34</f>
        <v>BNTG</v>
      </c>
      <c r="C30" s="57" t="s">
        <v>726</v>
      </c>
      <c r="D30" s="58">
        <f>Invoice!B34</f>
        <v>10</v>
      </c>
      <c r="E30" s="59">
        <f>'Shipping Invoice'!J34*$N$1</f>
        <v>0.76</v>
      </c>
      <c r="F30" s="59">
        <f t="shared" si="0"/>
        <v>7.6</v>
      </c>
      <c r="G30" s="60">
        <f t="shared" si="1"/>
        <v>26.9268</v>
      </c>
      <c r="H30" s="63">
        <f t="shared" si="2"/>
        <v>269.26800000000003</v>
      </c>
    </row>
    <row r="31" spans="1:13" s="62" customFormat="1" ht="24">
      <c r="A31" s="56" t="str">
        <f>IF((LEN('Copy paste to Here'!G35))&gt;5,((CONCATENATE('Copy paste to Here'!G35," &amp; ",'Copy paste to Here'!D35,"  &amp;  ",'Copy paste to Here'!E35))),"Empty Cell")</f>
        <v>Anodized 316L steel belly banana, 14g (1.6mm) with 5 &amp; 8mm balls &amp; Length: 10mm  &amp;  Color: Light blue</v>
      </c>
      <c r="B31" s="57" t="str">
        <f>'Copy paste to Here'!C35</f>
        <v>BNTG</v>
      </c>
      <c r="C31" s="57" t="s">
        <v>726</v>
      </c>
      <c r="D31" s="58">
        <f>Invoice!B35</f>
        <v>10</v>
      </c>
      <c r="E31" s="59">
        <f>'Shipping Invoice'!J35*$N$1</f>
        <v>0.76</v>
      </c>
      <c r="F31" s="59">
        <f t="shared" si="0"/>
        <v>7.6</v>
      </c>
      <c r="G31" s="60">
        <f t="shared" si="1"/>
        <v>26.9268</v>
      </c>
      <c r="H31" s="63">
        <f t="shared" si="2"/>
        <v>269.26800000000003</v>
      </c>
    </row>
    <row r="32" spans="1:13" s="62" customFormat="1" ht="24">
      <c r="A32" s="56" t="str">
        <f>IF((LEN('Copy paste to Here'!G36))&gt;5,((CONCATENATE('Copy paste to Here'!G36," &amp; ",'Copy paste to Here'!D36,"  &amp;  ",'Copy paste to Here'!E36))),"Empty Cell")</f>
        <v>Anodized 316L steel belly banana, 14g (1.6mm) with 5 &amp; 8mm balls &amp; Length: 12mm  &amp;  Color: Light blue</v>
      </c>
      <c r="B32" s="57" t="str">
        <f>'Copy paste to Here'!C36</f>
        <v>BNTG</v>
      </c>
      <c r="C32" s="57" t="s">
        <v>726</v>
      </c>
      <c r="D32" s="58">
        <f>Invoice!B36</f>
        <v>10</v>
      </c>
      <c r="E32" s="59">
        <f>'Shipping Invoice'!J36*$N$1</f>
        <v>0.76</v>
      </c>
      <c r="F32" s="59">
        <f t="shared" si="0"/>
        <v>7.6</v>
      </c>
      <c r="G32" s="60">
        <f t="shared" si="1"/>
        <v>26.9268</v>
      </c>
      <c r="H32" s="63">
        <f t="shared" si="2"/>
        <v>269.26800000000003</v>
      </c>
    </row>
    <row r="33" spans="1:8" s="62" customFormat="1" ht="24">
      <c r="A33" s="56" t="str">
        <f>IF((LEN('Copy paste to Here'!G37))&gt;5,((CONCATENATE('Copy paste to Here'!G37," &amp; ",'Copy paste to Here'!D37,"  &amp;  ",'Copy paste to Here'!E37))),"Empty Cell")</f>
        <v>Anodized 316L steel belly banana, 14g (1.6mm) with 5 &amp; 8mm balls &amp; Length: 14mm  &amp;  Color: Light blue</v>
      </c>
      <c r="B33" s="57" t="str">
        <f>'Copy paste to Here'!C37</f>
        <v>BNTG</v>
      </c>
      <c r="C33" s="57" t="s">
        <v>726</v>
      </c>
      <c r="D33" s="58">
        <f>Invoice!B37</f>
        <v>10</v>
      </c>
      <c r="E33" s="59">
        <f>'Shipping Invoice'!J37*$N$1</f>
        <v>0.76</v>
      </c>
      <c r="F33" s="59">
        <f t="shared" si="0"/>
        <v>7.6</v>
      </c>
      <c r="G33" s="60">
        <f t="shared" si="1"/>
        <v>26.9268</v>
      </c>
      <c r="H33" s="63">
        <f t="shared" si="2"/>
        <v>269.26800000000003</v>
      </c>
    </row>
    <row r="34" spans="1:8" s="62" customFormat="1" ht="24">
      <c r="A34" s="56" t="str">
        <f>IF((LEN('Copy paste to Here'!G38))&gt;5,((CONCATENATE('Copy paste to Here'!G38," &amp; ",'Copy paste to Here'!D38,"  &amp;  ",'Copy paste to Here'!E38))),"Empty Cell")</f>
        <v>Anodized surgical steel circular barbell, 16g (1.2mm) with two 2mm balls &amp; Length: 12mm  &amp;  Color: Black</v>
      </c>
      <c r="B34" s="57" t="str">
        <f>'Copy paste to Here'!C38</f>
        <v>CBETB2</v>
      </c>
      <c r="C34" s="57" t="s">
        <v>728</v>
      </c>
      <c r="D34" s="58">
        <f>Invoice!B38</f>
        <v>10</v>
      </c>
      <c r="E34" s="59">
        <f>'Shipping Invoice'!J38*$N$1</f>
        <v>0.69</v>
      </c>
      <c r="F34" s="59">
        <f t="shared" si="0"/>
        <v>6.8999999999999995</v>
      </c>
      <c r="G34" s="60">
        <f t="shared" si="1"/>
        <v>24.446699999999996</v>
      </c>
      <c r="H34" s="63">
        <f t="shared" si="2"/>
        <v>244.46699999999996</v>
      </c>
    </row>
    <row r="35" spans="1:8" s="62" customFormat="1" ht="24">
      <c r="A35" s="56" t="str">
        <f>IF((LEN('Copy paste to Here'!G39))&gt;5,((CONCATENATE('Copy paste to Here'!G39," &amp; ",'Copy paste to Here'!D39,"  &amp;  ",'Copy paste to Here'!E39))),"Empty Cell")</f>
        <v>Anodized surgical steel circular barbell, 16g (1.2mm) with two 2mm balls &amp; Length: 12mm  &amp;  Color: Blue</v>
      </c>
      <c r="B35" s="57" t="str">
        <f>'Copy paste to Here'!C39</f>
        <v>CBETB2</v>
      </c>
      <c r="C35" s="57" t="s">
        <v>728</v>
      </c>
      <c r="D35" s="58">
        <f>Invoice!B39</f>
        <v>10</v>
      </c>
      <c r="E35" s="59">
        <f>'Shipping Invoice'!J39*$N$1</f>
        <v>0.69</v>
      </c>
      <c r="F35" s="59">
        <f t="shared" si="0"/>
        <v>6.8999999999999995</v>
      </c>
      <c r="G35" s="60">
        <f t="shared" si="1"/>
        <v>24.446699999999996</v>
      </c>
      <c r="H35" s="63">
        <f t="shared" si="2"/>
        <v>244.46699999999996</v>
      </c>
    </row>
    <row r="36" spans="1:8" s="62" customFormat="1" ht="24">
      <c r="A36" s="56" t="str">
        <f>IF((LEN('Copy paste to Here'!G40))&gt;5,((CONCATENATE('Copy paste to Here'!G40," &amp; ",'Copy paste to Here'!D40,"  &amp;  ",'Copy paste to Here'!E40))),"Empty Cell")</f>
        <v>Anodized surgical steel circular barbell, 16g (1.2mm) with two 2mm balls &amp; Length: 12mm  &amp;  Color: Rainbow</v>
      </c>
      <c r="B36" s="57" t="str">
        <f>'Copy paste to Here'!C40</f>
        <v>CBETB2</v>
      </c>
      <c r="C36" s="57" t="s">
        <v>728</v>
      </c>
      <c r="D36" s="58">
        <f>Invoice!B40</f>
        <v>10</v>
      </c>
      <c r="E36" s="59">
        <f>'Shipping Invoice'!J40*$N$1</f>
        <v>0.69</v>
      </c>
      <c r="F36" s="59">
        <f t="shared" si="0"/>
        <v>6.8999999999999995</v>
      </c>
      <c r="G36" s="60">
        <f t="shared" si="1"/>
        <v>24.446699999999996</v>
      </c>
      <c r="H36" s="63">
        <f t="shared" si="2"/>
        <v>244.46699999999996</v>
      </c>
    </row>
    <row r="37" spans="1:8" s="62" customFormat="1" ht="24">
      <c r="A37" s="56" t="str">
        <f>IF((LEN('Copy paste to Here'!G41))&gt;5,((CONCATENATE('Copy paste to Here'!G41," &amp; ",'Copy paste to Here'!D41,"  &amp;  ",'Copy paste to Here'!E41))),"Empty Cell")</f>
        <v>Anodized surgical steel circular barbell, 16g (1.2mm) with two 2mm balls &amp; Length: 12mm  &amp;  Color: Gold</v>
      </c>
      <c r="B37" s="57" t="str">
        <f>'Copy paste to Here'!C41</f>
        <v>CBETB2</v>
      </c>
      <c r="C37" s="57" t="s">
        <v>728</v>
      </c>
      <c r="D37" s="58">
        <f>Invoice!B41</f>
        <v>10</v>
      </c>
      <c r="E37" s="59">
        <f>'Shipping Invoice'!J41*$N$1</f>
        <v>0.69</v>
      </c>
      <c r="F37" s="59">
        <f t="shared" si="0"/>
        <v>6.8999999999999995</v>
      </c>
      <c r="G37" s="60">
        <f t="shared" si="1"/>
        <v>24.446699999999996</v>
      </c>
      <c r="H37" s="63">
        <f t="shared" si="2"/>
        <v>244.46699999999996</v>
      </c>
    </row>
    <row r="38" spans="1:8" s="62" customFormat="1" ht="24">
      <c r="A38" s="56" t="str">
        <f>IF((LEN('Copy paste to Here'!G42))&gt;5,((CONCATENATE('Copy paste to Here'!G42," &amp; ",'Copy paste to Here'!D42,"  &amp;  ",'Copy paste to Here'!E42))),"Empty Cell")</f>
        <v xml:space="preserve">High polished surgical steel double flared flesh tunnel - size 12g to 2'' (2mm - 52mm) &amp; Gauge: 35mm  &amp;  </v>
      </c>
      <c r="B38" s="57" t="str">
        <f>'Copy paste to Here'!C42</f>
        <v>DPG</v>
      </c>
      <c r="C38" s="57" t="s">
        <v>860</v>
      </c>
      <c r="D38" s="58">
        <f>Invoice!B42</f>
        <v>6</v>
      </c>
      <c r="E38" s="59">
        <f>'Shipping Invoice'!J42*$N$1</f>
        <v>3.35</v>
      </c>
      <c r="F38" s="59">
        <f t="shared" si="0"/>
        <v>20.100000000000001</v>
      </c>
      <c r="G38" s="60">
        <f t="shared" si="1"/>
        <v>118.6905</v>
      </c>
      <c r="H38" s="63">
        <f t="shared" si="2"/>
        <v>712.14300000000003</v>
      </c>
    </row>
    <row r="39" spans="1:8" s="62" customFormat="1" ht="25.5">
      <c r="A39" s="56" t="str">
        <f>IF((LEN('Copy paste to Here'!G43))&gt;5,((CONCATENATE('Copy paste to Here'!G43," &amp; ",'Copy paste to Here'!D43,"  &amp;  ",'Copy paste to Here'!E43))),"Empty Cell")</f>
        <v xml:space="preserve">Sono wood double flared flesh tunnel &amp; Gauge: 12mm  &amp;  </v>
      </c>
      <c r="B39" s="57" t="str">
        <f>'Copy paste to Here'!C43</f>
        <v>DPWN</v>
      </c>
      <c r="C39" s="57" t="s">
        <v>861</v>
      </c>
      <c r="D39" s="58">
        <f>Invoice!B43</f>
        <v>10</v>
      </c>
      <c r="E39" s="59">
        <f>'Shipping Invoice'!J43*$N$1</f>
        <v>1.29</v>
      </c>
      <c r="F39" s="59">
        <f t="shared" si="0"/>
        <v>12.9</v>
      </c>
      <c r="G39" s="60">
        <f t="shared" si="1"/>
        <v>45.704700000000003</v>
      </c>
      <c r="H39" s="63">
        <f t="shared" si="2"/>
        <v>457.04700000000003</v>
      </c>
    </row>
    <row r="40" spans="1:8" s="62" customFormat="1" ht="25.5">
      <c r="A40" s="56" t="str">
        <f>IF((LEN('Copy paste to Here'!G44))&gt;5,((CONCATENATE('Copy paste to Here'!G44," &amp; ",'Copy paste to Here'!D44,"  &amp;  ",'Copy paste to Here'!E44))),"Empty Cell")</f>
        <v xml:space="preserve">Sono wood double flared flesh tunnel &amp; Gauge: 22mm  &amp;  </v>
      </c>
      <c r="B40" s="57" t="str">
        <f>'Copy paste to Here'!C44</f>
        <v>DPWN</v>
      </c>
      <c r="C40" s="57" t="s">
        <v>862</v>
      </c>
      <c r="D40" s="58">
        <f>Invoice!B44</f>
        <v>10</v>
      </c>
      <c r="E40" s="59">
        <f>'Shipping Invoice'!J44*$N$1</f>
        <v>1.94</v>
      </c>
      <c r="F40" s="59">
        <f t="shared" si="0"/>
        <v>19.399999999999999</v>
      </c>
      <c r="G40" s="60">
        <f t="shared" si="1"/>
        <v>68.734200000000001</v>
      </c>
      <c r="H40" s="63">
        <f t="shared" si="2"/>
        <v>687.34199999999998</v>
      </c>
    </row>
    <row r="41" spans="1:8" s="62" customFormat="1" ht="24">
      <c r="A41" s="56" t="str">
        <f>IF((LEN('Copy paste to Here'!G45))&gt;5,((CONCATENATE('Copy paste to Here'!G45," &amp; ",'Copy paste to Here'!D45,"  &amp;  ",'Copy paste to Here'!E45))),"Empty Cell")</f>
        <v>PVD plated surgical steel double flared flesh tunnel - 12g (2mm) to 2'' (52mm) &amp; Gauge: 8mm  &amp;  Color: Gold</v>
      </c>
      <c r="B41" s="57" t="str">
        <f>'Copy paste to Here'!C45</f>
        <v>DTPG</v>
      </c>
      <c r="C41" s="57" t="s">
        <v>863</v>
      </c>
      <c r="D41" s="58">
        <f>Invoice!B45</f>
        <v>10</v>
      </c>
      <c r="E41" s="59">
        <f>'Shipping Invoice'!J45*$N$1</f>
        <v>1.29</v>
      </c>
      <c r="F41" s="59">
        <f t="shared" si="0"/>
        <v>12.9</v>
      </c>
      <c r="G41" s="60">
        <f t="shared" si="1"/>
        <v>45.704700000000003</v>
      </c>
      <c r="H41" s="63">
        <f t="shared" si="2"/>
        <v>457.04700000000003</v>
      </c>
    </row>
    <row r="42" spans="1:8" s="62" customFormat="1" ht="25.5">
      <c r="A42" s="56" t="str">
        <f>IF((LEN('Copy paste to Here'!G46))&gt;5,((CONCATENATE('Copy paste to Here'!G46," &amp; ",'Copy paste to Here'!D46,"  &amp;  ",'Copy paste to Here'!E46))),"Empty Cell")</f>
        <v>PVD plated surgical steel double flared flesh tunnel - 12g (2mm) to 2'' (52mm) &amp; Gauge: 18mm  &amp;  Color: Rainbow</v>
      </c>
      <c r="B42" s="57" t="str">
        <f>'Copy paste to Here'!C46</f>
        <v>DTPG</v>
      </c>
      <c r="C42" s="57" t="s">
        <v>864</v>
      </c>
      <c r="D42" s="58">
        <f>Invoice!B46</f>
        <v>6</v>
      </c>
      <c r="E42" s="59">
        <f>'Shipping Invoice'!J46*$N$1</f>
        <v>1.99</v>
      </c>
      <c r="F42" s="59">
        <f t="shared" si="0"/>
        <v>11.94</v>
      </c>
      <c r="G42" s="60">
        <f t="shared" si="1"/>
        <v>70.505700000000004</v>
      </c>
      <c r="H42" s="63">
        <f t="shared" si="2"/>
        <v>423.03420000000006</v>
      </c>
    </row>
    <row r="43" spans="1:8" s="62" customFormat="1" ht="24">
      <c r="A43" s="56" t="str">
        <f>IF((LEN('Copy paste to Here'!G47))&gt;5,((CONCATENATE('Copy paste to Here'!G47," &amp; ",'Copy paste to Here'!D47,"  &amp;  ",'Copy paste to Here'!E47))),"Empty Cell")</f>
        <v xml:space="preserve">Black anodized surgical steel curved taper with double rubber O-rings &amp; Gauge: 1.6mm  &amp;  </v>
      </c>
      <c r="B43" s="57" t="str">
        <f>'Copy paste to Here'!C47</f>
        <v>EXTSR</v>
      </c>
      <c r="C43" s="57" t="s">
        <v>865</v>
      </c>
      <c r="D43" s="58">
        <f>Invoice!B47</f>
        <v>10</v>
      </c>
      <c r="E43" s="59">
        <f>'Shipping Invoice'!J47*$N$1</f>
        <v>1.0900000000000001</v>
      </c>
      <c r="F43" s="59">
        <f t="shared" si="0"/>
        <v>10.9</v>
      </c>
      <c r="G43" s="60">
        <f t="shared" si="1"/>
        <v>38.618700000000004</v>
      </c>
      <c r="H43" s="63">
        <f t="shared" si="2"/>
        <v>386.18700000000001</v>
      </c>
    </row>
    <row r="44" spans="1:8" s="62" customFormat="1" ht="24">
      <c r="A44" s="56" t="str">
        <f>IF((LEN('Copy paste to Here'!G48))&gt;5,((CONCATENATE('Copy paste to Here'!G48," &amp; ",'Copy paste to Here'!D48,"  &amp;  ",'Copy paste to Here'!E48))),"Empty Cell")</f>
        <v xml:space="preserve">Mirror polished surgical steel screw-fit flesh tunnel &amp; Gauge: 4mm  &amp;  </v>
      </c>
      <c r="B44" s="57" t="str">
        <f>'Copy paste to Here'!C48</f>
        <v>FPG</v>
      </c>
      <c r="C44" s="57" t="s">
        <v>866</v>
      </c>
      <c r="D44" s="58">
        <f>Invoice!B48</f>
        <v>10</v>
      </c>
      <c r="E44" s="59">
        <f>'Shipping Invoice'!J48*$N$1</f>
        <v>1.59</v>
      </c>
      <c r="F44" s="59">
        <f t="shared" si="0"/>
        <v>15.9</v>
      </c>
      <c r="G44" s="60">
        <f t="shared" si="1"/>
        <v>56.3337</v>
      </c>
      <c r="H44" s="63">
        <f t="shared" si="2"/>
        <v>563.33699999999999</v>
      </c>
    </row>
    <row r="45" spans="1:8" s="62" customFormat="1" ht="24">
      <c r="A45" s="56" t="str">
        <f>IF((LEN('Copy paste to Here'!G49))&gt;5,((CONCATENATE('Copy paste to Here'!G49," &amp; ",'Copy paste to Here'!D49,"  &amp;  ",'Copy paste to Here'!E49))),"Empty Cell")</f>
        <v xml:space="preserve">Mirror polished surgical steel screw-fit flesh tunnel &amp; Gauge: 12mm  &amp;  </v>
      </c>
      <c r="B45" s="57" t="str">
        <f>'Copy paste to Here'!C49</f>
        <v>FPG</v>
      </c>
      <c r="C45" s="57" t="s">
        <v>867</v>
      </c>
      <c r="D45" s="58">
        <f>Invoice!B49</f>
        <v>10</v>
      </c>
      <c r="E45" s="59">
        <f>'Shipping Invoice'!J49*$N$1</f>
        <v>2.2400000000000002</v>
      </c>
      <c r="F45" s="59">
        <f t="shared" si="0"/>
        <v>22.400000000000002</v>
      </c>
      <c r="G45" s="60">
        <f t="shared" si="1"/>
        <v>79.363200000000006</v>
      </c>
      <c r="H45" s="63">
        <f t="shared" si="2"/>
        <v>793.63200000000006</v>
      </c>
    </row>
    <row r="46" spans="1:8" s="62" customFormat="1" ht="24">
      <c r="A46" s="56" t="str">
        <f>IF((LEN('Copy paste to Here'!G50))&gt;5,((CONCATENATE('Copy paste to Here'!G50," &amp; ",'Copy paste to Here'!D50,"  &amp;  ",'Copy paste to Here'!E50))),"Empty Cell")</f>
        <v xml:space="preserve">Mirror polished surgical steel screw-fit flesh tunnel &amp; Gauge: 16mm  &amp;  </v>
      </c>
      <c r="B46" s="57" t="str">
        <f>'Copy paste to Here'!C50</f>
        <v>FPG</v>
      </c>
      <c r="C46" s="57" t="s">
        <v>868</v>
      </c>
      <c r="D46" s="58">
        <f>Invoice!B50</f>
        <v>10</v>
      </c>
      <c r="E46" s="59">
        <f>'Shipping Invoice'!J50*$N$1</f>
        <v>2.79</v>
      </c>
      <c r="F46" s="59">
        <f t="shared" si="0"/>
        <v>27.9</v>
      </c>
      <c r="G46" s="60">
        <f t="shared" si="1"/>
        <v>98.849699999999999</v>
      </c>
      <c r="H46" s="63">
        <f t="shared" si="2"/>
        <v>988.49699999999996</v>
      </c>
    </row>
    <row r="47" spans="1:8" s="62" customFormat="1" ht="24">
      <c r="A47" s="56" t="str">
        <f>IF((LEN('Copy paste to Here'!G51))&gt;5,((CONCATENATE('Copy paste to Here'!G51," &amp; ",'Copy paste to Here'!D51,"  &amp;  ",'Copy paste to Here'!E51))),"Empty Cell")</f>
        <v xml:space="preserve">Mirror polished surgical steel screw-fit flesh tunnel &amp; Gauge: 52mm  &amp;  </v>
      </c>
      <c r="B47" s="57" t="str">
        <f>'Copy paste to Here'!C51</f>
        <v>FPG</v>
      </c>
      <c r="C47" s="57" t="s">
        <v>869</v>
      </c>
      <c r="D47" s="58">
        <f>Invoice!B51</f>
        <v>2</v>
      </c>
      <c r="E47" s="59">
        <f>'Shipping Invoice'!J51*$N$1</f>
        <v>11.99</v>
      </c>
      <c r="F47" s="59">
        <f t="shared" si="0"/>
        <v>23.98</v>
      </c>
      <c r="G47" s="60">
        <f t="shared" si="1"/>
        <v>424.8057</v>
      </c>
      <c r="H47" s="63">
        <f t="shared" si="2"/>
        <v>849.6114</v>
      </c>
    </row>
    <row r="48" spans="1:8" s="62" customFormat="1">
      <c r="A48" s="56" t="str">
        <f>IF((LEN('Copy paste to Here'!G52))&gt;5,((CONCATENATE('Copy paste to Here'!G52," &amp; ",'Copy paste to Here'!D52,"  &amp;  ",'Copy paste to Here'!E52))),"Empty Cell")</f>
        <v>Silicone double flared flesh tunnel &amp; Gauge: 6mm  &amp;  Color: White</v>
      </c>
      <c r="B48" s="57" t="str">
        <f>'Copy paste to Here'!C52</f>
        <v>FPSI</v>
      </c>
      <c r="C48" s="57" t="s">
        <v>870</v>
      </c>
      <c r="D48" s="58">
        <f>Invoice!B52</f>
        <v>20</v>
      </c>
      <c r="E48" s="59">
        <f>'Shipping Invoice'!J52*$N$1</f>
        <v>0.42</v>
      </c>
      <c r="F48" s="59">
        <f t="shared" si="0"/>
        <v>8.4</v>
      </c>
      <c r="G48" s="60">
        <f t="shared" si="1"/>
        <v>14.880599999999999</v>
      </c>
      <c r="H48" s="63">
        <f t="shared" si="2"/>
        <v>297.61199999999997</v>
      </c>
    </row>
    <row r="49" spans="1:8" s="62" customFormat="1">
      <c r="A49" s="56" t="str">
        <f>IF((LEN('Copy paste to Here'!G53))&gt;5,((CONCATENATE('Copy paste to Here'!G53," &amp; ",'Copy paste to Here'!D53,"  &amp;  ",'Copy paste to Here'!E53))),"Empty Cell")</f>
        <v>Silicone double flared flesh tunnel &amp; Gauge: 8mm  &amp;  Color: Black</v>
      </c>
      <c r="B49" s="57" t="str">
        <f>'Copy paste to Here'!C53</f>
        <v>FPSI</v>
      </c>
      <c r="C49" s="57" t="s">
        <v>871</v>
      </c>
      <c r="D49" s="58">
        <f>Invoice!B53</f>
        <v>50</v>
      </c>
      <c r="E49" s="59">
        <f>'Shipping Invoice'!J53*$N$1</f>
        <v>0.48</v>
      </c>
      <c r="F49" s="59">
        <f t="shared" si="0"/>
        <v>24</v>
      </c>
      <c r="G49" s="60">
        <f t="shared" si="1"/>
        <v>17.006399999999999</v>
      </c>
      <c r="H49" s="63">
        <f t="shared" si="2"/>
        <v>850.31999999999994</v>
      </c>
    </row>
    <row r="50" spans="1:8" s="62" customFormat="1" ht="24">
      <c r="A50" s="56" t="str">
        <f>IF((LEN('Copy paste to Here'!G54))&gt;5,((CONCATENATE('Copy paste to Here'!G54," &amp; ",'Copy paste to Here'!D54,"  &amp;  ",'Copy paste to Here'!E54))),"Empty Cell")</f>
        <v>Silicone double flared flesh tunnel &amp; Gauge: 10mm  &amp;  Color: Black</v>
      </c>
      <c r="B50" s="57" t="str">
        <f>'Copy paste to Here'!C54</f>
        <v>FPSI</v>
      </c>
      <c r="C50" s="57" t="s">
        <v>872</v>
      </c>
      <c r="D50" s="58">
        <f>Invoice!B54</f>
        <v>50</v>
      </c>
      <c r="E50" s="59">
        <f>'Shipping Invoice'!J54*$N$1</f>
        <v>0.52</v>
      </c>
      <c r="F50" s="59">
        <f t="shared" si="0"/>
        <v>26</v>
      </c>
      <c r="G50" s="60">
        <f t="shared" si="1"/>
        <v>18.4236</v>
      </c>
      <c r="H50" s="63">
        <f t="shared" si="2"/>
        <v>921.18000000000006</v>
      </c>
    </row>
    <row r="51" spans="1:8" s="62" customFormat="1" ht="24">
      <c r="A51" s="56" t="str">
        <f>IF((LEN('Copy paste to Here'!G55))&gt;5,((CONCATENATE('Copy paste to Here'!G55," &amp; ",'Copy paste to Here'!D55,"  &amp;  ",'Copy paste to Here'!E55))),"Empty Cell")</f>
        <v>Silicone double flared flesh tunnel &amp; Gauge: 12mm  &amp;  Color: Black</v>
      </c>
      <c r="B51" s="57" t="str">
        <f>'Copy paste to Here'!C55</f>
        <v>FPSI</v>
      </c>
      <c r="C51" s="57" t="s">
        <v>873</v>
      </c>
      <c r="D51" s="58">
        <f>Invoice!B55</f>
        <v>50</v>
      </c>
      <c r="E51" s="59">
        <f>'Shipping Invoice'!J55*$N$1</f>
        <v>0.56000000000000005</v>
      </c>
      <c r="F51" s="59">
        <f t="shared" si="0"/>
        <v>28.000000000000004</v>
      </c>
      <c r="G51" s="60">
        <f t="shared" si="1"/>
        <v>19.840800000000002</v>
      </c>
      <c r="H51" s="63">
        <f t="shared" si="2"/>
        <v>992.04000000000008</v>
      </c>
    </row>
    <row r="52" spans="1:8" s="62" customFormat="1" ht="24">
      <c r="A52" s="56" t="str">
        <f>IF((LEN('Copy paste to Here'!G56))&gt;5,((CONCATENATE('Copy paste to Here'!G56," &amp; ",'Copy paste to Here'!D56,"  &amp;  ",'Copy paste to Here'!E56))),"Empty Cell")</f>
        <v>Silicone double flared flesh tunnel &amp; Gauge: 12mm  &amp;  Color: White</v>
      </c>
      <c r="B52" s="57" t="str">
        <f>'Copy paste to Here'!C56</f>
        <v>FPSI</v>
      </c>
      <c r="C52" s="57" t="s">
        <v>873</v>
      </c>
      <c r="D52" s="58">
        <f>Invoice!B56</f>
        <v>20</v>
      </c>
      <c r="E52" s="59">
        <f>'Shipping Invoice'!J56*$N$1</f>
        <v>0.56000000000000005</v>
      </c>
      <c r="F52" s="59">
        <f t="shared" si="0"/>
        <v>11.200000000000001</v>
      </c>
      <c r="G52" s="60">
        <f t="shared" si="1"/>
        <v>19.840800000000002</v>
      </c>
      <c r="H52" s="63">
        <f t="shared" si="2"/>
        <v>396.81600000000003</v>
      </c>
    </row>
    <row r="53" spans="1:8" s="62" customFormat="1" ht="24">
      <c r="A53" s="56" t="str">
        <f>IF((LEN('Copy paste to Here'!G57))&gt;5,((CONCATENATE('Copy paste to Here'!G57," &amp; ",'Copy paste to Here'!D57,"  &amp;  ",'Copy paste to Here'!E57))),"Empty Cell")</f>
        <v>Silicone double flared flesh tunnel &amp; Gauge: 14mm  &amp;  Color: Black</v>
      </c>
      <c r="B53" s="57" t="str">
        <f>'Copy paste to Here'!C57</f>
        <v>FPSI</v>
      </c>
      <c r="C53" s="57" t="s">
        <v>874</v>
      </c>
      <c r="D53" s="58">
        <f>Invoice!B57</f>
        <v>50</v>
      </c>
      <c r="E53" s="59">
        <f>'Shipping Invoice'!J57*$N$1</f>
        <v>0.62</v>
      </c>
      <c r="F53" s="59">
        <f t="shared" si="0"/>
        <v>31</v>
      </c>
      <c r="G53" s="60">
        <f t="shared" si="1"/>
        <v>21.9666</v>
      </c>
      <c r="H53" s="63">
        <f t="shared" si="2"/>
        <v>1098.33</v>
      </c>
    </row>
    <row r="54" spans="1:8" s="62" customFormat="1" ht="24">
      <c r="A54" s="56" t="str">
        <f>IF((LEN('Copy paste to Here'!G58))&gt;5,((CONCATENATE('Copy paste to Here'!G58," &amp; ",'Copy paste to Here'!D58,"  &amp;  ",'Copy paste to Here'!E58))),"Empty Cell")</f>
        <v>Silicone double flared flesh tunnel &amp; Gauge: 19mm  &amp;  Color: White</v>
      </c>
      <c r="B54" s="57" t="str">
        <f>'Copy paste to Here'!C58</f>
        <v>FPSI</v>
      </c>
      <c r="C54" s="57" t="s">
        <v>875</v>
      </c>
      <c r="D54" s="58">
        <f>Invoice!B58</f>
        <v>10</v>
      </c>
      <c r="E54" s="59">
        <f>'Shipping Invoice'!J58*$N$1</f>
        <v>0.75</v>
      </c>
      <c r="F54" s="59">
        <f t="shared" si="0"/>
        <v>7.5</v>
      </c>
      <c r="G54" s="60">
        <f t="shared" si="1"/>
        <v>26.572499999999998</v>
      </c>
      <c r="H54" s="63">
        <f t="shared" si="2"/>
        <v>265.72499999999997</v>
      </c>
    </row>
    <row r="55" spans="1:8" s="62" customFormat="1" ht="25.5">
      <c r="A55" s="56" t="str">
        <f>IF((LEN('Copy paste to Here'!G59))&gt;5,((CONCATENATE('Copy paste to Here'!G59," &amp; ",'Copy paste to Here'!D59,"  &amp;  ",'Copy paste to Here'!E59))),"Empty Cell")</f>
        <v>High polished surgical steel screw-fit flesh tunnel with crystal studded rim &amp; Gauge: 10mm  &amp;  Crystal Color: Clear</v>
      </c>
      <c r="B55" s="57" t="str">
        <f>'Copy paste to Here'!C59</f>
        <v>FSCPC</v>
      </c>
      <c r="C55" s="57" t="s">
        <v>876</v>
      </c>
      <c r="D55" s="58">
        <f>Invoice!B59</f>
        <v>10</v>
      </c>
      <c r="E55" s="59">
        <f>'Shipping Invoice'!J59*$N$1</f>
        <v>3.29</v>
      </c>
      <c r="F55" s="59">
        <f t="shared" si="0"/>
        <v>32.9</v>
      </c>
      <c r="G55" s="60">
        <f t="shared" si="1"/>
        <v>116.5647</v>
      </c>
      <c r="H55" s="63">
        <f t="shared" si="2"/>
        <v>1165.6469999999999</v>
      </c>
    </row>
    <row r="56" spans="1:8" s="62" customFormat="1" ht="24">
      <c r="A56" s="56" t="str">
        <f>IF((LEN('Copy paste to Here'!G60))&gt;5,((CONCATENATE('Copy paste to Here'!G60," &amp; ",'Copy paste to Here'!D60,"  &amp;  ",'Copy paste to Here'!E60))),"Empty Cell")</f>
        <v>PVD plated surgical steel screw-fit flesh tunnel &amp; Gauge: 10mm  &amp;  Color: Blue</v>
      </c>
      <c r="B56" s="57" t="str">
        <f>'Copy paste to Here'!C60</f>
        <v>FTPG</v>
      </c>
      <c r="C56" s="57" t="s">
        <v>877</v>
      </c>
      <c r="D56" s="58">
        <f>Invoice!B60</f>
        <v>6</v>
      </c>
      <c r="E56" s="59">
        <f>'Shipping Invoice'!J60*$N$1</f>
        <v>3.34</v>
      </c>
      <c r="F56" s="59">
        <f t="shared" si="0"/>
        <v>20.04</v>
      </c>
      <c r="G56" s="60">
        <f t="shared" si="1"/>
        <v>118.33619999999999</v>
      </c>
      <c r="H56" s="63">
        <f t="shared" si="2"/>
        <v>710.0172</v>
      </c>
    </row>
    <row r="57" spans="1:8" s="62" customFormat="1" ht="36">
      <c r="A57" s="56" t="str">
        <f>IF((LEN('Copy paste to Here'!G61))&gt;5,((CONCATENATE('Copy paste to Here'!G61," &amp; ",'Copy paste to Here'!D61,"  &amp;  ",'Copy paste to Here'!E61))),"Empty Cell")</f>
        <v>PVD plated surgical steel flesh tunnel with crystal studded rim on the front side &amp; Gauge: 10mm  &amp;  Color: Black Anodized w/ Clear crystal</v>
      </c>
      <c r="B57" s="57" t="str">
        <f>'Copy paste to Here'!C61</f>
        <v>FTSCPC</v>
      </c>
      <c r="C57" s="57" t="s">
        <v>878</v>
      </c>
      <c r="D57" s="58">
        <f>Invoice!B61</f>
        <v>4</v>
      </c>
      <c r="E57" s="59">
        <f>'Shipping Invoice'!J61*$N$1</f>
        <v>4.09</v>
      </c>
      <c r="F57" s="59">
        <f t="shared" si="0"/>
        <v>16.36</v>
      </c>
      <c r="G57" s="60">
        <f t="shared" si="1"/>
        <v>144.90869999999998</v>
      </c>
      <c r="H57" s="63">
        <f t="shared" si="2"/>
        <v>579.63479999999993</v>
      </c>
    </row>
    <row r="58" spans="1:8" s="62" customFormat="1" ht="36">
      <c r="A58" s="56" t="str">
        <f>IF((LEN('Copy paste to Here'!G62))&gt;5,((CONCATENATE('Copy paste to Here'!G62," &amp; ",'Copy paste to Here'!D62,"  &amp;  ",'Copy paste to Here'!E62))),"Empty Cell")</f>
        <v>PVD plated surgical steel flesh tunnel with crystal studded rim on the front side &amp; Gauge: 14mm  &amp;  Color: Black Anodized w/ Clear crystal</v>
      </c>
      <c r="B58" s="57" t="str">
        <f>'Copy paste to Here'!C62</f>
        <v>FTSCPC</v>
      </c>
      <c r="C58" s="57" t="s">
        <v>879</v>
      </c>
      <c r="D58" s="58">
        <f>Invoice!B62</f>
        <v>4</v>
      </c>
      <c r="E58" s="59">
        <f>'Shipping Invoice'!J62*$N$1</f>
        <v>5.14</v>
      </c>
      <c r="F58" s="59">
        <f t="shared" si="0"/>
        <v>20.56</v>
      </c>
      <c r="G58" s="60">
        <f t="shared" si="1"/>
        <v>182.11019999999999</v>
      </c>
      <c r="H58" s="63">
        <f t="shared" si="2"/>
        <v>728.44079999999997</v>
      </c>
    </row>
    <row r="59" spans="1:8" s="62" customFormat="1" ht="36">
      <c r="A59" s="56" t="str">
        <f>IF((LEN('Copy paste to Here'!G63))&gt;5,((CONCATENATE('Copy paste to Here'!G63," &amp; ",'Copy paste to Here'!D63,"  &amp;  ",'Copy paste to Here'!E63))),"Empty Cell")</f>
        <v xml:space="preserve">High polished and black anodized surgical steel screw-fit flesh tunnel with clear star-shaped CZ in the center and crystal studded rim &amp; Gauge: 10mm  &amp;  </v>
      </c>
      <c r="B59" s="57" t="str">
        <f>'Copy paste to Here'!C63</f>
        <v>FTSZC</v>
      </c>
      <c r="C59" s="57" t="s">
        <v>880</v>
      </c>
      <c r="D59" s="58">
        <f>Invoice!B63</f>
        <v>6</v>
      </c>
      <c r="E59" s="59">
        <f>'Shipping Invoice'!J63*$N$1</f>
        <v>3.59</v>
      </c>
      <c r="F59" s="59">
        <f t="shared" si="0"/>
        <v>21.54</v>
      </c>
      <c r="G59" s="60">
        <f t="shared" si="1"/>
        <v>127.19369999999999</v>
      </c>
      <c r="H59" s="63">
        <f t="shared" si="2"/>
        <v>763.16219999999998</v>
      </c>
    </row>
    <row r="60" spans="1:8" s="62" customFormat="1" ht="25.5">
      <c r="A60" s="56" t="str">
        <f>IF((LEN('Copy paste to Here'!G64))&gt;5,((CONCATENATE('Copy paste to Here'!G64," &amp; ",'Copy paste to Here'!D64,"  &amp;  ",'Copy paste to Here'!E64))),"Empty Cell")</f>
        <v xml:space="preserve">18k Gold plated 925 silver seamless ring, 22g (0.6mm) - outer diameter &amp; Length: 6mm  &amp;  </v>
      </c>
      <c r="B60" s="57" t="str">
        <f>'Copy paste to Here'!C64</f>
        <v>GPSEL22</v>
      </c>
      <c r="C60" s="57" t="s">
        <v>881</v>
      </c>
      <c r="D60" s="58">
        <f>Invoice!B64</f>
        <v>20</v>
      </c>
      <c r="E60" s="59">
        <f>'Shipping Invoice'!J64*$N$1</f>
        <v>0.48</v>
      </c>
      <c r="F60" s="59">
        <f t="shared" si="0"/>
        <v>9.6</v>
      </c>
      <c r="G60" s="60">
        <f t="shared" si="1"/>
        <v>17.006399999999999</v>
      </c>
      <c r="H60" s="63">
        <f t="shared" si="2"/>
        <v>340.12799999999999</v>
      </c>
    </row>
    <row r="61" spans="1:8" s="62" customFormat="1">
      <c r="A61" s="56" t="str">
        <f>IF((LEN('Copy paste to Here'!G65))&gt;5,((CONCATENATE('Copy paste to Here'!G65," &amp; ",'Copy paste to Here'!D65,"  &amp;  ",'Copy paste to Here'!E65))),"Empty Cell")</f>
        <v xml:space="preserve">Surgical steel fake taper with rubber O-rings - size 6mm &amp;   &amp;  </v>
      </c>
      <c r="B61" s="57" t="str">
        <f>'Copy paste to Here'!C65</f>
        <v>ITP</v>
      </c>
      <c r="C61" s="57" t="s">
        <v>764</v>
      </c>
      <c r="D61" s="58">
        <f>Invoice!B65</f>
        <v>40</v>
      </c>
      <c r="E61" s="59">
        <f>'Shipping Invoice'!J65*$N$1</f>
        <v>0.68</v>
      </c>
      <c r="F61" s="59">
        <f t="shared" si="0"/>
        <v>27.200000000000003</v>
      </c>
      <c r="G61" s="60">
        <f t="shared" si="1"/>
        <v>24.092400000000001</v>
      </c>
      <c r="H61" s="63">
        <f t="shared" si="2"/>
        <v>963.69600000000003</v>
      </c>
    </row>
    <row r="62" spans="1:8" s="62" customFormat="1" ht="24">
      <c r="A62" s="56" t="str">
        <f>IF((LEN('Copy paste to Here'!G66))&gt;5,((CONCATENATE('Copy paste to Here'!G66," &amp; ",'Copy paste to Here'!D66,"  &amp;  ",'Copy paste to Here'!E66))),"Empty Cell")</f>
        <v>Anodized surgical steel labret, 20g (0.8mm) with a 3mm ball &amp; Length: 6mm  &amp;  Color: Rainbow</v>
      </c>
      <c r="B62" s="57" t="str">
        <f>'Copy paste to Here'!C66</f>
        <v>LBT20B</v>
      </c>
      <c r="C62" s="57" t="s">
        <v>766</v>
      </c>
      <c r="D62" s="58">
        <f>Invoice!B66</f>
        <v>20</v>
      </c>
      <c r="E62" s="59">
        <f>'Shipping Invoice'!J66*$N$1</f>
        <v>0.59</v>
      </c>
      <c r="F62" s="59">
        <f t="shared" si="0"/>
        <v>11.799999999999999</v>
      </c>
      <c r="G62" s="60">
        <f t="shared" si="1"/>
        <v>20.903699999999997</v>
      </c>
      <c r="H62" s="63">
        <f t="shared" si="2"/>
        <v>418.07399999999996</v>
      </c>
    </row>
    <row r="63" spans="1:8" s="62" customFormat="1" ht="24">
      <c r="A63" s="56" t="str">
        <f>IF((LEN('Copy paste to Here'!G67))&gt;5,((CONCATENATE('Copy paste to Here'!G67," &amp; ",'Copy paste to Here'!D67,"  &amp;  ",'Copy paste to Here'!E67))),"Empty Cell")</f>
        <v>Anodized surgical steel labret, 20g (0.8mm) with a 3mm ball &amp; Length: 6mm  &amp;  Color: Rose-gold</v>
      </c>
      <c r="B63" s="57" t="str">
        <f>'Copy paste to Here'!C67</f>
        <v>LBT20B</v>
      </c>
      <c r="C63" s="57" t="s">
        <v>766</v>
      </c>
      <c r="D63" s="58">
        <f>Invoice!B67</f>
        <v>20</v>
      </c>
      <c r="E63" s="59">
        <f>'Shipping Invoice'!J67*$N$1</f>
        <v>0.59</v>
      </c>
      <c r="F63" s="59">
        <f t="shared" si="0"/>
        <v>11.799999999999999</v>
      </c>
      <c r="G63" s="60">
        <f t="shared" si="1"/>
        <v>20.903699999999997</v>
      </c>
      <c r="H63" s="63">
        <f t="shared" si="2"/>
        <v>418.07399999999996</v>
      </c>
    </row>
    <row r="64" spans="1:8" s="62" customFormat="1" ht="24">
      <c r="A64" s="56" t="str">
        <f>IF((LEN('Copy paste to Here'!G68))&gt;5,((CONCATENATE('Copy paste to Here'!G68," &amp; ",'Copy paste to Here'!D68,"  &amp;  ",'Copy paste to Here'!E68))),"Empty Cell")</f>
        <v>Anodized surgical steel labret, 20g (0.8mm) with a 3mm ball &amp; Length: 8mm  &amp;  Color: Rainbow</v>
      </c>
      <c r="B64" s="57" t="str">
        <f>'Copy paste to Here'!C68</f>
        <v>LBT20B</v>
      </c>
      <c r="C64" s="57" t="s">
        <v>766</v>
      </c>
      <c r="D64" s="58">
        <f>Invoice!B68</f>
        <v>20</v>
      </c>
      <c r="E64" s="59">
        <f>'Shipping Invoice'!J68*$N$1</f>
        <v>0.59</v>
      </c>
      <c r="F64" s="59">
        <f t="shared" si="0"/>
        <v>11.799999999999999</v>
      </c>
      <c r="G64" s="60">
        <f t="shared" si="1"/>
        <v>20.903699999999997</v>
      </c>
      <c r="H64" s="63">
        <f t="shared" si="2"/>
        <v>418.07399999999996</v>
      </c>
    </row>
    <row r="65" spans="1:8" s="62" customFormat="1" ht="24">
      <c r="A65" s="56" t="str">
        <f>IF((LEN('Copy paste to Here'!G69))&gt;5,((CONCATENATE('Copy paste to Here'!G69," &amp; ",'Copy paste to Here'!D69,"  &amp;  ",'Copy paste to Here'!E69))),"Empty Cell")</f>
        <v>Anodized surgical steel labret, 20g (0.8mm) with a 3mm ball &amp; Length: 8mm  &amp;  Color: Rose-gold</v>
      </c>
      <c r="B65" s="57" t="str">
        <f>'Copy paste to Here'!C69</f>
        <v>LBT20B</v>
      </c>
      <c r="C65" s="57" t="s">
        <v>766</v>
      </c>
      <c r="D65" s="58">
        <f>Invoice!B69</f>
        <v>20</v>
      </c>
      <c r="E65" s="59">
        <f>'Shipping Invoice'!J69*$N$1</f>
        <v>0.59</v>
      </c>
      <c r="F65" s="59">
        <f t="shared" si="0"/>
        <v>11.799999999999999</v>
      </c>
      <c r="G65" s="60">
        <f t="shared" si="1"/>
        <v>20.903699999999997</v>
      </c>
      <c r="H65" s="63">
        <f t="shared" si="2"/>
        <v>418.07399999999996</v>
      </c>
    </row>
    <row r="66" spans="1:8" s="62" customFormat="1" ht="24">
      <c r="A66" s="56" t="str">
        <f>IF((LEN('Copy paste to Here'!G70))&gt;5,((CONCATENATE('Copy paste to Here'!G70," &amp; ",'Copy paste to Here'!D70,"  &amp;  ",'Copy paste to Here'!E70))),"Empty Cell")</f>
        <v>Anodized surgical steel labret, 20g (0.8mm) with a 3mm ball &amp; Length: 10mm  &amp;  Color: Rainbow</v>
      </c>
      <c r="B66" s="57" t="str">
        <f>'Copy paste to Here'!C70</f>
        <v>LBT20B</v>
      </c>
      <c r="C66" s="57" t="s">
        <v>766</v>
      </c>
      <c r="D66" s="58">
        <f>Invoice!B70</f>
        <v>20</v>
      </c>
      <c r="E66" s="59">
        <f>'Shipping Invoice'!J70*$N$1</f>
        <v>0.59</v>
      </c>
      <c r="F66" s="59">
        <f t="shared" si="0"/>
        <v>11.799999999999999</v>
      </c>
      <c r="G66" s="60">
        <f t="shared" si="1"/>
        <v>20.903699999999997</v>
      </c>
      <c r="H66" s="63">
        <f t="shared" si="2"/>
        <v>418.07399999999996</v>
      </c>
    </row>
    <row r="67" spans="1:8" s="62" customFormat="1" ht="24">
      <c r="A67" s="56" t="str">
        <f>IF((LEN('Copy paste to Here'!G71))&gt;5,((CONCATENATE('Copy paste to Here'!G71," &amp; ",'Copy paste to Here'!D71,"  &amp;  ",'Copy paste to Here'!E71))),"Empty Cell")</f>
        <v>Anodized surgical steel labret, 20g (0.8mm) with a 3mm ball &amp; Length: 10mm  &amp;  Color: Rose-gold</v>
      </c>
      <c r="B67" s="57" t="str">
        <f>'Copy paste to Here'!C71</f>
        <v>LBT20B</v>
      </c>
      <c r="C67" s="57" t="s">
        <v>766</v>
      </c>
      <c r="D67" s="58">
        <f>Invoice!B71</f>
        <v>20</v>
      </c>
      <c r="E67" s="59">
        <f>'Shipping Invoice'!J71*$N$1</f>
        <v>0.59</v>
      </c>
      <c r="F67" s="59">
        <f t="shared" si="0"/>
        <v>11.799999999999999</v>
      </c>
      <c r="G67" s="60">
        <f t="shared" si="1"/>
        <v>20.903699999999997</v>
      </c>
      <c r="H67" s="63">
        <f t="shared" si="2"/>
        <v>418.07399999999996</v>
      </c>
    </row>
    <row r="68" spans="1:8" s="62" customFormat="1" ht="24">
      <c r="A68" s="56" t="str">
        <f>IF((LEN('Copy paste to Here'!G72))&gt;5,((CONCATENATE('Copy paste to Here'!G72," &amp; ",'Copy paste to Here'!D72,"  &amp;  ",'Copy paste to Here'!E72))),"Empty Cell")</f>
        <v>Anodized surgical steel labret, 20g (0.8mm) with a 3mm ball &amp; Size: 8mm  &amp;  Color: Gold</v>
      </c>
      <c r="B68" s="57" t="str">
        <f>'Copy paste to Here'!C72</f>
        <v>LBT20B</v>
      </c>
      <c r="C68" s="57" t="s">
        <v>766</v>
      </c>
      <c r="D68" s="58">
        <f>Invoice!B72</f>
        <v>20</v>
      </c>
      <c r="E68" s="59">
        <f>'Shipping Invoice'!J72*$N$1</f>
        <v>0.59</v>
      </c>
      <c r="F68" s="59">
        <f t="shared" si="0"/>
        <v>11.799999999999999</v>
      </c>
      <c r="G68" s="60">
        <f t="shared" si="1"/>
        <v>20.903699999999997</v>
      </c>
      <c r="H68" s="63">
        <f t="shared" si="2"/>
        <v>418.07399999999996</v>
      </c>
    </row>
    <row r="69" spans="1:8" s="62" customFormat="1" ht="24">
      <c r="A69" s="56" t="str">
        <f>IF((LEN('Copy paste to Here'!G73))&gt;5,((CONCATENATE('Copy paste to Here'!G73," &amp; ",'Copy paste to Here'!D73,"  &amp;  ",'Copy paste to Here'!E73))),"Empty Cell")</f>
        <v>Anodized 316L steel labret, 16g (1.2mm) with a 3mm frosted steel ball &amp; Length: 6mm  &amp;  Color: Black anodized</v>
      </c>
      <c r="B69" s="57" t="str">
        <f>'Copy paste to Here'!C73</f>
        <v>LBTFO3</v>
      </c>
      <c r="C69" s="57" t="s">
        <v>768</v>
      </c>
      <c r="D69" s="58">
        <f>Invoice!B73</f>
        <v>10</v>
      </c>
      <c r="E69" s="59">
        <f>'Shipping Invoice'!J73*$N$1</f>
        <v>0.67</v>
      </c>
      <c r="F69" s="59">
        <f t="shared" si="0"/>
        <v>6.7</v>
      </c>
      <c r="G69" s="60">
        <f t="shared" si="1"/>
        <v>23.738100000000003</v>
      </c>
      <c r="H69" s="63">
        <f t="shared" si="2"/>
        <v>237.38100000000003</v>
      </c>
    </row>
    <row r="70" spans="1:8" s="62" customFormat="1" ht="24">
      <c r="A70" s="56" t="str">
        <f>IF((LEN('Copy paste to Here'!G74))&gt;5,((CONCATENATE('Copy paste to Here'!G74," &amp; ",'Copy paste to Here'!D74,"  &amp;  ",'Copy paste to Here'!E74))),"Empty Cell")</f>
        <v>Anodized 316L steel labret, 16g (1.2mm) with a 3mm frosted steel ball &amp; Length: 6mm  &amp;  Color: Rainbow anodized</v>
      </c>
      <c r="B70" s="57" t="str">
        <f>'Copy paste to Here'!C74</f>
        <v>LBTFO3</v>
      </c>
      <c r="C70" s="57" t="s">
        <v>768</v>
      </c>
      <c r="D70" s="58">
        <f>Invoice!B74</f>
        <v>10</v>
      </c>
      <c r="E70" s="59">
        <f>'Shipping Invoice'!J74*$N$1</f>
        <v>0.67</v>
      </c>
      <c r="F70" s="59">
        <f t="shared" si="0"/>
        <v>6.7</v>
      </c>
      <c r="G70" s="60">
        <f t="shared" si="1"/>
        <v>23.738100000000003</v>
      </c>
      <c r="H70" s="63">
        <f t="shared" si="2"/>
        <v>237.38100000000003</v>
      </c>
    </row>
    <row r="71" spans="1:8" s="62" customFormat="1" ht="24">
      <c r="A71" s="56" t="str">
        <f>IF((LEN('Copy paste to Here'!G75))&gt;5,((CONCATENATE('Copy paste to Here'!G75," &amp; ",'Copy paste to Here'!D75,"  &amp;  ",'Copy paste to Here'!E75))),"Empty Cell")</f>
        <v>Anodized 316L steel labret, 16g (1.2mm) with a 3mm frosted steel ball &amp; Length: 6mm  &amp;  Color: Gold anodized</v>
      </c>
      <c r="B71" s="57" t="str">
        <f>'Copy paste to Here'!C75</f>
        <v>LBTFO3</v>
      </c>
      <c r="C71" s="57" t="s">
        <v>768</v>
      </c>
      <c r="D71" s="58">
        <f>Invoice!B75</f>
        <v>10</v>
      </c>
      <c r="E71" s="59">
        <f>'Shipping Invoice'!J75*$N$1</f>
        <v>0.67</v>
      </c>
      <c r="F71" s="59">
        <f t="shared" si="0"/>
        <v>6.7</v>
      </c>
      <c r="G71" s="60">
        <f t="shared" si="1"/>
        <v>23.738100000000003</v>
      </c>
      <c r="H71" s="63">
        <f t="shared" si="2"/>
        <v>237.38100000000003</v>
      </c>
    </row>
    <row r="72" spans="1:8" s="62" customFormat="1" ht="24">
      <c r="A72" s="56" t="str">
        <f>IF((LEN('Copy paste to Here'!G76))&gt;5,((CONCATENATE('Copy paste to Here'!G76," &amp; ",'Copy paste to Here'!D76,"  &amp;  ",'Copy paste to Here'!E76))),"Empty Cell")</f>
        <v>Anodized 316L steel labret, 16g (1.2mm) with a 3mm frosted steel ball &amp; Length: 8mm  &amp;  Color: Black anodized</v>
      </c>
      <c r="B72" s="57" t="str">
        <f>'Copy paste to Here'!C76</f>
        <v>LBTFO3</v>
      </c>
      <c r="C72" s="57" t="s">
        <v>768</v>
      </c>
      <c r="D72" s="58">
        <f>Invoice!B76</f>
        <v>10</v>
      </c>
      <c r="E72" s="59">
        <f>'Shipping Invoice'!J76*$N$1</f>
        <v>0.67</v>
      </c>
      <c r="F72" s="59">
        <f t="shared" si="0"/>
        <v>6.7</v>
      </c>
      <c r="G72" s="60">
        <f t="shared" si="1"/>
        <v>23.738100000000003</v>
      </c>
      <c r="H72" s="63">
        <f t="shared" si="2"/>
        <v>237.38100000000003</v>
      </c>
    </row>
    <row r="73" spans="1:8" s="62" customFormat="1" ht="24">
      <c r="A73" s="56" t="str">
        <f>IF((LEN('Copy paste to Here'!G77))&gt;5,((CONCATENATE('Copy paste to Here'!G77," &amp; ",'Copy paste to Here'!D77,"  &amp;  ",'Copy paste to Here'!E77))),"Empty Cell")</f>
        <v>Anodized 316L steel labret, 16g (1.2mm) with a 3mm frosted steel ball &amp; Length: 8mm  &amp;  Color: Rainbow anodized</v>
      </c>
      <c r="B73" s="57" t="str">
        <f>'Copy paste to Here'!C77</f>
        <v>LBTFO3</v>
      </c>
      <c r="C73" s="57" t="s">
        <v>768</v>
      </c>
      <c r="D73" s="58">
        <f>Invoice!B77</f>
        <v>10</v>
      </c>
      <c r="E73" s="59">
        <f>'Shipping Invoice'!J77*$N$1</f>
        <v>0.67</v>
      </c>
      <c r="F73" s="59">
        <f t="shared" si="0"/>
        <v>6.7</v>
      </c>
      <c r="G73" s="60">
        <f t="shared" si="1"/>
        <v>23.738100000000003</v>
      </c>
      <c r="H73" s="63">
        <f t="shared" si="2"/>
        <v>237.38100000000003</v>
      </c>
    </row>
    <row r="74" spans="1:8" s="62" customFormat="1" ht="24">
      <c r="A74" s="56" t="str">
        <f>IF((LEN('Copy paste to Here'!G78))&gt;5,((CONCATENATE('Copy paste to Here'!G78," &amp; ",'Copy paste to Here'!D78,"  &amp;  ",'Copy paste to Here'!E78))),"Empty Cell")</f>
        <v>Anodized 316L steel labret, 16g (1.2mm) with a 3mm frosted steel ball &amp; Length: 8mm  &amp;  Color: Gold anodized</v>
      </c>
      <c r="B74" s="57" t="str">
        <f>'Copy paste to Here'!C78</f>
        <v>LBTFO3</v>
      </c>
      <c r="C74" s="57" t="s">
        <v>768</v>
      </c>
      <c r="D74" s="58">
        <f>Invoice!B78</f>
        <v>10</v>
      </c>
      <c r="E74" s="59">
        <f>'Shipping Invoice'!J78*$N$1</f>
        <v>0.67</v>
      </c>
      <c r="F74" s="59">
        <f t="shared" si="0"/>
        <v>6.7</v>
      </c>
      <c r="G74" s="60">
        <f t="shared" si="1"/>
        <v>23.738100000000003</v>
      </c>
      <c r="H74" s="63">
        <f t="shared" si="2"/>
        <v>237.38100000000003</v>
      </c>
    </row>
    <row r="75" spans="1:8" s="62" customFormat="1" ht="24">
      <c r="A75" s="56" t="str">
        <f>IF((LEN('Copy paste to Here'!G79))&gt;5,((CONCATENATE('Copy paste to Here'!G79," &amp; ",'Copy paste to Here'!D79,"  &amp;  ",'Copy paste to Here'!E79))),"Empty Cell")</f>
        <v>Anodized 316L steel labret, 16g (1.2mm) with a 3mm frosted steel ball &amp; Length: 10mm  &amp;  Color: Black anodized</v>
      </c>
      <c r="B75" s="57" t="str">
        <f>'Copy paste to Here'!C79</f>
        <v>LBTFO3</v>
      </c>
      <c r="C75" s="57" t="s">
        <v>768</v>
      </c>
      <c r="D75" s="58">
        <f>Invoice!B79</f>
        <v>10</v>
      </c>
      <c r="E75" s="59">
        <f>'Shipping Invoice'!J79*$N$1</f>
        <v>0.67</v>
      </c>
      <c r="F75" s="59">
        <f t="shared" si="0"/>
        <v>6.7</v>
      </c>
      <c r="G75" s="60">
        <f t="shared" si="1"/>
        <v>23.738100000000003</v>
      </c>
      <c r="H75" s="63">
        <f t="shared" si="2"/>
        <v>237.38100000000003</v>
      </c>
    </row>
    <row r="76" spans="1:8" s="62" customFormat="1" ht="24">
      <c r="A76" s="56" t="str">
        <f>IF((LEN('Copy paste to Here'!G80))&gt;5,((CONCATENATE('Copy paste to Here'!G80," &amp; ",'Copy paste to Here'!D80,"  &amp;  ",'Copy paste to Here'!E80))),"Empty Cell")</f>
        <v>Anodized 316L steel labret, 16g (1.2mm) with a 3mm frosted steel ball &amp; Length: 10mm  &amp;  Color: Rainbow anodized</v>
      </c>
      <c r="B76" s="57" t="str">
        <f>'Copy paste to Here'!C80</f>
        <v>LBTFO3</v>
      </c>
      <c r="C76" s="57" t="s">
        <v>768</v>
      </c>
      <c r="D76" s="58">
        <f>Invoice!B80</f>
        <v>10</v>
      </c>
      <c r="E76" s="59">
        <f>'Shipping Invoice'!J80*$N$1</f>
        <v>0.67</v>
      </c>
      <c r="F76" s="59">
        <f t="shared" si="0"/>
        <v>6.7</v>
      </c>
      <c r="G76" s="60">
        <f t="shared" si="1"/>
        <v>23.738100000000003</v>
      </c>
      <c r="H76" s="63">
        <f t="shared" si="2"/>
        <v>237.38100000000003</v>
      </c>
    </row>
    <row r="77" spans="1:8" s="62" customFormat="1" ht="24">
      <c r="A77" s="56" t="str">
        <f>IF((LEN('Copy paste to Here'!G81))&gt;5,((CONCATENATE('Copy paste to Here'!G81," &amp; ",'Copy paste to Here'!D81,"  &amp;  ",'Copy paste to Here'!E81))),"Empty Cell")</f>
        <v>Anodized 316L steel labret, 16g (1.2mm) with a 3mm frosted steel ball &amp; Length: 10mm  &amp;  Color: Gold anodized</v>
      </c>
      <c r="B77" s="57" t="str">
        <f>'Copy paste to Here'!C81</f>
        <v>LBTFO3</v>
      </c>
      <c r="C77" s="57" t="s">
        <v>768</v>
      </c>
      <c r="D77" s="58">
        <f>Invoice!B81</f>
        <v>10</v>
      </c>
      <c r="E77" s="59">
        <f>'Shipping Invoice'!J81*$N$1</f>
        <v>0.67</v>
      </c>
      <c r="F77" s="59">
        <f t="shared" si="0"/>
        <v>6.7</v>
      </c>
      <c r="G77" s="60">
        <f t="shared" si="1"/>
        <v>23.738100000000003</v>
      </c>
      <c r="H77" s="63">
        <f t="shared" si="2"/>
        <v>237.38100000000003</v>
      </c>
    </row>
    <row r="78" spans="1:8" s="62" customFormat="1" ht="36">
      <c r="A78" s="56" t="str">
        <f>IF((LEN('Copy paste to Here'!G82))&gt;5,((CONCATENATE('Copy paste to Here'!G82," &amp; ",'Copy paste to Here'!D82,"  &amp;  ",'Copy paste to Here'!E82))),"Empty Cell")</f>
        <v>Surgical steel belly banana, 14g (1.6mm) with a star shape design with ferido glued crystals with resin cover on the lower end - length 3/8'' (10mm) &amp; Length: 10mm  &amp;  Crystal Color: Emerald</v>
      </c>
      <c r="B78" s="57" t="str">
        <f>'Copy paste to Here'!C82</f>
        <v>MCD427</v>
      </c>
      <c r="C78" s="57" t="s">
        <v>773</v>
      </c>
      <c r="D78" s="58">
        <f>Invoice!B82</f>
        <v>5</v>
      </c>
      <c r="E78" s="59">
        <f>'Shipping Invoice'!J82*$N$1</f>
        <v>2.74</v>
      </c>
      <c r="F78" s="59">
        <f t="shared" si="0"/>
        <v>13.700000000000001</v>
      </c>
      <c r="G78" s="60">
        <f t="shared" si="1"/>
        <v>97.07820000000001</v>
      </c>
      <c r="H78" s="63">
        <f t="shared" si="2"/>
        <v>485.39100000000008</v>
      </c>
    </row>
    <row r="79" spans="1:8" s="62" customFormat="1" ht="36">
      <c r="A79" s="56" t="str">
        <f>IF((LEN('Copy paste to Here'!G83))&gt;5,((CONCATENATE('Copy paste to Here'!G83," &amp; ",'Copy paste to Here'!D83,"  &amp;  ",'Copy paste to Here'!E83))),"Empty Cell")</f>
        <v>Surgical steel belly banana, 14g (1.6mm) with a lower 7mm prong set cubic zirconia stone and a dangling cross with a central round CZ stone &amp; Length: 8mm  &amp;  Crystal Color: Clear</v>
      </c>
      <c r="B79" s="57" t="str">
        <f>'Copy paste to Here'!C83</f>
        <v>MCDZ14</v>
      </c>
      <c r="C79" s="57" t="s">
        <v>774</v>
      </c>
      <c r="D79" s="58">
        <f>Invoice!B83</f>
        <v>5</v>
      </c>
      <c r="E79" s="59">
        <f>'Shipping Invoice'!J83*$N$1</f>
        <v>2.2000000000000002</v>
      </c>
      <c r="F79" s="59">
        <f t="shared" si="0"/>
        <v>11</v>
      </c>
      <c r="G79" s="60">
        <f t="shared" si="1"/>
        <v>77.946000000000012</v>
      </c>
      <c r="H79" s="63">
        <f t="shared" si="2"/>
        <v>389.73000000000008</v>
      </c>
    </row>
    <row r="80" spans="1:8" s="62" customFormat="1" ht="36">
      <c r="A80" s="56" t="str">
        <f>IF((LEN('Copy paste to Here'!G84))&gt;5,((CONCATENATE('Copy paste to Here'!G84," &amp; ",'Copy paste to Here'!D84,"  &amp;  ",'Copy paste to Here'!E84))),"Empty Cell")</f>
        <v>Surgical steel belly banana, 14g (1.6mm) with a lower 7mm prong set cubic zirconia stone and a dangling cross with a central round CZ stone &amp; Length: 8mm  &amp;  Crystal Color: Rose</v>
      </c>
      <c r="B80" s="57" t="str">
        <f>'Copy paste to Here'!C84</f>
        <v>MCDZ14</v>
      </c>
      <c r="C80" s="57" t="s">
        <v>774</v>
      </c>
      <c r="D80" s="58">
        <f>Invoice!B84</f>
        <v>5</v>
      </c>
      <c r="E80" s="59">
        <f>'Shipping Invoice'!J84*$N$1</f>
        <v>2.2000000000000002</v>
      </c>
      <c r="F80" s="59">
        <f t="shared" si="0"/>
        <v>11</v>
      </c>
      <c r="G80" s="60">
        <f t="shared" si="1"/>
        <v>77.946000000000012</v>
      </c>
      <c r="H80" s="63">
        <f t="shared" si="2"/>
        <v>389.73000000000008</v>
      </c>
    </row>
    <row r="81" spans="1:8" s="62" customFormat="1" ht="36">
      <c r="A81" s="56" t="str">
        <f>IF((LEN('Copy paste to Here'!G85))&gt;5,((CONCATENATE('Copy paste to Here'!G85," &amp; ",'Copy paste to Here'!D85,"  &amp;  ",'Copy paste to Here'!E85))),"Empty Cell")</f>
        <v>Surgical steel belly banana, 14g (1.6mm) with a lower 7mm prong set cubic zirconia stone and a dangling cross with a central round CZ stone &amp; Length: 8mm  &amp;  Crystal Color: Lavender</v>
      </c>
      <c r="B81" s="57" t="str">
        <f>'Copy paste to Here'!C85</f>
        <v>MCDZ14</v>
      </c>
      <c r="C81" s="57" t="s">
        <v>774</v>
      </c>
      <c r="D81" s="58">
        <f>Invoice!B85</f>
        <v>5</v>
      </c>
      <c r="E81" s="59">
        <f>'Shipping Invoice'!J85*$N$1</f>
        <v>2.2000000000000002</v>
      </c>
      <c r="F81" s="59">
        <f t="shared" si="0"/>
        <v>11</v>
      </c>
      <c r="G81" s="60">
        <f t="shared" si="1"/>
        <v>77.946000000000012</v>
      </c>
      <c r="H81" s="63">
        <f t="shared" si="2"/>
        <v>389.73000000000008</v>
      </c>
    </row>
    <row r="82" spans="1:8" s="62" customFormat="1" ht="36">
      <c r="A82" s="56" t="str">
        <f>IF((LEN('Copy paste to Here'!G86))&gt;5,((CONCATENATE('Copy paste to Here'!G86," &amp; ",'Copy paste to Here'!D86,"  &amp;  ",'Copy paste to Here'!E86))),"Empty Cell")</f>
        <v>Surgical steel belly banana, 14g (1.6mm) with a lower 7mm prong set cubic zirconia stone and a dangling cross with a central round CZ stone &amp; Length: 10mm  &amp;  Crystal Color: Clear</v>
      </c>
      <c r="B82" s="57" t="str">
        <f>'Copy paste to Here'!C86</f>
        <v>MCDZ14</v>
      </c>
      <c r="C82" s="57" t="s">
        <v>774</v>
      </c>
      <c r="D82" s="58">
        <f>Invoice!B86</f>
        <v>5</v>
      </c>
      <c r="E82" s="59">
        <f>'Shipping Invoice'!J86*$N$1</f>
        <v>2.2000000000000002</v>
      </c>
      <c r="F82" s="59">
        <f t="shared" si="0"/>
        <v>11</v>
      </c>
      <c r="G82" s="60">
        <f t="shared" si="1"/>
        <v>77.946000000000012</v>
      </c>
      <c r="H82" s="63">
        <f t="shared" si="2"/>
        <v>389.73000000000008</v>
      </c>
    </row>
    <row r="83" spans="1:8" s="62" customFormat="1" ht="36">
      <c r="A83" s="56" t="str">
        <f>IF((LEN('Copy paste to Here'!G87))&gt;5,((CONCATENATE('Copy paste to Here'!G87," &amp; ",'Copy paste to Here'!D87,"  &amp;  ",'Copy paste to Here'!E87))),"Empty Cell")</f>
        <v>Surgical steel belly banana, 14g (1.6mm) with a lower 7mm prong set cubic zirconia stone and a dangling cross with a central round CZ stone &amp; Length: 10mm  &amp;  Crystal Color: Rose</v>
      </c>
      <c r="B83" s="57" t="str">
        <f>'Copy paste to Here'!C87</f>
        <v>MCDZ14</v>
      </c>
      <c r="C83" s="57" t="s">
        <v>774</v>
      </c>
      <c r="D83" s="58">
        <f>Invoice!B87</f>
        <v>5</v>
      </c>
      <c r="E83" s="59">
        <f>'Shipping Invoice'!J87*$N$1</f>
        <v>2.2000000000000002</v>
      </c>
      <c r="F83" s="59">
        <f t="shared" ref="F83:F146" si="3">D83*E83</f>
        <v>11</v>
      </c>
      <c r="G83" s="60">
        <f t="shared" ref="G83:G146" si="4">E83*$E$14</f>
        <v>77.946000000000012</v>
      </c>
      <c r="H83" s="63">
        <f t="shared" ref="H83:H146" si="5">D83*G83</f>
        <v>389.73000000000008</v>
      </c>
    </row>
    <row r="84" spans="1:8" s="62" customFormat="1" ht="36">
      <c r="A84" s="56" t="str">
        <f>IF((LEN('Copy paste to Here'!G88))&gt;5,((CONCATENATE('Copy paste to Here'!G88," &amp; ",'Copy paste to Here'!D88,"  &amp;  ",'Copy paste to Here'!E88))),"Empty Cell")</f>
        <v>Surgical steel belly banana, 14g (1.6mm) with a lower 7mm prong set cubic zirconia stone and a dangling cross with a central round CZ stone &amp; Length: 10mm  &amp;  Crystal Color: Lavender</v>
      </c>
      <c r="B84" s="57" t="str">
        <f>'Copy paste to Here'!C88</f>
        <v>MCDZ14</v>
      </c>
      <c r="C84" s="57" t="s">
        <v>774</v>
      </c>
      <c r="D84" s="58">
        <f>Invoice!B88</f>
        <v>5</v>
      </c>
      <c r="E84" s="59">
        <f>'Shipping Invoice'!J88*$N$1</f>
        <v>2.2000000000000002</v>
      </c>
      <c r="F84" s="59">
        <f t="shared" si="3"/>
        <v>11</v>
      </c>
      <c r="G84" s="60">
        <f t="shared" si="4"/>
        <v>77.946000000000012</v>
      </c>
      <c r="H84" s="63">
        <f t="shared" si="5"/>
        <v>389.73000000000008</v>
      </c>
    </row>
    <row r="85" spans="1:8" s="62" customFormat="1" ht="36">
      <c r="A85" s="56" t="str">
        <f>IF((LEN('Copy paste to Here'!G89))&gt;5,((CONCATENATE('Copy paste to Here'!G89," &amp; ",'Copy paste to Here'!D89,"  &amp;  ",'Copy paste to Here'!E89))),"Empty Cell")</f>
        <v>Surgical steel belly banana, 14g (1.6mm) with a lower 7mm prong set cubic zirconia stone and a dangling cross with a central round CZ stone &amp; Length: 12mm  &amp;  Crystal Color: Clear</v>
      </c>
      <c r="B85" s="57" t="str">
        <f>'Copy paste to Here'!C89</f>
        <v>MCDZ14</v>
      </c>
      <c r="C85" s="57" t="s">
        <v>774</v>
      </c>
      <c r="D85" s="58">
        <f>Invoice!B89</f>
        <v>5</v>
      </c>
      <c r="E85" s="59">
        <f>'Shipping Invoice'!J89*$N$1</f>
        <v>2.2000000000000002</v>
      </c>
      <c r="F85" s="59">
        <f t="shared" si="3"/>
        <v>11</v>
      </c>
      <c r="G85" s="60">
        <f t="shared" si="4"/>
        <v>77.946000000000012</v>
      </c>
      <c r="H85" s="63">
        <f t="shared" si="5"/>
        <v>389.73000000000008</v>
      </c>
    </row>
    <row r="86" spans="1:8" s="62" customFormat="1" ht="36">
      <c r="A86" s="56" t="str">
        <f>IF((LEN('Copy paste to Here'!G90))&gt;5,((CONCATENATE('Copy paste to Here'!G90," &amp; ",'Copy paste to Here'!D90,"  &amp;  ",'Copy paste to Here'!E90))),"Empty Cell")</f>
        <v>Surgical steel belly banana, 14g (1.6mm) with a lower 7mm prong set cubic zirconia stone and a dangling cross with a central round CZ stone &amp; Length: 12mm  &amp;  Crystal Color: Rose</v>
      </c>
      <c r="B86" s="57" t="str">
        <f>'Copy paste to Here'!C90</f>
        <v>MCDZ14</v>
      </c>
      <c r="C86" s="57" t="s">
        <v>774</v>
      </c>
      <c r="D86" s="58">
        <f>Invoice!B90</f>
        <v>5</v>
      </c>
      <c r="E86" s="59">
        <f>'Shipping Invoice'!J90*$N$1</f>
        <v>2.2000000000000002</v>
      </c>
      <c r="F86" s="59">
        <f t="shared" si="3"/>
        <v>11</v>
      </c>
      <c r="G86" s="60">
        <f t="shared" si="4"/>
        <v>77.946000000000012</v>
      </c>
      <c r="H86" s="63">
        <f t="shared" si="5"/>
        <v>389.73000000000008</v>
      </c>
    </row>
    <row r="87" spans="1:8" s="62" customFormat="1" ht="36">
      <c r="A87" s="56" t="str">
        <f>IF((LEN('Copy paste to Here'!G91))&gt;5,((CONCATENATE('Copy paste to Here'!G91," &amp; ",'Copy paste to Here'!D91,"  &amp;  ",'Copy paste to Here'!E91))),"Empty Cell")</f>
        <v>Surgical steel belly banana, 14g (1.6mm) with a lower 7mm prong set cubic zirconia stone and a dangling cross with a central round CZ stone &amp; Length: 12mm  &amp;  Crystal Color: Lavender</v>
      </c>
      <c r="B87" s="57" t="str">
        <f>'Copy paste to Here'!C91</f>
        <v>MCDZ14</v>
      </c>
      <c r="C87" s="57" t="s">
        <v>774</v>
      </c>
      <c r="D87" s="58">
        <f>Invoice!B91</f>
        <v>5</v>
      </c>
      <c r="E87" s="59">
        <f>'Shipping Invoice'!J91*$N$1</f>
        <v>2.2000000000000002</v>
      </c>
      <c r="F87" s="59">
        <f t="shared" si="3"/>
        <v>11</v>
      </c>
      <c r="G87" s="60">
        <f t="shared" si="4"/>
        <v>77.946000000000012</v>
      </c>
      <c r="H87" s="63">
        <f t="shared" si="5"/>
        <v>389.73000000000008</v>
      </c>
    </row>
    <row r="88" spans="1:8" s="62" customFormat="1" ht="36">
      <c r="A88" s="56" t="str">
        <f>IF((LEN('Copy paste to Here'!G92))&gt;5,((CONCATENATE('Copy paste to Here'!G92," &amp; ",'Copy paste to Here'!D92,"  &amp;  ",'Copy paste to Here'!E92))),"Empty Cell")</f>
        <v>Surgical steel belly banana, 14g (1.6mm) with a lower 7mm prong set cubic zirconia stone and a dangling cross with a central round CZ stone &amp; Length: 14mm  &amp;  Crystal Color: Clear</v>
      </c>
      <c r="B88" s="57" t="str">
        <f>'Copy paste to Here'!C92</f>
        <v>MCDZ14</v>
      </c>
      <c r="C88" s="57" t="s">
        <v>774</v>
      </c>
      <c r="D88" s="58">
        <f>Invoice!B92</f>
        <v>5</v>
      </c>
      <c r="E88" s="59">
        <f>'Shipping Invoice'!J92*$N$1</f>
        <v>2.2000000000000002</v>
      </c>
      <c r="F88" s="59">
        <f t="shared" si="3"/>
        <v>11</v>
      </c>
      <c r="G88" s="60">
        <f t="shared" si="4"/>
        <v>77.946000000000012</v>
      </c>
      <c r="H88" s="63">
        <f t="shared" si="5"/>
        <v>389.73000000000008</v>
      </c>
    </row>
    <row r="89" spans="1:8" s="62" customFormat="1" ht="36">
      <c r="A89" s="56" t="str">
        <f>IF((LEN('Copy paste to Here'!G93))&gt;5,((CONCATENATE('Copy paste to Here'!G93," &amp; ",'Copy paste to Here'!D93,"  &amp;  ",'Copy paste to Here'!E93))),"Empty Cell")</f>
        <v>Surgical steel belly banana, 14g (1.6mm) with a lower 7mm prong set cubic zirconia stone and a dangling cross with a central round CZ stone &amp; Length: 14mm  &amp;  Crystal Color: Rose</v>
      </c>
      <c r="B89" s="57" t="str">
        <f>'Copy paste to Here'!C93</f>
        <v>MCDZ14</v>
      </c>
      <c r="C89" s="57" t="s">
        <v>774</v>
      </c>
      <c r="D89" s="58">
        <f>Invoice!B93</f>
        <v>5</v>
      </c>
      <c r="E89" s="59">
        <f>'Shipping Invoice'!J93*$N$1</f>
        <v>2.2000000000000002</v>
      </c>
      <c r="F89" s="59">
        <f t="shared" si="3"/>
        <v>11</v>
      </c>
      <c r="G89" s="60">
        <f t="shared" si="4"/>
        <v>77.946000000000012</v>
      </c>
      <c r="H89" s="63">
        <f t="shared" si="5"/>
        <v>389.73000000000008</v>
      </c>
    </row>
    <row r="90" spans="1:8" s="62" customFormat="1" ht="36">
      <c r="A90" s="56" t="str">
        <f>IF((LEN('Copy paste to Here'!G94))&gt;5,((CONCATENATE('Copy paste to Here'!G94," &amp; ",'Copy paste to Here'!D94,"  &amp;  ",'Copy paste to Here'!E94))),"Empty Cell")</f>
        <v>Surgical steel belly banana, 14g (1.6mm) with a lower 7mm prong set cubic zirconia stone and a dangling cross with a central round CZ stone &amp; Length: 14mm  &amp;  Crystal Color: Lavender</v>
      </c>
      <c r="B90" s="57" t="str">
        <f>'Copy paste to Here'!C94</f>
        <v>MCDZ14</v>
      </c>
      <c r="C90" s="57" t="s">
        <v>774</v>
      </c>
      <c r="D90" s="58">
        <f>Invoice!B94</f>
        <v>5</v>
      </c>
      <c r="E90" s="59">
        <f>'Shipping Invoice'!J94*$N$1</f>
        <v>2.2000000000000002</v>
      </c>
      <c r="F90" s="59">
        <f t="shared" si="3"/>
        <v>11</v>
      </c>
      <c r="G90" s="60">
        <f t="shared" si="4"/>
        <v>77.946000000000012</v>
      </c>
      <c r="H90" s="63">
        <f t="shared" si="5"/>
        <v>389.73000000000008</v>
      </c>
    </row>
    <row r="91" spans="1:8" s="62" customFormat="1" ht="36">
      <c r="A91" s="56" t="str">
        <f>IF((LEN('Copy paste to Here'!G95))&gt;5,((CONCATENATE('Copy paste to Here'!G95," &amp; ",'Copy paste to Here'!D95,"  &amp;  ",'Copy paste to Here'!E95))),"Empty Cell")</f>
        <v>Surgical steel belly banana, 14g (1.6mm) with a 7mm round prong set CZ stone and a dangling 8mm round CZ stone &amp; Length: 8mm  &amp;  Cz Color: Lavender</v>
      </c>
      <c r="B91" s="57" t="str">
        <f>'Copy paste to Here'!C95</f>
        <v>MCDZ407</v>
      </c>
      <c r="C91" s="57" t="s">
        <v>777</v>
      </c>
      <c r="D91" s="58">
        <f>Invoice!B95</f>
        <v>5</v>
      </c>
      <c r="E91" s="59">
        <f>'Shipping Invoice'!J95*$N$1</f>
        <v>2.0299999999999998</v>
      </c>
      <c r="F91" s="59">
        <f t="shared" si="3"/>
        <v>10.149999999999999</v>
      </c>
      <c r="G91" s="60">
        <f t="shared" si="4"/>
        <v>71.922899999999998</v>
      </c>
      <c r="H91" s="63">
        <f t="shared" si="5"/>
        <v>359.61450000000002</v>
      </c>
    </row>
    <row r="92" spans="1:8" s="62" customFormat="1" ht="24">
      <c r="A92" s="56" t="str">
        <f>IF((LEN('Copy paste to Here'!G96))&gt;5,((CONCATENATE('Copy paste to Here'!G96," &amp; ",'Copy paste to Here'!D96,"  &amp;  ",'Copy paste to Here'!E96))),"Empty Cell")</f>
        <v xml:space="preserve">925 Silver clip on nose hoop with a twisted wire design &amp; Size: 8mm  &amp;  </v>
      </c>
      <c r="B92" s="57" t="str">
        <f>'Copy paste to Here'!C96</f>
        <v>NCA</v>
      </c>
      <c r="C92" s="57" t="s">
        <v>882</v>
      </c>
      <c r="D92" s="58">
        <f>Invoice!B96</f>
        <v>10</v>
      </c>
      <c r="E92" s="59">
        <f>'Shipping Invoice'!J96*$N$1</f>
        <v>0.81</v>
      </c>
      <c r="F92" s="59">
        <f t="shared" si="3"/>
        <v>8.1000000000000014</v>
      </c>
      <c r="G92" s="60">
        <f t="shared" si="4"/>
        <v>28.698300000000003</v>
      </c>
      <c r="H92" s="63">
        <f t="shared" si="5"/>
        <v>286.98300000000006</v>
      </c>
    </row>
    <row r="93" spans="1:8" s="62" customFormat="1" ht="24">
      <c r="A93" s="56" t="str">
        <f>IF((LEN('Copy paste to Here'!G97))&gt;5,((CONCATENATE('Copy paste to Here'!G97," &amp; ",'Copy paste to Here'!D97,"  &amp;  ",'Copy paste to Here'!E97))),"Empty Cell")</f>
        <v xml:space="preserve">925 Silver clip on nose hoop with a twisted wire design &amp; Size: 10mm  &amp;  </v>
      </c>
      <c r="B93" s="57" t="str">
        <f>'Copy paste to Here'!C97</f>
        <v>NCA</v>
      </c>
      <c r="C93" s="57" t="s">
        <v>883</v>
      </c>
      <c r="D93" s="58">
        <f>Invoice!B97</f>
        <v>10</v>
      </c>
      <c r="E93" s="59">
        <f>'Shipping Invoice'!J97*$N$1</f>
        <v>0.91</v>
      </c>
      <c r="F93" s="59">
        <f t="shared" si="3"/>
        <v>9.1</v>
      </c>
      <c r="G93" s="60">
        <f t="shared" si="4"/>
        <v>32.241300000000003</v>
      </c>
      <c r="H93" s="63">
        <f t="shared" si="5"/>
        <v>322.41300000000001</v>
      </c>
    </row>
    <row r="94" spans="1:8" s="62" customFormat="1" ht="25.5">
      <c r="A94" s="56" t="str">
        <f>IF((LEN('Copy paste to Here'!G98))&gt;5,((CONCATENATE('Copy paste to Here'!G98," &amp; ",'Copy paste to Here'!D98,"  &amp;  ",'Copy paste to Here'!E98))),"Empty Cell")</f>
        <v xml:space="preserve">Surgical steel nose screw, 20g (0.8mm) with star shaped top and round 1.5mm synthetic opal center &amp; Color: Clear  &amp;  </v>
      </c>
      <c r="B94" s="57" t="str">
        <f>'Copy paste to Here'!C98</f>
        <v>NSCSTOP</v>
      </c>
      <c r="C94" s="57" t="s">
        <v>781</v>
      </c>
      <c r="D94" s="58">
        <f>Invoice!B98</f>
        <v>10</v>
      </c>
      <c r="E94" s="59">
        <f>'Shipping Invoice'!J98*$N$1</f>
        <v>0.95</v>
      </c>
      <c r="F94" s="59">
        <f t="shared" si="3"/>
        <v>9.5</v>
      </c>
      <c r="G94" s="60">
        <f t="shared" si="4"/>
        <v>33.658499999999997</v>
      </c>
      <c r="H94" s="63">
        <f t="shared" si="5"/>
        <v>336.58499999999998</v>
      </c>
    </row>
    <row r="95" spans="1:8" s="62" customFormat="1" ht="25.5">
      <c r="A95" s="56" t="str">
        <f>IF((LEN('Copy paste to Here'!G99))&gt;5,((CONCATENATE('Copy paste to Here'!G99," &amp; ",'Copy paste to Here'!D99,"  &amp;  ",'Copy paste to Here'!E99))),"Empty Cell")</f>
        <v xml:space="preserve">Surgical steel nose screw, 20g (0.8mm) with star shaped top and round 1.5mm synthetic opal center &amp; Color: Light blue  &amp;  </v>
      </c>
      <c r="B95" s="57" t="str">
        <f>'Copy paste to Here'!C99</f>
        <v>NSCSTOP</v>
      </c>
      <c r="C95" s="57" t="s">
        <v>781</v>
      </c>
      <c r="D95" s="58">
        <f>Invoice!B99</f>
        <v>10</v>
      </c>
      <c r="E95" s="59">
        <f>'Shipping Invoice'!J99*$N$1</f>
        <v>0.95</v>
      </c>
      <c r="F95" s="59">
        <f t="shared" si="3"/>
        <v>9.5</v>
      </c>
      <c r="G95" s="60">
        <f t="shared" si="4"/>
        <v>33.658499999999997</v>
      </c>
      <c r="H95" s="63">
        <f t="shared" si="5"/>
        <v>336.58499999999998</v>
      </c>
    </row>
    <row r="96" spans="1:8" s="62" customFormat="1" ht="25.5">
      <c r="A96" s="56" t="str">
        <f>IF((LEN('Copy paste to Here'!G100))&gt;5,((CONCATENATE('Copy paste to Here'!G100," &amp; ",'Copy paste to Here'!D100,"  &amp;  ",'Copy paste to Here'!E100))),"Empty Cell")</f>
        <v xml:space="preserve">Surgical steel nose screw, 20g (0.8mm) with star shaped top and round 1.5mm synthetic opal center &amp; Color: Green  &amp;  </v>
      </c>
      <c r="B96" s="57" t="str">
        <f>'Copy paste to Here'!C100</f>
        <v>NSCSTOP</v>
      </c>
      <c r="C96" s="57" t="s">
        <v>781</v>
      </c>
      <c r="D96" s="58">
        <f>Invoice!B100</f>
        <v>10</v>
      </c>
      <c r="E96" s="59">
        <f>'Shipping Invoice'!J100*$N$1</f>
        <v>0.95</v>
      </c>
      <c r="F96" s="59">
        <f t="shared" si="3"/>
        <v>9.5</v>
      </c>
      <c r="G96" s="60">
        <f t="shared" si="4"/>
        <v>33.658499999999997</v>
      </c>
      <c r="H96" s="63">
        <f t="shared" si="5"/>
        <v>336.58499999999998</v>
      </c>
    </row>
    <row r="97" spans="1:8" s="62" customFormat="1" ht="25.5">
      <c r="A97" s="56" t="str">
        <f>IF((LEN('Copy paste to Here'!G101))&gt;5,((CONCATENATE('Copy paste to Here'!G101," &amp; ",'Copy paste to Here'!D101,"  &amp;  ",'Copy paste to Here'!E101))),"Empty Cell")</f>
        <v xml:space="preserve">Surgical steel nose screw, 20g (0.8mm) with star shaped top and round 1.5mm synthetic opal center &amp; Color: Dark green  &amp;  </v>
      </c>
      <c r="B97" s="57" t="str">
        <f>'Copy paste to Here'!C101</f>
        <v>NSCSTOP</v>
      </c>
      <c r="C97" s="57" t="s">
        <v>781</v>
      </c>
      <c r="D97" s="58">
        <f>Invoice!B101</f>
        <v>10</v>
      </c>
      <c r="E97" s="59">
        <f>'Shipping Invoice'!J101*$N$1</f>
        <v>0.95</v>
      </c>
      <c r="F97" s="59">
        <f t="shared" si="3"/>
        <v>9.5</v>
      </c>
      <c r="G97" s="60">
        <f t="shared" si="4"/>
        <v>33.658499999999997</v>
      </c>
      <c r="H97" s="63">
        <f t="shared" si="5"/>
        <v>336.58499999999998</v>
      </c>
    </row>
    <row r="98" spans="1:8" s="62" customFormat="1" ht="25.5">
      <c r="A98" s="56" t="str">
        <f>IF((LEN('Copy paste to Here'!G102))&gt;5,((CONCATENATE('Copy paste to Here'!G102," &amp; ",'Copy paste to Here'!D102,"  &amp;  ",'Copy paste to Here'!E102))),"Empty Cell")</f>
        <v xml:space="preserve">Surgical steel nose screw, 20g (0.8mm) with star shaped top and round 1.5mm synthetic opal center &amp; Color: Pink  &amp;  </v>
      </c>
      <c r="B98" s="57" t="str">
        <f>'Copy paste to Here'!C102</f>
        <v>NSCSTOP</v>
      </c>
      <c r="C98" s="57" t="s">
        <v>781</v>
      </c>
      <c r="D98" s="58">
        <f>Invoice!B102</f>
        <v>10</v>
      </c>
      <c r="E98" s="59">
        <f>'Shipping Invoice'!J102*$N$1</f>
        <v>0.95</v>
      </c>
      <c r="F98" s="59">
        <f t="shared" si="3"/>
        <v>9.5</v>
      </c>
      <c r="G98" s="60">
        <f t="shared" si="4"/>
        <v>33.658499999999997</v>
      </c>
      <c r="H98" s="63">
        <f t="shared" si="5"/>
        <v>336.58499999999998</v>
      </c>
    </row>
    <row r="99" spans="1:8" s="62" customFormat="1" ht="25.5">
      <c r="A99" s="56" t="str">
        <f>IF((LEN('Copy paste to Here'!G103))&gt;5,((CONCATENATE('Copy paste to Here'!G103," &amp; ",'Copy paste to Here'!D103,"  &amp;  ",'Copy paste to Here'!E103))),"Empty Cell")</f>
        <v xml:space="preserve">Rose gold PVD plated 316L steel nose screw, 20g (0.8mm) with prong set clear 2mm round cz stone &amp;   &amp;  </v>
      </c>
      <c r="B99" s="57" t="str">
        <f>'Copy paste to Here'!C103</f>
        <v>NWTTZR2</v>
      </c>
      <c r="C99" s="57" t="s">
        <v>786</v>
      </c>
      <c r="D99" s="58">
        <f>Invoice!B103</f>
        <v>40</v>
      </c>
      <c r="E99" s="59">
        <f>'Shipping Invoice'!J103*$N$1</f>
        <v>0.99</v>
      </c>
      <c r="F99" s="59">
        <f t="shared" si="3"/>
        <v>39.6</v>
      </c>
      <c r="G99" s="60">
        <f t="shared" si="4"/>
        <v>35.075699999999998</v>
      </c>
      <c r="H99" s="63">
        <f t="shared" si="5"/>
        <v>1403.0279999999998</v>
      </c>
    </row>
    <row r="100" spans="1:8" s="62" customFormat="1" ht="48">
      <c r="A100" s="56" t="str">
        <f>IF((LEN('Copy paste to Here'!G104))&gt;5,((CONCATENATE('Copy paste to Here'!G104," &amp; ",'Copy paste to Here'!D104,"  &amp;  ",'Copy paste to Here'!E104))),"Empty Cell")</f>
        <v xml:space="preserve">Display box with 52 pcs. of 925 sterling silver ''Bend it yourself'' nose studs, 22g (0.6mm) with heart shaped tops with round clear center crystal (in standard packing or in vacuum sealed packing to prevent tarnishing) &amp; Packing Option: Standard Package  &amp;  </v>
      </c>
      <c r="B100" s="57" t="str">
        <f>'Copy paste to Here'!C104</f>
        <v>NYHRBXC</v>
      </c>
      <c r="C100" s="57" t="s">
        <v>788</v>
      </c>
      <c r="D100" s="58">
        <f>Invoice!B104</f>
        <v>1</v>
      </c>
      <c r="E100" s="59">
        <f>'Shipping Invoice'!J104*$N$1</f>
        <v>15.7</v>
      </c>
      <c r="F100" s="59">
        <f t="shared" si="3"/>
        <v>15.7</v>
      </c>
      <c r="G100" s="60">
        <f t="shared" si="4"/>
        <v>556.25099999999998</v>
      </c>
      <c r="H100" s="63">
        <f t="shared" si="5"/>
        <v>556.25099999999998</v>
      </c>
    </row>
    <row r="101" spans="1:8" s="62" customFormat="1">
      <c r="A101" s="56" t="str">
        <f>IF((LEN('Copy paste to Here'!G105))&gt;5,((CONCATENATE('Copy paste to Here'!G105," &amp; ",'Copy paste to Here'!D105,"  &amp;  ",'Copy paste to Here'!E105))),"Empty Cell")</f>
        <v xml:space="preserve">Ivory stone double flared plug &amp; Gauge: 6mm  &amp;  </v>
      </c>
      <c r="B101" s="57" t="str">
        <f>'Copy paste to Here'!C105</f>
        <v>PGSG</v>
      </c>
      <c r="C101" s="57" t="s">
        <v>884</v>
      </c>
      <c r="D101" s="58">
        <f>Invoice!B105</f>
        <v>10</v>
      </c>
      <c r="E101" s="59">
        <f>'Shipping Invoice'!J105*$N$1</f>
        <v>0.79</v>
      </c>
      <c r="F101" s="59">
        <f t="shared" si="3"/>
        <v>7.9</v>
      </c>
      <c r="G101" s="60">
        <f t="shared" si="4"/>
        <v>27.989700000000003</v>
      </c>
      <c r="H101" s="63">
        <f t="shared" si="5"/>
        <v>279.89700000000005</v>
      </c>
    </row>
    <row r="102" spans="1:8" s="62" customFormat="1">
      <c r="A102" s="56" t="str">
        <f>IF((LEN('Copy paste to Here'!G106))&gt;5,((CONCATENATE('Copy paste to Here'!G106," &amp; ",'Copy paste to Here'!D106,"  &amp;  ",'Copy paste to Here'!E106))),"Empty Cell")</f>
        <v xml:space="preserve">Ivory stone double flared plug &amp; Gauge: 10mm  &amp;  </v>
      </c>
      <c r="B102" s="57" t="str">
        <f>'Copy paste to Here'!C106</f>
        <v>PGSG</v>
      </c>
      <c r="C102" s="57" t="s">
        <v>885</v>
      </c>
      <c r="D102" s="58">
        <f>Invoice!B106</f>
        <v>10</v>
      </c>
      <c r="E102" s="59">
        <f>'Shipping Invoice'!J106*$N$1</f>
        <v>0.99</v>
      </c>
      <c r="F102" s="59">
        <f t="shared" si="3"/>
        <v>9.9</v>
      </c>
      <c r="G102" s="60">
        <f t="shared" si="4"/>
        <v>35.075699999999998</v>
      </c>
      <c r="H102" s="63">
        <f t="shared" si="5"/>
        <v>350.75699999999995</v>
      </c>
    </row>
    <row r="103" spans="1:8" s="62" customFormat="1">
      <c r="A103" s="56" t="str">
        <f>IF((LEN('Copy paste to Here'!G107))&gt;5,((CONCATENATE('Copy paste to Here'!G107," &amp; ",'Copy paste to Here'!D107,"  &amp;  ",'Copy paste to Here'!E107))),"Empty Cell")</f>
        <v xml:space="preserve">Ivory stone double flared plug &amp; Gauge: 12mm  &amp;  </v>
      </c>
      <c r="B103" s="57" t="str">
        <f>'Copy paste to Here'!C107</f>
        <v>PGSG</v>
      </c>
      <c r="C103" s="57" t="s">
        <v>886</v>
      </c>
      <c r="D103" s="58">
        <f>Invoice!B107</f>
        <v>10</v>
      </c>
      <c r="E103" s="59">
        <f>'Shipping Invoice'!J107*$N$1</f>
        <v>1.19</v>
      </c>
      <c r="F103" s="59">
        <f t="shared" si="3"/>
        <v>11.899999999999999</v>
      </c>
      <c r="G103" s="60">
        <f t="shared" si="4"/>
        <v>42.161699999999996</v>
      </c>
      <c r="H103" s="63">
        <f t="shared" si="5"/>
        <v>421.61699999999996</v>
      </c>
    </row>
    <row r="104" spans="1:8" s="62" customFormat="1" ht="24">
      <c r="A104" s="56" t="str">
        <f>IF((LEN('Copy paste to Here'!G108))&gt;5,((CONCATENATE('Copy paste to Here'!G108," &amp; ",'Copy paste to Here'!D108,"  &amp;  ",'Copy paste to Here'!E108))),"Empty Cell")</f>
        <v xml:space="preserve">One pair of plain 925 sterling silver hoop earrings, 1.2mm thickness &amp; Size: 8mm  &amp;  </v>
      </c>
      <c r="B104" s="57" t="str">
        <f>'Copy paste to Here'!C108</f>
        <v>PHO</v>
      </c>
      <c r="C104" s="57" t="s">
        <v>887</v>
      </c>
      <c r="D104" s="58">
        <f>Invoice!B108</f>
        <v>100</v>
      </c>
      <c r="E104" s="59">
        <f>'Shipping Invoice'!J108*$N$1</f>
        <v>1.17</v>
      </c>
      <c r="F104" s="59">
        <f t="shared" si="3"/>
        <v>117</v>
      </c>
      <c r="G104" s="60">
        <f t="shared" si="4"/>
        <v>41.453099999999999</v>
      </c>
      <c r="H104" s="63">
        <f t="shared" si="5"/>
        <v>4145.3099999999995</v>
      </c>
    </row>
    <row r="105" spans="1:8" s="62" customFormat="1" ht="24">
      <c r="A105" s="56" t="str">
        <f>IF((LEN('Copy paste to Here'!G109))&gt;5,((CONCATENATE('Copy paste to Here'!G109," &amp; ",'Copy paste to Here'!D109,"  &amp;  ",'Copy paste to Here'!E109))),"Empty Cell")</f>
        <v xml:space="preserve">One pair of plain 925 sterling silver hoop earrings, 1.2mm thickness &amp; Size: 10mm  &amp;  </v>
      </c>
      <c r="B105" s="57" t="str">
        <f>'Copy paste to Here'!C109</f>
        <v>PHO</v>
      </c>
      <c r="C105" s="57" t="s">
        <v>888</v>
      </c>
      <c r="D105" s="58">
        <f>Invoice!B109</f>
        <v>100</v>
      </c>
      <c r="E105" s="59">
        <f>'Shipping Invoice'!J109*$N$1</f>
        <v>1.39</v>
      </c>
      <c r="F105" s="59">
        <f t="shared" si="3"/>
        <v>139</v>
      </c>
      <c r="G105" s="60">
        <f t="shared" si="4"/>
        <v>49.247699999999995</v>
      </c>
      <c r="H105" s="63">
        <f t="shared" si="5"/>
        <v>4924.7699999999995</v>
      </c>
    </row>
    <row r="106" spans="1:8" s="62" customFormat="1" ht="24">
      <c r="A106" s="56" t="str">
        <f>IF((LEN('Copy paste to Here'!G110))&gt;5,((CONCATENATE('Copy paste to Here'!G110," &amp; ",'Copy paste to Here'!D110,"  &amp;  ",'Copy paste to Here'!E110))),"Empty Cell")</f>
        <v xml:space="preserve">One pair of plain 925 sterling silver hoop earrings, 1.2mm thickness &amp; Size: 14mm  &amp;  </v>
      </c>
      <c r="B106" s="57" t="str">
        <f>'Copy paste to Here'!C110</f>
        <v>PHO</v>
      </c>
      <c r="C106" s="57" t="s">
        <v>889</v>
      </c>
      <c r="D106" s="58">
        <f>Invoice!B110</f>
        <v>50</v>
      </c>
      <c r="E106" s="59">
        <f>'Shipping Invoice'!J110*$N$1</f>
        <v>1.81</v>
      </c>
      <c r="F106" s="59">
        <f t="shared" si="3"/>
        <v>90.5</v>
      </c>
      <c r="G106" s="60">
        <f t="shared" si="4"/>
        <v>64.128299999999996</v>
      </c>
      <c r="H106" s="63">
        <f t="shared" si="5"/>
        <v>3206.415</v>
      </c>
    </row>
    <row r="107" spans="1:8" s="62" customFormat="1" ht="24">
      <c r="A107" s="56" t="str">
        <f>IF((LEN('Copy paste to Here'!G111))&gt;5,((CONCATENATE('Copy paste to Here'!G111," &amp; ",'Copy paste to Here'!D111,"  &amp;  ",'Copy paste to Here'!E111))),"Empty Cell")</f>
        <v xml:space="preserve">One pair of plain 925 sterling silver hoop earrings thickness 1.2mm with a 4mm pear ball &amp; Size: 8mm  &amp;  </v>
      </c>
      <c r="B107" s="57" t="str">
        <f>'Copy paste to Here'!C111</f>
        <v>PHOP</v>
      </c>
      <c r="C107" s="57" t="s">
        <v>890</v>
      </c>
      <c r="D107" s="58">
        <f>Invoice!B111</f>
        <v>5</v>
      </c>
      <c r="E107" s="59">
        <f>'Shipping Invoice'!J111*$N$1</f>
        <v>1.71</v>
      </c>
      <c r="F107" s="59">
        <f t="shared" si="3"/>
        <v>8.5500000000000007</v>
      </c>
      <c r="G107" s="60">
        <f t="shared" si="4"/>
        <v>60.585299999999997</v>
      </c>
      <c r="H107" s="63">
        <f t="shared" si="5"/>
        <v>302.92649999999998</v>
      </c>
    </row>
    <row r="108" spans="1:8" s="62" customFormat="1" ht="24">
      <c r="A108" s="56" t="str">
        <f>IF((LEN('Copy paste to Here'!G112))&gt;5,((CONCATENATE('Copy paste to Here'!G112," &amp; ",'Copy paste to Here'!D112,"  &amp;  ",'Copy paste to Here'!E112))),"Empty Cell")</f>
        <v xml:space="preserve">One pair of plain 925 sterling silver hoop earrings thickness 1.2mm with a 4mm pear ball &amp; Size: 10mm  &amp;  </v>
      </c>
      <c r="B108" s="57" t="str">
        <f>'Copy paste to Here'!C112</f>
        <v>PHOP</v>
      </c>
      <c r="C108" s="57" t="s">
        <v>891</v>
      </c>
      <c r="D108" s="58">
        <f>Invoice!B112</f>
        <v>5</v>
      </c>
      <c r="E108" s="59">
        <f>'Shipping Invoice'!J112*$N$1</f>
        <v>1.94</v>
      </c>
      <c r="F108" s="59">
        <f t="shared" si="3"/>
        <v>9.6999999999999993</v>
      </c>
      <c r="G108" s="60">
        <f t="shared" si="4"/>
        <v>68.734200000000001</v>
      </c>
      <c r="H108" s="63">
        <f t="shared" si="5"/>
        <v>343.67099999999999</v>
      </c>
    </row>
    <row r="109" spans="1:8" s="62" customFormat="1" ht="24">
      <c r="A109" s="56" t="str">
        <f>IF((LEN('Copy paste to Here'!G113))&gt;5,((CONCATENATE('Copy paste to Here'!G113," &amp; ",'Copy paste to Here'!D113,"  &amp;  ",'Copy paste to Here'!E113))),"Empty Cell")</f>
        <v>Anodized surgical steel screw-fit flesh tunnel with rounded edges &amp; Gauge: 5mm  &amp;  Color: Gold anodized</v>
      </c>
      <c r="B109" s="57" t="str">
        <f>'Copy paste to Here'!C113</f>
        <v>RFTPG</v>
      </c>
      <c r="C109" s="57" t="s">
        <v>892</v>
      </c>
      <c r="D109" s="58">
        <f>Invoice!B113</f>
        <v>6</v>
      </c>
      <c r="E109" s="59">
        <f>'Shipping Invoice'!J113*$N$1</f>
        <v>2.74</v>
      </c>
      <c r="F109" s="59">
        <f t="shared" si="3"/>
        <v>16.440000000000001</v>
      </c>
      <c r="G109" s="60">
        <f t="shared" si="4"/>
        <v>97.07820000000001</v>
      </c>
      <c r="H109" s="63">
        <f t="shared" si="5"/>
        <v>582.4692</v>
      </c>
    </row>
    <row r="110" spans="1:8" s="62" customFormat="1" ht="25.5">
      <c r="A110" s="56" t="str">
        <f>IF((LEN('Copy paste to Here'!G114))&gt;5,((CONCATENATE('Copy paste to Here'!G114," &amp; ",'Copy paste to Here'!D114,"  &amp;  ",'Copy paste to Here'!E114))),"Empty Cell")</f>
        <v>Anodized surgical steel screw-fit flesh tunnel with rounded edges &amp; Gauge: 20mm  &amp;  Color: Black anodized</v>
      </c>
      <c r="B110" s="57" t="str">
        <f>'Copy paste to Here'!C114</f>
        <v>RFTPG</v>
      </c>
      <c r="C110" s="57" t="s">
        <v>893</v>
      </c>
      <c r="D110" s="58">
        <f>Invoice!B114</f>
        <v>6</v>
      </c>
      <c r="E110" s="59">
        <f>'Shipping Invoice'!J114*$N$1</f>
        <v>4.84</v>
      </c>
      <c r="F110" s="59">
        <f t="shared" si="3"/>
        <v>29.04</v>
      </c>
      <c r="G110" s="60">
        <f t="shared" si="4"/>
        <v>171.4812</v>
      </c>
      <c r="H110" s="63">
        <f t="shared" si="5"/>
        <v>1028.8872000000001</v>
      </c>
    </row>
    <row r="111" spans="1:8" s="62" customFormat="1" ht="25.5">
      <c r="A111" s="56" t="str">
        <f>IF((LEN('Copy paste to Here'!G115))&gt;5,((CONCATENATE('Copy paste to Here'!G115," &amp; ",'Copy paste to Here'!D115,"  &amp;  ",'Copy paste to Here'!E115))),"Empty Cell")</f>
        <v>Anodized surgical steel screw-fit flesh tunnel with rounded edges &amp; Gauge: 22mm  &amp;  Color: Black anodized</v>
      </c>
      <c r="B111" s="57" t="str">
        <f>'Copy paste to Here'!C115</f>
        <v>RFTPG</v>
      </c>
      <c r="C111" s="57" t="s">
        <v>894</v>
      </c>
      <c r="D111" s="58">
        <f>Invoice!B115</f>
        <v>6</v>
      </c>
      <c r="E111" s="59">
        <f>'Shipping Invoice'!J115*$N$1</f>
        <v>5.24</v>
      </c>
      <c r="F111" s="59">
        <f t="shared" si="3"/>
        <v>31.44</v>
      </c>
      <c r="G111" s="60">
        <f t="shared" si="4"/>
        <v>185.6532</v>
      </c>
      <c r="H111" s="63">
        <f t="shared" si="5"/>
        <v>1113.9192</v>
      </c>
    </row>
    <row r="112" spans="1:8" s="62" customFormat="1" ht="24">
      <c r="A112" s="56" t="str">
        <f>IF((LEN('Copy paste to Here'!G116))&gt;5,((CONCATENATE('Copy paste to Here'!G116," &amp; ",'Copy paste to Here'!D116,"  &amp;  ",'Copy paste to Here'!E116))),"Empty Cell")</f>
        <v>Anodized surgical steel screw-fit flesh tunnel with rounded edges &amp; Gauge: 25mm  &amp;  Color: Black anodized</v>
      </c>
      <c r="B112" s="57" t="str">
        <f>'Copy paste to Here'!C116</f>
        <v>RFTPG</v>
      </c>
      <c r="C112" s="57" t="s">
        <v>895</v>
      </c>
      <c r="D112" s="58">
        <f>Invoice!B116</f>
        <v>6</v>
      </c>
      <c r="E112" s="59">
        <f>'Shipping Invoice'!J116*$N$1</f>
        <v>6.24</v>
      </c>
      <c r="F112" s="59">
        <f t="shared" si="3"/>
        <v>37.44</v>
      </c>
      <c r="G112" s="60">
        <f t="shared" si="4"/>
        <v>221.08320000000001</v>
      </c>
      <c r="H112" s="63">
        <f t="shared" si="5"/>
        <v>1326.4992</v>
      </c>
    </row>
    <row r="113" spans="1:8" s="62" customFormat="1" ht="24">
      <c r="A113" s="56" t="str">
        <f>IF((LEN('Copy paste to Here'!G117))&gt;5,((CONCATENATE('Copy paste to Here'!G117," &amp; ",'Copy paste to Here'!D117,"  &amp;  ",'Copy paste to Here'!E117))),"Empty Cell")</f>
        <v xml:space="preserve">High polished surgical steel hinged segment ring, 16g (1.2mm) &amp; Length: 5mm  &amp;  </v>
      </c>
      <c r="B113" s="57" t="str">
        <f>'Copy paste to Here'!C117</f>
        <v>SEGH16</v>
      </c>
      <c r="C113" s="57" t="s">
        <v>65</v>
      </c>
      <c r="D113" s="58">
        <f>Invoice!B117</f>
        <v>50</v>
      </c>
      <c r="E113" s="59">
        <f>'Shipping Invoice'!J117*$N$1</f>
        <v>1.59</v>
      </c>
      <c r="F113" s="59">
        <f t="shared" si="3"/>
        <v>79.5</v>
      </c>
      <c r="G113" s="60">
        <f t="shared" si="4"/>
        <v>56.3337</v>
      </c>
      <c r="H113" s="63">
        <f t="shared" si="5"/>
        <v>2816.6849999999999</v>
      </c>
    </row>
    <row r="114" spans="1:8" s="62" customFormat="1" ht="24">
      <c r="A114" s="56" t="str">
        <f>IF((LEN('Copy paste to Here'!G118))&gt;5,((CONCATENATE('Copy paste to Here'!G118," &amp; ",'Copy paste to Here'!D118,"  &amp;  ",'Copy paste to Here'!E118))),"Empty Cell")</f>
        <v xml:space="preserve">High polished surgical steel hinged segment ring, 16g (1.2mm) &amp; Length: 6mm  &amp;  </v>
      </c>
      <c r="B114" s="57" t="str">
        <f>'Copy paste to Here'!C118</f>
        <v>SEGH16</v>
      </c>
      <c r="C114" s="57" t="s">
        <v>65</v>
      </c>
      <c r="D114" s="58">
        <f>Invoice!B118</f>
        <v>50</v>
      </c>
      <c r="E114" s="59">
        <f>'Shipping Invoice'!J118*$N$1</f>
        <v>1.59</v>
      </c>
      <c r="F114" s="59">
        <f t="shared" si="3"/>
        <v>79.5</v>
      </c>
      <c r="G114" s="60">
        <f t="shared" si="4"/>
        <v>56.3337</v>
      </c>
      <c r="H114" s="63">
        <f t="shared" si="5"/>
        <v>2816.6849999999999</v>
      </c>
    </row>
    <row r="115" spans="1:8" s="62" customFormat="1" ht="24">
      <c r="A115" s="56" t="str">
        <f>IF((LEN('Copy paste to Here'!G119))&gt;5,((CONCATENATE('Copy paste to Here'!G119," &amp; ",'Copy paste to Here'!D119,"  &amp;  ",'Copy paste to Here'!E119))),"Empty Cell")</f>
        <v xml:space="preserve">High polished surgical steel hinged segment ring, 16g (1.2mm) &amp; Length: 7mm  &amp;  </v>
      </c>
      <c r="B115" s="57" t="str">
        <f>'Copy paste to Here'!C119</f>
        <v>SEGH16</v>
      </c>
      <c r="C115" s="57" t="s">
        <v>65</v>
      </c>
      <c r="D115" s="58">
        <f>Invoice!B119</f>
        <v>50</v>
      </c>
      <c r="E115" s="59">
        <f>'Shipping Invoice'!J119*$N$1</f>
        <v>1.59</v>
      </c>
      <c r="F115" s="59">
        <f t="shared" si="3"/>
        <v>79.5</v>
      </c>
      <c r="G115" s="60">
        <f t="shared" si="4"/>
        <v>56.3337</v>
      </c>
      <c r="H115" s="63">
        <f t="shared" si="5"/>
        <v>2816.6849999999999</v>
      </c>
    </row>
    <row r="116" spans="1:8" s="62" customFormat="1" ht="24">
      <c r="A116" s="56" t="str">
        <f>IF((LEN('Copy paste to Here'!G120))&gt;5,((CONCATENATE('Copy paste to Here'!G120," &amp; ",'Copy paste to Here'!D120,"  &amp;  ",'Copy paste to Here'!E120))),"Empty Cell")</f>
        <v xml:space="preserve">High polished surgical steel hinged segment ring, 16g (1.2mm) &amp; Length: 8mm  &amp;  </v>
      </c>
      <c r="B116" s="57" t="str">
        <f>'Copy paste to Here'!C120</f>
        <v>SEGH16</v>
      </c>
      <c r="C116" s="57" t="s">
        <v>65</v>
      </c>
      <c r="D116" s="58">
        <f>Invoice!B120</f>
        <v>100</v>
      </c>
      <c r="E116" s="59">
        <f>'Shipping Invoice'!J120*$N$1</f>
        <v>1.59</v>
      </c>
      <c r="F116" s="59">
        <f t="shared" si="3"/>
        <v>159</v>
      </c>
      <c r="G116" s="60">
        <f t="shared" si="4"/>
        <v>56.3337</v>
      </c>
      <c r="H116" s="63">
        <f t="shared" si="5"/>
        <v>5633.37</v>
      </c>
    </row>
    <row r="117" spans="1:8" s="62" customFormat="1" ht="24">
      <c r="A117" s="56" t="str">
        <f>IF((LEN('Copy paste to Here'!G121))&gt;5,((CONCATENATE('Copy paste to Here'!G121," &amp; ",'Copy paste to Here'!D121,"  &amp;  ",'Copy paste to Here'!E121))),"Empty Cell")</f>
        <v xml:space="preserve">High polished surgical steel hinged segment ring, 16g (1.2mm) &amp; Length: 9mm  &amp;  </v>
      </c>
      <c r="B117" s="57" t="str">
        <f>'Copy paste to Here'!C121</f>
        <v>SEGH16</v>
      </c>
      <c r="C117" s="57" t="s">
        <v>65</v>
      </c>
      <c r="D117" s="58">
        <f>Invoice!B121</f>
        <v>50</v>
      </c>
      <c r="E117" s="59">
        <f>'Shipping Invoice'!J121*$N$1</f>
        <v>1.59</v>
      </c>
      <c r="F117" s="59">
        <f t="shared" si="3"/>
        <v>79.5</v>
      </c>
      <c r="G117" s="60">
        <f t="shared" si="4"/>
        <v>56.3337</v>
      </c>
      <c r="H117" s="63">
        <f t="shared" si="5"/>
        <v>2816.6849999999999</v>
      </c>
    </row>
    <row r="118" spans="1:8" s="62" customFormat="1" ht="24">
      <c r="A118" s="56" t="str">
        <f>IF((LEN('Copy paste to Here'!G122))&gt;5,((CONCATENATE('Copy paste to Here'!G122," &amp; ",'Copy paste to Here'!D122,"  &amp;  ",'Copy paste to Here'!E122))),"Empty Cell")</f>
        <v xml:space="preserve">High polished surgical steel hinged segment ring, 16g (1.2mm) &amp; Length: 10mm  &amp;  </v>
      </c>
      <c r="B118" s="57" t="str">
        <f>'Copy paste to Here'!C122</f>
        <v>SEGH16</v>
      </c>
      <c r="C118" s="57" t="s">
        <v>65</v>
      </c>
      <c r="D118" s="58">
        <f>Invoice!B122</f>
        <v>50</v>
      </c>
      <c r="E118" s="59">
        <f>'Shipping Invoice'!J122*$N$1</f>
        <v>1.59</v>
      </c>
      <c r="F118" s="59">
        <f t="shared" si="3"/>
        <v>79.5</v>
      </c>
      <c r="G118" s="60">
        <f t="shared" si="4"/>
        <v>56.3337</v>
      </c>
      <c r="H118" s="63">
        <f t="shared" si="5"/>
        <v>2816.6849999999999</v>
      </c>
    </row>
    <row r="119" spans="1:8" s="62" customFormat="1" ht="24">
      <c r="A119" s="56" t="str">
        <f>IF((LEN('Copy paste to Here'!G123))&gt;5,((CONCATENATE('Copy paste to Here'!G123," &amp; ",'Copy paste to Here'!D123,"  &amp;  ",'Copy paste to Here'!E123))),"Empty Cell")</f>
        <v xml:space="preserve">High polished surgical steel hinged segment ring, 16g (1.2mm) &amp; Length: 14mm  &amp;  </v>
      </c>
      <c r="B119" s="57" t="str">
        <f>'Copy paste to Here'!C123</f>
        <v>SEGH16</v>
      </c>
      <c r="C119" s="57" t="s">
        <v>65</v>
      </c>
      <c r="D119" s="58">
        <f>Invoice!B123</f>
        <v>20</v>
      </c>
      <c r="E119" s="59">
        <f>'Shipping Invoice'!J123*$N$1</f>
        <v>1.59</v>
      </c>
      <c r="F119" s="59">
        <f t="shared" si="3"/>
        <v>31.8</v>
      </c>
      <c r="G119" s="60">
        <f t="shared" si="4"/>
        <v>56.3337</v>
      </c>
      <c r="H119" s="63">
        <f t="shared" si="5"/>
        <v>1126.674</v>
      </c>
    </row>
    <row r="120" spans="1:8" s="62" customFormat="1" ht="24">
      <c r="A120" s="56" t="str">
        <f>IF((LEN('Copy paste to Here'!G124))&gt;5,((CONCATENATE('Copy paste to Here'!G124," &amp; ",'Copy paste to Here'!D124,"  &amp;  ",'Copy paste to Here'!E124))),"Empty Cell")</f>
        <v xml:space="preserve">High polished surgical steel hinged segment ring, 16g (1.2mm) &amp; Length: 16mm  &amp;  </v>
      </c>
      <c r="B120" s="57" t="str">
        <f>'Copy paste to Here'!C124</f>
        <v>SEGH16</v>
      </c>
      <c r="C120" s="57" t="s">
        <v>65</v>
      </c>
      <c r="D120" s="58">
        <f>Invoice!B124</f>
        <v>20</v>
      </c>
      <c r="E120" s="59">
        <f>'Shipping Invoice'!J124*$N$1</f>
        <v>1.59</v>
      </c>
      <c r="F120" s="59">
        <f t="shared" si="3"/>
        <v>31.8</v>
      </c>
      <c r="G120" s="60">
        <f t="shared" si="4"/>
        <v>56.3337</v>
      </c>
      <c r="H120" s="63">
        <f t="shared" si="5"/>
        <v>1126.674</v>
      </c>
    </row>
    <row r="121" spans="1:8" s="62" customFormat="1" ht="24">
      <c r="A121" s="56" t="str">
        <f>IF((LEN('Copy paste to Here'!G125))&gt;5,((CONCATENATE('Copy paste to Here'!G125," &amp; ",'Copy paste to Here'!D125,"  &amp;  ",'Copy paste to Here'!E125))),"Empty Cell")</f>
        <v xml:space="preserve">316L steel endless nose ring, 0.6mm (22g) with an inner diameter of 8mm to 10mm &amp; Length: 8mm  &amp;  </v>
      </c>
      <c r="B121" s="57" t="str">
        <f>'Copy paste to Here'!C125</f>
        <v>SEND</v>
      </c>
      <c r="C121" s="57" t="s">
        <v>802</v>
      </c>
      <c r="D121" s="58">
        <f>Invoice!B125</f>
        <v>100</v>
      </c>
      <c r="E121" s="59">
        <f>'Shipping Invoice'!J125*$N$1</f>
        <v>0.55000000000000004</v>
      </c>
      <c r="F121" s="59">
        <f t="shared" si="3"/>
        <v>55.000000000000007</v>
      </c>
      <c r="G121" s="60">
        <f t="shared" si="4"/>
        <v>19.486500000000003</v>
      </c>
      <c r="H121" s="63">
        <f t="shared" si="5"/>
        <v>1948.6500000000003</v>
      </c>
    </row>
    <row r="122" spans="1:8" s="62" customFormat="1" ht="24">
      <c r="A122" s="56" t="str">
        <f>IF((LEN('Copy paste to Here'!G126))&gt;5,((CONCATENATE('Copy paste to Here'!G126," &amp; ",'Copy paste to Here'!D126,"  &amp;  ",'Copy paste to Here'!E126))),"Empty Cell")</f>
        <v xml:space="preserve">316L steel endless nose ring, 0.6mm (22g) with an inner diameter of 8mm to 10mm &amp; Length: 10mm  &amp;  </v>
      </c>
      <c r="B122" s="57" t="str">
        <f>'Copy paste to Here'!C126</f>
        <v>SEND</v>
      </c>
      <c r="C122" s="57" t="s">
        <v>802</v>
      </c>
      <c r="D122" s="58">
        <f>Invoice!B126</f>
        <v>30</v>
      </c>
      <c r="E122" s="59">
        <f>'Shipping Invoice'!J126*$N$1</f>
        <v>0.55000000000000004</v>
      </c>
      <c r="F122" s="59">
        <f t="shared" si="3"/>
        <v>16.5</v>
      </c>
      <c r="G122" s="60">
        <f t="shared" si="4"/>
        <v>19.486500000000003</v>
      </c>
      <c r="H122" s="63">
        <f t="shared" si="5"/>
        <v>584.59500000000014</v>
      </c>
    </row>
    <row r="123" spans="1:8" s="62" customFormat="1" ht="24">
      <c r="A123" s="56" t="str">
        <f>IF((LEN('Copy paste to Here'!G127))&gt;5,((CONCATENATE('Copy paste to Here'!G127," &amp; ",'Copy paste to Here'!D127,"  &amp;  ",'Copy paste to Here'!E127))),"Empty Cell")</f>
        <v>PVD plated 316L steel endless nose ring, 0.6mm (22g) with inner diameter from 8mm to 10mm &amp; Color: Gold  &amp;  Length: 8mm</v>
      </c>
      <c r="B123" s="57" t="str">
        <f>'Copy paste to Here'!C127</f>
        <v>TEND</v>
      </c>
      <c r="C123" s="57" t="s">
        <v>804</v>
      </c>
      <c r="D123" s="58">
        <f>Invoice!B127</f>
        <v>40</v>
      </c>
      <c r="E123" s="59">
        <f>'Shipping Invoice'!J127*$N$1</f>
        <v>0.79</v>
      </c>
      <c r="F123" s="59">
        <f t="shared" si="3"/>
        <v>31.6</v>
      </c>
      <c r="G123" s="60">
        <f t="shared" si="4"/>
        <v>27.989700000000003</v>
      </c>
      <c r="H123" s="63">
        <f t="shared" si="5"/>
        <v>1119.5880000000002</v>
      </c>
    </row>
    <row r="124" spans="1:8" s="62" customFormat="1" ht="25.5">
      <c r="A124" s="56" t="str">
        <f>IF((LEN('Copy paste to Here'!G128))&gt;5,((CONCATENATE('Copy paste to Here'!G128," &amp; ",'Copy paste to Here'!D128,"  &amp;  ",'Copy paste to Here'!E128))),"Empty Cell")</f>
        <v>Acrylic taper with double rubber O-rings &amp; Gauge: 12mm  &amp;  Color: White</v>
      </c>
      <c r="B124" s="57" t="str">
        <f>'Copy paste to Here'!C128</f>
        <v>TPUVK</v>
      </c>
      <c r="C124" s="57" t="s">
        <v>896</v>
      </c>
      <c r="D124" s="58">
        <f>Invoice!B128</f>
        <v>10</v>
      </c>
      <c r="E124" s="59">
        <f>'Shipping Invoice'!J128*$N$1</f>
        <v>0.69</v>
      </c>
      <c r="F124" s="59">
        <f t="shared" si="3"/>
        <v>6.8999999999999995</v>
      </c>
      <c r="G124" s="60">
        <f t="shared" si="4"/>
        <v>24.446699999999996</v>
      </c>
      <c r="H124" s="63">
        <f t="shared" si="5"/>
        <v>244.46699999999996</v>
      </c>
    </row>
    <row r="125" spans="1:8" s="62" customFormat="1" ht="25.5">
      <c r="A125" s="56" t="str">
        <f>IF((LEN('Copy paste to Here'!G129))&gt;5,((CONCATENATE('Copy paste to Here'!G129," &amp; ",'Copy paste to Here'!D129,"  &amp;  ",'Copy paste to Here'!E129))),"Empty Cell")</f>
        <v>Acrylic taper with double rubber O-rings &amp; Gauge: 14mm  &amp;  Color: White</v>
      </c>
      <c r="B125" s="57" t="str">
        <f>'Copy paste to Here'!C129</f>
        <v>TPUVK</v>
      </c>
      <c r="C125" s="57" t="s">
        <v>897</v>
      </c>
      <c r="D125" s="58">
        <f>Invoice!B129</f>
        <v>10</v>
      </c>
      <c r="E125" s="59">
        <f>'Shipping Invoice'!J129*$N$1</f>
        <v>0.84</v>
      </c>
      <c r="F125" s="59">
        <f t="shared" si="3"/>
        <v>8.4</v>
      </c>
      <c r="G125" s="60">
        <f t="shared" si="4"/>
        <v>29.761199999999999</v>
      </c>
      <c r="H125" s="63">
        <f t="shared" si="5"/>
        <v>297.61199999999997</v>
      </c>
    </row>
    <row r="126" spans="1:8" s="62" customFormat="1" ht="25.5">
      <c r="A126" s="56" t="str">
        <f>IF((LEN('Copy paste to Here'!G130))&gt;5,((CONCATENATE('Copy paste to Here'!G130," &amp; ",'Copy paste to Here'!D130,"  &amp;  ",'Copy paste to Here'!E130))),"Empty Cell")</f>
        <v xml:space="preserve">High polished titanium G23 circular barbell, 1.2mm (16g) with two 4mm cones &amp; Length: 6mm  &amp;  </v>
      </c>
      <c r="B126" s="57" t="str">
        <f>'Copy paste to Here'!C130</f>
        <v>UCBECN4</v>
      </c>
      <c r="C126" s="57" t="s">
        <v>808</v>
      </c>
      <c r="D126" s="58">
        <f>Invoice!B130</f>
        <v>10</v>
      </c>
      <c r="E126" s="59">
        <f>'Shipping Invoice'!J130*$N$1</f>
        <v>1.39</v>
      </c>
      <c r="F126" s="59">
        <f t="shared" si="3"/>
        <v>13.899999999999999</v>
      </c>
      <c r="G126" s="60">
        <f t="shared" si="4"/>
        <v>49.247699999999995</v>
      </c>
      <c r="H126" s="63">
        <f t="shared" si="5"/>
        <v>492.47699999999998</v>
      </c>
    </row>
    <row r="127" spans="1:8" s="62" customFormat="1" ht="25.5">
      <c r="A127" s="56" t="str">
        <f>IF((LEN('Copy paste to Here'!G131))&gt;5,((CONCATENATE('Copy paste to Here'!G131," &amp; ",'Copy paste to Here'!D131,"  &amp;  ",'Copy paste to Here'!E131))),"Empty Cell")</f>
        <v xml:space="preserve">High polished titanium G23 circular barbell, 1.2mm (16g) with two 4mm cones &amp; Length: 8mm  &amp;  </v>
      </c>
      <c r="B127" s="57" t="str">
        <f>'Copy paste to Here'!C131</f>
        <v>UCBECN4</v>
      </c>
      <c r="C127" s="57" t="s">
        <v>808</v>
      </c>
      <c r="D127" s="58">
        <f>Invoice!B131</f>
        <v>10</v>
      </c>
      <c r="E127" s="59">
        <f>'Shipping Invoice'!J131*$N$1</f>
        <v>1.39</v>
      </c>
      <c r="F127" s="59">
        <f t="shared" si="3"/>
        <v>13.899999999999999</v>
      </c>
      <c r="G127" s="60">
        <f t="shared" si="4"/>
        <v>49.247699999999995</v>
      </c>
      <c r="H127" s="63">
        <f t="shared" si="5"/>
        <v>492.47699999999998</v>
      </c>
    </row>
    <row r="128" spans="1:8" s="62" customFormat="1" ht="24">
      <c r="A128" s="56" t="str">
        <f>IF((LEN('Copy paste to Here'!G132))&gt;5,((CONCATENATE('Copy paste to Here'!G132," &amp; ",'Copy paste to Here'!D132,"  &amp;  ",'Copy paste to Here'!E132))),"Empty Cell")</f>
        <v xml:space="preserve">High polished titanium G23 screw-fit flesh tunnel &amp; Gauge: 6mm  &amp;  </v>
      </c>
      <c r="B128" s="57" t="str">
        <f>'Copy paste to Here'!C132</f>
        <v>UFPG</v>
      </c>
      <c r="C128" s="57" t="s">
        <v>898</v>
      </c>
      <c r="D128" s="58">
        <f>Invoice!B132</f>
        <v>10</v>
      </c>
      <c r="E128" s="59">
        <f>'Shipping Invoice'!J132*$N$1</f>
        <v>4.3899999999999997</v>
      </c>
      <c r="F128" s="59">
        <f t="shared" si="3"/>
        <v>43.9</v>
      </c>
      <c r="G128" s="60">
        <f t="shared" si="4"/>
        <v>155.5377</v>
      </c>
      <c r="H128" s="63">
        <f t="shared" si="5"/>
        <v>1555.377</v>
      </c>
    </row>
    <row r="129" spans="1:8" s="62" customFormat="1" ht="24">
      <c r="A129" s="56" t="str">
        <f>IF((LEN('Copy paste to Here'!G133))&gt;5,((CONCATENATE('Copy paste to Here'!G133," &amp; ",'Copy paste to Here'!D133,"  &amp;  ",'Copy paste to Here'!E133))),"Empty Cell")</f>
        <v xml:space="preserve">High polished titanium G23 screw-fit flesh tunnel &amp; Gauge: 8mm  &amp;  </v>
      </c>
      <c r="B129" s="57" t="str">
        <f>'Copy paste to Here'!C133</f>
        <v>UFPG</v>
      </c>
      <c r="C129" s="57" t="s">
        <v>899</v>
      </c>
      <c r="D129" s="58">
        <f>Invoice!B133</f>
        <v>10</v>
      </c>
      <c r="E129" s="59">
        <f>'Shipping Invoice'!J133*$N$1</f>
        <v>5.85</v>
      </c>
      <c r="F129" s="59">
        <f t="shared" si="3"/>
        <v>58.5</v>
      </c>
      <c r="G129" s="60">
        <f t="shared" si="4"/>
        <v>207.26549999999997</v>
      </c>
      <c r="H129" s="63">
        <f t="shared" si="5"/>
        <v>2072.6549999999997</v>
      </c>
    </row>
    <row r="130" spans="1:8" s="62" customFormat="1" ht="24">
      <c r="A130" s="56" t="str">
        <f>IF((LEN('Copy paste to Here'!G134))&gt;5,((CONCATENATE('Copy paste to Here'!G134," &amp; ",'Copy paste to Here'!D134,"  &amp;  ",'Copy paste to Here'!E134))),"Empty Cell")</f>
        <v xml:space="preserve">Titanium G23 industrial barbell, 14g (1.6mm) with two 5mm balls &amp; Length: 40mm  &amp;  </v>
      </c>
      <c r="B130" s="57" t="str">
        <f>'Copy paste to Here'!C134</f>
        <v>UINDB</v>
      </c>
      <c r="C130" s="57" t="s">
        <v>812</v>
      </c>
      <c r="D130" s="58">
        <f>Invoice!B134</f>
        <v>5</v>
      </c>
      <c r="E130" s="59">
        <f>'Shipping Invoice'!J134*$N$1</f>
        <v>1.47</v>
      </c>
      <c r="F130" s="59">
        <f t="shared" si="3"/>
        <v>7.35</v>
      </c>
      <c r="G130" s="60">
        <f t="shared" si="4"/>
        <v>52.082099999999997</v>
      </c>
      <c r="H130" s="63">
        <f t="shared" si="5"/>
        <v>260.41049999999996</v>
      </c>
    </row>
    <row r="131" spans="1:8" s="62" customFormat="1" ht="24">
      <c r="A131" s="56" t="str">
        <f>IF((LEN('Copy paste to Here'!G135))&gt;5,((CONCATENATE('Copy paste to Here'!G135," &amp; ",'Copy paste to Here'!D135,"  &amp;  ",'Copy paste to Here'!E135))),"Empty Cell")</f>
        <v xml:space="preserve">Titanium G23 industrial barbell, 14g (1.6mm) with two 5mm balls &amp; Length: 30mm  &amp;  </v>
      </c>
      <c r="B131" s="57" t="str">
        <f>'Copy paste to Here'!C135</f>
        <v>UINDB</v>
      </c>
      <c r="C131" s="57" t="s">
        <v>812</v>
      </c>
      <c r="D131" s="58">
        <f>Invoice!B135</f>
        <v>5</v>
      </c>
      <c r="E131" s="59">
        <f>'Shipping Invoice'!J135*$N$1</f>
        <v>1.47</v>
      </c>
      <c r="F131" s="59">
        <f t="shared" si="3"/>
        <v>7.35</v>
      </c>
      <c r="G131" s="60">
        <f t="shared" si="4"/>
        <v>52.082099999999997</v>
      </c>
      <c r="H131" s="63">
        <f t="shared" si="5"/>
        <v>260.41049999999996</v>
      </c>
    </row>
    <row r="132" spans="1:8" s="62" customFormat="1" ht="24">
      <c r="A132" s="56" t="str">
        <f>IF((LEN('Copy paste to Here'!G136))&gt;5,((CONCATENATE('Copy paste to Here'!G136," &amp; ",'Copy paste to Here'!D136,"  &amp;  ",'Copy paste to Here'!E136))),"Empty Cell")</f>
        <v xml:space="preserve">Titanium G23 eyebrow labret, 1mm (18g) with 3mm ball &amp; Length: 5mm  &amp;  </v>
      </c>
      <c r="B132" s="57" t="str">
        <f>'Copy paste to Here'!C136</f>
        <v>ULB18B3</v>
      </c>
      <c r="C132" s="57" t="s">
        <v>816</v>
      </c>
      <c r="D132" s="58">
        <f>Invoice!B136</f>
        <v>20</v>
      </c>
      <c r="E132" s="59">
        <f>'Shipping Invoice'!J136*$N$1</f>
        <v>1.19</v>
      </c>
      <c r="F132" s="59">
        <f t="shared" si="3"/>
        <v>23.799999999999997</v>
      </c>
      <c r="G132" s="60">
        <f t="shared" si="4"/>
        <v>42.161699999999996</v>
      </c>
      <c r="H132" s="63">
        <f t="shared" si="5"/>
        <v>843.23399999999992</v>
      </c>
    </row>
    <row r="133" spans="1:8" s="62" customFormat="1" ht="24">
      <c r="A133" s="56" t="str">
        <f>IF((LEN('Copy paste to Here'!G137))&gt;5,((CONCATENATE('Copy paste to Here'!G137," &amp; ",'Copy paste to Here'!D137,"  &amp;  ",'Copy paste to Here'!E137))),"Empty Cell")</f>
        <v xml:space="preserve">Titanium G23 eyebrow labret, 1mm (18g) with 3mm ball &amp; Length: 6mm  &amp;  </v>
      </c>
      <c r="B133" s="57" t="str">
        <f>'Copy paste to Here'!C137</f>
        <v>ULB18B3</v>
      </c>
      <c r="C133" s="57" t="s">
        <v>816</v>
      </c>
      <c r="D133" s="58">
        <f>Invoice!B137</f>
        <v>20</v>
      </c>
      <c r="E133" s="59">
        <f>'Shipping Invoice'!J137*$N$1</f>
        <v>1.19</v>
      </c>
      <c r="F133" s="59">
        <f t="shared" si="3"/>
        <v>23.799999999999997</v>
      </c>
      <c r="G133" s="60">
        <f t="shared" si="4"/>
        <v>42.161699999999996</v>
      </c>
      <c r="H133" s="63">
        <f t="shared" si="5"/>
        <v>843.23399999999992</v>
      </c>
    </row>
    <row r="134" spans="1:8" s="62" customFormat="1" ht="24">
      <c r="A134" s="56" t="str">
        <f>IF((LEN('Copy paste to Here'!G138))&gt;5,((CONCATENATE('Copy paste to Here'!G138," &amp; ",'Copy paste to Here'!D138,"  &amp;  ",'Copy paste to Here'!E138))),"Empty Cell")</f>
        <v>Titanium G23 labret, 16g (1.2mm) with a 3mm bezel set jewel ball &amp; Length: 8mm  &amp;  Crystal Color: Clear</v>
      </c>
      <c r="B134" s="57" t="str">
        <f>'Copy paste to Here'!C138</f>
        <v>ULBC3</v>
      </c>
      <c r="C134" s="57" t="s">
        <v>818</v>
      </c>
      <c r="D134" s="58">
        <f>Invoice!B138</f>
        <v>40</v>
      </c>
      <c r="E134" s="59">
        <f>'Shipping Invoice'!J138*$N$1</f>
        <v>1.24</v>
      </c>
      <c r="F134" s="59">
        <f t="shared" si="3"/>
        <v>49.6</v>
      </c>
      <c r="G134" s="60">
        <f t="shared" si="4"/>
        <v>43.933199999999999</v>
      </c>
      <c r="H134" s="63">
        <f t="shared" si="5"/>
        <v>1757.328</v>
      </c>
    </row>
    <row r="135" spans="1:8" s="62" customFormat="1" ht="24">
      <c r="A135" s="56" t="str">
        <f>IF((LEN('Copy paste to Here'!G139))&gt;5,((CONCATENATE('Copy paste to Here'!G139," &amp; ",'Copy paste to Here'!D139,"  &amp;  ",'Copy paste to Here'!E139))),"Empty Cell")</f>
        <v>Titanium G23 labret, 16g (1.2mm) with a 3mm bezel set jewel ball &amp; Length: 12mm  &amp;  Crystal Color: Jet</v>
      </c>
      <c r="B135" s="57" t="str">
        <f>'Copy paste to Here'!C139</f>
        <v>ULBC3</v>
      </c>
      <c r="C135" s="57" t="s">
        <v>818</v>
      </c>
      <c r="D135" s="58">
        <f>Invoice!B139</f>
        <v>10</v>
      </c>
      <c r="E135" s="59">
        <f>'Shipping Invoice'!J139*$N$1</f>
        <v>1.24</v>
      </c>
      <c r="F135" s="59">
        <f t="shared" si="3"/>
        <v>12.4</v>
      </c>
      <c r="G135" s="60">
        <f t="shared" si="4"/>
        <v>43.933199999999999</v>
      </c>
      <c r="H135" s="63">
        <f t="shared" si="5"/>
        <v>439.33199999999999</v>
      </c>
    </row>
    <row r="136" spans="1:8" s="62" customFormat="1" ht="36">
      <c r="A136" s="56" t="str">
        <f>IF((LEN('Copy paste to Here'!G140))&gt;5,((CONCATENATE('Copy paste to Here'!G140," &amp; ",'Copy paste to Here'!D140,"  &amp;  ",'Copy paste to Here'!E140))),"Empty Cell")</f>
        <v xml:space="preserve">PVD plated polished titanium G23 hinged segment ring, 1.2mm (16g) with outward facing CNC set Cubic Zirconia (CZ) stones &amp; Color: Gold 8mm  &amp;  </v>
      </c>
      <c r="B136" s="57" t="str">
        <f>'Copy paste to Here'!C140</f>
        <v>USGTSH10</v>
      </c>
      <c r="C136" s="57" t="s">
        <v>900</v>
      </c>
      <c r="D136" s="58">
        <f>Invoice!B140</f>
        <v>5</v>
      </c>
      <c r="E136" s="59">
        <f>'Shipping Invoice'!J140*$N$1</f>
        <v>8.1999999999999993</v>
      </c>
      <c r="F136" s="59">
        <f t="shared" si="3"/>
        <v>41</v>
      </c>
      <c r="G136" s="60">
        <f t="shared" si="4"/>
        <v>290.52599999999995</v>
      </c>
      <c r="H136" s="63">
        <f t="shared" si="5"/>
        <v>1452.6299999999997</v>
      </c>
    </row>
    <row r="137" spans="1:8" s="62" customFormat="1" ht="36">
      <c r="A137" s="56" t="str">
        <f>IF((LEN('Copy paste to Here'!G141))&gt;5,((CONCATENATE('Copy paste to Here'!G141," &amp; ",'Copy paste to Here'!D141,"  &amp;  ",'Copy paste to Here'!E141))),"Empty Cell")</f>
        <v xml:space="preserve">PVD plated polished titanium G23 hinged segment ring, 1.2mm (16g) with outward facing CNC set Cubic Zirconia (CZ) stones &amp; Color: High Polish 12mm  &amp;  </v>
      </c>
      <c r="B137" s="57" t="str">
        <f>'Copy paste to Here'!C141</f>
        <v>USGTSH10</v>
      </c>
      <c r="C137" s="57" t="s">
        <v>901</v>
      </c>
      <c r="D137" s="58">
        <f>Invoice!B141</f>
        <v>2</v>
      </c>
      <c r="E137" s="59">
        <f>'Shipping Invoice'!J141*$N$1</f>
        <v>9.85</v>
      </c>
      <c r="F137" s="59">
        <f t="shared" si="3"/>
        <v>19.7</v>
      </c>
      <c r="G137" s="60">
        <f t="shared" si="4"/>
        <v>348.9855</v>
      </c>
      <c r="H137" s="63">
        <f t="shared" si="5"/>
        <v>697.971</v>
      </c>
    </row>
    <row r="138" spans="1:8" s="62" customFormat="1" ht="36">
      <c r="A138" s="56" t="str">
        <f>IF((LEN('Copy paste to Here'!G142))&gt;5,((CONCATENATE('Copy paste to Here'!G142," &amp; ",'Copy paste to Here'!D142,"  &amp;  ",'Copy paste to Here'!E142))),"Empty Cell")</f>
        <v>PVD plated titanium G23 hinged segment ring, 1.2mm (16g) with side facing CNC set Cubic Zirconia (CZ) stones at the side, inner diameter from 6mm to 10mm &amp; Length: 6mm  &amp;  Color: Purple</v>
      </c>
      <c r="B138" s="57" t="str">
        <f>'Copy paste to Here'!C142</f>
        <v>USGTSH11</v>
      </c>
      <c r="C138" s="57" t="s">
        <v>902</v>
      </c>
      <c r="D138" s="58">
        <f>Invoice!B142</f>
        <v>2</v>
      </c>
      <c r="E138" s="59">
        <f>'Shipping Invoice'!J142*$N$1</f>
        <v>7.29</v>
      </c>
      <c r="F138" s="59">
        <f t="shared" si="3"/>
        <v>14.58</v>
      </c>
      <c r="G138" s="60">
        <f t="shared" si="4"/>
        <v>258.28469999999999</v>
      </c>
      <c r="H138" s="63">
        <f t="shared" si="5"/>
        <v>516.56939999999997</v>
      </c>
    </row>
    <row r="139" spans="1:8" s="62" customFormat="1" ht="25.5">
      <c r="A139" s="56" t="str">
        <f>IF((LEN('Copy paste to Here'!G143))&gt;5,((CONCATENATE('Copy paste to Here'!G143," &amp; ",'Copy paste to Here'!D143,"  &amp;  ",'Copy paste to Here'!E143))),"Empty Cell")</f>
        <v xml:space="preserve">Pack of 10 pcs. of high polished 316L steel barbell posts - threading 1.6mm (14g) &amp; Length: 6mm  &amp;  </v>
      </c>
      <c r="B139" s="57" t="str">
        <f>'Copy paste to Here'!C143</f>
        <v>XBB14G</v>
      </c>
      <c r="C139" s="57" t="s">
        <v>903</v>
      </c>
      <c r="D139" s="58">
        <f>Invoice!B143</f>
        <v>10</v>
      </c>
      <c r="E139" s="59">
        <f>'Shipping Invoice'!J143*$N$1</f>
        <v>0.54</v>
      </c>
      <c r="F139" s="59">
        <f t="shared" si="3"/>
        <v>5.4</v>
      </c>
      <c r="G139" s="60">
        <f t="shared" si="4"/>
        <v>19.132200000000001</v>
      </c>
      <c r="H139" s="63">
        <f t="shared" si="5"/>
        <v>191.322</v>
      </c>
    </row>
    <row r="140" spans="1:8" s="62" customFormat="1" ht="25.5">
      <c r="A140" s="56" t="str">
        <f>IF((LEN('Copy paste to Here'!G144))&gt;5,((CONCATENATE('Copy paste to Here'!G144," &amp; ",'Copy paste to Here'!D144,"  &amp;  ",'Copy paste to Here'!E144))),"Empty Cell")</f>
        <v xml:space="preserve">Pack of 10 pcs. of high polished 316L steel barbell posts - threading 1.6mm (14g) &amp; Length: 8mm  &amp;  </v>
      </c>
      <c r="B140" s="57" t="str">
        <f>'Copy paste to Here'!C144</f>
        <v>XBB14G</v>
      </c>
      <c r="C140" s="57" t="s">
        <v>903</v>
      </c>
      <c r="D140" s="58">
        <f>Invoice!B144</f>
        <v>10</v>
      </c>
      <c r="E140" s="59">
        <f>'Shipping Invoice'!J144*$N$1</f>
        <v>0.54</v>
      </c>
      <c r="F140" s="59">
        <f t="shared" si="3"/>
        <v>5.4</v>
      </c>
      <c r="G140" s="60">
        <f t="shared" si="4"/>
        <v>19.132200000000001</v>
      </c>
      <c r="H140" s="63">
        <f t="shared" si="5"/>
        <v>191.322</v>
      </c>
    </row>
    <row r="141" spans="1:8" s="62" customFormat="1" ht="25.5">
      <c r="A141" s="56" t="str">
        <f>IF((LEN('Copy paste to Here'!G145))&gt;5,((CONCATENATE('Copy paste to Here'!G145," &amp; ",'Copy paste to Here'!D145,"  &amp;  ",'Copy paste to Here'!E145))),"Empty Cell")</f>
        <v xml:space="preserve">Pack of 10 pcs. of high polished 316L steel barbell posts - threading 1.6mm (14g) &amp; Length: 9mm  &amp;  </v>
      </c>
      <c r="B141" s="57" t="str">
        <f>'Copy paste to Here'!C145</f>
        <v>XBB14G</v>
      </c>
      <c r="C141" s="57" t="s">
        <v>903</v>
      </c>
      <c r="D141" s="58">
        <f>Invoice!B145</f>
        <v>10</v>
      </c>
      <c r="E141" s="59">
        <f>'Shipping Invoice'!J145*$N$1</f>
        <v>0.54</v>
      </c>
      <c r="F141" s="59">
        <f t="shared" si="3"/>
        <v>5.4</v>
      </c>
      <c r="G141" s="60">
        <f t="shared" si="4"/>
        <v>19.132200000000001</v>
      </c>
      <c r="H141" s="63">
        <f t="shared" si="5"/>
        <v>191.322</v>
      </c>
    </row>
    <row r="142" spans="1:8" s="62" customFormat="1" ht="25.5">
      <c r="A142" s="56" t="str">
        <f>IF((LEN('Copy paste to Here'!G146))&gt;5,((CONCATENATE('Copy paste to Here'!G146," &amp; ",'Copy paste to Here'!D146,"  &amp;  ",'Copy paste to Here'!E146))),"Empty Cell")</f>
        <v xml:space="preserve">Pack of 10 pcs. of high polished 316L steel barbell posts - threading 1.6mm (14g) &amp; Length: 10mm  &amp;  </v>
      </c>
      <c r="B142" s="57" t="str">
        <f>'Copy paste to Here'!C146</f>
        <v>XBB14G</v>
      </c>
      <c r="C142" s="57" t="s">
        <v>903</v>
      </c>
      <c r="D142" s="58">
        <f>Invoice!B146</f>
        <v>10</v>
      </c>
      <c r="E142" s="59">
        <f>'Shipping Invoice'!J146*$N$1</f>
        <v>0.54</v>
      </c>
      <c r="F142" s="59">
        <f t="shared" si="3"/>
        <v>5.4</v>
      </c>
      <c r="G142" s="60">
        <f t="shared" si="4"/>
        <v>19.132200000000001</v>
      </c>
      <c r="H142" s="63">
        <f t="shared" si="5"/>
        <v>191.322</v>
      </c>
    </row>
    <row r="143" spans="1:8" s="62" customFormat="1" ht="25.5">
      <c r="A143" s="56" t="str">
        <f>IF((LEN('Copy paste to Here'!G147))&gt;5,((CONCATENATE('Copy paste to Here'!G147," &amp; ",'Copy paste to Here'!D147,"  &amp;  ",'Copy paste to Here'!E147))),"Empty Cell")</f>
        <v xml:space="preserve">Pack of 10 pcs. of high polished 316L steel barbell posts - threading 1.6mm (14g) &amp; Length: 11mm  &amp;  </v>
      </c>
      <c r="B143" s="57" t="str">
        <f>'Copy paste to Here'!C147</f>
        <v>XBB14G</v>
      </c>
      <c r="C143" s="57" t="s">
        <v>903</v>
      </c>
      <c r="D143" s="58">
        <f>Invoice!B147</f>
        <v>10</v>
      </c>
      <c r="E143" s="59">
        <f>'Shipping Invoice'!J147*$N$1</f>
        <v>0.54</v>
      </c>
      <c r="F143" s="59">
        <f t="shared" si="3"/>
        <v>5.4</v>
      </c>
      <c r="G143" s="60">
        <f t="shared" si="4"/>
        <v>19.132200000000001</v>
      </c>
      <c r="H143" s="63">
        <f t="shared" si="5"/>
        <v>191.322</v>
      </c>
    </row>
    <row r="144" spans="1:8" s="62" customFormat="1" ht="25.5">
      <c r="A144" s="56" t="str">
        <f>IF((LEN('Copy paste to Here'!G148))&gt;5,((CONCATENATE('Copy paste to Here'!G148," &amp; ",'Copy paste to Here'!D148,"  &amp;  ",'Copy paste to Here'!E148))),"Empty Cell")</f>
        <v xml:space="preserve">Pack of 10 pcs. of high polished 316L steel barbell posts - threading 1.6mm (14g) &amp; Length: 12mm  &amp;  </v>
      </c>
      <c r="B144" s="57" t="str">
        <f>'Copy paste to Here'!C148</f>
        <v>XBB14G</v>
      </c>
      <c r="C144" s="57" t="s">
        <v>903</v>
      </c>
      <c r="D144" s="58">
        <f>Invoice!B148</f>
        <v>10</v>
      </c>
      <c r="E144" s="59">
        <f>'Shipping Invoice'!J148*$N$1</f>
        <v>0.54</v>
      </c>
      <c r="F144" s="59">
        <f t="shared" si="3"/>
        <v>5.4</v>
      </c>
      <c r="G144" s="60">
        <f t="shared" si="4"/>
        <v>19.132200000000001</v>
      </c>
      <c r="H144" s="63">
        <f t="shared" si="5"/>
        <v>191.322</v>
      </c>
    </row>
    <row r="145" spans="1:8" s="62" customFormat="1" ht="24">
      <c r="A145" s="56" t="str">
        <f>IF((LEN('Copy paste to Here'!G149))&gt;5,((CONCATENATE('Copy paste to Here'!G149," &amp; ",'Copy paste to Here'!D149,"  &amp;  ",'Copy paste to Here'!E149))),"Empty Cell")</f>
        <v xml:space="preserve">Pack of 10 pcs. of high polished 316L steel barbell posts - threading 1.6mm (14g) &amp; Length: 13mm  &amp;  </v>
      </c>
      <c r="B145" s="57" t="str">
        <f>'Copy paste to Here'!C149</f>
        <v>XBB14G</v>
      </c>
      <c r="C145" s="57" t="s">
        <v>827</v>
      </c>
      <c r="D145" s="58">
        <f>Invoice!B149</f>
        <v>10</v>
      </c>
      <c r="E145" s="59">
        <f>'Shipping Invoice'!J149*$N$1</f>
        <v>0.64</v>
      </c>
      <c r="F145" s="59">
        <f t="shared" si="3"/>
        <v>6.4</v>
      </c>
      <c r="G145" s="60">
        <f t="shared" si="4"/>
        <v>22.6752</v>
      </c>
      <c r="H145" s="63">
        <f t="shared" si="5"/>
        <v>226.75200000000001</v>
      </c>
    </row>
    <row r="146" spans="1:8" s="62" customFormat="1" ht="24">
      <c r="A146" s="56" t="str">
        <f>IF((LEN('Copy paste to Here'!G150))&gt;5,((CONCATENATE('Copy paste to Here'!G150," &amp; ",'Copy paste to Here'!D150,"  &amp;  ",'Copy paste to Here'!E150))),"Empty Cell")</f>
        <v xml:space="preserve">Pack of 10 pcs. of high polished 316L steel barbell posts - threading 1.6mm (14g) &amp; Length: 16mm  &amp;  </v>
      </c>
      <c r="B146" s="57" t="str">
        <f>'Copy paste to Here'!C150</f>
        <v>XBB14G</v>
      </c>
      <c r="C146" s="57" t="s">
        <v>827</v>
      </c>
      <c r="D146" s="58">
        <f>Invoice!B150</f>
        <v>10</v>
      </c>
      <c r="E146" s="59">
        <f>'Shipping Invoice'!J150*$N$1</f>
        <v>0.64</v>
      </c>
      <c r="F146" s="59">
        <f t="shared" si="3"/>
        <v>6.4</v>
      </c>
      <c r="G146" s="60">
        <f t="shared" si="4"/>
        <v>22.6752</v>
      </c>
      <c r="H146" s="63">
        <f t="shared" si="5"/>
        <v>226.75200000000001</v>
      </c>
    </row>
    <row r="147" spans="1:8" s="62" customFormat="1" ht="24">
      <c r="A147" s="56" t="str">
        <f>IF((LEN('Copy paste to Here'!G151))&gt;5,((CONCATENATE('Copy paste to Here'!G151," &amp; ",'Copy paste to Here'!D151,"  &amp;  ",'Copy paste to Here'!E151))),"Empty Cell")</f>
        <v xml:space="preserve">Pack of 10 pcs. of high polished 316L steel barbell posts - threading 1.6mm (14g) &amp; Length: 28mm  &amp;  </v>
      </c>
      <c r="B147" s="57" t="str">
        <f>'Copy paste to Here'!C151</f>
        <v>XBB14G</v>
      </c>
      <c r="C147" s="57" t="s">
        <v>904</v>
      </c>
      <c r="D147" s="58">
        <f>Invoice!B151</f>
        <v>5</v>
      </c>
      <c r="E147" s="59">
        <f>'Shipping Invoice'!J151*$N$1</f>
        <v>1.24</v>
      </c>
      <c r="F147" s="59">
        <f t="shared" ref="F147:F156" si="6">D147*E147</f>
        <v>6.2</v>
      </c>
      <c r="G147" s="60">
        <f t="shared" ref="G147:G210" si="7">E147*$E$14</f>
        <v>43.933199999999999</v>
      </c>
      <c r="H147" s="63">
        <f t="shared" ref="H147:H210" si="8">D147*G147</f>
        <v>219.666</v>
      </c>
    </row>
    <row r="148" spans="1:8" s="62" customFormat="1" ht="24">
      <c r="A148" s="56" t="str">
        <f>IF((LEN('Copy paste to Here'!G152))&gt;5,((CONCATENATE('Copy paste to Here'!G152," &amp; ",'Copy paste to Here'!D152,"  &amp;  ",'Copy paste to Here'!E152))),"Empty Cell")</f>
        <v xml:space="preserve">Pack of 10 pcs. of high polished 316L steel barbell posts - threading 1.6mm (14g) &amp; Length: 15mm  &amp;  </v>
      </c>
      <c r="B148" s="57" t="str">
        <f>'Copy paste to Here'!C152</f>
        <v>XBB14G</v>
      </c>
      <c r="C148" s="57" t="s">
        <v>827</v>
      </c>
      <c r="D148" s="58">
        <f>Invoice!B152</f>
        <v>10</v>
      </c>
      <c r="E148" s="59">
        <f>'Shipping Invoice'!J152*$N$1</f>
        <v>0.64</v>
      </c>
      <c r="F148" s="59">
        <f t="shared" si="6"/>
        <v>6.4</v>
      </c>
      <c r="G148" s="60">
        <f t="shared" si="7"/>
        <v>22.6752</v>
      </c>
      <c r="H148" s="63">
        <f t="shared" si="8"/>
        <v>226.75200000000001</v>
      </c>
    </row>
    <row r="149" spans="1:8" s="62" customFormat="1" ht="24">
      <c r="A149" s="56" t="str">
        <f>IF((LEN('Copy paste to Here'!G153))&gt;5,((CONCATENATE('Copy paste to Here'!G153," &amp; ",'Copy paste to Here'!D153,"  &amp;  ",'Copy paste to Here'!E153))),"Empty Cell")</f>
        <v xml:space="preserve">Pack of 10 pcs. of high polished 316L steel barbell posts - threading 1.6mm (14g) &amp; Length: 17mm  &amp;  </v>
      </c>
      <c r="B149" s="57" t="str">
        <f>'Copy paste to Here'!C153</f>
        <v>XBB14G</v>
      </c>
      <c r="C149" s="57" t="s">
        <v>827</v>
      </c>
      <c r="D149" s="58">
        <f>Invoice!B153</f>
        <v>10</v>
      </c>
      <c r="E149" s="59">
        <f>'Shipping Invoice'!J153*$N$1</f>
        <v>0.64</v>
      </c>
      <c r="F149" s="59">
        <f t="shared" si="6"/>
        <v>6.4</v>
      </c>
      <c r="G149" s="60">
        <f t="shared" si="7"/>
        <v>22.6752</v>
      </c>
      <c r="H149" s="63">
        <f t="shared" si="8"/>
        <v>226.75200000000001</v>
      </c>
    </row>
    <row r="150" spans="1:8" s="62" customFormat="1" ht="24">
      <c r="A150" s="56" t="str">
        <f>IF((LEN('Copy paste to Here'!G154))&gt;5,((CONCATENATE('Copy paste to Here'!G154," &amp; ",'Copy paste to Here'!D154,"  &amp;  ",'Copy paste to Here'!E154))),"Empty Cell")</f>
        <v xml:space="preserve">Pack of 10 pcs. of high polished 316L steel eyebrow banana posts - threading 1.2mm (16g) &amp; Length: 7mm  &amp;  </v>
      </c>
      <c r="B150" s="57" t="str">
        <f>'Copy paste to Here'!C154</f>
        <v>XBN16G</v>
      </c>
      <c r="C150" s="57" t="s">
        <v>829</v>
      </c>
      <c r="D150" s="58">
        <f>Invoice!B154</f>
        <v>10</v>
      </c>
      <c r="E150" s="59">
        <f>'Shipping Invoice'!J154*$N$1</f>
        <v>0.64</v>
      </c>
      <c r="F150" s="59">
        <f t="shared" si="6"/>
        <v>6.4</v>
      </c>
      <c r="G150" s="60">
        <f t="shared" si="7"/>
        <v>22.6752</v>
      </c>
      <c r="H150" s="63">
        <f t="shared" si="8"/>
        <v>226.75200000000001</v>
      </c>
    </row>
    <row r="151" spans="1:8" s="62" customFormat="1" ht="24">
      <c r="A151" s="56" t="str">
        <f>IF((LEN('Copy paste to Here'!G155))&gt;5,((CONCATENATE('Copy paste to Here'!G155," &amp; ",'Copy paste to Here'!D155,"  &amp;  ",'Copy paste to Here'!E155))),"Empty Cell")</f>
        <v xml:space="preserve">Pack of 10 pcs. of high polished 316L steel eyebrow banana posts - threading 1.2mm (16g) &amp; Length: 9mm  &amp;  </v>
      </c>
      <c r="B151" s="57" t="str">
        <f>'Copy paste to Here'!C155</f>
        <v>XBN16G</v>
      </c>
      <c r="C151" s="57" t="s">
        <v>829</v>
      </c>
      <c r="D151" s="58">
        <f>Invoice!B155</f>
        <v>10</v>
      </c>
      <c r="E151" s="59">
        <f>'Shipping Invoice'!J155*$N$1</f>
        <v>0.64</v>
      </c>
      <c r="F151" s="59">
        <f t="shared" si="6"/>
        <v>6.4</v>
      </c>
      <c r="G151" s="60">
        <f t="shared" si="7"/>
        <v>22.6752</v>
      </c>
      <c r="H151" s="63">
        <f t="shared" si="8"/>
        <v>226.75200000000001</v>
      </c>
    </row>
    <row r="152" spans="1:8" s="62" customFormat="1" ht="24">
      <c r="A152" s="56" t="str">
        <f>IF((LEN('Copy paste to Here'!G156))&gt;5,((CONCATENATE('Copy paste to Here'!G156," &amp; ",'Copy paste to Here'!D156,"  &amp;  ",'Copy paste to Here'!E156))),"Empty Cell")</f>
        <v xml:space="preserve">Pack of 10 pcs. of 2mm anodized surgical steel balls with threading 1.2mm (16g) &amp; Color: Black  &amp;  </v>
      </c>
      <c r="B152" s="57" t="str">
        <f>'Copy paste to Here'!C156</f>
        <v>XBT2</v>
      </c>
      <c r="C152" s="57" t="s">
        <v>831</v>
      </c>
      <c r="D152" s="58">
        <f>Invoice!B156</f>
        <v>5</v>
      </c>
      <c r="E152" s="59">
        <f>'Shipping Invoice'!J156*$N$1</f>
        <v>2.25</v>
      </c>
      <c r="F152" s="59">
        <f t="shared" si="6"/>
        <v>11.25</v>
      </c>
      <c r="G152" s="60">
        <f t="shared" si="7"/>
        <v>79.717500000000001</v>
      </c>
      <c r="H152" s="63">
        <f t="shared" si="8"/>
        <v>398.58749999999998</v>
      </c>
    </row>
    <row r="153" spans="1:8" s="62" customFormat="1" ht="24">
      <c r="A153" s="56" t="str">
        <f>IF((LEN('Copy paste to Here'!G157))&gt;5,((CONCATENATE('Copy paste to Here'!G157," &amp; ",'Copy paste to Here'!D157,"  &amp;  ",'Copy paste to Here'!E157))),"Empty Cell")</f>
        <v xml:space="preserve">Pack of 10 pcs. of 2mm anodized surgical steel balls with threading 1.2mm (16g) &amp; Color: Blue  &amp;  </v>
      </c>
      <c r="B153" s="57" t="str">
        <f>'Copy paste to Here'!C157</f>
        <v>XBT2</v>
      </c>
      <c r="C153" s="57" t="s">
        <v>831</v>
      </c>
      <c r="D153" s="58">
        <f>Invoice!B157</f>
        <v>5</v>
      </c>
      <c r="E153" s="59">
        <f>'Shipping Invoice'!J157*$N$1</f>
        <v>2.25</v>
      </c>
      <c r="F153" s="59">
        <f t="shared" si="6"/>
        <v>11.25</v>
      </c>
      <c r="G153" s="60">
        <f t="shared" si="7"/>
        <v>79.717500000000001</v>
      </c>
      <c r="H153" s="63">
        <f t="shared" si="8"/>
        <v>398.58749999999998</v>
      </c>
    </row>
    <row r="154" spans="1:8" s="62" customFormat="1" ht="24">
      <c r="A154" s="56" t="str">
        <f>IF((LEN('Copy paste to Here'!G158))&gt;5,((CONCATENATE('Copy paste to Here'!G158," &amp; ",'Copy paste to Here'!D158,"  &amp;  ",'Copy paste to Here'!E158))),"Empty Cell")</f>
        <v xml:space="preserve">Pack of 10 pcs. of 2mm anodized surgical steel balls with threading 1.2mm (16g) &amp; Color: Rainbow  &amp;  </v>
      </c>
      <c r="B154" s="57" t="str">
        <f>'Copy paste to Here'!C158</f>
        <v>XBT2</v>
      </c>
      <c r="C154" s="57" t="s">
        <v>831</v>
      </c>
      <c r="D154" s="58">
        <f>Invoice!B158</f>
        <v>5</v>
      </c>
      <c r="E154" s="59">
        <f>'Shipping Invoice'!J158*$N$1</f>
        <v>2.25</v>
      </c>
      <c r="F154" s="59">
        <f t="shared" si="6"/>
        <v>11.25</v>
      </c>
      <c r="G154" s="60">
        <f t="shared" si="7"/>
        <v>79.717500000000001</v>
      </c>
      <c r="H154" s="63">
        <f t="shared" si="8"/>
        <v>398.58749999999998</v>
      </c>
    </row>
    <row r="155" spans="1:8" s="62" customFormat="1" ht="24">
      <c r="A155" s="56" t="str">
        <f>IF((LEN('Copy paste to Here'!G159))&gt;5,((CONCATENATE('Copy paste to Here'!G159," &amp; ",'Copy paste to Here'!D159,"  &amp;  ",'Copy paste to Here'!E159))),"Empty Cell")</f>
        <v xml:space="preserve">Pack of 10 pcs. of 2mm anodized surgical steel balls with threading 1.2mm (16g) &amp; Color: Gold  &amp;  </v>
      </c>
      <c r="B155" s="57" t="str">
        <f>'Copy paste to Here'!C159</f>
        <v>XBT2</v>
      </c>
      <c r="C155" s="57" t="s">
        <v>831</v>
      </c>
      <c r="D155" s="58">
        <f>Invoice!B159</f>
        <v>5</v>
      </c>
      <c r="E155" s="59">
        <f>'Shipping Invoice'!J159*$N$1</f>
        <v>2.25</v>
      </c>
      <c r="F155" s="59">
        <f t="shared" si="6"/>
        <v>11.25</v>
      </c>
      <c r="G155" s="60">
        <f t="shared" si="7"/>
        <v>79.717500000000001</v>
      </c>
      <c r="H155" s="63">
        <f t="shared" si="8"/>
        <v>398.58749999999998</v>
      </c>
    </row>
    <row r="156" spans="1:8" s="62" customFormat="1" ht="24">
      <c r="A156" s="56" t="str">
        <f>IF((LEN('Copy paste to Here'!G160))&gt;5,((CONCATENATE('Copy paste to Here'!G160," &amp; ",'Copy paste to Here'!D160,"  &amp;  ",'Copy paste to Here'!E160))),"Empty Cell")</f>
        <v xml:space="preserve">Pack of 10 pcs of 3mm anodized surgical steel balls - threading 20g (0.8mm) &amp; Color: Black  &amp;  </v>
      </c>
      <c r="B156" s="57" t="str">
        <f>'Copy paste to Here'!C160</f>
        <v>XBT3XS</v>
      </c>
      <c r="C156" s="57" t="s">
        <v>833</v>
      </c>
      <c r="D156" s="58">
        <f>Invoice!B160</f>
        <v>5</v>
      </c>
      <c r="E156" s="59">
        <f>'Shipping Invoice'!J160*$N$1</f>
        <v>3.94</v>
      </c>
      <c r="F156" s="59">
        <f t="shared" si="6"/>
        <v>19.7</v>
      </c>
      <c r="G156" s="60">
        <f t="shared" si="7"/>
        <v>139.5942</v>
      </c>
      <c r="H156" s="63">
        <f t="shared" si="8"/>
        <v>697.971</v>
      </c>
    </row>
    <row r="157" spans="1:8" s="62" customFormat="1" ht="24">
      <c r="A157" s="56" t="str">
        <f>IF((LEN('Copy paste to Here'!G161))&gt;5,((CONCATENATE('Copy paste to Here'!G161," &amp; ",'Copy paste to Here'!D161,"  &amp;  ",'Copy paste to Here'!E161))),"Empty Cell")</f>
        <v xml:space="preserve">Pack of 10 pcs of 3mm anodized surgical steel balls - threading 20g (0.8mm) &amp; Color: Blue  &amp;  </v>
      </c>
      <c r="B157" s="57" t="str">
        <f>'Copy paste to Here'!C161</f>
        <v>XBT3XS</v>
      </c>
      <c r="C157" s="57" t="s">
        <v>833</v>
      </c>
      <c r="D157" s="58">
        <f>Invoice!B161</f>
        <v>5</v>
      </c>
      <c r="E157" s="59">
        <f>'Shipping Invoice'!J161*$N$1</f>
        <v>3.94</v>
      </c>
      <c r="F157" s="59">
        <f t="shared" ref="F157:F210" si="9">D157*E157</f>
        <v>19.7</v>
      </c>
      <c r="G157" s="60">
        <f t="shared" si="7"/>
        <v>139.5942</v>
      </c>
      <c r="H157" s="63">
        <f t="shared" si="8"/>
        <v>697.971</v>
      </c>
    </row>
    <row r="158" spans="1:8" s="62" customFormat="1" ht="24">
      <c r="A158" s="56" t="str">
        <f>IF((LEN('Copy paste to Here'!G162))&gt;5,((CONCATENATE('Copy paste to Here'!G162," &amp; ",'Copy paste to Here'!D162,"  &amp;  ",'Copy paste to Here'!E162))),"Empty Cell")</f>
        <v xml:space="preserve">Pack of 10 pcs of 3mm anodized surgical steel balls - threading 20g (0.8mm) &amp; Color: Rainbow  &amp;  </v>
      </c>
      <c r="B158" s="57" t="str">
        <f>'Copy paste to Here'!C162</f>
        <v>XBT3XS</v>
      </c>
      <c r="C158" s="57" t="s">
        <v>833</v>
      </c>
      <c r="D158" s="58">
        <f>Invoice!B162</f>
        <v>5</v>
      </c>
      <c r="E158" s="59">
        <f>'Shipping Invoice'!J162*$N$1</f>
        <v>3.94</v>
      </c>
      <c r="F158" s="59">
        <f t="shared" si="9"/>
        <v>19.7</v>
      </c>
      <c r="G158" s="60">
        <f t="shared" si="7"/>
        <v>139.5942</v>
      </c>
      <c r="H158" s="63">
        <f t="shared" si="8"/>
        <v>697.971</v>
      </c>
    </row>
    <row r="159" spans="1:8" s="62" customFormat="1" ht="24">
      <c r="A159" s="56" t="str">
        <f>IF((LEN('Copy paste to Here'!G163))&gt;5,((CONCATENATE('Copy paste to Here'!G163," &amp; ",'Copy paste to Here'!D163,"  &amp;  ",'Copy paste to Here'!E163))),"Empty Cell")</f>
        <v xml:space="preserve">Pack of 10 pcs of 3mm anodized surgical steel balls - threading 20g (0.8mm) &amp; Color: Gold  &amp;  </v>
      </c>
      <c r="B159" s="57" t="str">
        <f>'Copy paste to Here'!C163</f>
        <v>XBT3XS</v>
      </c>
      <c r="C159" s="57" t="s">
        <v>833</v>
      </c>
      <c r="D159" s="58">
        <f>Invoice!B163</f>
        <v>5</v>
      </c>
      <c r="E159" s="59">
        <f>'Shipping Invoice'!J163*$N$1</f>
        <v>3.94</v>
      </c>
      <c r="F159" s="59">
        <f t="shared" si="9"/>
        <v>19.7</v>
      </c>
      <c r="G159" s="60">
        <f t="shared" si="7"/>
        <v>139.5942</v>
      </c>
      <c r="H159" s="63">
        <f t="shared" si="8"/>
        <v>697.971</v>
      </c>
    </row>
    <row r="160" spans="1:8" s="62" customFormat="1" ht="24">
      <c r="A160" s="56" t="str">
        <f>IF((LEN('Copy paste to Here'!G164))&gt;5,((CONCATENATE('Copy paste to Here'!G164," &amp; ",'Copy paste to Here'!D164,"  &amp;  ",'Copy paste to Here'!E164))),"Empty Cell")</f>
        <v xml:space="preserve">Pack of 10 pcs of 3mm anodized surgical steel balls - threading 20g (0.8mm) &amp; Color: Rose-gold  &amp;  </v>
      </c>
      <c r="B160" s="57" t="str">
        <f>'Copy paste to Here'!C164</f>
        <v>XBT3XS</v>
      </c>
      <c r="C160" s="57" t="s">
        <v>833</v>
      </c>
      <c r="D160" s="58">
        <f>Invoice!B164</f>
        <v>5</v>
      </c>
      <c r="E160" s="59">
        <f>'Shipping Invoice'!J164*$N$1</f>
        <v>3.94</v>
      </c>
      <c r="F160" s="59">
        <f t="shared" si="9"/>
        <v>19.7</v>
      </c>
      <c r="G160" s="60">
        <f t="shared" si="7"/>
        <v>139.5942</v>
      </c>
      <c r="H160" s="63">
        <f t="shared" si="8"/>
        <v>697.971</v>
      </c>
    </row>
    <row r="161" spans="1:8" s="62" customFormat="1" ht="24">
      <c r="A161" s="56" t="str">
        <f>IF((LEN('Copy paste to Here'!G165))&gt;5,((CONCATENATE('Copy paste to Here'!G165," &amp; ",'Copy paste to Here'!D165,"  &amp;  ",'Copy paste to Here'!E165))),"Empty Cell")</f>
        <v xml:space="preserve">Pack of 10 pcs. of 8mm anodized surgical steel balls - threading 14g (1.6mm) &amp; Color: Black  &amp;  </v>
      </c>
      <c r="B161" s="57" t="str">
        <f>'Copy paste to Here'!C165</f>
        <v>XBT8G</v>
      </c>
      <c r="C161" s="57" t="s">
        <v>835</v>
      </c>
      <c r="D161" s="58">
        <f>Invoice!B165</f>
        <v>5</v>
      </c>
      <c r="E161" s="59">
        <f>'Shipping Invoice'!J165*$N$1</f>
        <v>2.78</v>
      </c>
      <c r="F161" s="59">
        <f t="shared" si="9"/>
        <v>13.899999999999999</v>
      </c>
      <c r="G161" s="60">
        <f t="shared" si="7"/>
        <v>98.495399999999989</v>
      </c>
      <c r="H161" s="63">
        <f t="shared" si="8"/>
        <v>492.47699999999998</v>
      </c>
    </row>
    <row r="162" spans="1:8" s="62" customFormat="1" ht="24">
      <c r="A162" s="56" t="str">
        <f>IF((LEN('Copy paste to Here'!G166))&gt;5,((CONCATENATE('Copy paste to Here'!G166," &amp; ",'Copy paste to Here'!D166,"  &amp;  ",'Copy paste to Here'!E166))),"Empty Cell")</f>
        <v xml:space="preserve">Pack of 10 pcs. of 8mm anodized surgical steel balls - threading 14g (1.6mm) &amp; Color: Rainbow  &amp;  </v>
      </c>
      <c r="B162" s="57" t="str">
        <f>'Copy paste to Here'!C166</f>
        <v>XBT8G</v>
      </c>
      <c r="C162" s="57" t="s">
        <v>835</v>
      </c>
      <c r="D162" s="58">
        <f>Invoice!B166</f>
        <v>5</v>
      </c>
      <c r="E162" s="59">
        <f>'Shipping Invoice'!J166*$N$1</f>
        <v>2.78</v>
      </c>
      <c r="F162" s="59">
        <f t="shared" si="9"/>
        <v>13.899999999999999</v>
      </c>
      <c r="G162" s="60">
        <f t="shared" si="7"/>
        <v>98.495399999999989</v>
      </c>
      <c r="H162" s="63">
        <f t="shared" si="8"/>
        <v>492.47699999999998</v>
      </c>
    </row>
    <row r="163" spans="1:8" s="62" customFormat="1" ht="24">
      <c r="A163" s="56" t="str">
        <f>IF((LEN('Copy paste to Here'!G167))&gt;5,((CONCATENATE('Copy paste to Here'!G167," &amp; ",'Copy paste to Here'!D167,"  &amp;  ",'Copy paste to Here'!E167))),"Empty Cell")</f>
        <v xml:space="preserve">Pack of 10 pcs. of 8mm anodized surgical steel balls - threading 14g (1.6mm) &amp; Color: Gold  &amp;  </v>
      </c>
      <c r="B163" s="57" t="str">
        <f>'Copy paste to Here'!C167</f>
        <v>XBT8G</v>
      </c>
      <c r="C163" s="57" t="s">
        <v>835</v>
      </c>
      <c r="D163" s="58">
        <f>Invoice!B167</f>
        <v>5</v>
      </c>
      <c r="E163" s="59">
        <f>'Shipping Invoice'!J167*$N$1</f>
        <v>2.78</v>
      </c>
      <c r="F163" s="59">
        <f t="shared" si="9"/>
        <v>13.899999999999999</v>
      </c>
      <c r="G163" s="60">
        <f t="shared" si="7"/>
        <v>98.495399999999989</v>
      </c>
      <c r="H163" s="63">
        <f t="shared" si="8"/>
        <v>492.47699999999998</v>
      </c>
    </row>
    <row r="164" spans="1:8" s="62" customFormat="1" ht="24">
      <c r="A164" s="56" t="str">
        <f>IF((LEN('Copy paste to Here'!G168))&gt;5,((CONCATENATE('Copy paste to Here'!G168," &amp; ",'Copy paste to Here'!D168,"  &amp;  ",'Copy paste to Here'!E168))),"Empty Cell")</f>
        <v xml:space="preserve">Pack of 10 pcs. of 4mm rose gold PVD plated 316L steel balls with 1.6mm threading (14g) &amp;   &amp;  </v>
      </c>
      <c r="B164" s="57" t="str">
        <f>'Copy paste to Here'!C168</f>
        <v>XBTT4G</v>
      </c>
      <c r="C164" s="57" t="s">
        <v>837</v>
      </c>
      <c r="D164" s="58">
        <f>Invoice!B168</f>
        <v>5</v>
      </c>
      <c r="E164" s="59">
        <f>'Shipping Invoice'!J168*$N$1</f>
        <v>1.99</v>
      </c>
      <c r="F164" s="59">
        <f t="shared" si="9"/>
        <v>9.9499999999999993</v>
      </c>
      <c r="G164" s="60">
        <f t="shared" si="7"/>
        <v>70.505700000000004</v>
      </c>
      <c r="H164" s="63">
        <f t="shared" si="8"/>
        <v>352.52850000000001</v>
      </c>
    </row>
    <row r="165" spans="1:8" s="62" customFormat="1" ht="24">
      <c r="A165" s="56" t="str">
        <f>IF((LEN('Copy paste to Here'!G169))&gt;5,((CONCATENATE('Copy paste to Here'!G169," &amp; ",'Copy paste to Here'!D169,"  &amp;  ",'Copy paste to Here'!E169))),"Empty Cell")</f>
        <v xml:space="preserve">Pack of 10 pcs. of 4mm rose gold PVD plated 316L steel balls with 1.2mm threading (16g) &amp;   &amp;  </v>
      </c>
      <c r="B165" s="57" t="str">
        <f>'Copy paste to Here'!C169</f>
        <v>XBTT4S</v>
      </c>
      <c r="C165" s="57" t="s">
        <v>839</v>
      </c>
      <c r="D165" s="58">
        <f>Invoice!B169</f>
        <v>10</v>
      </c>
      <c r="E165" s="59">
        <f>'Shipping Invoice'!J169*$N$1</f>
        <v>1.99</v>
      </c>
      <c r="F165" s="59">
        <f t="shared" si="9"/>
        <v>19.899999999999999</v>
      </c>
      <c r="G165" s="60">
        <f t="shared" si="7"/>
        <v>70.505700000000004</v>
      </c>
      <c r="H165" s="63">
        <f t="shared" si="8"/>
        <v>705.05700000000002</v>
      </c>
    </row>
    <row r="166" spans="1:8" s="62" customFormat="1" ht="25.5">
      <c r="A166" s="56" t="str">
        <f>IF((LEN('Copy paste to Here'!G170))&gt;5,((CONCATENATE('Copy paste to Here'!G170," &amp; ",'Copy paste to Here'!D170,"  &amp;  ",'Copy paste to Here'!E170))),"Empty Cell")</f>
        <v xml:space="preserve">Pack of 10 pcs. of 3mm PVD plated 316L steel ball with a frosted effect surface - 1.6mm threading (14g) &amp; Color: Black  &amp;  </v>
      </c>
      <c r="B166" s="57" t="str">
        <f>'Copy paste to Here'!C170</f>
        <v>XFOBT3G</v>
      </c>
      <c r="C166" s="57" t="s">
        <v>841</v>
      </c>
      <c r="D166" s="58">
        <f>Invoice!B170</f>
        <v>5</v>
      </c>
      <c r="E166" s="59">
        <f>'Shipping Invoice'!J170*$N$1</f>
        <v>2.94</v>
      </c>
      <c r="F166" s="59">
        <f t="shared" si="9"/>
        <v>14.7</v>
      </c>
      <c r="G166" s="60">
        <f t="shared" si="7"/>
        <v>104.16419999999999</v>
      </c>
      <c r="H166" s="63">
        <f t="shared" si="8"/>
        <v>520.82099999999991</v>
      </c>
    </row>
    <row r="167" spans="1:8" s="62" customFormat="1" ht="25.5">
      <c r="A167" s="56" t="str">
        <f>IF((LEN('Copy paste to Here'!G171))&gt;5,((CONCATENATE('Copy paste to Here'!G171," &amp; ",'Copy paste to Here'!D171,"  &amp;  ",'Copy paste to Here'!E171))),"Empty Cell")</f>
        <v xml:space="preserve">Pack of 10 pcs. of 3mm PVD plated 316L steel ball with a frosted effect surface - 1.6mm threading (14g) &amp; Color: Blue  &amp;  </v>
      </c>
      <c r="B167" s="57" t="str">
        <f>'Copy paste to Here'!C171</f>
        <v>XFOBT3G</v>
      </c>
      <c r="C167" s="57" t="s">
        <v>841</v>
      </c>
      <c r="D167" s="58">
        <f>Invoice!B171</f>
        <v>5</v>
      </c>
      <c r="E167" s="59">
        <f>'Shipping Invoice'!J171*$N$1</f>
        <v>2.94</v>
      </c>
      <c r="F167" s="59">
        <f t="shared" si="9"/>
        <v>14.7</v>
      </c>
      <c r="G167" s="60">
        <f t="shared" si="7"/>
        <v>104.16419999999999</v>
      </c>
      <c r="H167" s="63">
        <f t="shared" si="8"/>
        <v>520.82099999999991</v>
      </c>
    </row>
    <row r="168" spans="1:8" s="62" customFormat="1" ht="25.5">
      <c r="A168" s="56" t="str">
        <f>IF((LEN('Copy paste to Here'!G172))&gt;5,((CONCATENATE('Copy paste to Here'!G172," &amp; ",'Copy paste to Here'!D172,"  &amp;  ",'Copy paste to Here'!E172))),"Empty Cell")</f>
        <v xml:space="preserve">Pack of 10 pcs. of 3mm PVD plated 316L steel ball with a frosted effect surface - 1.6mm threading (14g) &amp; Color: Rainbow  &amp;  </v>
      </c>
      <c r="B168" s="57" t="str">
        <f>'Copy paste to Here'!C172</f>
        <v>XFOBT3G</v>
      </c>
      <c r="C168" s="57" t="s">
        <v>841</v>
      </c>
      <c r="D168" s="58">
        <f>Invoice!B172</f>
        <v>5</v>
      </c>
      <c r="E168" s="59">
        <f>'Shipping Invoice'!J172*$N$1</f>
        <v>2.94</v>
      </c>
      <c r="F168" s="59">
        <f t="shared" si="9"/>
        <v>14.7</v>
      </c>
      <c r="G168" s="60">
        <f t="shared" si="7"/>
        <v>104.16419999999999</v>
      </c>
      <c r="H168" s="63">
        <f t="shared" si="8"/>
        <v>520.82099999999991</v>
      </c>
    </row>
    <row r="169" spans="1:8" s="62" customFormat="1" ht="25.5">
      <c r="A169" s="56" t="str">
        <f>IF((LEN('Copy paste to Here'!G173))&gt;5,((CONCATENATE('Copy paste to Here'!G173," &amp; ",'Copy paste to Here'!D173,"  &amp;  ",'Copy paste to Here'!E173))),"Empty Cell")</f>
        <v xml:space="preserve">Pack of 10 pcs. of 3mm PVD plated 316L steel ball with a frosted effect surface - 1.6mm threading (14g) &amp; Color: Gold  &amp;  </v>
      </c>
      <c r="B169" s="57" t="str">
        <f>'Copy paste to Here'!C173</f>
        <v>XFOBT3G</v>
      </c>
      <c r="C169" s="57" t="s">
        <v>841</v>
      </c>
      <c r="D169" s="58">
        <f>Invoice!B173</f>
        <v>5</v>
      </c>
      <c r="E169" s="59">
        <f>'Shipping Invoice'!J173*$N$1</f>
        <v>2.94</v>
      </c>
      <c r="F169" s="59">
        <f t="shared" si="9"/>
        <v>14.7</v>
      </c>
      <c r="G169" s="60">
        <f t="shared" si="7"/>
        <v>104.16419999999999</v>
      </c>
      <c r="H169" s="63">
        <f t="shared" si="8"/>
        <v>520.82099999999991</v>
      </c>
    </row>
    <row r="170" spans="1:8" s="62" customFormat="1" ht="36">
      <c r="A170" s="56" t="str">
        <f>IF((LEN('Copy paste to Here'!G174))&gt;5,((CONCATENATE('Copy paste to Here'!G174," &amp; ",'Copy paste to Here'!D174,"  &amp;  ",'Copy paste to Here'!E174))),"Empty Cell")</f>
        <v xml:space="preserve">Pack of 10 pcs. of 2.5 mm tiny anodized surgical steel balls with bezel set crystal and with 1.2mm threading (16g) &amp; Color: Rose gold Anodized w/ Clear crystal  &amp;  </v>
      </c>
      <c r="B170" s="57" t="str">
        <f>'Copy paste to Here'!C174</f>
        <v>XJBT25S</v>
      </c>
      <c r="C170" s="57" t="s">
        <v>843</v>
      </c>
      <c r="D170" s="58">
        <f>Invoice!B174</f>
        <v>3</v>
      </c>
      <c r="E170" s="59">
        <f>'Shipping Invoice'!J174*$N$1</f>
        <v>6.29</v>
      </c>
      <c r="F170" s="59">
        <f t="shared" si="9"/>
        <v>18.87</v>
      </c>
      <c r="G170" s="60">
        <f t="shared" si="7"/>
        <v>222.85470000000001</v>
      </c>
      <c r="H170" s="63">
        <f t="shared" si="8"/>
        <v>668.56410000000005</v>
      </c>
    </row>
    <row r="171" spans="1:8" s="62" customFormat="1" ht="25.5">
      <c r="A171" s="56" t="str">
        <f>IF((LEN('Copy paste to Here'!G175))&gt;5,((CONCATENATE('Copy paste to Here'!G175," &amp; ",'Copy paste to Here'!D175,"  &amp;  ",'Copy paste to Here'!E175))),"Empty Cell")</f>
        <v>Pack of 10 pcs. of anodized 316L steel steel barbells posts - threading 1.6mm (14g) &amp; Length: 10mm  &amp;  Color: Rose-gold</v>
      </c>
      <c r="B171" s="57" t="str">
        <f>'Copy paste to Here'!C175</f>
        <v>XTBB14G</v>
      </c>
      <c r="C171" s="57" t="s">
        <v>905</v>
      </c>
      <c r="D171" s="58">
        <f>Invoice!B175</f>
        <v>10</v>
      </c>
      <c r="E171" s="59">
        <f>'Shipping Invoice'!J175*$N$1</f>
        <v>2.76</v>
      </c>
      <c r="F171" s="59">
        <f t="shared" si="9"/>
        <v>27.599999999999998</v>
      </c>
      <c r="G171" s="60">
        <f t="shared" si="7"/>
        <v>97.786799999999985</v>
      </c>
      <c r="H171" s="63">
        <f t="shared" si="8"/>
        <v>977.86799999999982</v>
      </c>
    </row>
    <row r="172" spans="1:8" s="62" customFormat="1" ht="25.5">
      <c r="A172" s="56" t="str">
        <f>IF((LEN('Copy paste to Here'!G176))&gt;5,((CONCATENATE('Copy paste to Here'!G176," &amp; ",'Copy paste to Here'!D176,"  &amp;  ",'Copy paste to Here'!E176))),"Empty Cell")</f>
        <v>Pack of 10 pcs. of anodized 316L steel steel barbells posts - threading 1.6mm (14g) &amp; Length: 12mm  &amp;  Color: Rose-gold</v>
      </c>
      <c r="B172" s="57" t="str">
        <f>'Copy paste to Here'!C176</f>
        <v>XTBB14G</v>
      </c>
      <c r="C172" s="57" t="s">
        <v>905</v>
      </c>
      <c r="D172" s="58">
        <f>Invoice!B176</f>
        <v>10</v>
      </c>
      <c r="E172" s="59">
        <f>'Shipping Invoice'!J176*$N$1</f>
        <v>2.76</v>
      </c>
      <c r="F172" s="59">
        <f t="shared" si="9"/>
        <v>27.599999999999998</v>
      </c>
      <c r="G172" s="60">
        <f t="shared" si="7"/>
        <v>97.786799999999985</v>
      </c>
      <c r="H172" s="63">
        <f t="shared" si="8"/>
        <v>977.86799999999982</v>
      </c>
    </row>
    <row r="173" spans="1:8" s="62" customFormat="1" ht="24">
      <c r="A173" s="56" t="str">
        <f>IF((LEN('Copy paste to Here'!G177))&gt;5,((CONCATENATE('Copy paste to Here'!G177," &amp; ",'Copy paste to Here'!D177,"  &amp;  ",'Copy paste to Here'!E177))),"Empty Cell")</f>
        <v>Pack of 10 pcs. of anodized 316L steel steel barbells posts - threading 1.6mm (14g) &amp; Length: 14mm  &amp;  Color: Rose-gold</v>
      </c>
      <c r="B173" s="57" t="str">
        <f>'Copy paste to Here'!C177</f>
        <v>XTBB14G</v>
      </c>
      <c r="C173" s="57" t="s">
        <v>846</v>
      </c>
      <c r="D173" s="58">
        <f>Invoice!B177</f>
        <v>10</v>
      </c>
      <c r="E173" s="59">
        <f>'Shipping Invoice'!J177*$N$1</f>
        <v>2.77</v>
      </c>
      <c r="F173" s="59">
        <f t="shared" si="9"/>
        <v>27.7</v>
      </c>
      <c r="G173" s="60">
        <f t="shared" si="7"/>
        <v>98.141099999999994</v>
      </c>
      <c r="H173" s="63">
        <f t="shared" si="8"/>
        <v>981.41099999999994</v>
      </c>
    </row>
    <row r="174" spans="1:8" s="62" customFormat="1" ht="24">
      <c r="A174" s="56" t="str">
        <f>IF((LEN('Copy paste to Here'!G178))&gt;5,((CONCATENATE('Copy paste to Here'!G178," &amp; ",'Copy paste to Here'!D178,"  &amp;  ",'Copy paste to Here'!E178))),"Empty Cell")</f>
        <v xml:space="preserve">Pack of 10 pcs. of 2.5mm high polished titanium G23 balls - threading 1.2mm (16g) &amp;   &amp;  </v>
      </c>
      <c r="B174" s="57" t="str">
        <f>'Copy paste to Here'!C178</f>
        <v>XUBAL25</v>
      </c>
      <c r="C174" s="57" t="s">
        <v>848</v>
      </c>
      <c r="D174" s="58">
        <f>Invoice!B178</f>
        <v>10</v>
      </c>
      <c r="E174" s="59">
        <f>'Shipping Invoice'!J178*$N$1</f>
        <v>3.4</v>
      </c>
      <c r="F174" s="59">
        <f t="shared" si="9"/>
        <v>34</v>
      </c>
      <c r="G174" s="60">
        <f t="shared" si="7"/>
        <v>120.46199999999999</v>
      </c>
      <c r="H174" s="63">
        <f t="shared" si="8"/>
        <v>1204.6199999999999</v>
      </c>
    </row>
    <row r="175" spans="1:8" s="62" customFormat="1" ht="24">
      <c r="A175" s="56" t="str">
        <f>IF((LEN('Copy paste to Here'!G179))&gt;5,((CONCATENATE('Copy paste to Here'!G179," &amp; ",'Copy paste to Here'!D179,"  &amp;  ",'Copy paste to Here'!E179))),"Empty Cell")</f>
        <v xml:space="preserve">Pack of 10 pcs. of 3mm high polished titanium G23 balls - threading 1.2mm (16g) &amp;   &amp;  </v>
      </c>
      <c r="B175" s="57" t="str">
        <f>'Copy paste to Here'!C179</f>
        <v>XUBAL3</v>
      </c>
      <c r="C175" s="57" t="s">
        <v>850</v>
      </c>
      <c r="D175" s="58">
        <f>Invoice!B179</f>
        <v>10</v>
      </c>
      <c r="E175" s="59">
        <f>'Shipping Invoice'!J179*$N$1</f>
        <v>3.4</v>
      </c>
      <c r="F175" s="59">
        <f t="shared" si="9"/>
        <v>34</v>
      </c>
      <c r="G175" s="60">
        <f t="shared" si="7"/>
        <v>120.46199999999999</v>
      </c>
      <c r="H175" s="63">
        <f t="shared" si="8"/>
        <v>1204.6199999999999</v>
      </c>
    </row>
    <row r="176" spans="1:8" s="62" customFormat="1" ht="24">
      <c r="A176" s="56" t="str">
        <f>IF((LEN('Copy paste to Here'!G180))&gt;5,((CONCATENATE('Copy paste to Here'!G180," &amp; ",'Copy paste to Here'!D180,"  &amp;  ",'Copy paste to Here'!E180))),"Empty Cell")</f>
        <v xml:space="preserve">Pack of 10 pcs. of 5mm high polished titanium G23 balls - threading 1.6mm (14g) &amp;   &amp;  </v>
      </c>
      <c r="B176" s="57" t="str">
        <f>'Copy paste to Here'!C180</f>
        <v>XUBAL5</v>
      </c>
      <c r="C176" s="57" t="s">
        <v>852</v>
      </c>
      <c r="D176" s="58">
        <f>Invoice!B180</f>
        <v>10</v>
      </c>
      <c r="E176" s="59">
        <f>'Shipping Invoice'!J180*$N$1</f>
        <v>4.9000000000000004</v>
      </c>
      <c r="F176" s="59">
        <f t="shared" si="9"/>
        <v>49</v>
      </c>
      <c r="G176" s="60">
        <f t="shared" si="7"/>
        <v>173.607</v>
      </c>
      <c r="H176" s="63">
        <f t="shared" si="8"/>
        <v>1736.07</v>
      </c>
    </row>
    <row r="177" spans="1:8" s="62" customFormat="1" ht="24">
      <c r="A177" s="56" t="str">
        <f>IF((LEN('Copy paste to Here'!G181))&gt;5,((CONCATENATE('Copy paste to Here'!G181," &amp; ",'Copy paste to Here'!D181,"  &amp;  ",'Copy paste to Here'!E181))),"Empty Cell")</f>
        <v xml:space="preserve">Pack of 10 pcs. of 6mm high polished titanium G23 balls - threading 1.6mm (14g) &amp;   &amp;  </v>
      </c>
      <c r="B177" s="57" t="str">
        <f>'Copy paste to Here'!C181</f>
        <v>XUBAL6</v>
      </c>
      <c r="C177" s="57" t="s">
        <v>854</v>
      </c>
      <c r="D177" s="58">
        <f>Invoice!B181</f>
        <v>10</v>
      </c>
      <c r="E177" s="59">
        <f>'Shipping Invoice'!J181*$N$1</f>
        <v>5.9</v>
      </c>
      <c r="F177" s="59">
        <f t="shared" si="9"/>
        <v>59</v>
      </c>
      <c r="G177" s="60">
        <f t="shared" si="7"/>
        <v>209.03700000000001</v>
      </c>
      <c r="H177" s="63">
        <f t="shared" si="8"/>
        <v>2090.37</v>
      </c>
    </row>
    <row r="178" spans="1:8" s="62" customFormat="1" ht="25.5">
      <c r="A178" s="56" t="str">
        <f>IF((LEN('Copy paste to Here'!G182))&gt;5,((CONCATENATE('Copy paste to Here'!G182," &amp; ",'Copy paste to Here'!D182,"  &amp;  ",'Copy paste to Here'!E182))),"Empty Cell")</f>
        <v xml:space="preserve">Pack of 10 pcs. of high polished titanium G23 banana bars, 16g (1.2mm) &amp; Length: 6mm  &amp;  </v>
      </c>
      <c r="B178" s="57" t="str">
        <f>'Copy paste to Here'!C182</f>
        <v>XUBN16G</v>
      </c>
      <c r="C178" s="57" t="s">
        <v>856</v>
      </c>
      <c r="D178" s="58">
        <f>Invoice!B182</f>
        <v>5</v>
      </c>
      <c r="E178" s="59">
        <f>'Shipping Invoice'!J182*$N$1</f>
        <v>3.4</v>
      </c>
      <c r="F178" s="59">
        <f t="shared" si="9"/>
        <v>17</v>
      </c>
      <c r="G178" s="60">
        <f t="shared" si="7"/>
        <v>120.46199999999999</v>
      </c>
      <c r="H178" s="63">
        <f t="shared" si="8"/>
        <v>602.30999999999995</v>
      </c>
    </row>
    <row r="179" spans="1:8" s="62" customFormat="1" ht="24">
      <c r="A179" s="56" t="str">
        <f>IF((LEN('Copy paste to Here'!G183))&gt;5,((CONCATENATE('Copy paste to Here'!G183," &amp; ",'Copy paste to Here'!D183,"  &amp;  ",'Copy paste to Here'!E183))),"Empty Cell")</f>
        <v xml:space="preserve">Pack of 10 pcs. of 5mm high polished titanium G23 cones - threading 14g (1.6mm) &amp;   &amp;  </v>
      </c>
      <c r="B179" s="57" t="str">
        <f>'Copy paste to Here'!C183</f>
        <v>XUCON5</v>
      </c>
      <c r="C179" s="57" t="s">
        <v>858</v>
      </c>
      <c r="D179" s="58">
        <f>Invoice!B183</f>
        <v>10</v>
      </c>
      <c r="E179" s="59">
        <f>'Shipping Invoice'!J183*$N$1</f>
        <v>4.9000000000000004</v>
      </c>
      <c r="F179" s="59">
        <f t="shared" si="9"/>
        <v>49</v>
      </c>
      <c r="G179" s="60">
        <f t="shared" si="7"/>
        <v>173.607</v>
      </c>
      <c r="H179" s="63">
        <f t="shared" si="8"/>
        <v>1736.07</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v>3863</v>
      </c>
      <c r="G1000" s="60"/>
      <c r="H1000" s="61">
        <f t="shared" ref="H1000:H1007" si="49">F1000*$E$14</f>
        <v>136866.09</v>
      </c>
    </row>
    <row r="1001" spans="1:8" s="62" customFormat="1">
      <c r="A1001" s="56" t="s">
        <v>1016</v>
      </c>
      <c r="B1001" s="75"/>
      <c r="C1001" s="75"/>
      <c r="D1001" s="76"/>
      <c r="E1001" s="67"/>
      <c r="F1001" s="59">
        <f>Invoice!J224</f>
        <v>-1545.2</v>
      </c>
      <c r="G1001" s="60"/>
      <c r="H1001" s="61">
        <f t="shared" si="49"/>
        <v>-54746.436000000002</v>
      </c>
    </row>
    <row r="1002" spans="1:8" s="62" customFormat="1" outlineLevel="1">
      <c r="A1002" s="56"/>
      <c r="B1002" s="75"/>
      <c r="C1002" s="75"/>
      <c r="D1002" s="76"/>
      <c r="E1002" s="67"/>
      <c r="F1002" s="59">
        <f>Invoice!J225</f>
        <v>0</v>
      </c>
      <c r="G1002" s="60"/>
      <c r="H1002" s="61">
        <f t="shared" si="49"/>
        <v>0</v>
      </c>
    </row>
    <row r="1003" spans="1:8" s="62" customFormat="1">
      <c r="A1003" s="56" t="str">
        <f>'[2]Copy paste to Here'!T4</f>
        <v>Total:</v>
      </c>
      <c r="B1003" s="75"/>
      <c r="C1003" s="75"/>
      <c r="D1003" s="76"/>
      <c r="E1003" s="67"/>
      <c r="F1003" s="59">
        <f>SUM(F1000:F1002)</f>
        <v>2317.8000000000002</v>
      </c>
      <c r="G1003" s="60"/>
      <c r="H1003" s="61">
        <f t="shared" si="49"/>
        <v>82119.65400000001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121430.30189999992</v>
      </c>
    </row>
    <row r="1010" spans="1:8" s="21" customFormat="1">
      <c r="A1010" s="22"/>
      <c r="E1010" s="21" t="s">
        <v>177</v>
      </c>
      <c r="H1010" s="84">
        <f>(SUMIF($A$1000:$A$1008,"Total:",$H$1000:$H$1008))</f>
        <v>82119.65400000001</v>
      </c>
    </row>
    <row r="1011" spans="1:8" s="21" customFormat="1">
      <c r="E1011" s="21" t="s">
        <v>178</v>
      </c>
      <c r="H1011" s="85">
        <f>H1013-H1012</f>
        <v>76747.34</v>
      </c>
    </row>
    <row r="1012" spans="1:8" s="21" customFormat="1">
      <c r="E1012" s="21" t="s">
        <v>179</v>
      </c>
      <c r="H1012" s="85">
        <f>ROUND((H1013*7)/107,2)</f>
        <v>5372.31</v>
      </c>
    </row>
    <row r="1013" spans="1:8" s="21" customFormat="1">
      <c r="E1013" s="22" t="s">
        <v>180</v>
      </c>
      <c r="H1013" s="86">
        <f>ROUND((SUMIF($A$1000:$A$1008,"Total:",$H$1000:$H$1008)),2)</f>
        <v>82119.649999999994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62"/>
  <sheetViews>
    <sheetView workbookViewId="0">
      <selection activeCell="A5" sqref="A5"/>
    </sheetView>
  </sheetViews>
  <sheetFormatPr defaultRowHeight="15"/>
  <sheetData>
    <row r="1" spans="1:1">
      <c r="A1" s="2" t="s">
        <v>715</v>
      </c>
    </row>
    <row r="2" spans="1:1">
      <c r="A2" s="2" t="s">
        <v>716</v>
      </c>
    </row>
    <row r="3" spans="1:1">
      <c r="A3" s="2" t="s">
        <v>717</v>
      </c>
    </row>
    <row r="4" spans="1:1">
      <c r="A4" s="2" t="s">
        <v>718</v>
      </c>
    </row>
    <row r="5" spans="1:1">
      <c r="A5" s="2" t="s">
        <v>718</v>
      </c>
    </row>
    <row r="6" spans="1:1">
      <c r="A6" s="2" t="s">
        <v>718</v>
      </c>
    </row>
    <row r="7" spans="1:1">
      <c r="A7" s="2" t="s">
        <v>718</v>
      </c>
    </row>
    <row r="8" spans="1:1">
      <c r="A8" s="2" t="s">
        <v>721</v>
      </c>
    </row>
    <row r="9" spans="1:1">
      <c r="A9" s="2" t="s">
        <v>722</v>
      </c>
    </row>
    <row r="10" spans="1:1">
      <c r="A10" s="2" t="s">
        <v>724</v>
      </c>
    </row>
    <row r="11" spans="1:1">
      <c r="A11" s="2" t="s">
        <v>724</v>
      </c>
    </row>
    <row r="12" spans="1:1">
      <c r="A12" s="2" t="s">
        <v>724</v>
      </c>
    </row>
    <row r="13" spans="1:1">
      <c r="A13" s="2" t="s">
        <v>726</v>
      </c>
    </row>
    <row r="14" spans="1:1">
      <c r="A14" s="2" t="s">
        <v>726</v>
      </c>
    </row>
    <row r="15" spans="1:1">
      <c r="A15" s="2" t="s">
        <v>726</v>
      </c>
    </row>
    <row r="16" spans="1:1">
      <c r="A16" s="2" t="s">
        <v>726</v>
      </c>
    </row>
    <row r="17" spans="1:1">
      <c r="A17" s="2" t="s">
        <v>728</v>
      </c>
    </row>
    <row r="18" spans="1:1">
      <c r="A18" s="2" t="s">
        <v>728</v>
      </c>
    </row>
    <row r="19" spans="1:1">
      <c r="A19" s="2" t="s">
        <v>728</v>
      </c>
    </row>
    <row r="20" spans="1:1">
      <c r="A20" s="2" t="s">
        <v>728</v>
      </c>
    </row>
    <row r="21" spans="1:1">
      <c r="A21" s="2" t="s">
        <v>860</v>
      </c>
    </row>
    <row r="22" spans="1:1">
      <c r="A22" s="2" t="s">
        <v>861</v>
      </c>
    </row>
    <row r="23" spans="1:1">
      <c r="A23" s="2" t="s">
        <v>862</v>
      </c>
    </row>
    <row r="24" spans="1:1">
      <c r="A24" s="2" t="s">
        <v>863</v>
      </c>
    </row>
    <row r="25" spans="1:1">
      <c r="A25" s="2" t="s">
        <v>864</v>
      </c>
    </row>
    <row r="26" spans="1:1">
      <c r="A26" s="2" t="s">
        <v>865</v>
      </c>
    </row>
    <row r="27" spans="1:1">
      <c r="A27" s="2" t="s">
        <v>866</v>
      </c>
    </row>
    <row r="28" spans="1:1">
      <c r="A28" s="2" t="s">
        <v>867</v>
      </c>
    </row>
    <row r="29" spans="1:1">
      <c r="A29" s="2" t="s">
        <v>868</v>
      </c>
    </row>
    <row r="30" spans="1:1">
      <c r="A30" s="2" t="s">
        <v>869</v>
      </c>
    </row>
    <row r="31" spans="1:1">
      <c r="A31" s="2" t="s">
        <v>870</v>
      </c>
    </row>
    <row r="32" spans="1:1">
      <c r="A32" s="2" t="s">
        <v>871</v>
      </c>
    </row>
    <row r="33" spans="1:1">
      <c r="A33" s="2" t="s">
        <v>872</v>
      </c>
    </row>
    <row r="34" spans="1:1">
      <c r="A34" s="2" t="s">
        <v>873</v>
      </c>
    </row>
    <row r="35" spans="1:1">
      <c r="A35" s="2" t="s">
        <v>873</v>
      </c>
    </row>
    <row r="36" spans="1:1">
      <c r="A36" s="2" t="s">
        <v>874</v>
      </c>
    </row>
    <row r="37" spans="1:1">
      <c r="A37" s="2" t="s">
        <v>875</v>
      </c>
    </row>
    <row r="38" spans="1:1">
      <c r="A38" s="2" t="s">
        <v>876</v>
      </c>
    </row>
    <row r="39" spans="1:1">
      <c r="A39" s="2" t="s">
        <v>877</v>
      </c>
    </row>
    <row r="40" spans="1:1">
      <c r="A40" s="2" t="s">
        <v>878</v>
      </c>
    </row>
    <row r="41" spans="1:1">
      <c r="A41" s="2" t="s">
        <v>879</v>
      </c>
    </row>
    <row r="42" spans="1:1">
      <c r="A42" s="2" t="s">
        <v>880</v>
      </c>
    </row>
    <row r="43" spans="1:1">
      <c r="A43" s="2" t="s">
        <v>881</v>
      </c>
    </row>
    <row r="44" spans="1:1">
      <c r="A44" s="2" t="s">
        <v>764</v>
      </c>
    </row>
    <row r="45" spans="1:1">
      <c r="A45" s="2" t="s">
        <v>766</v>
      </c>
    </row>
    <row r="46" spans="1:1">
      <c r="A46" s="2" t="s">
        <v>766</v>
      </c>
    </row>
    <row r="47" spans="1:1">
      <c r="A47" s="2" t="s">
        <v>766</v>
      </c>
    </row>
    <row r="48" spans="1:1">
      <c r="A48" s="2" t="s">
        <v>766</v>
      </c>
    </row>
    <row r="49" spans="1:1">
      <c r="A49" s="2" t="s">
        <v>766</v>
      </c>
    </row>
    <row r="50" spans="1:1">
      <c r="A50" s="2" t="s">
        <v>766</v>
      </c>
    </row>
    <row r="51" spans="1:1">
      <c r="A51" s="2" t="s">
        <v>766</v>
      </c>
    </row>
    <row r="52" spans="1:1">
      <c r="A52" s="2" t="s">
        <v>768</v>
      </c>
    </row>
    <row r="53" spans="1:1">
      <c r="A53" s="2" t="s">
        <v>768</v>
      </c>
    </row>
    <row r="54" spans="1:1">
      <c r="A54" s="2" t="s">
        <v>768</v>
      </c>
    </row>
    <row r="55" spans="1:1">
      <c r="A55" s="2" t="s">
        <v>768</v>
      </c>
    </row>
    <row r="56" spans="1:1">
      <c r="A56" s="2" t="s">
        <v>768</v>
      </c>
    </row>
    <row r="57" spans="1:1">
      <c r="A57" s="2" t="s">
        <v>768</v>
      </c>
    </row>
    <row r="58" spans="1:1">
      <c r="A58" s="2" t="s">
        <v>768</v>
      </c>
    </row>
    <row r="59" spans="1:1">
      <c r="A59" s="2" t="s">
        <v>768</v>
      </c>
    </row>
    <row r="60" spans="1:1">
      <c r="A60" s="2" t="s">
        <v>768</v>
      </c>
    </row>
    <row r="61" spans="1:1">
      <c r="A61" s="2" t="s">
        <v>773</v>
      </c>
    </row>
    <row r="62" spans="1:1">
      <c r="A62" s="2" t="s">
        <v>774</v>
      </c>
    </row>
    <row r="63" spans="1:1">
      <c r="A63" s="2" t="s">
        <v>774</v>
      </c>
    </row>
    <row r="64" spans="1:1">
      <c r="A64" s="2" t="s">
        <v>774</v>
      </c>
    </row>
    <row r="65" spans="1:1">
      <c r="A65" s="2" t="s">
        <v>774</v>
      </c>
    </row>
    <row r="66" spans="1:1">
      <c r="A66" s="2" t="s">
        <v>774</v>
      </c>
    </row>
    <row r="67" spans="1:1">
      <c r="A67" s="2" t="s">
        <v>774</v>
      </c>
    </row>
    <row r="68" spans="1:1">
      <c r="A68" s="2" t="s">
        <v>774</v>
      </c>
    </row>
    <row r="69" spans="1:1">
      <c r="A69" s="2" t="s">
        <v>774</v>
      </c>
    </row>
    <row r="70" spans="1:1">
      <c r="A70" s="2" t="s">
        <v>774</v>
      </c>
    </row>
    <row r="71" spans="1:1">
      <c r="A71" s="2" t="s">
        <v>774</v>
      </c>
    </row>
    <row r="72" spans="1:1">
      <c r="A72" s="2" t="s">
        <v>774</v>
      </c>
    </row>
    <row r="73" spans="1:1">
      <c r="A73" s="2" t="s">
        <v>774</v>
      </c>
    </row>
    <row r="74" spans="1:1">
      <c r="A74" s="2" t="s">
        <v>777</v>
      </c>
    </row>
    <row r="75" spans="1:1">
      <c r="A75" s="2" t="s">
        <v>882</v>
      </c>
    </row>
    <row r="76" spans="1:1">
      <c r="A76" s="2" t="s">
        <v>883</v>
      </c>
    </row>
    <row r="77" spans="1:1">
      <c r="A77" s="2" t="s">
        <v>781</v>
      </c>
    </row>
    <row r="78" spans="1:1">
      <c r="A78" s="2" t="s">
        <v>781</v>
      </c>
    </row>
    <row r="79" spans="1:1">
      <c r="A79" s="2" t="s">
        <v>781</v>
      </c>
    </row>
    <row r="80" spans="1:1">
      <c r="A80" s="2" t="s">
        <v>781</v>
      </c>
    </row>
    <row r="81" spans="1:1">
      <c r="A81" s="2" t="s">
        <v>781</v>
      </c>
    </row>
    <row r="82" spans="1:1">
      <c r="A82" s="2" t="s">
        <v>786</v>
      </c>
    </row>
    <row r="83" spans="1:1">
      <c r="A83" s="2" t="s">
        <v>788</v>
      </c>
    </row>
    <row r="84" spans="1:1">
      <c r="A84" s="2" t="s">
        <v>884</v>
      </c>
    </row>
    <row r="85" spans="1:1">
      <c r="A85" s="2" t="s">
        <v>885</v>
      </c>
    </row>
    <row r="86" spans="1:1">
      <c r="A86" s="2" t="s">
        <v>886</v>
      </c>
    </row>
    <row r="87" spans="1:1">
      <c r="A87" s="2" t="s">
        <v>887</v>
      </c>
    </row>
    <row r="88" spans="1:1">
      <c r="A88" s="2" t="s">
        <v>888</v>
      </c>
    </row>
    <row r="89" spans="1:1">
      <c r="A89" s="2" t="s">
        <v>889</v>
      </c>
    </row>
    <row r="90" spans="1:1">
      <c r="A90" s="2" t="s">
        <v>890</v>
      </c>
    </row>
    <row r="91" spans="1:1">
      <c r="A91" s="2" t="s">
        <v>891</v>
      </c>
    </row>
    <row r="92" spans="1:1">
      <c r="A92" s="2" t="s">
        <v>892</v>
      </c>
    </row>
    <row r="93" spans="1:1">
      <c r="A93" s="2" t="s">
        <v>893</v>
      </c>
    </row>
    <row r="94" spans="1:1">
      <c r="A94" s="2" t="s">
        <v>894</v>
      </c>
    </row>
    <row r="95" spans="1:1">
      <c r="A95" s="2" t="s">
        <v>895</v>
      </c>
    </row>
    <row r="96" spans="1:1">
      <c r="A96" s="2" t="s">
        <v>65</v>
      </c>
    </row>
    <row r="97" spans="1:1">
      <c r="A97" s="2" t="s">
        <v>65</v>
      </c>
    </row>
    <row r="98" spans="1:1">
      <c r="A98" s="2" t="s">
        <v>65</v>
      </c>
    </row>
    <row r="99" spans="1:1">
      <c r="A99" s="2" t="s">
        <v>65</v>
      </c>
    </row>
    <row r="100" spans="1:1">
      <c r="A100" s="2" t="s">
        <v>65</v>
      </c>
    </row>
    <row r="101" spans="1:1">
      <c r="A101" s="2" t="s">
        <v>65</v>
      </c>
    </row>
    <row r="102" spans="1:1">
      <c r="A102" s="2" t="s">
        <v>65</v>
      </c>
    </row>
    <row r="103" spans="1:1">
      <c r="A103" s="2" t="s">
        <v>65</v>
      </c>
    </row>
    <row r="104" spans="1:1">
      <c r="A104" s="2" t="s">
        <v>802</v>
      </c>
    </row>
    <row r="105" spans="1:1">
      <c r="A105" s="2" t="s">
        <v>802</v>
      </c>
    </row>
    <row r="106" spans="1:1">
      <c r="A106" s="2" t="s">
        <v>804</v>
      </c>
    </row>
    <row r="107" spans="1:1">
      <c r="A107" s="2" t="s">
        <v>896</v>
      </c>
    </row>
    <row r="108" spans="1:1">
      <c r="A108" s="2" t="s">
        <v>897</v>
      </c>
    </row>
    <row r="109" spans="1:1">
      <c r="A109" s="2" t="s">
        <v>808</v>
      </c>
    </row>
    <row r="110" spans="1:1">
      <c r="A110" s="2" t="s">
        <v>808</v>
      </c>
    </row>
    <row r="111" spans="1:1">
      <c r="A111" s="2" t="s">
        <v>898</v>
      </c>
    </row>
    <row r="112" spans="1:1">
      <c r="A112" s="2" t="s">
        <v>899</v>
      </c>
    </row>
    <row r="113" spans="1:1">
      <c r="A113" s="2" t="s">
        <v>812</v>
      </c>
    </row>
    <row r="114" spans="1:1">
      <c r="A114" s="2" t="s">
        <v>812</v>
      </c>
    </row>
    <row r="115" spans="1:1">
      <c r="A115" s="2" t="s">
        <v>816</v>
      </c>
    </row>
    <row r="116" spans="1:1">
      <c r="A116" s="2" t="s">
        <v>816</v>
      </c>
    </row>
    <row r="117" spans="1:1">
      <c r="A117" s="2" t="s">
        <v>818</v>
      </c>
    </row>
    <row r="118" spans="1:1">
      <c r="A118" s="2" t="s">
        <v>818</v>
      </c>
    </row>
    <row r="119" spans="1:1">
      <c r="A119" s="2" t="s">
        <v>900</v>
      </c>
    </row>
    <row r="120" spans="1:1">
      <c r="A120" s="2" t="s">
        <v>901</v>
      </c>
    </row>
    <row r="121" spans="1:1">
      <c r="A121" s="2" t="s">
        <v>902</v>
      </c>
    </row>
    <row r="122" spans="1:1">
      <c r="A122" s="2" t="s">
        <v>903</v>
      </c>
    </row>
    <row r="123" spans="1:1">
      <c r="A123" s="2" t="s">
        <v>903</v>
      </c>
    </row>
    <row r="124" spans="1:1">
      <c r="A124" s="2" t="s">
        <v>903</v>
      </c>
    </row>
    <row r="125" spans="1:1">
      <c r="A125" s="2" t="s">
        <v>903</v>
      </c>
    </row>
    <row r="126" spans="1:1">
      <c r="A126" s="2" t="s">
        <v>903</v>
      </c>
    </row>
    <row r="127" spans="1:1">
      <c r="A127" s="2" t="s">
        <v>903</v>
      </c>
    </row>
    <row r="128" spans="1:1">
      <c r="A128" s="2" t="s">
        <v>827</v>
      </c>
    </row>
    <row r="129" spans="1:1">
      <c r="A129" s="2" t="s">
        <v>827</v>
      </c>
    </row>
    <row r="130" spans="1:1">
      <c r="A130" s="2" t="s">
        <v>904</v>
      </c>
    </row>
    <row r="131" spans="1:1">
      <c r="A131" s="2" t="s">
        <v>827</v>
      </c>
    </row>
    <row r="132" spans="1:1">
      <c r="A132" s="2" t="s">
        <v>827</v>
      </c>
    </row>
    <row r="133" spans="1:1">
      <c r="A133" s="2" t="s">
        <v>829</v>
      </c>
    </row>
    <row r="134" spans="1:1">
      <c r="A134" s="2" t="s">
        <v>829</v>
      </c>
    </row>
    <row r="135" spans="1:1">
      <c r="A135" s="2" t="s">
        <v>831</v>
      </c>
    </row>
    <row r="136" spans="1:1">
      <c r="A136" s="2" t="s">
        <v>831</v>
      </c>
    </row>
    <row r="137" spans="1:1">
      <c r="A137" s="2" t="s">
        <v>831</v>
      </c>
    </row>
    <row r="138" spans="1:1">
      <c r="A138" s="2" t="s">
        <v>831</v>
      </c>
    </row>
    <row r="139" spans="1:1">
      <c r="A139" s="2" t="s">
        <v>833</v>
      </c>
    </row>
    <row r="140" spans="1:1">
      <c r="A140" s="2" t="s">
        <v>833</v>
      </c>
    </row>
    <row r="141" spans="1:1">
      <c r="A141" s="2" t="s">
        <v>833</v>
      </c>
    </row>
    <row r="142" spans="1:1">
      <c r="A142" s="2" t="s">
        <v>833</v>
      </c>
    </row>
    <row r="143" spans="1:1">
      <c r="A143" s="2" t="s">
        <v>833</v>
      </c>
    </row>
    <row r="144" spans="1:1">
      <c r="A144" s="2" t="s">
        <v>835</v>
      </c>
    </row>
    <row r="145" spans="1:1">
      <c r="A145" s="2" t="s">
        <v>835</v>
      </c>
    </row>
    <row r="146" spans="1:1">
      <c r="A146" s="2" t="s">
        <v>835</v>
      </c>
    </row>
    <row r="147" spans="1:1">
      <c r="A147" s="2" t="s">
        <v>837</v>
      </c>
    </row>
    <row r="148" spans="1:1">
      <c r="A148" s="2" t="s">
        <v>839</v>
      </c>
    </row>
    <row r="149" spans="1:1">
      <c r="A149" s="2" t="s">
        <v>841</v>
      </c>
    </row>
    <row r="150" spans="1:1">
      <c r="A150" s="2" t="s">
        <v>841</v>
      </c>
    </row>
    <row r="151" spans="1:1">
      <c r="A151" s="2" t="s">
        <v>841</v>
      </c>
    </row>
    <row r="152" spans="1:1">
      <c r="A152" s="2" t="s">
        <v>841</v>
      </c>
    </row>
    <row r="153" spans="1:1">
      <c r="A153" s="2" t="s">
        <v>843</v>
      </c>
    </row>
    <row r="154" spans="1:1">
      <c r="A154" s="2" t="s">
        <v>905</v>
      </c>
    </row>
    <row r="155" spans="1:1">
      <c r="A155" s="2" t="s">
        <v>905</v>
      </c>
    </row>
    <row r="156" spans="1:1">
      <c r="A156" s="2" t="s">
        <v>846</v>
      </c>
    </row>
    <row r="157" spans="1:1">
      <c r="A157" s="2" t="s">
        <v>848</v>
      </c>
    </row>
    <row r="158" spans="1:1">
      <c r="A158" s="2" t="s">
        <v>850</v>
      </c>
    </row>
    <row r="159" spans="1:1">
      <c r="A159" s="2" t="s">
        <v>852</v>
      </c>
    </row>
    <row r="160" spans="1:1">
      <c r="A160" s="2" t="s">
        <v>854</v>
      </c>
    </row>
    <row r="161" spans="1:1">
      <c r="A161" s="2" t="s">
        <v>856</v>
      </c>
    </row>
    <row r="162" spans="1:1">
      <c r="A162" s="2" t="s">
        <v>858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2023-09-13T04:16:03Z</cp:lastPrinted>
  <dcterms:created xsi:type="dcterms:W3CDTF">2009-06-02T18:56:54Z</dcterms:created>
  <dcterms:modified xsi:type="dcterms:W3CDTF">2023-09-13T04:16:04Z</dcterms:modified>
</cp:coreProperties>
</file>