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6D7AD01-9418-469B-A7EB-5976BB01DC2F}"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PSD" sheetId="12"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Invoice!$A$1:$K$206</definedName>
    <definedName name="_xlnm.Print_Area" localSheetId="2">PSD!$A$1:$K$77</definedName>
    <definedName name="_xlnm.Print_Area" localSheetId="3">'Shipping Invoice'!$A$1:$L$202</definedName>
    <definedName name="_xlnm.Print_Area" localSheetId="4">'Tax Invoice'!$A$1:$H$1013</definedName>
    <definedName name="_xlnm.Print_Titles" localSheetId="0">Invoice!$2:$21</definedName>
    <definedName name="_xlnm.Print_Titles" localSheetId="2">PSD!$2:$21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8" i="7" l="1"/>
  <c r="K198" i="7"/>
  <c r="K201" i="7" s="1"/>
  <c r="K197" i="7"/>
  <c r="J201" i="2" l="1"/>
  <c r="J198" i="2"/>
  <c r="J197" i="2"/>
  <c r="J77" i="12" l="1"/>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28" i="12"/>
  <c r="J27" i="12"/>
  <c r="J26" i="12"/>
  <c r="J25" i="12"/>
  <c r="J24" i="12"/>
  <c r="J23" i="12"/>
  <c r="J22" i="12"/>
  <c r="J195" i="2"/>
  <c r="J194" i="2"/>
  <c r="J193" i="2"/>
  <c r="J192" i="2"/>
  <c r="K200" i="7" l="1"/>
  <c r="E173" i="6"/>
  <c r="E157" i="6"/>
  <c r="E141" i="6"/>
  <c r="E125" i="6"/>
  <c r="E109" i="6"/>
  <c r="E93" i="6"/>
  <c r="E77" i="6"/>
  <c r="E61" i="6"/>
  <c r="E45" i="6"/>
  <c r="E29" i="6"/>
  <c r="K14" i="7"/>
  <c r="K17" i="7"/>
  <c r="K10" i="7"/>
  <c r="N1" i="7"/>
  <c r="N1" i="6"/>
  <c r="E113" i="6" s="1"/>
  <c r="F1002" i="6"/>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I189" i="7" l="1"/>
  <c r="I194" i="7"/>
  <c r="K194" i="7" s="1"/>
  <c r="I195" i="7"/>
  <c r="K195" i="7" s="1"/>
  <c r="I193" i="7"/>
  <c r="K193" i="7" s="1"/>
  <c r="I192" i="7"/>
  <c r="K192" i="7" s="1"/>
  <c r="I38" i="7"/>
  <c r="I67" i="7"/>
  <c r="I87" i="7"/>
  <c r="I128" i="7"/>
  <c r="I180" i="7"/>
  <c r="K38" i="7"/>
  <c r="I26" i="7"/>
  <c r="I41" i="7"/>
  <c r="I75" i="7"/>
  <c r="I107" i="7"/>
  <c r="I142" i="7"/>
  <c r="K142" i="7" s="1"/>
  <c r="I186" i="7"/>
  <c r="I68" i="7"/>
  <c r="I32" i="7"/>
  <c r="K32" i="7" s="1"/>
  <c r="I47" i="7"/>
  <c r="K47" i="7" s="1"/>
  <c r="I76" i="7"/>
  <c r="K76" i="7" s="1"/>
  <c r="I115" i="7"/>
  <c r="I148" i="7"/>
  <c r="I187" i="7"/>
  <c r="I39" i="7"/>
  <c r="K39" i="7" s="1"/>
  <c r="I94" i="7"/>
  <c r="I134" i="7"/>
  <c r="K134" i="7" s="1"/>
  <c r="I181" i="7"/>
  <c r="I33" i="7"/>
  <c r="I53" i="7"/>
  <c r="I80" i="7"/>
  <c r="K80" i="7" s="1"/>
  <c r="I120" i="7"/>
  <c r="I162" i="7"/>
  <c r="I34" i="7"/>
  <c r="I62" i="7"/>
  <c r="I83" i="7"/>
  <c r="K83" i="7" s="1"/>
  <c r="I127" i="7"/>
  <c r="K127" i="7" s="1"/>
  <c r="I174" i="7"/>
  <c r="K41" i="7"/>
  <c r="I40" i="7"/>
  <c r="K40" i="7" s="1"/>
  <c r="I82" i="7"/>
  <c r="I141" i="7"/>
  <c r="K141" i="7" s="1"/>
  <c r="I48" i="7"/>
  <c r="K48" i="7" s="1"/>
  <c r="I88" i="7"/>
  <c r="I154" i="7"/>
  <c r="K154" i="7" s="1"/>
  <c r="I49" i="7"/>
  <c r="K49" i="7" s="1"/>
  <c r="I92" i="7"/>
  <c r="K92" i="7" s="1"/>
  <c r="I155" i="7"/>
  <c r="K155" i="7" s="1"/>
  <c r="K128" i="7"/>
  <c r="I54" i="7"/>
  <c r="K54" i="7" s="1"/>
  <c r="I95" i="7"/>
  <c r="K95" i="7" s="1"/>
  <c r="I163" i="7"/>
  <c r="I55" i="7"/>
  <c r="K55" i="7" s="1"/>
  <c r="I101" i="7"/>
  <c r="K101" i="7" s="1"/>
  <c r="I167" i="7"/>
  <c r="K175" i="7"/>
  <c r="I25" i="7"/>
  <c r="K25" i="7" s="1"/>
  <c r="I61" i="7"/>
  <c r="I106" i="7"/>
  <c r="K106" i="7" s="1"/>
  <c r="I168" i="7"/>
  <c r="K168" i="7" s="1"/>
  <c r="I27" i="7"/>
  <c r="K27" i="7" s="1"/>
  <c r="I63" i="7"/>
  <c r="I114" i="7"/>
  <c r="K114" i="7" s="1"/>
  <c r="I175" i="7"/>
  <c r="K163" i="7"/>
  <c r="K187" i="7"/>
  <c r="I43" i="7"/>
  <c r="K43" i="7" s="1"/>
  <c r="I70" i="7"/>
  <c r="K70" i="7" s="1"/>
  <c r="I44" i="7"/>
  <c r="I58" i="7"/>
  <c r="K58" i="7" s="1"/>
  <c r="I71" i="7"/>
  <c r="K71" i="7" s="1"/>
  <c r="I85" i="7"/>
  <c r="K85" i="7" s="1"/>
  <c r="I98" i="7"/>
  <c r="I110" i="7"/>
  <c r="I123" i="7"/>
  <c r="K123" i="7" s="1"/>
  <c r="I137" i="7"/>
  <c r="K137" i="7" s="1"/>
  <c r="I151" i="7"/>
  <c r="K151" i="7" s="1"/>
  <c r="I164" i="7"/>
  <c r="I178" i="7"/>
  <c r="K178" i="7" s="1"/>
  <c r="I190" i="7"/>
  <c r="K190" i="7" s="1"/>
  <c r="I29" i="7"/>
  <c r="K29" i="7" s="1"/>
  <c r="I109" i="7"/>
  <c r="K109" i="7" s="1"/>
  <c r="K61" i="7"/>
  <c r="K189" i="7"/>
  <c r="I30" i="7"/>
  <c r="K30" i="7" s="1"/>
  <c r="I45" i="7"/>
  <c r="K45" i="7" s="1"/>
  <c r="I59" i="7"/>
  <c r="K59" i="7" s="1"/>
  <c r="I72" i="7"/>
  <c r="K72" i="7" s="1"/>
  <c r="I99" i="7"/>
  <c r="K99" i="7" s="1"/>
  <c r="I111" i="7"/>
  <c r="K111" i="7" s="1"/>
  <c r="I124" i="7"/>
  <c r="K124" i="7" s="1"/>
  <c r="I138" i="7"/>
  <c r="K138" i="7" s="1"/>
  <c r="I152" i="7"/>
  <c r="K152" i="7" s="1"/>
  <c r="I165" i="7"/>
  <c r="K165" i="7" s="1"/>
  <c r="I179" i="7"/>
  <c r="K179" i="7" s="1"/>
  <c r="K26" i="7"/>
  <c r="K75" i="7"/>
  <c r="K107" i="7"/>
  <c r="I57" i="7"/>
  <c r="K57" i="7" s="1"/>
  <c r="I97" i="7"/>
  <c r="K44" i="7"/>
  <c r="K46" i="7"/>
  <c r="K62" i="7"/>
  <c r="K94" i="7"/>
  <c r="K110" i="7"/>
  <c r="K174" i="7"/>
  <c r="I31" i="7"/>
  <c r="K31" i="7" s="1"/>
  <c r="I46" i="7"/>
  <c r="I60" i="7"/>
  <c r="K60" i="7" s="1"/>
  <c r="I73" i="7"/>
  <c r="K73" i="7" s="1"/>
  <c r="I112" i="7"/>
  <c r="K112" i="7" s="1"/>
  <c r="I125" i="7"/>
  <c r="K125" i="7" s="1"/>
  <c r="I139" i="7"/>
  <c r="K139" i="7" s="1"/>
  <c r="K63" i="7"/>
  <c r="I74" i="7"/>
  <c r="K74" i="7" s="1"/>
  <c r="I86" i="7"/>
  <c r="K86" i="7" s="1"/>
  <c r="I100" i="7"/>
  <c r="K100" i="7" s="1"/>
  <c r="I113" i="7"/>
  <c r="K113" i="7" s="1"/>
  <c r="I126" i="7"/>
  <c r="K126" i="7" s="1"/>
  <c r="I140" i="7"/>
  <c r="K140" i="7" s="1"/>
  <c r="I153" i="7"/>
  <c r="K153" i="7" s="1"/>
  <c r="I166" i="7"/>
  <c r="K166" i="7" s="1"/>
  <c r="K82" i="7"/>
  <c r="K98" i="7"/>
  <c r="K130" i="7"/>
  <c r="K162" i="7"/>
  <c r="I35" i="7"/>
  <c r="I50" i="7"/>
  <c r="K50" i="7" s="1"/>
  <c r="I64" i="7"/>
  <c r="K64" i="7" s="1"/>
  <c r="I77" i="7"/>
  <c r="K77" i="7" s="1"/>
  <c r="K88" i="7"/>
  <c r="K115" i="7"/>
  <c r="I129" i="7"/>
  <c r="I143" i="7"/>
  <c r="K143" i="7" s="1"/>
  <c r="I156" i="7"/>
  <c r="K156" i="7" s="1"/>
  <c r="K181" i="7"/>
  <c r="K129" i="7"/>
  <c r="K34" i="7"/>
  <c r="K35" i="7"/>
  <c r="I22" i="7"/>
  <c r="K22" i="7" s="1"/>
  <c r="I36" i="7"/>
  <c r="K36" i="7" s="1"/>
  <c r="I51" i="7"/>
  <c r="K51" i="7" s="1"/>
  <c r="I65" i="7"/>
  <c r="K65" i="7" s="1"/>
  <c r="I89" i="7"/>
  <c r="K89" i="7" s="1"/>
  <c r="I102" i="7"/>
  <c r="K102" i="7" s="1"/>
  <c r="I116" i="7"/>
  <c r="K116" i="7" s="1"/>
  <c r="I130" i="7"/>
  <c r="I144" i="7"/>
  <c r="I157" i="7"/>
  <c r="K157" i="7" s="1"/>
  <c r="I169" i="7"/>
  <c r="K169" i="7" s="1"/>
  <c r="I182" i="7"/>
  <c r="K182" i="7" s="1"/>
  <c r="K33" i="7"/>
  <c r="K97" i="7"/>
  <c r="K164" i="7"/>
  <c r="I103" i="7"/>
  <c r="K103" i="7" s="1"/>
  <c r="I131" i="7"/>
  <c r="K131" i="7" s="1"/>
  <c r="I158" i="7"/>
  <c r="K158" i="7" s="1"/>
  <c r="I170" i="7"/>
  <c r="K170" i="7" s="1"/>
  <c r="I183" i="7"/>
  <c r="K183" i="7" s="1"/>
  <c r="K180" i="7"/>
  <c r="I23" i="7"/>
  <c r="K23" i="7" s="1"/>
  <c r="I66" i="7"/>
  <c r="K66" i="7" s="1"/>
  <c r="I78" i="7"/>
  <c r="K78" i="7" s="1"/>
  <c r="I90" i="7"/>
  <c r="K90" i="7" s="1"/>
  <c r="I117" i="7"/>
  <c r="K117" i="7" s="1"/>
  <c r="K144" i="7"/>
  <c r="K37" i="7"/>
  <c r="K53" i="7"/>
  <c r="I24" i="7"/>
  <c r="K24" i="7" s="1"/>
  <c r="I37" i="7"/>
  <c r="I52" i="7"/>
  <c r="K52" i="7" s="1"/>
  <c r="I79" i="7"/>
  <c r="K79" i="7" s="1"/>
  <c r="I91" i="7"/>
  <c r="K91" i="7" s="1"/>
  <c r="I104" i="7"/>
  <c r="K104" i="7" s="1"/>
  <c r="I132" i="7"/>
  <c r="K132" i="7" s="1"/>
  <c r="I145" i="7"/>
  <c r="K145" i="7" s="1"/>
  <c r="I159" i="7"/>
  <c r="K159" i="7" s="1"/>
  <c r="I171" i="7"/>
  <c r="K171" i="7" s="1"/>
  <c r="I184" i="7"/>
  <c r="K184" i="7" s="1"/>
  <c r="I118" i="7"/>
  <c r="K118" i="7" s="1"/>
  <c r="I146" i="7"/>
  <c r="K146" i="7" s="1"/>
  <c r="I160" i="7"/>
  <c r="K160" i="7" s="1"/>
  <c r="I172" i="7"/>
  <c r="K172" i="7" s="1"/>
  <c r="K87" i="7"/>
  <c r="K167" i="7"/>
  <c r="K67" i="7"/>
  <c r="I81" i="7"/>
  <c r="K81" i="7" s="1"/>
  <c r="I93" i="7"/>
  <c r="K93" i="7" s="1"/>
  <c r="I105" i="7"/>
  <c r="K105" i="7" s="1"/>
  <c r="I119" i="7"/>
  <c r="K119" i="7" s="1"/>
  <c r="I133" i="7"/>
  <c r="K133" i="7" s="1"/>
  <c r="I147" i="7"/>
  <c r="K147" i="7" s="1"/>
  <c r="I161" i="7"/>
  <c r="K161" i="7" s="1"/>
  <c r="I173" i="7"/>
  <c r="K173" i="7" s="1"/>
  <c r="I185" i="7"/>
  <c r="K185" i="7"/>
  <c r="K68" i="7"/>
  <c r="K120" i="7"/>
  <c r="K148" i="7"/>
  <c r="K186" i="7"/>
  <c r="I28" i="7"/>
  <c r="K28" i="7" s="1"/>
  <c r="I42" i="7"/>
  <c r="K42" i="7" s="1"/>
  <c r="I56" i="7"/>
  <c r="K56" i="7" s="1"/>
  <c r="I69" i="7"/>
  <c r="K69" i="7" s="1"/>
  <c r="I84" i="7"/>
  <c r="K84" i="7" s="1"/>
  <c r="I96" i="7"/>
  <c r="K96" i="7" s="1"/>
  <c r="I108" i="7"/>
  <c r="K108" i="7" s="1"/>
  <c r="I121" i="7"/>
  <c r="K121" i="7" s="1"/>
  <c r="I135" i="7"/>
  <c r="K135" i="7" s="1"/>
  <c r="I149" i="7"/>
  <c r="K149" i="7" s="1"/>
  <c r="I176" i="7"/>
  <c r="K176" i="7" s="1"/>
  <c r="I188" i="7"/>
  <c r="K188" i="7" s="1"/>
  <c r="I122" i="7"/>
  <c r="K122" i="7" s="1"/>
  <c r="I136" i="7"/>
  <c r="K136" i="7" s="1"/>
  <c r="I150" i="7"/>
  <c r="K150" i="7" s="1"/>
  <c r="I177" i="7"/>
  <c r="K177" i="7" s="1"/>
  <c r="E31" i="6"/>
  <c r="E47" i="6"/>
  <c r="E63" i="6"/>
  <c r="E79" i="6"/>
  <c r="E95" i="6"/>
  <c r="E111" i="6"/>
  <c r="E127" i="6"/>
  <c r="E143" i="6"/>
  <c r="E159" i="6"/>
  <c r="E175" i="6"/>
  <c r="E33" i="6"/>
  <c r="E49" i="6"/>
  <c r="E81" i="6"/>
  <c r="E97" i="6"/>
  <c r="E145" i="6"/>
  <c r="E161" i="6"/>
  <c r="E177" i="6"/>
  <c r="E18" i="6"/>
  <c r="E34" i="6"/>
  <c r="E50" i="6"/>
  <c r="E66" i="6"/>
  <c r="E82" i="6"/>
  <c r="E98" i="6"/>
  <c r="E114" i="6"/>
  <c r="E130" i="6"/>
  <c r="E146" i="6"/>
  <c r="E162" i="6"/>
  <c r="E178" i="6"/>
  <c r="E176" i="6"/>
  <c r="E65" i="6"/>
  <c r="E129" i="6"/>
  <c r="E19" i="6"/>
  <c r="E35" i="6"/>
  <c r="E51" i="6"/>
  <c r="E67" i="6"/>
  <c r="E83" i="6"/>
  <c r="E99" i="6"/>
  <c r="E115" i="6"/>
  <c r="E131" i="6"/>
  <c r="E147" i="6"/>
  <c r="E163" i="6"/>
  <c r="E179" i="6"/>
  <c r="E20" i="6"/>
  <c r="E36" i="6"/>
  <c r="E52" i="6"/>
  <c r="E68" i="6"/>
  <c r="E84" i="6"/>
  <c r="E100" i="6"/>
  <c r="E116" i="6"/>
  <c r="E132" i="6"/>
  <c r="E148" i="6"/>
  <c r="E164" i="6"/>
  <c r="E180" i="6"/>
  <c r="E21" i="6"/>
  <c r="E69" i="6"/>
  <c r="E149" i="6"/>
  <c r="E37" i="6"/>
  <c r="E53" i="6"/>
  <c r="E85" i="6"/>
  <c r="E101" i="6"/>
  <c r="E117" i="6"/>
  <c r="E133" i="6"/>
  <c r="E165" i="6"/>
  <c r="E181" i="6"/>
  <c r="E22" i="6"/>
  <c r="E38" i="6"/>
  <c r="E54" i="6"/>
  <c r="E70" i="6"/>
  <c r="E86" i="6"/>
  <c r="E102" i="6"/>
  <c r="E118" i="6"/>
  <c r="E134" i="6"/>
  <c r="E150" i="6"/>
  <c r="E166" i="6"/>
  <c r="E182" i="6"/>
  <c r="E23" i="6"/>
  <c r="E39" i="6"/>
  <c r="E55" i="6"/>
  <c r="E71" i="6"/>
  <c r="E87" i="6"/>
  <c r="E103" i="6"/>
  <c r="E119" i="6"/>
  <c r="E135" i="6"/>
  <c r="E151" i="6"/>
  <c r="E167" i="6"/>
  <c r="E183" i="6"/>
  <c r="E24" i="6"/>
  <c r="E40" i="6"/>
  <c r="E56" i="6"/>
  <c r="E72" i="6"/>
  <c r="E88" i="6"/>
  <c r="E104" i="6"/>
  <c r="E120" i="6"/>
  <c r="E136" i="6"/>
  <c r="E152" i="6"/>
  <c r="E168" i="6"/>
  <c r="E184" i="6"/>
  <c r="E25" i="6"/>
  <c r="E41" i="6"/>
  <c r="E57" i="6"/>
  <c r="E73" i="6"/>
  <c r="E89" i="6"/>
  <c r="E105" i="6"/>
  <c r="E121" i="6"/>
  <c r="E137" i="6"/>
  <c r="E153" i="6"/>
  <c r="E169" i="6"/>
  <c r="E185" i="6"/>
  <c r="E58" i="6"/>
  <c r="E106" i="6"/>
  <c r="E170" i="6"/>
  <c r="E26" i="6"/>
  <c r="E42" i="6"/>
  <c r="E74" i="6"/>
  <c r="E90" i="6"/>
  <c r="E122" i="6"/>
  <c r="E138" i="6"/>
  <c r="E154" i="6"/>
  <c r="E186" i="6"/>
  <c r="E27" i="6"/>
  <c r="E43" i="6"/>
  <c r="E59" i="6"/>
  <c r="E75" i="6"/>
  <c r="E91" i="6"/>
  <c r="E107" i="6"/>
  <c r="E123" i="6"/>
  <c r="E139" i="6"/>
  <c r="E155" i="6"/>
  <c r="E171" i="6"/>
  <c r="E28" i="6"/>
  <c r="E44" i="6"/>
  <c r="E60" i="6"/>
  <c r="E76" i="6"/>
  <c r="E92" i="6"/>
  <c r="E108" i="6"/>
  <c r="E124" i="6"/>
  <c r="E140" i="6"/>
  <c r="E156" i="6"/>
  <c r="E172" i="6"/>
  <c r="E30" i="6"/>
  <c r="E46" i="6"/>
  <c r="E62" i="6"/>
  <c r="E78" i="6"/>
  <c r="E94" i="6"/>
  <c r="E110" i="6"/>
  <c r="E126" i="6"/>
  <c r="E142" i="6"/>
  <c r="E158" i="6"/>
  <c r="E174" i="6"/>
  <c r="E32" i="6"/>
  <c r="E64" i="6"/>
  <c r="E80" i="6"/>
  <c r="E96" i="6"/>
  <c r="E112" i="6"/>
  <c r="E128" i="6"/>
  <c r="E160" i="6"/>
  <c r="E48" i="6"/>
  <c r="E144" i="6"/>
  <c r="M11" i="6"/>
  <c r="J199" i="2" l="1"/>
  <c r="I204" i="2"/>
  <c r="I206" i="2" s="1"/>
  <c r="I79" i="12"/>
  <c r="K199" i="7"/>
  <c r="F1001" i="6"/>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I205" i="2" l="1"/>
  <c r="I80" i="12"/>
  <c r="I81" i="12"/>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<sst xmlns="http://schemas.openxmlformats.org/spreadsheetml/2006/main" count="4602" uniqueCount="900">
  <si>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</si>
  <si>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</si>
  <si>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</si>
  <si>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</si>
  <si>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</si>
  <si>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</si>
  <si>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</si>
  <si>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</si>
  <si>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</si>
  <si>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</si>
  <si>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</si>
  <si>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</si>
  <si>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</si>
  <si>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</si>
  <si>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</si>
  <si>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</si>
  <si>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</si>
  <si>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</si>
  <si>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</si>
  <si>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</si>
  <si>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</si>
  <si>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</si>
  <si>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</si>
  <si>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</si>
  <si>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</si>
  <si>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</si>
  <si>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</si>
  <si>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</si>
  <si>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</si>
  <si>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</si>
  <si>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</si>
  <si>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</si>
  <si>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</si>
  <si>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</si>
  <si>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</si>
  <si>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</si>
  <si>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</si>
  <si>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</si>
  <si>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</si>
  <si>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</si>
  <si>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</si>
  <si>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</si>
  <si>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</si>
  <si>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</si>
  <si>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</si>
  <si>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</si>
  <si>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</si>
  <si>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</si>
  <si>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</si>
  <si>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</si>
  <si>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</si>
  <si>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</si>
  <si>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</si>
  <si>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</si>
  <si>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</si>
  <si>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</si>
  <si>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</si>
  <si>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</si>
  <si>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</si>
  <si>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</si>
  <si>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</si>
  <si>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</si>
  <si>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</si>
  <si>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</si>
  <si>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</si>
  <si>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</si>
  <si>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</si>
  <si>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</si>
  <si>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</si>
  <si>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</si>
  <si>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</si>
  <si>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</si>
  <si>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</si>
  <si>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</si>
  <si>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</si>
  <si>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</si>
  <si>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</si>
  <si>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</si>
  <si>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</si>
  <si>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</si>
  <si>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</si>
  <si>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</si>
  <si>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</si>
  <si>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</si>
  <si>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</si>
  <si>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</si>
  <si>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</si>
  <si>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</si>
  <si>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</si>
  <si>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</si>
  <si>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</si>
  <si>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</si>
  <si>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</si>
  <si>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</si>
  <si>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</si>
  <si>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</si>
  <si>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</si>
  <si>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</si>
  <si>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</si>
  <si>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</si>
  <si>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</si>
  <si>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</si>
  <si>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</si>
  <si>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</si>
  <si>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</si>
  <si>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</si>
  <si>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</si>
  <si>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</si>
  <si>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</si>
  <si>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</si>
  <si>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</si>
  <si>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</si>
  <si>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</si>
  <si>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</si>
  <si>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</si>
  <si>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</si>
  <si>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</si>
  <si>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</si>
  <si>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</si>
  <si>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</si>
  <si>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</si>
  <si>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</si>
  <si>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</si>
  <si>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</si>
  <si>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</si>
  <si>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</si>
  <si>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</si>
  <si>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</si>
  <si>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</si>
  <si>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</si>
  <si>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</si>
  <si>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</si>
  <si>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</si>
  <si>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</si>
  <si>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</si>
  <si>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</si>
  <si>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</si>
  <si>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</si>
  <si>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</si>
  <si>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</si>
  <si>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</si>
  <si>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</si>
  <si>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</si>
  <si>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</si>
  <si>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</si>
  <si>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</si>
  <si>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</si>
  <si>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</si>
  <si>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</si>
  <si>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</si>
  <si>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</si>
  <si>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</si>
  <si>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</si>
  <si>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</si>
  <si>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</si>
  <si>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</si>
  <si>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</si>
  <si>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</si>
  <si>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</si>
  <si>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</si>
  <si>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</si>
  <si>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</si>
  <si>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</si>
  <si>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</si>
  <si>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</si>
  <si>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</si>
  <si>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</si>
  <si>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</si>
  <si>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</si>
  <si>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</si>
  <si>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</si>
  <si>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</si>
  <si>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</si>
  <si>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</si>
  <si>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</si>
  <si>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</si>
  <si>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</si>
  <si>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</si>
  <si>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</si>
  <si>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</si>
  <si>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</si>
  <si>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</si>
  <si>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</si>
  <si>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</si>
  <si>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</si>
  <si>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</si>
  <si>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</si>
  <si>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</si>
  <si>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</si>
  <si>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</si>
  <si>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</si>
  <si>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</si>
  <si>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</si>
  <si>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</si>
  <si>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</si>
  <si>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</si>
  <si>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</si>
  <si>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</si>
  <si>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</si>
  <si>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</si>
  <si>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</si>
  <si>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</si>
  <si>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</si>
  <si>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</si>
  <si>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</si>
  <si>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</si>
  <si>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</si>
  <si>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</si>
  <si>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</si>
  <si>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</si>
  <si>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</si>
  <si>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</si>
  <si>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</si>
  <si>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</si>
  <si>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</si>
  <si>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</si>
  <si>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</si>
  <si>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</si>
  <si>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</si>
  <si>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</si>
  <si>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</si>
  <si>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</si>
  <si>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</si>
  <si>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</si>
  <si>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</si>
  <si>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</si>
  <si>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</si>
  <si>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</si>
  <si>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</si>
  <si>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</si>
  <si>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</si>
  <si>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</si>
  <si>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</si>
  <si>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</si>
  <si>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</si>
  <si>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</si>
  <si>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</si>
  <si>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</si>
  <si>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</si>
  <si>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</si>
  <si>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</si>
  <si>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</si>
  <si>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</si>
  <si>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</si>
  <si>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</si>
  <si>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</si>
  <si>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</si>
  <si>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</si>
  <si>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</si>
  <si>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</si>
  <si>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</si>
  <si>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</si>
  <si>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</si>
  <si>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</si>
  <si>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</si>
  <si>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</si>
  <si>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</si>
  <si>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</si>
  <si>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</si>
  <si>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</si>
  <si>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</si>
  <si>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</si>
  <si>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</si>
  <si>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</si>
  <si>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</si>
  <si>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</si>
  <si>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</si>
  <si>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</si>
  <si>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</si>
  <si>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</si>
  <si>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</si>
  <si>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</si>
  <si>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</si>
  <si>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</si>
  <si>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</si>
  <si>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</si>
  <si>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</si>
  <si>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</si>
  <si>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</si>
  <si>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</si>
  <si>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</si>
  <si>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</si>
  <si>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</si>
  <si>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</si>
  <si>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</si>
  <si>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</si>
  <si>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</si>
  <si>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</si>
  <si>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</si>
  <si>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</si>
  <si>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</si>
  <si>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</si>
  <si>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</si>
  <si>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</si>
  <si>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</si>
  <si>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</si>
  <si>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</si>
  <si>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</si>
  <si>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</si>
  <si>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</si>
  <si>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</si>
  <si>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</si>
  <si>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</si>
  <si>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</si>
  <si>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</si>
  <si>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</si>
  <si>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</si>
  <si>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</si>
  <si>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</si>
  <si>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</si>
  <si>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</si>
  <si>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</si>
  <si>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</si>
  <si>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</si>
  <si>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</si>
  <si>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</si>
  <si>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</si>
  <si>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</si>
  <si>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</si>
  <si>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</si>
  <si>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</si>
  <si>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</si>
  <si>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</si>
  <si>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</si>
  <si>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</si>
  <si>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</si>
  <si>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</si>
  <si>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</si>
  <si>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</si>
  <si>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</si>
  <si>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</si>
  <si>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</si>
  <si>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</si>
  <si>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</si>
  <si>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</si>
  <si>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</si>
  <si>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</si>
  <si>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</si>
  <si>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</si>
  <si>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</si>
  <si>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</si>
  <si>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</si>
  <si>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</si>
  <si>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</si>
  <si>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</si>
  <si>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</si>
  <si>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</si>
  <si>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</si>
  <si>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</si>
  <si>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</si>
  <si>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</si>
  <si>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</si>
  <si>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</si>
  <si>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</si>
  <si>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</si>
  <si>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</si>
  <si>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</si>
  <si>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</si>
  <si>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</si>
  <si>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</si>
  <si>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</si>
  <si>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</si>
  <si>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</si>
  <si>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</si>
  <si>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</si>
  <si>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</si>
  <si>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</si>
  <si>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</si>
  <si>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</si>
  <si>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</si>
  <si>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</si>
  <si>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</si>
  <si>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</si>
  <si>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</si>
  <si>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</si>
  <si>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</si>
  <si>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</si>
  <si>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</si>
  <si>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</si>
  <si>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</si>
  <si>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</si>
  <si>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</si>
  <si>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</si>
  <si>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</si>
  <si>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</si>
  <si>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</si>
  <si>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</si>
  <si>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</si>
  <si>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</si>
  <si>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</si>
  <si>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</si>
  <si>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</si>
  <si>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</si>
  <si>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</si>
  <si>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</si>
  <si>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</si>
  <si>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</si>
  <si>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</si>
  <si>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</si>
  <si>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</si>
  <si>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</si>
  <si>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</si>
  <si>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</si>
  <si>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</si>
  <si>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</si>
  <si>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</si>
  <si>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</si>
  <si>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</si>
  <si>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</si>
  <si>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</si>
  <si>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</si>
  <si>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</si>
  <si>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</si>
  <si>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</si>
  <si>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</si>
  <si>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</si>
  <si>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</si>
  <si>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</si>
  <si>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</si>
  <si>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</si>
  <si>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</si>
  <si>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</si>
  <si>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</si>
  <si>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</si>
  <si>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</si>
  <si>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</si>
  <si>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</si>
  <si>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</si>
  <si>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</si>
  <si>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</si>
  <si>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</si>
  <si>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</si>
  <si>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</si>
  <si>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</si>
  <si>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</si>
  <si>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</si>
  <si>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</si>
  <si>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</si>
  <si>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</si>
  <si>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</si>
  <si>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</si>
  <si>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</si>
  <si>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</si>
  <si>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</si>
  <si>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</si>
  <si>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</si>
  <si>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</si>
  <si>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</si>
  <si>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</si>
  <si>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</si>
  <si>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</si>
  <si>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</si>
  <si>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</si>
  <si>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</si>
  <si>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</si>
  <si>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</si>
  <si>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</si>
  <si>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</si>
  <si>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</si>
  <si>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</si>
  <si>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</si>
  <si>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</si>
  <si>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</si>
  <si>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</si>
  <si>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</si>
  <si>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</si>
  <si>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</si>
  <si>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</si>
  <si>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</si>
  <si>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</si>
  <si>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</si>
  <si>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</si>
  <si>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</si>
  <si>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</si>
  <si>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</si>
  <si>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</si>
  <si>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</si>
  <si>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</si>
  <si>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</si>
  <si>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</si>
  <si>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</si>
  <si>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</si>
  <si>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</si>
  <si>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</si>
  <si>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</si>
  <si>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</si>
  <si>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</si>
  <si>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</si>
  <si>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</si>
  <si>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</si>
  <si>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</si>
  <si>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</si>
  <si>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</si>
  <si>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</si>
  <si>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</si>
  <si>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</si>
  <si>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</si>
  <si>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</si>
  <si>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</si>
  <si>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</si>
  <si>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</si>
  <si>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</si>
  <si>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</si>
  <si>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</si>
  <si>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</si>
  <si>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</si>
  <si>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</si>
  <si>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</si>
  <si>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</si>
  <si>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</si>
  <si>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</si>
  <si>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</si>
  <si>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</si>
  <si>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</si>
  <si>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</si>
  <si>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</si>
  <si>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</si>
  <si>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</si>
  <si>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</si>
  <si>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</si>
  <si>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</si>
  <si>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</si>
  <si>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</si>
  <si>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</si>
  <si>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</si>
  <si>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</si>
  <si>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</si>
  <si>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</si>
  <si>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</si>
  <si>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</si>
  <si>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</si>
  <si>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</si>
  <si>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</si>
  <si>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</si>
  <si>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</si>
  <si>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</si>
  <si>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</si>
  <si>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</si>
  <si>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</si>
  <si>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</si>
  <si>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</si>
  <si>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</si>
  <si>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</si>
  <si>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</si>
  <si>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</si>
  <si>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</si>
  <si>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</si>
  <si>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</si>
  <si>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</si>
  <si>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</si>
  <si>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</si>
  <si>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</si>
  <si>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</si>
  <si>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</si>
  <si>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</si>
  <si>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</si>
  <si>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</si>
  <si>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</si>
  <si>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</si>
  <si>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</si>
  <si>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</si>
  <si>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</si>
  <si>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</si>
  <si>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</si>
  <si>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</si>
  <si>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</si>
  <si>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</si>
  <si>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</si>
  <si>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</si>
  <si>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</si>
  <si>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</si>
  <si>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</si>
  <si>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</si>
  <si>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</si>
  <si>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</si>
  <si>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</si>
  <si>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</si>
  <si>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</si>
  <si>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</si>
  <si>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</si>
  <si>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</si>
  <si>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</si>
  <si>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</si>
  <si>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</si>
  <si>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</si>
  <si>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</si>
  <si>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</si>
  <si>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</si>
  <si>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</si>
  <si>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</si>
  <si>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</si>
  <si>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</si>
  <si>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</si>
  <si>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</si>
  <si>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</si>
  <si>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</si>
  <si>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</si>
  <si>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</si>
  <si>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</si>
  <si>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</si>
  <si>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</si>
  <si>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</si>
  <si>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</si>
  <si>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</si>
  <si>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</si>
  <si>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</si>
  <si>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</si>
  <si>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</si>
  <si>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</si>
  <si>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</si>
  <si>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</si>
  <si>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</si>
  <si>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</si>
  <si>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</si>
  <si>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</si>
  <si>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</si>
  <si>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</si>
  <si>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</si>
  <si>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</si>
  <si>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</si>
  <si>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</si>
  <si>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</si>
  <si>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</si>
  <si>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</si>
  <si>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</si>
  <si>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</si>
  <si>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</si>
  <si>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</si>
  <si>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</si>
  <si>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</si>
  <si>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</si>
  <si>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</si>
  <si>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</si>
  <si>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</si>
  <si>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</si>
  <si>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</si>
  <si>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</si>
  <si>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</si>
  <si>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</si>
  <si>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</si>
  <si>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</si>
  <si>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</si>
  <si>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</si>
  <si>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</si>
  <si>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</si>
  <si>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</si>
  <si>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</si>
  <si>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</si>
  <si>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</si>
  <si>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</si>
  <si>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</si>
  <si>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</si>
  <si>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</si>
  <si>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</si>
  <si>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</si>
  <si>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</si>
  <si>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</si>
  <si>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</si>
  <si>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</si>
  <si>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</si>
  <si>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</si>
  <si>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</si>
  <si>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</si>
  <si>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</si>
  <si>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</si>
  <si>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</si>
  <si>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</si>
  <si>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</si>
  <si>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</si>
  <si>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</si>
  <si>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</si>
  <si>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</si>
  <si>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</si>
  <si>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</si>
  <si>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</si>
  <si>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</si>
  <si>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</si>
  <si>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</si>
  <si>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</si>
  <si>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</si>
  <si>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</si>
  <si>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</si>
  <si>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</si>
  <si>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</si>
  <si>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</si>
  <si>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</si>
  <si>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</si>
  <si>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</si>
  <si>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</si>
  <si>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</si>
  <si>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</si>
  <si>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</si>
  <si>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</si>
  <si>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</si>
  <si>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</si>
  <si>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</si>
  <si>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</si>
  <si>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</si>
  <si>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</si>
  <si>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</si>
  <si>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</si>
  <si>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</si>
  <si>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</si>
  <si>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</si>
  <si>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</si>
  <si>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</si>
  <si>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</si>
  <si>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</si>
  <si>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Piercinggruppen i Sverige AB</t>
  </si>
  <si>
    <t>Johannes Lindstrom</t>
  </si>
  <si>
    <t>Bjursasvagen 17</t>
  </si>
  <si>
    <t>79021 Bjursas</t>
  </si>
  <si>
    <t>Sweden</t>
  </si>
  <si>
    <t>Tel: 0046736410401</t>
  </si>
  <si>
    <t>Email: missmoreamore@gmail.com</t>
  </si>
  <si>
    <t>18NSBXC</t>
  </si>
  <si>
    <t>Display box with 52 pieces of 925 sterling silver nose studs,22g (0.6mm) with 1.5mm clears crystal with real 18k gold plating + E-coating to protect scratching</t>
  </si>
  <si>
    <t>18Y6XC</t>
  </si>
  <si>
    <t>Display box of 52 pieces of 925 sterling silver 'Bend it yourself ' nose studs, 22g (0.6mm) with 18k gold plating and tiny 1.3mm clear crystal tops</t>
  </si>
  <si>
    <t>ABBUV</t>
  </si>
  <si>
    <t>Flexible acrylic tongue barbell, 14g (1.6mm) with 6mm acrylic UV balls</t>
  </si>
  <si>
    <t>AGSEP12F</t>
  </si>
  <si>
    <t>BBERV5</t>
  </si>
  <si>
    <t>Surgical steel helix barbell, 16g (1.2mm) with two 4mm steel balls and a dangling 3mm star prong set CZ stone</t>
  </si>
  <si>
    <t>BBFR5A</t>
  </si>
  <si>
    <t>Surgical steel tongue barbell, 14g (1.6mm) with a 5mm ferido glued multi crystal ball with a cute dotted design and resin cover and a lower 5mm plain steel ball</t>
  </si>
  <si>
    <t>BCR10</t>
  </si>
  <si>
    <t>Surgical steel ball closure ring, 10g (2.5mm) with a 6mm ball</t>
  </si>
  <si>
    <t>BCRGZ407</t>
  </si>
  <si>
    <t>Cz Color: Jet</t>
  </si>
  <si>
    <t>316L steel ball closure ring, 14g (1.6mm) with a dangling 8mm round CZ stone</t>
  </si>
  <si>
    <t>BCRT14F3</t>
  </si>
  <si>
    <t>PVD plated 316L steel ball closure ring, 14g (1.6mm) with 3mm frosted steel ball</t>
  </si>
  <si>
    <t>Crystal Color: Rainbow</t>
  </si>
  <si>
    <t>BEDR18W</t>
  </si>
  <si>
    <t>High polished annealed surgical steel fixed bead ring, 18g (1mm) in a twisted wire design</t>
  </si>
  <si>
    <t>BLK518</t>
  </si>
  <si>
    <t>Wholesale silver nose piercing bulk of 1000, 500, 250 or 100 pcs.of 925 sterling silver nose bones, 22g (0.6mm) with 1.25mm round prong set Cubic zirconia stone (CZ)</t>
  </si>
  <si>
    <t>BN2FRGA</t>
  </si>
  <si>
    <t>Surgical steel belly banana, 14g (1.6mm) with a 5 &amp; 8mm multi-crystal ferido glued balls with a cute dotted design and resin cover</t>
  </si>
  <si>
    <t>BN2FRGE</t>
  </si>
  <si>
    <t>Surgical steel belly banana, 14g (1.6mm) with 5 &amp; 8mm multi-crystal ferido glued balls in a two color design with resin cover</t>
  </si>
  <si>
    <t>BNB5</t>
  </si>
  <si>
    <t>Surgical Steel belly banana, 14g (1.6mm) with two 5mm balls</t>
  </si>
  <si>
    <t>BNB5S</t>
  </si>
  <si>
    <t>Surgical steel banana, 16g (1.2mm) with two 5mm balls</t>
  </si>
  <si>
    <t>BNEB</t>
  </si>
  <si>
    <t>Surgical steel eyebrow banana, 16g (1.2mm) with two 3mm balls</t>
  </si>
  <si>
    <t>BNEB4</t>
  </si>
  <si>
    <t>Surgical steel banana, 16g (1.2mm) with two 4mm balls</t>
  </si>
  <si>
    <t>BNETTCN</t>
  </si>
  <si>
    <t>Rose gold PVD plated surgical steel eyebrow banana, 16g (1.2mm) with two 3mm cones</t>
  </si>
  <si>
    <t>BNSA</t>
  </si>
  <si>
    <t>Color: Green</t>
  </si>
  <si>
    <t>Color: Pink</t>
  </si>
  <si>
    <t>Color: Purple</t>
  </si>
  <si>
    <t>Color: Red</t>
  </si>
  <si>
    <t>Color: Yellow</t>
  </si>
  <si>
    <t>BXA2</t>
  </si>
  <si>
    <t>Display box with 52 pcs of clear acrylic nose stud, 20g (0.8mm) with 2mm clear crystals tops</t>
  </si>
  <si>
    <t>CBETT2C</t>
  </si>
  <si>
    <t>Rose gold PVD plated surgical steel circular barbell, 16g (1.2mm) with two 3mm bezel set jewel balls</t>
  </si>
  <si>
    <t>CBM</t>
  </si>
  <si>
    <t>Surgical steel circular barbell, 14g (1.6mm) with two 4mm balls</t>
  </si>
  <si>
    <t>CBRCN6</t>
  </si>
  <si>
    <t>Surgical steel circular barbell, 6g (4mm) with two internally threaded 7mm cones</t>
  </si>
  <si>
    <t>DGSFF</t>
  </si>
  <si>
    <t>Gauge: 6mm</t>
  </si>
  <si>
    <t>Amethyst double flared stone flesh tunnel</t>
  </si>
  <si>
    <t>FBNEVCN</t>
  </si>
  <si>
    <t>Bioflex eyebrow banana, 16g (1.2mm) with two 3mm cones</t>
  </si>
  <si>
    <t>FPST</t>
  </si>
  <si>
    <t>Gauge: 16mm</t>
  </si>
  <si>
    <t>High polished surgical steel screw-fit flesh tunnel with laser cut star on front</t>
  </si>
  <si>
    <t>Gauge: 18mm</t>
  </si>
  <si>
    <t>FTPG</t>
  </si>
  <si>
    <t>Gauge: 3mm</t>
  </si>
  <si>
    <t>PVD plated surgical steel screw-fit flesh tunnel</t>
  </si>
  <si>
    <t>FTSCPCR</t>
  </si>
  <si>
    <t>Gauge: 4mm</t>
  </si>
  <si>
    <t>PVD plated surgical steel flesh tunnel with crystal studded rim on the front side with resin cover. Stones will never fall out guaranteed!</t>
  </si>
  <si>
    <t>Gauge: 8mm</t>
  </si>
  <si>
    <t>Gauge: 10mm</t>
  </si>
  <si>
    <t>Gauge: 14mm</t>
  </si>
  <si>
    <t>FTSI</t>
  </si>
  <si>
    <t>Gauge: 5mm</t>
  </si>
  <si>
    <t>Silicone double flared flesh tunnel</t>
  </si>
  <si>
    <t>Gauge: 12mm</t>
  </si>
  <si>
    <t>Color: Skin Tone</t>
  </si>
  <si>
    <t>G14END</t>
  </si>
  <si>
    <t>GPNHZ15</t>
  </si>
  <si>
    <t>18k Gold plated 925 Silver seamless nose ring, 20g (0.8mm) with a 1.5mm CZ stone encased in a casted prong set</t>
  </si>
  <si>
    <t>ITJF3</t>
  </si>
  <si>
    <t>Color: Black Anodized w/ L. Siam crystal</t>
  </si>
  <si>
    <t>3mm bezel set clear crystal flat head shaped anodized surgical steel dermal anchor top part for internally threaded, 16g (1.2mm) dermal anchor base plate with a height of 2mm - 2.5mm (this item does only fit our dermal anchors and surface bars)</t>
  </si>
  <si>
    <t>Color: Black Anodized w/ Aquamarine crystal</t>
  </si>
  <si>
    <t>LBTC3</t>
  </si>
  <si>
    <t>Color: Light Blue Anodized w/ Clear crystal</t>
  </si>
  <si>
    <t>Anodized surgical steel labret, 16g (1.2mm) with a 3mm bezel set jewel ball</t>
  </si>
  <si>
    <t>NPBNB5</t>
  </si>
  <si>
    <t>Surgical Steel nipple banana, 14g (1.6mm) with two 5mm balls</t>
  </si>
  <si>
    <t>NS05BL</t>
  </si>
  <si>
    <t>NYCZBXC</t>
  </si>
  <si>
    <t>PGSQ</t>
  </si>
  <si>
    <t>Gauge: 20mm</t>
  </si>
  <si>
    <t>Turquoise stone double flared plug</t>
  </si>
  <si>
    <t>RCCRT3</t>
  </si>
  <si>
    <t>Color: Black Anodized w/ AB crystal</t>
  </si>
  <si>
    <t>PVD plated 316L steel ball closure ring, 16g (1.2mm) with a 3mm rounded disk with a bezel set flat crystal</t>
  </si>
  <si>
    <t>Color: Gold Anodized w/ Clear crystal</t>
  </si>
  <si>
    <t>RSY14XC</t>
  </si>
  <si>
    <t>SEGHT14</t>
  </si>
  <si>
    <t>PVD plated surgical steel hinged segment ring, 14g (1.6mm)</t>
  </si>
  <si>
    <t>SHP</t>
  </si>
  <si>
    <t>High polished internally threaded surgical steel double flare flesh tunnel</t>
  </si>
  <si>
    <t>SIPG</t>
  </si>
  <si>
    <t>Silicone double flared solid plug retainer</t>
  </si>
  <si>
    <t>TALG11</t>
  </si>
  <si>
    <t>4mm disk shaped titanium G23 dermal anchor top part with flaming skull logo for internally threaded, 16g (1.2mm) dermal anchor base plate with a height of 2mm - 2.5mm (this item does only fit our dermal anchors and surface bars)</t>
  </si>
  <si>
    <t>TALG5</t>
  </si>
  <si>
    <t>4mm disk shaped titanium G23 dermal anchor top part with number 8 snooker ball logo for internally threaded, 16g (1.2mm) dermal anchor base plate (this item does only fit our dermal anchors and surface bars)</t>
  </si>
  <si>
    <t>TPSV</t>
  </si>
  <si>
    <t>Gauge: 2.5mm</t>
  </si>
  <si>
    <t>Solid colored acrylic taper with double rubber O-rings</t>
  </si>
  <si>
    <t>UBNB5</t>
  </si>
  <si>
    <t>High polished titanium G23 banana, 1.6mm (14g) with two 5mm balls</t>
  </si>
  <si>
    <t>UBNEB4</t>
  </si>
  <si>
    <t>High polished titanium G23 banana, 1.2mm (16g) with two 4mm balls</t>
  </si>
  <si>
    <t>UBNEBINT</t>
  </si>
  <si>
    <t>PVD plated titanium G23 internally threaded banana, 1.2mm (16g) with two 3mm balls</t>
  </si>
  <si>
    <t>Color: Rose-gold</t>
  </si>
  <si>
    <t>UFPG</t>
  </si>
  <si>
    <t>High polished titanium G23 screw-fit flesh tunnel</t>
  </si>
  <si>
    <t>UNLCB</t>
  </si>
  <si>
    <t>Gauge: 1mm</t>
  </si>
  <si>
    <t>High polished titanium G23 nose stud, 0.8mm (20g) and 1mm (18g) with a 2mm round color crystal in flat head bezel set</t>
  </si>
  <si>
    <t>Gauge: 0.8mm</t>
  </si>
  <si>
    <t>USEGHT</t>
  </si>
  <si>
    <t>Gauge: 1.2mm - 6mm length</t>
  </si>
  <si>
    <t>Anodized titanium G23 hinged segment ring, 1.2mm (16g), 1mm (18g), and 0.8mm (20g)</t>
  </si>
  <si>
    <t>XBB14G</t>
  </si>
  <si>
    <t>Pack of 10 pcs. of high polished 316L steel barbell posts - threading 1.6mm (14g)</t>
  </si>
  <si>
    <t>Length: 31mm</t>
  </si>
  <si>
    <t>XCNTT3S</t>
  </si>
  <si>
    <t>Pack of 10 pcs. of 3mm rose gold PVD plated 316L steel cones with 1.2mm threading (16g)</t>
  </si>
  <si>
    <t>XJBTT3S</t>
  </si>
  <si>
    <t>Pack of 10 pcs. of 3mm Rose gold PVD plated 316L steel balls with bezel set crystal and with 1.2mm threading (16g)</t>
  </si>
  <si>
    <t>XTBN16G</t>
  </si>
  <si>
    <t>Pack of 10 pcs. of anodized 316L steel eyebrow banana post - threading 1.2mm (16g) - length 6mm - 16mm</t>
  </si>
  <si>
    <t>BLK518A</t>
  </si>
  <si>
    <t>BNEB16GX3</t>
  </si>
  <si>
    <t>DGSFF2</t>
  </si>
  <si>
    <t>FPST5/8</t>
  </si>
  <si>
    <t>FPST11/16</t>
  </si>
  <si>
    <t>FTPG8</t>
  </si>
  <si>
    <t>FTSCPCR6</t>
  </si>
  <si>
    <t>FTSCPCR0</t>
  </si>
  <si>
    <t>FTSCPCR00</t>
  </si>
  <si>
    <t>FTSCPCR9/16</t>
  </si>
  <si>
    <t>FTSI4</t>
  </si>
  <si>
    <t>FTSI1/2</t>
  </si>
  <si>
    <t>FTSI9/16</t>
  </si>
  <si>
    <t>FTSI5/8</t>
  </si>
  <si>
    <t>G14END8</t>
  </si>
  <si>
    <t>G14END10</t>
  </si>
  <si>
    <t>G14END12</t>
  </si>
  <si>
    <t>GPNHZ15A</t>
  </si>
  <si>
    <t>GPNHZ15B</t>
  </si>
  <si>
    <t>PGSQ13/16</t>
  </si>
  <si>
    <t>SHP0</t>
  </si>
  <si>
    <t>SHP11/16</t>
  </si>
  <si>
    <t>SIPG13/16</t>
  </si>
  <si>
    <t>TPSV10</t>
  </si>
  <si>
    <t>TPSV6</t>
  </si>
  <si>
    <t>TPSV1/2</t>
  </si>
  <si>
    <t>TPSV9/16</t>
  </si>
  <si>
    <t>UFPG00</t>
  </si>
  <si>
    <t>UNLCB18</t>
  </si>
  <si>
    <t>UNLCB20</t>
  </si>
  <si>
    <t>USEGHT16</t>
  </si>
  <si>
    <t>XBB14GL</t>
  </si>
  <si>
    <t>Two Thousand Twenty and 74 cents USD</t>
  </si>
  <si>
    <t>925 Silver fake septum ring, 18g (1mm) with a balinese wire design with two balls and a outer diameter of 1/2'' (12mm)</t>
  </si>
  <si>
    <t>Surgical steel belly bananas, 14g (1.6mm) with 5 &amp; 8mm solid acrylic color balls - length 3/8'' (10mm)</t>
  </si>
  <si>
    <t>Color-plated sterling silver nose hoop, 22g (0.6mm) with ball and an outer diameter of 5/16'' (8mm) - 1 piece</t>
  </si>
  <si>
    <t>Display box with 52 pcs. of 925 sterling silver ''Bend it yourself'' nose studs, 22g (0.6mm) with 2mm round clear prong set CZ stones (in standard packing or in vacuum sealed packing to prevent tarnishing)</t>
  </si>
  <si>
    <t>Display box with 52 pcs. of 925 silver ''bend it yourself'' nose studs, 22g (0.6mm) with rose gold plating and 2mm clear crystal tops (in standard packing or in vacuum sealed packing to prevent tarnishing)</t>
  </si>
  <si>
    <t>Didi</t>
  </si>
  <si>
    <t>Arons Vag 3</t>
  </si>
  <si>
    <t>VAT: SE559188031401</t>
  </si>
  <si>
    <t>MCDZ394</t>
  </si>
  <si>
    <t>Surgical steel belly banana, 14g (1.6mm) with a 7mm round prong set CZ stone and a dangling cross with round prong set CZ stone in the center</t>
  </si>
  <si>
    <t>Items added via email on 15-Sep-2023</t>
  </si>
  <si>
    <r>
      <t xml:space="preserve">40% Discount as per </t>
    </r>
    <r>
      <rPr>
        <b/>
        <sz val="10"/>
        <color theme="1"/>
        <rFont val="Arial"/>
        <family val="2"/>
      </rPr>
      <t>Platinum Membership</t>
    </r>
    <r>
      <rPr>
        <sz val="10"/>
        <color theme="1"/>
        <rFont val="Arial"/>
        <family val="2"/>
      </rPr>
      <t>:</t>
    </r>
  </si>
  <si>
    <r>
      <t xml:space="preserve">Free Shipping to Sweden via DHL as per </t>
    </r>
    <r>
      <rPr>
        <b/>
        <sz val="10"/>
        <color theme="1"/>
        <rFont val="Arial"/>
        <family val="2"/>
      </rPr>
      <t>Platinum Membership</t>
    </r>
    <r>
      <rPr>
        <sz val="10"/>
        <color theme="1"/>
        <rFont val="Arial"/>
        <family val="2"/>
      </rPr>
      <t>:</t>
    </r>
  </si>
  <si>
    <t>Items added via email on 16-Sep-2023</t>
  </si>
  <si>
    <t>XTTLB16G</t>
  </si>
  <si>
    <t>Pack of 10 pcs. of rose gold PVD plated 316L steel labret posts with a 1.2mm threading (16g)</t>
  </si>
  <si>
    <t>One Thousand Three Hundred Sixty Eight and 47 cents USD</t>
  </si>
  <si>
    <t>40% Discount as per Platinum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</si>
</sst>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718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1"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2"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3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1" fillId="0" borderId="0"/>
    <xf numFmtId="44" fontId="2" fillId="0" borderId="0" applyFont="0" applyFill="0" applyBorder="0" applyAlignment="0" applyProtection="0"/>
  </cellStyleXfs>
  <cellXfs count="15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47" xfId="0" applyFont="1" applyFill="1" applyBorder="1" applyAlignment="1">
      <alignment horizontal="center"/>
    </xf>
    <xf numFmtId="0" fontId="18" fillId="3" borderId="46" xfId="0" applyFont="1" applyFill="1" applyBorder="1" applyAlignment="1">
      <alignment horizontal="center"/>
    </xf>
    <xf numFmtId="0" fontId="18" fillId="2" borderId="20" xfId="0" applyFont="1" applyFill="1" applyBorder="1"/>
    <xf numFmtId="0" fontId="18" fillId="2" borderId="13" xfId="0" applyFont="1" applyFill="1" applyBorder="1"/>
    <xf numFmtId="0" fontId="18" fillId="3" borderId="48" xfId="0" applyFont="1" applyFill="1" applyBorder="1" applyAlignment="1">
      <alignment horizontal="center"/>
    </xf>
    <xf numFmtId="44" fontId="18" fillId="2" borderId="0" xfId="7180" applyFont="1" applyFill="1" applyAlignment="1">
      <alignment horizontal="right"/>
    </xf>
    <xf numFmtId="0" fontId="18" fillId="3" borderId="49" xfId="0" applyFont="1" applyFill="1" applyBorder="1" applyAlignment="1">
      <alignment horizontal="center"/>
    </xf>
    <xf numFmtId="0" fontId="18" fillId="3" borderId="50" xfId="0" applyFont="1" applyFill="1" applyBorder="1" applyAlignment="1">
      <alignment horizontal="center"/>
    </xf>
    <xf numFmtId="2" fontId="1" fillId="2" borderId="11" xfId="0" applyNumberFormat="1" applyFont="1" applyFill="1" applyBorder="1" applyAlignment="1">
      <alignment horizontal="right" vertical="top" wrapText="1"/>
    </xf>
    <xf numFmtId="0" fontId="18" fillId="3" borderId="51" xfId="0" applyFont="1" applyFill="1" applyBorder="1" applyAlignment="1">
      <alignment horizontal="center"/>
    </xf>
    <xf numFmtId="2" fontId="1" fillId="2" borderId="14" xfId="0" applyNumberFormat="1" applyFont="1" applyFill="1" applyBorder="1" applyAlignment="1">
      <alignment horizontal="right" vertical="top" wrapText="1"/>
    </xf>
    <xf numFmtId="2" fontId="18" fillId="2" borderId="18" xfId="0" applyNumberFormat="1" applyFont="1" applyFill="1" applyBorder="1" applyAlignment="1">
      <alignment horizontal="right" vertical="top" wrapText="1"/>
    </xf>
    <xf numFmtId="0" fontId="18" fillId="3" borderId="47"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18" fillId="3" borderId="50" xfId="0" applyFont="1" applyFill="1" applyBorder="1" applyAlignment="1">
      <alignment horizontal="center"/>
    </xf>
  </cellXfs>
  <cellStyles count="7181">
    <cellStyle name="Comma 2" xfId="7" xr:uid="{C5A6C978-C76C-4534-8213-6979370CE966}"/>
    <cellStyle name="Comma 2 10" xfId="7007" xr:uid="{29EDE14E-5F1E-480E-9F7F-7C7AF874BD49}"/>
    <cellStyle name="Comma 2 2" xfId="4430" xr:uid="{AA0F1C1F-E1E1-445F-9238-A42060290C35}"/>
    <cellStyle name="Comma 2 2 2" xfId="4755" xr:uid="{C89C091F-DA55-435B-8671-16EDE7448308}"/>
    <cellStyle name="Comma 2 2 2 2" xfId="5326" xr:uid="{5ECCB01F-B9CD-4E6D-909C-AB2BDA8E7D95}"/>
    <cellStyle name="Comma 2 2 2 2 2" xfId="6157" xr:uid="{E3741400-F64D-4D06-AD61-639F128042F4}"/>
    <cellStyle name="Comma 2 2 2 2 2 2" xfId="6058" xr:uid="{599E3561-D6CD-46C9-AA1F-30A4D6BFED04}"/>
    <cellStyle name="Comma 2 2 2 2 2 3" xfId="7171" xr:uid="{89C8E589-E048-426D-986A-FD6E25B440CA}"/>
    <cellStyle name="Comma 2 2 2 2 3" xfId="5874" xr:uid="{52C5D791-D40D-403B-AA89-21198E110D92}"/>
    <cellStyle name="Comma 2 2 2 2 4" xfId="6012" xr:uid="{C15F14E5-63A8-45AA-9D89-AA5AA467E04F}"/>
    <cellStyle name="Comma 2 2 2 3" xfId="5899" xr:uid="{2E77AE2D-4493-4223-9831-BC4B9DE840D1}"/>
    <cellStyle name="Comma 2 2 2 3 2" xfId="6970" xr:uid="{F613D7B9-FEA5-450D-A1F8-4CD4846D1F3A}"/>
    <cellStyle name="Comma 2 2 2 3 3" xfId="7104" xr:uid="{18856643-8670-467D-AF49-6BD2A9C474BD}"/>
    <cellStyle name="Comma 2 2 2 4" xfId="5923" xr:uid="{F8E50DBA-2400-4E44-AA88-29B71BA76F6B}"/>
    <cellStyle name="Comma 2 2 2 5" xfId="6028" xr:uid="{C7F41311-E489-4F35-9892-0D6CA6E12EC0}"/>
    <cellStyle name="Comma 2 2 2 6" xfId="5914" xr:uid="{D95C82CE-8CFD-4177-B673-03F914BCCE9A}"/>
    <cellStyle name="Comma 2 2 3" xfId="4591" xr:uid="{6243C353-3C37-46A4-B817-29CA1DDC06AC}"/>
    <cellStyle name="Comma 2 2 3 2" xfId="5982" xr:uid="{6EFA7206-53AB-4936-B4E4-F531FBD55C07}"/>
    <cellStyle name="Comma 2 2 3 2 2" xfId="6981" xr:uid="{62E73973-06EA-430E-8C8B-7C84E51C15C3}"/>
    <cellStyle name="Comma 2 2 3 2 3" xfId="7154" xr:uid="{BE7BCA32-E6BE-4BED-88CA-9AF6C00A37EA}"/>
    <cellStyle name="Comma 2 2 3 3" xfId="5955" xr:uid="{0727FC35-2740-4388-B21A-98E34731DF76}"/>
    <cellStyle name="Comma 2 2 3 4" xfId="6068" xr:uid="{6BAB9212-F599-40F3-8B14-DE52C472F30B}"/>
    <cellStyle name="Comma 2 2 4" xfId="6112" xr:uid="{AB3C6626-3DF7-46FF-93E9-5E29CDB1C0B6}"/>
    <cellStyle name="Comma 2 2 4 2" xfId="5988" xr:uid="{36E937EE-BD1C-450B-9200-092FB28468F0}"/>
    <cellStyle name="Comma 2 2 4 2 2" xfId="6978" xr:uid="{FD184B2C-DD3B-431D-9564-311CC8C7328B}"/>
    <cellStyle name="Comma 2 2 4 2 3" xfId="7139" xr:uid="{455145CA-2224-4D0F-97C2-2BF83BF5A7A5}"/>
    <cellStyle name="Comma 2 2 4 3" xfId="5948" xr:uid="{A9FC27BD-EAA4-40D7-A663-CC3B6F1AD8F3}"/>
    <cellStyle name="Comma 2 2 4 4" xfId="7066" xr:uid="{B7A06905-F80F-4422-A9F7-D82117013D7F}"/>
    <cellStyle name="Comma 2 2 5" xfId="6106" xr:uid="{F5C72447-73CE-4EEE-8303-049388283208}"/>
    <cellStyle name="Comma 2 2 5 2" xfId="7005" xr:uid="{401B26A6-33C5-4ADF-BCA7-DD6DEF1AF796}"/>
    <cellStyle name="Comma 2 2 5 3" xfId="7121" xr:uid="{66240804-7635-4667-A923-0129DB47138A}"/>
    <cellStyle name="Comma 2 2 6" xfId="5844" xr:uid="{48C783C4-03C3-4373-82D6-610206021D49}"/>
    <cellStyle name="Comma 2 2 6 2" xfId="6027" xr:uid="{F2E9168F-69FA-4D57-B440-C800C1AA9D93}"/>
    <cellStyle name="Comma 2 2 6 3" xfId="7085" xr:uid="{8E44D74A-2462-4402-98B4-E62777A2C273}"/>
    <cellStyle name="Comma 2 2 7" xfId="5817" xr:uid="{439858E6-8332-4D06-96D6-093A3F36CFDD}"/>
    <cellStyle name="Comma 2 2 8" xfId="6089" xr:uid="{F44F94BA-13E3-4571-9888-FB892ED0DDA0}"/>
    <cellStyle name="Comma 2 2 9" xfId="6125" xr:uid="{A1C3EBCB-9D49-461C-BC69-5DBF670C458D}"/>
    <cellStyle name="Comma 2 3" xfId="6021" xr:uid="{C73DA45D-6A24-45F6-9153-320BA5757A05}"/>
    <cellStyle name="Comma 2 3 2" xfId="6016" xr:uid="{A3B553A9-6CBF-436C-8DF6-48189E5FD153}"/>
    <cellStyle name="Comma 2 3 2 2" xfId="5979" xr:uid="{69DF96A4-B1C3-48FC-8DCA-84B31761DC33}"/>
    <cellStyle name="Comma 2 3 2 2 2" xfId="7002" xr:uid="{AFBA22F1-AA1E-45EA-BB70-929CC88EF928}"/>
    <cellStyle name="Comma 2 3 2 2 3" xfId="7164" xr:uid="{493B6DB1-A606-41C7-8132-FD92DEE01602}"/>
    <cellStyle name="Comma 2 3 2 3" xfId="6076" xr:uid="{94494709-D192-44FD-8895-3B4D0AF0EA23}"/>
    <cellStyle name="Comma 2 3 2 4" xfId="7047" xr:uid="{269C1FBF-01B3-49E4-89F8-F78296A33E62}"/>
    <cellStyle name="Comma 2 3 3" xfId="5884" xr:uid="{BF408F29-593F-4380-B2E1-D63924320D2A}"/>
    <cellStyle name="Comma 2 3 3 2" xfId="5859" xr:uid="{DC015247-1168-4032-BA13-796C8445E775}"/>
    <cellStyle name="Comma 2 3 3 3" xfId="7095" xr:uid="{959F1963-95D7-4791-A7FB-876847D8A1E1}"/>
    <cellStyle name="Comma 2 3 4" xfId="6153" xr:uid="{28531B5D-5454-499C-A90C-56DCB774039B}"/>
    <cellStyle name="Comma 2 3 5" xfId="5875" xr:uid="{D22260F7-142C-4524-A7EC-FE5035685978}"/>
    <cellStyle name="Comma 2 3 6" xfId="7021" xr:uid="{D97E5C79-2106-42D2-AEF3-56AE47B9E02E}"/>
    <cellStyle name="Comma 2 4" xfId="6019" xr:uid="{B2D45ED8-4D7E-41E6-9645-42A5ABF86E17}"/>
    <cellStyle name="Comma 2 4 2" xfId="5879" xr:uid="{E6AC736F-B2D4-48A3-9478-D764FDDBCF85}"/>
    <cellStyle name="Comma 2 4 2 2" xfId="6980" xr:uid="{74A2200B-25E0-4DA5-8322-CE211F69957C}"/>
    <cellStyle name="Comma 2 4 2 3" xfId="7147" xr:uid="{7A628E32-CEA4-4D43-8566-56216E8832D5}"/>
    <cellStyle name="Comma 2 4 3" xfId="5958" xr:uid="{D8430CD2-D207-43B3-B1DF-3EEED0D362F2}"/>
    <cellStyle name="Comma 2 4 4" xfId="7033" xr:uid="{DC7BA26C-7B1D-4861-9986-5A7EAA9ADDD1}"/>
    <cellStyle name="Comma 2 5" xfId="5842" xr:uid="{3C5B91D1-3F1D-436A-9736-A79E1552AA19}"/>
    <cellStyle name="Comma 2 5 2" xfId="5991" xr:uid="{ABBD01FB-D2E5-4AA8-AF35-D6A8B3A7A257}"/>
    <cellStyle name="Comma 2 5 2 2" xfId="6976" xr:uid="{67CC2F75-CCFD-4918-95AE-ABCB53916748}"/>
    <cellStyle name="Comma 2 5 2 3" xfId="7130" xr:uid="{456BF87F-435F-4353-B3C8-D0621403412E}"/>
    <cellStyle name="Comma 2 5 3" xfId="7003" xr:uid="{93B556F3-C7D0-492B-8D18-ED2A423E8E49}"/>
    <cellStyle name="Comma 2 5 4" xfId="7059" xr:uid="{4C3DCE06-DE12-4050-96D5-25800574B23B}"/>
    <cellStyle name="Comma 2 6" xfId="5881" xr:uid="{F07D8CC5-CB3A-4889-A8CB-CEBA985B5E26}"/>
    <cellStyle name="Comma 2 6 2" xfId="5901" xr:uid="{DE6C2109-EE9D-43F3-965F-F5B54E79A89B}"/>
    <cellStyle name="Comma 2 6 3" xfId="7111" xr:uid="{E1B3BC46-0FBA-4367-8C35-88DC8DE8D927}"/>
    <cellStyle name="Comma 2 7" xfId="6995" xr:uid="{C8EB2806-6FFC-4527-AE44-1F7CB185FC27}"/>
    <cellStyle name="Comma 2 7 2" xfId="5866" xr:uid="{0C2DCF15-93DB-49D0-971D-AD2F1F71F986}"/>
    <cellStyle name="Comma 2 7 3" xfId="7075" xr:uid="{D6BE0D1F-F9A6-47BA-AFD3-0B1C51D72E42}"/>
    <cellStyle name="Comma 2 8" xfId="6983" xr:uid="{B511D094-B31C-4004-BD6C-1F556028A24D}"/>
    <cellStyle name="Comma 2 9" xfId="5972" xr:uid="{8429DF59-7914-44EF-9E9A-624167C5C61E}"/>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xfId="7180" builtinId="4"/>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2 2 2" xfId="5669" xr:uid="{33F0819F-860B-498B-8415-40401E4DC28A}"/>
    <cellStyle name="Currency 10 2 2 3" xfId="5497" xr:uid="{3490B7D8-B5D6-435B-82E4-EF9D95BF9E04}"/>
    <cellStyle name="Currency 10 2 3" xfId="4511" xr:uid="{2D971861-A3A2-48C0-A143-56254533095C}"/>
    <cellStyle name="Currency 10 2 3 2" xfId="5399" xr:uid="{EF4020D7-0A26-458A-9B3A-624EFACC414F}"/>
    <cellStyle name="Currency 10 2 3 2 2" xfId="5729" xr:uid="{1488CA9B-2FC0-4D6F-B5F2-C79673D0C934}"/>
    <cellStyle name="Currency 10 2 3 3" xfId="5557" xr:uid="{28BCE5EA-466C-4A21-BDB9-461391305377}"/>
    <cellStyle name="Currency 10 2 4" xfId="5349" xr:uid="{25905EB5-D324-480D-A300-8F38972614C2}"/>
    <cellStyle name="Currency 10 2 4 2" xfId="5615" xr:uid="{5D4B126F-1E16-40F8-9797-25711A5090A7}"/>
    <cellStyle name="Currency 10 2 5" xfId="5443" xr:uid="{E415121D-9F7F-40F1-A832-793D8F4EC7C6}"/>
    <cellStyle name="Currency 10 3" xfId="10" xr:uid="{DEF06A01-6D4E-4AA9-86C1-1496666F670A}"/>
    <cellStyle name="Currency 10 3 2" xfId="204" xr:uid="{B0DC26E7-62C9-407D-8D55-ED8F04FA71A3}"/>
    <cellStyle name="Currency 10 3 2 2" xfId="4617" xr:uid="{E8803F39-AB47-4B57-829A-03618E7BE157}"/>
    <cellStyle name="Currency 10 3 2 2 2" xfId="5670" xr:uid="{DECEAE1F-C11F-4685-8727-39104C413105}"/>
    <cellStyle name="Currency 10 3 2 3" xfId="5498" xr:uid="{DD093AAC-7922-4403-AF81-8DFA794C5010}"/>
    <cellStyle name="Currency 10 3 3" xfId="4512" xr:uid="{5113D65B-D717-4742-93E4-A0D178DDF0ED}"/>
    <cellStyle name="Currency 10 3 3 2" xfId="5400" xr:uid="{B798A32A-0593-4465-84C4-4B50A1F46D93}"/>
    <cellStyle name="Currency 10 3 3 2 2" xfId="5730" xr:uid="{241D19AB-21E6-4554-8AF5-E7AC00C25D19}"/>
    <cellStyle name="Currency 10 3 3 3" xfId="5558" xr:uid="{68003BC6-D152-4703-8355-C0E4762CC16E}"/>
    <cellStyle name="Currency 10 3 4" xfId="5350" xr:uid="{CE2F1133-564A-45AD-B8BE-B242168E165D}"/>
    <cellStyle name="Currency 10 3 4 2" xfId="5616" xr:uid="{FDEE878E-62F4-4E37-B204-C2C16A56D974}"/>
    <cellStyle name="Currency 10 3 5" xfId="5444" xr:uid="{9D8BD42B-88D5-47DF-B918-CDFFD1560572}"/>
    <cellStyle name="Currency 10 4" xfId="205" xr:uid="{B5AF8DA2-1BC8-427E-9BA5-583A2175A901}"/>
    <cellStyle name="Currency 10 4 2" xfId="4618" xr:uid="{A1EAFD34-23FB-48AB-8BB6-20A47FA975E4}"/>
    <cellStyle name="Currency 10 4 2 2" xfId="5671" xr:uid="{D3046FA7-E73B-497A-A0A9-3DB9E851F65E}"/>
    <cellStyle name="Currency 10 4 3" xfId="5499" xr:uid="{8571FF3D-D02F-4777-88E6-078926BA7A5E}"/>
    <cellStyle name="Currency 10 5" xfId="4437" xr:uid="{C2729D98-B585-4E15-992D-F565CE8C02F1}"/>
    <cellStyle name="Currency 10 5 2" xfId="5398" xr:uid="{B548D864-3A40-4F9A-A049-338714B853CC}"/>
    <cellStyle name="Currency 10 5 2 2" xfId="5728" xr:uid="{B70A600B-D0BE-4F56-8C35-3148098F26FC}"/>
    <cellStyle name="Currency 10 5 3" xfId="5556" xr:uid="{EF015A30-470A-4C91-BF8A-51800A98B508}"/>
    <cellStyle name="Currency 10 6" xfId="4510" xr:uid="{8946B0F5-EE9B-4ABA-AC33-41DAD9F306B6}"/>
    <cellStyle name="Currency 10 6 2" xfId="5614" xr:uid="{BE2AEBD7-9B18-4D78-BE9F-864AD0533944}"/>
    <cellStyle name="Currency 10 7" xfId="5442" xr:uid="{459C1FB3-B987-4BC5-A14D-C1FD1AC693BD}"/>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2 2 2" xfId="5672" xr:uid="{F2534818-D96C-45C7-BC95-D755769A457B}"/>
    <cellStyle name="Currency 11 2 2 3" xfId="5500" xr:uid="{12118C69-3B6A-4B5C-9165-FEBC164B84C3}"/>
    <cellStyle name="Currency 11 2 3" xfId="4514" xr:uid="{E1542907-F720-4BA8-A18D-09DAE3117CE4}"/>
    <cellStyle name="Currency 11 2 3 2" xfId="5401" xr:uid="{0E4730A0-DA43-4F93-8164-37C5D245CBBB}"/>
    <cellStyle name="Currency 11 2 3 2 2" xfId="5732" xr:uid="{CBC21D25-9415-490D-9418-CE4BFFA0E066}"/>
    <cellStyle name="Currency 11 2 3 3" xfId="5560" xr:uid="{5FFF75B6-F7A5-48BB-B8AD-B6F242F0FD46}"/>
    <cellStyle name="Currency 11 2 4" xfId="5351" xr:uid="{069A43BC-23EE-4B10-9AE1-7E34EBCE7A7C}"/>
    <cellStyle name="Currency 11 2 4 2" xfId="5618" xr:uid="{C3A95576-8324-486D-B289-AE7749CBD7C1}"/>
    <cellStyle name="Currency 11 2 5" xfId="5446" xr:uid="{FDBA6E43-AABA-49B5-9F6B-D0E9F27278DE}"/>
    <cellStyle name="Currency 11 3" xfId="13" xr:uid="{3EB9BF2E-CB8A-4997-9F11-069B5EB4E7EB}"/>
    <cellStyle name="Currency 11 3 2" xfId="207" xr:uid="{5D5703C1-62A6-40B0-9ED2-5AE5ADA84EC5}"/>
    <cellStyle name="Currency 11 3 2 2" xfId="4620" xr:uid="{CD4FF588-8451-4E1A-8D32-8814485F4679}"/>
    <cellStyle name="Currency 11 3 2 2 2" xfId="5673" xr:uid="{D69BCFB8-97F7-4146-A23C-0CA7D06C6CAD}"/>
    <cellStyle name="Currency 11 3 2 3" xfId="5501" xr:uid="{31EA7B12-BFBA-4551-8114-723FD9286C50}"/>
    <cellStyle name="Currency 11 3 3" xfId="4515" xr:uid="{23DA1568-A7C9-426C-A81D-3366AB8E1492}"/>
    <cellStyle name="Currency 11 3 3 2" xfId="5402" xr:uid="{B0395382-2A67-44A3-BBB0-C32184518D0B}"/>
    <cellStyle name="Currency 11 3 3 2 2" xfId="5733" xr:uid="{C3AEB374-0186-425D-8588-63FEE1A9C56D}"/>
    <cellStyle name="Currency 11 3 3 3" xfId="5561" xr:uid="{441321BC-679B-4014-95CF-E13E49F90E49}"/>
    <cellStyle name="Currency 11 3 4" xfId="5352" xr:uid="{755C9829-1E3A-4E4E-96FC-53208312E83E}"/>
    <cellStyle name="Currency 11 3 4 2" xfId="5619" xr:uid="{85DBB5AE-57DF-4F7A-A95C-E8F62703CBD7}"/>
    <cellStyle name="Currency 11 3 5" xfId="5447" xr:uid="{8BDFAE9B-477E-422E-8AED-CF8786BBED3D}"/>
    <cellStyle name="Currency 11 4" xfId="208" xr:uid="{128884B3-D08D-4C1C-937D-5BC1323FF986}"/>
    <cellStyle name="Currency 11 4 2" xfId="4621" xr:uid="{6FF6EDBC-1D46-495F-B450-5FB6DBF62AE0}"/>
    <cellStyle name="Currency 11 4 2 2" xfId="5674" xr:uid="{3D79D7E4-03C4-4910-8C8C-FADC3ACC3E46}"/>
    <cellStyle name="Currency 11 4 3" xfId="5502" xr:uid="{597064F0-8577-4373-B25D-2D22C42306F6}"/>
    <cellStyle name="Currency 11 5" xfId="4319" xr:uid="{D4CDA401-3614-49B0-92C9-64E33626AB74}"/>
    <cellStyle name="Currency 11 5 2" xfId="4438" xr:uid="{C62FA778-3797-40CE-901B-E56F33BC2B8C}"/>
    <cellStyle name="Currency 11 5 2 2" xfId="5731" xr:uid="{8C4C3BF9-C787-4499-AA09-EEF4ED117F6C}"/>
    <cellStyle name="Currency 11 5 3" xfId="4720" xr:uid="{7475D177-E3ED-49C6-A5A6-337E84612F23}"/>
    <cellStyle name="Currency 11 5 3 2" xfId="5315" xr:uid="{25BDDB0F-D667-4623-AED3-8CEEF5020E57}"/>
    <cellStyle name="Currency 11 5 3 3" xfId="4757" xr:uid="{31CC4364-7E2D-4C0A-9A61-5412F3A07DA8}"/>
    <cellStyle name="Currency 11 5 3 4" xfId="5559" xr:uid="{A2AA9415-BAA4-4AFE-AE86-9A3DB7938836}"/>
    <cellStyle name="Currency 11 5 4" xfId="4697" xr:uid="{ADB01D3F-FC5C-4324-AB18-4CD0338F1C48}"/>
    <cellStyle name="Currency 11 6" xfId="4513" xr:uid="{DD2098AC-6A92-4630-9E3C-9B88852A862F}"/>
    <cellStyle name="Currency 11 6 2" xfId="5617" xr:uid="{B4A74508-1815-4781-B81B-71C5AD7E187B}"/>
    <cellStyle name="Currency 11 7" xfId="5445" xr:uid="{5D486C44-122E-4578-81E9-E803B21F3CA5}"/>
    <cellStyle name="Currency 11 8" xfId="5789" xr:uid="{56B123F9-1634-43FD-A45B-8E054F44A807}"/>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2 2 2" xfId="5675" xr:uid="{E1C8544F-1096-43E7-A8C3-594B589240C3}"/>
    <cellStyle name="Currency 12 2 2 3" xfId="5503" xr:uid="{03EA6A88-501A-4323-833C-0EF84BDC9CEF}"/>
    <cellStyle name="Currency 12 2 3" xfId="4517" xr:uid="{B4DCA3FC-3389-4B18-8F32-0BF2DA5AFF9B}"/>
    <cellStyle name="Currency 12 2 3 2" xfId="5404" xr:uid="{89206C00-67A8-4CD7-B76E-BA092D24BA8A}"/>
    <cellStyle name="Currency 12 2 3 2 2" xfId="5735" xr:uid="{13E0C11D-EBCE-49BC-ADFB-4426C0159F0E}"/>
    <cellStyle name="Currency 12 2 3 3" xfId="5563" xr:uid="{7E8674A4-A282-4FF6-B7E6-6B0FD53D9BA6}"/>
    <cellStyle name="Currency 12 2 4" xfId="5354" xr:uid="{147DF173-2AD4-445A-B1D3-AA17F598DD55}"/>
    <cellStyle name="Currency 12 2 4 2" xfId="5621" xr:uid="{C5536BB2-A94D-4CEA-AF00-844A535466E7}"/>
    <cellStyle name="Currency 12 2 5" xfId="5449" xr:uid="{F2516F50-6C95-4F48-9822-893717C16C33}"/>
    <cellStyle name="Currency 12 3" xfId="210" xr:uid="{A0ED414A-4209-4291-BB5A-8C4796638B01}"/>
    <cellStyle name="Currency 12 3 2" xfId="4623" xr:uid="{735A7883-FA67-4263-8FCD-103DCFD3EB8B}"/>
    <cellStyle name="Currency 12 3 2 2" xfId="5676" xr:uid="{4C1A78FC-9C52-4F9C-A860-390C5ABFED74}"/>
    <cellStyle name="Currency 12 3 3" xfId="5504" xr:uid="{76BC6326-0D98-40CE-8EAE-FA9426C1CE77}"/>
    <cellStyle name="Currency 12 4" xfId="4516" xr:uid="{BF160A9D-33AC-42D0-9CE6-A9CDA6A58957}"/>
    <cellStyle name="Currency 12 4 2" xfId="5403" xr:uid="{6AD0BD6A-306F-478A-9A12-9B20AA6FE66F}"/>
    <cellStyle name="Currency 12 4 2 2" xfId="5734" xr:uid="{59DDF93A-E123-4125-B830-B1AABF95A1BA}"/>
    <cellStyle name="Currency 12 4 3" xfId="5562" xr:uid="{BB4B02E1-D821-42D6-8F2C-F44CFFFA40EB}"/>
    <cellStyle name="Currency 12 5" xfId="5353" xr:uid="{F4CBAF9E-19AA-4ED5-8069-71DF31705F8C}"/>
    <cellStyle name="Currency 12 5 2" xfId="5620" xr:uid="{5982D343-0FCE-4145-B9E7-530538A9E8D8}"/>
    <cellStyle name="Currency 12 6" xfId="5448" xr:uid="{BC5CC3A3-CFCD-4E16-8DF0-5C8CB1A9650C}"/>
    <cellStyle name="Currency 13" xfId="16" xr:uid="{F838DE9B-6AD9-4B82-B16F-E884ACE90E7E}"/>
    <cellStyle name="Currency 13 10" xfId="7008" xr:uid="{B11ED4BA-FD89-41C7-B1DC-DA8E7338ED62}"/>
    <cellStyle name="Currency 13 2" xfId="4321" xr:uid="{888EACBA-72B2-43B7-A89F-E6DF06DD64DE}"/>
    <cellStyle name="Currency 13 2 2" xfId="6864" xr:uid="{92982FC0-AF82-46A9-9364-8ADD7422F7C5}"/>
    <cellStyle name="Currency 13 2 2 2" xfId="6048" xr:uid="{92165DF2-0F4F-41E5-B9B2-F9E18B3E12F5}"/>
    <cellStyle name="Currency 13 2 2 2 2" xfId="6093" xr:uid="{32A9F71B-B5FA-4366-89A8-F4FCAEA2291E}"/>
    <cellStyle name="Currency 13 2 2 2 2 2" xfId="5820" xr:uid="{A4CBD35D-0EA5-41AB-BD40-A8E80701089C}"/>
    <cellStyle name="Currency 13 2 2 2 2 3" xfId="7172" xr:uid="{EF27B615-2CDD-401C-9BA9-06287CCE5AB7}"/>
    <cellStyle name="Currency 13 2 2 2 3" xfId="5853" xr:uid="{FE7AA166-334E-46C2-BCB4-EF4C720B78BF}"/>
    <cellStyle name="Currency 13 2 2 2 4" xfId="7054" xr:uid="{50CC5686-058A-48D6-92C3-23338A1CE30A}"/>
    <cellStyle name="Currency 13 2 2 3" xfId="5997" xr:uid="{1B4A743E-0493-42B9-A634-194FB72F704C}"/>
    <cellStyle name="Currency 13 2 2 3 2" xfId="6971" xr:uid="{05C4BF81-7AD1-468C-BEB9-D3D939B9FDC7}"/>
    <cellStyle name="Currency 13 2 2 3 3" xfId="7105" xr:uid="{EF8F6D6F-E315-4532-BC45-1DED8552830E}"/>
    <cellStyle name="Currency 13 2 2 4" xfId="5895" xr:uid="{74BA2DC7-B2F4-40EE-9434-CC3A5CF5CD53}"/>
    <cellStyle name="Currency 13 2 2 5" xfId="6084" xr:uid="{0B0A9FFB-CA6B-4606-8163-6AD481FDB8D6}"/>
    <cellStyle name="Currency 13 2 2 6" xfId="6121" xr:uid="{A2849D4C-B828-428E-AA24-250B8737A533}"/>
    <cellStyle name="Currency 13 2 3" xfId="5845" xr:uid="{A12273E8-408F-4BB0-ABB0-D64EBF816A88}"/>
    <cellStyle name="Currency 13 2 3 2" xfId="5877" xr:uid="{C22F44C1-5BB1-4622-BF5B-A997363608B3}"/>
    <cellStyle name="Currency 13 2 3 2 2" xfId="5902" xr:uid="{E563BBEB-FD65-4D02-8926-87094723CBA9}"/>
    <cellStyle name="Currency 13 2 3 2 3" xfId="7155" xr:uid="{29AB8C83-C768-42F3-B6A3-1CE17FF921BC}"/>
    <cellStyle name="Currency 13 2 3 3" xfId="5954" xr:uid="{E1AB32F8-96D5-4EE7-89AB-1F845B9657EF}"/>
    <cellStyle name="Currency 13 2 3 4" xfId="7040" xr:uid="{AE0380D2-B09B-4330-80EF-263E495D6444}"/>
    <cellStyle name="Currency 13 2 4" xfId="6057" xr:uid="{EF6C92D4-CA39-411E-9CB2-39242CE8F00B}"/>
    <cellStyle name="Currency 13 2 4 2" xfId="5880" xr:uid="{332758FC-6660-444A-ABA3-BE5B0F9BEB0F}"/>
    <cellStyle name="Currency 13 2 4 2 2" xfId="5828" xr:uid="{15E7859D-ABFB-44EF-AAED-DEE99E937869}"/>
    <cellStyle name="Currency 13 2 4 2 3" xfId="7140" xr:uid="{C2D4F9FA-7B3D-4020-9006-6B3080915F69}"/>
    <cellStyle name="Currency 13 2 4 3" xfId="5947" xr:uid="{7DD4AFE8-B3BB-480D-A219-44905B1D9EA3}"/>
    <cellStyle name="Currency 13 2 4 4" xfId="7067" xr:uid="{70D197AE-4E59-4F8B-998C-F1FE9B4C2EBB}"/>
    <cellStyle name="Currency 13 2 5" xfId="6065" xr:uid="{7A3C21E9-EB3B-4256-BE4B-CE3A64204433}"/>
    <cellStyle name="Currency 13 2 5 2" xfId="6975" xr:uid="{4AB00F21-9813-4A48-8501-D0CBEF367D31}"/>
    <cellStyle name="Currency 13 2 5 3" xfId="7122" xr:uid="{BFFBFE4D-D9D1-45FD-87CC-982250404396}"/>
    <cellStyle name="Currency 13 2 6" xfId="5911" xr:uid="{F7C56BEA-6A49-4062-AC7C-DA489D77F77F}"/>
    <cellStyle name="Currency 13 2 6 2" xfId="5831" xr:uid="{B09BCDCA-FB33-49A0-8537-013D46AA9381}"/>
    <cellStyle name="Currency 13 2 6 3" xfId="7086" xr:uid="{326DDEAC-2DDA-425C-9A2B-7F1C6269BA05}"/>
    <cellStyle name="Currency 13 2 7" xfId="6041" xr:uid="{F978395E-3293-4B0D-82E5-1CFA97CA23EF}"/>
    <cellStyle name="Currency 13 2 8" xfId="5898" xr:uid="{9CE2D518-A365-4854-9E8A-896D33175316}"/>
    <cellStyle name="Currency 13 2 9" xfId="6023" xr:uid="{4365693B-8CCD-493C-A3FD-AB0635CC9D2C}"/>
    <cellStyle name="Currency 13 3" xfId="4322" xr:uid="{271A97ED-DFC4-4C70-B040-1490F500636D}"/>
    <cellStyle name="Currency 13 3 2" xfId="4759" xr:uid="{E493CB7F-AB1A-40BF-BF92-68FBC2B8F628}"/>
    <cellStyle name="Currency 13 3 2 2" xfId="6036" xr:uid="{16253D17-9635-4CEF-921F-ED4681AC93FF}"/>
    <cellStyle name="Currency 13 3 2 2 2" xfId="5928" xr:uid="{752B7C13-7E36-4707-B4FD-28BE6F907E5F}"/>
    <cellStyle name="Currency 13 3 2 2 3" xfId="7165" xr:uid="{1BC0BF92-FEE2-4E6E-B423-CF6D081B4BEA}"/>
    <cellStyle name="Currency 13 3 2 3" xfId="5904" xr:uid="{CA352925-7E6E-4EC6-9A35-9095814F64E5}"/>
    <cellStyle name="Currency 13 3 2 4" xfId="5848" xr:uid="{0322FE80-E8FF-49F5-99CA-C29D84A439DD}"/>
    <cellStyle name="Currency 13 3 3" xfId="6176" xr:uid="{4863330F-3815-4CEB-8463-3D7AB058FD27}"/>
    <cellStyle name="Currency 13 3 3 2" xfId="6040" xr:uid="{F656E087-84F7-4131-B37D-87B59DC3999B}"/>
    <cellStyle name="Currency 13 3 3 3" xfId="7096" xr:uid="{5C32055C-C7D3-4AAA-A19B-F4AF7592C0C7}"/>
    <cellStyle name="Currency 13 3 4" xfId="6169" xr:uid="{62A848D6-7397-417D-AC5A-D57D18013ADA}"/>
    <cellStyle name="Currency 13 3 5" xfId="6086" xr:uid="{1F1B3029-581A-4B13-B073-BC0E84A0A4E7}"/>
    <cellStyle name="Currency 13 3 6" xfId="7022" xr:uid="{73B0697D-6125-433E-AAF0-6B0103102CA1}"/>
    <cellStyle name="Currency 13 4" xfId="4320" xr:uid="{CBD84D31-BF9F-4828-A8B2-B14476EEAC6C}"/>
    <cellStyle name="Currency 13 4 2" xfId="6863" xr:uid="{5E46BE00-1CC4-4C47-818D-6430FCC42645}"/>
    <cellStyle name="Currency 13 4 2 2" xfId="5850" xr:uid="{A1FAB735-BB2A-4B49-9609-8D0FE9B43AC3}"/>
    <cellStyle name="Currency 13 4 2 3" xfId="6156" xr:uid="{4FE6460C-3111-4198-928F-390DA20469D0}"/>
    <cellStyle name="Currency 13 4 3" xfId="6033" xr:uid="{7E425163-9018-4751-9F52-4D542CC8B1C6}"/>
    <cellStyle name="Currency 13 4 4" xfId="6174" xr:uid="{4BE08002-7616-46BD-8547-2E3A6A29A85E}"/>
    <cellStyle name="Currency 13 5" xfId="4758" xr:uid="{F6598CFA-02FC-4210-BEE3-CCEABA19EE23}"/>
    <cellStyle name="Currency 13 5 2" xfId="6104" xr:uid="{6099746E-0860-465A-8F07-758C292B11F4}"/>
    <cellStyle name="Currency 13 5 2 2" xfId="6977" xr:uid="{BCED2DE5-D208-4E51-9CA7-D60C5A71F453}"/>
    <cellStyle name="Currency 13 5 2 3" xfId="7131" xr:uid="{EF49E946-FD4A-4FF7-989E-755163310B78}"/>
    <cellStyle name="Currency 13 5 3" xfId="6155" xr:uid="{705C71E4-3E54-4272-906D-600D3C518BAB}"/>
    <cellStyle name="Currency 13 5 4" xfId="6009" xr:uid="{9BAEEB11-1D8F-41BB-9A8D-A888E63B9B24}"/>
    <cellStyle name="Currency 13 6" xfId="5995" xr:uid="{F251393E-E91C-4E2A-91F9-160B5D46C36A}"/>
    <cellStyle name="Currency 13 6 2" xfId="5862" xr:uid="{4E37B07E-7560-4935-AB55-2FCB9453E673}"/>
    <cellStyle name="Currency 13 6 3" xfId="7112" xr:uid="{27C96CA2-CE81-491B-AD36-B968393ACA18}"/>
    <cellStyle name="Currency 13 7" xfId="5912" xr:uid="{D446DBF7-FA18-4338-B0BD-D437A9AB0ED1}"/>
    <cellStyle name="Currency 13 7 2" xfId="6074" xr:uid="{6EBEB42D-BB2A-4127-B112-E33FB4188F56}"/>
    <cellStyle name="Currency 13 7 3" xfId="7076" xr:uid="{7DEA405A-2B4B-407F-8EEB-2D29E896A02A}"/>
    <cellStyle name="Currency 13 8" xfId="5927" xr:uid="{ACBEC23A-D267-4016-8F98-CB98E86A4F94}"/>
    <cellStyle name="Currency 13 9" xfId="5971" xr:uid="{27B7DC7C-3335-41E3-B774-9FEB931C9568}"/>
    <cellStyle name="Currency 14" xfId="17" xr:uid="{D62D3365-E18A-4902-8958-08C8E4A729DC}"/>
    <cellStyle name="Currency 14 2" xfId="211" xr:uid="{F288CEB9-D48A-48DC-84E7-EF283CA6D60C}"/>
    <cellStyle name="Currency 14 2 2" xfId="4624" xr:uid="{85F6723D-1455-4F3B-B304-C6C6E6939776}"/>
    <cellStyle name="Currency 14 2 2 2" xfId="5677" xr:uid="{868942F4-5E89-4ED4-BC92-2AFCD8745268}"/>
    <cellStyle name="Currency 14 2 3" xfId="5505" xr:uid="{63882C25-E952-4236-B8C7-DC91DF5B4E36}"/>
    <cellStyle name="Currency 14 3" xfId="4518" xr:uid="{2328AF2F-3EEE-4933-B970-425496E78ECC}"/>
    <cellStyle name="Currency 14 3 2" xfId="5405" xr:uid="{A347BC3A-ADAC-448A-B7DC-827A14BE7D8C}"/>
    <cellStyle name="Currency 14 3 2 2" xfId="5736" xr:uid="{6E399208-EBFE-4DFD-84E4-87596D81D084}"/>
    <cellStyle name="Currency 14 3 3" xfId="5564" xr:uid="{7F4B0E94-1B24-43E5-A47F-FEEC23210377}"/>
    <cellStyle name="Currency 14 4" xfId="5355" xr:uid="{B2C56924-18F9-460C-8BBE-B14A8F4DB1FA}"/>
    <cellStyle name="Currency 14 4 2" xfId="5622" xr:uid="{FEC490C4-767D-4410-94A3-88964DF0B390}"/>
    <cellStyle name="Currency 14 5" xfId="5450" xr:uid="{C9910397-9D89-4231-AB58-442A552BB156}"/>
    <cellStyle name="Currency 15" xfId="4414" xr:uid="{591A9285-B50A-437D-A0C4-FCF870F52D5A}"/>
    <cellStyle name="Currency 15 2" xfId="6933" xr:uid="{2849EC97-6135-48D7-820C-0346B9050481}"/>
    <cellStyle name="Currency 16" xfId="5787" xr:uid="{C6CACEDC-FDED-453C-8E47-4EDB78483F9C}"/>
    <cellStyle name="Currency 17" xfId="4323" xr:uid="{E81E7DFE-CAD4-4360-96BA-BC1925AA7EB2}"/>
    <cellStyle name="Currency 17 2" xfId="6865" xr:uid="{8DD1388E-9342-4A38-B3FE-06D3609FAECD}"/>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10" xfId="7009" xr:uid="{50DE24BA-4C06-4138-9B21-C136B16F9A48}"/>
    <cellStyle name="Currency 2 2 2 2 2" xfId="4760" xr:uid="{512488D9-00F3-434E-A3E4-DA1AF146002B}"/>
    <cellStyle name="Currency 2 2 2 2 2 2" xfId="6127" xr:uid="{E0E08449-3A07-48A4-B759-D6251D7189F2}"/>
    <cellStyle name="Currency 2 2 2 2 2 2 2" xfId="6011" xr:uid="{D096E16A-78AB-4B67-B884-2F24F7799108}"/>
    <cellStyle name="Currency 2 2 2 2 2 2 2 2" xfId="6092" xr:uid="{1590E31E-FE86-4CA6-88FF-0474668D0A45}"/>
    <cellStyle name="Currency 2 2 2 2 2 2 2 2 2" xfId="5823" xr:uid="{AA884AAB-5BA6-4548-803C-8ADC00C79226}"/>
    <cellStyle name="Currency 2 2 2 2 2 2 2 2 3" xfId="7173" xr:uid="{C3977FD7-7C49-4D63-BC55-B69B72770598}"/>
    <cellStyle name="Currency 2 2 2 2 2 2 2 3" xfId="6192" xr:uid="{53AFF10F-60AB-4C9A-95B3-AE89BD36209E}"/>
    <cellStyle name="Currency 2 2 2 2 2 2 2 4" xfId="7055" xr:uid="{AEC96884-5646-4A38-9453-C1E5E117773C}"/>
    <cellStyle name="Currency 2 2 2 2 2 2 3" xfId="6996" xr:uid="{ABDB4384-5FE2-460E-9CE7-468D9D7EC57B}"/>
    <cellStyle name="Currency 2 2 2 2 2 2 3 2" xfId="5943" xr:uid="{9176E450-AD75-41AA-BFFC-D4D1BCA9AC95}"/>
    <cellStyle name="Currency 2 2 2 2 2 2 3 3" xfId="7106" xr:uid="{FF687C10-8453-4C06-8B89-40F4FEC3CE26}"/>
    <cellStyle name="Currency 2 2 2 2 2 2 4" xfId="5922" xr:uid="{94DBE52F-958A-4CB4-803C-A4B72CDE6850}"/>
    <cellStyle name="Currency 2 2 2 2 2 2 5" xfId="6987" xr:uid="{C41E09BE-01B7-408D-93AF-5C39C9898748}"/>
    <cellStyle name="Currency 2 2 2 2 2 2 6" xfId="7028" xr:uid="{D8ED3290-8A9A-486B-A07A-FE55E2F0AF19}"/>
    <cellStyle name="Currency 2 2 2 2 2 3" xfId="5891" xr:uid="{E827376A-73B8-40BE-BF8A-571A21C200FC}"/>
    <cellStyle name="Currency 2 2 2 2 2 3 2" xfId="6096" xr:uid="{3DFAFE30-54E8-4B75-A6A7-F381CA82EA64}"/>
    <cellStyle name="Currency 2 2 2 2 2 3 2 2" xfId="5931" xr:uid="{2CD774FA-30C2-4B8F-B857-DE18F4384DA1}"/>
    <cellStyle name="Currency 2 2 2 2 2 3 2 3" xfId="7156" xr:uid="{699B882D-7DBA-4DCE-BAF7-382F35E22BFD}"/>
    <cellStyle name="Currency 2 2 2 2 2 3 3" xfId="5953" xr:uid="{7B2C55C8-9D6C-4AB6-84FF-52430B28477F}"/>
    <cellStyle name="Currency 2 2 2 2 2 3 4" xfId="7041" xr:uid="{6CF73AB2-0E3D-4BFA-8D03-79F88D1CD7C9}"/>
    <cellStyle name="Currency 2 2 2 2 2 4" xfId="5913" xr:uid="{2ACDDCF7-476B-4149-9486-F0A56D381430}"/>
    <cellStyle name="Currency 2 2 2 2 2 4 2" xfId="6100" xr:uid="{CDA22CE8-BC62-4BAB-8D1C-26417E22AB88}"/>
    <cellStyle name="Currency 2 2 2 2 2 4 2 2" xfId="6979" xr:uid="{006DE33B-D16E-41D7-A6F5-67D44543E545}"/>
    <cellStyle name="Currency 2 2 2 2 2 4 2 3" xfId="7141" xr:uid="{E80BA7FF-DADE-4839-A8BF-21A9534DFA46}"/>
    <cellStyle name="Currency 2 2 2 2 2 4 3" xfId="6147" xr:uid="{8DFD7733-14BB-428D-AB7B-382A05319459}"/>
    <cellStyle name="Currency 2 2 2 2 2 4 4" xfId="7068" xr:uid="{B8C1FF0D-1730-4E96-BC9D-B7CF4C9C0D2A}"/>
    <cellStyle name="Currency 2 2 2 2 2 5" xfId="6105" xr:uid="{36D31583-273B-41FA-A08E-0C09BBF9FED9}"/>
    <cellStyle name="Currency 2 2 2 2 2 5 2" xfId="5940" xr:uid="{272CBA11-A094-492E-839E-D64C69647EA1}"/>
    <cellStyle name="Currency 2 2 2 2 2 5 3" xfId="7123" xr:uid="{10391CF5-D658-4086-8B06-F27785856D5C}"/>
    <cellStyle name="Currency 2 2 2 2 2 6" xfId="6203" xr:uid="{EFF6D58C-61FF-49BD-B601-87A5FA99D944}"/>
    <cellStyle name="Currency 2 2 2 2 2 6 2" xfId="6202" xr:uid="{7604226C-9FE9-4D51-9446-151BBCAFFCEC}"/>
    <cellStyle name="Currency 2 2 2 2 2 6 3" xfId="7087" xr:uid="{5039E2FE-3608-4590-91A4-0BCE0C86C14E}"/>
    <cellStyle name="Currency 2 2 2 2 2 7" xfId="6135" xr:uid="{A17055D3-E3BF-46BA-8D0E-1F6DC75ECE67}"/>
    <cellStyle name="Currency 2 2 2 2 2 8" xfId="5967" xr:uid="{A7F4FF00-B574-49F9-BC92-314FC9345168}"/>
    <cellStyle name="Currency 2 2 2 2 2 9" xfId="6175" xr:uid="{9B5473EA-A0EF-43E8-A812-0AA66B20C6E6}"/>
    <cellStyle name="Currency 2 2 2 2 3" xfId="6123" xr:uid="{D816E37B-1176-4B5D-AA8F-C8EA882B96E9}"/>
    <cellStyle name="Currency 2 2 2 2 3 2" xfId="6015" xr:uid="{64ED2F86-2E58-4282-9BED-C6D13929F74D}"/>
    <cellStyle name="Currency 2 2 2 2 3 2 2" xfId="6961" xr:uid="{16600CEC-7B09-4C67-95E6-F201A67A631E}"/>
    <cellStyle name="Currency 2 2 2 2 3 2 2 2" xfId="6042" xr:uid="{20ABE2BC-7143-48A9-B6F9-31DAA169695E}"/>
    <cellStyle name="Currency 2 2 2 2 3 2 2 3" xfId="7166" xr:uid="{968BD838-EA15-4D6F-897A-9F81A80362F8}"/>
    <cellStyle name="Currency 2 2 2 2 3 2 3" xfId="6181" xr:uid="{C25645F7-4501-4CCF-A77C-09877F72E3C8}"/>
    <cellStyle name="Currency 2 2 2 2 3 2 4" xfId="7048" xr:uid="{2E381747-793C-40C9-A213-1E3F4A7427DB}"/>
    <cellStyle name="Currency 2 2 2 2 3 3" xfId="5998" xr:uid="{0FA09E18-3B50-4C4F-8BF0-DA8A961F8F8E}"/>
    <cellStyle name="Currency 2 2 2 2 3 3 2" xfId="5821" xr:uid="{D01A3048-96E0-494B-ACC2-44FE8486C633}"/>
    <cellStyle name="Currency 2 2 2 2 3 3 3" xfId="7097" xr:uid="{14E393CC-79D0-4657-B4BA-DC1277521399}"/>
    <cellStyle name="Currency 2 2 2 2 3 4" xfId="6046" xr:uid="{5FE7BC8D-8840-4962-9C01-B50613B0263B}"/>
    <cellStyle name="Currency 2 2 2 2 3 5" xfId="6085" xr:uid="{02254725-923D-4C84-9F1E-E267F467260E}"/>
    <cellStyle name="Currency 2 2 2 2 3 6" xfId="7023" xr:uid="{1A1345EF-77E8-47DB-B480-5036F8BFD41B}"/>
    <cellStyle name="Currency 2 2 2 2 4" xfId="6018" xr:uid="{806FD317-33BA-44C3-AF1E-DB0BF464665C}"/>
    <cellStyle name="Currency 2 2 2 2 4 2" xfId="5986" xr:uid="{3165E213-4014-4DCA-94EE-93B7EB0B136D}"/>
    <cellStyle name="Currency 2 2 2 2 4 2 2" xfId="5934" xr:uid="{C3088508-F5BA-4779-AC7C-5DEF053303B8}"/>
    <cellStyle name="Currency 2 2 2 2 4 2 3" xfId="7148" xr:uid="{F71394ED-9B57-4E87-ADA9-E9BBEF71AA30}"/>
    <cellStyle name="Currency 2 2 2 2 4 3" xfId="6080" xr:uid="{CA365608-A29E-4AB5-BD7A-642684819318}"/>
    <cellStyle name="Currency 2 2 2 2 4 4" xfId="7034" xr:uid="{E9697020-79E0-4B02-ADE9-7C02F6C038B4}"/>
    <cellStyle name="Currency 2 2 2 2 5" xfId="5887" xr:uid="{E3BFEF37-0359-49CF-B1A1-57A599A7F240}"/>
    <cellStyle name="Currency 2 2 2 2 5 2" xfId="5907" xr:uid="{9125F7E8-D3C4-4353-A960-83210FA8D1D3}"/>
    <cellStyle name="Currency 2 2 2 2 5 2 2" xfId="6951" xr:uid="{A4F57A4D-F621-4917-9F27-22D0FE6A7460}"/>
    <cellStyle name="Currency 2 2 2 2 5 2 3" xfId="7132" xr:uid="{738D10B6-4FEF-4C77-9F3D-941940DFB426}"/>
    <cellStyle name="Currency 2 2 2 2 5 3" xfId="5949" xr:uid="{F5DE33E8-20C9-42AA-B44E-E610F22F78E9}"/>
    <cellStyle name="Currency 2 2 2 2 5 4" xfId="7060" xr:uid="{A7078740-22A7-48C0-B82E-347D2788E679}"/>
    <cellStyle name="Currency 2 2 2 2 6" xfId="5994" xr:uid="{5EA56D7A-97EF-4D1E-A8F1-E593E33E307B}"/>
    <cellStyle name="Currency 2 2 2 2 6 2" xfId="6972" xr:uid="{D0F4560C-90A4-4E5D-8B24-EAB6BA557AD9}"/>
    <cellStyle name="Currency 2 2 2 2 6 3" xfId="7113" xr:uid="{676575AB-0C9F-48A9-BC47-3F38078F1AB1}"/>
    <cellStyle name="Currency 2 2 2 2 7" xfId="5886" xr:uid="{B321F89E-07AC-4E34-A61F-2E026D293F8C}"/>
    <cellStyle name="Currency 2 2 2 2 7 2" xfId="6063" xr:uid="{EDD64192-3A8C-4492-8AB8-86DCA9692B3E}"/>
    <cellStyle name="Currency 2 2 2 2 7 3" xfId="7077" xr:uid="{4FE6859F-C9D1-4544-98CE-7DA7A74C2E98}"/>
    <cellStyle name="Currency 2 2 2 2 8" xfId="6167" xr:uid="{A1618407-93FE-4A01-ADC2-B35FBA048B7D}"/>
    <cellStyle name="Currency 2 2 2 2 9" xfId="6196" xr:uid="{A90E53EF-7C6F-48FF-AEB6-27323886343A}"/>
    <cellStyle name="Currency 2 2 2 3" xfId="22" xr:uid="{C958F459-285C-4998-AAF3-67E4C99B7DBA}"/>
    <cellStyle name="Currency 2 2 2 3 2" xfId="212" xr:uid="{5BEC4724-BDAC-44F8-B75F-B61936CC1680}"/>
    <cellStyle name="Currency 2 2 2 3 2 2" xfId="4625" xr:uid="{D024CE99-D51E-4F0C-820D-BD131933586A}"/>
    <cellStyle name="Currency 2 2 2 3 2 2 2" xfId="5678" xr:uid="{1DB0179B-C55F-421A-94F2-3782500C63A8}"/>
    <cellStyle name="Currency 2 2 2 3 2 3" xfId="5506" xr:uid="{FDCA9E6E-D208-42EC-AB61-CA79181B64A7}"/>
    <cellStyle name="Currency 2 2 2 3 3" xfId="4521" xr:uid="{E37FA64B-9219-4476-9EA2-D424068FB6F3}"/>
    <cellStyle name="Currency 2 2 2 3 3 2" xfId="5408" xr:uid="{1EFC82AB-7B1E-4886-84D0-9C0E4082CC2A}"/>
    <cellStyle name="Currency 2 2 2 3 3 2 2" xfId="5740" xr:uid="{75D96F62-5573-4A62-945B-1D4019DAACE2}"/>
    <cellStyle name="Currency 2 2 2 3 3 3" xfId="5568" xr:uid="{FA74B23B-FD4E-4510-B711-201103ACFB21}"/>
    <cellStyle name="Currency 2 2 2 3 4" xfId="5358" xr:uid="{B1A24AF6-FE9B-4B08-BABE-670ECA963DED}"/>
    <cellStyle name="Currency 2 2 2 3 4 2" xfId="5626" xr:uid="{733A407B-9775-432B-A40F-FC445789695D}"/>
    <cellStyle name="Currency 2 2 2 3 5" xfId="5454" xr:uid="{97551BAA-4A4D-45BC-9695-82F0A6823892}"/>
    <cellStyle name="Currency 2 2 2 4" xfId="213" xr:uid="{5660D71C-3D96-4DE5-815F-F822578578A1}"/>
    <cellStyle name="Currency 2 2 2 4 2" xfId="4626" xr:uid="{14ECE039-2696-457F-8B7F-11D09D9652E2}"/>
    <cellStyle name="Currency 2 2 2 4 2 2" xfId="5679" xr:uid="{BCF4A981-3DD4-404C-A8EC-9855672124CD}"/>
    <cellStyle name="Currency 2 2 2 4 3" xfId="5507" xr:uid="{36B4FC90-ED08-47FA-B94B-A5D5CE995971}"/>
    <cellStyle name="Currency 2 2 2 5" xfId="4520" xr:uid="{169859DB-600E-4849-8F1E-F7DB264E20CE}"/>
    <cellStyle name="Currency 2 2 2 5 2" xfId="5407" xr:uid="{85844391-BA51-48AE-86BC-695BFC6A25BA}"/>
    <cellStyle name="Currency 2 2 2 5 2 2" xfId="5739" xr:uid="{F6DC5535-2F77-4CD6-81F1-250DD1D6C97F}"/>
    <cellStyle name="Currency 2 2 2 5 3" xfId="5567" xr:uid="{B05BD4D7-E83E-477A-B9B5-B047F802D5A5}"/>
    <cellStyle name="Currency 2 2 2 6" xfId="5357" xr:uid="{F29CC6F2-69F2-4F93-9352-69A9DE7C6177}"/>
    <cellStyle name="Currency 2 2 2 6 2" xfId="5625" xr:uid="{16D0816E-DF90-4843-87E1-C4190D677E64}"/>
    <cellStyle name="Currency 2 2 2 7" xfId="5453" xr:uid="{8DE2A0CB-4EDC-46D0-9D3E-D6EFC44F352A}"/>
    <cellStyle name="Currency 2 2 3" xfId="214" xr:uid="{6B8BEE82-B3A6-44FC-B3E2-840DE2A84BF3}"/>
    <cellStyle name="Currency 2 2 3 2" xfId="4627" xr:uid="{AF5375A0-2BE4-4DA0-A03A-EC415F3F961C}"/>
    <cellStyle name="Currency 2 2 3 2 2" xfId="5680" xr:uid="{8B99C2F3-FA15-46D9-BD94-1F9B48D0B0A6}"/>
    <cellStyle name="Currency 2 2 3 3" xfId="5508" xr:uid="{404BD562-2D29-41DF-852B-52ADCB85B0D1}"/>
    <cellStyle name="Currency 2 2 4" xfId="4519" xr:uid="{CBE5AE86-A5C0-4EE0-A5CB-4B55B37A15BA}"/>
    <cellStyle name="Currency 2 2 4 2" xfId="5406" xr:uid="{AFDF7308-B525-4980-A0C5-26A9A440A660}"/>
    <cellStyle name="Currency 2 2 4 2 2" xfId="5738" xr:uid="{329F430C-2CD0-4AF1-BB53-D67537C91283}"/>
    <cellStyle name="Currency 2 2 4 3" xfId="5566" xr:uid="{E8048F6B-50DA-4D74-8E65-2573665FC26A}"/>
    <cellStyle name="Currency 2 2 5" xfId="5356" xr:uid="{F3899818-40F0-4471-85AA-22AFB170F474}"/>
    <cellStyle name="Currency 2 2 5 2" xfId="5624" xr:uid="{3C6F31B6-6EDC-4FD9-8059-45F320E38594}"/>
    <cellStyle name="Currency 2 2 6" xfId="5452" xr:uid="{DE2F533E-4E0E-4007-8FB3-F841557C2EE6}"/>
    <cellStyle name="Currency 2 3" xfId="23" xr:uid="{3DA60C08-5078-4068-8119-5684204361D4}"/>
    <cellStyle name="Currency 2 3 2" xfId="215" xr:uid="{DE084908-8EDA-43BF-B24C-4848DC4A19C9}"/>
    <cellStyle name="Currency 2 3 2 2" xfId="4628" xr:uid="{BBE5C1A5-C39E-477F-A5A0-B926C55E792C}"/>
    <cellStyle name="Currency 2 3 2 2 2" xfId="5681" xr:uid="{8A5CD13D-9E8B-4308-A039-B66EAF4F65CA}"/>
    <cellStyle name="Currency 2 3 2 3" xfId="5509" xr:uid="{35DBDC56-2A0D-4669-88BD-D1B9159DEFC2}"/>
    <cellStyle name="Currency 2 3 3" xfId="4522" xr:uid="{C3FB30D3-C9FE-40FE-ADB6-A1E3CAA28147}"/>
    <cellStyle name="Currency 2 3 3 2" xfId="5409" xr:uid="{BD9438F3-49BD-40E1-A725-C683CF440438}"/>
    <cellStyle name="Currency 2 3 3 2 2" xfId="5741" xr:uid="{46B37524-DBC3-4EAF-BFE1-FDBBC782A02F}"/>
    <cellStyle name="Currency 2 3 3 3" xfId="5569" xr:uid="{C13F7816-7341-4434-8056-EFFCC0AB9121}"/>
    <cellStyle name="Currency 2 3 4" xfId="5359" xr:uid="{88CCFC8A-3DF4-4F3B-BFAB-C658C115B943}"/>
    <cellStyle name="Currency 2 3 4 2" xfId="5627" xr:uid="{1A3C0204-79EF-417B-B83D-F0C6C20B02EF}"/>
    <cellStyle name="Currency 2 3 5" xfId="5455" xr:uid="{A5221A0D-8303-495D-8214-95472239E208}"/>
    <cellStyle name="Currency 2 4" xfId="216" xr:uid="{4EBE384A-A5CA-45DB-8C03-9C0D8B3B5D1F}"/>
    <cellStyle name="Currency 2 4 2" xfId="217" xr:uid="{61010FC5-A0A2-403B-B464-DA0E6C51627F}"/>
    <cellStyle name="Currency 2 4 2 2" xfId="5682" xr:uid="{5025A470-3386-471C-B2CA-EEEE7C569FCE}"/>
    <cellStyle name="Currency 2 4 3" xfId="5510" xr:uid="{D5D704B1-CCCE-42E0-93F5-B2EF104814E0}"/>
    <cellStyle name="Currency 2 5" xfId="218" xr:uid="{39C0920C-A756-4678-A500-064F7F54803A}"/>
    <cellStyle name="Currency 2 5 2" xfId="219" xr:uid="{F2575FC1-CC20-4341-8D75-45A0B86E491C}"/>
    <cellStyle name="Currency 2 5 2 2" xfId="5737" xr:uid="{20C6C4A3-C431-4C10-8705-992982D08E43}"/>
    <cellStyle name="Currency 2 5 3" xfId="5565" xr:uid="{E1C86D5C-8DE9-45DC-A2CA-72EB8510DE62}"/>
    <cellStyle name="Currency 2 6" xfId="220" xr:uid="{36F727F7-8949-427F-80B1-515055EB14A0}"/>
    <cellStyle name="Currency 2 6 2" xfId="5623" xr:uid="{D7C75C74-49C7-4E0D-B570-200CE5433DC4}"/>
    <cellStyle name="Currency 2 7" xfId="5451" xr:uid="{CDB1BDB5-AFAC-4186-AC8C-5C0DCAF5507E}"/>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2 2 2" xfId="5683" xr:uid="{48A64EF3-D9B0-4841-A211-98A9ABB78EE0}"/>
    <cellStyle name="Currency 3 2 2 3" xfId="5511" xr:uid="{04E0A48E-4CFC-4D9F-921B-71D378BC0D75}"/>
    <cellStyle name="Currency 3 2 3" xfId="4524" xr:uid="{651A9A3E-A19C-4C65-A3BC-1C0C2FC96C7B}"/>
    <cellStyle name="Currency 3 2 3 2" xfId="5411" xr:uid="{61E59124-7BCB-4C2D-875D-CA3422E357A0}"/>
    <cellStyle name="Currency 3 2 3 2 2" xfId="5743" xr:uid="{FB9518B7-8F60-4C2D-9BC1-407AF6E4F57D}"/>
    <cellStyle name="Currency 3 2 3 3" xfId="5571" xr:uid="{8111B07B-BE9B-4BE5-ABDD-43107A15C4A5}"/>
    <cellStyle name="Currency 3 2 4" xfId="5361" xr:uid="{1B746206-1317-4340-A0D2-0AE8AC61CCFC}"/>
    <cellStyle name="Currency 3 2 4 2" xfId="5629" xr:uid="{DEF70C66-BDA8-4FC8-B4F6-A40061AD4431}"/>
    <cellStyle name="Currency 3 2 5" xfId="5457" xr:uid="{E3C83568-9BFA-4BB7-8600-67B6B963832D}"/>
    <cellStyle name="Currency 3 3" xfId="26" xr:uid="{1DB10949-ADCF-4500-B9B0-214A3EF65E77}"/>
    <cellStyle name="Currency 3 3 2" xfId="222" xr:uid="{7673A4DB-B578-4811-AF2C-8B44A8F24DB1}"/>
    <cellStyle name="Currency 3 3 2 2" xfId="4630" xr:uid="{84D09083-8F25-4121-913B-FCC2381661C1}"/>
    <cellStyle name="Currency 3 3 2 2 2" xfId="5684" xr:uid="{A9671980-0125-4606-BF5C-0E4E33C3545F}"/>
    <cellStyle name="Currency 3 3 2 3" xfId="5512" xr:uid="{42CFB8E7-3740-4587-90DE-F3B09F95576F}"/>
    <cellStyle name="Currency 3 3 3" xfId="4525" xr:uid="{AA5F13B6-76F1-468E-BFA3-D3756BB3E761}"/>
    <cellStyle name="Currency 3 3 3 2" xfId="5412" xr:uid="{551446A0-0B79-4225-84EA-F83F6CE690AD}"/>
    <cellStyle name="Currency 3 3 3 2 2" xfId="5744" xr:uid="{D3120F63-C56E-4147-8D77-284C4915F1AB}"/>
    <cellStyle name="Currency 3 3 3 3" xfId="5572" xr:uid="{7D37D223-B36E-42A3-ABE7-46DF36F47C68}"/>
    <cellStyle name="Currency 3 3 4" xfId="5362" xr:uid="{44B8EF01-8398-4D7B-907B-F51846D88C8D}"/>
    <cellStyle name="Currency 3 3 4 2" xfId="5630" xr:uid="{EE6E5C3E-557F-4F05-BB7A-ED013C46C427}"/>
    <cellStyle name="Currency 3 3 5" xfId="5458" xr:uid="{1E68325A-2086-4181-9F53-C590622FEEAC}"/>
    <cellStyle name="Currency 3 4" xfId="27" xr:uid="{46136096-A71E-47A0-BDB1-001CB67BB374}"/>
    <cellStyle name="Currency 3 4 2" xfId="223" xr:uid="{14604219-6AE8-467D-9296-A274052403C4}"/>
    <cellStyle name="Currency 3 4 2 2" xfId="4631" xr:uid="{E8881E54-98FA-4F72-A1C4-C214D1B54E64}"/>
    <cellStyle name="Currency 3 4 2 2 2" xfId="5685" xr:uid="{937AFC00-9B35-4C78-BDEC-80991E660F36}"/>
    <cellStyle name="Currency 3 4 2 3" xfId="5513" xr:uid="{0FDE5EA8-3C69-4FD0-96E1-F9BE8F7A2E8E}"/>
    <cellStyle name="Currency 3 4 3" xfId="4526" xr:uid="{67B50E00-8FD6-4276-B903-0308EDAC561C}"/>
    <cellStyle name="Currency 3 4 3 2" xfId="5413" xr:uid="{7BE79BDE-7B8A-4EE2-8549-D58F2F518784}"/>
    <cellStyle name="Currency 3 4 3 2 2" xfId="5745" xr:uid="{34A30E58-6BF3-4ACF-884D-03EEA5465D56}"/>
    <cellStyle name="Currency 3 4 3 3" xfId="5573" xr:uid="{91076CE7-12DA-4D5E-8EDD-34E9E912C63F}"/>
    <cellStyle name="Currency 3 4 4" xfId="5363" xr:uid="{2C44E686-184C-4E15-B49F-658029119449}"/>
    <cellStyle name="Currency 3 4 4 2" xfId="5631" xr:uid="{B9BA521A-4AA7-44DB-8E84-BF91EB067242}"/>
    <cellStyle name="Currency 3 4 5" xfId="5459" xr:uid="{157C9D2F-A461-4675-839A-001CF66DF7AC}"/>
    <cellStyle name="Currency 3 5" xfId="224" xr:uid="{8137C954-51FB-4299-82A1-0E94FCC159A4}"/>
    <cellStyle name="Currency 3 5 2" xfId="4632" xr:uid="{9D38B307-CD7F-4D3E-BF50-0C1A792134E1}"/>
    <cellStyle name="Currency 3 5 2 2" xfId="5686" xr:uid="{9D7B605E-4920-4FAE-B55F-F1D527C84A69}"/>
    <cellStyle name="Currency 3 5 3" xfId="5514" xr:uid="{48F699F5-8262-4005-A67E-D83B1C0624CA}"/>
    <cellStyle name="Currency 3 6" xfId="4523" xr:uid="{EA8F0C24-01A1-4644-8485-C6C111CEE643}"/>
    <cellStyle name="Currency 3 6 2" xfId="5410" xr:uid="{7C82D380-919B-4B9D-ABD0-7B0B6D59914F}"/>
    <cellStyle name="Currency 3 6 2 2" xfId="5742" xr:uid="{894F5D82-C3BB-4528-9654-23A5795F2A42}"/>
    <cellStyle name="Currency 3 6 3" xfId="5570" xr:uid="{53B8BA8F-0371-4816-AC21-6CB077B8FD7C}"/>
    <cellStyle name="Currency 3 7" xfId="5360" xr:uid="{3C241774-8FEF-46B3-8FD8-3BBFBE268B21}"/>
    <cellStyle name="Currency 3 7 2" xfId="5628" xr:uid="{0E907D75-1A5A-4146-9AFB-78D388B526C0}"/>
    <cellStyle name="Currency 3 8" xfId="5456" xr:uid="{2F661AC7-35EE-4267-B11A-2462102237E9}"/>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2 2 2" xfId="5687" xr:uid="{1007FC04-3DB5-4496-B004-7882585C7735}"/>
    <cellStyle name="Currency 4 2 2 3" xfId="5515" xr:uid="{4934633E-430D-4197-835E-8D7600E71ED1}"/>
    <cellStyle name="Currency 4 2 3" xfId="4528" xr:uid="{00802A4D-A53C-4D79-8914-FCA20D257D78}"/>
    <cellStyle name="Currency 4 2 3 2" xfId="5414" xr:uid="{B46C2474-095E-4D94-8A83-3A79EFC0B26B}"/>
    <cellStyle name="Currency 4 2 3 2 2" xfId="5747" xr:uid="{444691F9-3A39-4650-85C3-45E88BAA9929}"/>
    <cellStyle name="Currency 4 2 3 3" xfId="5575" xr:uid="{54DC50F1-155A-4AE4-BB86-71635DD6BDDC}"/>
    <cellStyle name="Currency 4 2 4" xfId="5364" xr:uid="{1682356D-8FE4-49A3-9251-633B092B292C}"/>
    <cellStyle name="Currency 4 2 4 2" xfId="5633" xr:uid="{9CA4F083-28E8-4088-8494-B01BD07CC1B2}"/>
    <cellStyle name="Currency 4 2 5" xfId="5461" xr:uid="{03444F6A-41F6-424B-85C0-78346F72F04A}"/>
    <cellStyle name="Currency 4 3" xfId="30" xr:uid="{3D4410C4-881E-4E12-8F0A-968E8EB678EB}"/>
    <cellStyle name="Currency 4 3 2" xfId="226" xr:uid="{B7219361-E204-41AC-B434-EDBAF54D16CA}"/>
    <cellStyle name="Currency 4 3 2 2" xfId="4634" xr:uid="{D252BB71-C044-4578-8785-6A1AABC4AA34}"/>
    <cellStyle name="Currency 4 3 2 2 2" xfId="5688" xr:uid="{2EFE0A59-C24D-46F6-9159-68AABCA220DE}"/>
    <cellStyle name="Currency 4 3 2 3" xfId="5516" xr:uid="{EC352BC4-3722-4684-A1A6-7A3D3C8C3D41}"/>
    <cellStyle name="Currency 4 3 3" xfId="4529" xr:uid="{B3F7C71A-DD13-4D7C-AB37-51D0FF02E94D}"/>
    <cellStyle name="Currency 4 3 3 2" xfId="5415" xr:uid="{DF9D4FC7-B034-4056-B538-9913171EA383}"/>
    <cellStyle name="Currency 4 3 3 2 2" xfId="5748" xr:uid="{93E4511C-4C46-47F7-8A35-0C66F2A756F6}"/>
    <cellStyle name="Currency 4 3 3 3" xfId="5576" xr:uid="{7E0E82EF-0352-466C-8A5B-D905D7642E61}"/>
    <cellStyle name="Currency 4 3 4" xfId="5365" xr:uid="{F1898751-62A8-4A20-98A8-E5EB92F89387}"/>
    <cellStyle name="Currency 4 3 4 2" xfId="5634" xr:uid="{87F36C9E-24A2-4D60-92FE-3AA4A1417C9B}"/>
    <cellStyle name="Currency 4 3 5" xfId="5462" xr:uid="{F1A59ED5-E9C1-4A7A-AA75-7BBA5DFAEF48}"/>
    <cellStyle name="Currency 4 4" xfId="227" xr:uid="{B05BA35F-4522-44CD-B339-36512A346A99}"/>
    <cellStyle name="Currency 4 4 2" xfId="4635" xr:uid="{DC679B0E-184B-49AF-9E15-20331BC595B5}"/>
    <cellStyle name="Currency 4 4 2 2" xfId="5689" xr:uid="{F4774E88-86B1-4A47-B399-65004217F3B3}"/>
    <cellStyle name="Currency 4 4 3" xfId="5517" xr:uid="{ADB616DE-7B1C-44ED-9167-51C71147F925}"/>
    <cellStyle name="Currency 4 5" xfId="4324" xr:uid="{50FED098-D41E-424F-B959-8B2D27F6043D}"/>
    <cellStyle name="Currency 4 5 2" xfId="4439" xr:uid="{AEDBF521-8E8E-481D-A9E8-80132BC8FCB2}"/>
    <cellStyle name="Currency 4 5 2 2" xfId="5746" xr:uid="{E0E7436F-CCAE-4F53-B8E3-5871DD619584}"/>
    <cellStyle name="Currency 4 5 3" xfId="4721" xr:uid="{AD9AA13E-14C8-4FCF-88A5-3BFACC9B38B9}"/>
    <cellStyle name="Currency 4 5 3 2" xfId="5316" xr:uid="{84642F75-01F5-49EF-8431-8AED14A82B3A}"/>
    <cellStyle name="Currency 4 5 3 3" xfId="4761" xr:uid="{77FAB425-74FD-4062-A00C-F39B6AACE736}"/>
    <cellStyle name="Currency 4 5 3 4" xfId="5574" xr:uid="{292303FC-5137-4057-9D20-B8CA426394E0}"/>
    <cellStyle name="Currency 4 5 4" xfId="4698" xr:uid="{834AFEA0-1CF5-43F9-98DA-15168DB899FD}"/>
    <cellStyle name="Currency 4 6" xfId="4527" xr:uid="{6D5D5A15-6C57-4C64-9EB9-043139FC13E5}"/>
    <cellStyle name="Currency 4 6 2" xfId="5632" xr:uid="{C4B47803-2367-415A-B5BA-44FAEFC758FE}"/>
    <cellStyle name="Currency 4 7" xfId="5460" xr:uid="{9EBB18CE-BB5E-43E1-A7A2-6CA68BE339F5}"/>
    <cellStyle name="Currency 4 8" xfId="5790" xr:uid="{A6126BC5-EBA2-420E-8BE1-6E724FE371D3}"/>
    <cellStyle name="Currency 5" xfId="31" xr:uid="{E7969959-EF5E-4955-878F-706944D9A15C}"/>
    <cellStyle name="Currency 5 10" xfId="6090" xr:uid="{9ABCB372-D712-4815-8571-5049555089DB}"/>
    <cellStyle name="Currency 5 11" xfId="7010" xr:uid="{5E469B80-8BCD-4EC8-AD02-4B6E64C787E9}"/>
    <cellStyle name="Currency 5 2" xfId="32" xr:uid="{9BB39F4F-E7C4-4626-B8D3-BED2F49FF99A}"/>
    <cellStyle name="Currency 5 2 2" xfId="228" xr:uid="{89BD8097-7B4D-4BEB-A40A-93B7E89D030B}"/>
    <cellStyle name="Currency 5 2 2 2" xfId="4636" xr:uid="{993B1D1D-1654-47B9-82CB-BDC49F1A41C9}"/>
    <cellStyle name="Currency 5 2 2 2 2" xfId="5690" xr:uid="{57B9689F-9475-49A6-A586-7E5FF527E925}"/>
    <cellStyle name="Currency 5 2 2 3" xfId="5518" xr:uid="{913D2553-2D95-4A99-89C8-35091006E26E}"/>
    <cellStyle name="Currency 5 2 3" xfId="4530" xr:uid="{2755EBD7-D09B-4CAC-B9F8-1BA20C83C11F}"/>
    <cellStyle name="Currency 5 2 3 2" xfId="5416" xr:uid="{6F532CB4-5B6E-4459-95FE-0084EFBA98C2}"/>
    <cellStyle name="Currency 5 2 3 2 2" xfId="5749" xr:uid="{25FADEE4-AD53-439C-9CCF-3AED7F66C194}"/>
    <cellStyle name="Currency 5 2 3 3" xfId="5577" xr:uid="{CE309B30-1BA1-42B8-B009-7F7C35CC818E}"/>
    <cellStyle name="Currency 5 2 4" xfId="5366" xr:uid="{1B855F91-3271-45E9-B1E3-DF61D09E4A63}"/>
    <cellStyle name="Currency 5 2 4 2" xfId="5635" xr:uid="{01C0CC0B-E702-4FC0-B8C2-017884F56049}"/>
    <cellStyle name="Currency 5 2 5" xfId="5463" xr:uid="{134E837F-28DF-4E0A-A221-1478FFAE509F}"/>
    <cellStyle name="Currency 5 3" xfId="4325" xr:uid="{FF8DF97B-4F7F-40A3-A244-CC4E6918A5B4}"/>
    <cellStyle name="Currency 5 3 2" xfId="4440" xr:uid="{C9BB372C-54C9-4094-BE61-9D697D10B34A}"/>
    <cellStyle name="Currency 5 3 2 2" xfId="5306" xr:uid="{5912F4F2-ACE2-4597-B889-F2AE9E954F21}"/>
    <cellStyle name="Currency 5 3 2 2 2" xfId="5860" xr:uid="{77B304D5-CB13-4FC3-8568-45E9B9612E3E}"/>
    <cellStyle name="Currency 5 3 2 2 2 2" xfId="6186" xr:uid="{9F8ADBEC-6115-4DD0-9D44-FBDC1083E681}"/>
    <cellStyle name="Currency 5 3 2 2 2 3" xfId="7174" xr:uid="{CA7DCCFE-255F-4FC0-AF61-792A32B2DF2A}"/>
    <cellStyle name="Currency 5 3 2 2 3" xfId="5917" xr:uid="{72C00D8E-A51D-40BB-B35E-E8E59F9DD3A7}"/>
    <cellStyle name="Currency 5 3 2 2 4" xfId="6010" xr:uid="{5D7CCDE0-996B-4641-AA7C-48DF0803E082}"/>
    <cellStyle name="Currency 5 3 2 3" xfId="4763" xr:uid="{4731E126-EBF7-4879-B270-CA3E82CAAD32}"/>
    <cellStyle name="Currency 5 3 2 3 2" xfId="6142" xr:uid="{9795C284-C847-44A1-B99D-E2521F03D03A}"/>
    <cellStyle name="Currency 5 3 2 3 3" xfId="5815" xr:uid="{FBDDE5CE-AC12-4B15-A780-56B11C849594}"/>
    <cellStyle name="Currency 5 3 2 4" xfId="5921" xr:uid="{9AE6A2E1-8ACA-47B5-A0C2-80A1FE2CFB0D}"/>
    <cellStyle name="Currency 5 3 2 5" xfId="5960" xr:uid="{435ECF97-9BC1-4CE3-8792-49A7296F85CB}"/>
    <cellStyle name="Currency 5 3 2 6" xfId="5894" xr:uid="{6D319695-C4AC-4134-9BB2-06C21B617995}"/>
    <cellStyle name="Currency 5 3 3" xfId="5812" xr:uid="{5E0C660D-686F-4380-BECB-BC82265A60D1}"/>
    <cellStyle name="Currency 5 3 3 2" xfId="5981" xr:uid="{DE67E1BD-AA91-4A11-B041-D201BBA0AAC4}"/>
    <cellStyle name="Currency 5 3 3 2 2" xfId="6952" xr:uid="{4AA0F789-E597-448B-B12A-E6421EA1E0A0}"/>
    <cellStyle name="Currency 5 3 3 2 3" xfId="7157" xr:uid="{9812E120-4F9A-4EAC-8A99-F1073A246450}"/>
    <cellStyle name="Currency 5 3 3 3" xfId="5952" xr:uid="{BD67E38D-C051-4C7B-A203-A1905AD264AD}"/>
    <cellStyle name="Currency 5 3 3 4" xfId="7042" xr:uid="{BCB33003-A269-4521-B321-C7E7C881BE93}"/>
    <cellStyle name="Currency 5 3 4" xfId="6111" xr:uid="{0496D5A7-D865-47B2-89DE-D456135B3411}"/>
    <cellStyle name="Currency 5 3 4 2" xfId="5987" xr:uid="{36577FE0-D8E0-4B20-9C22-EBC8D8E36B68}"/>
    <cellStyle name="Currency 5 3 4 2 2" xfId="6949" xr:uid="{96764719-986C-4F9D-A906-B48C1B4BEBE0}"/>
    <cellStyle name="Currency 5 3 4 2 3" xfId="7142" xr:uid="{EF151800-7BFE-4F95-A2E5-41ED2F000A2D}"/>
    <cellStyle name="Currency 5 3 4 3" xfId="6039" xr:uid="{7DD57D93-C7A9-462E-BD63-D1CC54491C73}"/>
    <cellStyle name="Currency 5 3 4 4" xfId="7069" xr:uid="{3C91516A-813C-42B3-A7E9-91F6ACCFD496}"/>
    <cellStyle name="Currency 5 3 5" xfId="5810" xr:uid="{C75E5A8E-986F-431B-ACEC-2CDED5A122A5}"/>
    <cellStyle name="Currency 5 3 5 2" xfId="5939" xr:uid="{37E3B414-9D2A-473B-AE22-FB2088AA8247}"/>
    <cellStyle name="Currency 5 3 5 3" xfId="7124" xr:uid="{1A7DF27B-78A2-4F96-B8D0-7ABAE0D900E1}"/>
    <cellStyle name="Currency 5 3 6" xfId="6051" xr:uid="{DFC7F8EA-F58B-4777-8A13-4216CCDCE0E2}"/>
    <cellStyle name="Currency 5 3 6 2" xfId="6180" xr:uid="{B02E94B5-D3E9-4DEA-BF35-7ECE3803A879}"/>
    <cellStyle name="Currency 5 3 6 3" xfId="7088" xr:uid="{E5C4BE46-CD72-4929-A961-6A164C1CDC00}"/>
    <cellStyle name="Currency 5 3 7" xfId="6199" xr:uid="{F149D57A-499C-4D35-B403-D707FB658C7D}"/>
    <cellStyle name="Currency 5 3 8" xfId="5966" xr:uid="{D639D4F7-46BB-4510-8059-7002BE2D3DED}"/>
    <cellStyle name="Currency 5 3 9" xfId="7016" xr:uid="{1C4819BC-67D1-4B6A-AB87-9B603CD7D87D}"/>
    <cellStyle name="Currency 5 4" xfId="4762" xr:uid="{D340457F-F9B1-4347-AD69-1578B48123F1}"/>
    <cellStyle name="Currency 5 4 2" xfId="5889" xr:uid="{080147CC-A18C-4A97-977F-3695A492A6B5}"/>
    <cellStyle name="Currency 5 4 2 2" xfId="6997" xr:uid="{1A690D8F-F5F9-4707-99A5-8DA4F0AD1D5D}"/>
    <cellStyle name="Currency 5 4 2 2 2" xfId="6953" xr:uid="{AF759F20-C7ED-4279-A231-C0513AC08967}"/>
    <cellStyle name="Currency 5 4 2 2 3" xfId="7167" xr:uid="{CAB6EE92-772D-4AE0-A4CC-FE936A7EED05}"/>
    <cellStyle name="Currency 5 4 2 3" xfId="6170" xr:uid="{DA2F9D4E-9376-48BA-A8A2-7213274BBC44}"/>
    <cellStyle name="Currency 5 4 2 4" xfId="7049" xr:uid="{CB7A6EB5-6378-41B5-A05E-1670D2F09740}"/>
    <cellStyle name="Currency 5 4 3" xfId="6198" xr:uid="{974754E1-B1C0-468B-9EE9-F10079BD3069}"/>
    <cellStyle name="Currency 5 4 3 2" xfId="6954" xr:uid="{86C46FA3-12EC-4FFD-9AC6-77962D3D3916}"/>
    <cellStyle name="Currency 5 4 3 3" xfId="7098" xr:uid="{3DCD243E-9F30-416F-9792-580157DA9CE7}"/>
    <cellStyle name="Currency 5 4 4" xfId="6134" xr:uid="{5555FD46-76C4-475E-9323-68819E93AAE8}"/>
    <cellStyle name="Currency 5 4 5" xfId="6200" xr:uid="{F9C2CA99-66D2-47C1-AF6A-60BAEE074264}"/>
    <cellStyle name="Currency 5 4 6" xfId="6020" xr:uid="{B357892F-C580-4A82-B551-E288585D42B3}"/>
    <cellStyle name="Currency 5 5" xfId="5892" xr:uid="{36D95854-E971-4AB4-9E8E-7BA734968D3A}"/>
    <cellStyle name="Currency 5 5 2" xfId="5836" xr:uid="{A9A1AFFF-E79D-4FA2-8BEE-8C9F421AC185}"/>
    <cellStyle name="Currency 5 5 2 2" xfId="6990" xr:uid="{42398D31-AD47-4F97-9177-4BB1568F26CF}"/>
    <cellStyle name="Currency 5 5 2 3" xfId="7149" xr:uid="{C0D9AAC1-7A58-4CB9-906C-E471CBC81FF4}"/>
    <cellStyle name="Currency 5 5 3" xfId="6189" xr:uid="{721D0A26-603D-4253-838D-2815EE4A7B13}"/>
    <cellStyle name="Currency 5 5 4" xfId="7035" xr:uid="{279CCE1D-9820-40E0-A28F-7CB5B8E9A831}"/>
    <cellStyle name="Currency 5 6" xfId="6194" xr:uid="{1A2EE8BB-A209-4869-9253-546C9CB6B603}"/>
    <cellStyle name="Currency 5 6 2" xfId="5990" xr:uid="{33B74F55-335A-4746-9859-7E48A99E8EAE}"/>
    <cellStyle name="Currency 5 6 2 2" xfId="6045" xr:uid="{7D412CFE-18DC-4557-BDA4-5D31A0A57451}"/>
    <cellStyle name="Currency 5 6 2 3" xfId="7133" xr:uid="{8C20BD90-E476-4994-A231-328035083FD6}"/>
    <cellStyle name="Currency 5 6 3" xfId="6139" xr:uid="{54ED6CD0-BDAA-49E5-969B-54FE94FA9872}"/>
    <cellStyle name="Currency 5 6 4" xfId="7061" xr:uid="{F4527955-5E92-4078-983D-A126E28C26EC}"/>
    <cellStyle name="Currency 5 7" xfId="5839" xr:uid="{A21E2ABA-78AB-4784-A125-DDB15DA33D31}"/>
    <cellStyle name="Currency 5 7 2" xfId="6973" xr:uid="{CDC0D9CA-8254-411D-82C5-FF89A8708A2D}"/>
    <cellStyle name="Currency 5 7 3" xfId="7114" xr:uid="{4515F9F4-839A-41B8-9877-E672F0043631}"/>
    <cellStyle name="Currency 5 8" xfId="6161" xr:uid="{FAB005AE-6A2F-4EFD-93E4-05A4AEBDFBE0}"/>
    <cellStyle name="Currency 5 8 2" xfId="5945" xr:uid="{DDD8F1AD-F1D3-40A8-A745-98B7A2A6DDBB}"/>
    <cellStyle name="Currency 5 8 3" xfId="7078" xr:uid="{3E232606-1F7D-4006-A148-3C2868AC62C6}"/>
    <cellStyle name="Currency 5 9" xfId="5926" xr:uid="{90EB5108-E7A8-424E-AE0E-64B6D367F44D}"/>
    <cellStyle name="Currency 6" xfId="33" xr:uid="{979A149C-4918-43D0-805F-49F15268F51B}"/>
    <cellStyle name="Currency 6 2" xfId="229" xr:uid="{FDD03F2C-AC0B-4DC5-AC6A-D485136A558F}"/>
    <cellStyle name="Currency 6 2 2" xfId="4637" xr:uid="{EC08C135-D8A0-4B44-AB49-E9378D114A61}"/>
    <cellStyle name="Currency 6 2 2 2" xfId="5691" xr:uid="{35833BE7-9F71-494E-ABA3-08A3DA429A46}"/>
    <cellStyle name="Currency 6 2 3" xfId="5519" xr:uid="{D64DEB99-5E7D-4186-AB0C-D3EB4E48E615}"/>
    <cellStyle name="Currency 6 3" xfId="4326" xr:uid="{959356C3-112C-4A37-95FC-FC088EFDBA3C}"/>
    <cellStyle name="Currency 6 3 2" xfId="4441" xr:uid="{973EACA0-5867-40FD-8CD0-92E7717D0141}"/>
    <cellStyle name="Currency 6 3 2 2" xfId="5750" xr:uid="{AB67B652-8216-4080-859E-E3313B7B37F1}"/>
    <cellStyle name="Currency 6 3 3" xfId="4722" xr:uid="{29E57A12-AF35-479E-A2AA-DF1D7347E860}"/>
    <cellStyle name="Currency 6 3 3 2" xfId="5317" xr:uid="{93EF6FBA-18CC-47DF-9629-F2F720054376}"/>
    <cellStyle name="Currency 6 3 3 3" xfId="4764" xr:uid="{555BC206-BE70-457A-A80E-3B7C7F38D282}"/>
    <cellStyle name="Currency 6 3 3 4" xfId="5578" xr:uid="{FB0EBE30-16F5-4867-A79B-E6D18F483C3B}"/>
    <cellStyle name="Currency 6 3 4" xfId="4699" xr:uid="{E06833D5-B785-42D2-94E9-87FA92A1D906}"/>
    <cellStyle name="Currency 6 4" xfId="4531" xr:uid="{9325F369-18D3-488E-AC24-1FE697D96527}"/>
    <cellStyle name="Currency 6 4 2" xfId="5636" xr:uid="{3128960C-062F-4454-B615-D554C49A0E72}"/>
    <cellStyle name="Currency 6 5" xfId="5464" xr:uid="{3D562AB4-AEE8-49FF-9643-64F714B3DB5D}"/>
    <cellStyle name="Currency 6 6" xfId="5791" xr:uid="{70F22683-9F60-4E40-91C6-3FA3A5D69DB0}"/>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2 2 2" xfId="5692" xr:uid="{BD8432D2-695D-4DED-BF37-14B72328EC9E}"/>
    <cellStyle name="Currency 7 2 2 3" xfId="5520" xr:uid="{5385FB8C-B504-4470-9527-4FB2D1E1CFAB}"/>
    <cellStyle name="Currency 7 2 3" xfId="4533" xr:uid="{6FDEEE4C-8DEF-41AF-A753-FC41BD3D4E90}"/>
    <cellStyle name="Currency 7 2 3 2" xfId="5418" xr:uid="{D317EB92-E89B-4C1A-865C-C029E1ADD09A}"/>
    <cellStyle name="Currency 7 2 3 2 2" xfId="5752" xr:uid="{500447A7-95DE-4531-B8E4-F76704362848}"/>
    <cellStyle name="Currency 7 2 3 3" xfId="5580" xr:uid="{5D822367-6F23-43B2-A987-11F245D5DB89}"/>
    <cellStyle name="Currency 7 2 4" xfId="5367" xr:uid="{4B2128F0-B7DA-4395-AB1B-5445F47AD660}"/>
    <cellStyle name="Currency 7 2 4 2" xfId="5638" xr:uid="{7A0164D2-CB91-41BA-881F-FB84A4722EAA}"/>
    <cellStyle name="Currency 7 2 5" xfId="5466" xr:uid="{C279B3EC-EF95-49E5-B598-7CD9B85FE5E1}"/>
    <cellStyle name="Currency 7 3" xfId="230" xr:uid="{A63A0A13-F4C6-465C-B674-5160FEE92F4E}"/>
    <cellStyle name="Currency 7 3 2" xfId="4639" xr:uid="{D23810AA-671E-4CA2-AC32-B5105DD3CA05}"/>
    <cellStyle name="Currency 7 3 2 2" xfId="5693" xr:uid="{4B619D0A-01BB-418B-8D4F-797CE7EA3B84}"/>
    <cellStyle name="Currency 7 3 3" xfId="5521" xr:uid="{F2FDBD85-B0E0-43F4-91E3-93EE8287D425}"/>
    <cellStyle name="Currency 7 4" xfId="4442" xr:uid="{BFE69A7F-C78C-4727-BE5D-2D0FBD58A7FF}"/>
    <cellStyle name="Currency 7 4 2" xfId="5417" xr:uid="{7C543DF6-8A27-474D-96F8-FEA1D3C00C98}"/>
    <cellStyle name="Currency 7 4 2 2" xfId="5751" xr:uid="{1AB2881E-EEE7-477B-91F3-D9BCAD17CC9F}"/>
    <cellStyle name="Currency 7 4 3" xfId="5579" xr:uid="{53588732-4998-420B-AAE1-53A926D95A4A}"/>
    <cellStyle name="Currency 7 5" xfId="4532" xr:uid="{45BA9690-79A6-41F6-B65F-D8023CD663CD}"/>
    <cellStyle name="Currency 7 5 2" xfId="5637" xr:uid="{20D7D108-3137-4CD6-9E4B-D4118A13DF8E}"/>
    <cellStyle name="Currency 7 6" xfId="5465" xr:uid="{43E94F8B-7EA2-4670-8522-DDA96C8C554B}"/>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2 2 2" xfId="5694" xr:uid="{F9A4DD3C-ACFE-4A42-B284-813AC7878F62}"/>
    <cellStyle name="Currency 8 2 2 3" xfId="5522" xr:uid="{98D8B717-7D0E-4016-80A9-3762CAD2AE3D}"/>
    <cellStyle name="Currency 8 2 3" xfId="4535" xr:uid="{19B8CEA6-D8D7-4B01-B991-AE3064A43FB2}"/>
    <cellStyle name="Currency 8 2 3 2" xfId="5420" xr:uid="{D86F2EA0-96C7-4B74-966E-B81D55F5E5E1}"/>
    <cellStyle name="Currency 8 2 3 2 2" xfId="5754" xr:uid="{7DF3414A-F55F-4D66-BEF5-AF3FACEE3A78}"/>
    <cellStyle name="Currency 8 2 3 3" xfId="5582" xr:uid="{A6B6AFB2-3E99-4564-A1E2-0C2AED0F7694}"/>
    <cellStyle name="Currency 8 2 4" xfId="5368" xr:uid="{04858624-EF31-4C46-AD1C-BECD7E43998E}"/>
    <cellStyle name="Currency 8 2 4 2" xfId="5640" xr:uid="{E5332B2A-8AAB-4457-BB00-ACC054F4961A}"/>
    <cellStyle name="Currency 8 2 5" xfId="5468" xr:uid="{608447B9-F039-4328-8EF2-D13D9349DDA2}"/>
    <cellStyle name="Currency 8 3" xfId="38" xr:uid="{A1003342-AA58-4CCD-A1CA-D7303468A22F}"/>
    <cellStyle name="Currency 8 3 2" xfId="232" xr:uid="{AA228AF8-FA7A-4637-8C6C-7CEC457F6DDE}"/>
    <cellStyle name="Currency 8 3 2 2" xfId="4641" xr:uid="{25509199-E82F-436F-AE6D-3AB18AE4A333}"/>
    <cellStyle name="Currency 8 3 2 2 2" xfId="5695" xr:uid="{03355453-E992-4298-AF73-962D0B8CC4EE}"/>
    <cellStyle name="Currency 8 3 2 3" xfId="5523" xr:uid="{E85DE551-D952-4BFF-A402-E78AB92AC2F5}"/>
    <cellStyle name="Currency 8 3 3" xfId="4536" xr:uid="{C8C3D6DB-D950-4AB4-9C14-0FD1EC395F6F}"/>
    <cellStyle name="Currency 8 3 3 2" xfId="5421" xr:uid="{C12CF45A-B92F-4B23-B5C2-6879346169D1}"/>
    <cellStyle name="Currency 8 3 3 2 2" xfId="5755" xr:uid="{AD485540-1658-4086-9103-E6726B5D14D2}"/>
    <cellStyle name="Currency 8 3 3 3" xfId="5583" xr:uid="{E67268C8-4922-4539-98B6-38C4DCACB706}"/>
    <cellStyle name="Currency 8 3 4" xfId="5369" xr:uid="{3EEDC0AA-3EFE-494D-9A0F-E292EF8CC223}"/>
    <cellStyle name="Currency 8 3 4 2" xfId="5641" xr:uid="{ACCADE8C-41CD-4470-BDB5-F23FBEEF0910}"/>
    <cellStyle name="Currency 8 3 5" xfId="5469" xr:uid="{C70A7D3A-D5A7-48CA-9FDE-74332F2C5456}"/>
    <cellStyle name="Currency 8 4" xfId="39" xr:uid="{A739171E-B204-442B-8B37-6F0A93495E13}"/>
    <cellStyle name="Currency 8 4 2" xfId="233" xr:uid="{BA8647A4-108A-4F04-8611-1AC92F1F9EDB}"/>
    <cellStyle name="Currency 8 4 2 2" xfId="4642" xr:uid="{CE281CD7-C3F8-45ED-9D73-B6CD6860487C}"/>
    <cellStyle name="Currency 8 4 2 2 2" xfId="5696" xr:uid="{44A959B4-256C-4728-92A8-9DCF26D1F6E2}"/>
    <cellStyle name="Currency 8 4 2 3" xfId="5524" xr:uid="{DECAEA95-0607-429E-9A3F-0E07AA331356}"/>
    <cellStyle name="Currency 8 4 3" xfId="4537" xr:uid="{3955F530-0B70-468E-AD8C-89FD2CBF3901}"/>
    <cellStyle name="Currency 8 4 3 2" xfId="5422" xr:uid="{D371346B-3F0C-402F-8C2C-826515F49B98}"/>
    <cellStyle name="Currency 8 4 3 2 2" xfId="5756" xr:uid="{97F67FC0-DEA0-4470-8C33-4E08A3D4113A}"/>
    <cellStyle name="Currency 8 4 3 3" xfId="5584" xr:uid="{D7EF39B9-AA70-4943-A108-51FCFED2354C}"/>
    <cellStyle name="Currency 8 4 4" xfId="5370" xr:uid="{A67BB942-008D-4F97-84EF-8AD1E56515AD}"/>
    <cellStyle name="Currency 8 4 4 2" xfId="5642" xr:uid="{B853A068-C589-43DB-9271-1E5A525822B6}"/>
    <cellStyle name="Currency 8 4 5" xfId="5470" xr:uid="{47124269-8300-4470-A45E-C518EFD1310D}"/>
    <cellStyle name="Currency 8 5" xfId="234" xr:uid="{882AF389-E4B3-46B9-A5B1-F3110908993C}"/>
    <cellStyle name="Currency 8 5 2" xfId="4643" xr:uid="{A12480E5-4C1A-4D03-A809-BAF58F7ECB85}"/>
    <cellStyle name="Currency 8 5 2 2" xfId="5697" xr:uid="{C3C9D024-3BBC-4472-9B64-4635C122E378}"/>
    <cellStyle name="Currency 8 5 3" xfId="5525" xr:uid="{0DD90D9B-87E7-4CD1-B935-C2F203C0FA66}"/>
    <cellStyle name="Currency 8 6" xfId="4443" xr:uid="{ABB9A958-635E-4932-9FF9-E7C3CDB3917D}"/>
    <cellStyle name="Currency 8 6 2" xfId="5419" xr:uid="{89DBFD2C-062E-43EE-915B-156574C5D2FC}"/>
    <cellStyle name="Currency 8 6 2 2" xfId="5753" xr:uid="{7DEF86F2-B36B-4D68-9D14-D68387D0824D}"/>
    <cellStyle name="Currency 8 6 3" xfId="5581" xr:uid="{5F111C3C-DCC1-4B61-8F41-CF714D5171B5}"/>
    <cellStyle name="Currency 8 7" xfId="4534" xr:uid="{F14E8B8D-C846-419B-819B-A78E45383EA0}"/>
    <cellStyle name="Currency 8 7 2" xfId="5639" xr:uid="{DE54F68E-E4C2-4567-B404-EEFDB49EBDCA}"/>
    <cellStyle name="Currency 8 8" xfId="5467" xr:uid="{9C564497-30A6-4AC7-BBCD-B2BDC5DF4CE6}"/>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2 2 2" xfId="5698" xr:uid="{90357597-F82C-425F-9441-97E0AC8A7A6F}"/>
    <cellStyle name="Currency 9 2 2 3" xfId="5526" xr:uid="{93DCA410-D0AB-4B99-A904-58FCAB1D4F39}"/>
    <cellStyle name="Currency 9 2 3" xfId="4539" xr:uid="{3AFAC6FF-86BC-490A-9DE2-F611E0A0E102}"/>
    <cellStyle name="Currency 9 2 3 2" xfId="5423" xr:uid="{5E7DEB98-D3C4-4515-A9DE-70759DA57ED2}"/>
    <cellStyle name="Currency 9 2 3 2 2" xfId="5758" xr:uid="{DCC244B4-F5E1-412E-A2BC-2050FD0B36A6}"/>
    <cellStyle name="Currency 9 2 3 3" xfId="5586" xr:uid="{84C9043B-8481-4700-85E4-77C291B3C4A1}"/>
    <cellStyle name="Currency 9 2 4" xfId="5371" xr:uid="{764BE32C-2293-42ED-B838-65C093917D9A}"/>
    <cellStyle name="Currency 9 2 4 2" xfId="5644" xr:uid="{B48EE80F-DCA1-4D1B-9D5D-B3572064595A}"/>
    <cellStyle name="Currency 9 2 5" xfId="5472" xr:uid="{4622E22F-37BA-43F4-9AE3-36DD84BCB2DA}"/>
    <cellStyle name="Currency 9 3" xfId="42" xr:uid="{17011F31-4B21-415C-B7AB-DD33FFA9A301}"/>
    <cellStyle name="Currency 9 3 2" xfId="236" xr:uid="{8CBCC5A1-8496-47A2-9ABF-77FF2B88E619}"/>
    <cellStyle name="Currency 9 3 2 2" xfId="4645" xr:uid="{9D3B9DA0-78AA-47FD-93B3-BE955F4CAFA6}"/>
    <cellStyle name="Currency 9 3 2 2 2" xfId="5699" xr:uid="{47AD04CD-ED52-4D06-8D88-A16CF8DBC0A3}"/>
    <cellStyle name="Currency 9 3 2 3" xfId="5527" xr:uid="{7F26B473-0B8E-4077-B2E4-E33079F6652F}"/>
    <cellStyle name="Currency 9 3 3" xfId="4540" xr:uid="{F2E1D0E9-98A9-4779-A9A6-5B209AB52D14}"/>
    <cellStyle name="Currency 9 3 3 2" xfId="5424" xr:uid="{234DB9C0-E269-4E50-AF94-7075F86AE38B}"/>
    <cellStyle name="Currency 9 3 3 2 2" xfId="5759" xr:uid="{F8A2C96B-267F-4B06-89CB-33E457CF1276}"/>
    <cellStyle name="Currency 9 3 3 3" xfId="5587" xr:uid="{34736381-44E0-4C84-871B-271BC9B71056}"/>
    <cellStyle name="Currency 9 3 4" xfId="5372" xr:uid="{03F039D6-2E63-4916-B446-021565FA8791}"/>
    <cellStyle name="Currency 9 3 4 2" xfId="5645" xr:uid="{43B4CFB8-1596-4266-8111-E6F90BC74A91}"/>
    <cellStyle name="Currency 9 3 5" xfId="5473" xr:uid="{18B288BC-7069-459D-ABDA-6E945D71DD1F}"/>
    <cellStyle name="Currency 9 4" xfId="237" xr:uid="{FBD6B788-54C8-4984-B042-298E5AE75DAC}"/>
    <cellStyle name="Currency 9 4 2" xfId="4646" xr:uid="{51735965-C5C5-4BD7-A32D-C2384B369196}"/>
    <cellStyle name="Currency 9 4 2 2" xfId="5700" xr:uid="{49B12D98-FB58-4236-8BE6-39E3B754229D}"/>
    <cellStyle name="Currency 9 4 3" xfId="5528" xr:uid="{CFF07571-B794-47F6-A272-028F1D075150}"/>
    <cellStyle name="Currency 9 5" xfId="4327" xr:uid="{43794368-ED7C-4E0C-8D80-949976D03577}"/>
    <cellStyle name="Currency 9 5 2" xfId="4444" xr:uid="{06490BDB-3A06-40F1-A067-9BB91BFE64ED}"/>
    <cellStyle name="Currency 9 5 2 2" xfId="5757" xr:uid="{34517996-D5E8-4D13-9EFA-FB6EFA3C9964}"/>
    <cellStyle name="Currency 9 5 3" xfId="4723" xr:uid="{1FCA6BB6-88F6-4DDA-A87E-25977CF47607}"/>
    <cellStyle name="Currency 9 5 3 2" xfId="5585" xr:uid="{E91A654F-3023-471E-96D8-89FA5A9CAA88}"/>
    <cellStyle name="Currency 9 5 4" xfId="4700" xr:uid="{CC518B35-1741-4D0F-AA80-99A71E1C4AE5}"/>
    <cellStyle name="Currency 9 6" xfId="4538" xr:uid="{0C1A2988-8747-4308-9D11-A63CAEAC265A}"/>
    <cellStyle name="Currency 9 6 2" xfId="5643" xr:uid="{0639DBE6-A24F-40AD-8E99-1A86E4158CFC}"/>
    <cellStyle name="Currency 9 7" xfId="5471" xr:uid="{6F4E95DF-1AAB-4195-8120-31CEE636730E}"/>
    <cellStyle name="Currency 9 8" xfId="5792" xr:uid="{2FFE77D0-9324-40B2-81E8-5D7FA65B64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Hyperlink 5" xfId="6818" xr:uid="{4E90CC6B-F3FD-4172-8EC0-5AB0CE3FC4AC}"/>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2 2" xfId="6866" xr:uid="{C7B22019-DE01-4147-A586-EEA70070B29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2 3 2" xfId="6206" xr:uid="{F7FDFC6B-8374-480D-ABB2-971104DC0DCD}"/>
    <cellStyle name="Normal 10 2 2 2 2 2 2 4" xfId="6207" xr:uid="{0219B784-5E44-4091-9422-B77D8CCEB91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2 4 2" xfId="6208" xr:uid="{8B6C3C67-F8A2-45A0-A4E3-7962EE6F0597}"/>
    <cellStyle name="Normal 10 2 2 2 2 2 5" xfId="6209" xr:uid="{60A3DD64-E609-41A1-B6CC-BD9C5D94452C}"/>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3 2" xfId="6210" xr:uid="{C96B31F4-0C5D-4DB0-8291-1972A57CCEBE}"/>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5 2" xfId="6211" xr:uid="{0FFC32E6-D566-4B62-8B54-A7A6427B5ACD}"/>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2 3 2" xfId="6212" xr:uid="{BA3C2461-B792-4FB4-8F26-8E487A0202A7}"/>
    <cellStyle name="Normal 10 2 2 2 3 2 2 4" xfId="6213" xr:uid="{AF12ED8A-BEAB-40C5-A129-2872D82729BA}"/>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2 4 2" xfId="6214" xr:uid="{A7C5C22B-B20E-4027-BF19-3E1541279684}"/>
    <cellStyle name="Normal 10 2 2 2 3 2 5" xfId="6215" xr:uid="{EA10E7D1-3877-4B57-9F70-A384896B73FF}"/>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3 3 2" xfId="6216" xr:uid="{96AFEC67-A893-46A7-97CE-C34622D76418}"/>
    <cellStyle name="Normal 10 2 2 2 3 3 4" xfId="6217" xr:uid="{1385151B-334C-4F70-BA12-3A45BDA5F4ED}"/>
    <cellStyle name="Normal 10 2 2 2 3 4" xfId="925" xr:uid="{B68F3219-22FB-4142-AD33-D47FC71124FF}"/>
    <cellStyle name="Normal 10 2 2 2 3 4 2" xfId="926" xr:uid="{4F9BB59D-18F3-42F2-8423-7202438F433E}"/>
    <cellStyle name="Normal 10 2 2 2 3 5" xfId="927" xr:uid="{CB0877BE-0C26-468B-9B66-A41C65BF61DC}"/>
    <cellStyle name="Normal 10 2 2 2 3 5 2" xfId="6218" xr:uid="{ECB3F306-72B3-429F-873E-D5668D6FE1F1}"/>
    <cellStyle name="Normal 10 2 2 2 3 6" xfId="6219" xr:uid="{B07FDBBF-8F83-4ED7-B553-841584FF137F}"/>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2 3 2" xfId="6220" xr:uid="{765C7560-7805-4E22-8165-EEC633118F0E}"/>
    <cellStyle name="Normal 10 2 2 2 4 2 4" xfId="6221" xr:uid="{CE80CAF2-C380-469C-851A-CFB8E8A43346}"/>
    <cellStyle name="Normal 10 2 2 2 4 3" xfId="931" xr:uid="{2696A307-884E-47BD-AEB9-DEF048389F8F}"/>
    <cellStyle name="Normal 10 2 2 2 4 3 2" xfId="932" xr:uid="{D922B971-B1EC-4F0A-92DC-9673775AD56F}"/>
    <cellStyle name="Normal 10 2 2 2 4 4" xfId="933" xr:uid="{CA8E9051-C705-4CD7-B65B-B8BD337460C3}"/>
    <cellStyle name="Normal 10 2 2 2 4 4 2" xfId="6222" xr:uid="{3E321B07-42E5-4462-82F7-C8B85A2B358F}"/>
    <cellStyle name="Normal 10 2 2 2 4 5" xfId="6223" xr:uid="{580E8221-D50B-40DB-A610-4E0FFF51029D}"/>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3 2" xfId="6224" xr:uid="{B4A3F7EC-672A-4C2E-A606-1D3279BD4481}"/>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7 2" xfId="6225" xr:uid="{1467F15F-A226-406D-B310-D0DCABB3C8D4}"/>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2 3 2" xfId="6226" xr:uid="{E488E48C-B78F-46BC-931C-1E61E9EA8DCC}"/>
    <cellStyle name="Normal 10 2 2 3 2 2 4" xfId="6227" xr:uid="{48E0D6B4-FBB1-4BC9-A4CE-FE52E09386F1}"/>
    <cellStyle name="Normal 10 2 2 3 2 3" xfId="943" xr:uid="{BF9F461E-BD1D-43AF-B8EF-8C142E251613}"/>
    <cellStyle name="Normal 10 2 2 3 2 3 2" xfId="944" xr:uid="{E192C476-BA99-488F-9230-ED0809F971E0}"/>
    <cellStyle name="Normal 10 2 2 3 2 4" xfId="945" xr:uid="{F9374037-DC90-4DC9-8897-F25962D98342}"/>
    <cellStyle name="Normal 10 2 2 3 2 4 2" xfId="6228" xr:uid="{DF6B5824-1A75-4D6C-A5F6-9E44AD9403A5}"/>
    <cellStyle name="Normal 10 2 2 3 2 5" xfId="6229" xr:uid="{94BB1566-36F6-44D8-8DBF-BEFB5C2009F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3 2" xfId="6230" xr:uid="{66471026-9417-4F20-A6AF-1CB8F3F688F4}"/>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5 2" xfId="6231" xr:uid="{9F342326-6DF9-443D-8328-49E3F97123C7}"/>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2 3 2" xfId="6232" xr:uid="{A3A37AA3-E21F-4B2F-82BC-736B69DFD2B6}"/>
    <cellStyle name="Normal 10 2 2 4 2 2 4" xfId="6233" xr:uid="{BA395627-A96C-4C1C-B5DE-9898C85160B5}"/>
    <cellStyle name="Normal 10 2 2 4 2 3" xfId="955" xr:uid="{877C2F4D-B1A1-4B23-B955-AC996779E1BC}"/>
    <cellStyle name="Normal 10 2 2 4 2 3 2" xfId="956" xr:uid="{5B1205DD-21F8-4E7F-8722-14F372E438B7}"/>
    <cellStyle name="Normal 10 2 2 4 2 4" xfId="957" xr:uid="{B315B363-E641-470C-A05B-C498E514892C}"/>
    <cellStyle name="Normal 10 2 2 4 2 4 2" xfId="6234" xr:uid="{BFE12A3C-3079-4C01-A992-B6717630176A}"/>
    <cellStyle name="Normal 10 2 2 4 2 5" xfId="6235" xr:uid="{53811323-99CA-411E-96BB-34952CBD4542}"/>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3 3 2" xfId="6236" xr:uid="{33810EA7-5D7F-4155-9563-FC8D7B3EDB5D}"/>
    <cellStyle name="Normal 10 2 2 4 3 4" xfId="6237" xr:uid="{F8DBC885-0F3B-4D06-8E7F-656B4EFA718A}"/>
    <cellStyle name="Normal 10 2 2 4 4" xfId="961" xr:uid="{6C0F2E62-00FB-40A2-942F-4DE0EA9ADA71}"/>
    <cellStyle name="Normal 10 2 2 4 4 2" xfId="962" xr:uid="{49398B0B-149B-4D57-9259-0C3728020E6F}"/>
    <cellStyle name="Normal 10 2 2 4 5" xfId="963" xr:uid="{EAA4A75A-4CAC-4578-977E-BA3DEC9DEC12}"/>
    <cellStyle name="Normal 10 2 2 4 5 2" xfId="6238" xr:uid="{BF2A54BF-B2A1-4A33-8975-51650C0F8907}"/>
    <cellStyle name="Normal 10 2 2 4 6" xfId="6239" xr:uid="{CA71737F-8E6E-4220-8931-F8989F99AB4F}"/>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2 3 2" xfId="6240" xr:uid="{9DBCA3BC-ED06-4369-B459-E09A2BC4E24C}"/>
    <cellStyle name="Normal 10 2 2 5 2 4" xfId="6241" xr:uid="{4F01187C-CC0B-4987-9082-A3D32F95E43B}"/>
    <cellStyle name="Normal 10 2 2 5 3" xfId="967" xr:uid="{578FC267-B8ED-4116-B82A-FA41F6E755E8}"/>
    <cellStyle name="Normal 10 2 2 5 3 2" xfId="968" xr:uid="{54B0D5C1-9367-4C93-8D01-AA02101FE809}"/>
    <cellStyle name="Normal 10 2 2 5 4" xfId="969" xr:uid="{3DA135F4-5135-4D20-A352-E32DBE9D507E}"/>
    <cellStyle name="Normal 10 2 2 5 4 2" xfId="6242" xr:uid="{37EE2DEF-073C-4078-A3B6-E655A84E7A51}"/>
    <cellStyle name="Normal 10 2 2 5 5" xfId="6243" xr:uid="{5FFC7A74-BE7E-496E-AD00-51485B1F4126}"/>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3 2" xfId="6244" xr:uid="{D3ECBA03-9DA3-43C8-B2D7-B88BE3C808BA}"/>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8 2" xfId="6245" xr:uid="{C89DA5D0-BCA6-4DAB-ABF1-92B7C4FBF325}"/>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2 3 2" xfId="6246" xr:uid="{A492CC66-ECA5-48D1-A324-9B3B9C406BB3}"/>
    <cellStyle name="Normal 10 2 3 2 2 2 4" xfId="6247" xr:uid="{98DFC12F-5FF4-41DE-875B-EE860880ABA2}"/>
    <cellStyle name="Normal 10 2 3 2 2 3" xfId="979" xr:uid="{627ECDE5-B594-48A8-86B8-B5C354BE90E5}"/>
    <cellStyle name="Normal 10 2 3 2 2 3 2" xfId="980" xr:uid="{B09DDB5D-D2B8-41F3-A015-D63E8D1C9055}"/>
    <cellStyle name="Normal 10 2 3 2 2 4" xfId="981" xr:uid="{55B2BD6B-D56D-45C6-AC85-7DDEF976072B}"/>
    <cellStyle name="Normal 10 2 3 2 2 4 2" xfId="6248" xr:uid="{A2E2B7E7-02EA-4F98-807E-CA9C80C97C6A}"/>
    <cellStyle name="Normal 10 2 3 2 2 5" xfId="6249" xr:uid="{9BB1E643-8350-4483-8A18-4F7B805A1D34}"/>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3 2" xfId="6250" xr:uid="{7F912937-E90C-4244-8472-D549C72BD2DC}"/>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5 2" xfId="6251" xr:uid="{1EAA7FCB-4AD6-4CB7-909F-25B015BFC96A}"/>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2 3 2" xfId="6252" xr:uid="{8126B669-8CC0-4131-8719-E0F6B6B28328}"/>
    <cellStyle name="Normal 10 2 3 3 2 2 4" xfId="6253" xr:uid="{06861359-15CC-4652-810F-E6893FD34F16}"/>
    <cellStyle name="Normal 10 2 3 3 2 3" xfId="991" xr:uid="{8BE8A28B-DC77-4868-AE29-AE37AB8A3E7F}"/>
    <cellStyle name="Normal 10 2 3 3 2 3 2" xfId="992" xr:uid="{51815B0F-4FD6-4A53-B0FC-B85F6D4B6FBB}"/>
    <cellStyle name="Normal 10 2 3 3 2 4" xfId="993" xr:uid="{16C35637-15A7-4D2E-932A-DB3986938A5B}"/>
    <cellStyle name="Normal 10 2 3 3 2 4 2" xfId="6254" xr:uid="{EBCCCBA0-22BD-44F5-8E74-108C89A3D587}"/>
    <cellStyle name="Normal 10 2 3 3 2 5" xfId="6255" xr:uid="{2FFC3EE6-6487-493E-81AA-E5D958D6A7DD}"/>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3 3 2" xfId="6256" xr:uid="{8C712ED9-DD12-46F1-AFCA-41A685D69A8A}"/>
    <cellStyle name="Normal 10 2 3 3 3 4" xfId="6257" xr:uid="{A720F305-282A-4F52-9E55-5A3AFB505483}"/>
    <cellStyle name="Normal 10 2 3 3 4" xfId="997" xr:uid="{D96FDCA3-3317-4097-87C1-AFA883E25098}"/>
    <cellStyle name="Normal 10 2 3 3 4 2" xfId="998" xr:uid="{52F29330-699F-439F-AF6A-B77EB271485C}"/>
    <cellStyle name="Normal 10 2 3 3 5" xfId="999" xr:uid="{03D28DA0-7EE3-442F-ABC1-AA65D39A76D2}"/>
    <cellStyle name="Normal 10 2 3 3 5 2" xfId="6258" xr:uid="{77267087-9FC6-48F8-8023-F1893C857D13}"/>
    <cellStyle name="Normal 10 2 3 3 6" xfId="6259" xr:uid="{CB76B934-C140-4453-8AAB-5268CF34F21F}"/>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2 3 2" xfId="6260" xr:uid="{4AEBFAFB-64AB-487C-8D1E-DE81F55FBCFC}"/>
    <cellStyle name="Normal 10 2 3 4 2 4" xfId="6261" xr:uid="{43B5F486-32E6-4841-B5D8-74F6E936E9E6}"/>
    <cellStyle name="Normal 10 2 3 4 3" xfId="1003" xr:uid="{C8583B92-C0DE-4B5A-9BD4-7D1906288D19}"/>
    <cellStyle name="Normal 10 2 3 4 3 2" xfId="1004" xr:uid="{F9B6905C-DA1F-469F-9C62-80E0E2731286}"/>
    <cellStyle name="Normal 10 2 3 4 4" xfId="1005" xr:uid="{6F3F709A-181F-4845-848F-579CC4FC8367}"/>
    <cellStyle name="Normal 10 2 3 4 4 2" xfId="6262" xr:uid="{56377F91-6B8A-4DFF-9AC8-DC21EBF257EF}"/>
    <cellStyle name="Normal 10 2 3 4 5" xfId="6263" xr:uid="{98C1C340-8F41-43D9-B3BF-C26CDD791A3D}"/>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2 3 2" xfId="6868" xr:uid="{C6FAC445-914F-4FFE-8A30-7205091B364E}"/>
    <cellStyle name="Normal 10 2 3 5 3" xfId="1008" xr:uid="{BCE37443-46AD-459E-BAF6-EFD1121C755B}"/>
    <cellStyle name="Normal 10 2 3 5 3 2" xfId="6264" xr:uid="{C309C65B-6CAC-49AF-86F5-1900019A02F6}"/>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7 2" xfId="6265" xr:uid="{3A495F2E-814A-4319-8ADE-C40C224F3ADF}"/>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3 2" xfId="6266" xr:uid="{C6E08DD1-8A3C-4B47-9141-647E6C541BF6}"/>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4 2" xfId="6267" xr:uid="{91A9F76F-D2A4-4036-A09C-765D3C9745E2}"/>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3 2" xfId="6268" xr:uid="{7E8153FF-9BD0-4906-BD17-32BD9B3AEDB9}"/>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5 2" xfId="6269" xr:uid="{D591E6CA-819A-4D67-9363-B5BD948AC2C1}"/>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2 3 2" xfId="6270" xr:uid="{700DEDD9-A2AC-477A-AC6B-C5E76742AE7E}"/>
    <cellStyle name="Normal 10 2 5 2 2 4" xfId="6271" xr:uid="{C20A8BD3-542A-475E-A8BF-16A3785AD4F7}"/>
    <cellStyle name="Normal 10 2 5 2 3" xfId="1027" xr:uid="{DE56DE6A-8752-4609-BE5D-82A49B43B4BE}"/>
    <cellStyle name="Normal 10 2 5 2 3 2" xfId="1028" xr:uid="{8201E440-3691-472F-AC50-E174111626E3}"/>
    <cellStyle name="Normal 10 2 5 2 4" xfId="1029" xr:uid="{9C3B187D-2E9E-4CAC-9ED2-F863F84BABD8}"/>
    <cellStyle name="Normal 10 2 5 2 4 2" xfId="6272" xr:uid="{CE51E098-C614-41C6-BC71-881555556398}"/>
    <cellStyle name="Normal 10 2 5 2 5" xfId="6273" xr:uid="{015B6DAD-33FE-48E7-89A5-A578C6DAB886}"/>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3 2" xfId="6274" xr:uid="{19CE816E-9FCB-448D-9D38-146F0B367DC8}"/>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5 2" xfId="6275" xr:uid="{B72BA586-F722-4514-AA9C-A7B1BD9A4DD5}"/>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3 2" xfId="6276" xr:uid="{69D475E5-CDF6-4B23-A102-7B34389AB453}"/>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4 2" xfId="6277" xr:uid="{CEDD12DF-8D17-4291-A755-5467891D49FE}"/>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2 3 2" xfId="6867" xr:uid="{3357601E-1529-4F6D-8AF3-853414927A8A}"/>
    <cellStyle name="Normal 10 2 7 3" xfId="1044" xr:uid="{BD3FBBC6-D62A-4EBF-A479-C6607D99F8EB}"/>
    <cellStyle name="Normal 10 2 7 3 2" xfId="6278" xr:uid="{24A328A4-DB6E-41EB-BB09-0C54649D6190}"/>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2 9 2" xfId="6279" xr:uid="{48738F0C-300D-4237-BCD5-9564B48F9A6A}"/>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3 2" xfId="6280" xr:uid="{132E1E8E-DCCA-4026-A3B8-84FD414A9506}"/>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4 2" xfId="6281" xr:uid="{7C932533-2CA7-4AE3-936D-7D5D8B355CD7}"/>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3 2" xfId="6282" xr:uid="{72C94804-11D6-4F70-8157-FF3062B43305}"/>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2 3 2" xfId="6283" xr:uid="{F3BCF1C1-34A7-412D-B23F-48C181C8A106}"/>
    <cellStyle name="Normal 10 3 2 3 2 2 4" xfId="6284" xr:uid="{FC6867CA-05AE-419F-BC23-E17428C3C74C}"/>
    <cellStyle name="Normal 10 3 2 3 2 3" xfId="1063" xr:uid="{49257472-8A41-4A02-8146-E8B6A033E05E}"/>
    <cellStyle name="Normal 10 3 2 3 2 3 2" xfId="1064" xr:uid="{3690648D-E94C-4414-B2A0-12FF32F06459}"/>
    <cellStyle name="Normal 10 3 2 3 2 4" xfId="1065" xr:uid="{050D3A6E-31BF-42C3-BF34-A2B4A439125B}"/>
    <cellStyle name="Normal 10 3 2 3 2 4 2" xfId="6285" xr:uid="{8911C2F6-BB72-4C76-BFC2-5005CB42C3C8}"/>
    <cellStyle name="Normal 10 3 2 3 2 5" xfId="6286" xr:uid="{F02CEE3D-28E0-47F0-9770-3AE90D64FC24}"/>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3 2" xfId="6287" xr:uid="{C7A36619-9924-43B7-88DD-2221DFD72C7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5 2" xfId="6288" xr:uid="{BAFABC91-94B4-45B5-B28C-ABDB05A67955}"/>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3 2" xfId="6289" xr:uid="{FEA7B964-7673-46CE-A818-AF2904990AC0}"/>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4 2" xfId="6290" xr:uid="{830248EB-048A-4AA9-9622-20721F0750F6}"/>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3 2" xfId="6291" xr:uid="{5F20112E-031F-4C32-BE05-F84A38903A0F}"/>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7 2" xfId="6292" xr:uid="{004F9EEB-4841-4DD8-9F01-C2E495503EC9}"/>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3 2" xfId="6293" xr:uid="{5B2E4186-D9AE-44B5-AD11-1B737651BB34}"/>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4 2" xfId="6294" xr:uid="{1B77DADC-D1E6-4431-B080-9491575E5B56}"/>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3 2" xfId="6295" xr:uid="{F31ABB75-0EDD-486F-90A1-1124A76202F6}"/>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5 2" xfId="6296" xr:uid="{9DCD4289-EBA2-4B96-9636-2893A95AE693}"/>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3 2" xfId="6297" xr:uid="{FBF8F263-2E5D-4D42-A1F4-DE8AF067B313}"/>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4 2" xfId="6298" xr:uid="{D9437845-C9FD-4BE0-8EC5-AC163195991F}"/>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3 2" xfId="6299" xr:uid="{9FAFDFB7-42E1-4054-B6DE-ACC7D8B387EE}"/>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3 2" xfId="6300" xr:uid="{1C60276F-120A-4A28-89D3-B35AF0C5B08E}"/>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4 2" xfId="6301" xr:uid="{04E38D8B-B3DF-4CFA-AAAA-92E7FCC7C5AD}"/>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3 2" xfId="6302" xr:uid="{EF5BAD50-D76C-40CA-96A6-2EC6E70E0694}"/>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3 2" xfId="6303" xr:uid="{145DAE02-35EF-4628-85DD-AC1D10B5BBA7}"/>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3 2" xfId="6304" xr:uid="{F4795A8D-0E10-442D-BB17-E54993FB385F}"/>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4 2" xfId="6305" xr:uid="{5E721126-93C3-4A68-95AE-BF9309B9F947}"/>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3 2" xfId="6306" xr:uid="{FDC21D69-E814-4843-9AB1-B8C5D9454F99}"/>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3 2" xfId="6307" xr:uid="{E481A1A5-E157-4112-BE61-E0AAEBE1A8F5}"/>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3 2" xfId="5343" xr:uid="{CB062224-5DAF-4D40-B01D-5AC041C195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2 2 2" xfId="5701" xr:uid="{9893ECAB-FA34-4E71-BB87-2CB3402C8844}"/>
    <cellStyle name="Normal 11 2 3" xfId="5529" xr:uid="{A6F49B40-A2C4-4723-BE11-BE88F9E38D80}"/>
    <cellStyle name="Normal 11 3" xfId="4335" xr:uid="{9B0C9963-FA04-42F8-9CFF-25DBB92DE62A}"/>
    <cellStyle name="Normal 11 3 2" xfId="4541" xr:uid="{8A89CDD7-7AD0-4C6F-9948-0F5C8C5DB9D4}"/>
    <cellStyle name="Normal 11 3 2 2" xfId="5760" xr:uid="{858BB341-EDA4-4323-A23B-1A70344391E6}"/>
    <cellStyle name="Normal 11 3 3" xfId="4724" xr:uid="{A5235C5E-C750-4800-BE70-C9AF5A5567BE}"/>
    <cellStyle name="Normal 11 3 3 2" xfId="5588" xr:uid="{0CED0956-663B-420D-B2D3-F392281A2F14}"/>
    <cellStyle name="Normal 11 3 4" xfId="4701" xr:uid="{CCFFC054-550A-489A-99BB-B12D709BD9E2}"/>
    <cellStyle name="Normal 11 4" xfId="5373" xr:uid="{9A177337-4E30-4925-9882-4D9961B14792}"/>
    <cellStyle name="Normal 11 4 2" xfId="5646" xr:uid="{883C873C-5E35-49F9-8C07-9A196C768C6F}"/>
    <cellStyle name="Normal 11 5" xfId="5474" xr:uid="{7D3A8D93-8C64-4720-B285-4C81471D6787}"/>
    <cellStyle name="Normal 11 6" xfId="5793" xr:uid="{A0CDD01A-4DF5-49A9-9973-0B70DE09441A}"/>
    <cellStyle name="Normal 12" xfId="62" xr:uid="{317A59BA-8215-4F14-922B-4429DA8D58EA}"/>
    <cellStyle name="Normal 12 2" xfId="267" xr:uid="{14CDBDEF-EA0B-4112-BA4A-DCC6336DFF23}"/>
    <cellStyle name="Normal 12 2 2" xfId="4648" xr:uid="{A2643CF7-1D45-4D76-BBFE-25BAEE895468}"/>
    <cellStyle name="Normal 12 2 2 2" xfId="5702" xr:uid="{1B605F33-1F55-478B-A752-449AE7D3AAF1}"/>
    <cellStyle name="Normal 12 2 3" xfId="5530" xr:uid="{53BF36D1-9440-43F5-9FD9-8A39DF8B9ECC}"/>
    <cellStyle name="Normal 12 3" xfId="4542" xr:uid="{43C46641-81DE-449A-9C59-DE32C70BA723}"/>
    <cellStyle name="Normal 12 3 2" xfId="5425" xr:uid="{9C9DC10A-CACB-4037-962D-E1F984988C2B}"/>
    <cellStyle name="Normal 12 3 2 2" xfId="5761" xr:uid="{39871B8A-6E60-4DAA-9C64-E1B35AC5DAF1}"/>
    <cellStyle name="Normal 12 3 3" xfId="5589" xr:uid="{33C1D3B9-641A-4A7A-921C-0D2DD3B633E7}"/>
    <cellStyle name="Normal 12 4" xfId="5374" xr:uid="{AC5C91C4-C8D0-4F75-94A1-49411BD0ABE8}"/>
    <cellStyle name="Normal 12 4 2" xfId="5647" xr:uid="{17075F7A-CC64-4018-A41E-B8F464CFC88A}"/>
    <cellStyle name="Normal 12 5" xfId="5475" xr:uid="{4B97246E-F4AE-4C30-ACBF-DFACFB2B7825}"/>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2 2 2" xfId="5703" xr:uid="{921A74E4-D1B7-4BD6-8EEE-34639B1091DD}"/>
    <cellStyle name="Normal 13 2 2 3" xfId="5531" xr:uid="{4F615B6A-D057-4E81-BC3D-5E33A353238B}"/>
    <cellStyle name="Normal 13 2 3" xfId="4337" xr:uid="{EDC6E176-DEB7-421F-8ED7-99F59B4174DA}"/>
    <cellStyle name="Normal 13 2 3 2" xfId="4543" xr:uid="{6030E5FC-2505-454F-83AC-9969B0CE48FD}"/>
    <cellStyle name="Normal 13 2 3 2 2" xfId="5763" xr:uid="{752D231E-CDF8-46A8-8C9B-23170CFCD8C0}"/>
    <cellStyle name="Normal 13 2 3 3" xfId="4725" xr:uid="{B09D8103-09B2-41CD-9B7B-9E76E1D15533}"/>
    <cellStyle name="Normal 13 2 3 3 2" xfId="5591" xr:uid="{90FC9F89-6920-4DDC-B448-33D21294C33D}"/>
    <cellStyle name="Normal 13 2 3 4" xfId="4702" xr:uid="{90E3FE6B-24BF-49F6-8508-E7E1201E6AB3}"/>
    <cellStyle name="Normal 13 2 4" xfId="5376" xr:uid="{93D14B33-1BE4-4AC9-B6F8-F1EBA6A3C9AD}"/>
    <cellStyle name="Normal 13 2 4 2" xfId="5649" xr:uid="{9F1D195C-5BCC-4B92-A988-CB0F2F6579C5}"/>
    <cellStyle name="Normal 13 2 5" xfId="5477" xr:uid="{F3D8434F-E731-45C8-B4EE-F4CF837B61C4}"/>
    <cellStyle name="Normal 13 2 6" xfId="5795" xr:uid="{9DFF3999-9A68-44C1-93B2-E7836E6E6B03}"/>
    <cellStyle name="Normal 13 3" xfId="269" xr:uid="{97FABF1F-E082-45CE-ACF8-95CFF37A7E17}"/>
    <cellStyle name="Normal 13 3 2" xfId="4421" xr:uid="{A348C523-C411-4E65-8570-DE6701518049}"/>
    <cellStyle name="Normal 13 3 2 2" xfId="5704" xr:uid="{9B5F80DC-5974-4C49-B4B4-ED355C770ADC}"/>
    <cellStyle name="Normal 13 3 3" xfId="4338" xr:uid="{3A18F241-56FB-4F16-BCDC-F27372F4D54C}"/>
    <cellStyle name="Normal 13 3 3 2" xfId="5532" xr:uid="{FF8BE152-1C99-4D6A-83E5-3F15F72C5323}"/>
    <cellStyle name="Normal 13 3 3 2 2" xfId="6870" xr:uid="{7D2601DA-D406-42C0-8375-02FCC843844E}"/>
    <cellStyle name="Normal 13 3 4" xfId="4566" xr:uid="{9AE0BC18-A02B-4B17-988D-56283D5BB211}"/>
    <cellStyle name="Normal 13 3 4 2" xfId="6840" xr:uid="{9CA046D2-26FB-47A1-A7E1-2E0A718E8BDF}"/>
    <cellStyle name="Normal 13 3 5" xfId="4726" xr:uid="{B2A04156-76E8-4DB3-8845-48D42C66B2D2}"/>
    <cellStyle name="Normal 13 4" xfId="4339" xr:uid="{F213057A-BEAA-4F3D-8E01-04B15A391986}"/>
    <cellStyle name="Normal 13 4 2" xfId="5426" xr:uid="{D3403E3A-87FA-4999-8226-3620AA0187E3}"/>
    <cellStyle name="Normal 13 4 2 2" xfId="5762" xr:uid="{A6F371DD-DA75-4E43-B265-4EF13522D0FA}"/>
    <cellStyle name="Normal 13 4 3" xfId="5590" xr:uid="{7F30608E-5A68-4254-B522-2431847A1C77}"/>
    <cellStyle name="Normal 13 5" xfId="4336" xr:uid="{C3DDD8E3-E0A6-4F7E-96AA-D83DC38C8DEF}"/>
    <cellStyle name="Normal 13 5 2" xfId="5648" xr:uid="{3A99474A-F2BF-4E47-96F5-9F6D1180CBEC}"/>
    <cellStyle name="Normal 13 5 2 2" xfId="6869" xr:uid="{6E10F208-6FBB-4DE7-B059-C72730593871}"/>
    <cellStyle name="Normal 13 5 3" xfId="5375" xr:uid="{CDDECF08-517F-4102-A3F5-E476D6F97636}"/>
    <cellStyle name="Normal 13 6" xfId="5476" xr:uid="{419E5D61-9B11-45CC-B9F2-091ACE3DA55E}"/>
    <cellStyle name="Normal 13 7" xfId="6947" xr:uid="{938CF90B-EFB7-4AA2-8BB4-35FBB7267731}"/>
    <cellStyle name="Normal 13 8" xfId="5794" xr:uid="{224DF85F-37C3-43E5-A50A-885FE9769A2A}"/>
    <cellStyle name="Normal 14" xfId="65" xr:uid="{AD858D59-2FAA-465B-AEA7-922B7584B218}"/>
    <cellStyle name="Normal 14 18" xfId="4341" xr:uid="{5DD17558-4B75-4736-92D9-3BC4F14B0889}"/>
    <cellStyle name="Normal 14 18 2" xfId="6872" xr:uid="{DE859F58-DC55-48A0-A1DB-E54205CFFAC0}"/>
    <cellStyle name="Normal 14 2" xfId="270" xr:uid="{252342CD-640A-401B-A5EC-21B193B3F907}"/>
    <cellStyle name="Normal 14 2 2" xfId="430" xr:uid="{4A1CD30F-A968-4D5C-9256-62F98A71AE60}"/>
    <cellStyle name="Normal 14 2 2 2" xfId="431" xr:uid="{65D9F42E-991B-411E-B1DB-82FCFAAD1B52}"/>
    <cellStyle name="Normal 14 2 2 2 2" xfId="5428" xr:uid="{AD0AF341-6F9A-4AC1-930D-1D9864BA6226}"/>
    <cellStyle name="Normal 14 2 2 2 2 2" xfId="5766" xr:uid="{7741AA79-A4E3-46E0-AF85-925779CE76EE}"/>
    <cellStyle name="Normal 14 2 2 2 3" xfId="5594" xr:uid="{1EC169D5-A77D-4355-BD08-D3A9928AB5F8}"/>
    <cellStyle name="Normal 14 2 2 3" xfId="5395" xr:uid="{4F822E49-E020-4D49-A3F7-9D1F1692B569}"/>
    <cellStyle name="Normal 14 2 2 3 2" xfId="5706" xr:uid="{4D6F0F1D-F01F-41F2-B556-A977B039B802}"/>
    <cellStyle name="Normal 14 2 2 4" xfId="5534" xr:uid="{6444F701-1217-44FB-BD42-DA12C581528E}"/>
    <cellStyle name="Normal 14 2 3" xfId="432" xr:uid="{BAF635A1-B796-4A34-88D0-A1B2BCBED6E6}"/>
    <cellStyle name="Normal 14 2 3 2" xfId="5427" xr:uid="{5939EF89-2C57-4C9A-B81F-F78356CFF69E}"/>
    <cellStyle name="Normal 14 2 3 2 2" xfId="5765" xr:uid="{BEE74537-0AC2-473E-B5B3-0C440299FDC6}"/>
    <cellStyle name="Normal 14 2 3 3" xfId="5593" xr:uid="{6BF2B746-56D4-4D12-B3EC-8CB4686BF081}"/>
    <cellStyle name="Normal 14 2 4" xfId="5394" xr:uid="{D0BB0624-9A28-4D31-B5C1-09A706A177C8}"/>
    <cellStyle name="Normal 14 2 4 2" xfId="5705" xr:uid="{38F8C363-B388-45EF-B0C2-6147B81AFC53}"/>
    <cellStyle name="Normal 14 2 5" xfId="5533" xr:uid="{9DEF48A9-713D-4C2E-9C91-4917FF4CB8A2}"/>
    <cellStyle name="Normal 14 3" xfId="433" xr:uid="{B13474B4-C1A9-4BA1-8845-B521163DFD48}"/>
    <cellStyle name="Normal 14 3 2" xfId="4650" xr:uid="{8241EED7-5396-4099-98EF-22525D5D220C}"/>
    <cellStyle name="Normal 14 3 2 2" xfId="5707" xr:uid="{E860C8F0-6BAE-41A6-846C-7E0E8939C90A}"/>
    <cellStyle name="Normal 14 3 3" xfId="5535" xr:uid="{F0610D0A-2901-4207-9A59-233444BB5BC6}"/>
    <cellStyle name="Normal 14 4" xfId="4340" xr:uid="{45202554-BE34-4A1B-A47F-F3B2070CC0EB}"/>
    <cellStyle name="Normal 14 4 2" xfId="4544" xr:uid="{FF7B8E1F-FC58-49F0-943E-02265F5E9792}"/>
    <cellStyle name="Normal 14 4 2 2" xfId="5764" xr:uid="{0E715634-5C20-426D-800D-C89345B86667}"/>
    <cellStyle name="Normal 14 4 2 2 2" xfId="6871" xr:uid="{D5E26812-441C-41C7-A2A7-66ADE92FD4CB}"/>
    <cellStyle name="Normal 14 4 3" xfId="4727" xr:uid="{7FD51201-DD31-4EB0-950A-506FDE9A4B07}"/>
    <cellStyle name="Normal 14 4 3 2" xfId="5592" xr:uid="{65A6D839-FA01-4810-B147-289529AFF61D}"/>
    <cellStyle name="Normal 14 4 4" xfId="4703" xr:uid="{29C46952-09A2-48D2-A6EB-44649DAECE0A}"/>
    <cellStyle name="Normal 14 5" xfId="5377" xr:uid="{3B3D078F-9643-4C3C-BC7D-154B024D4D4F}"/>
    <cellStyle name="Normal 14 5 2" xfId="5650" xr:uid="{D85EEC0D-AE4A-46BA-9397-543027C2F30B}"/>
    <cellStyle name="Normal 14 6" xfId="5478" xr:uid="{688CCA9B-AAF4-40CA-A8AD-7E508B650DAA}"/>
    <cellStyle name="Normal 14 7" xfId="5796" xr:uid="{AF681463-67D6-4B8D-8FBB-552BE5F73A40}"/>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2 2 2" xfId="5708" xr:uid="{A5EEB06C-A145-4C7A-97FF-14C87AA4C832}"/>
    <cellStyle name="Normal 15 2 2 3" xfId="5536" xr:uid="{A9EA1577-8606-49AD-9CA7-847491839189}"/>
    <cellStyle name="Normal 15 2 3" xfId="4546" xr:uid="{71A96D9D-9392-4585-B9C6-4867E8EA1921}"/>
    <cellStyle name="Normal 15 2 3 2" xfId="5429" xr:uid="{B18E272E-3EEB-4F1C-B67B-AABE1E82F7EF}"/>
    <cellStyle name="Normal 15 2 3 2 2" xfId="5768" xr:uid="{B120D606-2FE3-4F53-994A-B9701C56301F}"/>
    <cellStyle name="Normal 15 2 3 3" xfId="5596" xr:uid="{5638A668-9340-43D5-BAEB-75FE1465EFB9}"/>
    <cellStyle name="Normal 15 2 4" xfId="5379" xr:uid="{D057AA1D-CDE7-4E1E-AC08-C1B6E6DB7CFC}"/>
    <cellStyle name="Normal 15 2 4 2" xfId="5652" xr:uid="{C13A50F3-0530-4E96-B7F6-97CBBFEE94FF}"/>
    <cellStyle name="Normal 15 2 5" xfId="5480" xr:uid="{E51070F7-134A-4CC0-B784-5508694BA3BB}"/>
    <cellStyle name="Normal 15 3" xfId="272" xr:uid="{10C8EA9B-EA32-44B2-A716-16F3BC5BC610}"/>
    <cellStyle name="Normal 15 3 2" xfId="4422" xr:uid="{50BC7103-2D4D-49B5-A10F-943F3ED0A829}"/>
    <cellStyle name="Normal 15 3 2 2" xfId="5709" xr:uid="{1299D75A-0AAD-49BE-8E8D-D22AFF8BA2DA}"/>
    <cellStyle name="Normal 15 3 3" xfId="4343" xr:uid="{64B0A411-16E5-45AE-82AC-E055297E6846}"/>
    <cellStyle name="Normal 15 3 3 2" xfId="5537" xr:uid="{DBB92A1D-4B33-448E-A690-A99FB13524CF}"/>
    <cellStyle name="Normal 15 3 3 2 2" xfId="6874" xr:uid="{503279D4-1845-4A40-97CE-B80EE98F1BE5}"/>
    <cellStyle name="Normal 15 3 4" xfId="4567" xr:uid="{68EE5631-E68C-4A8A-8C32-630E374C1C02}"/>
    <cellStyle name="Normal 15 3 4 2" xfId="6841" xr:uid="{857CE1E0-C3BE-4174-82CC-5C2631EECEA6}"/>
    <cellStyle name="Normal 15 3 5" xfId="4729" xr:uid="{B2514A70-B14E-44AD-B826-0FA23AF292A1}"/>
    <cellStyle name="Normal 15 4" xfId="4342" xr:uid="{3C7424CC-0D46-416F-979A-C65FAE6E265C}"/>
    <cellStyle name="Normal 15 4 2" xfId="4545" xr:uid="{593BDC18-5870-4BAA-B971-FAFD7A704490}"/>
    <cellStyle name="Normal 15 4 2 2" xfId="5767" xr:uid="{66624AA4-6F42-49F2-9118-12EA7D0DE094}"/>
    <cellStyle name="Normal 15 4 2 2 2" xfId="6873" xr:uid="{0B73CD19-3459-43E6-8489-8839FC3D5670}"/>
    <cellStyle name="Normal 15 4 3" xfId="4728" xr:uid="{9E2E8292-D023-4A58-BAD0-CCB6E383FBAE}"/>
    <cellStyle name="Normal 15 4 3 2" xfId="5595" xr:uid="{F9DC0CCA-A141-4B36-B497-9E95C6566705}"/>
    <cellStyle name="Normal 15 4 4" xfId="4704" xr:uid="{F7542C3E-8764-4C97-AFD9-683B1448ADBF}"/>
    <cellStyle name="Normal 15 5" xfId="5378" xr:uid="{1B16E8B5-AF56-4C57-AC2D-E71BD6CAFFCD}"/>
    <cellStyle name="Normal 15 5 2" xfId="5651" xr:uid="{54FDD686-9821-4B0D-A469-BF8E28919F79}"/>
    <cellStyle name="Normal 15 6" xfId="5479" xr:uid="{C70C6537-FD27-4620-8DD5-D73449CE6FF1}"/>
    <cellStyle name="Normal 15 7" xfId="5797" xr:uid="{CB9DE4B6-9F6B-4AA8-8B46-11A4640E4386}"/>
    <cellStyle name="Normal 16" xfId="68" xr:uid="{A40A74D6-3287-4FA3-9B55-8DC36118DAB6}"/>
    <cellStyle name="Normal 16 2" xfId="273" xr:uid="{DB88BD13-4D36-4712-B32F-BCB41BEDDF42}"/>
    <cellStyle name="Normal 16 2 2" xfId="4423" xr:uid="{0A717922-D25A-4498-B1BD-0BC73B1F9EFE}"/>
    <cellStyle name="Normal 16 2 2 2" xfId="5710" xr:uid="{305E0B89-AF0C-4E83-8195-68342745DD0C}"/>
    <cellStyle name="Normal 16 2 3" xfId="4344" xr:uid="{EA469264-B17A-4435-900F-26DEC65F4EFA}"/>
    <cellStyle name="Normal 16 2 3 2" xfId="5538" xr:uid="{351BC609-32EA-41CD-8029-FC957C36AB98}"/>
    <cellStyle name="Normal 16 2 3 2 2" xfId="6875" xr:uid="{886B024D-2EA0-44C1-8B87-72E368CEEC35}"/>
    <cellStyle name="Normal 16 2 4" xfId="4568" xr:uid="{ADF89DC2-8C27-496B-BF91-55C4A601DC47}"/>
    <cellStyle name="Normal 16 2 4 2" xfId="6842" xr:uid="{0AD76BBD-FB32-4E24-A6FB-583934CB96B4}"/>
    <cellStyle name="Normal 16 2 5" xfId="4730" xr:uid="{1389548F-9BDC-4DAA-8A86-84A0257A7D0D}"/>
    <cellStyle name="Normal 16 3" xfId="274" xr:uid="{63F2C2C3-0FF8-4DFA-B4E4-8B23FA875AE4}"/>
    <cellStyle name="Normal 16 3 2" xfId="5430" xr:uid="{089FC954-1513-405A-83ED-40E9FE179A44}"/>
    <cellStyle name="Normal 16 3 2 2" xfId="5769" xr:uid="{DC1CEE91-E866-4C94-A6D9-98C9C8B24CAD}"/>
    <cellStyle name="Normal 16 3 3" xfId="5597" xr:uid="{8A5735A8-FBBA-4E46-A426-564A6BCEEC2C}"/>
    <cellStyle name="Normal 16 4" xfId="5380" xr:uid="{AA9725AF-0ED6-4516-A562-FDD59515D891}"/>
    <cellStyle name="Normal 16 4 2" xfId="5653" xr:uid="{9747673F-481C-4AE7-850D-353885C268B1}"/>
    <cellStyle name="Normal 16 5" xfId="5481" xr:uid="{31058DEF-0418-4A1C-85D5-751B241AD41E}"/>
    <cellStyle name="Normal 17" xfId="69" xr:uid="{4D891DAA-81AA-41E2-B13C-67C4DDCAE4D6}"/>
    <cellStyle name="Normal 17 2" xfId="275" xr:uid="{5BB302EA-70F5-49F5-BBB8-315DF785AB56}"/>
    <cellStyle name="Normal 17 2 2" xfId="4424" xr:uid="{62EFE749-294F-427D-B290-DDB7799167B6}"/>
    <cellStyle name="Normal 17 2 2 2" xfId="5711" xr:uid="{6F2B441D-C7BB-4B0E-9E46-DB4B556D64E2}"/>
    <cellStyle name="Normal 17 2 3" xfId="4346" xr:uid="{09F723AD-F357-4F0D-B84F-809FBD69FF4B}"/>
    <cellStyle name="Normal 17 2 3 2" xfId="5539" xr:uid="{EC90EB02-87EB-4223-AA08-D185CE984220}"/>
    <cellStyle name="Normal 17 2 3 2 2" xfId="6877" xr:uid="{108A42B9-4C7D-41D1-8C0D-FABF4674D088}"/>
    <cellStyle name="Normal 17 2 4" xfId="4569" xr:uid="{BDCB9E1E-7BEC-48E7-A677-019128827381}"/>
    <cellStyle name="Normal 17 2 4 2" xfId="6843" xr:uid="{49938E66-601B-4D64-A566-C7E8A6C20786}"/>
    <cellStyle name="Normal 17 2 5" xfId="4731" xr:uid="{ED6C9711-91F6-4C69-8252-FCB2738F4D1E}"/>
    <cellStyle name="Normal 17 3" xfId="4347" xr:uid="{481EB732-2FAD-4447-9EDB-EDE4C8ED2BC6}"/>
    <cellStyle name="Normal 17 3 2" xfId="5431" xr:uid="{1D630A6A-4AC9-49B6-BBC1-6C5999AA0726}"/>
    <cellStyle name="Normal 17 3 2 2" xfId="5770" xr:uid="{63973D42-D8A7-43BF-9644-63C117CD14D9}"/>
    <cellStyle name="Normal 17 3 3" xfId="5598" xr:uid="{B799F2A2-D946-49C1-8ECB-D3F7F5C550BB}"/>
    <cellStyle name="Normal 17 4" xfId="4345" xr:uid="{802801DF-A2EF-46AF-B789-2CDADD99F9E1}"/>
    <cellStyle name="Normal 17 4 2" xfId="5654" xr:uid="{1708B1C3-CF2B-46D8-9B56-E0BC3F6985F6}"/>
    <cellStyle name="Normal 17 4 2 2" xfId="6876" xr:uid="{92013356-5B84-4F21-A902-388EAE4160FC}"/>
    <cellStyle name="Normal 17 4 3" xfId="5381" xr:uid="{05CF6F24-9148-46B2-A970-F4A32875F604}"/>
    <cellStyle name="Normal 17 5" xfId="5482" xr:uid="{92B586B9-5BD5-4087-AAD9-30CF3774583B}"/>
    <cellStyle name="Normal 17 6" xfId="6948" xr:uid="{637808A0-6C96-479C-B5F4-5DC6589B26C7}"/>
    <cellStyle name="Normal 17 7" xfId="5798" xr:uid="{330BB002-F9C2-4D00-94E1-AB217E98F916}"/>
    <cellStyle name="Normal 18" xfId="70" xr:uid="{E2CD015D-FAE6-4BC9-B600-5F7115FB0319}"/>
    <cellStyle name="Normal 18 2" xfId="276" xr:uid="{529F3A70-3152-4203-B04C-A1B3C8877AF2}"/>
    <cellStyle name="Normal 18 2 2" xfId="4454" xr:uid="{3E611D3C-8FB2-4594-A2A9-8CF51C298D22}"/>
    <cellStyle name="Normal 18 2 2 2" xfId="5712" xr:uid="{5035620B-F067-4EC1-BE27-A5EE104A62C9}"/>
    <cellStyle name="Normal 18 2 3" xfId="5540" xr:uid="{522BF398-2BC5-4558-B473-DE1D0144DB9C}"/>
    <cellStyle name="Normal 18 3" xfId="4348" xr:uid="{8E6157EE-2DB7-4C2C-A27E-F14EA678B45F}"/>
    <cellStyle name="Normal 18 3 2" xfId="4547" xr:uid="{9B0D38A2-70E2-4B93-AD34-FB324D9CBDCE}"/>
    <cellStyle name="Normal 18 3 2 2" xfId="5771" xr:uid="{EC96B013-6002-4CC8-8C9F-9017FE219612}"/>
    <cellStyle name="Normal 18 3 3" xfId="4732" xr:uid="{E7F06C0D-2DAD-4CE1-A14D-FB9B2C9DD3E7}"/>
    <cellStyle name="Normal 18 3 3 2" xfId="5599" xr:uid="{ED5BA9D4-31A9-4EC8-AF00-441737D61E26}"/>
    <cellStyle name="Normal 18 3 4" xfId="4705" xr:uid="{E9C9F472-5134-40A8-BE9A-A20AF269380A}"/>
    <cellStyle name="Normal 18 4" xfId="5382" xr:uid="{40B8CF56-3F86-434E-85D4-1906A66639EA}"/>
    <cellStyle name="Normal 18 4 2" xfId="5655" xr:uid="{D57C99DD-73F8-49D5-A104-D1010D807872}"/>
    <cellStyle name="Normal 18 5" xfId="5483" xr:uid="{03D74D7F-14E6-45A2-B2CC-1C679C1636AE}"/>
    <cellStyle name="Normal 18 6" xfId="5799" xr:uid="{FBF8280D-7604-43AC-9094-6F21AC868A2F}"/>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2 2 2" xfId="5713" xr:uid="{5CAF5DAB-9386-426B-8C89-496A9A31991E}"/>
    <cellStyle name="Normal 19 2 2 3" xfId="5541" xr:uid="{9D218EF6-3A1D-48F8-B71F-63FE967A34BB}"/>
    <cellStyle name="Normal 19 2 3" xfId="4549" xr:uid="{AC53853B-4249-4BF8-8C52-BD0F3EB7BA71}"/>
    <cellStyle name="Normal 19 2 3 2" xfId="5433" xr:uid="{C1C2FBC1-F748-4FA2-9D24-3FF5A1A87D35}"/>
    <cellStyle name="Normal 19 2 3 2 2" xfId="5773" xr:uid="{7E80CB0A-1841-482F-A378-CC75115BC275}"/>
    <cellStyle name="Normal 19 2 3 3" xfId="5601" xr:uid="{50D8EFD8-1E3E-4675-86D5-BE3A7185BB09}"/>
    <cellStyle name="Normal 19 2 4" xfId="5384" xr:uid="{02C83F2C-C520-452C-AAE4-E6C314521B10}"/>
    <cellStyle name="Normal 19 2 4 2" xfId="5657" xr:uid="{127066DC-126A-4DD1-A099-592EFB504BC3}"/>
    <cellStyle name="Normal 19 2 5" xfId="5485" xr:uid="{F09D1754-3BBD-4124-BE4E-0EF6AF9DB4FA}"/>
    <cellStyle name="Normal 19 3" xfId="278" xr:uid="{9F2CD0CD-73A8-473A-9560-DFC2BBE70441}"/>
    <cellStyle name="Normal 19 3 2" xfId="4652" xr:uid="{0600B651-B636-494D-8EEB-2C43EEA16845}"/>
    <cellStyle name="Normal 19 3 2 2" xfId="5714" xr:uid="{F3F96555-1F95-4C16-AE28-A046914BC164}"/>
    <cellStyle name="Normal 19 3 3" xfId="5542" xr:uid="{69700388-8FD2-4D6B-8B09-8963C5747A60}"/>
    <cellStyle name="Normal 19 4" xfId="4548" xr:uid="{357146D4-C2D5-4833-8C68-2CC8FCB75B57}"/>
    <cellStyle name="Normal 19 4 2" xfId="5432" xr:uid="{6D72995F-00B7-44BA-AACD-785B019E899D}"/>
    <cellStyle name="Normal 19 4 2 2" xfId="5772" xr:uid="{147C8EDA-4D5B-4746-BD2D-C682962571BC}"/>
    <cellStyle name="Normal 19 4 3" xfId="5600" xr:uid="{8BF518D2-ACC3-4DA1-8E59-E89BADCFA8A3}"/>
    <cellStyle name="Normal 19 5" xfId="5383" xr:uid="{B2FF92CB-8DB1-4D5F-965A-CFD8F4F36647}"/>
    <cellStyle name="Normal 19 5 2" xfId="5656" xr:uid="{E3F6C464-7725-4963-92B7-1286E25367F5}"/>
    <cellStyle name="Normal 19 6" xfId="5484" xr:uid="{A0F7C112-FE79-47F8-81F7-129C36408B69}"/>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2 2 2" xfId="5715" xr:uid="{4574126F-4DD1-4A84-998F-DEE81BB302D9}"/>
    <cellStyle name="Normal 2 2 2 2 3" xfId="5543" xr:uid="{3EA1B34A-7A22-45F4-A15D-8B77B0DF1024}"/>
    <cellStyle name="Normal 2 2 2 3" xfId="4551" xr:uid="{2CDAFE58-EF58-4EE9-BAC0-6149953CA5DB}"/>
    <cellStyle name="Normal 2 2 2 3 2" xfId="5434" xr:uid="{C40B8C76-C8D4-4A05-9A50-6E710A141B2C}"/>
    <cellStyle name="Normal 2 2 2 3 2 2" xfId="5775" xr:uid="{2F8AB0A3-284D-44DB-96BF-03DA580F0CB0}"/>
    <cellStyle name="Normal 2 2 2 3 3" xfId="5603" xr:uid="{6ABAD388-EB47-44BB-B6E1-8E62BC3E7C29}"/>
    <cellStyle name="Normal 2 2 2 4" xfId="5386" xr:uid="{6AF67F08-50E0-4E90-A722-C55B47D0B99F}"/>
    <cellStyle name="Normal 2 2 2 4 2" xfId="5659" xr:uid="{9401EDAF-AAD2-46D4-8220-C5C6400E216A}"/>
    <cellStyle name="Normal 2 2 2 5" xfId="5486" xr:uid="{134EA831-F0A1-4798-AA90-6B74691DD230}"/>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3 2" xfId="5544" xr:uid="{53163C15-C48A-4B6F-BCC3-40C85B3CD6A1}"/>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2 2" xfId="5774" xr:uid="{FCF3F49D-AB99-4457-A1F6-A6BF9576C126}"/>
    <cellStyle name="Normal 2 2 4 2 2 2" xfId="6878" xr:uid="{56964CB6-DBBC-4E32-BFDF-DB67AC6ABEE6}"/>
    <cellStyle name="Normal 2 2 4 3" xfId="4733" xr:uid="{DB5B2A64-FF53-4FF5-9C52-E95A2B38533D}"/>
    <cellStyle name="Normal 2 2 4 3 2" xfId="5602" xr:uid="{F096F480-EBF6-4435-B690-384B3810D502}"/>
    <cellStyle name="Normal 2 2 4 4" xfId="4707" xr:uid="{1617661E-5D26-4CB1-9737-31534BC729A8}"/>
    <cellStyle name="Normal 2 2 5" xfId="4654" xr:uid="{421C16C5-1DA7-4B63-B599-671EC74A8B35}"/>
    <cellStyle name="Normal 2 2 5 2" xfId="5658" xr:uid="{DD261775-F009-4139-973B-043457AB6E15}"/>
    <cellStyle name="Normal 2 2 5 3" xfId="5385" xr:uid="{93FBFA13-DA06-4972-ADB8-01177D756F23}"/>
    <cellStyle name="Normal 2 2 6" xfId="4753" xr:uid="{8D75BE3D-DA7F-4E49-A52A-A2DBBA8DE44A}"/>
    <cellStyle name="Normal 2 2 7" xfId="5800" xr:uid="{EDCA853D-FCEC-43DB-A0B8-22EBB377E9E9}"/>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2 2 2" xfId="5716" xr:uid="{8DE4A5E7-91B7-484A-8F30-F6C55005063D}"/>
    <cellStyle name="Normal 2 3 2 2 3" xfId="5545" xr:uid="{24C527CB-9936-419D-87D5-BA004C22FB4F}"/>
    <cellStyle name="Normal 2 3 2 3" xfId="4351" xr:uid="{45F1EACF-CDB8-446D-9869-A3663B2DF73A}"/>
    <cellStyle name="Normal 2 3 2 3 2" xfId="4553" xr:uid="{B2342D70-F4F9-4407-BF7F-BC55CD6929EC}"/>
    <cellStyle name="Normal 2 3 2 3 2 2" xfId="5777" xr:uid="{79CCEC7A-F751-4429-BD39-B96833C69B6B}"/>
    <cellStyle name="Normal 2 3 2 3 2 2 2" xfId="6879" xr:uid="{5D4CC633-58FF-40F2-825A-EC380C1F2275}"/>
    <cellStyle name="Normal 2 3 2 3 3" xfId="4735" xr:uid="{EAE6ECE8-2DC5-46E7-8632-190C120ED84D}"/>
    <cellStyle name="Normal 2 3 2 3 3 2" xfId="5605" xr:uid="{8E72B6F4-B414-4273-9984-08881F67D371}"/>
    <cellStyle name="Normal 2 3 2 3 4" xfId="4708" xr:uid="{9C03616C-505B-4FC4-B4EC-DA0B039A5EC8}"/>
    <cellStyle name="Normal 2 3 2 4" xfId="5387" xr:uid="{B0933E0A-970A-41A3-ADD4-4B44CEEF4F45}"/>
    <cellStyle name="Normal 2 3 2 4 2" xfId="5661" xr:uid="{DE3A97B7-90E4-4274-A2AE-792FD22226EB}"/>
    <cellStyle name="Normal 2 3 2 5" xfId="5488" xr:uid="{6C35771C-A22B-44BF-AEB3-8C61397419A1}"/>
    <cellStyle name="Normal 2 3 2 6" xfId="5802" xr:uid="{08036CE1-9664-453E-A3C7-EC2537D61A80}"/>
    <cellStyle name="Normal 2 3 3" xfId="77" xr:uid="{7404C4C3-80FD-4356-9805-8453BDF98B33}"/>
    <cellStyle name="Normal 2 3 4" xfId="78" xr:uid="{A44FDFF4-4B7D-4F5A-9346-6AF224209445}"/>
    <cellStyle name="Normal 2 3 4 10" xfId="7011" xr:uid="{F84B215D-2901-48DB-B401-96C0C61EE9F3}"/>
    <cellStyle name="Normal 2 3 4 2" xfId="6032" xr:uid="{68A71398-21E5-4A73-B041-BEFC0420BA55}"/>
    <cellStyle name="Normal 2 3 4 2 2" xfId="6120" xr:uid="{27CFB941-C001-4046-853B-269EB5708627}"/>
    <cellStyle name="Normal 2 3 4 2 2 2" xfId="6067" xr:uid="{CC626A20-776F-42E6-9E15-63C89842B7AE}"/>
    <cellStyle name="Normal 2 3 4 2 2 2 2" xfId="6091" xr:uid="{47FCC79E-4EAD-4A89-8C87-C58850E2CF7D}"/>
    <cellStyle name="Normal 2 3 4 2 2 2 2 2" xfId="6151" xr:uid="{A2A00132-AF3B-4BBE-BC0B-284580793EC6}"/>
    <cellStyle name="Normal 2 3 4 2 2 2 2 3" xfId="7175" xr:uid="{58D1AE86-B976-4A95-8742-D2F19D5424EC}"/>
    <cellStyle name="Normal 2 3 4 2 2 2 3" xfId="6964" xr:uid="{F9613A80-2D29-42D0-8136-5072BABCA872}"/>
    <cellStyle name="Normal 2 3 4 2 2 2 4" xfId="7056" xr:uid="{53CFD650-5C34-4EC9-99E5-907844E0E907}"/>
    <cellStyle name="Normal 2 3 4 2 2 3" xfId="5882" xr:uid="{073F6BBB-7FFA-4052-8735-24A92C853340}"/>
    <cellStyle name="Normal 2 3 4 2 2 3 2" xfId="6205" xr:uid="{B04AE52A-B24C-4337-97CF-C9B397E94713}"/>
    <cellStyle name="Normal 2 3 4 2 2 3 3" xfId="7107" xr:uid="{47E08805-DF2C-4B71-91BB-CE7F385C10FF}"/>
    <cellStyle name="Normal 2 3 4 2 2 4" xfId="5869" xr:uid="{D2A1A6EC-3E24-40B0-9BE1-E91B8DE1E0DA}"/>
    <cellStyle name="Normal 2 3 4 2 2 5" xfId="6083" xr:uid="{23B8940A-B6E6-45FC-8E02-9C94FDD5CC9A}"/>
    <cellStyle name="Normal 2 3 4 2 2 6" xfId="7029" xr:uid="{6F7DE1BA-A50E-4DEE-9C25-90FCE5A55D51}"/>
    <cellStyle name="Normal 2 3 4 2 3" xfId="6118" xr:uid="{D40E3C0B-6D41-4D94-89A7-8DDB294A8A63}"/>
    <cellStyle name="Normal 2 3 4 2 3 2" xfId="5835" xr:uid="{3248814F-493C-495F-8BB5-553F1701EF87}"/>
    <cellStyle name="Normal 2 3 4 2 3 2 2" xfId="5872" xr:uid="{ACD560CE-D226-469A-8B78-546B685C3081}"/>
    <cellStyle name="Normal 2 3 4 2 3 2 3" xfId="7158" xr:uid="{45854E8C-FE34-4FFF-9FB7-1192D6E02C3A}"/>
    <cellStyle name="Normal 2 3 4 2 3 3" xfId="6131" xr:uid="{FD81D130-41D5-47CD-B5BF-D779BE6B5B6B}"/>
    <cellStyle name="Normal 2 3 4 2 3 4" xfId="7043" xr:uid="{8ADC1E96-A707-4AB9-B3E9-9E08D21BF066}"/>
    <cellStyle name="Normal 2 3 4 2 4" xfId="6179" xr:uid="{8A5C7384-182B-4433-852C-558601619FD9}"/>
    <cellStyle name="Normal 2 3 4 2 4 2" xfId="6099" xr:uid="{E9EC2833-4133-400D-AA3E-CC5CBF79DA76}"/>
    <cellStyle name="Normal 2 3 4 2 4 2 2" xfId="5937" xr:uid="{B7A4330E-E78C-457E-934A-956459A68672}"/>
    <cellStyle name="Normal 2 3 4 2 4 2 3" xfId="7143" xr:uid="{3821B256-3A6D-49F8-9A73-6D878DEA25A2}"/>
    <cellStyle name="Normal 2 3 4 2 4 3" xfId="6998" xr:uid="{4B05EA27-F4E4-4EA1-9EA5-E417FCADE5E0}"/>
    <cellStyle name="Normal 2 3 4 2 4 4" xfId="7070" xr:uid="{14D9DA42-E7E7-4FA9-8F54-4EC90E2D286E}"/>
    <cellStyle name="Normal 2 3 4 2 5" xfId="5993" xr:uid="{B8D30913-D661-4E55-9E9A-3C2E0764EB2F}"/>
    <cellStyle name="Normal 2 3 4 2 5 2" xfId="6140" xr:uid="{BB93D2D2-2D87-40B2-9EA4-164C043CE2AB}"/>
    <cellStyle name="Normal 2 3 4 2 5 3" xfId="7125" xr:uid="{1379E67C-C23E-4CB5-B3A4-FB7A97A70A85}"/>
    <cellStyle name="Normal 2 3 4 2 6" xfId="5885" xr:uid="{78D621BA-F31A-4DCB-9138-A3DA52AE725E}"/>
    <cellStyle name="Normal 2 3 4 2 6 2" xfId="5811" xr:uid="{C1293F2F-5A91-43D4-9C22-0BFD9423802A}"/>
    <cellStyle name="Normal 2 3 4 2 6 3" xfId="7089" xr:uid="{66B0948D-E578-4FD0-9342-E3E5A9853CAA}"/>
    <cellStyle name="Normal 2 3 4 2 7" xfId="5830" xr:uid="{09A6EFDD-04F7-4D2F-8820-09AD997B3B0E}"/>
    <cellStyle name="Normal 2 3 4 2 8" xfId="5965" xr:uid="{0D1DF6A0-BE92-4385-A76A-FC20055358D6}"/>
    <cellStyle name="Normal 2 3 4 2 9" xfId="7017" xr:uid="{C0E7B6AA-7923-4EC6-B0C2-4F5155398BFF}"/>
    <cellStyle name="Normal 2 3 4 3" xfId="6991" xr:uid="{4E350700-4039-47C5-A16D-01B3D66CA723}"/>
    <cellStyle name="Normal 2 3 4 3 2" xfId="6014" xr:uid="{6631ADC3-5AF9-4BF1-B291-10C5470AD59B}"/>
    <cellStyle name="Normal 2 3 4 3 2 2" xfId="5978" xr:uid="{9F4CE636-D094-4B81-A1A5-FE22D1A15919}"/>
    <cellStyle name="Normal 2 3 4 3 2 2 2" xfId="6038" xr:uid="{3DA8D559-F884-4ADC-95C9-E890D26CECF7}"/>
    <cellStyle name="Normal 2 3 4 3 2 2 3" xfId="7168" xr:uid="{3A17272E-4301-4315-B986-60FF87811071}"/>
    <cellStyle name="Normal 2 3 4 3 2 3" xfId="6165" xr:uid="{278888FD-550E-4999-877F-826566B98A0F}"/>
    <cellStyle name="Normal 2 3 4 3 2 4" xfId="7050" xr:uid="{8D546D02-CD6D-4C3F-BE73-20C8B15AE00E}"/>
    <cellStyle name="Normal 2 3 4 3 3" xfId="5840" xr:uid="{19964C63-28A5-41D8-B513-A82416283CCF}"/>
    <cellStyle name="Normal 2 3 4 3 3 2" xfId="5816" xr:uid="{A59EEB02-06B2-41EF-AE60-D7C10A59158D}"/>
    <cellStyle name="Normal 2 3 4 3 3 3" xfId="7099" xr:uid="{F44C9516-0E76-49C6-B494-4C384CA66074}"/>
    <cellStyle name="Normal 2 3 4 3 4" xfId="7006" xr:uid="{E94FFD08-877E-45CB-896E-350B7CAD7E99}"/>
    <cellStyle name="Normal 2 3 4 3 5" xfId="6061" xr:uid="{0C28DA1F-7B85-483A-A202-8D5ED59104D1}"/>
    <cellStyle name="Normal 2 3 4 3 6" xfId="7024" xr:uid="{59B1C96C-89D5-4A0A-9111-3FCCC0A3FA49}"/>
    <cellStyle name="Normal 2 3 4 4" xfId="5813" xr:uid="{A51D5C43-D311-423D-B65A-5C347E331513}"/>
    <cellStyle name="Normal 2 3 4 4 2" xfId="5985" xr:uid="{6364E470-C1CE-4668-913A-A71892ADD406}"/>
    <cellStyle name="Normal 2 3 4 4 2 2" xfId="5933" xr:uid="{28B9FDC7-BC7D-4153-9922-907C27D74F78}"/>
    <cellStyle name="Normal 2 3 4 4 2 3" xfId="7150" xr:uid="{540932DD-61C0-4AB4-B6A6-289EC8F405A2}"/>
    <cellStyle name="Normal 2 3 4 4 3" xfId="5957" xr:uid="{FA12D5B7-2164-42E8-9F6C-7347C9CEAFF4}"/>
    <cellStyle name="Normal 2 3 4 4 4" xfId="7036" xr:uid="{C4F1EC77-6B14-46F3-973D-64867BAF5764}"/>
    <cellStyle name="Normal 2 3 4 5" xfId="6008" xr:uid="{15E50F53-154B-49AB-BF58-E7D6C8EB313C}"/>
    <cellStyle name="Normal 2 3 4 5 2" xfId="6159" xr:uid="{5AB4C291-DF36-4A19-B24A-285E9C2B8F47}"/>
    <cellStyle name="Normal 2 3 4 5 2 2" xfId="5918" xr:uid="{16BF59BC-4B32-41B8-B1FB-1ED0B8355974}"/>
    <cellStyle name="Normal 2 3 4 5 2 3" xfId="7134" xr:uid="{4A233F65-F9D6-443A-A779-7F08EEFCD320}"/>
    <cellStyle name="Normal 2 3 4 5 3" xfId="5832" xr:uid="{93D222E1-2D41-434F-B9DD-B75A0F580BAD}"/>
    <cellStyle name="Normal 2 3 4 5 4" xfId="7062" xr:uid="{045B4BE9-D438-47D6-9FD3-F234CAC1CC62}"/>
    <cellStyle name="Normal 2 3 4 6" xfId="6108" xr:uid="{32F280BD-9CE5-48F6-AA55-88F1481F991D}"/>
    <cellStyle name="Normal 2 3 4 6 2" xfId="5942" xr:uid="{6FB7D5D9-0F90-4D70-A94A-A88253279C3D}"/>
    <cellStyle name="Normal 2 3 4 6 3" xfId="7115" xr:uid="{AA7D4449-1031-4617-9E3A-AAA39D146206}"/>
    <cellStyle name="Normal 2 3 4 7" xfId="6002" xr:uid="{29C0E677-E4A1-4DD6-B79F-F3B756A183BB}"/>
    <cellStyle name="Normal 2 3 4 7 2" xfId="6029" xr:uid="{8BB47C37-9F6B-4122-B841-7915D80677BE}"/>
    <cellStyle name="Normal 2 3 4 7 3" xfId="7079" xr:uid="{3CD31DFC-FD88-4E74-AF35-FAEA5A1F73DC}"/>
    <cellStyle name="Normal 2 3 4 8" xfId="5819" xr:uid="{D98463C1-4548-40F1-ADC0-7C285DE82CD6}"/>
    <cellStyle name="Normal 2 3 4 9" xfId="5970" xr:uid="{61B143D4-7D70-40DB-964E-0AAD9328F233}"/>
    <cellStyle name="Normal 2 3 5" xfId="185" xr:uid="{EDDA1E2A-D656-41DD-963E-85A54E3360A4}"/>
    <cellStyle name="Normal 2 3 5 2" xfId="4658" xr:uid="{1D4902DD-EACB-4846-800F-2C04EFA81B64}"/>
    <cellStyle name="Normal 2 3 5 2 2" xfId="5717" xr:uid="{ACE86E08-6F61-4446-B15E-F1A90586AA0B}"/>
    <cellStyle name="Normal 2 3 5 3" xfId="5546" xr:uid="{246CF722-FFF5-4608-9658-C95BFC637416}"/>
    <cellStyle name="Normal 2 3 6" xfId="4350" xr:uid="{5BD728C1-63A9-44E9-B3F7-784AEF3AD3DA}"/>
    <cellStyle name="Normal 2 3 6 2" xfId="4552" xr:uid="{FA2BB18F-7B85-4057-9927-21C60664CB7D}"/>
    <cellStyle name="Normal 2 3 6 2 2" xfId="5776" xr:uid="{B8D92C33-E2CF-442B-8E6B-4655AF2FB20A}"/>
    <cellStyle name="Normal 2 3 6 3" xfId="4734" xr:uid="{BBDD48E2-E82D-4399-8C71-73DFA3932A4B}"/>
    <cellStyle name="Normal 2 3 6 3 2" xfId="5604" xr:uid="{6A1BB2DA-2F18-4BAD-BCE2-BE6623FAF978}"/>
    <cellStyle name="Normal 2 3 6 4" xfId="4709" xr:uid="{935AE237-3F3E-4C2D-ABC1-6C350B072F3A}"/>
    <cellStyle name="Normal 2 3 7" xfId="5318" xr:uid="{9592AC21-A131-45CE-9EBD-A9BD015046E6}"/>
    <cellStyle name="Normal 2 3 7 2" xfId="5660" xr:uid="{530B8EFD-A176-4D68-93DB-13A150596A68}"/>
    <cellStyle name="Normal 2 3 8" xfId="5487" xr:uid="{A85833F5-71DE-4EAC-B0C7-889AD06639B1}"/>
    <cellStyle name="Normal 2 3 9" xfId="5801" xr:uid="{451A3119-3E1F-404E-9B78-6AA9D4BA4B84}"/>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2 2" xfId="5718" xr:uid="{B5751D88-4BA9-43A4-BB82-66564C7F8953}"/>
    <cellStyle name="Normal 2 4 3 3" xfId="4673" xr:uid="{E1B52B28-B7AE-4728-B303-890D2B07C14B}"/>
    <cellStyle name="Normal 2 4 3 3 2" xfId="5547" xr:uid="{F4C38B08-4278-424F-908C-6C0E10DA2E69}"/>
    <cellStyle name="Normal 2 4 4" xfId="4554" xr:uid="{2109C38E-20F9-4CD2-A57A-68749E6156A6}"/>
    <cellStyle name="Normal 2 4 4 2" xfId="5435" xr:uid="{16585DC5-04E4-4A39-A725-00E2C52A1395}"/>
    <cellStyle name="Normal 2 4 4 2 2" xfId="5778" xr:uid="{D84C592D-AC18-41C2-905C-E91343B994BE}"/>
    <cellStyle name="Normal 2 4 4 3" xfId="5606" xr:uid="{B85F095D-C2BE-4191-9337-F4847B3CEC9F}"/>
    <cellStyle name="Normal 2 4 5" xfId="4754" xr:uid="{BCEBAD1F-8E51-4AC1-9AC6-A7C593A3FF7E}"/>
    <cellStyle name="Normal 2 4 5 2" xfId="5662" xr:uid="{70E0D744-E45F-46E5-A0A9-474E336F1259}"/>
    <cellStyle name="Normal 2 4 6" xfId="4752" xr:uid="{BEB44800-B8BF-43FD-8805-CC1FF4BBAA3B}"/>
    <cellStyle name="Normal 2 4 6 2" xfId="5489" xr:uid="{25B88D57-ACBF-4DAF-B637-C53D22011248}"/>
    <cellStyle name="Normal 2 4 7" xfId="5803" xr:uid="{5C971104-5410-4989-A674-55F8A203C003}"/>
    <cellStyle name="Normal 2 5" xfId="184" xr:uid="{6EBEF51B-78DA-405D-BBA3-A26BAE92C363}"/>
    <cellStyle name="Normal 2 5 2" xfId="284" xr:uid="{2482D63D-119E-4086-932A-2E4D079533F5}"/>
    <cellStyle name="Normal 2 5 2 2" xfId="2505" xr:uid="{07202DE2-DAD1-4D85-8086-EACA281A4E85}"/>
    <cellStyle name="Normal 2 5 2 2 2" xfId="5727" xr:uid="{8F5A2787-1B40-4CDA-9B74-F8F8B83AA4BA}"/>
    <cellStyle name="Normal 2 5 2 2 3" xfId="5397" xr:uid="{F394E304-A31E-49F8-82D2-7E32E8401C59}"/>
    <cellStyle name="Normal 2 5 2 3" xfId="5555" xr:uid="{4E010BB2-F775-41F9-A186-79631A18508C}"/>
    <cellStyle name="Normal 2 5 3" xfId="283" xr:uid="{81E7DEF3-ED32-4C7E-B9F7-C26D871B18CC}"/>
    <cellStyle name="Normal 2 5 3 2" xfId="4586" xr:uid="{6DB7F199-F72A-45A6-9FF2-59D6B41C97CF}"/>
    <cellStyle name="Normal 2 5 3 2 2" xfId="5719" xr:uid="{6D6761C1-E22A-46BA-870E-0D7B05B03344}"/>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2 2" xfId="6850" xr:uid="{13A5E93E-E340-4E33-9225-A212948B01A7}"/>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2 2" xfId="6939" xr:uid="{DE972FEF-5C63-42C5-B49C-379D679A124E}"/>
    <cellStyle name="Normal 20 2 2 3" xfId="4417" xr:uid="{538ACC43-90B3-4403-9B80-1494F1F104AD}"/>
    <cellStyle name="Normal 20 2 2 3 2" xfId="6935" xr:uid="{55F1E264-8FD3-4786-B065-0E9215393309}"/>
    <cellStyle name="Normal 20 2 2 4" xfId="4582" xr:uid="{FDEED036-0FA0-4274-8920-A2D45FB0CC86}"/>
    <cellStyle name="Normal 20 2 2 4 2" xfId="6845" xr:uid="{6DBC6BCF-BF73-4E25-82C0-423E3C993A57}"/>
    <cellStyle name="Normal 20 2 2 5" xfId="4744" xr:uid="{9738356D-1AFC-4CA3-B3F0-254EE7964100}"/>
    <cellStyle name="Normal 20 2 3" xfId="4420" xr:uid="{9626CB50-F97C-4539-A593-9E82C59F4C6A}"/>
    <cellStyle name="Normal 20 2 3 2" xfId="6938" xr:uid="{A6510F72-D993-4D61-BA47-AD4182F53C8E}"/>
    <cellStyle name="Normal 20 2 4" xfId="4416" xr:uid="{C5BE7456-6893-4BB3-8A31-32A24D730457}"/>
    <cellStyle name="Normal 20 2 4 2" xfId="6934" xr:uid="{6D0FE4F5-04D4-4E10-839C-3A58E29D315A}"/>
    <cellStyle name="Normal 20 2 5" xfId="4581" xr:uid="{5F1B2287-EFA3-423B-BB92-772CE579D203}"/>
    <cellStyle name="Normal 20 2 5 2" xfId="6844" xr:uid="{A85CFD46-CBEA-4E47-B7C5-C13FB3C358EE}"/>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2 2" xfId="6880" xr:uid="{4E089D6D-901B-4999-BCEC-DF2F0BCD0986}"/>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2 2 2" xfId="5779" xr:uid="{9D3ABA97-EE7E-4F96-88D8-16216FE15DE8}"/>
    <cellStyle name="Normal 21 2 3" xfId="5607" xr:uid="{340F6D66-A77B-434F-984F-121DA1232DD6}"/>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4 2" xfId="5548" xr:uid="{0D3B3107-C09B-4A82-AC1C-8B12593DA83E}"/>
    <cellStyle name="Normal 21 5" xfId="4737" xr:uid="{481F422A-9DFD-47C7-899B-7BF791DCBA56}"/>
    <cellStyle name="Normal 22" xfId="440" xr:uid="{283D8144-D4BD-40DA-9317-A577CFFB590F}"/>
    <cellStyle name="Normal 22 2" xfId="441" xr:uid="{B8DEB9E9-E78F-4E88-9E41-38624A362DC7}"/>
    <cellStyle name="Normal 22 2 2" xfId="6836" xr:uid="{D5589135-3D6D-42D0-A286-3CDCD1FBA95C}"/>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2 2" xfId="6944" xr:uid="{F8ACA7D1-8EFE-4F74-9402-651FDA95E2B3}"/>
    <cellStyle name="Normal 22 4 3" xfId="4571" xr:uid="{ACB684B5-12B9-40CA-B537-455DD87BC6D3}"/>
    <cellStyle name="Normal 22 4 3 2" xfId="4590" xr:uid="{60A61A17-8D3C-4ED7-B1F7-F85AF4170AC7}"/>
    <cellStyle name="Normal 22 4 3 2 2" xfId="6946" xr:uid="{C28FD77A-3443-4221-B13E-4663A1991CC2}"/>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4 2" xfId="6945" xr:uid="{52E7FB9E-7787-44EE-AE8E-BB32EA2B4F23}"/>
    <cellStyle name="Normal 22 4 5" xfId="4604" xr:uid="{BE492527-93E9-43F4-A993-F972E70A80B0}"/>
    <cellStyle name="Normal 22 4 5 2" xfId="6839" xr:uid="{CB572488-5B67-4C01-B4B0-9AB60A23FEEA}"/>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2 5 2" xfId="6823" xr:uid="{4A03040C-06CE-4DAA-8FD7-29D4F67B42A8}"/>
    <cellStyle name="Normal 23" xfId="442" xr:uid="{30E9CF07-CBD8-4766-A6DB-B66E4A4EFE2B}"/>
    <cellStyle name="Normal 23 10" xfId="5849" xr:uid="{7DDD6438-BB83-476C-834E-7FA1C470E0FB}"/>
    <cellStyle name="Normal 23 2" xfId="2500" xr:uid="{1BF68579-D99B-48E5-888A-B12FBA92B2F1}"/>
    <cellStyle name="Normal 23 2 2" xfId="4356" xr:uid="{9F1DDB9D-37EF-4097-8A2E-9C873434BFC3}"/>
    <cellStyle name="Normal 23 2 2 2" xfId="4751" xr:uid="{4F8B31C6-E90F-4733-BE3D-19010B307FDF}"/>
    <cellStyle name="Normal 23 2 2 2 2" xfId="6882" xr:uid="{810A8472-C4D8-40C4-82C5-DADABA608D0F}"/>
    <cellStyle name="Normal 23 2 2 2 2 2" xfId="5826" xr:uid="{31799C70-00DE-4D80-A46F-CD9EAEA1772D}"/>
    <cellStyle name="Normal 23 2 2 2 2 3" xfId="5976" xr:uid="{96A5274B-F515-4DF4-9D6F-05D093849BE9}"/>
    <cellStyle name="Normal 23 2 2 2 3" xfId="5951" xr:uid="{C926C099-09C9-4179-871D-95C44A63C893}"/>
    <cellStyle name="Normal 23 2 2 2 4" xfId="6115" xr:uid="{21E62146-EAFE-4FEC-9CA7-C35E8A8DCDF4}"/>
    <cellStyle name="Normal 23 2 2 3" xfId="4693" xr:uid="{3BC32482-5273-4968-8B1A-7A1657D60049}"/>
    <cellStyle name="Normal 23 2 2 3 2" xfId="5873" xr:uid="{086AEB98-B458-43B2-B08D-34F7FA13433D}"/>
    <cellStyle name="Normal 23 2 2 3 3" xfId="6158" xr:uid="{05DD2D45-F4F9-48D6-9760-9ABFBB9986A0}"/>
    <cellStyle name="Normal 23 2 2 4" xfId="4663" xr:uid="{AD62E192-4B32-45DA-A6A8-CEA79DA4E37A}"/>
    <cellStyle name="Normal 23 2 2 4 2" xfId="6201" xr:uid="{030F46D5-1347-483D-9E3A-58237C7D3EB7}"/>
    <cellStyle name="Normal 23 2 2 5" xfId="6178" xr:uid="{D957A3F8-9298-463E-9488-A9110ACEA505}"/>
    <cellStyle name="Normal 23 2 2 6" xfId="6122" xr:uid="{85FBA10C-91A2-4D34-B8BF-7B1FA8071D91}"/>
    <cellStyle name="Normal 23 2 3" xfId="4605" xr:uid="{EB262072-9AD4-4C65-994F-7265D78C8866}"/>
    <cellStyle name="Normal 23 2 3 2" xfId="6859" xr:uid="{ED7F0D1B-0076-47B8-984F-710BB2EDD704}"/>
    <cellStyle name="Normal 23 2 3 2 2" xfId="5932" xr:uid="{E05F823A-037E-41D5-8594-77D06FC05FCB}"/>
    <cellStyle name="Normal 23 2 3 2 3" xfId="6064" xr:uid="{BA852B6F-9723-4BB0-99AC-4919C68DA42A}"/>
    <cellStyle name="Normal 23 2 3 3" xfId="5956" xr:uid="{3404169A-5700-42E3-8DCB-1D8A99B8F23C}"/>
    <cellStyle name="Normal 23 2 3 4" xfId="5846" xr:uid="{A3031015-A084-498E-98C2-E1A689C54713}"/>
    <cellStyle name="Normal 23 2 4" xfId="4712" xr:uid="{B03980C9-21E6-4EFE-9DC3-CC0E192A2DA7}"/>
    <cellStyle name="Normal 23 2 4 2" xfId="5989" xr:uid="{E97B74BE-F4EF-4E6B-9A97-ACAE6DA910F6}"/>
    <cellStyle name="Normal 23 2 4 2 2" xfId="5818" xr:uid="{536C0DD7-0CBB-4412-BC4F-26D895A0C8A4}"/>
    <cellStyle name="Normal 23 2 4 2 3" xfId="7138" xr:uid="{36ABBAF9-F84C-4A22-9E7B-AE277D54FFF8}"/>
    <cellStyle name="Normal 23 2 4 3" xfId="6166" xr:uid="{78498CD0-D5F1-4F9D-A04B-0B8535B08D88}"/>
    <cellStyle name="Normal 23 2 4 4" xfId="6006" xr:uid="{B655ACCE-365A-4BC1-A01D-047B79166934}"/>
    <cellStyle name="Normal 23 2 5" xfId="6959" xr:uid="{E8AF3A0F-9635-4779-803E-AD61CE8C134B}"/>
    <cellStyle name="Normal 23 2 5 2" xfId="6150" xr:uid="{C548AFC3-FE9D-430C-A1E7-EF5D9964902B}"/>
    <cellStyle name="Normal 23 2 5 3" xfId="7120" xr:uid="{9CB97F23-8D8D-45A7-B3A6-5BD0501DAE60}"/>
    <cellStyle name="Normal 23 2 6" xfId="6000" xr:uid="{DAF44C3A-F304-4DAA-84F9-277975DFD1FF}"/>
    <cellStyle name="Normal 23 2 6 2" xfId="6149" xr:uid="{189BCA78-E0A4-4D12-83AA-2A867ACE46D0}"/>
    <cellStyle name="Normal 23 2 6 3" xfId="7084" xr:uid="{1307358B-749C-4554-873E-ABCC6FD20FC8}"/>
    <cellStyle name="Normal 23 2 7" xfId="5925" xr:uid="{41E39D1C-8D1C-4394-AA74-E2B60FCDB9C4}"/>
    <cellStyle name="Normal 23 2 8" xfId="6060" xr:uid="{DCC890F9-7D8A-484F-BFD6-B9FCDB9EB46D}"/>
    <cellStyle name="Normal 23 2 9" xfId="6191" xr:uid="{FD41CE17-A933-4788-9C88-9712DEE73CB0}"/>
    <cellStyle name="Normal 23 3" xfId="4426" xr:uid="{B7A38DA3-AE4A-4E1E-B041-062DF2224CAD}"/>
    <cellStyle name="Normal 23 3 2" xfId="6940" xr:uid="{24C572D1-7A52-42DD-BC53-9F61FEB06D05}"/>
    <cellStyle name="Normal 23 3 2 2" xfId="6095" xr:uid="{0B416BFF-6FBA-4CD2-B31D-7E35C3143A60}"/>
    <cellStyle name="Normal 23 3 2 2 2" xfId="6062" xr:uid="{B0CC721D-2C1B-4FC6-B0EA-A0CF85342D2E}"/>
    <cellStyle name="Normal 23 3 2 2 3" xfId="7163" xr:uid="{821B3FAA-E2EE-4FFF-9C2C-ABE959325E77}"/>
    <cellStyle name="Normal 23 3 2 3" xfId="6963" xr:uid="{81F8FB98-45BC-484E-9E23-173915B01E2B}"/>
    <cellStyle name="Normal 23 3 2 4" xfId="6116" xr:uid="{3C705C63-416D-4792-BFED-FF59BCC5440F}"/>
    <cellStyle name="Normal 23 3 3" xfId="6044" xr:uid="{5EB69158-A0F6-4C2D-9216-82A42DBBCCC9}"/>
    <cellStyle name="Normal 23 3 3 2" xfId="6968" xr:uid="{B18FFF6D-68A4-4962-83EF-38BAC3CC2931}"/>
    <cellStyle name="Normal 23 3 3 3" xfId="7094" xr:uid="{879AC0BC-BB20-42E2-AFFB-C589760D8D53}"/>
    <cellStyle name="Normal 23 3 4" xfId="6986" xr:uid="{84B7F370-F3B2-4BE6-8400-7506C216917D}"/>
    <cellStyle name="Normal 23 3 5" xfId="6087" xr:uid="{288830CE-5D70-4A77-9740-447F3F9DF201}"/>
    <cellStyle name="Normal 23 3 6" xfId="6031" xr:uid="{F0A84968-7969-4807-95A6-F5012270F1B5}"/>
    <cellStyle name="Normal 23 4" xfId="4355" xr:uid="{6490019D-6336-4E2C-BD6F-C3BAF92582F0}"/>
    <cellStyle name="Normal 23 4 2" xfId="6881" xr:uid="{9C503C5F-55E2-41F1-84E7-69C59E8E7769}"/>
    <cellStyle name="Normal 23 4 2 2" xfId="5935" xr:uid="{7DDE7692-B8C3-4182-9823-525B5AEED9A1}"/>
    <cellStyle name="Normal 23 4 2 3" xfId="6171" xr:uid="{4ABCFC75-6A40-4A5A-86C7-2F8DD9229745}"/>
    <cellStyle name="Normal 23 4 3" xfId="5959" xr:uid="{B4DDC0FA-A0EE-47AE-A06D-1EE556E64265}"/>
    <cellStyle name="Normal 23 4 4" xfId="6056" xr:uid="{6765B22B-C14A-46DC-8967-73E73C9F6D61}"/>
    <cellStyle name="Normal 23 5" xfId="4572" xr:uid="{63606DBC-7E55-4754-A3A4-3EDC925144EF}"/>
    <cellStyle name="Normal 23 5 2" xfId="6846" xr:uid="{DC186E58-E52B-4EC5-8FCA-D4776C216361}"/>
    <cellStyle name="Normal 23 5 2 2" xfId="5916" xr:uid="{381C44E0-7080-472F-9144-4DABC1D4FF9C}"/>
    <cellStyle name="Normal 23 5 2 3" xfId="6185" xr:uid="{65ACF53D-8CE7-4E06-8213-C971BEE73FCD}"/>
    <cellStyle name="Normal 23 5 3" xfId="5950" xr:uid="{FCC133E7-D912-448D-9D8D-9F914EBA0D55}"/>
    <cellStyle name="Normal 23 5 4" xfId="6114" xr:uid="{4070E8A6-3A1E-4830-97B1-ADB8D052B02F}"/>
    <cellStyle name="Normal 23 6" xfId="4739" xr:uid="{6CE6DC54-1AFF-4F78-A056-3ED69CBFFBC8}"/>
    <cellStyle name="Normal 23 6 2" xfId="6168" xr:uid="{044B511C-98C9-4854-9F7A-1863E72D2C1F}"/>
    <cellStyle name="Normal 23 6 3" xfId="5996" xr:uid="{B9323218-D134-41AD-ADDC-76F229CF936D}"/>
    <cellStyle name="Normal 23 7" xfId="6173" xr:uid="{4620BB7C-B4F5-47AC-A7BD-FD636B88A967}"/>
    <cellStyle name="Normal 23 7 2" xfId="6967" xr:uid="{F6E29FF1-4460-45E6-9510-993D83A4A9E3}"/>
    <cellStyle name="Normal 23 7 3" xfId="7074" xr:uid="{0D2DB63F-2062-4BBB-8C5A-2BA4BB0E92BB}"/>
    <cellStyle name="Normal 23 8" xfId="6982" xr:uid="{1F9E7810-67BD-4F0A-B445-429E7E8FA35B}"/>
    <cellStyle name="Normal 23 9" xfId="5973" xr:uid="{80074F21-1FCC-428C-98CE-148738D7C807}"/>
    <cellStyle name="Normal 24" xfId="443" xr:uid="{02BC3B60-F4F2-42B8-91DA-5580FDCF700A}"/>
    <cellStyle name="Normal 24 2" xfId="444" xr:uid="{473C7C3B-0E07-4BC8-B246-BA8D43454388}"/>
    <cellStyle name="Normal 24 2 2" xfId="4428" xr:uid="{EC418881-3A58-4C7F-A182-28CFCA1E3173}"/>
    <cellStyle name="Normal 24 2 2 2" xfId="6942" xr:uid="{A93B00A9-BF5D-45FB-AA4E-CC660C8DFDA8}"/>
    <cellStyle name="Normal 24 2 3" xfId="4358" xr:uid="{851CA2D6-6CF0-43F2-B751-433B7810721B}"/>
    <cellStyle name="Normal 24 2 3 2" xfId="6884" xr:uid="{AD8A0C4A-A1D9-4CE6-88F4-F19F4F3D84E2}"/>
    <cellStyle name="Normal 24 2 4" xfId="4574" xr:uid="{19349A27-E6DD-485A-81CF-913E3C85B543}"/>
    <cellStyle name="Normal 24 2 4 2" xfId="6848" xr:uid="{912624C4-4FEB-4D51-876E-1FBA7317DA34}"/>
    <cellStyle name="Normal 24 2 5" xfId="4741" xr:uid="{83E68C9E-3D46-49A5-8DE2-4824F52DDDD4}"/>
    <cellStyle name="Normal 24 3" xfId="4427" xr:uid="{80BDA9E3-9C48-4357-86D6-520F31511F58}"/>
    <cellStyle name="Normal 24 3 2" xfId="6941" xr:uid="{22359757-F913-408F-977F-0C884B8975D8}"/>
    <cellStyle name="Normal 24 4" xfId="4357" xr:uid="{29BBFA4F-74D2-44C5-BFF8-343480BC515A}"/>
    <cellStyle name="Normal 24 4 2" xfId="6883" xr:uid="{CDF28FF6-3BBC-4636-83DD-4BBFF8CA28FE}"/>
    <cellStyle name="Normal 24 5" xfId="4573" xr:uid="{54BA6D00-51EB-4A3F-8ADA-53FA3B4AA8FD}"/>
    <cellStyle name="Normal 24 5 2" xfId="6847" xr:uid="{EDCE6F39-AD2C-4BFF-845A-D2B5821E2980}"/>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2 2 2" xfId="6886" xr:uid="{19E10D65-3782-4268-8898-82DB4D326EA9}"/>
    <cellStyle name="Normal 25 3" xfId="4429" xr:uid="{40654050-D174-4CB3-8C43-FCB16357A625}"/>
    <cellStyle name="Normal 25 3 2" xfId="6943" xr:uid="{70500DED-71E1-4A12-955E-0773EC1C3A52}"/>
    <cellStyle name="Normal 25 4" xfId="4359" xr:uid="{5284DF04-26DF-4EE0-AD8B-9247A19DB1EE}"/>
    <cellStyle name="Normal 25 4 2" xfId="6885" xr:uid="{BF1E89E0-CE19-4CB6-A0B5-D6F0CD13F24C}"/>
    <cellStyle name="Normal 25 5" xfId="4575" xr:uid="{389F2315-2C8C-437C-B0AD-5CCD0AD9CA20}"/>
    <cellStyle name="Normal 25 5 2" xfId="6849" xr:uid="{51B89D41-E35C-42A6-AB39-D4B1DE481974}"/>
    <cellStyle name="Normal 26" xfId="2498" xr:uid="{4EC99DAC-6CAF-4F0C-A641-0479CC3C8B74}"/>
    <cellStyle name="Normal 26 2" xfId="2499" xr:uid="{BFE4DD4E-B765-48BD-9359-210A19804562}"/>
    <cellStyle name="Normal 26 2 2" xfId="4362" xr:uid="{C1BD85A7-722B-4043-B0A7-96D3A16A0B9C}"/>
    <cellStyle name="Normal 26 2 2 2" xfId="6888" xr:uid="{FCB6E829-971B-4D2A-B3DE-AA21E2E73F30}"/>
    <cellStyle name="Normal 26 2 3" xfId="6858" xr:uid="{AABD3E39-DCA1-44C1-9C9A-B448587CA27B}"/>
    <cellStyle name="Normal 26 3" xfId="4361" xr:uid="{A095DFEA-872C-4654-A210-3840C300ACDF}"/>
    <cellStyle name="Normal 26 3 2" xfId="4436" xr:uid="{F2454B60-9D45-4678-85D3-56823816B718}"/>
    <cellStyle name="Normal 26 3 2 2" xfId="6887" xr:uid="{259F8B57-B88B-40B4-BE16-B5FD74AA332A}"/>
    <cellStyle name="Normal 26 4" xfId="6857" xr:uid="{C0DD0FED-F169-4402-86AA-7F7878AC43F2}"/>
    <cellStyle name="Normal 27" xfId="2507" xr:uid="{96A2839B-8E4C-45C9-98D7-7CF3663B4A84}"/>
    <cellStyle name="Normal 27 2" xfId="4364" xr:uid="{73D3ED0E-EC85-43C0-A216-71C7CCBA81F6}"/>
    <cellStyle name="Normal 27 2 2" xfId="6889" xr:uid="{51026E51-AAEC-4742-9E4B-D5821EEE8F09}"/>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2 2" xfId="6891" xr:uid="{18AEFC4B-91B2-413C-ACBA-933DA5BD5293}"/>
    <cellStyle name="Normal 28 3" xfId="4367" xr:uid="{FDC979C9-03C6-40AA-8410-9DF04F160F78}"/>
    <cellStyle name="Normal 28 4" xfId="6890" xr:uid="{827F7C4B-9FDB-40D7-A64D-EDB7108C6822}"/>
    <cellStyle name="Normal 29" xfId="4368" xr:uid="{55C573BC-98F1-4024-AF32-9AF3A189DA8E}"/>
    <cellStyle name="Normal 29 2" xfId="4369" xr:uid="{5A9C2826-AA44-4911-B8FF-54735C596F18}"/>
    <cellStyle name="Normal 29 2 2" xfId="6893" xr:uid="{185C06D1-5840-4A5F-9E1F-79161AB87505}"/>
    <cellStyle name="Normal 29 3" xfId="6892" xr:uid="{5293F90E-E035-44ED-AF4E-75029655E7A9}"/>
    <cellStyle name="Normal 3" xfId="2" xr:uid="{665067A7-73F8-4B7E-BFD2-7BB3B9468366}"/>
    <cellStyle name="Normal 3 10" xfId="5841" xr:uid="{0B22BEA8-290C-4AF8-9B82-015D29BD3A0C}"/>
    <cellStyle name="Normal 3 10 2" xfId="6037" xr:uid="{A453B949-0D53-419C-8669-4918A60E9907}"/>
    <cellStyle name="Normal 3 10 3" xfId="7080" xr:uid="{3A70B44C-4B75-4527-B22A-2D97273570C3}"/>
    <cellStyle name="Normal 3 11" xfId="5807" xr:uid="{D66A8F7F-41AA-4DBC-B0F1-852ABD178928}"/>
    <cellStyle name="Normal 3 12" xfId="5867" xr:uid="{5B529D42-4CAE-4384-9A50-079DB1F6F07A}"/>
    <cellStyle name="Normal 3 13" xfId="7012" xr:uid="{7A8CB712-4EDF-4230-B640-7E6BFE6EE980}"/>
    <cellStyle name="Normal 3 14" xfId="5788" xr:uid="{D6E45C94-5499-4C0D-BEBE-772F1E31731C}"/>
    <cellStyle name="Normal 3 15" xfId="7179" xr:uid="{162F8AC3-34D9-422E-BC38-F93AA0FF6950}"/>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2 2 2" xfId="5720" xr:uid="{74ED7526-7175-48F7-BE65-C012C58F96A2}"/>
    <cellStyle name="Normal 3 2 2 2 3" xfId="5549" xr:uid="{08F5688C-6AF4-4D08-9416-3BC7F05B65DD}"/>
    <cellStyle name="Normal 3 2 2 3" xfId="4556" xr:uid="{55AC4427-9711-4F49-9E3C-666A45467820}"/>
    <cellStyle name="Normal 3 2 2 3 2" xfId="5437" xr:uid="{A268E547-85C7-4AC1-86A5-39D596D7E683}"/>
    <cellStyle name="Normal 3 2 2 3 2 2" xfId="5782" xr:uid="{26B2CE34-4ACD-4CA4-BD13-259EDB6BA766}"/>
    <cellStyle name="Normal 3 2 2 3 3" xfId="5609" xr:uid="{57992C92-178A-499B-9704-C261192B1B61}"/>
    <cellStyle name="Normal 3 2 2 4" xfId="5389" xr:uid="{ECE96F39-0B40-4DAA-986A-C2BC0722BAF3}"/>
    <cellStyle name="Normal 3 2 2 4 2" xfId="5664" xr:uid="{30F74139-2681-4D89-A16C-710013F1F65C}"/>
    <cellStyle name="Normal 3 2 2 5" xfId="5492" xr:uid="{3B5F4B15-9088-464F-B30D-4BC8A3EEE948}"/>
    <cellStyle name="Normal 3 2 3" xfId="83" xr:uid="{BBBD6F06-6E78-4B9D-B8C5-DFAD1C624CF8}"/>
    <cellStyle name="Normal 3 2 3 10" xfId="7013" xr:uid="{D965C2A6-357F-44C8-B77A-0B6E2034CA57}"/>
    <cellStyle name="Normal 3 2 3 2" xfId="6124" xr:uid="{367F9BA2-0DB3-4D43-A0DB-0056AA7C75B6}"/>
    <cellStyle name="Normal 3 2 3 2 2" xfId="6129" xr:uid="{4C547FF4-35C1-4AD3-8AC2-E2D4B6BA701E}"/>
    <cellStyle name="Normal 3 2 3 2 2 2" xfId="6050" xr:uid="{73117C8A-64D6-40DE-97CD-CDCC2655C9DB}"/>
    <cellStyle name="Normal 3 2 3 2 2 2 2" xfId="5975" xr:uid="{0768FF80-25D1-441A-87F3-2EACC0F6060E}"/>
    <cellStyle name="Normal 3 2 3 2 2 2 2 2" xfId="5871" xr:uid="{E834F303-E9E0-443F-AA5F-97226831ECAA}"/>
    <cellStyle name="Normal 3 2 3 2 2 2 2 3" xfId="7177" xr:uid="{5A6200CB-A03F-4451-8DC4-0B5A24BBDD1A}"/>
    <cellStyle name="Normal 3 2 3 2 2 2 3" xfId="6070" xr:uid="{F8F0ABFE-9745-4A7B-A903-540D15959476}"/>
    <cellStyle name="Normal 3 2 3 2 2 2 4" xfId="7057" xr:uid="{4C8181D9-5B46-4526-A71D-6A0B7A4A849A}"/>
    <cellStyle name="Normal 3 2 3 2 2 3" xfId="6109" xr:uid="{59EED9BB-3EAF-44E9-B4CB-9662D4BC354F}"/>
    <cellStyle name="Normal 3 2 3 2 2 3 2" xfId="5838" xr:uid="{C144B044-A3D0-4F60-AB12-530EBBF44D39}"/>
    <cellStyle name="Normal 3 2 3 2 2 3 3" xfId="7109" xr:uid="{41998161-9AAF-4520-9BA4-E7AA6894C5C2}"/>
    <cellStyle name="Normal 3 2 3 2 2 4" xfId="5920" xr:uid="{A4F00162-3612-4F90-B66D-1A292A82147C}"/>
    <cellStyle name="Normal 3 2 3 2 2 5" xfId="6082" xr:uid="{624C8BFD-08FE-4669-A5B5-AAD885FBAC9B}"/>
    <cellStyle name="Normal 3 2 3 2 2 6" xfId="7031" xr:uid="{E68D5072-5730-4614-B536-751AA22387D9}"/>
    <cellStyle name="Normal 3 2 3 2 3" xfId="6117" xr:uid="{427C0D1A-8616-4E72-863F-B36EA6C06661}"/>
    <cellStyle name="Normal 3 2 3 2 3 2" xfId="5809" xr:uid="{A144530B-E60B-4974-8FAC-56B8B75061D2}"/>
    <cellStyle name="Normal 3 2 3 2 3 2 2" xfId="5930" xr:uid="{9384C8E7-66B5-4241-A794-B1ABFCC7B8F7}"/>
    <cellStyle name="Normal 3 2 3 2 3 2 3" xfId="7160" xr:uid="{897645FE-3EF6-4E0D-953B-A53AA8703FDB}"/>
    <cellStyle name="Normal 3 2 3 2 3 3" xfId="6145" xr:uid="{7DAF0682-D465-427B-A705-8561DFCEFFD1}"/>
    <cellStyle name="Normal 3 2 3 2 3 4" xfId="7044" xr:uid="{27941C06-98CA-4A8F-8A85-FD1F9C4EDF88}"/>
    <cellStyle name="Normal 3 2 3 2 4" xfId="6005" xr:uid="{67FF6E75-2812-409D-BCC8-6233D150B332}"/>
    <cellStyle name="Normal 3 2 3 2 4 2" xfId="6097" xr:uid="{F34A2234-26C4-46E5-8B56-89BBCDEE3E2D}"/>
    <cellStyle name="Normal 3 2 3 2 4 2 2" xfId="5936" xr:uid="{CA78F9EF-47DD-480E-B1AB-38C8EC767E9F}"/>
    <cellStyle name="Normal 3 2 3 2 4 2 3" xfId="7145" xr:uid="{08AD6D29-C0EE-416B-8050-112F1529A99C}"/>
    <cellStyle name="Normal 3 2 3 2 4 3" xfId="5946" xr:uid="{06180656-B259-486B-820E-13E4402DEEAC}"/>
    <cellStyle name="Normal 3 2 3 2 4 4" xfId="7072" xr:uid="{07496435-262F-444A-800E-16217A48815C}"/>
    <cellStyle name="Normal 3 2 3 2 5" xfId="5908" xr:uid="{709B0ACF-98D1-4E7B-84FF-0CBD1C44892A}"/>
    <cellStyle name="Normal 3 2 3 2 5 2" xfId="7004" xr:uid="{E7D1AFED-7DF1-44BE-A9A2-2F13149F5802}"/>
    <cellStyle name="Normal 3 2 3 2 5 3" xfId="7127" xr:uid="{0F31087E-A613-4582-BDC1-427E06F9309D}"/>
    <cellStyle name="Normal 3 2 3 2 6" xfId="6110" xr:uid="{1218F9A5-4043-42DC-AFE8-F49A38968BD2}"/>
    <cellStyle name="Normal 3 2 3 2 6 2" xfId="6190" xr:uid="{9C398C55-EEF3-4FD4-A6B0-7607BC23BE5C}"/>
    <cellStyle name="Normal 3 2 3 2 6 3" xfId="7091" xr:uid="{0A296B66-D441-4A8A-80C3-0CA1EBF4EC0C}"/>
    <cellStyle name="Normal 3 2 3 2 7" xfId="6026" xr:uid="{610239C7-DF44-42E3-9319-E9B63350CA3E}"/>
    <cellStyle name="Normal 3 2 3 2 8" xfId="5964" xr:uid="{2916B4A5-C865-4FF3-A8B3-85CB48E9257B}"/>
    <cellStyle name="Normal 3 2 3 2 9" xfId="7019" xr:uid="{6B9F9592-BD39-447E-BD07-50BFDCB08E53}"/>
    <cellStyle name="Normal 3 2 3 3" xfId="6992" xr:uid="{C0B021CC-C082-44C1-A460-102D18B6E422}"/>
    <cellStyle name="Normal 3 2 3 3 2" xfId="6994" xr:uid="{6CC29D74-F914-481D-A2BE-9ADC083A39F0}"/>
    <cellStyle name="Normal 3 2 3 3 2 2" xfId="5977" xr:uid="{C4A09644-3BC2-4A4F-9C72-F0EF3EB8E57C}"/>
    <cellStyle name="Normal 3 2 3 3 2 2 2" xfId="5915" xr:uid="{6AE8929F-E016-4A22-993C-F292E378E191}"/>
    <cellStyle name="Normal 3 2 3 3 2 2 3" xfId="7169" xr:uid="{D47AC39A-1AF0-491C-9157-D1FF66B86404}"/>
    <cellStyle name="Normal 3 2 3 3 2 3" xfId="7000" xr:uid="{A0D4C545-B602-49F9-B877-18736C0E0248}"/>
    <cellStyle name="Normal 3 2 3 3 2 4" xfId="7051" xr:uid="{2B7E1459-3B02-4E38-B993-5DDB14A93AA9}"/>
    <cellStyle name="Normal 3 2 3 3 3" xfId="6172" xr:uid="{B65ED0EB-696E-4661-8BD4-4DAA0B5DC640}"/>
    <cellStyle name="Normal 3 2 3 3 3 2" xfId="6071" xr:uid="{90EE547E-106C-493D-BE6E-9EDEC0249A27}"/>
    <cellStyle name="Normal 3 2 3 3 3 3" xfId="7101" xr:uid="{5674CAB1-B46E-4707-84F0-2C32EFD9B301}"/>
    <cellStyle name="Normal 3 2 3 3 4" xfId="6128" xr:uid="{18BA1F99-0C58-439C-B2D5-4F26335E7F90}"/>
    <cellStyle name="Normal 3 2 3 3 5" xfId="6025" xr:uid="{381F5D96-B8CD-4F30-88E2-5736254C222D}"/>
    <cellStyle name="Normal 3 2 3 3 6" xfId="7025" xr:uid="{1A9CED06-8408-4ABD-934C-F128A78ABB44}"/>
    <cellStyle name="Normal 3 2 3 4" xfId="6017" xr:uid="{FB4B59DA-F000-47AB-A315-F3A938475129}"/>
    <cellStyle name="Normal 3 2 3 4 2" xfId="6053" xr:uid="{CA2183C8-AE48-45E0-8175-8C3400755C7A}"/>
    <cellStyle name="Normal 3 2 3 4 2 2" xfId="6035" xr:uid="{18AE1E9E-FE86-494D-B303-E31BC9C3CCB1}"/>
    <cellStyle name="Normal 3 2 3 4 2 3" xfId="7152" xr:uid="{0BDFF1A8-CC08-49A1-9327-10BAE28E8655}"/>
    <cellStyle name="Normal 3 2 3 4 3" xfId="6049" xr:uid="{732B8ED7-CEE5-42CA-8DAA-58BBC22795BE}"/>
    <cellStyle name="Normal 3 2 3 4 4" xfId="7038" xr:uid="{4FE689A2-F9EF-4F32-9AE1-071A5E0F1324}"/>
    <cellStyle name="Normal 3 2 3 5" xfId="5843" xr:uid="{7B1DA950-C176-4BDE-BED6-CEE5E3695783}"/>
    <cellStyle name="Normal 3 2 3 5 2" xfId="6960" xr:uid="{3A9D5B5F-E3CD-4AFC-ABDF-94B0E11BF300}"/>
    <cellStyle name="Normal 3 2 3 5 2 2" xfId="6148" xr:uid="{704A6024-618A-418C-BA23-AF6F01FAF069}"/>
    <cellStyle name="Normal 3 2 3 5 2 3" xfId="7136" xr:uid="{1C560CB6-EADE-4254-AE77-E85E88CF7323}"/>
    <cellStyle name="Normal 3 2 3 5 3" xfId="5851" xr:uid="{422C822A-423D-4ADB-8085-914C2C902B17}"/>
    <cellStyle name="Normal 3 2 3 5 4" xfId="7064" xr:uid="{628C4BD9-3C2A-4EB6-B422-6D319B55B12F}"/>
    <cellStyle name="Normal 3 2 3 6" xfId="5865" xr:uid="{4A032B39-F830-45F3-A5DA-2339CFB55814}"/>
    <cellStyle name="Normal 3 2 3 6 2" xfId="6141" xr:uid="{8C6B9E71-98AA-40A5-8A30-E6F0DCB20CE9}"/>
    <cellStyle name="Normal 3 2 3 6 3" xfId="7117" xr:uid="{7C8EF26D-6962-4897-AEC5-2C71739AE772}"/>
    <cellStyle name="Normal 3 2 3 7" xfId="6001" xr:uid="{25AE178B-7540-457B-BD4D-60479BA8BAA5}"/>
    <cellStyle name="Normal 3 2 3 7 2" xfId="6073" xr:uid="{D434ACEF-242B-4791-ADD4-27BB973D8F12}"/>
    <cellStyle name="Normal 3 2 3 7 3" xfId="7081" xr:uid="{31806324-DEE1-444E-AF53-1A6AFE51FF47}"/>
    <cellStyle name="Normal 3 2 3 8" xfId="6984" xr:uid="{96C971BA-9CBA-4F09-B276-183E1396B931}"/>
    <cellStyle name="Normal 3 2 3 9" xfId="5808" xr:uid="{16C319DC-16B0-471F-8E40-30422A175E42}"/>
    <cellStyle name="Normal 3 2 4" xfId="289" xr:uid="{947F902B-7A43-4B07-9592-06DC51A3FEC3}"/>
    <cellStyle name="Normal 3 2 4 2" xfId="4666" xr:uid="{BD7772CE-C0CA-439B-929C-B126AEDAB30D}"/>
    <cellStyle name="Normal 3 2 4 2 2" xfId="5721" xr:uid="{A45415DD-B3AF-432C-A4A9-5ABC20770526}"/>
    <cellStyle name="Normal 3 2 4 3" xfId="5550" xr:uid="{617CE37F-5E79-4721-9D72-2A16E441E585}"/>
    <cellStyle name="Normal 3 2 5" xfId="2506" xr:uid="{5DE77E3D-21EA-4F82-B969-7C6009F86B07}"/>
    <cellStyle name="Normal 3 2 5 2" xfId="4509" xr:uid="{A20CC136-BFD8-4CF5-9169-02F0530FD4C3}"/>
    <cellStyle name="Normal 3 2 5 2 2" xfId="5781" xr:uid="{7B7927C2-5532-40BC-B590-F32D299257F4}"/>
    <cellStyle name="Normal 3 2 5 3" xfId="5304" xr:uid="{D531D18D-25D8-4E63-9D45-9390D2A9C04C}"/>
    <cellStyle name="Normal 3 2 5 3 2" xfId="5608" xr:uid="{29A81008-FAD1-4EC8-8C59-DCEFFF8CF601}"/>
    <cellStyle name="Normal 3 2 6" xfId="5388" xr:uid="{637B16A1-EA6D-4197-B5A7-17A85D6BC11D}"/>
    <cellStyle name="Normal 3 2 6 2" xfId="5663" xr:uid="{99B087AD-9D17-4630-93EB-74BC61A0F940}"/>
    <cellStyle name="Normal 3 2 7" xfId="5491" xr:uid="{8CB403B2-3D43-4EE7-9782-BABF6749E085}"/>
    <cellStyle name="Normal 3 3" xfId="84" xr:uid="{314FA07A-56FE-41A7-A18E-F908AAF5A604}"/>
    <cellStyle name="Normal 3 3 2" xfId="290" xr:uid="{A8C883AD-A604-46B6-9ABC-89A3502C79E0}"/>
    <cellStyle name="Normal 3 3 2 2" xfId="4667" xr:uid="{3C1DFA9D-DAC9-4FEB-B726-2B131DFAE40F}"/>
    <cellStyle name="Normal 3 3 2 2 2" xfId="5722" xr:uid="{CCEACFD1-B742-405C-B316-495CC542F017}"/>
    <cellStyle name="Normal 3 3 2 3" xfId="5551" xr:uid="{114F9AEA-AC1B-4247-9E59-39E882408452}"/>
    <cellStyle name="Normal 3 3 3" xfId="4557" xr:uid="{135CAA43-A600-40DF-BD6A-BBCD46E369F0}"/>
    <cellStyle name="Normal 3 3 3 2" xfId="5438" xr:uid="{58B632AB-3AC0-4FA3-A5BF-B97F0AD5D45D}"/>
    <cellStyle name="Normal 3 3 3 2 2" xfId="5783" xr:uid="{DED54F38-5B07-4D9D-823B-A202C5E2F187}"/>
    <cellStyle name="Normal 3 3 3 3" xfId="5610" xr:uid="{D1B09D88-38AE-4FE1-A64E-BCA5BDA5A631}"/>
    <cellStyle name="Normal 3 3 4" xfId="5390" xr:uid="{FF064247-189E-4474-9F8B-1D49C05012A1}"/>
    <cellStyle name="Normal 3 3 4 2" xfId="5665" xr:uid="{FBEBF886-1744-412E-806A-9493F21D6715}"/>
    <cellStyle name="Normal 3 3 5" xfId="5493" xr:uid="{F66723BE-CA9A-4914-9C66-72C2B4EB657F}"/>
    <cellStyle name="Normal 3 4" xfId="85" xr:uid="{B732F883-99E1-467E-9ED0-207B3449558A}"/>
    <cellStyle name="Normal 3 4 2" xfId="2502" xr:uid="{143293AA-1A98-4544-AD37-DEB9A0D5885D}"/>
    <cellStyle name="Normal 3 4 2 2" xfId="4668" xr:uid="{E112B7F4-1B09-430E-88A1-14F82CC1C966}"/>
    <cellStyle name="Normal 3 4 2 3" xfId="5396" xr:uid="{254A994E-7569-4B59-ACFE-72B5EBC91602}"/>
    <cellStyle name="Normal 3 4 3" xfId="5345" xr:uid="{E83CACE0-6BB4-4627-BD6F-0218E3B652A8}"/>
    <cellStyle name="Normal 3 5" xfId="2501" xr:uid="{D8C90E98-C887-4B11-B5D8-5A097A07DB83}"/>
    <cellStyle name="Normal 3 5 2" xfId="4669" xr:uid="{B70FE627-A6E1-41E5-8705-4B7D3322E563}"/>
    <cellStyle name="Normal 3 5 2 2" xfId="5780" xr:uid="{E50610E4-91DA-4906-BD7E-0BCDDCA1E037}"/>
    <cellStyle name="Normal 3 5 2 2 2" xfId="5834" xr:uid="{6AA3B60C-C603-4FB7-9552-CD34474A4CB0}"/>
    <cellStyle name="Normal 3 5 2 2 2 2" xfId="6136" xr:uid="{8EC8D1ED-97E1-4D8D-9B99-918CC29B06BA}"/>
    <cellStyle name="Normal 3 5 2 2 2 3" xfId="7176" xr:uid="{A125E12C-9AB4-4A88-9A1E-94252AB60E8C}"/>
    <cellStyle name="Normal 3 5 2 2 3" xfId="6965" xr:uid="{BE5E36F4-8796-446B-882F-264E5A1F5341}"/>
    <cellStyle name="Normal 3 5 2 2 4" xfId="6066" xr:uid="{491409C8-750F-4B67-8A27-9C196C6932A0}"/>
    <cellStyle name="Normal 3 5 2 3" xfId="5436" xr:uid="{FA42C0AF-0B55-4346-8649-C9DA04B6D4A1}"/>
    <cellStyle name="Normal 3 5 2 3 2" xfId="5863" xr:uid="{561BC721-5103-4551-B856-6C9E66AFED14}"/>
    <cellStyle name="Normal 3 5 2 3 3" xfId="7108" xr:uid="{E6D25F22-6384-4DD3-93CB-6EBDC7DFBCB9}"/>
    <cellStyle name="Normal 3 5 2 3 4" xfId="6054" xr:uid="{B363CF48-CD08-4838-BB6D-CAD581093E04}"/>
    <cellStyle name="Normal 3 5 2 4" xfId="5861" xr:uid="{A4473D7B-B445-4675-BCCF-63B695EF6BCE}"/>
    <cellStyle name="Normal 3 5 2 5" xfId="5852" xr:uid="{983574EB-1F6C-4CCA-8AF3-AD2449FD3502}"/>
    <cellStyle name="Normal 3 5 2 6" xfId="7030" xr:uid="{D039ECA9-CACE-490B-B825-1E1FBCB747FA}"/>
    <cellStyle name="Normal 3 5 3" xfId="4745" xr:uid="{A5A6B720-647F-4D11-A52F-83C34350C295}"/>
    <cellStyle name="Normal 3 5 3 2" xfId="5980" xr:uid="{33AFF80C-FFB4-4AFF-BAFC-DB1E38427835}"/>
    <cellStyle name="Normal 3 5 3 2 2" xfId="6999" xr:uid="{2AFB11BD-399E-4B08-BD5A-91C66AD28319}"/>
    <cellStyle name="Normal 3 5 3 2 3" xfId="7159" xr:uid="{FB9E727B-D224-46C7-B8DB-6A842860AC06}"/>
    <cellStyle name="Normal 3 5 3 3" xfId="5868" xr:uid="{5A229B16-A1B4-4142-965D-137BDCBD14D5}"/>
    <cellStyle name="Normal 3 5 3 4" xfId="6993" xr:uid="{63B7776D-FAA4-4255-8EE3-2505E5E58252}"/>
    <cellStyle name="Normal 3 5 4" xfId="4713" xr:uid="{F466138A-26ED-44B4-A9E5-357076828EEB}"/>
    <cellStyle name="Normal 3 5 4 2" xfId="6098" xr:uid="{78E7D354-879F-4CCE-8E46-0F0F0864D385}"/>
    <cellStyle name="Normal 3 5 4 2 2" xfId="5814" xr:uid="{3F69B52E-0159-492D-BDE7-1C08F780B119}"/>
    <cellStyle name="Normal 3 5 4 2 3" xfId="7144" xr:uid="{476DFB56-AA05-4A84-8B0A-2FC3338F339F}"/>
    <cellStyle name="Normal 3 5 4 3" xfId="5822" xr:uid="{A714F781-D432-4584-98F1-5B0E2CBFAFE3}"/>
    <cellStyle name="Normal 3 5 4 4" xfId="7071" xr:uid="{0846B23D-9365-4AC2-949E-EC728CB3D7DF}"/>
    <cellStyle name="Normal 3 5 5" xfId="5864" xr:uid="{22C0E4F8-D8C9-4747-943C-D0C7D8584A18}"/>
    <cellStyle name="Normal 3 5 5 2" xfId="6130" xr:uid="{7452A4C2-646F-4C3D-82C0-77B7432F49E4}"/>
    <cellStyle name="Normal 3 5 5 3" xfId="7126" xr:uid="{C8341636-8BB2-43AC-9926-4C596B0C68EB}"/>
    <cellStyle name="Normal 3 5 6" xfId="6059" xr:uid="{1B15D672-B084-4819-B4B9-31CB8590B5AE}"/>
    <cellStyle name="Normal 3 5 6 2" xfId="6034" xr:uid="{64B5B1CA-7DEE-4D37-8C70-012FA915C3BD}"/>
    <cellStyle name="Normal 3 5 6 3" xfId="7090" xr:uid="{3A15EEC1-8779-488E-AD66-A34BA5C6C28D}"/>
    <cellStyle name="Normal 3 5 7" xfId="5924" xr:uid="{5E9D037E-DE40-4B67-8618-2D2CDA1434F6}"/>
    <cellStyle name="Normal 3 5 8" xfId="6088" xr:uid="{8A466D80-2D47-469D-9322-BF6E3CB5EF00}"/>
    <cellStyle name="Normal 3 5 9" xfId="7018" xr:uid="{B7E873C9-2C01-4CB4-A518-02422D29E46F}"/>
    <cellStyle name="Normal 3 6" xfId="4664" xr:uid="{110EB25C-C4A0-4427-86EF-5321AE9BBCFC}"/>
    <cellStyle name="Normal 3 6 2" xfId="5336" xr:uid="{A1E81FCE-1CE7-401C-A767-332242CD05EC}"/>
    <cellStyle name="Normal 3 6 2 2" xfId="5333" xr:uid="{21360AB3-2414-4099-B2CD-F189CC919B84}"/>
    <cellStyle name="Normal 3 6 2 2 2" xfId="6047" xr:uid="{B19B1572-AEA8-4C67-ADEB-0D3F0C58AD6D}"/>
    <cellStyle name="Normal 3 6 2 2 3" xfId="6043" xr:uid="{2FACE5B7-21D7-48B6-9E12-FF9539B53FF7}"/>
    <cellStyle name="Normal 3 6 2 3" xfId="7001" xr:uid="{AAB01F9A-BD63-495A-8EE7-488874A1E7FD}"/>
    <cellStyle name="Normal 3 6 2 4" xfId="6013" xr:uid="{FA1D7BDE-8A24-43EE-BD46-DB271916D548}"/>
    <cellStyle name="Normal 3 6 3" xfId="5910" xr:uid="{9A6950EF-DE71-4111-9449-51C3068E44D5}"/>
    <cellStyle name="Normal 3 6 3 2" xfId="6969" xr:uid="{B1FC68B1-075E-4929-9A8B-FA64EA370CE5}"/>
    <cellStyle name="Normal 3 6 3 3" xfId="7100" xr:uid="{D34DA0AC-A6D4-4E21-B196-57D4E721D913}"/>
    <cellStyle name="Normal 3 6 4" xfId="6184" xr:uid="{B4C30E34-33B5-4823-8EC6-2EE6C686B51E}"/>
    <cellStyle name="Normal 3 6 5" xfId="5963" xr:uid="{BE3323FA-AD2E-424D-B32E-3DA4147D10FE}"/>
    <cellStyle name="Normal 3 6 6" xfId="5847" xr:uid="{48ECCE72-2E08-4219-9578-A0EC193527BE}"/>
    <cellStyle name="Normal 3 7" xfId="5490" xr:uid="{E6E92BEF-574D-4A1D-84EB-9C0A89376723}"/>
    <cellStyle name="Normal 3 7 2" xfId="5878" xr:uid="{1FD3C463-CC5D-4C8E-9A34-D6B2A1243B67}"/>
    <cellStyle name="Normal 3 7 2 2" xfId="6138" xr:uid="{55BC6F35-3DFA-4A16-9936-6BDF5F28DA76}"/>
    <cellStyle name="Normal 3 7 2 3" xfId="7151" xr:uid="{0B414DB2-519C-4DB9-A33A-3CC1699DD7E0}"/>
    <cellStyle name="Normal 3 7 3" xfId="6079" xr:uid="{DE86A3D5-5D1E-40D5-92A2-84D8A07E0797}"/>
    <cellStyle name="Normal 3 7 4" xfId="7037" xr:uid="{CD639DE8-AE09-4752-BD19-CA7E81798D5F}"/>
    <cellStyle name="Normal 3 7 5" xfId="6119" xr:uid="{01032780-86EB-473F-80C1-FDA147041ACC}"/>
    <cellStyle name="Normal 3 8" xfId="5348" xr:uid="{CF8895D4-2F5F-42B7-8B72-4DFAE2BA998E}"/>
    <cellStyle name="Normal 3 8 2" xfId="6103" xr:uid="{6A80D1BA-52B6-43C1-AECD-5ED8336828C7}"/>
    <cellStyle name="Normal 3 8 2 2" xfId="5938" xr:uid="{E2722B82-688B-46A5-B36A-8C0E94FF5FF0}"/>
    <cellStyle name="Normal 3 8 2 3" xfId="7135" xr:uid="{471667F9-D966-44E4-AED4-8014693CB706}"/>
    <cellStyle name="Normal 3 8 3" xfId="6075" xr:uid="{58618D40-5104-4F47-BD7F-124F7E87DF5D}"/>
    <cellStyle name="Normal 3 8 4" xfId="7063" xr:uid="{A494CF6E-206F-4656-A774-6617A6622FE4}"/>
    <cellStyle name="Normal 3 8 5" xfId="6007" xr:uid="{1245F766-D593-4211-BC66-B5217F5ED869}"/>
    <cellStyle name="Normal 3 9" xfId="6193" xr:uid="{3405E884-E5FD-4BED-AFBE-E523B2ECB263}"/>
    <cellStyle name="Normal 3 9 2" xfId="5856" xr:uid="{C2823850-8BE0-4168-AEA3-6EAE46577EF0}"/>
    <cellStyle name="Normal 3 9 3" xfId="7116" xr:uid="{7B250024-ECBC-47B4-B9ED-6A2A4820772F}"/>
    <cellStyle name="Normal 30" xfId="4370" xr:uid="{43DD65B2-8656-4D41-A3BD-8D49D9313BD1}"/>
    <cellStyle name="Normal 30 2" xfId="4371" xr:uid="{C5C81C9B-267E-404F-9298-748082D4F424}"/>
    <cellStyle name="Normal 30 2 2" xfId="6895" xr:uid="{4E5AB3A3-FE8B-447C-BBC0-22666F1EACE2}"/>
    <cellStyle name="Normal 30 3" xfId="6894" xr:uid="{45FD20B9-B9AF-4689-8E0E-8AAC8912BD70}"/>
    <cellStyle name="Normal 31" xfId="4372" xr:uid="{50D999DA-76F4-4C18-A40E-FB584B18A536}"/>
    <cellStyle name="Normal 31 2" xfId="4373" xr:uid="{DA70AAF3-5A16-4443-9CA6-1C73C65A8979}"/>
    <cellStyle name="Normal 31 2 2" xfId="6897" xr:uid="{3EF1EE69-C2D3-46C1-8904-E1FC210B9551}"/>
    <cellStyle name="Normal 31 3" xfId="6896" xr:uid="{A2E04E95-C77F-489F-9978-B17A4A7B7381}"/>
    <cellStyle name="Normal 32" xfId="4374" xr:uid="{2664779F-97E8-4DAD-8162-D680523CF9A8}"/>
    <cellStyle name="Normal 33" xfId="4375" xr:uid="{5EDC2F4A-7B00-4035-B350-358A951DB2AA}"/>
    <cellStyle name="Normal 33 2" xfId="4376" xr:uid="{954684F2-4169-4FFE-ADA8-DE8BD61A3B3B}"/>
    <cellStyle name="Normal 33 2 2" xfId="6899" xr:uid="{8833D3C8-4274-4959-BA30-A3EE932E4A94}"/>
    <cellStyle name="Normal 33 3" xfId="6898" xr:uid="{26F03451-793D-40C5-9F83-2C1A5300D034}"/>
    <cellStyle name="Normal 34" xfId="4377" xr:uid="{D3BC7B8E-6509-44FF-B7A6-B9A57FF0FEA2}"/>
    <cellStyle name="Normal 34 2" xfId="4378" xr:uid="{5D3B505D-6E15-45B0-8ECF-FDA8F0386716}"/>
    <cellStyle name="Normal 34 2 2" xfId="6901" xr:uid="{1EA4DD9D-67FD-4027-96ED-DA552E360728}"/>
    <cellStyle name="Normal 34 3" xfId="6900" xr:uid="{85DF3D49-6BA0-47A0-979B-433A1383726C}"/>
    <cellStyle name="Normal 35" xfId="4379" xr:uid="{FDD731A8-4765-46FE-A0EF-CE8C9669F603}"/>
    <cellStyle name="Normal 35 2" xfId="4380" xr:uid="{2D71F0B8-023E-4D6D-A6A8-06123990165E}"/>
    <cellStyle name="Normal 35 2 2" xfId="6903" xr:uid="{9EE26C24-EE5C-428B-A781-818718D8CE1F}"/>
    <cellStyle name="Normal 35 3" xfId="6902" xr:uid="{8690FBD4-BF2A-4B9D-83BD-947EBF9B6F26}"/>
    <cellStyle name="Normal 36" xfId="4381" xr:uid="{6FACDFAB-461B-4D59-B4AE-F3682D924A72}"/>
    <cellStyle name="Normal 36 2" xfId="4382" xr:uid="{1D8EB912-8035-4F3E-A540-D98C55C04BCF}"/>
    <cellStyle name="Normal 36 2 2" xfId="6905" xr:uid="{F67036AB-B15D-4BFA-B6CB-9EDEF4CA65E0}"/>
    <cellStyle name="Normal 36 3" xfId="6904" xr:uid="{4EA25C53-3054-4B48-9B16-F6E801FF76E0}"/>
    <cellStyle name="Normal 37" xfId="4383" xr:uid="{AB0DAA99-C5A2-4C65-A1AC-AB1CF39C6CD7}"/>
    <cellStyle name="Normal 37 2" xfId="4384" xr:uid="{4100E5D5-C435-4039-82AF-1460487D6E8C}"/>
    <cellStyle name="Normal 37 2 2" xfId="6907" xr:uid="{3507EBC9-2068-4245-A8AE-3CB21F849457}"/>
    <cellStyle name="Normal 37 3" xfId="6906" xr:uid="{377A6DFE-23E4-47DA-A289-D7334AE35E28}"/>
    <cellStyle name="Normal 38" xfId="4385" xr:uid="{3CBB00FD-3E14-4D90-BC6D-16331EA11FEE}"/>
    <cellStyle name="Normal 38 2" xfId="4386" xr:uid="{6BC914C5-B388-4A18-9DFC-B3D2FA31788D}"/>
    <cellStyle name="Normal 38 2 2" xfId="6909" xr:uid="{731FCB16-24CF-4B16-8D13-B21E2E52FDDB}"/>
    <cellStyle name="Normal 38 3" xfId="6908" xr:uid="{F82D97F2-4E3C-49BC-9FFF-1FFDF23D1961}"/>
    <cellStyle name="Normal 39" xfId="4387" xr:uid="{04AFDCE6-4207-4F92-8340-529B3C7CB55F}"/>
    <cellStyle name="Normal 39 2" xfId="4388" xr:uid="{DC30AB79-AD9C-4349-A0FC-D1120A6BF8BF}"/>
    <cellStyle name="Normal 39 2 2" xfId="4389" xr:uid="{7AD702EB-AF1D-428E-90F2-5333D73E58E6}"/>
    <cellStyle name="Normal 39 2 2 2" xfId="6912" xr:uid="{08B47EF6-DABE-4384-8B53-5EF71D1464EB}"/>
    <cellStyle name="Normal 39 2 3" xfId="6911" xr:uid="{581423DF-804F-4198-B148-786E225E2A6C}"/>
    <cellStyle name="Normal 39 3" xfId="4390" xr:uid="{EDAF1B04-0B02-41BD-8749-AEB2EC79609E}"/>
    <cellStyle name="Normal 39 3 2" xfId="6913" xr:uid="{A7B3F3BA-0B1B-482E-A753-CAA63F930FDE}"/>
    <cellStyle name="Normal 39 4" xfId="6910" xr:uid="{6CA13497-368A-4537-B4D9-D88C660C969A}"/>
    <cellStyle name="Normal 4" xfId="86" xr:uid="{9A4340AF-7B7B-404A-8909-4F83FF936480}"/>
    <cellStyle name="Normal 4 10" xfId="5969" xr:uid="{6AFAF4F6-80B4-47FC-949D-60134ACB7404}"/>
    <cellStyle name="Normal 4 11" xfId="7014" xr:uid="{D4C7F760-3ADD-43E3-B456-CBA40D9AC7D7}"/>
    <cellStyle name="Normal 4 2" xfId="87" xr:uid="{035AE986-3884-4653-BA29-963F5A8B443C}"/>
    <cellStyle name="Normal 4 2 2" xfId="88" xr:uid="{9EFDCD23-A81A-4F2F-A29C-1841DAFCAF8B}"/>
    <cellStyle name="Normal 4 2 2 2" xfId="445" xr:uid="{EFA656D6-06B9-497E-B233-19B63966E41C}"/>
    <cellStyle name="Normal 4 2 2 2 2" xfId="5723" xr:uid="{7FD90531-5894-4815-9CA0-8BC7C3B6DB0D}"/>
    <cellStyle name="Normal 4 2 2 3" xfId="2807" xr:uid="{904B6DA3-1840-4104-A855-92CB347D82AF}"/>
    <cellStyle name="Normal 4 2 2 3 2" xfId="6824" xr:uid="{602AFCB6-C32D-47EE-B96C-1AF3AB28A01A}"/>
    <cellStyle name="Normal 4 2 2 4" xfId="2808" xr:uid="{81FA0716-F115-40EB-973A-BB924DABBFB9}"/>
    <cellStyle name="Normal 4 2 2 4 2" xfId="2809" xr:uid="{89B019FD-58F1-44CC-B74C-429DE2333CFD}"/>
    <cellStyle name="Normal 4 2 2 4 2 2" xfId="6826" xr:uid="{3B05D7A2-A157-44F1-8324-6E69A1634917}"/>
    <cellStyle name="Normal 4 2 2 4 3" xfId="2810" xr:uid="{784C2848-207C-4C0A-BFC8-BB9E85145B1F}"/>
    <cellStyle name="Normal 4 2 2 4 3 2" xfId="2811" xr:uid="{609236E9-3E1F-4AE0-895C-2C9652A83743}"/>
    <cellStyle name="Normal 4 2 2 4 3 2 2" xfId="6828" xr:uid="{2CC8119C-D833-464D-AF1D-9EA6ADC2B84D}"/>
    <cellStyle name="Normal 4 2 2 4 3 3" xfId="4312" xr:uid="{238D6345-C89A-4585-8526-FD87A66CADF8}"/>
    <cellStyle name="Normal 4 2 2 4 3 3 2" xfId="6838" xr:uid="{1A8DF785-3B47-4E28-BAC7-F9A8CEDECD04}"/>
    <cellStyle name="Normal 4 2 2 4 3 4" xfId="6827" xr:uid="{96D73288-02CC-4EB0-AECD-71FBE5BDC7A5}"/>
    <cellStyle name="Normal 4 2 2 4 4" xfId="6825" xr:uid="{F21AE024-6CCE-44FF-8253-88EEF48C3E5D}"/>
    <cellStyle name="Normal 4 2 2 5" xfId="6820" xr:uid="{9E82892F-B825-4E6D-B350-8B50C7BD1A0B}"/>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2 3 2" xfId="5439" xr:uid="{EA42D584-C561-410D-AFFB-F445BAEA029F}"/>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2 2" xfId="6915" xr:uid="{A1596366-EF93-4322-864A-15E3F641DF44}"/>
    <cellStyle name="Normal 4 2 4 2 3" xfId="4694" xr:uid="{B8FE4C10-90EA-44E3-8128-07FA40A7EC96}"/>
    <cellStyle name="Normal 4 2 4 2 4" xfId="4613" xr:uid="{24FDEE28-BE48-4982-BDA4-78D3B70D5145}"/>
    <cellStyle name="Normal 4 2 4 3" xfId="4576" xr:uid="{045B87C9-DDE6-4262-9F23-DCD67E6F7562}"/>
    <cellStyle name="Normal 4 2 4 3 2" xfId="6854" xr:uid="{9AF9ABE1-F991-4133-ACCC-AFEE484EFB26}"/>
    <cellStyle name="Normal 4 2 4 4" xfId="4714" xr:uid="{6F12C1D0-C604-4218-B087-F9EE32C7258E}"/>
    <cellStyle name="Normal 4 2 5" xfId="1168" xr:uid="{C2032E83-FE4A-477A-B326-1625080E2C00}"/>
    <cellStyle name="Normal 4 2 5 2" xfId="6852" xr:uid="{9DC0C314-4475-4B73-ACD6-99075E5A6C74}"/>
    <cellStyle name="Normal 4 2 6" xfId="4558" xr:uid="{D2CA33D0-1D47-4435-B877-553825D2F7B2}"/>
    <cellStyle name="Normal 4 2 7" xfId="5342" xr:uid="{38640EA3-4CB8-478F-8E34-AB9587A40F29}"/>
    <cellStyle name="Normal 4 2 8" xfId="5804" xr:uid="{7330758B-83F4-4F4A-BCED-F8F3F51D3EBA}"/>
    <cellStyle name="Normal 4 3" xfId="528" xr:uid="{E9632B36-A2DE-4855-A64E-661CBECC1A89}"/>
    <cellStyle name="Normal 4 3 2" xfId="1170" xr:uid="{F9B26712-F93D-444C-BD28-3C32087EFB02}"/>
    <cellStyle name="Normal 4 3 2 2" xfId="1171" xr:uid="{80F303AB-A4E4-4B9A-89D9-181FF611E808}"/>
    <cellStyle name="Normal 4 3 2 2 2" xfId="6829" xr:uid="{F6762C84-48F8-4B4A-9A96-6AE264C1BB77}"/>
    <cellStyle name="Normal 4 3 2 2 2 2" xfId="6204" xr:uid="{60CF0314-BDE1-4816-88C0-CD3C14AA34CB}"/>
    <cellStyle name="Normal 4 3 2 2 2 3" xfId="5876" xr:uid="{C8754A27-57A0-4651-8F69-E3C472B1D349}"/>
    <cellStyle name="Normal 4 3 2 2 3" xfId="5900" xr:uid="{51500340-1C10-405C-AE98-CEC9A7CFA692}"/>
    <cellStyle name="Normal 4 3 2 2 4" xfId="5888" xr:uid="{0487DDAD-90B6-4488-BF25-97289F967663}"/>
    <cellStyle name="Normal 4 3 2 3" xfId="1172" xr:uid="{3BA85404-0B97-4CCB-B159-EA8630E3ACC8}"/>
    <cellStyle name="Normal 4 3 2 3 2" xfId="6853" xr:uid="{83CCBB26-1A88-44DA-B715-F40B2C19C8A5}"/>
    <cellStyle name="Normal 4 3 2 3 2 2" xfId="6177" xr:uid="{52B5EAA6-131D-477A-B8F1-E06FD67EF24B}"/>
    <cellStyle name="Normal 4 3 2 3 3" xfId="6958" xr:uid="{2883C7C4-63EA-4B50-A8C3-1B81ADD7A795}"/>
    <cellStyle name="Normal 4 3 2 4" xfId="6822" xr:uid="{30E1773C-BA81-4FC8-AF57-505963DB8164}"/>
    <cellStyle name="Normal 4 3 2 4 2" xfId="6957" xr:uid="{51CAB9A7-D8EE-4B7D-9DA6-F0FE8DFFF607}"/>
    <cellStyle name="Normal 4 3 2 5" xfId="6988" xr:uid="{89D4F36F-6C8E-4E36-8FBE-3980BFBC84BB}"/>
    <cellStyle name="Normal 4 3 2 6" xfId="6955" xr:uid="{63FAAAD8-EEAF-4FD4-A4E6-19DEE7F0D831}"/>
    <cellStyle name="Normal 4 3 3" xfId="1169" xr:uid="{82737DAC-F67E-4C72-8DC9-416350A36B57}"/>
    <cellStyle name="Normal 4 3 3 2" xfId="4434" xr:uid="{825EB56A-F21E-40AD-B6F9-0E1138B5D15C}"/>
    <cellStyle name="Normal 4 3 3 2 2" xfId="6830" xr:uid="{2DC77DCA-D66B-44FF-993E-15514373064C}"/>
    <cellStyle name="Normal 4 3 3 2 2 2" xfId="5929" xr:uid="{3296E9FC-25C9-4C2A-BC18-73B8992E1F34}"/>
    <cellStyle name="Normal 4 3 3 2 3" xfId="7161" xr:uid="{778E93B7-120C-461C-945E-5F5E1620C15F}"/>
    <cellStyle name="Normal 4 3 3 3" xfId="6144" xr:uid="{5C8F64CF-EF85-47B3-9B4D-FB761059CA3A}"/>
    <cellStyle name="Normal 4 3 3 4" xfId="7045" xr:uid="{D134A734-7521-4665-B7F4-901297DF34F9}"/>
    <cellStyle name="Normal 4 3 4" xfId="2812" xr:uid="{E4BC971E-59E2-4EB4-8CEB-8ECF14273838}"/>
    <cellStyle name="Normal 4 3 4 2" xfId="6831" xr:uid="{C3D6ED72-FB0C-4E0F-9C95-0EE4F2938AB7}"/>
    <cellStyle name="Normal 4 3 4 2 2" xfId="6989" xr:uid="{71BFBA8B-4C87-4E4C-ACDF-39EA0ADEE7EA}"/>
    <cellStyle name="Normal 4 3 4 2 3" xfId="5906" xr:uid="{6E127B80-AFE2-4FA8-B2D6-7613E174ECAA}"/>
    <cellStyle name="Normal 4 3 4 3" xfId="6126" xr:uid="{4419E6DE-7D9F-4C5B-85F7-EE90F7EE1B58}"/>
    <cellStyle name="Normal 4 3 4 4" xfId="6004" xr:uid="{2C0A0238-7D5A-4051-BCBF-0F48A84B6FC3}"/>
    <cellStyle name="Normal 4 3 5" xfId="2813" xr:uid="{31297A79-0187-466C-8E7A-85A3B981C645}"/>
    <cellStyle name="Normal 4 3 5 2" xfId="2814" xr:uid="{64FBCCE7-6FED-47FB-BC2C-ACC7031FC57D}"/>
    <cellStyle name="Normal 4 3 5 2 2" xfId="6833" xr:uid="{1415EEC5-DDB9-41C2-BFF1-2D4C8F0B905F}"/>
    <cellStyle name="Normal 4 3 5 2 3" xfId="5857" xr:uid="{6B21E174-8969-4F2B-9F07-A2855FFE149A}"/>
    <cellStyle name="Normal 4 3 5 3" xfId="2815" xr:uid="{6E85CA8D-30DC-41C2-B597-1A23D0A6DC28}"/>
    <cellStyle name="Normal 4 3 5 3 2" xfId="2816" xr:uid="{437ECB73-417C-4E5D-8F47-D24842BE6B9D}"/>
    <cellStyle name="Normal 4 3 5 3 2 2" xfId="6835" xr:uid="{1A8217D8-6337-4144-ABD6-31BB27120556}"/>
    <cellStyle name="Normal 4 3 5 3 3" xfId="4311" xr:uid="{9B328243-E141-4F03-9564-C19F98166649}"/>
    <cellStyle name="Normal 4 3 5 3 3 2" xfId="6837" xr:uid="{C536563A-0F32-4D26-B740-2943427B8E7C}"/>
    <cellStyle name="Normal 4 3 5 3 4" xfId="6834" xr:uid="{89EE5B21-AC4C-4DA3-90DD-B38567CF4B41}"/>
    <cellStyle name="Normal 4 3 5 3 5" xfId="7128" xr:uid="{728BC948-6A39-4CFF-BD05-A33EA265C91E}"/>
    <cellStyle name="Normal 4 3 5 4" xfId="6832" xr:uid="{24945913-631F-48D3-9F70-5219B946BEF9}"/>
    <cellStyle name="Normal 4 3 5 5" xfId="5992" xr:uid="{621574DF-E2BF-4EFD-817C-AAA373370C39}"/>
    <cellStyle name="Normal 4 3 6" xfId="4314" xr:uid="{68ABFB8A-C987-4788-AB00-0C2241F0D81A}"/>
    <cellStyle name="Normal 4 3 6 2" xfId="6152" xr:uid="{73E931A9-D04E-4748-8924-7DE30FCC7895}"/>
    <cellStyle name="Normal 4 3 6 3" xfId="7092" xr:uid="{D4B96C0C-FAF9-4560-8FB5-5B3482BD24C2}"/>
    <cellStyle name="Normal 4 3 7" xfId="6821" xr:uid="{A3102047-4F93-4205-8100-08D081D761E5}"/>
    <cellStyle name="Normal 4 3 7 2" xfId="6154" xr:uid="{E8BC8176-3027-48FA-BD64-8E30293934C1}"/>
    <cellStyle name="Normal 4 3 8" xfId="6187" xr:uid="{FB098E25-49E6-4B7A-898B-EFE97A830D2C}"/>
    <cellStyle name="Normal 4 3 9" xfId="7020" xr:uid="{C56A7AC5-3109-4C2A-89A8-35E9BB423A01}"/>
    <cellStyle name="Normal 4 4" xfId="453" xr:uid="{215113DB-E036-4750-8094-6245413DA9EB}"/>
    <cellStyle name="Normal 4 4 2" xfId="2495" xr:uid="{8B23C3C8-5E47-4A3D-8462-43852FFCEE52}"/>
    <cellStyle name="Normal 4 4 2 2" xfId="5806" xr:uid="{7AA15C16-322F-4CA1-9FA7-351208A5495C}"/>
    <cellStyle name="Normal 4 4 2 2 2" xfId="6137" xr:uid="{879F4785-DF4D-4D1B-8393-D0F5E230AB3C}"/>
    <cellStyle name="Normal 4 4 2 2 3" xfId="6094" xr:uid="{47F2174D-DA59-4201-998F-3E1298390D58}"/>
    <cellStyle name="Normal 4 4 2 3" xfId="6143" xr:uid="{79400828-F140-4E69-AF0B-65E2A3231033}"/>
    <cellStyle name="Normal 4 4 2 4" xfId="7052" xr:uid="{5699C3C8-04BB-4E3E-B1DC-9D7C9106D632}"/>
    <cellStyle name="Normal 4 4 3" xfId="2503" xr:uid="{8D802F23-7C0B-4DFE-8CC3-30A0264B0F2B}"/>
    <cellStyle name="Normal 4 4 3 2" xfId="4317" xr:uid="{FC979DDB-FB83-4D77-B7B6-4E88E064E0C5}"/>
    <cellStyle name="Normal 4 4 3 2 2" xfId="6862" xr:uid="{2C2F4AC2-DDB2-40A8-BA91-10FABBE53D81}"/>
    <cellStyle name="Normal 4 4 3 2 3" xfId="6183" xr:uid="{177966D1-5BCC-4C38-A65E-E22D817C8150}"/>
    <cellStyle name="Normal 4 4 3 3" xfId="4316" xr:uid="{F52F7860-16CA-4274-9DE9-18EC7B094BC2}"/>
    <cellStyle name="Normal 4 4 3 3 2" xfId="6861" xr:uid="{61D481D7-F3CC-4692-944E-F1CB23F73FEC}"/>
    <cellStyle name="Normal 4 4 3 3 3" xfId="7102" xr:uid="{25620E74-FF31-4A10-A380-712CAF9A8344}"/>
    <cellStyle name="Normal 4 4 3 4" xfId="6860" xr:uid="{6DB9B3EC-C259-42CD-AB4E-548CCEA4B333}"/>
    <cellStyle name="Normal 4 4 3 5" xfId="5883" xr:uid="{BD584C9C-120C-4F88-A4CC-5C7D7CD5E00C}"/>
    <cellStyle name="Normal 4 4 4" xfId="4747" xr:uid="{934652B1-A3BD-4A38-AF73-E40BD21A7E2E}"/>
    <cellStyle name="Normal 4 4 4 2" xfId="5339" xr:uid="{1EBA831A-F0E3-4454-8B08-DFEDFDB447D4}"/>
    <cellStyle name="Normal 4 4 5" xfId="5962" xr:uid="{A4023995-8954-418B-BF13-B2530E48A4E9}"/>
    <cellStyle name="Normal 4 4 6" xfId="7026" xr:uid="{0038F099-975C-4046-8DA4-E879E780DE4A}"/>
    <cellStyle name="Normal 4 5" xfId="2496" xr:uid="{A7746C4F-2EAB-4374-B2E6-77EE09C1155E}"/>
    <cellStyle name="Normal 4 5 2" xfId="4391" xr:uid="{27B88F03-E261-4FF3-8016-1ED4CA6C6365}"/>
    <cellStyle name="Normal 4 5 2 2" xfId="6914" xr:uid="{D1C4F37E-1FFE-4B60-8356-7DCFF57F8F47}"/>
    <cellStyle name="Normal 4 5 2 2 2" xfId="6950" xr:uid="{064B5430-DCBC-4C6D-953B-07B131DF7395}"/>
    <cellStyle name="Normal 4 5 2 3" xfId="5984" xr:uid="{3FCD6891-C57D-4497-8E87-C1F98F3E6E74}"/>
    <cellStyle name="Normal 4 5 3" xfId="6855" xr:uid="{4B6BC0FF-3031-47D2-AE42-A6160F8B95E0}"/>
    <cellStyle name="Normal 4 5 3 2" xfId="6078" xr:uid="{7924ED79-C84B-4576-B527-E6BE38A1136C}"/>
    <cellStyle name="Normal 4 5 4" xfId="6197" xr:uid="{BF282DC6-8EE5-4D10-B5A6-F49C332B4D4F}"/>
    <cellStyle name="Normal 4 6" xfId="2497" xr:uid="{E7294C62-DBE9-4782-BF01-D4E15FE2249D}"/>
    <cellStyle name="Normal 4 6 2" xfId="6856" xr:uid="{0856F657-CF1E-4A4E-9DC0-204D40544C94}"/>
    <cellStyle name="Normal 4 6 2 2" xfId="5824" xr:uid="{95F35B5E-0A9B-4A65-B8B7-964DB7AEAD0A}"/>
    <cellStyle name="Normal 4 6 2 3" xfId="6102" xr:uid="{232EDFB5-FEA6-455E-A431-3896A19C1393}"/>
    <cellStyle name="Normal 4 6 3" xfId="5829" xr:uid="{CFCC9ABC-CBE7-4631-8786-F214FB9AC023}"/>
    <cellStyle name="Normal 4 6 4" xfId="6113" xr:uid="{09706898-08A5-4DFE-9B8B-124711717CB2}"/>
    <cellStyle name="Normal 4 7" xfId="900" xr:uid="{00ACA149-6ACE-4999-8FEB-E8C2DDCBA9A9}"/>
    <cellStyle name="Normal 4 7 2" xfId="5941" xr:uid="{E467AA15-EEC7-4DD6-9388-D769BDC4554A}"/>
    <cellStyle name="Normal 4 7 3" xfId="7118" xr:uid="{559BDD57-12BE-4265-B278-3CA754FEE809}"/>
    <cellStyle name="Normal 4 8" xfId="5341" xr:uid="{0326BB5E-7B5E-425E-AE94-AB3B17F77BE0}"/>
    <cellStyle name="Normal 4 8 2" xfId="6182" xr:uid="{2D14CFF1-ED56-4D4F-95D1-696C58E1EADE}"/>
    <cellStyle name="Normal 4 8 3" xfId="7082" xr:uid="{558D0D96-AC1F-4FF5-B7A0-86EAF11C9EE5}"/>
    <cellStyle name="Normal 4 9" xfId="6024" xr:uid="{408B4946-80D4-4027-9027-D117A4FC3028}"/>
    <cellStyle name="Normal 40" xfId="4393" xr:uid="{E29032DE-4EA0-49B6-B33B-0DA83827DF2D}"/>
    <cellStyle name="Normal 40 2" xfId="4394" xr:uid="{96BEC679-EE9C-4145-8B45-81249F271142}"/>
    <cellStyle name="Normal 40 2 2" xfId="4395" xr:uid="{83B46890-90F9-401A-8558-CA4613A82A7A}"/>
    <cellStyle name="Normal 40 2 2 2" xfId="6918" xr:uid="{7CDFEA72-5DDC-4817-86BE-597FCEEABD20}"/>
    <cellStyle name="Normal 40 2 3" xfId="6917" xr:uid="{63541FFC-7C3C-4AD8-A709-C190144A9484}"/>
    <cellStyle name="Normal 40 3" xfId="4396" xr:uid="{287BEB74-24CC-4863-B7A9-B652DC4061ED}"/>
    <cellStyle name="Normal 40 3 2" xfId="6919" xr:uid="{06724FB6-DC64-47A5-8640-3F07189F9D51}"/>
    <cellStyle name="Normal 40 4" xfId="6916" xr:uid="{F766BFEA-917A-40F7-9060-16B70B1DCAF3}"/>
    <cellStyle name="Normal 41" xfId="4397" xr:uid="{D5452428-DB64-4EC2-88F1-B2859F9A8495}"/>
    <cellStyle name="Normal 41 2" xfId="4398" xr:uid="{1F582107-D94E-4DA2-B935-D225820904B2}"/>
    <cellStyle name="Normal 41 2 2" xfId="6921" xr:uid="{B6D6298A-0016-4859-B7E7-D8CFABAAC4A2}"/>
    <cellStyle name="Normal 41 3" xfId="6920" xr:uid="{ECE01932-3013-48E3-A6A0-98FBC14D7938}"/>
    <cellStyle name="Normal 42" xfId="4399" xr:uid="{9B0F5836-9B97-40FD-BF23-AD241081305B}"/>
    <cellStyle name="Normal 42 2" xfId="4400" xr:uid="{BFE915E4-31F2-4EC4-B817-7FCEDE5D8106}"/>
    <cellStyle name="Normal 42 2 2" xfId="6923" xr:uid="{3B8BCB21-69AD-4816-82B2-961D9B97DA82}"/>
    <cellStyle name="Normal 42 3" xfId="6922" xr:uid="{B2EEDAD5-3335-4001-B2BA-CD8572D7D702}"/>
    <cellStyle name="Normal 43" xfId="4401" xr:uid="{E7317A2D-720C-4D82-91B3-F3A16E487F0B}"/>
    <cellStyle name="Normal 43 2" xfId="4402" xr:uid="{97C45121-9D98-4B28-B252-10A20089C08A}"/>
    <cellStyle name="Normal 43 2 2" xfId="6925" xr:uid="{A9388835-94B4-4F9D-8604-887BF5F7236D}"/>
    <cellStyle name="Normal 43 3" xfId="6924" xr:uid="{E1D692D7-4386-4214-8262-BC4A178C0928}"/>
    <cellStyle name="Normal 44" xfId="4412" xr:uid="{5621D2B4-154E-433C-A8FE-C6F56382881C}"/>
    <cellStyle name="Normal 44 2" xfId="4413" xr:uid="{C3BF7670-7E09-4E77-8C9B-4D54EDC134AD}"/>
    <cellStyle name="Normal 44 2 2" xfId="6932" xr:uid="{EB7F3964-9B93-4877-8F43-392BABA1B9B1}"/>
    <cellStyle name="Normal 44 3" xfId="6931" xr:uid="{A2FEB84F-1852-4BD6-AC9A-2634014B4A6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2 2" xfId="6926" xr:uid="{60D963AD-6A88-4BFE-9572-10BC44DBCC58}"/>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3 2" xfId="5344" xr:uid="{E11693E6-AFA6-47E0-8B12-0BCA1884764F}"/>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2 3" xfId="5724" xr:uid="{DDBCCF05-ADD7-4146-9D24-B1AA266D1006}"/>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3 3" xfId="5552" xr:uid="{78E242FE-96B3-4E2D-80EF-72DEF5673148}"/>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2 2" xfId="5784" xr:uid="{1F95D2DE-04B7-4B99-816E-7A41C13BD0BD}"/>
    <cellStyle name="Normal 5 2 3 2 3" xfId="4559" xr:uid="{24423DC7-02FA-4C81-BCB0-188200D6749D}"/>
    <cellStyle name="Normal 5 2 3 2 4" xfId="5301" xr:uid="{15C89FBA-948A-4A47-9F11-BDCC7C17DA2E}"/>
    <cellStyle name="Normal 5 2 3 2 5" xfId="6927" xr:uid="{90D99F9A-321F-4B93-B0CF-BD6E845F1521}"/>
    <cellStyle name="Normal 5 2 3 3" xfId="198" xr:uid="{AE7ACE02-74F6-46FF-9740-88CB05FF2047}"/>
    <cellStyle name="Normal 5 2 3 3 2" xfId="4742" xr:uid="{D910CE01-D21E-4F4C-8EEC-BF13E5B18FB6}"/>
    <cellStyle name="Normal 5 2 3 3 3" xfId="5611" xr:uid="{DE8666EE-3A88-4808-8366-866BC3587160}"/>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4 2 2" xfId="5666" xr:uid="{85EE1501-3BE3-49B3-AA4D-F733D1333003}"/>
    <cellStyle name="Normal 5 2 4 3" xfId="5391" xr:uid="{F4C17E4D-EC85-40D9-B231-54B4F328F54D}"/>
    <cellStyle name="Normal 5 2 5" xfId="201" xr:uid="{706D47C6-40BF-488A-8596-3E276D79ADB4}"/>
    <cellStyle name="Normal 5 2 5 2" xfId="5494" xr:uid="{A921876E-7C83-4299-B26E-F8E7F3E3B142}"/>
    <cellStyle name="Normal 5 2 6" xfId="186" xr:uid="{A55C7C6B-2ED5-4CFC-A4C2-18B394EE60CF}"/>
    <cellStyle name="Normal 5 2 7" xfId="5805" xr:uid="{9192AD0C-B06D-4415-A61F-C100295EE349}"/>
    <cellStyle name="Normal 5 3" xfId="91" xr:uid="{5CF8CBE5-F105-47AB-BBFD-0F6C2A9C2EAD}"/>
    <cellStyle name="Normal 5 3 2" xfId="4406" xr:uid="{B5FD9E3A-7DB4-40C0-8903-E0E5668BB19E}"/>
    <cellStyle name="Normal 5 3 3" xfId="4405" xr:uid="{80FA048E-29ED-4774-9975-8A6962D4DE63}"/>
    <cellStyle name="Normal 5 3 3 2" xfId="6928" xr:uid="{AC038E8D-94E8-40AD-98B4-9BAE9C879940}"/>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2 3 2" xfId="6308" xr:uid="{A0C3F02E-AABB-4AA8-99DB-D71DBB81A1B1}"/>
    <cellStyle name="Normal 5 4 2 2 2 2 2 4" xfId="6309" xr:uid="{1067E4A3-CCB9-41DC-A6E7-CADDFD0E4DA7}"/>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2 4 2" xfId="6310" xr:uid="{A0663AA3-E0B8-40E2-AC43-51D0B33046F6}"/>
    <cellStyle name="Normal 5 4 2 2 2 2 5" xfId="6311" xr:uid="{D39487DE-CBD6-4207-AA2F-75A84EA70C62}"/>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3 2" xfId="6312" xr:uid="{61DBCE75-8149-41ED-BF17-245FD502D843}"/>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5 2" xfId="6313" xr:uid="{4969B4BD-4D8E-468D-BD9E-A34B4CE5BB28}"/>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2 3 2" xfId="6314" xr:uid="{178D2112-D760-44FB-BB97-84441E1EC5E1}"/>
    <cellStyle name="Normal 5 4 2 2 3 2 2 4" xfId="6315" xr:uid="{7624F204-F1D2-4E27-8DA3-C7B7F094CA93}"/>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2 4 2" xfId="6316" xr:uid="{792CE49F-47C3-4DF1-BB3B-8339E20517EE}"/>
    <cellStyle name="Normal 5 4 2 2 3 2 5" xfId="6317" xr:uid="{1039F5E0-CC05-4FB2-A6E5-369AC9043137}"/>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3 3 2" xfId="6318" xr:uid="{73DF24BE-BA81-4183-8AE3-EC5DC35D69C9}"/>
    <cellStyle name="Normal 5 4 2 2 3 3 4" xfId="6319" xr:uid="{FC6B7190-95C6-4D9F-BE00-D357C08580D5}"/>
    <cellStyle name="Normal 5 4 2 2 3 4" xfId="1198" xr:uid="{C59A4071-AACC-4AD2-A19D-46BE969F50B6}"/>
    <cellStyle name="Normal 5 4 2 2 3 4 2" xfId="1199" xr:uid="{63125E3A-DCEB-4435-8F7F-4009E5B2D91F}"/>
    <cellStyle name="Normal 5 4 2 2 3 5" xfId="1200" xr:uid="{764000BB-9C1A-4891-9273-C496401441D1}"/>
    <cellStyle name="Normal 5 4 2 2 3 5 2" xfId="6320" xr:uid="{BD5B9E2D-8048-4747-BF57-91017C6D03F2}"/>
    <cellStyle name="Normal 5 4 2 2 3 6" xfId="6321" xr:uid="{736326AB-14AF-4A36-8B06-056A06C35D0A}"/>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2 3 2" xfId="6322" xr:uid="{A5B66CDB-47D0-40E6-BFE4-03ED07BBA093}"/>
    <cellStyle name="Normal 5 4 2 2 4 2 4" xfId="6323" xr:uid="{FB80EE11-C892-4D07-8313-005DBA3DB51A}"/>
    <cellStyle name="Normal 5 4 2 2 4 3" xfId="1204" xr:uid="{3C9EA294-573D-484F-982C-EA168C4C4765}"/>
    <cellStyle name="Normal 5 4 2 2 4 3 2" xfId="1205" xr:uid="{C94D52F9-7CF0-48EA-BB87-1AA24A60E104}"/>
    <cellStyle name="Normal 5 4 2 2 4 4" xfId="1206" xr:uid="{94DE39AB-415A-4BE5-9068-AF908A4C5E18}"/>
    <cellStyle name="Normal 5 4 2 2 4 4 2" xfId="6324" xr:uid="{2259EB23-1D2C-4C9E-9F82-148A7A8DA094}"/>
    <cellStyle name="Normal 5 4 2 2 4 5" xfId="6325" xr:uid="{FDC15589-5E87-4CAA-A821-7B1AE390B5B5}"/>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3 2" xfId="6326" xr:uid="{EC16B17A-BE51-4FC8-8D81-CED778802D67}"/>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7 2" xfId="6327" xr:uid="{15CD23AA-683B-4CC5-9FF5-4217443D6BC9}"/>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2 3 2" xfId="6328" xr:uid="{6D7CE3A6-9F15-416B-8774-66C83C185251}"/>
    <cellStyle name="Normal 5 4 2 3 2 2 4" xfId="6329" xr:uid="{6C03DB25-9BDB-44C1-ADD3-8E48E0720141}"/>
    <cellStyle name="Normal 5 4 2 3 2 3" xfId="1216" xr:uid="{119A61DA-7EAB-42A4-AFCF-4E3FACACF742}"/>
    <cellStyle name="Normal 5 4 2 3 2 3 2" xfId="1217" xr:uid="{FC8E9163-6409-4B98-8388-DD277E643CFB}"/>
    <cellStyle name="Normal 5 4 2 3 2 4" xfId="1218" xr:uid="{ADD39E44-78DC-491D-8750-6AB221DDDFAC}"/>
    <cellStyle name="Normal 5 4 2 3 2 4 2" xfId="6330" xr:uid="{422E1D72-87D7-462D-B1FA-A4686D730129}"/>
    <cellStyle name="Normal 5 4 2 3 2 5" xfId="6331" xr:uid="{141FAA72-1E7E-4617-9D36-F7785A792418}"/>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3 2" xfId="6332" xr:uid="{8018B239-655C-4A9A-B8DC-BBF1CB9E6AA8}"/>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5 2" xfId="6333" xr:uid="{EBB8BF06-4479-4831-BA01-50B8BFE94F58}"/>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2 3 2" xfId="6334" xr:uid="{964583EE-5433-4275-8836-146A870182BD}"/>
    <cellStyle name="Normal 5 4 2 4 2 2 4" xfId="6335" xr:uid="{FBB0DEB6-2636-446C-BDCD-0AA5F249C78A}"/>
    <cellStyle name="Normal 5 4 2 4 2 3" xfId="1228" xr:uid="{0A0554CA-FE41-496E-9314-2072EAEBD8A5}"/>
    <cellStyle name="Normal 5 4 2 4 2 3 2" xfId="1229" xr:uid="{9E5EE738-AC1B-45F4-92D4-AE00D79AF902}"/>
    <cellStyle name="Normal 5 4 2 4 2 4" xfId="1230" xr:uid="{3E8F1F94-C96C-4E44-8577-A365BC0835EA}"/>
    <cellStyle name="Normal 5 4 2 4 2 4 2" xfId="6336" xr:uid="{811F7D83-FCD4-436D-8291-ECDA095A49C8}"/>
    <cellStyle name="Normal 5 4 2 4 2 5" xfId="6337" xr:uid="{455ED354-4B04-4FEB-996E-A5DD224CF609}"/>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3 3 2" xfId="6338" xr:uid="{728D72AB-44EB-411E-96F9-9313F6B228AE}"/>
    <cellStyle name="Normal 5 4 2 4 3 4" xfId="6339" xr:uid="{E1C3778D-98A8-449E-8305-C1626BB9B89F}"/>
    <cellStyle name="Normal 5 4 2 4 4" xfId="1234" xr:uid="{D37FC069-629A-4659-8784-4749A6FD8903}"/>
    <cellStyle name="Normal 5 4 2 4 4 2" xfId="1235" xr:uid="{BF543202-F431-4F6B-8D60-211F06E4DEB6}"/>
    <cellStyle name="Normal 5 4 2 4 5" xfId="1236" xr:uid="{A29F1AE4-83D3-40F4-949A-4F31ECF0E372}"/>
    <cellStyle name="Normal 5 4 2 4 5 2" xfId="6340" xr:uid="{CF7B2FF6-20BF-4212-98E7-048636FDF159}"/>
    <cellStyle name="Normal 5 4 2 4 6" xfId="6341" xr:uid="{59DC04A7-BE61-43DE-92B4-7189275CC4B3}"/>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2 3 2" xfId="6342" xr:uid="{E7BA431B-9AFB-46CA-A022-F60675EA9710}"/>
    <cellStyle name="Normal 5 4 2 5 2 4" xfId="6343" xr:uid="{5B999B26-F9C0-4B5B-8E7B-C2BB4CDE5551}"/>
    <cellStyle name="Normal 5 4 2 5 3" xfId="1240" xr:uid="{3937EDCF-09BB-4E87-9ABD-67E3ACCE231D}"/>
    <cellStyle name="Normal 5 4 2 5 3 2" xfId="1241" xr:uid="{E1ADA90C-1806-4343-9C52-D2426FDA6063}"/>
    <cellStyle name="Normal 5 4 2 5 4" xfId="1242" xr:uid="{06E17EAD-5B91-4626-A564-54C9801AFD45}"/>
    <cellStyle name="Normal 5 4 2 5 4 2" xfId="6344" xr:uid="{892A05F6-5FAF-49FE-82CD-0E392575E75A}"/>
    <cellStyle name="Normal 5 4 2 5 5" xfId="6345" xr:uid="{B073B270-166C-44AB-9E8F-7B2C2B8F1F6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2 3 2" xfId="6937" xr:uid="{8CC2088E-A2A1-4C9A-AB3A-1594BD8657CD}"/>
    <cellStyle name="Normal 5 4 2 6 3" xfId="1245" xr:uid="{622DBCAD-CD72-491B-A82C-06CE2B0384F0}"/>
    <cellStyle name="Normal 5 4 2 6 3 2" xfId="6346" xr:uid="{6874FC6D-87C8-45A4-BD8B-0B300492478E}"/>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8 2" xfId="6347" xr:uid="{03E64702-266F-4A6D-B12F-3C74B828D54D}"/>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2 3 2" xfId="6348" xr:uid="{9408A9B7-AF0A-4088-922B-4CB9532F9F64}"/>
    <cellStyle name="Normal 5 4 3 2 2 2 4" xfId="6349" xr:uid="{9DB9068B-4867-4BFC-A40B-54BA24150410}"/>
    <cellStyle name="Normal 5 4 3 2 2 3" xfId="1252" xr:uid="{84E52033-6B1E-426E-8CCC-505BFDAF4BD4}"/>
    <cellStyle name="Normal 5 4 3 2 2 3 2" xfId="1253" xr:uid="{BC5D47E7-CB3F-418C-9E65-2FFBA8C6411C}"/>
    <cellStyle name="Normal 5 4 3 2 2 4" xfId="1254" xr:uid="{2476305E-EDEF-49A4-BCB6-68F65B131863}"/>
    <cellStyle name="Normal 5 4 3 2 2 4 2" xfId="6350" xr:uid="{CEDCDF48-7483-4D2F-96EE-D5D51CB0279E}"/>
    <cellStyle name="Normal 5 4 3 2 2 5" xfId="6351" xr:uid="{6FEAD386-74E7-4600-899A-96BF0C3B77F4}"/>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3 2" xfId="6352" xr:uid="{8BA3C3D0-B11B-433E-8741-CEC7B6C959F6}"/>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5 2" xfId="6353" xr:uid="{1015699C-9170-4FB4-B8CB-18684FC6D84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2 3 2" xfId="6354" xr:uid="{79C22004-7ECE-4C3A-9232-103654BD2043}"/>
    <cellStyle name="Normal 5 4 3 3 2 2 4" xfId="6355" xr:uid="{1F42467B-F37E-4BC7-A7FE-B0D013833A8E}"/>
    <cellStyle name="Normal 5 4 3 3 2 3" xfId="1264" xr:uid="{ADFA06C3-930A-431E-AC1B-C81AF0D1A5A0}"/>
    <cellStyle name="Normal 5 4 3 3 2 3 2" xfId="1265" xr:uid="{F1A4E6C8-8198-46AB-AA2F-393A3A19EFB8}"/>
    <cellStyle name="Normal 5 4 3 3 2 4" xfId="1266" xr:uid="{13CD98DE-6BED-4727-BBAF-664FE7441B4F}"/>
    <cellStyle name="Normal 5 4 3 3 2 4 2" xfId="6356" xr:uid="{F6107C53-2DEF-4A5C-A609-CAF96BFBC135}"/>
    <cellStyle name="Normal 5 4 3 3 2 5" xfId="6357" xr:uid="{08C350D5-14EF-4E05-839B-25A77A6CC2A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3 3 2" xfId="6358" xr:uid="{CD480BC0-264F-4F7B-B8DD-697D7577F7D9}"/>
    <cellStyle name="Normal 5 4 3 3 3 4" xfId="6359" xr:uid="{AC842D3C-6565-4842-A7CC-B139BBEBB55A}"/>
    <cellStyle name="Normal 5 4 3 3 4" xfId="1270" xr:uid="{AD825B53-5072-488B-B42D-84477DAF487B}"/>
    <cellStyle name="Normal 5 4 3 3 4 2" xfId="1271" xr:uid="{26521FDF-7A73-402C-85EF-91C9F301056C}"/>
    <cellStyle name="Normal 5 4 3 3 5" xfId="1272" xr:uid="{6220B5DC-F190-436F-B2CD-10E980133E7A}"/>
    <cellStyle name="Normal 5 4 3 3 5 2" xfId="6360" xr:uid="{03261E47-98D7-4603-9A0E-E5FCF2922F59}"/>
    <cellStyle name="Normal 5 4 3 3 6" xfId="6361" xr:uid="{9652A01B-C5AC-42A0-A811-EA4DB5C41EA0}"/>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2 3 2" xfId="6362" xr:uid="{849DF1E5-D363-45DC-A5AF-B9FC97C01759}"/>
    <cellStyle name="Normal 5 4 3 4 2 4" xfId="6363" xr:uid="{A593FE0E-4EBC-4459-A212-8A7BFBEA4D09}"/>
    <cellStyle name="Normal 5 4 3 4 3" xfId="1276" xr:uid="{4103D448-A284-4F12-A15F-71984BE34BA8}"/>
    <cellStyle name="Normal 5 4 3 4 3 2" xfId="1277" xr:uid="{10DB3142-9AC7-4C55-BBD5-4CDE36F0CA32}"/>
    <cellStyle name="Normal 5 4 3 4 4" xfId="1278" xr:uid="{82DCC67C-4A7B-4DA1-8413-76891E8E5B7B}"/>
    <cellStyle name="Normal 5 4 3 4 4 2" xfId="6364" xr:uid="{15158872-6F6F-49EE-9D7F-32A200E6CC16}"/>
    <cellStyle name="Normal 5 4 3 4 5" xfId="6365" xr:uid="{CDBD573C-0C8D-4A34-986B-DA26A6F91812}"/>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3 2" xfId="6366" xr:uid="{DB2B16BA-D646-49D1-89B9-2F5C1BA86D32}"/>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7 2" xfId="6367" xr:uid="{58E4F4B4-97E8-4FAA-8B1C-43B2137C5974}"/>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3 2" xfId="6368" xr:uid="{D252BE64-527A-4B6F-B720-A9AFE595BFEC}"/>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4 2" xfId="6369" xr:uid="{E525B420-1B6D-4CEE-9A12-7A821A4677CD}"/>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3 2" xfId="6370" xr:uid="{D8D67080-9417-436B-A9CD-75E35A0389E5}"/>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5 2" xfId="6371" xr:uid="{34F752B8-3601-429A-80D1-DB4ACFA04915}"/>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2 3 2" xfId="6372" xr:uid="{03B3F48C-F30D-46C7-BB51-A21750EF052D}"/>
    <cellStyle name="Normal 5 4 5 2 2 4" xfId="6373" xr:uid="{E5F84F28-5028-443A-A2D2-DD4371346F06}"/>
    <cellStyle name="Normal 5 4 5 2 3" xfId="1300" xr:uid="{5E6DC84C-444B-4E89-9BE2-886C96E1B21F}"/>
    <cellStyle name="Normal 5 4 5 2 3 2" xfId="1301" xr:uid="{4F457D4F-D66B-499E-881D-11584532E0F0}"/>
    <cellStyle name="Normal 5 4 5 2 4" xfId="1302" xr:uid="{B043E4A3-540E-4CF0-A963-854378DFDC2E}"/>
    <cellStyle name="Normal 5 4 5 2 4 2" xfId="6374" xr:uid="{C738A1FF-446F-40A5-A319-2E066B4159A8}"/>
    <cellStyle name="Normal 5 4 5 2 5" xfId="6375" xr:uid="{5180ADDB-A9FB-4019-9E18-7313F1D08723}"/>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3 2" xfId="6376" xr:uid="{7036B917-B123-4903-8A15-B1764FC603AE}"/>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5 2" xfId="6377" xr:uid="{60E1C6EE-BFEE-426C-982C-568998C5820C}"/>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3 2" xfId="6378" xr:uid="{3955601C-FAA4-4932-8EC6-37CAEE56784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4 2" xfId="6379" xr:uid="{35E14BE9-07C8-4F54-8A4E-00FCC5A6048B}"/>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2 3 2" xfId="6936" xr:uid="{0F5EF485-087A-4B19-B251-D83477B1A2F3}"/>
    <cellStyle name="Normal 5 4 7 3" xfId="1317" xr:uid="{BBBA26E9-0FF1-460A-BA32-9FBF1F4CBB11}"/>
    <cellStyle name="Normal 5 4 7 3 2" xfId="6380" xr:uid="{3AB9D164-44BE-41F7-A130-BE9E02C23C77}"/>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4 9 2" xfId="6381" xr:uid="{54F72C38-5628-42C8-A5CA-3DB5D3C9D3CF}"/>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3 2" xfId="6382" xr:uid="{9E69CF33-71B7-4C66-BB33-E879003BC2DE}"/>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4 2" xfId="6383" xr:uid="{490E9C75-3D91-43B0-86CF-240B0B3E586B}"/>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3 2" xfId="6384" xr:uid="{79547F78-2F73-4549-A33F-95E258F23316}"/>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2 3 2" xfId="6385" xr:uid="{42E99FE0-3875-43DE-B168-48B5F99EFF50}"/>
    <cellStyle name="Normal 5 5 2 3 2 2 4" xfId="6386" xr:uid="{22EB25C0-E05D-4FCE-98B0-C0FBC78EBC3D}"/>
    <cellStyle name="Normal 5 5 2 3 2 3" xfId="1336" xr:uid="{53FFAA72-94FD-482D-BD34-61262761C56F}"/>
    <cellStyle name="Normal 5 5 2 3 2 3 2" xfId="1337" xr:uid="{8F9FB326-84F5-4B9A-93A8-172C9A3C6438}"/>
    <cellStyle name="Normal 5 5 2 3 2 4" xfId="1338" xr:uid="{B60DD21D-2DC9-4BA3-9512-1239A05715F7}"/>
    <cellStyle name="Normal 5 5 2 3 2 4 2" xfId="6387" xr:uid="{B91A0215-213A-4FEA-BE5B-F92BA07CB0D2}"/>
    <cellStyle name="Normal 5 5 2 3 2 5" xfId="6388" xr:uid="{A905F5F4-4A44-4AAE-8497-C7348A4C2646}"/>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3 2" xfId="6389" xr:uid="{F8294DC0-3A7F-4F92-92C0-A64F2534A156}"/>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5 2" xfId="6390" xr:uid="{456762BB-9CB0-4E52-8864-09609A16A2B7}"/>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3 2" xfId="6391" xr:uid="{3B8513CA-AAF4-4058-8493-71551D49BAF5}"/>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4 2" xfId="6392" xr:uid="{E55BC35D-4DFA-40D5-B53F-5C788458D467}"/>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3 2" xfId="6393" xr:uid="{0024EC09-9426-4CD9-841E-D4FC60DDDD85}"/>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7 2" xfId="6394" xr:uid="{7469A5D9-FCAB-49E7-AB14-B49D2D32293B}"/>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3 2" xfId="6395" xr:uid="{3A198F91-9107-404D-AD52-E3FDAF290DDA}"/>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4 2" xfId="6396" xr:uid="{774C4D15-AABF-4E28-8292-8FDB2C2E22C6}"/>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3 2" xfId="6397" xr:uid="{640842DF-1503-4B39-8E30-2546EA3F0404}"/>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5 2" xfId="6398" xr:uid="{8AF89ABD-7BE7-4B4E-A7BE-988ED8E6F495}"/>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3 2" xfId="6399" xr:uid="{CD587106-E412-4B1E-83DB-008A704E3EE2}"/>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4 2" xfId="6400" xr:uid="{52DCC02F-1D91-40D5-BDFB-A4D12DD139A5}"/>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3 2" xfId="6401" xr:uid="{3F98CE6C-509E-4547-9F2B-7D430A79E49B}"/>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3 2" xfId="6402" xr:uid="{5AE01D67-F060-47C2-9D8D-0733A057E8A3}"/>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4 2" xfId="6403" xr:uid="{406956DB-CBAF-407B-BCC3-407D97317528}"/>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3 2" xfId="6404" xr:uid="{851D835D-4129-4E97-A4E5-30143728CF8C}"/>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3 2" xfId="6405" xr:uid="{D871129C-F459-4584-BE75-520556B96550}"/>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3 2" xfId="6406" xr:uid="{3F5AFE95-52C4-4FF7-BB08-15B830D35FD2}"/>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4 2" xfId="6407" xr:uid="{BBB08AC9-B1E7-414D-AE11-01FCE367488D}"/>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3 2" xfId="6408" xr:uid="{DFDE80D9-550A-4090-A73B-038824F6FE9D}"/>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3 2" xfId="6409" xr:uid="{D858029D-7BB6-4180-9D40-3183EC0683D0}"/>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3 2" xfId="6851" xr:uid="{7D633AB5-3808-4A51-A5FD-80F887DC9C1D}"/>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2 2 2" xfId="5725" xr:uid="{449F54A2-0368-4BE7-A0E9-62DF39115015}"/>
    <cellStyle name="Normal 6 2 2 3" xfId="5553" xr:uid="{7B8273D4-7E23-4F06-BC03-FBDF005F7ADD}"/>
    <cellStyle name="Normal 6 2 3" xfId="4560" xr:uid="{18CAE014-C091-4055-885E-47D37103F5AC}"/>
    <cellStyle name="Normal 6 2 3 2" xfId="5440" xr:uid="{CE2F969A-8197-4DB9-93A6-3B6EF4118EC8}"/>
    <cellStyle name="Normal 6 2 3 2 2" xfId="5785" xr:uid="{D4C7848B-3276-4823-8A09-5E808E6C165E}"/>
    <cellStyle name="Normal 6 2 3 3" xfId="5612" xr:uid="{EC978BA2-AFC2-4357-88CF-D0688E4F3B90}"/>
    <cellStyle name="Normal 6 2 4" xfId="5392" xr:uid="{540E0182-9B0D-48DB-AE99-49D8FB80B4C1}"/>
    <cellStyle name="Normal 6 2 4 2" xfId="5667" xr:uid="{C28B8D4C-7DC5-41D3-B394-41002E53A3C3}"/>
    <cellStyle name="Normal 6 2 5" xfId="5495" xr:uid="{38024C2A-C6F6-40B7-9C7C-2250DB2C5754}"/>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2 3 2" xfId="6410" xr:uid="{65D770ED-5BA7-4255-8386-0AB4007B6779}"/>
    <cellStyle name="Normal 6 3 2 2 2 2 2 4" xfId="6411" xr:uid="{A96EC8E0-B0B2-4D38-8EB1-7DE08EB30D48}"/>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2 4 2" xfId="6412" xr:uid="{4319ED3E-00CD-4887-A626-2EB6BECA93DA}"/>
    <cellStyle name="Normal 6 3 2 2 2 2 5" xfId="6413" xr:uid="{EC56F1AC-E9F6-45C1-9117-42FEBEC78A2A}"/>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3 2" xfId="6414" xr:uid="{BBAFB7E2-C149-4217-A2FC-05006B966E0C}"/>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5 2" xfId="6415" xr:uid="{6E8DBEB2-3F4D-4617-A39F-3E8C46EE42D6}"/>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2 3 2" xfId="6416" xr:uid="{A0B14A1D-841B-4A19-9135-AC406B20F64B}"/>
    <cellStyle name="Normal 6 3 2 2 3 2 2 4" xfId="6417" xr:uid="{FFFCDAD2-B53C-4E95-AAAD-6CDA9700C66E}"/>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2 4 2" xfId="6418" xr:uid="{6CA685EF-75B6-4AE1-AE9F-F10FBC0A81DD}"/>
    <cellStyle name="Normal 6 3 2 2 3 2 5" xfId="6419" xr:uid="{E7449E7A-F777-428A-A2EC-E1C58A38B436}"/>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3 3 2" xfId="6420" xr:uid="{C77F058E-886F-4FCA-9EF7-A2E0476AB026}"/>
    <cellStyle name="Normal 6 3 2 2 3 3 4" xfId="6421" xr:uid="{853BA4CF-8893-41C8-A098-75B6FEB8FDB3}"/>
    <cellStyle name="Normal 6 3 2 2 3 4" xfId="1460" xr:uid="{DA66AC10-496C-484D-8823-5587F17E66EF}"/>
    <cellStyle name="Normal 6 3 2 2 3 4 2" xfId="1461" xr:uid="{01EBE3EB-41FE-4991-A4A4-1DEBF9C2326C}"/>
    <cellStyle name="Normal 6 3 2 2 3 5" xfId="1462" xr:uid="{AA4CBA9E-F438-4095-B640-0950458F9579}"/>
    <cellStyle name="Normal 6 3 2 2 3 5 2" xfId="6422" xr:uid="{5432A8C1-9BE9-499B-B4B0-AF78E17DFD17}"/>
    <cellStyle name="Normal 6 3 2 2 3 6" xfId="6423" xr:uid="{C8BDE9F2-C72A-41F5-B032-FB493A09A145}"/>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2 3 2" xfId="6424" xr:uid="{BC839D23-4897-448D-A57C-87B26EBE47BE}"/>
    <cellStyle name="Normal 6 3 2 2 4 2 4" xfId="6425" xr:uid="{700F0D69-2DD4-49B8-9822-C94499B171CB}"/>
    <cellStyle name="Normal 6 3 2 2 4 3" xfId="1466" xr:uid="{779DAEBD-54AB-493B-AD56-36B137568E94}"/>
    <cellStyle name="Normal 6 3 2 2 4 3 2" xfId="1467" xr:uid="{AE3A4FD8-51D2-4C86-A273-583CEE33ADF3}"/>
    <cellStyle name="Normal 6 3 2 2 4 4" xfId="1468" xr:uid="{A16651A6-9BAF-4E37-902D-030710169B53}"/>
    <cellStyle name="Normal 6 3 2 2 4 4 2" xfId="6426" xr:uid="{CAF758D9-FF95-4F01-B7EE-96DDFA30DD64}"/>
    <cellStyle name="Normal 6 3 2 2 4 5" xfId="6427" xr:uid="{2672F1FC-2077-4CB7-8165-137D5914A4AE}"/>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3 2" xfId="6428" xr:uid="{3CAA56A2-12E9-4D12-AB79-AED26E4928EF}"/>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7 2" xfId="6429" xr:uid="{2CCDD6AF-2BA2-4CA4-A19F-D1A1CD99FD0A}"/>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2 3 2" xfId="6430" xr:uid="{98115300-9717-41B2-8ABB-DEF2DD40EA27}"/>
    <cellStyle name="Normal 6 3 2 3 2 2 4" xfId="6431" xr:uid="{99DEDF91-A47A-4DC1-B861-81705BD17665}"/>
    <cellStyle name="Normal 6 3 2 3 2 3" xfId="1478" xr:uid="{D028CEC3-87CB-42F3-A366-951D3BF34841}"/>
    <cellStyle name="Normal 6 3 2 3 2 3 2" xfId="1479" xr:uid="{16241978-A051-4090-9D0B-199FADCC7B39}"/>
    <cellStyle name="Normal 6 3 2 3 2 4" xfId="1480" xr:uid="{0F2FE12D-00D3-419A-B53A-7BA40A35063F}"/>
    <cellStyle name="Normal 6 3 2 3 2 4 2" xfId="6432" xr:uid="{48AF1977-2420-45BA-B0A5-770AA7EA56E3}"/>
    <cellStyle name="Normal 6 3 2 3 2 5" xfId="6433" xr:uid="{937B3BAC-1EC3-4259-A4AD-7D6680F09CE0}"/>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3 2" xfId="6434" xr:uid="{7DB440B5-DF3F-42A2-AD91-70BE0D957AA6}"/>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5 2" xfId="6435" xr:uid="{84DD18A6-1122-40E7-AA8A-64630F162FE4}"/>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2 3 2" xfId="6436" xr:uid="{2E3B83E7-08CF-4E1B-BDBF-8B04BBFB511C}"/>
    <cellStyle name="Normal 6 3 2 4 2 2 4" xfId="6437" xr:uid="{C1D10B78-B9C4-412E-A865-03179CF57900}"/>
    <cellStyle name="Normal 6 3 2 4 2 3" xfId="1490" xr:uid="{19A4431C-1587-492F-A4A4-BB2FB4D410AC}"/>
    <cellStyle name="Normal 6 3 2 4 2 3 2" xfId="1491" xr:uid="{6E9C6C4E-00DE-4952-AA43-D40E17F730D1}"/>
    <cellStyle name="Normal 6 3 2 4 2 4" xfId="1492" xr:uid="{76F8741A-1694-4299-AC78-6485F4AAD545}"/>
    <cellStyle name="Normal 6 3 2 4 2 4 2" xfId="6438" xr:uid="{68899E9D-D6D5-4256-9E25-CE44EB29FA55}"/>
    <cellStyle name="Normal 6 3 2 4 2 5" xfId="6439" xr:uid="{58C33F00-C7E3-47EE-ADA5-231DC371299F}"/>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3 3 2" xfId="6440" xr:uid="{753F9DBB-4A7C-4E9C-844E-BCC2C0E9DE2C}"/>
    <cellStyle name="Normal 6 3 2 4 3 4" xfId="6441" xr:uid="{4821EEC7-F763-48AF-ABC9-F8B411E3CB2E}"/>
    <cellStyle name="Normal 6 3 2 4 4" xfId="1496" xr:uid="{A80A10D5-D5A9-43E6-8A5F-439C762FFE0E}"/>
    <cellStyle name="Normal 6 3 2 4 4 2" xfId="1497" xr:uid="{73E3AC15-B1D4-4820-86E0-589A6819DF5E}"/>
    <cellStyle name="Normal 6 3 2 4 5" xfId="1498" xr:uid="{B3D08BC7-12DC-4B7F-BB14-F0DCE790D8AD}"/>
    <cellStyle name="Normal 6 3 2 4 5 2" xfId="6442" xr:uid="{77E36883-F2D4-430A-A9D6-2CC959FAFB12}"/>
    <cellStyle name="Normal 6 3 2 4 6" xfId="6443" xr:uid="{2302FA0E-9192-40F9-A573-854FB5E6A4C8}"/>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2 3 2" xfId="6444" xr:uid="{50D5D250-2155-49F0-B075-0B67E1F4833F}"/>
    <cellStyle name="Normal 6 3 2 5 2 4" xfId="6445" xr:uid="{428B1789-A550-4D54-A15A-A9A31667C65C}"/>
    <cellStyle name="Normal 6 3 2 5 3" xfId="1502" xr:uid="{B39A8940-7252-406F-8965-49B06778C9A1}"/>
    <cellStyle name="Normal 6 3 2 5 3 2" xfId="1503" xr:uid="{A36322CD-606E-406E-B930-FFE65CA2E95A}"/>
    <cellStyle name="Normal 6 3 2 5 4" xfId="1504" xr:uid="{0FF93D6D-8631-4E9C-B823-04AE91D0AB42}"/>
    <cellStyle name="Normal 6 3 2 5 4 2" xfId="6446" xr:uid="{BDE7A1F1-784A-4B99-895B-E0C1BEBCDD02}"/>
    <cellStyle name="Normal 6 3 2 5 5" xfId="6447" xr:uid="{7D10FCCD-C928-4569-A924-51E06C63A24E}"/>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3 2" xfId="6448" xr:uid="{BE65F674-0DC8-4DD2-A5F1-A7138289C215}"/>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8 2" xfId="6449" xr:uid="{0BA29BD6-83F3-4708-A1B9-83B9A7491EEC}"/>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2 3 2" xfId="6450" xr:uid="{B7CBB0E5-A572-4CEA-AD23-87E2C38644F7}"/>
    <cellStyle name="Normal 6 3 3 2 2 2 4" xfId="6451" xr:uid="{EBA978B9-67F7-4A3C-8D38-41236CE0495C}"/>
    <cellStyle name="Normal 6 3 3 2 2 3" xfId="1514" xr:uid="{15FB0C38-CF7A-4225-BA09-13DB88243083}"/>
    <cellStyle name="Normal 6 3 3 2 2 3 2" xfId="1515" xr:uid="{E3D95251-49D6-454B-94E6-691929D094DB}"/>
    <cellStyle name="Normal 6 3 3 2 2 4" xfId="1516" xr:uid="{D86A455D-C22E-4BA3-94DD-38633F44F114}"/>
    <cellStyle name="Normal 6 3 3 2 2 4 2" xfId="6452" xr:uid="{F1769375-FFFD-4A17-A6F2-B9FB3062DCAB}"/>
    <cellStyle name="Normal 6 3 3 2 2 5" xfId="6453" xr:uid="{8604C517-5684-443F-8460-12D73FB0F80D}"/>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3 2" xfId="6454" xr:uid="{41216DB6-53EF-429C-A333-D779E02FB3B3}"/>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5 2" xfId="6455" xr:uid="{460E9C5C-EA73-4110-9D9B-09B9DF2B7CF7}"/>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2 3 2" xfId="6456" xr:uid="{66182FD4-F65F-4A3C-A34E-88E3B2D092C0}"/>
    <cellStyle name="Normal 6 3 3 3 2 2 4" xfId="6457" xr:uid="{E5A22005-CB52-4560-ADEB-71918529BB85}"/>
    <cellStyle name="Normal 6 3 3 3 2 3" xfId="1526" xr:uid="{C3CF7DF9-4272-42CF-92C0-0ECF96CCEDF4}"/>
    <cellStyle name="Normal 6 3 3 3 2 3 2" xfId="1527" xr:uid="{41FD8962-0718-4753-B58C-0D0CC8F5F66C}"/>
    <cellStyle name="Normal 6 3 3 3 2 4" xfId="1528" xr:uid="{E0E6E5BC-7225-40D6-9D33-CE1457B6ADD4}"/>
    <cellStyle name="Normal 6 3 3 3 2 4 2" xfId="6458" xr:uid="{FEFB19CD-5F72-4E86-8B26-39DE478D96CB}"/>
    <cellStyle name="Normal 6 3 3 3 2 5" xfId="6459" xr:uid="{0D6DF34D-A339-424D-8A81-7C09718CDE29}"/>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3 3 2" xfId="6460" xr:uid="{8EF7E4C5-418A-47B1-AE0D-2C30E95ACE30}"/>
    <cellStyle name="Normal 6 3 3 3 3 4" xfId="6461" xr:uid="{D0BF2273-B032-4A4B-8A12-7B5C61014DE7}"/>
    <cellStyle name="Normal 6 3 3 3 4" xfId="1532" xr:uid="{31C33A78-811D-45E8-8B1C-FF390B4B91B9}"/>
    <cellStyle name="Normal 6 3 3 3 4 2" xfId="1533" xr:uid="{EBC4E9DB-FDA5-46F9-A241-738F7CBED948}"/>
    <cellStyle name="Normal 6 3 3 3 5" xfId="1534" xr:uid="{DDB1FC13-9218-4DE2-80EA-EC818B5929C6}"/>
    <cellStyle name="Normal 6 3 3 3 5 2" xfId="6462" xr:uid="{6895FD6B-8604-4D6C-81B7-184EC9617969}"/>
    <cellStyle name="Normal 6 3 3 3 6" xfId="6463" xr:uid="{E5A51440-91C3-482D-A328-A9F466AAA672}"/>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2 3 2" xfId="6464" xr:uid="{1142B2E9-05AF-47ED-A956-4F099BF93238}"/>
    <cellStyle name="Normal 6 3 3 4 2 4" xfId="6465" xr:uid="{29A43EB6-9BBD-47E8-8D51-9E46BAF26619}"/>
    <cellStyle name="Normal 6 3 3 4 3" xfId="1538" xr:uid="{25BF92E0-B59A-4D23-9299-270A5F888214}"/>
    <cellStyle name="Normal 6 3 3 4 3 2" xfId="1539" xr:uid="{124E8DB0-BC1C-40E8-ABF7-CBB8EA5D363E}"/>
    <cellStyle name="Normal 6 3 3 4 4" xfId="1540" xr:uid="{9331132B-8C9B-4E80-90D3-F1B482C9BD01}"/>
    <cellStyle name="Normal 6 3 3 4 4 2" xfId="6466" xr:uid="{FEA6743E-343A-4C9F-A3B5-2DEBA695883E}"/>
    <cellStyle name="Normal 6 3 3 4 5" xfId="6467" xr:uid="{3F51A8E4-6471-4000-94FF-7D306A54F4B2}"/>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3 2" xfId="6468" xr:uid="{29006691-0196-4957-AF58-184C7C9E8E87}"/>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7 2" xfId="6469" xr:uid="{3257E43B-EF89-43B9-81CC-0D0BCA83DFF0}"/>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3 2" xfId="6470" xr:uid="{3A5F82CB-5F4D-4EB8-AA33-AB8974771521}"/>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4 2" xfId="6471" xr:uid="{6C6EEC82-39B1-4CD4-AD5E-CBD61B7EDF56}"/>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3 2" xfId="6472" xr:uid="{7B13DB0D-5CBF-4FD1-BACF-3CB33783794C}"/>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5 2" xfId="6473" xr:uid="{4E3E0A10-6FE9-40FA-9D24-F5BB6EEA28DC}"/>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2 3 2" xfId="6474" xr:uid="{F2BD0014-44E4-4CC6-9C94-A9668E939A59}"/>
    <cellStyle name="Normal 6 3 5 2 2 4" xfId="6475" xr:uid="{31CC8331-D770-4859-ACFF-08758283BBFE}"/>
    <cellStyle name="Normal 6 3 5 2 3" xfId="1562" xr:uid="{72C515F8-9D0D-4443-9C7A-0BCD972F0C1E}"/>
    <cellStyle name="Normal 6 3 5 2 3 2" xfId="1563" xr:uid="{7B2F9F63-86AA-4EFE-BA4F-824B1EEB40EC}"/>
    <cellStyle name="Normal 6 3 5 2 4" xfId="1564" xr:uid="{26E2AE75-F366-4F37-B1A7-4D04D1FC6423}"/>
    <cellStyle name="Normal 6 3 5 2 4 2" xfId="6476" xr:uid="{7D032994-A9C8-42A7-A35C-7026D5125C29}"/>
    <cellStyle name="Normal 6 3 5 2 5" xfId="6477" xr:uid="{92581009-9BB1-4575-B549-856C937EF1CC}"/>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3 2" xfId="6478" xr:uid="{448FB00C-4736-4EB3-AC06-35F150376D2B}"/>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5 2" xfId="6479" xr:uid="{9429B7DA-1A65-4CFA-9D3C-F4753999BE3B}"/>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3 2" xfId="6480" xr:uid="{8893D229-411A-4673-AE96-A6877CCCB179}"/>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4 2" xfId="6481" xr:uid="{18BC29C7-7B73-4801-9BC1-E15DAE941874}"/>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3 2" xfId="6482" xr:uid="{24904CAB-78FE-4482-BE63-B22342E9ACD2}"/>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3 9 2 2" xfId="6483" xr:uid="{6214A820-6134-4B12-A30F-44DE341DFB98}"/>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3 2" xfId="6484" xr:uid="{DAB88F43-A11B-40AB-B83B-33EC922644E7}"/>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4 2" xfId="6485" xr:uid="{193F4280-CBD7-4806-9DC2-C2E5136F422B}"/>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3 2" xfId="6486" xr:uid="{C4344BF7-E960-4FBE-80D1-910E8B10897D}"/>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2 3 2" xfId="6487" xr:uid="{850A8808-5B4C-49BD-9CD3-72CAD9F7F4A5}"/>
    <cellStyle name="Normal 6 4 2 3 2 2 4" xfId="6488" xr:uid="{2CA5B76A-1024-4169-81FF-9142AB1486E1}"/>
    <cellStyle name="Normal 6 4 2 3 2 3" xfId="1598" xr:uid="{BCBB2F0E-AEF0-48DF-B4A3-5479341EA1A6}"/>
    <cellStyle name="Normal 6 4 2 3 2 3 2" xfId="1599" xr:uid="{981DF324-F556-44C3-BFAC-2C6C636FC7A0}"/>
    <cellStyle name="Normal 6 4 2 3 2 4" xfId="1600" xr:uid="{A3E6D2C9-C192-4C0D-99D1-4A730D702DB1}"/>
    <cellStyle name="Normal 6 4 2 3 2 4 2" xfId="6489" xr:uid="{1BE50912-FB45-4126-B9C8-FFAED3D6128B}"/>
    <cellStyle name="Normal 6 4 2 3 2 5" xfId="6490" xr:uid="{EEF67BC6-6B58-476A-ADC2-DEB177776EF5}"/>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3 2" xfId="6491" xr:uid="{BF55FF4D-416F-4363-A300-D8294E1C4CC5}"/>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5 2" xfId="6492" xr:uid="{94FB1B3C-884E-4E3B-84CC-73BA59A935DD}"/>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3 2" xfId="6493" xr:uid="{3FBA15EB-FFF4-4789-9D6E-72ED0A167370}"/>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4 2" xfId="6494" xr:uid="{43F509AB-A07B-4991-9D47-4FE8B3301ECE}"/>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3 2" xfId="6495" xr:uid="{171A3368-E1D5-4374-B0DF-AE6BAAA9D13C}"/>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7 2" xfId="6496" xr:uid="{62784DA5-13CA-431F-965F-44A2F0064E2B}"/>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3 2" xfId="6497" xr:uid="{42D7B497-C878-40AD-B2A5-73F8607E8E28}"/>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4 2" xfId="6498" xr:uid="{9D0051B4-9A25-40B9-8361-07535096EE79}"/>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3 2" xfId="6499" xr:uid="{9E868DEB-C4EA-4DC0-8BAA-CD802AC99A9A}"/>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5 2" xfId="6500" xr:uid="{7776C367-77EB-4CB9-BC47-442257238F38}"/>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3 2" xfId="6501" xr:uid="{19ECA0B5-9C39-4044-965F-65CAADFAEBAC}"/>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4 2" xfId="6502" xr:uid="{D7CBAD5C-07D8-4371-9F76-2FE85F3C1C0C}"/>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3 2" xfId="6503" xr:uid="{B785F995-3CAA-4CC9-819E-66AB845B5D84}"/>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3 2" xfId="6504" xr:uid="{1AC0771A-54AE-4C47-9145-964DB90F1DF2}"/>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4 2" xfId="6505" xr:uid="{F23C794F-0FBF-4E96-B289-024C88DEE37E}"/>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3 2" xfId="6506" xr:uid="{4CADBF8A-AB22-400D-B4E7-DDA3587AF355}"/>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3 2" xfId="6507" xr:uid="{9FB51782-3D88-4303-94DD-97EF53FDCE3A}"/>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3 2" xfId="6508" xr:uid="{BCAD8090-9704-411C-9A44-31D4B074BE09}"/>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4 2" xfId="6509" xr:uid="{7125D446-2508-4269-85EE-9F668D0CD18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3 2" xfId="6510" xr:uid="{2524D3B6-1A6E-4DE6-93B9-29606843429A}"/>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3 2" xfId="6511" xr:uid="{DF7132FA-7B7E-43E5-ABEE-62BFD4E1FA8B}"/>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2 3 2" xfId="6512" xr:uid="{1561D656-6923-4CAB-9C6A-CF73B5818160}"/>
    <cellStyle name="Normal 7 2 2 2 2 2 2 4" xfId="6513" xr:uid="{10DBC961-57A5-4D96-A39F-321BA013EEFD}"/>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2 4 2" xfId="6514" xr:uid="{96B410E2-287C-429C-97B2-BDBED66B980D}"/>
    <cellStyle name="Normal 7 2 2 2 2 2 5" xfId="6515" xr:uid="{AA00FD3E-9191-483D-802F-3797EFD7031D}"/>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3 2" xfId="6516" xr:uid="{C4A6952D-56F3-4B93-B6A3-13DAE5BF481E}"/>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5 2" xfId="6517" xr:uid="{E9FDFD58-9B7C-49FC-9CA5-3EE5EE0487DA}"/>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2 3 2" xfId="6518" xr:uid="{D8C52C16-B173-4140-A2AD-713DE0ED9DE5}"/>
    <cellStyle name="Normal 7 2 2 2 3 2 2 4" xfId="6519" xr:uid="{ED8F4B49-ED9C-46E1-BB3D-91D6E28B2318}"/>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2 4 2" xfId="6520" xr:uid="{0034F479-708E-4853-B423-CD613935EBAB}"/>
    <cellStyle name="Normal 7 2 2 2 3 2 5" xfId="6521" xr:uid="{5628C063-975B-4498-878B-AC2C1C62F215}"/>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3 3 2" xfId="6522" xr:uid="{8CBCF480-10DA-477C-A80A-F036B5B7509C}"/>
    <cellStyle name="Normal 7 2 2 2 3 3 4" xfId="6523" xr:uid="{4A8B8077-C7AD-499F-A7A0-8175A6091BB6}"/>
    <cellStyle name="Normal 7 2 2 2 3 4" xfId="1723" xr:uid="{D6A88E46-9189-42F7-A40A-46B9CD0301C4}"/>
    <cellStyle name="Normal 7 2 2 2 3 4 2" xfId="1724" xr:uid="{EC379416-3D5D-48A4-B3E3-5F5A009A6542}"/>
    <cellStyle name="Normal 7 2 2 2 3 5" xfId="1725" xr:uid="{79311E5D-86F9-4DAA-88B8-C33D51692C06}"/>
    <cellStyle name="Normal 7 2 2 2 3 5 2" xfId="6524" xr:uid="{E016A9B3-62DF-4F74-9933-E370B8324A88}"/>
    <cellStyle name="Normal 7 2 2 2 3 6" xfId="6525" xr:uid="{C7D3DA8E-A59C-4AEA-8E75-81BBCC8792FD}"/>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2 3 2" xfId="6526" xr:uid="{AD0CA400-2A39-44B4-B2CF-CB7193FD1422}"/>
    <cellStyle name="Normal 7 2 2 2 4 2 4" xfId="6527" xr:uid="{079A0FEC-C991-45C3-8279-CA4236AAD637}"/>
    <cellStyle name="Normal 7 2 2 2 4 3" xfId="1729" xr:uid="{0277ED10-D879-4A42-9200-9C3C576E2690}"/>
    <cellStyle name="Normal 7 2 2 2 4 3 2" xfId="1730" xr:uid="{EB95DD69-A5E8-45E5-BCC7-BFD64089A6CB}"/>
    <cellStyle name="Normal 7 2 2 2 4 4" xfId="1731" xr:uid="{5CD49815-F925-4B61-8023-5B4D15DD0B78}"/>
    <cellStyle name="Normal 7 2 2 2 4 4 2" xfId="6528" xr:uid="{F3F65955-3811-4470-93C3-9E704AD9443C}"/>
    <cellStyle name="Normal 7 2 2 2 4 5" xfId="6529" xr:uid="{E1D7A3A8-77D3-4DD4-991A-9D67D289D2C9}"/>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3 2" xfId="6530" xr:uid="{5FB38B9D-0B31-404D-95B3-A400B13D1EA9}"/>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7 2" xfId="6531" xr:uid="{F7B6371C-ED08-4D01-A92F-E132EE261F53}"/>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2 3 2" xfId="6532" xr:uid="{0F6313CC-7CE8-432B-BD37-6CA178D99E26}"/>
    <cellStyle name="Normal 7 2 2 3 2 2 4" xfId="6533" xr:uid="{1BF6EC82-B7C0-490C-A139-6CFF86F2645F}"/>
    <cellStyle name="Normal 7 2 2 3 2 3" xfId="1741" xr:uid="{74824D89-F8BC-468F-983A-08F0F0491136}"/>
    <cellStyle name="Normal 7 2 2 3 2 3 2" xfId="1742" xr:uid="{F296F0C7-DE4B-4A85-B850-C1382D78E770}"/>
    <cellStyle name="Normal 7 2 2 3 2 4" xfId="1743" xr:uid="{46054D47-97E2-42A2-BA7D-5503139C0176}"/>
    <cellStyle name="Normal 7 2 2 3 2 4 2" xfId="6534" xr:uid="{36DFA7DF-C080-44CD-9D0E-DE7DB06EFD82}"/>
    <cellStyle name="Normal 7 2 2 3 2 5" xfId="6535" xr:uid="{A7A4276C-543B-458A-8E81-F2113240E385}"/>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3 2" xfId="6536" xr:uid="{1A6B2CAC-524F-4126-A651-C99FEDEE2DB7}"/>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5 2" xfId="6537" xr:uid="{D088F7AF-8D78-4C90-BB66-5895C6B66A9B}"/>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2 3 2" xfId="6538" xr:uid="{A5BB99EE-D508-4521-98A2-0F9684D92FEE}"/>
    <cellStyle name="Normal 7 2 2 4 2 2 4" xfId="6539" xr:uid="{3CF9C9B2-9E98-4610-9102-D8DF8F8F4FFD}"/>
    <cellStyle name="Normal 7 2 2 4 2 3" xfId="1753" xr:uid="{696A8B98-A959-41C2-9287-4E214E5B8069}"/>
    <cellStyle name="Normal 7 2 2 4 2 3 2" xfId="1754" xr:uid="{26A997D5-D20F-4693-B094-A17E77CE4635}"/>
    <cellStyle name="Normal 7 2 2 4 2 4" xfId="1755" xr:uid="{BB159C35-3A7C-4A78-BC70-FC8787709B7C}"/>
    <cellStyle name="Normal 7 2 2 4 2 4 2" xfId="6540" xr:uid="{0C7CAB04-3810-4D9D-94BD-AB7481B270B7}"/>
    <cellStyle name="Normal 7 2 2 4 2 5" xfId="6541" xr:uid="{9407DB4C-50C6-4284-88C1-386636EFC7FB}"/>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3 3 2" xfId="6542" xr:uid="{B807FF36-6B66-4861-80AE-0CE9DA3693FE}"/>
    <cellStyle name="Normal 7 2 2 4 3 4" xfId="6543" xr:uid="{D620B4AB-CA1A-4E6B-B9B3-0AEDD3304507}"/>
    <cellStyle name="Normal 7 2 2 4 4" xfId="1759" xr:uid="{7559FCF0-E8BE-4109-A5AA-8B496282E235}"/>
    <cellStyle name="Normal 7 2 2 4 4 2" xfId="1760" xr:uid="{19728843-F4CA-4756-8B52-5CD3D8D1AC09}"/>
    <cellStyle name="Normal 7 2 2 4 5" xfId="1761" xr:uid="{CC05C679-23DD-4B99-9669-C7AC0F11D802}"/>
    <cellStyle name="Normal 7 2 2 4 5 2" xfId="6544" xr:uid="{9830800B-FB4B-47EF-86DD-209F96B39250}"/>
    <cellStyle name="Normal 7 2 2 4 6" xfId="6545" xr:uid="{D982B67A-FF02-4049-B90D-4417E0A237B0}"/>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2 3 2" xfId="6546" xr:uid="{C3DAD12E-FD99-43F9-A075-32D600906053}"/>
    <cellStyle name="Normal 7 2 2 5 2 4" xfId="6547" xr:uid="{9553B751-0FBC-49BC-858C-89220B7C362B}"/>
    <cellStyle name="Normal 7 2 2 5 3" xfId="1765" xr:uid="{72E8B648-90C7-41B3-986B-0EF1B0416E29}"/>
    <cellStyle name="Normal 7 2 2 5 3 2" xfId="1766" xr:uid="{DA8ABC8A-C45B-4C46-8E0C-6FCE655C9415}"/>
    <cellStyle name="Normal 7 2 2 5 4" xfId="1767" xr:uid="{BF760047-598A-4B52-8CB4-46349FFAD8AB}"/>
    <cellStyle name="Normal 7 2 2 5 4 2" xfId="6548" xr:uid="{B77E214E-F7B9-45AB-A001-9ECB27A19925}"/>
    <cellStyle name="Normal 7 2 2 5 5" xfId="6549" xr:uid="{A320FC9B-FD2F-4D2C-9142-6C7BA69B925D}"/>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3 2" xfId="6550" xr:uid="{2D399D13-557A-43FA-B4EC-C36FEC99E44D}"/>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8 2" xfId="6551" xr:uid="{A3FC612E-0067-42C3-860B-FB3A8C0DC4A7}"/>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2 3 2" xfId="6552" xr:uid="{9B58838D-E2F4-4F7C-A276-12CFBE02CEDF}"/>
    <cellStyle name="Normal 7 2 3 2 2 2 4" xfId="6553" xr:uid="{8CD8592B-BD4A-4F76-BDB7-3E841F0FC63B}"/>
    <cellStyle name="Normal 7 2 3 2 2 3" xfId="1777" xr:uid="{340A78C6-3F7C-4065-AB86-EC5FE9DC50B1}"/>
    <cellStyle name="Normal 7 2 3 2 2 3 2" xfId="1778" xr:uid="{C239CBCB-3CC2-4C7C-9BBF-EEFC8A4ADBCD}"/>
    <cellStyle name="Normal 7 2 3 2 2 4" xfId="1779" xr:uid="{5B8C65A4-A4D1-440D-9A99-A0156B52F918}"/>
    <cellStyle name="Normal 7 2 3 2 2 4 2" xfId="6554" xr:uid="{F096ADD9-947E-48D9-BA8D-6B35406D330D}"/>
    <cellStyle name="Normal 7 2 3 2 2 5" xfId="6555" xr:uid="{D8E877FE-C043-4923-896E-BF8BB094C3C9}"/>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3 2" xfId="6556" xr:uid="{E6E9DDCF-8893-466F-823B-C32F5B6E0006}"/>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5 2" xfId="6557" xr:uid="{EE4F1A62-9EE0-4AB0-8202-F85589102C62}"/>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2 3 2" xfId="6558" xr:uid="{EC10B4DD-3F54-4715-AC48-EB2213FD48F1}"/>
    <cellStyle name="Normal 7 2 3 3 2 2 4" xfId="6559" xr:uid="{61B355F0-3E84-42BC-BBAE-09CA17F11141}"/>
    <cellStyle name="Normal 7 2 3 3 2 3" xfId="1789" xr:uid="{47753868-8170-4750-B7FA-9BC3AE3FE221}"/>
    <cellStyle name="Normal 7 2 3 3 2 3 2" xfId="1790" xr:uid="{2B676FDE-34F8-47E8-AE14-0EB867D82BA6}"/>
    <cellStyle name="Normal 7 2 3 3 2 4" xfId="1791" xr:uid="{A5A1698D-C592-4188-9758-53012E305398}"/>
    <cellStyle name="Normal 7 2 3 3 2 4 2" xfId="6560" xr:uid="{C4704DCB-4151-4B16-A435-2C2B46CFE8C9}"/>
    <cellStyle name="Normal 7 2 3 3 2 5" xfId="6561" xr:uid="{EFC70415-F4DC-454C-BF7F-169C6BDEA6EE}"/>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3 3 2" xfId="6562" xr:uid="{110DFE00-A5AC-4DC8-93B3-FFFDF53946B1}"/>
    <cellStyle name="Normal 7 2 3 3 3 4" xfId="6563" xr:uid="{F1B5959A-6F59-4225-9FCD-2F7C7E8566E6}"/>
    <cellStyle name="Normal 7 2 3 3 4" xfId="1795" xr:uid="{0F865C37-94DF-4587-ACD0-40D2EBD74A6B}"/>
    <cellStyle name="Normal 7 2 3 3 4 2" xfId="1796" xr:uid="{930DD939-60A0-406E-A143-1EC1B1AA9B4C}"/>
    <cellStyle name="Normal 7 2 3 3 5" xfId="1797" xr:uid="{C7C25969-B66B-4872-BA44-630518E77E21}"/>
    <cellStyle name="Normal 7 2 3 3 5 2" xfId="6564" xr:uid="{0F196E47-7FE6-4AB3-9354-6E229B520062}"/>
    <cellStyle name="Normal 7 2 3 3 6" xfId="6565" xr:uid="{6CB899BF-FE25-491E-A150-7997E8BFBF53}"/>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2 3 2" xfId="6566" xr:uid="{1C76016E-8FA6-487E-8C12-987C7A2951F6}"/>
    <cellStyle name="Normal 7 2 3 4 2 4" xfId="6567" xr:uid="{897B1871-3AB8-48C7-94EC-FE095F5221E3}"/>
    <cellStyle name="Normal 7 2 3 4 3" xfId="1801" xr:uid="{34820D9B-8E9C-40DC-AF9F-29967E08B266}"/>
    <cellStyle name="Normal 7 2 3 4 3 2" xfId="1802" xr:uid="{57D93938-16D7-4FD4-8256-FEE92AEEFF6F}"/>
    <cellStyle name="Normal 7 2 3 4 4" xfId="1803" xr:uid="{F41149D2-8DB1-432B-A412-BD17B44785CB}"/>
    <cellStyle name="Normal 7 2 3 4 4 2" xfId="6568" xr:uid="{8B4DF928-55B0-46E1-99B7-E9DFFEFC7242}"/>
    <cellStyle name="Normal 7 2 3 4 5" xfId="6569" xr:uid="{3EC00060-1F76-4AE1-8F71-3ACECB55B1B1}"/>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3 2" xfId="6570" xr:uid="{6EB5ED52-2C85-42A4-B94C-8C5F3E8C67BA}"/>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7 2" xfId="6571" xr:uid="{3581094C-DAAD-4C98-977E-3989E17EFB51}"/>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3 2" xfId="6572" xr:uid="{DFE682E8-1927-4494-9AF7-9CC232344FA2}"/>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4 2" xfId="6573" xr:uid="{C3FE8168-5E65-469E-BE01-5759AC1CA8CA}"/>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3 2" xfId="6574" xr:uid="{94B765DA-2F69-4D2C-8C5F-D290DA80DB9D}"/>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5 2" xfId="6575" xr:uid="{3A261625-2684-4165-B6C9-D95342645440}"/>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2 3 2" xfId="6576" xr:uid="{4E94C7F7-DAE9-40B4-8E96-42630425E88D}"/>
    <cellStyle name="Normal 7 2 5 2 2 4" xfId="6577" xr:uid="{4D740B12-6502-442B-9801-E3F5B84F46AC}"/>
    <cellStyle name="Normal 7 2 5 2 3" xfId="1825" xr:uid="{8B4E4EE0-533A-487D-A73D-ED0B27002FBF}"/>
    <cellStyle name="Normal 7 2 5 2 3 2" xfId="1826" xr:uid="{448DBD0F-784F-46E7-9A6B-C793F8926A26}"/>
    <cellStyle name="Normal 7 2 5 2 4" xfId="1827" xr:uid="{CCE99C54-3DE7-4E20-ACEE-52C0BDEF46C6}"/>
    <cellStyle name="Normal 7 2 5 2 4 2" xfId="6578" xr:uid="{D604271B-500D-41E3-8043-D665D5339313}"/>
    <cellStyle name="Normal 7 2 5 2 5" xfId="6579" xr:uid="{B5D17D9B-8FF4-416B-8739-8DDAB2F0FF97}"/>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3 2" xfId="6580" xr:uid="{9D828B33-C01B-4015-B4E3-20D756CC397A}"/>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5 2" xfId="6581" xr:uid="{29DF1778-1F17-46CB-A18C-EFCE5872EF6B}"/>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3 2" xfId="6582" xr:uid="{1273A962-6848-4779-9517-EAE2763018DC}"/>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4 2" xfId="6583" xr:uid="{FFE8B80C-BC02-4FF8-8B58-7E467E1FABF6}"/>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2 3 2" xfId="6930" xr:uid="{886F973B-7090-413E-B59A-C6003C6B4A77}"/>
    <cellStyle name="Normal 7 2 7 3" xfId="1842" xr:uid="{457B7C81-0462-46C1-8D5C-D0606F5EB03C}"/>
    <cellStyle name="Normal 7 2 7 3 2" xfId="6584" xr:uid="{D9966229-C704-48B8-A0A6-4622863D4F47}"/>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2 9 2" xfId="6585" xr:uid="{61A6F22C-9BB3-45CD-B356-624352F0753C}"/>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3 2" xfId="6586" xr:uid="{480EC55C-E514-4644-9A1C-07C7BEA6FE8F}"/>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4 2" xfId="6587" xr:uid="{1FE2C255-AAAC-48A6-BF27-5FBBE1C92FF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3 2" xfId="6588" xr:uid="{480DD055-4936-4F1A-A7DD-85448E218838}"/>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2 3 2" xfId="6589" xr:uid="{4465AE98-6358-480A-B33E-C4739AA6618C}"/>
    <cellStyle name="Normal 7 3 2 3 2 2 4" xfId="6590" xr:uid="{1284D9F6-141D-4428-963C-A361F06458D2}"/>
    <cellStyle name="Normal 7 3 2 3 2 3" xfId="1861" xr:uid="{CB1FBE74-CBD8-4058-BC4C-C38E17F8A8D4}"/>
    <cellStyle name="Normal 7 3 2 3 2 3 2" xfId="1862" xr:uid="{627581BA-E97F-4E3B-9FE4-98E553024F91}"/>
    <cellStyle name="Normal 7 3 2 3 2 4" xfId="1863" xr:uid="{93612362-F789-4910-9A86-6CFC92069048}"/>
    <cellStyle name="Normal 7 3 2 3 2 4 2" xfId="6591" xr:uid="{A4431D52-E11A-4C1D-BD56-F182C3443A7D}"/>
    <cellStyle name="Normal 7 3 2 3 2 5" xfId="6592" xr:uid="{20271895-C291-4B13-A395-5856F5FF24A9}"/>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3 2" xfId="6593" xr:uid="{50CE0BB1-04B2-497C-8FE1-17AB598B4F39}"/>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5 2" xfId="6594" xr:uid="{937B55BF-836C-4942-BB0C-B9AA979BE00F}"/>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3 2" xfId="6595" xr:uid="{883199D0-96E3-4BD6-B312-B0F7C794CFF2}"/>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4 2" xfId="6596" xr:uid="{D102DA30-EF99-4C95-AA13-80A9CC6182D2}"/>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3 2" xfId="6597" xr:uid="{6B1B40C2-0BE8-4D36-A865-8A020908FBAA}"/>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7 2" xfId="6598" xr:uid="{52F18462-0D9C-4CD5-90D8-8E8313225A7B}"/>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3 2" xfId="6599" xr:uid="{836CA210-4A92-4109-A583-2F28A67E934D}"/>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4 2" xfId="6600" xr:uid="{86503891-3C32-4325-88DC-A1A8648F175E}"/>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3 2" xfId="6601" xr:uid="{8E641C9A-E835-4CAD-87B8-737C8E717989}"/>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5 2" xfId="6602" xr:uid="{2E9F2BC2-0954-42EF-B896-32420409023C}"/>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3 2" xfId="6603" xr:uid="{97AC382B-4DF2-42E8-85D1-57243D532BF1}"/>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4 2" xfId="6604" xr:uid="{B6171C5E-5102-4ADD-A7E3-B272264A0F3D}"/>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3 2" xfId="6605" xr:uid="{D55BC0DB-203B-4523-A3F5-69D9F0D73581}"/>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3 2" xfId="6606" xr:uid="{7BA1DBF5-25D4-4959-AA1C-99AC2512E761}"/>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4 2" xfId="6607" xr:uid="{3B17685F-C302-45F0-8CF6-0B1413037CCE}"/>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3 2" xfId="6608" xr:uid="{07F87478-5EC7-4226-9762-401EAF2ED9BB}"/>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3 2" xfId="6609" xr:uid="{0DC39D87-3CB5-44FD-BC7C-DA40A9B0F2A6}"/>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3 2" xfId="6610" xr:uid="{5B8402A2-FF6E-4839-B935-853B2DECE643}"/>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4 2" xfId="6611" xr:uid="{224DF188-9361-4890-92D9-6EBAEAE1C052}"/>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3 2" xfId="6612" xr:uid="{D851FB7A-79E9-49B8-B6DF-3EE60D20FFF5}"/>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3 2" xfId="6613" xr:uid="{C065CFB9-4BD0-44C4-A38D-A4193B73D80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2 2" xfId="6929" xr:uid="{CFEE24BF-4FBD-47EB-AAA9-E7DB7B685E92}"/>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3 2" xfId="5346" xr:uid="{AD678C9C-2DC2-446F-BF3D-7B46F19EA1DD}"/>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2 3 2" xfId="6614" xr:uid="{65EA5319-6A27-47C9-BAC0-F61AF5B2D819}"/>
    <cellStyle name="Normal 8 2 2 2 2 2 2 4" xfId="6615" xr:uid="{1662B26B-BC78-4204-BEAE-CEAD2AC0B5D1}"/>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2 4 2" xfId="6616" xr:uid="{7BF69107-53C2-4442-8CD5-B3FD6312FA4F}"/>
    <cellStyle name="Normal 8 2 2 2 2 2 5" xfId="6617" xr:uid="{C0BD6D50-E707-427F-AFE6-C4268FED82E6}"/>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3 2" xfId="6618" xr:uid="{5852D777-9A8C-4A5F-9EA5-C0841D75FF89}"/>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5 2" xfId="6619" xr:uid="{C210FB20-D719-43A4-86E3-BA7BFCEDA050}"/>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2 3 2" xfId="6620" xr:uid="{C8E9F5E3-7231-4BCB-B5D4-71DAF64FB91B}"/>
    <cellStyle name="Normal 8 2 2 2 3 2 2 4" xfId="6621" xr:uid="{42D4741D-1B53-448F-AFD8-4C2259474FE7}"/>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2 4 2" xfId="6622" xr:uid="{6E01D7C8-B67E-4AC6-81A2-F2CEFFB86005}"/>
    <cellStyle name="Normal 8 2 2 2 3 2 5" xfId="6623" xr:uid="{BCE1D4E0-6079-4E54-AFDB-659AFF79D889}"/>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3 3 2" xfId="6624" xr:uid="{3CC34326-E44E-45AF-A2F9-36343D57AEEF}"/>
    <cellStyle name="Normal 8 2 2 2 3 3 4" xfId="6625" xr:uid="{F0E5C287-ACD2-48E1-BAAC-5EE863C5C0D6}"/>
    <cellStyle name="Normal 8 2 2 2 3 4" xfId="1987" xr:uid="{4062DAE3-A04D-45A0-88B0-FCE0AE43D397}"/>
    <cellStyle name="Normal 8 2 2 2 3 4 2" xfId="1988" xr:uid="{876D888F-57D6-44A8-844D-8046CB287E4B}"/>
    <cellStyle name="Normal 8 2 2 2 3 5" xfId="1989" xr:uid="{402B71FD-8433-437D-BAA0-C114080EEF96}"/>
    <cellStyle name="Normal 8 2 2 2 3 5 2" xfId="6626" xr:uid="{1F0B8A80-7FDF-4EFE-9547-FA8254487C20}"/>
    <cellStyle name="Normal 8 2 2 2 3 6" xfId="6627" xr:uid="{13D7AB6E-7FFB-42DE-9491-9F1403319C67}"/>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2 3 2" xfId="6628" xr:uid="{1DFA6E17-97A9-4EC4-9017-7BC1F01596E3}"/>
    <cellStyle name="Normal 8 2 2 2 4 2 4" xfId="6629" xr:uid="{043F77C5-73D2-4E06-9FBF-3ADEFFCF6EB2}"/>
    <cellStyle name="Normal 8 2 2 2 4 3" xfId="1993" xr:uid="{739FAFBE-70B6-423D-8CEC-45802486FD88}"/>
    <cellStyle name="Normal 8 2 2 2 4 3 2" xfId="1994" xr:uid="{8B328E70-6934-4BB2-B2B4-A852E088F7A0}"/>
    <cellStyle name="Normal 8 2 2 2 4 4" xfId="1995" xr:uid="{A5DBCCF9-ED62-4DAA-853B-355045541DB5}"/>
    <cellStyle name="Normal 8 2 2 2 4 4 2" xfId="6630" xr:uid="{A36EC658-51B1-4899-8AD5-26759D56B736}"/>
    <cellStyle name="Normal 8 2 2 2 4 5" xfId="6631" xr:uid="{13C750AF-7EC6-41D0-A1F8-917CD8F19C2B}"/>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3 2" xfId="6632" xr:uid="{D4B69473-76CA-4570-A354-EB2B60CB0F27}"/>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7 2" xfId="6633" xr:uid="{BE896518-20FE-47B7-A8FD-29EEF0259EC5}"/>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2 3 2" xfId="6634" xr:uid="{A18DB513-0941-47F7-96EC-1B2ACC0946D0}"/>
    <cellStyle name="Normal 8 2 2 3 2 2 4" xfId="6635" xr:uid="{EE484616-253E-4EF6-B6D5-8B4C5DB368A8}"/>
    <cellStyle name="Normal 8 2 2 3 2 3" xfId="2005" xr:uid="{0F7E9083-8131-43DA-B4B3-5879EB8F6270}"/>
    <cellStyle name="Normal 8 2 2 3 2 3 2" xfId="2006" xr:uid="{BF364F09-E676-4C61-B737-D9F07A886B36}"/>
    <cellStyle name="Normal 8 2 2 3 2 4" xfId="2007" xr:uid="{8D01C91D-D455-47ED-9F8E-A5A46B57588C}"/>
    <cellStyle name="Normal 8 2 2 3 2 4 2" xfId="6636" xr:uid="{7470C37F-F622-48A1-B917-883E400C57E3}"/>
    <cellStyle name="Normal 8 2 2 3 2 5" xfId="6637" xr:uid="{270824EE-E868-4918-BEC7-E7DA77ED9482}"/>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3 2" xfId="6638" xr:uid="{30A9D1B4-10A9-4CF5-A989-61DC06029DCD}"/>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5 2" xfId="6639" xr:uid="{44E16A06-3D18-48EF-A17D-A8C10304CFA6}"/>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2 3 2" xfId="6640" xr:uid="{04022184-226D-46FA-A455-FE424DAE5D44}"/>
    <cellStyle name="Normal 8 2 2 4 2 2 4" xfId="6641" xr:uid="{A46DFD69-9A0C-41EB-AA81-BB22E5643776}"/>
    <cellStyle name="Normal 8 2 2 4 2 3" xfId="2017" xr:uid="{0EBD93D7-570A-4BF4-A848-2B9D7F167447}"/>
    <cellStyle name="Normal 8 2 2 4 2 3 2" xfId="2018" xr:uid="{9CCD89EF-4110-4825-8838-030D1A392EE6}"/>
    <cellStyle name="Normal 8 2 2 4 2 4" xfId="2019" xr:uid="{A4A1D235-524E-4ACB-82AE-22441B6C5F8B}"/>
    <cellStyle name="Normal 8 2 2 4 2 4 2" xfId="6642" xr:uid="{2DED7294-90E6-4126-9C15-B9CB93437600}"/>
    <cellStyle name="Normal 8 2 2 4 2 5" xfId="6643" xr:uid="{EA71D483-DABB-45C1-845A-6F981D666137}"/>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3 3 2" xfId="6644" xr:uid="{6A2BD576-85F8-482F-8710-D3F309988586}"/>
    <cellStyle name="Normal 8 2 2 4 3 4" xfId="6645" xr:uid="{FDE70981-AA97-4BBC-A4CD-B33C524C56EB}"/>
    <cellStyle name="Normal 8 2 2 4 4" xfId="2023" xr:uid="{36934F99-7210-4F37-97EB-1BA8DFAEAB65}"/>
    <cellStyle name="Normal 8 2 2 4 4 2" xfId="2024" xr:uid="{8538E6F7-1B9A-495A-820B-0D35ABDAD946}"/>
    <cellStyle name="Normal 8 2 2 4 5" xfId="2025" xr:uid="{618B1473-9DAD-4382-8398-2F15FB636BD0}"/>
    <cellStyle name="Normal 8 2 2 4 5 2" xfId="6646" xr:uid="{CF936DA5-46FC-421D-929F-101B650837FA}"/>
    <cellStyle name="Normal 8 2 2 4 6" xfId="6647" xr:uid="{97D381A8-C0F3-4FB6-96D8-3F8B324E420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2 3 2" xfId="6648" xr:uid="{2BC575B3-5D6C-4289-8409-75E5743A1AD9}"/>
    <cellStyle name="Normal 8 2 2 5 2 4" xfId="6649" xr:uid="{F1E47AAE-8B77-4BF9-9FBF-B082F123F7CF}"/>
    <cellStyle name="Normal 8 2 2 5 3" xfId="2029" xr:uid="{BF7FCFC2-51B8-4DEA-9566-208569560065}"/>
    <cellStyle name="Normal 8 2 2 5 3 2" xfId="2030" xr:uid="{248E1536-4A5C-45F1-8637-7CDB28847E32}"/>
    <cellStyle name="Normal 8 2 2 5 4" xfId="2031" xr:uid="{20180A8C-49C9-4CB6-BCDE-A07D5C0B5B3D}"/>
    <cellStyle name="Normal 8 2 2 5 4 2" xfId="6650" xr:uid="{5F02DDAD-ABA8-4EA6-8305-20182BA4F7F3}"/>
    <cellStyle name="Normal 8 2 2 5 5" xfId="6651" xr:uid="{D9E4BCD2-63D4-4445-AC6F-A53ADF4173FC}"/>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3 2" xfId="6652" xr:uid="{B45B14FA-6F9E-472A-ACEB-70DBFC8125F2}"/>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8 2" xfId="6653" xr:uid="{285A002A-5A3E-4F24-9491-24A4FA8521E6}"/>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2 3 2" xfId="6654" xr:uid="{99B824E3-C969-4578-A423-04C28209C4AD}"/>
    <cellStyle name="Normal 8 2 3 2 2 2 4" xfId="6655" xr:uid="{975BFD6D-3317-4CB6-BA28-4906F20B0EAF}"/>
    <cellStyle name="Normal 8 2 3 2 2 3" xfId="2041" xr:uid="{A91490BD-F531-4014-AB25-6BACD622FB0B}"/>
    <cellStyle name="Normal 8 2 3 2 2 3 2" xfId="2042" xr:uid="{4F2EBC67-6930-497D-80DF-4EA02C831C16}"/>
    <cellStyle name="Normal 8 2 3 2 2 4" xfId="2043" xr:uid="{76CB1C78-909A-4035-BCDA-D1391A4B066C}"/>
    <cellStyle name="Normal 8 2 3 2 2 4 2" xfId="6656" xr:uid="{FE122CAF-F369-4792-A73F-DDA109DA2BA4}"/>
    <cellStyle name="Normal 8 2 3 2 2 5" xfId="6657" xr:uid="{97801F1E-1154-414A-821D-79469E151ECD}"/>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3 2" xfId="6658" xr:uid="{48FDF00C-3049-4816-90FD-9B57D573BF8C}"/>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5 2" xfId="6659" xr:uid="{3ADA095E-8F34-484D-8002-353F796C2950}"/>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2 3 2" xfId="6660" xr:uid="{052C37BF-03B3-4817-A58B-DC78F12A69B9}"/>
    <cellStyle name="Normal 8 2 3 3 2 2 4" xfId="6661" xr:uid="{E71AF960-DA35-4F94-B24C-64C6E6FD6B74}"/>
    <cellStyle name="Normal 8 2 3 3 2 3" xfId="2053" xr:uid="{20C63FF1-7B6E-4847-9C67-D5AB350C1AE5}"/>
    <cellStyle name="Normal 8 2 3 3 2 3 2" xfId="2054" xr:uid="{34CA1BD9-690A-4385-AF6D-8C986492BA2D}"/>
    <cellStyle name="Normal 8 2 3 3 2 4" xfId="2055" xr:uid="{61629C1F-0D82-40FC-8CEB-8A5C365F8592}"/>
    <cellStyle name="Normal 8 2 3 3 2 4 2" xfId="6662" xr:uid="{B66A5B27-B96B-4C51-9543-C53433CD9A85}"/>
    <cellStyle name="Normal 8 2 3 3 2 5" xfId="6663" xr:uid="{D4745E75-9392-4E9A-AD3D-37FFED992A7B}"/>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3 3 2" xfId="6664" xr:uid="{F3F1AEDE-CE17-4594-8290-8855F7A68E4F}"/>
    <cellStyle name="Normal 8 2 3 3 3 4" xfId="6665" xr:uid="{6EBC0888-5BDF-4533-8548-0E7315EF2CF2}"/>
    <cellStyle name="Normal 8 2 3 3 4" xfId="2059" xr:uid="{4910A023-4649-469B-8F52-823CC29272E3}"/>
    <cellStyle name="Normal 8 2 3 3 4 2" xfId="2060" xr:uid="{0BF4D227-45BD-4BFA-99AB-49FD0203CC52}"/>
    <cellStyle name="Normal 8 2 3 3 5" xfId="2061" xr:uid="{E8CCD602-B8B9-4B44-9889-818BFF38AA80}"/>
    <cellStyle name="Normal 8 2 3 3 5 2" xfId="6666" xr:uid="{FB78D216-169A-4C5F-9181-E93707142793}"/>
    <cellStyle name="Normal 8 2 3 3 6" xfId="6667" xr:uid="{FEB2DFE8-0455-4547-98F4-5F249730117C}"/>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2 3 2" xfId="6668" xr:uid="{2F1F8D6E-7632-4963-BDDC-B1401C274561}"/>
    <cellStyle name="Normal 8 2 3 4 2 4" xfId="6669" xr:uid="{5B1BE5F7-12FB-45C2-9336-83FDC89951EB}"/>
    <cellStyle name="Normal 8 2 3 4 3" xfId="2065" xr:uid="{B73DAA08-ADA4-4DE2-A053-0DAB3338D503}"/>
    <cellStyle name="Normal 8 2 3 4 3 2" xfId="2066" xr:uid="{04DECB6C-1601-4300-AD90-3FEB8F2C639B}"/>
    <cellStyle name="Normal 8 2 3 4 4" xfId="2067" xr:uid="{75C69102-81B7-4F3B-BC94-99DCC50EC5AA}"/>
    <cellStyle name="Normal 8 2 3 4 4 2" xfId="6670" xr:uid="{C6A94D95-87A1-4054-B685-3927DCB69558}"/>
    <cellStyle name="Normal 8 2 3 4 5" xfId="6671" xr:uid="{2BF6DCB9-E71D-462C-A1C8-C56E611C9392}"/>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3 2" xfId="6672" xr:uid="{12C8265B-D291-4717-996B-01311EE938CC}"/>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7 2" xfId="6673" xr:uid="{04E1C7F5-D8DF-41FA-847A-DBF6CD709B58}"/>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3 2" xfId="6674" xr:uid="{23351244-CE65-494F-BD37-920F7B5D4411}"/>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4 2" xfId="6675" xr:uid="{A637F246-CA09-409D-AD07-166D96327563}"/>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3 2" xfId="6676" xr:uid="{AEDBBD2D-F60F-4F68-9670-BFD06D6F9681}"/>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5 2" xfId="6677" xr:uid="{4C1C7042-9292-4C1F-BAA2-CD79E3671E4F}"/>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2 3 2" xfId="6678" xr:uid="{A2D33875-8FC9-4AC0-8627-828C14DFED67}"/>
    <cellStyle name="Normal 8 2 5 2 2 4" xfId="6679" xr:uid="{D087083E-CBA2-4772-B977-272E71A57177}"/>
    <cellStyle name="Normal 8 2 5 2 3" xfId="2089" xr:uid="{41270DE1-7FAE-4031-B913-B3AD7F6176CB}"/>
    <cellStyle name="Normal 8 2 5 2 3 2" xfId="2090" xr:uid="{23F2EE83-B7D2-4966-AA62-EC3DDFF12C86}"/>
    <cellStyle name="Normal 8 2 5 2 4" xfId="2091" xr:uid="{8A2688B0-7481-4CA2-9585-265D93043376}"/>
    <cellStyle name="Normal 8 2 5 2 4 2" xfId="6680" xr:uid="{4E6475E4-05AF-4B74-B65A-5EAA71F8F0BD}"/>
    <cellStyle name="Normal 8 2 5 2 5" xfId="6681" xr:uid="{C1585CCA-D1C3-4632-A47A-130DB4185A32}"/>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3 2" xfId="6682" xr:uid="{87C974DA-6D85-458E-8E36-9E92113891E1}"/>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5 2" xfId="6683" xr:uid="{C0CC792B-693D-40FE-A0DA-B697DD0F09E6}"/>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3 2" xfId="6684" xr:uid="{861CDF15-ED29-4A56-BDC6-9553F7A813D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4 2" xfId="6685" xr:uid="{AB9D61EF-A9DE-4E08-BFAF-53A81EE8BCBE}"/>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3 2" xfId="6686" xr:uid="{47C66A80-57AA-4691-80A8-C34A2137209B}"/>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2 9 2" xfId="6687" xr:uid="{92134926-EF81-46AC-9C22-8D81206D1530}"/>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3 2" xfId="6688" xr:uid="{6175EF73-D168-4E6D-A073-D7D70D98CE76}"/>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4 2" xfId="6689" xr:uid="{816196FC-92DC-4A59-A48D-A2391370E0F7}"/>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3 2" xfId="6690" xr:uid="{308A24B1-4516-4DF0-929B-2951A4B7E432}"/>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2 3 2" xfId="6691" xr:uid="{F4FA04F0-C05A-48C3-9720-B121DBD69605}"/>
    <cellStyle name="Normal 8 3 2 3 2 2 4" xfId="6692" xr:uid="{C1AFF023-C115-4F6D-82D4-DC37666FD979}"/>
    <cellStyle name="Normal 8 3 2 3 2 3" xfId="2125" xr:uid="{7523A130-5B7B-4105-B45C-9D62EF7DC004}"/>
    <cellStyle name="Normal 8 3 2 3 2 3 2" xfId="2126" xr:uid="{7C2D1B64-D9F6-4074-B3DF-44B2F30EEEC1}"/>
    <cellStyle name="Normal 8 3 2 3 2 4" xfId="2127" xr:uid="{A98DD402-B30B-4F54-94CC-312D2962046E}"/>
    <cellStyle name="Normal 8 3 2 3 2 4 2" xfId="6693" xr:uid="{6AD6DF35-17C3-4755-BD80-1614A9FE0268}"/>
    <cellStyle name="Normal 8 3 2 3 2 5" xfId="6694" xr:uid="{2B6E7CA0-BA79-470E-880E-B7FA5653734A}"/>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3 2" xfId="6695" xr:uid="{5CEA3278-7FCB-4F40-9F21-BBA0D1DB1B7B}"/>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5 2" xfId="6696" xr:uid="{231B6457-7145-4FBE-A686-3571D48F6242}"/>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3 2" xfId="6697" xr:uid="{CDBA3DF9-0A71-4397-A71C-FD251640FFF1}"/>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4 2" xfId="6698" xr:uid="{BD6A9305-99A0-4122-A82C-6E702F2E8340}"/>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3 2" xfId="6699" xr:uid="{33DB3749-6509-4025-B24E-6F33C78931DC}"/>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7 2" xfId="6700" xr:uid="{1C20EDF7-EBA5-4B6A-90A7-E6A09727FFEF}"/>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3 2" xfId="6701" xr:uid="{C9D3279A-7E22-4914-A7A1-4411C102A016}"/>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4 2" xfId="6702" xr:uid="{8D820C5E-A97E-4497-A986-665ED73F7D02}"/>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3 2" xfId="6703" xr:uid="{8281D3C6-3F9D-48D1-B0A3-69CD24D321ED}"/>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5 2" xfId="6704" xr:uid="{34A0473C-1A3B-4C63-A7F4-63399C4039BC}"/>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3 2" xfId="6705" xr:uid="{EF8D5A06-B988-4FB1-81BA-F25572440B84}"/>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4 2" xfId="6706" xr:uid="{F828E09B-F18F-456F-8475-6AF9A46F41DC}"/>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3 2" xfId="6707" xr:uid="{50FCB81C-5C8B-44CB-9BD8-E7BCCC43BE18}"/>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3 2" xfId="6708" xr:uid="{7D987E2A-64FA-4FD1-BA99-8828D0811678}"/>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4 2" xfId="6709" xr:uid="{7A0FAD16-9E15-4BF9-BB7F-FCB8C7601AAE}"/>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3 2" xfId="6710" xr:uid="{6D9F7C20-448E-40E8-924A-21351538585B}"/>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3 2" xfId="6711" xr:uid="{3D2DCD2A-5C21-4FB2-8C3B-7E5AAA626ECA}"/>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3 2" xfId="6712" xr:uid="{C33ACD2C-E22A-489D-9E68-3A74B7CAFA6B}"/>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4 2" xfId="6713" xr:uid="{E3AE5738-BB71-44B8-88C9-EFB4F1A78CB6}"/>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3 2" xfId="6714" xr:uid="{EFE334D3-37CD-46B6-A063-03A87CBE66D6}"/>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3 2" xfId="6715" xr:uid="{0D75C9BB-9D1A-4C1C-BC1D-6ECCA844D2A5}"/>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3 2" xfId="5347" xr:uid="{F7B776F0-085B-4DC0-A418-1C0EC8A5F978}"/>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2 2 2" xfId="5726" xr:uid="{0EA9F3FF-940A-49F2-AF7E-00F9DA3E433A}"/>
    <cellStyle name="Normal 9 2 2 3" xfId="5554" xr:uid="{A8AF09D8-6596-4B02-98D0-14FDA3FC42C0}"/>
    <cellStyle name="Normal 9 2 3" xfId="4561" xr:uid="{EA5359C2-4C30-4748-B113-66166F32AE96}"/>
    <cellStyle name="Normal 9 2 3 2" xfId="5441" xr:uid="{11A93442-4A86-454D-B7DA-7721FEA053CB}"/>
    <cellStyle name="Normal 9 2 3 2 2" xfId="5786" xr:uid="{47C89199-0359-4C7A-AFE1-6E05A7E6C2B0}"/>
    <cellStyle name="Normal 9 2 3 3" xfId="5613" xr:uid="{5E484C43-FC98-4117-9296-1CFA0F573017}"/>
    <cellStyle name="Normal 9 2 4" xfId="5393" xr:uid="{AFA2CA0E-FFC6-496C-B130-8BB53F381ADF}"/>
    <cellStyle name="Normal 9 2 4 2" xfId="5668" xr:uid="{1838C54C-0595-43BF-9A89-4F9E3DC9E231}"/>
    <cellStyle name="Normal 9 2 5" xfId="5496" xr:uid="{7E78A4DA-910D-4EFF-BEE5-1BBDBAF9140B}"/>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2 3 2" xfId="6716" xr:uid="{CBBC23B7-60A0-488A-8A99-BF789E6447C7}"/>
    <cellStyle name="Normal 9 3 2 2 2 2 2 4" xfId="6717" xr:uid="{4D5C4232-3B36-4A0A-AD2B-09443F31DC06}"/>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2 4 2" xfId="6718" xr:uid="{A010FFDF-CD80-4295-88F9-1DDF740C5365}"/>
    <cellStyle name="Normal 9 3 2 2 2 2 5" xfId="6719" xr:uid="{45762BB6-3437-4FD2-B298-908926FCC54F}"/>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3 2" xfId="6720" xr:uid="{33457D32-472D-48AE-BE05-ED8D1A7E1298}"/>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5 2" xfId="6721" xr:uid="{7E6C9600-097D-4CE2-8275-BACBCE4B22C8}"/>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2 3 2" xfId="6722" xr:uid="{316BD371-8D53-4D71-9EE5-B9F1A3C370FB}"/>
    <cellStyle name="Normal 9 3 2 2 3 2 2 4" xfId="6723" xr:uid="{3C592054-AE24-4416-8581-ED18652C83D9}"/>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2 4 2" xfId="6724" xr:uid="{67202E65-166C-40C5-9899-875D00F0FAAC}"/>
    <cellStyle name="Normal 9 3 2 2 3 2 5" xfId="6725" xr:uid="{F32B90D3-186E-4EEF-BFFE-3DE76B4FE20F}"/>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3 3 2" xfId="6726" xr:uid="{7A1182CF-C168-426D-B864-8D7DB3D34A89}"/>
    <cellStyle name="Normal 9 3 2 2 3 3 4" xfId="6727" xr:uid="{E7837B3E-5E35-4D72-BE6B-6F8AE0161992}"/>
    <cellStyle name="Normal 9 3 2 2 3 4" xfId="2252" xr:uid="{D4AA2440-0456-4F91-B383-CF300469DE29}"/>
    <cellStyle name="Normal 9 3 2 2 3 4 2" xfId="2253" xr:uid="{846BFEAB-1909-46CF-B2D4-1898B98EEEA4}"/>
    <cellStyle name="Normal 9 3 2 2 3 5" xfId="2254" xr:uid="{ABB7435F-97FA-4C3D-AC28-816644950B56}"/>
    <cellStyle name="Normal 9 3 2 2 3 5 2" xfId="6728" xr:uid="{CF13DF91-B46E-4C3F-9539-4A1045946FA1}"/>
    <cellStyle name="Normal 9 3 2 2 3 6" xfId="6729" xr:uid="{AC49C3D5-C450-4A37-BAE4-C04399256771}"/>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2 3 2" xfId="6730" xr:uid="{F44C6A54-458E-4FDE-B226-5FBAB03275C7}"/>
    <cellStyle name="Normal 9 3 2 2 4 2 4" xfId="6731" xr:uid="{FFE9BF13-87DF-48FB-945F-4B525F76B27E}"/>
    <cellStyle name="Normal 9 3 2 2 4 3" xfId="2258" xr:uid="{84261148-5C92-4226-B66B-59F872DE2705}"/>
    <cellStyle name="Normal 9 3 2 2 4 3 2" xfId="2259" xr:uid="{62D64720-C491-4561-925C-11684DA29B5C}"/>
    <cellStyle name="Normal 9 3 2 2 4 4" xfId="2260" xr:uid="{415A11AC-6FF2-4B10-BA67-76050A3A0C5F}"/>
    <cellStyle name="Normal 9 3 2 2 4 4 2" xfId="6732" xr:uid="{A35EC32A-ED33-44DE-8344-E19AAB12FDDD}"/>
    <cellStyle name="Normal 9 3 2 2 4 5" xfId="6733" xr:uid="{1020ADBA-F638-4A01-860F-0F9E776D531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3 2" xfId="6734" xr:uid="{E97864C8-D96A-4DE7-99B6-EF615DBC40ED}"/>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7 2" xfId="6735" xr:uid="{437C3DF1-0BEC-4061-B2FC-87770111CBA8}"/>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2 3 2" xfId="6736" xr:uid="{14EF0778-458B-4A28-82BA-D679DD76E471}"/>
    <cellStyle name="Normal 9 3 2 3 2 2 4" xfId="6737" xr:uid="{ED1F66B6-E52C-4B54-BE06-25F9D1F925D8}"/>
    <cellStyle name="Normal 9 3 2 3 2 3" xfId="2270" xr:uid="{3363BC64-F70B-459C-861F-255CD081F454}"/>
    <cellStyle name="Normal 9 3 2 3 2 3 2" xfId="2271" xr:uid="{105DE7AC-CE6A-4BB2-8DA3-9514D40FF0B1}"/>
    <cellStyle name="Normal 9 3 2 3 2 4" xfId="2272" xr:uid="{985EA0C0-36DD-46E8-953B-ED571E82B4BE}"/>
    <cellStyle name="Normal 9 3 2 3 2 4 2" xfId="6738" xr:uid="{6230C341-1714-4C10-B41C-FFD7E7CBC23E}"/>
    <cellStyle name="Normal 9 3 2 3 2 5" xfId="6739" xr:uid="{6682D61B-8E73-4E6D-BA85-FD74637DB7E5}"/>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3 2" xfId="6740" xr:uid="{0DF32121-E188-405A-86E8-FE5A863B6427}"/>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5 2" xfId="6741" xr:uid="{854BAEB9-D5C6-4222-B562-B58CAFA8C385}"/>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2 3 2" xfId="6742" xr:uid="{E2ACDC2B-EF21-4AB3-9C74-2CBF9917C3E1}"/>
    <cellStyle name="Normal 9 3 2 4 2 2 4" xfId="6743" xr:uid="{45597389-E236-4DFC-B90B-04043C96D4EE}"/>
    <cellStyle name="Normal 9 3 2 4 2 3" xfId="2282" xr:uid="{E43D86D1-4601-4BE4-8023-F8ED8FCA43DA}"/>
    <cellStyle name="Normal 9 3 2 4 2 3 2" xfId="2283" xr:uid="{B51552BC-1039-457A-B077-79D8365E6CE8}"/>
    <cellStyle name="Normal 9 3 2 4 2 4" xfId="2284" xr:uid="{5C0F0C3C-05AF-41CB-9B91-B4A6CF2F6EA7}"/>
    <cellStyle name="Normal 9 3 2 4 2 4 2" xfId="6744" xr:uid="{8D098C7E-47A3-4366-9318-4A0B69750556}"/>
    <cellStyle name="Normal 9 3 2 4 2 5" xfId="6745" xr:uid="{35AB3556-1DE3-4A82-B6B9-45A02BED2B7A}"/>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3 3 2" xfId="6746" xr:uid="{E42B237C-A233-4FCD-9C43-4C048F5C0559}"/>
    <cellStyle name="Normal 9 3 2 4 3 4" xfId="6747" xr:uid="{7ECA359E-CACD-4E55-A82C-BC970DA01FE5}"/>
    <cellStyle name="Normal 9 3 2 4 4" xfId="2288" xr:uid="{02FF2247-F05B-483B-AD2A-41ECA2811767}"/>
    <cellStyle name="Normal 9 3 2 4 4 2" xfId="2289" xr:uid="{70FBC1D4-1D57-4824-8EB8-DE4F4575DC89}"/>
    <cellStyle name="Normal 9 3 2 4 5" xfId="2290" xr:uid="{8E06846F-E65A-4A02-AD8C-6C4B0CDC31C9}"/>
    <cellStyle name="Normal 9 3 2 4 5 2" xfId="6748" xr:uid="{9D3CBFEF-A7A3-4854-9DA8-53CF8E4B375C}"/>
    <cellStyle name="Normal 9 3 2 4 6" xfId="6749" xr:uid="{7578C5E5-C771-4D1F-893B-9AAC841F73D4}"/>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2 3 2" xfId="6750" xr:uid="{ECE1263E-DC7B-4FB5-AF65-1692CD923BCF}"/>
    <cellStyle name="Normal 9 3 2 5 2 4" xfId="6751" xr:uid="{E4446E3C-4DC6-47EF-8E74-4FEFF947A3E6}"/>
    <cellStyle name="Normal 9 3 2 5 3" xfId="2294" xr:uid="{28082B6C-4859-45DE-BBEF-073671A87584}"/>
    <cellStyle name="Normal 9 3 2 5 3 2" xfId="2295" xr:uid="{11EF1D3F-5EFE-4E84-8668-2285CA2355F0}"/>
    <cellStyle name="Normal 9 3 2 5 4" xfId="2296" xr:uid="{6FDAFC08-54C0-446F-BFAA-E60E34A8587C}"/>
    <cellStyle name="Normal 9 3 2 5 4 2" xfId="6752" xr:uid="{03D31342-8E55-46C1-8FF5-3118570CCED4}"/>
    <cellStyle name="Normal 9 3 2 5 5" xfId="6753" xr:uid="{3BE7C08B-A305-4DE4-B7F3-075902C6DB51}"/>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3 2" xfId="6754" xr:uid="{A10D1267-47E2-4B0E-82F6-6FB473577808}"/>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8 2" xfId="6755" xr:uid="{81EC0CE8-ACF6-4756-A3E0-9C34DE4F80E0}"/>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2 3 2" xfId="6756" xr:uid="{98F37661-FC3F-4E70-AF1B-694DBE73EF5A}"/>
    <cellStyle name="Normal 9 3 3 2 2 2 4" xfId="6757" xr:uid="{22C72B09-93B0-4CE5-990C-B6F3B82ACEBF}"/>
    <cellStyle name="Normal 9 3 3 2 2 3" xfId="2306" xr:uid="{4EA86C34-5F0A-43C3-95BA-CC75EA3F78A5}"/>
    <cellStyle name="Normal 9 3 3 2 2 3 2" xfId="2307" xr:uid="{219EF698-A7C8-4E05-9036-BE251FBCC872}"/>
    <cellStyle name="Normal 9 3 3 2 2 4" xfId="2308" xr:uid="{5E28A324-94EF-49C9-B565-11A0FAE8E76B}"/>
    <cellStyle name="Normal 9 3 3 2 2 4 2" xfId="6758" xr:uid="{B026F510-521C-4C1C-A551-DCA81A200931}"/>
    <cellStyle name="Normal 9 3 3 2 2 5" xfId="6759" xr:uid="{EE69DF13-7338-4687-A0A6-DC06A6755D04}"/>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3 2" xfId="6760" xr:uid="{A26C3401-86B6-433D-901F-D0C18BE47D0D}"/>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5 2" xfId="6761" xr:uid="{78D1E1FE-C93A-4511-A653-004759CF9FBE}"/>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2 3 2 2" xfId="6762" xr:uid="{B4185BFC-7263-4A4B-BAE5-9DE800D49FD4}"/>
    <cellStyle name="Normal 9 3 3 3 2 2 4" xfId="6763" xr:uid="{CA90AE04-DB30-4B72-AC8C-8750313F16B6}"/>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2 4 2 2" xfId="6764" xr:uid="{D97E1E36-A4BD-4A94-9B00-AE639BBEDF65}"/>
    <cellStyle name="Normal 9 3 3 3 2 5" xfId="6765" xr:uid="{0AAEEAA0-AEA2-43AD-87D0-55276E33260E}"/>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3 2 2" xfId="6766" xr:uid="{3395B79C-6006-44D0-89B1-F8B60A6E21C4}"/>
    <cellStyle name="Normal 9 3 3 3 3 4" xfId="4770" xr:uid="{B5D0D782-72E1-464A-9600-BA86FE8BEA7D}"/>
    <cellStyle name="Normal 9 3 3 3 3 4 2" xfId="6767" xr:uid="{E96FD43F-9E69-488F-A578-D0A828A5F976}"/>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3 5 2 2" xfId="6768" xr:uid="{656BA534-DDD2-46EB-94AD-A306835FB843}"/>
    <cellStyle name="Normal 9 3 3 3 6" xfId="6769" xr:uid="{3C8EC849-ECC7-4442-B749-B4B82F96059B}"/>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3 2 2" xfId="6770" xr:uid="{EB7AB8C2-C7AC-4A59-99D5-1993FA070C56}"/>
    <cellStyle name="Normal 9 3 3 4 2 4" xfId="4778" xr:uid="{028147BA-3D31-42C1-A2F8-87355AE98C40}"/>
    <cellStyle name="Normal 9 3 3 4 2 4 2" xfId="6771" xr:uid="{EF8BB974-CB47-4E4C-A89F-AB9B72257B16}"/>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4 2 2" xfId="6772" xr:uid="{2F82EB8C-A7A3-4F30-9152-1F5B89911D38}"/>
    <cellStyle name="Normal 9 3 3 4 5" xfId="4777" xr:uid="{2F57B9EF-59E2-4AC4-B6D8-B40B56D1B8AF}"/>
    <cellStyle name="Normal 9 3 3 4 5 2" xfId="6773" xr:uid="{2F1DBB31-4B30-4AFA-B532-5FD0A98D0B5E}"/>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3 2 2" xfId="6774" xr:uid="{2991B134-65FB-4BCE-9A7D-557CE16C0CBA}"/>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7 2 2" xfId="6775" xr:uid="{C30059E3-2EB9-462B-895F-AA19F5E0CC81}"/>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3 2 2" xfId="6776" xr:uid="{A349C14D-8565-46F2-8972-6A4354607C90}"/>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4 2 2" xfId="6777" xr:uid="{837A79AD-79A4-447B-93A2-B1DF1BCD9013}"/>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3 2 2" xfId="6778" xr:uid="{6C471E37-382F-4E6A-A562-982CCD74F696}"/>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5 2 2" xfId="6779" xr:uid="{D9F16691-D944-49AD-927B-843C5D54D793}"/>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3 2 2" xfId="6780" xr:uid="{0AAAFC43-1B6A-4F5D-A4C1-E698B2845C90}"/>
    <cellStyle name="Normal 9 3 5 2 2 4" xfId="4819" xr:uid="{BB1AD88E-2871-4716-BF7E-91B97FE83975}"/>
    <cellStyle name="Normal 9 3 5 2 2 4 2" xfId="6781" xr:uid="{E8962474-F95C-4284-9013-3A1C7EEFD087}"/>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4 2 2" xfId="6782" xr:uid="{661C037E-1AAA-4B6A-8009-66F13BFDD537}"/>
    <cellStyle name="Normal 9 3 5 2 5" xfId="4818" xr:uid="{CF8FB91D-C80A-43B2-A336-927E94E62A19}"/>
    <cellStyle name="Normal 9 3 5 2 5 2" xfId="6783" xr:uid="{61969DCC-9BF3-4099-BEFD-6CCA3318D59C}"/>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3 2 2" xfId="6784" xr:uid="{8D1D954E-ECBA-45ED-AE6D-BEC642625D61}"/>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5 2 2" xfId="6785" xr:uid="{3C271E11-C037-43C3-9298-DF1818446C9F}"/>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3 2 2" xfId="6786" xr:uid="{390B204C-6296-449C-8743-CD6359DF7131}"/>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4 2 2" xfId="6787" xr:uid="{B7B1D0DE-96D4-40B5-A27C-FCCF185E0D24}"/>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3 2 2" xfId="6788" xr:uid="{62E15D5D-5416-4A0E-84A2-860977A1230C}"/>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3 9 2 2" xfId="6789" xr:uid="{38FD0BC6-9BB5-41FD-B552-7F09F2D087D9}"/>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3 2 2" xfId="6790" xr:uid="{89BA6BCD-2DD4-4ADE-9295-BB1FAD75AC9F}"/>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4 2 2" xfId="6791" xr:uid="{58FCD212-AD39-4CBF-97EF-B99C6DA6C14F}"/>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3 2 2" xfId="6792" xr:uid="{08591499-1EF0-4FA0-930F-CA442E0F39BC}"/>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3 2 2" xfId="6793" xr:uid="{9BBF4794-6398-4FF2-A1B8-A1EF862D9B59}"/>
    <cellStyle name="Normal 9 4 2 3 2 2 4" xfId="4894" xr:uid="{7DC24708-8195-4FAD-B23A-DA99284C58DA}"/>
    <cellStyle name="Normal 9 4 2 3 2 2 4 2" xfId="6794" xr:uid="{77BF5312-CDCB-4C61-BC52-E35D472BA8A4}"/>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4 2 2" xfId="6795" xr:uid="{82BA19B6-CFB9-4F84-81D2-2B4FC1CB3A71}"/>
    <cellStyle name="Normal 9 4 2 3 2 5" xfId="4893" xr:uid="{73AFADA9-9A75-4AB5-8B47-62F4EFA0E4C8}"/>
    <cellStyle name="Normal 9 4 2 3 2 5 2" xfId="6796" xr:uid="{CF2FCEA2-3696-491E-8852-5915DEC5555C}"/>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3 2 2" xfId="6797" xr:uid="{4F2289EC-B51A-48EE-A552-903C0F26C187}"/>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5 2 2" xfId="6798" xr:uid="{2715885F-1111-4E53-829D-DBF0D6ABB591}"/>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3 2 2" xfId="6799" xr:uid="{1982A183-00E5-4BDE-ADD2-F419B8AAD7FC}"/>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4 2 2" xfId="6800" xr:uid="{17DE0981-7B94-4742-895D-6401E4BC8295}"/>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3 2 2" xfId="6801" xr:uid="{31A95EDD-DAEA-4DD3-B27E-169E0086D835}"/>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7 2 2" xfId="6802" xr:uid="{5C927448-7162-415C-A1FA-D7619FAC548E}"/>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3 2 2" xfId="6803" xr:uid="{46532335-0FCE-4F40-B2B2-1C6BB64143FF}"/>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4 2 2" xfId="6804" xr:uid="{9EB56F9D-C1B2-4235-872F-8882D33373C1}"/>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3 2 2" xfId="6805" xr:uid="{ADF5E9A7-0931-4038-AE98-49974B3E8E0D}"/>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5 2 2" xfId="6806" xr:uid="{4D639BA0-1346-48B0-B751-41940A00CBE6}"/>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3 2 2" xfId="6807" xr:uid="{F771A7B9-5BB8-4C71-942B-451F97C3A376}"/>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4 2 2" xfId="6808" xr:uid="{52FCD88B-4772-4024-B3A0-AE81F9FCB97E}"/>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3 2 2" xfId="6809" xr:uid="{356DC4A0-451A-4646-89CC-59CAD74124DF}"/>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3 2 2" xfId="6810" xr:uid="{22B5D8DD-D71B-4ADB-A32F-B7117B44568C}"/>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4 2 2" xfId="6811" xr:uid="{66C8963D-0327-4279-82A8-14958307A421}"/>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3 2 2" xfId="6812" xr:uid="{D64AEE2D-EC1D-44A8-9263-AA4571DEEF63}"/>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3 2 2" xfId="6813" xr:uid="{1AB4657E-ED17-49B7-8575-374D2ECF3431}"/>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3 2 2" xfId="6814" xr:uid="{93467580-5D24-4B01-B313-26E0E87F2520}"/>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4 2 2" xfId="6815" xr:uid="{75CFA690-93A1-4693-BA54-631C3F6E6189}"/>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3 2 2" xfId="6816" xr:uid="{4F8B09F5-CD90-4E1D-886D-04F0CD423C7B}"/>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3 2 2" xfId="6817" xr:uid="{26B2B0F1-B4A7-46BC-8B89-D440BB6B0CD3}"/>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10" xfId="7015" xr:uid="{15815224-1A39-4E78-A1D2-0782FFEDF662}"/>
    <cellStyle name="Percent 2 2" xfId="5296" xr:uid="{7FA0D994-DFDF-4002-82D4-3A040D78F5AB}"/>
    <cellStyle name="Percent 2 2 2" xfId="5893" xr:uid="{1E13E1A2-2729-4483-BF98-4FEF649F0223}"/>
    <cellStyle name="Percent 2 2 2 2" xfId="6162" xr:uid="{EEE61E5B-1823-4828-B93B-2FFDE636A663}"/>
    <cellStyle name="Percent 2 2 2 2 2" xfId="5974" xr:uid="{56530986-30EB-41A0-A557-73D870D8C661}"/>
    <cellStyle name="Percent 2 2 2 2 2 2" xfId="6956" xr:uid="{7C51FBCC-45BC-43F5-81C2-F2F0EAA35E54}"/>
    <cellStyle name="Percent 2 2 2 2 2 3" xfId="7178" xr:uid="{EC03CBD0-B199-49F5-9EB8-5CD6CA12015A}"/>
    <cellStyle name="Percent 2 2 2 2 3" xfId="5903" xr:uid="{8FABEEA6-ADCA-4830-8BBD-7F632354E635}"/>
    <cellStyle name="Percent 2 2 2 2 4" xfId="7058" xr:uid="{4E4A7377-F14F-4051-A135-77616D83B2B3}"/>
    <cellStyle name="Percent 2 2 2 3" xfId="5909" xr:uid="{79B96579-6299-4F16-A2FD-1A31405C30DA}"/>
    <cellStyle name="Percent 2 2 2 3 2" xfId="5827" xr:uid="{25CCBC9E-51F4-4CF3-AF31-E1ADCDAB3C12}"/>
    <cellStyle name="Percent 2 2 2 3 3" xfId="7110" xr:uid="{1F2E35AA-D964-40AD-A32F-EF6B713258BA}"/>
    <cellStyle name="Percent 2 2 2 4" xfId="6133" xr:uid="{7E88F8D0-EBEE-44EA-9473-538DE94F09F5}"/>
    <cellStyle name="Percent 2 2 2 5" xfId="6081" xr:uid="{C3EA9C4C-C3D4-4B12-92C1-66F336A7EAB6}"/>
    <cellStyle name="Percent 2 2 2 6" xfId="7032" xr:uid="{8FD4008C-9598-4E9E-9EA0-9817CF0945EC}"/>
    <cellStyle name="Percent 2 2 3" xfId="5890" xr:uid="{006E987F-6841-40C4-96FF-47CE8D227969}"/>
    <cellStyle name="Percent 2 2 3 2" xfId="5825" xr:uid="{A99683E5-3CC7-480B-BCFD-321CDEA2E4EC}"/>
    <cellStyle name="Percent 2 2 3 2 2" xfId="6195" xr:uid="{03601114-A85A-4F06-8615-EEC3F05D2D5E}"/>
    <cellStyle name="Percent 2 2 3 2 3" xfId="7162" xr:uid="{4C376949-966B-498D-B8B6-B088EC96BA73}"/>
    <cellStyle name="Percent 2 2 3 3" xfId="6962" xr:uid="{7F451C97-18CA-4BFA-B6C2-42777EC7E605}"/>
    <cellStyle name="Percent 2 2 3 4" xfId="7046" xr:uid="{4A06FD3F-E72D-4D4F-813A-7944D3056E6E}"/>
    <cellStyle name="Percent 2 2 4" xfId="6003" xr:uid="{567DBCCB-951F-45B9-8E4C-1FD06D0480A9}"/>
    <cellStyle name="Percent 2 2 4 2" xfId="5858" xr:uid="{030A90EE-8E70-41F2-9475-D1AC8DD04738}"/>
    <cellStyle name="Percent 2 2 4 2 2" xfId="6146" xr:uid="{4D3356A1-8E16-46DD-BC7C-BCE826196586}"/>
    <cellStyle name="Percent 2 2 4 2 3" xfId="7146" xr:uid="{908E8BA5-A33E-4514-8BC0-9CB49333A7EE}"/>
    <cellStyle name="Percent 2 2 4 3" xfId="5855" xr:uid="{15488186-E440-48A3-9F96-EAAF2305E3DC}"/>
    <cellStyle name="Percent 2 2 4 4" xfId="7073" xr:uid="{23128EF1-55F9-4283-8E64-54618BF15F07}"/>
    <cellStyle name="Percent 2 2 5" xfId="6030" xr:uid="{DAE16673-7A7B-4E27-8DCD-BDF5197EFDC7}"/>
    <cellStyle name="Percent 2 2 5 2" xfId="6132" xr:uid="{ECC5247D-666F-489B-9193-9B84C1B76AAE}"/>
    <cellStyle name="Percent 2 2 5 3" xfId="7129" xr:uid="{DC5BBD52-4B64-4C68-90AA-B1EF27C66E27}"/>
    <cellStyle name="Percent 2 2 6" xfId="5999" xr:uid="{9D81A059-B9F0-46C1-8C55-3284879DE41F}"/>
    <cellStyle name="Percent 2 2 6 2" xfId="5897" xr:uid="{3843F206-4149-4EF5-9963-DF279DAA7C14}"/>
    <cellStyle name="Percent 2 2 6 3" xfId="7093" xr:uid="{1A6F7D55-1006-4117-97DE-2FFA97EAD6D4}"/>
    <cellStyle name="Percent 2 2 7" xfId="6069" xr:uid="{576E7AB3-754F-4CC3-8B6E-1EA1D7FBECED}"/>
    <cellStyle name="Percent 2 2 8" xfId="5837" xr:uid="{C58E4AB5-3EC2-4232-BF05-B52DB9A4ADE1}"/>
    <cellStyle name="Percent 2 2 9" xfId="6022" xr:uid="{38FCB6E3-7AA4-4BFE-9243-E02554393651}"/>
    <cellStyle name="Percent 2 3" xfId="6164" xr:uid="{963D0392-22B8-47DE-8FF3-CE5E561A0F2F}"/>
    <cellStyle name="Percent 2 3 2" xfId="6163" xr:uid="{952B81D6-242E-4513-B547-9A4F25DA8CA8}"/>
    <cellStyle name="Percent 2 3 2 2" xfId="5905" xr:uid="{4890AF5B-F0E5-4CF8-A65E-613284B385AD}"/>
    <cellStyle name="Percent 2 3 2 2 2" xfId="6188" xr:uid="{43C4B06D-2B27-475F-BC2C-9F927EC5FE97}"/>
    <cellStyle name="Percent 2 3 2 2 3" xfId="7170" xr:uid="{80EC0FEA-8395-44DD-A42C-69CFC3F0AAFB}"/>
    <cellStyle name="Percent 2 3 2 3" xfId="5833" xr:uid="{FBD50173-FA49-4293-AAE1-4EE0B44EE953}"/>
    <cellStyle name="Percent 2 3 2 4" xfId="7053" xr:uid="{953E9DB4-C13F-42DA-A98B-4F48569CFA61}"/>
    <cellStyle name="Percent 2 3 3" xfId="6052" xr:uid="{83273580-D3D8-41ED-9351-43A1BEC17CA0}"/>
    <cellStyle name="Percent 2 3 3 2" xfId="5944" xr:uid="{E120C866-D627-407C-9FD2-068F43674B1E}"/>
    <cellStyle name="Percent 2 3 3 3" xfId="7103" xr:uid="{0FCE2292-4829-4DDF-AC54-4FDAAB650380}"/>
    <cellStyle name="Percent 2 3 4" xfId="5870" xr:uid="{017D84EF-F62D-4348-A037-D32A177297A1}"/>
    <cellStyle name="Percent 2 3 5" xfId="5961" xr:uid="{9A94959D-016D-42A9-9870-94F63E931842}"/>
    <cellStyle name="Percent 2 3 6" xfId="7027" xr:uid="{F31E7308-4D04-427F-92EE-6761E2BFBB54}"/>
    <cellStyle name="Percent 2 4" xfId="5919" xr:uid="{658D7D56-5C11-43BC-BBD8-27E0CE339396}"/>
    <cellStyle name="Percent 2 4 2" xfId="5983" xr:uid="{1D929728-1BF5-46F3-AEC1-DBDABB1F3B38}"/>
    <cellStyle name="Percent 2 4 2 2" xfId="5896" xr:uid="{CE82F6BE-E29C-4513-90D7-0B1447DCC2CE}"/>
    <cellStyle name="Percent 2 4 2 3" xfId="7153" xr:uid="{A9017025-2C95-45D1-89C0-033F922E0BE8}"/>
    <cellStyle name="Percent 2 4 3" xfId="6077" xr:uid="{EA087636-74DD-4B1E-A394-B7DA770FEEC5}"/>
    <cellStyle name="Percent 2 4 4" xfId="7039" xr:uid="{E4818A91-D14E-4BC5-A0E6-04CA3A5ED385}"/>
    <cellStyle name="Percent 2 5" xfId="6055" xr:uid="{5A83F02A-8AA5-4FAC-9E2B-554A09F0C90C}"/>
    <cellStyle name="Percent 2 5 2" xfId="6101" xr:uid="{6481DAB9-3CF0-4116-B8B9-9DCAE5F285D5}"/>
    <cellStyle name="Percent 2 5 2 2" xfId="5854" xr:uid="{F46C6250-FB4E-4F3C-890A-9CC315D680C0}"/>
    <cellStyle name="Percent 2 5 2 3" xfId="7137" xr:uid="{B8525829-B2A1-4D6A-89B9-07285F7C7135}"/>
    <cellStyle name="Percent 2 5 3" xfId="6966" xr:uid="{A17F2FED-E804-4305-A9AF-87CC71A74362}"/>
    <cellStyle name="Percent 2 5 4" xfId="7065" xr:uid="{29195803-239B-4BCD-BAA0-102197D1491D}"/>
    <cellStyle name="Percent 2 6" xfId="6107" xr:uid="{3BEEF3D7-47D7-4D69-8CA4-F10045995BA3}"/>
    <cellStyle name="Percent 2 6 2" xfId="6974" xr:uid="{F4E07EAE-F3CB-4CBB-A97F-A8788352CAF3}"/>
    <cellStyle name="Percent 2 6 3" xfId="7119" xr:uid="{B0F5BEF1-A5B1-4C79-88AA-61503E39FBA7}"/>
    <cellStyle name="Percent 2 7" xfId="6160" xr:uid="{1CC67746-ADFD-41DB-8980-908197B0EE9E}"/>
    <cellStyle name="Percent 2 7 2" xfId="6072" xr:uid="{5E65BD15-3CF5-4A23-9DAC-37BE0F54F110}"/>
    <cellStyle name="Percent 2 7 3" xfId="7083" xr:uid="{638B5D02-563D-433F-B402-6CE2460BFA1A}"/>
    <cellStyle name="Percent 2 8" xfId="6985" xr:uid="{A76462E0-3A13-4FEB-86F0-E2D2830BE368}"/>
    <cellStyle name="Percent 2 9" xfId="5968" xr:uid="{D03057C7-13D6-44CC-B534-53246A9029A0}"/>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2 2 2" xfId="6819" xr:uid="{CB531E78-2510-47A3-AC27-B57CCABC3424}"/>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0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47">
        <v>51446</v>
      </c>
      <c r="K10" s="115"/>
    </row>
    <row r="11" spans="1:11">
      <c r="A11" s="114"/>
      <c r="B11" s="114" t="s">
        <v>709</v>
      </c>
      <c r="C11" s="120"/>
      <c r="D11" s="120"/>
      <c r="E11" s="120"/>
      <c r="F11" s="115"/>
      <c r="G11" s="116"/>
      <c r="H11" s="116" t="s">
        <v>709</v>
      </c>
      <c r="I11" s="120"/>
      <c r="J11" s="148"/>
      <c r="K11" s="115"/>
    </row>
    <row r="12" spans="1:11">
      <c r="A12" s="114"/>
      <c r="B12" s="114" t="s">
        <v>888</v>
      </c>
      <c r="C12" s="120"/>
      <c r="D12" s="120"/>
      <c r="E12" s="120"/>
      <c r="F12" s="115"/>
      <c r="G12" s="116"/>
      <c r="H12" s="116" t="s">
        <v>710</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t="s">
        <v>712</v>
      </c>
      <c r="C14" s="120"/>
      <c r="D14" s="120"/>
      <c r="E14" s="120"/>
      <c r="F14" s="115"/>
      <c r="G14" s="116"/>
      <c r="H14" s="116" t="s">
        <v>712</v>
      </c>
      <c r="I14" s="120"/>
      <c r="J14" s="149">
        <v>45185</v>
      </c>
      <c r="K14" s="115"/>
    </row>
    <row r="15" spans="1:11" ht="15" customHeight="1">
      <c r="A15" s="114"/>
      <c r="B15" s="133" t="s">
        <v>889</v>
      </c>
      <c r="C15" s="7"/>
      <c r="D15" s="7"/>
      <c r="E15" s="7"/>
      <c r="F15" s="8"/>
      <c r="G15" s="116"/>
      <c r="H15" s="132" t="s">
        <v>889</v>
      </c>
      <c r="I15" s="120"/>
      <c r="J15" s="150"/>
      <c r="K15" s="115"/>
    </row>
    <row r="16" spans="1:11" ht="15" customHeight="1">
      <c r="A16" s="114"/>
      <c r="B16" s="120"/>
      <c r="C16" s="120"/>
      <c r="D16" s="120"/>
      <c r="E16" s="120"/>
      <c r="F16" s="120"/>
      <c r="G16" s="120"/>
      <c r="H16" s="120"/>
      <c r="I16" s="123" t="s">
        <v>142</v>
      </c>
      <c r="J16" s="129">
        <v>39995</v>
      </c>
      <c r="K16" s="115"/>
    </row>
    <row r="17" spans="1:11">
      <c r="A17" s="114"/>
      <c r="B17" s="120" t="s">
        <v>713</v>
      </c>
      <c r="C17" s="120"/>
      <c r="D17" s="120"/>
      <c r="E17" s="120"/>
      <c r="F17" s="120"/>
      <c r="G17" s="120"/>
      <c r="H17" s="120"/>
      <c r="I17" s="123" t="s">
        <v>143</v>
      </c>
      <c r="J17" s="129" t="s">
        <v>887</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1" t="s">
        <v>201</v>
      </c>
      <c r="G20" s="152"/>
      <c r="H20" s="100" t="s">
        <v>169</v>
      </c>
      <c r="I20" s="100" t="s">
        <v>202</v>
      </c>
      <c r="J20" s="100" t="s">
        <v>21</v>
      </c>
      <c r="K20" s="115"/>
    </row>
    <row r="21" spans="1:11">
      <c r="A21" s="114"/>
      <c r="B21" s="105"/>
      <c r="C21" s="105"/>
      <c r="D21" s="106"/>
      <c r="E21" s="106"/>
      <c r="F21" s="153"/>
      <c r="G21" s="154"/>
      <c r="H21" s="105" t="s">
        <v>141</v>
      </c>
      <c r="I21" s="105"/>
      <c r="J21" s="105"/>
      <c r="K21" s="115"/>
    </row>
    <row r="22" spans="1:11" ht="36">
      <c r="A22" s="114"/>
      <c r="B22" s="107">
        <v>1</v>
      </c>
      <c r="C22" s="10" t="s">
        <v>715</v>
      </c>
      <c r="D22" s="118" t="s">
        <v>715</v>
      </c>
      <c r="E22" s="118" t="s">
        <v>699</v>
      </c>
      <c r="F22" s="145"/>
      <c r="G22" s="146"/>
      <c r="H22" s="11" t="s">
        <v>716</v>
      </c>
      <c r="I22" s="14">
        <v>26.01</v>
      </c>
      <c r="J22" s="109">
        <f t="shared" ref="J22:J53" si="0">I22*B22</f>
        <v>26.01</v>
      </c>
      <c r="K22" s="115"/>
    </row>
    <row r="23" spans="1:11" ht="36">
      <c r="A23" s="114"/>
      <c r="B23" s="107">
        <v>1</v>
      </c>
      <c r="C23" s="10" t="s">
        <v>717</v>
      </c>
      <c r="D23" s="118" t="s">
        <v>717</v>
      </c>
      <c r="E23" s="118" t="s">
        <v>699</v>
      </c>
      <c r="F23" s="145"/>
      <c r="G23" s="146"/>
      <c r="H23" s="11" t="s">
        <v>718</v>
      </c>
      <c r="I23" s="14">
        <v>25.84</v>
      </c>
      <c r="J23" s="109">
        <f t="shared" si="0"/>
        <v>25.84</v>
      </c>
      <c r="K23" s="115"/>
    </row>
    <row r="24" spans="1:11" ht="24">
      <c r="A24" s="114"/>
      <c r="B24" s="107">
        <v>100</v>
      </c>
      <c r="C24" s="10" t="s">
        <v>719</v>
      </c>
      <c r="D24" s="118" t="s">
        <v>719</v>
      </c>
      <c r="E24" s="118" t="s">
        <v>29</v>
      </c>
      <c r="F24" s="145" t="s">
        <v>273</v>
      </c>
      <c r="G24" s="146"/>
      <c r="H24" s="11" t="s">
        <v>720</v>
      </c>
      <c r="I24" s="14">
        <v>0.21</v>
      </c>
      <c r="J24" s="109">
        <f t="shared" si="0"/>
        <v>21</v>
      </c>
      <c r="K24" s="115"/>
    </row>
    <row r="25" spans="1:11" ht="24">
      <c r="A25" s="114"/>
      <c r="B25" s="107">
        <v>10</v>
      </c>
      <c r="C25" s="10" t="s">
        <v>721</v>
      </c>
      <c r="D25" s="118" t="s">
        <v>721</v>
      </c>
      <c r="E25" s="118"/>
      <c r="F25" s="145"/>
      <c r="G25" s="146"/>
      <c r="H25" s="11" t="s">
        <v>882</v>
      </c>
      <c r="I25" s="14">
        <v>2.4500000000000002</v>
      </c>
      <c r="J25" s="109">
        <f t="shared" si="0"/>
        <v>24.5</v>
      </c>
      <c r="K25" s="115"/>
    </row>
    <row r="26" spans="1:11" ht="24">
      <c r="A26" s="114"/>
      <c r="B26" s="107">
        <v>5</v>
      </c>
      <c r="C26" s="10" t="s">
        <v>722</v>
      </c>
      <c r="D26" s="118" t="s">
        <v>722</v>
      </c>
      <c r="E26" s="118" t="s">
        <v>23</v>
      </c>
      <c r="F26" s="145" t="s">
        <v>528</v>
      </c>
      <c r="G26" s="146"/>
      <c r="H26" s="11" t="s">
        <v>723</v>
      </c>
      <c r="I26" s="14">
        <v>0.99</v>
      </c>
      <c r="J26" s="109">
        <f t="shared" si="0"/>
        <v>4.95</v>
      </c>
      <c r="K26" s="115"/>
    </row>
    <row r="27" spans="1:11" ht="36">
      <c r="A27" s="114"/>
      <c r="B27" s="107">
        <v>5</v>
      </c>
      <c r="C27" s="10" t="s">
        <v>724</v>
      </c>
      <c r="D27" s="118" t="s">
        <v>724</v>
      </c>
      <c r="E27" s="118" t="s">
        <v>28</v>
      </c>
      <c r="F27" s="145" t="s">
        <v>635</v>
      </c>
      <c r="G27" s="146"/>
      <c r="H27" s="11" t="s">
        <v>725</v>
      </c>
      <c r="I27" s="14">
        <v>2.06</v>
      </c>
      <c r="J27" s="109">
        <f t="shared" si="0"/>
        <v>10.3</v>
      </c>
      <c r="K27" s="115"/>
    </row>
    <row r="28" spans="1:11">
      <c r="A28" s="114"/>
      <c r="B28" s="107">
        <v>20</v>
      </c>
      <c r="C28" s="10" t="s">
        <v>726</v>
      </c>
      <c r="D28" s="118" t="s">
        <v>726</v>
      </c>
      <c r="E28" s="118" t="s">
        <v>28</v>
      </c>
      <c r="F28" s="145"/>
      <c r="G28" s="146"/>
      <c r="H28" s="11" t="s">
        <v>727</v>
      </c>
      <c r="I28" s="14">
        <v>0.49</v>
      </c>
      <c r="J28" s="109">
        <f t="shared" si="0"/>
        <v>9.8000000000000007</v>
      </c>
      <c r="K28" s="115"/>
    </row>
    <row r="29" spans="1:11" ht="24">
      <c r="A29" s="114"/>
      <c r="B29" s="107">
        <v>10</v>
      </c>
      <c r="C29" s="10" t="s">
        <v>728</v>
      </c>
      <c r="D29" s="118" t="s">
        <v>728</v>
      </c>
      <c r="E29" s="118" t="s">
        <v>25</v>
      </c>
      <c r="F29" s="145" t="s">
        <v>729</v>
      </c>
      <c r="G29" s="146"/>
      <c r="H29" s="11" t="s">
        <v>730</v>
      </c>
      <c r="I29" s="14">
        <v>0.94</v>
      </c>
      <c r="J29" s="109">
        <f t="shared" si="0"/>
        <v>9.3999999999999986</v>
      </c>
      <c r="K29" s="115"/>
    </row>
    <row r="30" spans="1:11" ht="24">
      <c r="A30" s="114"/>
      <c r="B30" s="107">
        <v>10</v>
      </c>
      <c r="C30" s="10" t="s">
        <v>728</v>
      </c>
      <c r="D30" s="118" t="s">
        <v>728</v>
      </c>
      <c r="E30" s="118" t="s">
        <v>26</v>
      </c>
      <c r="F30" s="145" t="s">
        <v>348</v>
      </c>
      <c r="G30" s="146"/>
      <c r="H30" s="11" t="s">
        <v>730</v>
      </c>
      <c r="I30" s="14">
        <v>0.94</v>
      </c>
      <c r="J30" s="109">
        <f t="shared" si="0"/>
        <v>9.3999999999999986</v>
      </c>
      <c r="K30" s="115"/>
    </row>
    <row r="31" spans="1:11" ht="24">
      <c r="A31" s="114"/>
      <c r="B31" s="107">
        <v>10</v>
      </c>
      <c r="C31" s="10" t="s">
        <v>728</v>
      </c>
      <c r="D31" s="118" t="s">
        <v>728</v>
      </c>
      <c r="E31" s="118" t="s">
        <v>26</v>
      </c>
      <c r="F31" s="145" t="s">
        <v>729</v>
      </c>
      <c r="G31" s="146"/>
      <c r="H31" s="11" t="s">
        <v>730</v>
      </c>
      <c r="I31" s="14">
        <v>0.94</v>
      </c>
      <c r="J31" s="109">
        <f t="shared" si="0"/>
        <v>9.3999999999999986</v>
      </c>
      <c r="K31" s="115"/>
    </row>
    <row r="32" spans="1:11" ht="24">
      <c r="A32" s="114"/>
      <c r="B32" s="107">
        <v>10</v>
      </c>
      <c r="C32" s="10" t="s">
        <v>731</v>
      </c>
      <c r="D32" s="118" t="s">
        <v>731</v>
      </c>
      <c r="E32" s="118" t="s">
        <v>294</v>
      </c>
      <c r="F32" s="145" t="s">
        <v>673</v>
      </c>
      <c r="G32" s="146"/>
      <c r="H32" s="11" t="s">
        <v>732</v>
      </c>
      <c r="I32" s="14">
        <v>0.52</v>
      </c>
      <c r="J32" s="109">
        <f t="shared" si="0"/>
        <v>5.2</v>
      </c>
      <c r="K32" s="115"/>
    </row>
    <row r="33" spans="1:11" ht="24">
      <c r="A33" s="114"/>
      <c r="B33" s="107">
        <v>10</v>
      </c>
      <c r="C33" s="10" t="s">
        <v>731</v>
      </c>
      <c r="D33" s="118" t="s">
        <v>731</v>
      </c>
      <c r="E33" s="118" t="s">
        <v>294</v>
      </c>
      <c r="F33" s="145" t="s">
        <v>272</v>
      </c>
      <c r="G33" s="146"/>
      <c r="H33" s="11" t="s">
        <v>732</v>
      </c>
      <c r="I33" s="14">
        <v>0.52</v>
      </c>
      <c r="J33" s="109">
        <f t="shared" si="0"/>
        <v>5.2</v>
      </c>
      <c r="K33" s="115"/>
    </row>
    <row r="34" spans="1:11" ht="24">
      <c r="A34" s="114"/>
      <c r="B34" s="107">
        <v>10</v>
      </c>
      <c r="C34" s="10" t="s">
        <v>731</v>
      </c>
      <c r="D34" s="118" t="s">
        <v>731</v>
      </c>
      <c r="E34" s="118" t="s">
        <v>294</v>
      </c>
      <c r="F34" s="145" t="s">
        <v>733</v>
      </c>
      <c r="G34" s="146"/>
      <c r="H34" s="11" t="s">
        <v>732</v>
      </c>
      <c r="I34" s="14">
        <v>0.52</v>
      </c>
      <c r="J34" s="109">
        <f t="shared" si="0"/>
        <v>5.2</v>
      </c>
      <c r="K34" s="115"/>
    </row>
    <row r="35" spans="1:11" ht="24">
      <c r="A35" s="114"/>
      <c r="B35" s="107">
        <v>40</v>
      </c>
      <c r="C35" s="10" t="s">
        <v>734</v>
      </c>
      <c r="D35" s="118" t="s">
        <v>734</v>
      </c>
      <c r="E35" s="118" t="s">
        <v>23</v>
      </c>
      <c r="F35" s="145"/>
      <c r="G35" s="146"/>
      <c r="H35" s="11" t="s">
        <v>735</v>
      </c>
      <c r="I35" s="14">
        <v>0.28999999999999998</v>
      </c>
      <c r="J35" s="109">
        <f t="shared" si="0"/>
        <v>11.6</v>
      </c>
      <c r="K35" s="115"/>
    </row>
    <row r="36" spans="1:11" ht="36">
      <c r="A36" s="114"/>
      <c r="B36" s="107">
        <v>1</v>
      </c>
      <c r="C36" s="10" t="s">
        <v>736</v>
      </c>
      <c r="D36" s="118" t="s">
        <v>849</v>
      </c>
      <c r="E36" s="118" t="s">
        <v>204</v>
      </c>
      <c r="F36" s="145" t="s">
        <v>239</v>
      </c>
      <c r="G36" s="146"/>
      <c r="H36" s="11" t="s">
        <v>737</v>
      </c>
      <c r="I36" s="14">
        <v>25.21</v>
      </c>
      <c r="J36" s="109">
        <f t="shared" si="0"/>
        <v>25.21</v>
      </c>
      <c r="K36" s="115"/>
    </row>
    <row r="37" spans="1:11" ht="36">
      <c r="A37" s="114"/>
      <c r="B37" s="107">
        <v>2</v>
      </c>
      <c r="C37" s="10" t="s">
        <v>738</v>
      </c>
      <c r="D37" s="118" t="s">
        <v>738</v>
      </c>
      <c r="E37" s="118" t="s">
        <v>25</v>
      </c>
      <c r="F37" s="145" t="s">
        <v>637</v>
      </c>
      <c r="G37" s="146"/>
      <c r="H37" s="11" t="s">
        <v>739</v>
      </c>
      <c r="I37" s="14">
        <v>5.18</v>
      </c>
      <c r="J37" s="109">
        <f t="shared" si="0"/>
        <v>10.36</v>
      </c>
      <c r="K37" s="115"/>
    </row>
    <row r="38" spans="1:11" ht="24">
      <c r="A38" s="114"/>
      <c r="B38" s="107">
        <v>2</v>
      </c>
      <c r="C38" s="10" t="s">
        <v>740</v>
      </c>
      <c r="D38" s="118" t="s">
        <v>740</v>
      </c>
      <c r="E38" s="118" t="s">
        <v>26</v>
      </c>
      <c r="F38" s="145" t="s">
        <v>635</v>
      </c>
      <c r="G38" s="146"/>
      <c r="H38" s="11" t="s">
        <v>741</v>
      </c>
      <c r="I38" s="14">
        <v>5.18</v>
      </c>
      <c r="J38" s="109">
        <f t="shared" si="0"/>
        <v>10.36</v>
      </c>
      <c r="K38" s="115"/>
    </row>
    <row r="39" spans="1:11">
      <c r="A39" s="114"/>
      <c r="B39" s="107">
        <v>10</v>
      </c>
      <c r="C39" s="10" t="s">
        <v>742</v>
      </c>
      <c r="D39" s="118" t="s">
        <v>742</v>
      </c>
      <c r="E39" s="118" t="s">
        <v>23</v>
      </c>
      <c r="F39" s="145"/>
      <c r="G39" s="146"/>
      <c r="H39" s="11" t="s">
        <v>743</v>
      </c>
      <c r="I39" s="14">
        <v>0.21</v>
      </c>
      <c r="J39" s="109">
        <f t="shared" si="0"/>
        <v>2.1</v>
      </c>
      <c r="K39" s="115"/>
    </row>
    <row r="40" spans="1:11">
      <c r="A40" s="114"/>
      <c r="B40" s="107">
        <v>10</v>
      </c>
      <c r="C40" s="10" t="s">
        <v>742</v>
      </c>
      <c r="D40" s="118" t="s">
        <v>742</v>
      </c>
      <c r="E40" s="118" t="s">
        <v>25</v>
      </c>
      <c r="F40" s="145"/>
      <c r="G40" s="146"/>
      <c r="H40" s="11" t="s">
        <v>743</v>
      </c>
      <c r="I40" s="14">
        <v>0.21</v>
      </c>
      <c r="J40" s="109">
        <f t="shared" si="0"/>
        <v>2.1</v>
      </c>
      <c r="K40" s="115"/>
    </row>
    <row r="41" spans="1:11">
      <c r="A41" s="114"/>
      <c r="B41" s="107">
        <v>10</v>
      </c>
      <c r="C41" s="10" t="s">
        <v>742</v>
      </c>
      <c r="D41" s="118" t="s">
        <v>742</v>
      </c>
      <c r="E41" s="118" t="s">
        <v>26</v>
      </c>
      <c r="F41" s="145"/>
      <c r="G41" s="146"/>
      <c r="H41" s="11" t="s">
        <v>743</v>
      </c>
      <c r="I41" s="14">
        <v>0.21</v>
      </c>
      <c r="J41" s="109">
        <f t="shared" si="0"/>
        <v>2.1</v>
      </c>
      <c r="K41" s="115"/>
    </row>
    <row r="42" spans="1:11">
      <c r="A42" s="114"/>
      <c r="B42" s="107">
        <v>10</v>
      </c>
      <c r="C42" s="10" t="s">
        <v>742</v>
      </c>
      <c r="D42" s="118" t="s">
        <v>742</v>
      </c>
      <c r="E42" s="118" t="s">
        <v>90</v>
      </c>
      <c r="F42" s="145"/>
      <c r="G42" s="146"/>
      <c r="H42" s="11" t="s">
        <v>743</v>
      </c>
      <c r="I42" s="14">
        <v>0.21</v>
      </c>
      <c r="J42" s="109">
        <f t="shared" si="0"/>
        <v>2.1</v>
      </c>
      <c r="K42" s="115"/>
    </row>
    <row r="43" spans="1:11">
      <c r="A43" s="114"/>
      <c r="B43" s="107">
        <v>10</v>
      </c>
      <c r="C43" s="10" t="s">
        <v>742</v>
      </c>
      <c r="D43" s="118" t="s">
        <v>742</v>
      </c>
      <c r="E43" s="118" t="s">
        <v>27</v>
      </c>
      <c r="F43" s="145"/>
      <c r="G43" s="146"/>
      <c r="H43" s="11" t="s">
        <v>743</v>
      </c>
      <c r="I43" s="14">
        <v>0.21</v>
      </c>
      <c r="J43" s="109">
        <f t="shared" si="0"/>
        <v>2.1</v>
      </c>
      <c r="K43" s="115"/>
    </row>
    <row r="44" spans="1:11">
      <c r="A44" s="114"/>
      <c r="B44" s="107">
        <v>10</v>
      </c>
      <c r="C44" s="10" t="s">
        <v>742</v>
      </c>
      <c r="D44" s="118" t="s">
        <v>742</v>
      </c>
      <c r="E44" s="118" t="s">
        <v>28</v>
      </c>
      <c r="F44" s="145"/>
      <c r="G44" s="146"/>
      <c r="H44" s="11" t="s">
        <v>743</v>
      </c>
      <c r="I44" s="14">
        <v>0.21</v>
      </c>
      <c r="J44" s="109">
        <f t="shared" si="0"/>
        <v>2.1</v>
      </c>
      <c r="K44" s="115"/>
    </row>
    <row r="45" spans="1:11">
      <c r="A45" s="114"/>
      <c r="B45" s="107">
        <v>10</v>
      </c>
      <c r="C45" s="10" t="s">
        <v>742</v>
      </c>
      <c r="D45" s="118" t="s">
        <v>742</v>
      </c>
      <c r="E45" s="118" t="s">
        <v>29</v>
      </c>
      <c r="F45" s="145"/>
      <c r="G45" s="146"/>
      <c r="H45" s="11" t="s">
        <v>743</v>
      </c>
      <c r="I45" s="14">
        <v>0.21</v>
      </c>
      <c r="J45" s="109">
        <f t="shared" si="0"/>
        <v>2.1</v>
      </c>
      <c r="K45" s="115"/>
    </row>
    <row r="46" spans="1:11">
      <c r="A46" s="114"/>
      <c r="B46" s="107">
        <v>20</v>
      </c>
      <c r="C46" s="10" t="s">
        <v>744</v>
      </c>
      <c r="D46" s="118" t="s">
        <v>744</v>
      </c>
      <c r="E46" s="118" t="s">
        <v>23</v>
      </c>
      <c r="F46" s="145"/>
      <c r="G46" s="146"/>
      <c r="H46" s="11" t="s">
        <v>745</v>
      </c>
      <c r="I46" s="14">
        <v>0.21</v>
      </c>
      <c r="J46" s="109">
        <f t="shared" si="0"/>
        <v>4.2</v>
      </c>
      <c r="K46" s="115"/>
    </row>
    <row r="47" spans="1:11">
      <c r="A47" s="114"/>
      <c r="B47" s="107">
        <v>20</v>
      </c>
      <c r="C47" s="10" t="s">
        <v>744</v>
      </c>
      <c r="D47" s="118" t="s">
        <v>744</v>
      </c>
      <c r="E47" s="118" t="s">
        <v>25</v>
      </c>
      <c r="F47" s="145"/>
      <c r="G47" s="146"/>
      <c r="H47" s="11" t="s">
        <v>745</v>
      </c>
      <c r="I47" s="14">
        <v>0.21</v>
      </c>
      <c r="J47" s="109">
        <f t="shared" si="0"/>
        <v>4.2</v>
      </c>
      <c r="K47" s="115"/>
    </row>
    <row r="48" spans="1:11">
      <c r="A48" s="114"/>
      <c r="B48" s="107">
        <v>20</v>
      </c>
      <c r="C48" s="10" t="s">
        <v>744</v>
      </c>
      <c r="D48" s="118" t="s">
        <v>744</v>
      </c>
      <c r="E48" s="118" t="s">
        <v>26</v>
      </c>
      <c r="F48" s="145"/>
      <c r="G48" s="146"/>
      <c r="H48" s="11" t="s">
        <v>745</v>
      </c>
      <c r="I48" s="14">
        <v>0.21</v>
      </c>
      <c r="J48" s="109">
        <f t="shared" si="0"/>
        <v>4.2</v>
      </c>
      <c r="K48" s="115"/>
    </row>
    <row r="49" spans="1:11">
      <c r="A49" s="114"/>
      <c r="B49" s="107">
        <v>20</v>
      </c>
      <c r="C49" s="10" t="s">
        <v>744</v>
      </c>
      <c r="D49" s="118" t="s">
        <v>744</v>
      </c>
      <c r="E49" s="118" t="s">
        <v>90</v>
      </c>
      <c r="F49" s="145"/>
      <c r="G49" s="146"/>
      <c r="H49" s="11" t="s">
        <v>745</v>
      </c>
      <c r="I49" s="14">
        <v>0.21</v>
      </c>
      <c r="J49" s="109">
        <f t="shared" si="0"/>
        <v>4.2</v>
      </c>
      <c r="K49" s="115"/>
    </row>
    <row r="50" spans="1:11">
      <c r="A50" s="114"/>
      <c r="B50" s="107">
        <v>20</v>
      </c>
      <c r="C50" s="10" t="s">
        <v>744</v>
      </c>
      <c r="D50" s="118" t="s">
        <v>744</v>
      </c>
      <c r="E50" s="118" t="s">
        <v>27</v>
      </c>
      <c r="F50" s="145"/>
      <c r="G50" s="146"/>
      <c r="H50" s="11" t="s">
        <v>745</v>
      </c>
      <c r="I50" s="14">
        <v>0.21</v>
      </c>
      <c r="J50" s="109">
        <f t="shared" si="0"/>
        <v>4.2</v>
      </c>
      <c r="K50" s="115"/>
    </row>
    <row r="51" spans="1:11">
      <c r="A51" s="114"/>
      <c r="B51" s="107">
        <v>20</v>
      </c>
      <c r="C51" s="10" t="s">
        <v>744</v>
      </c>
      <c r="D51" s="118" t="s">
        <v>744</v>
      </c>
      <c r="E51" s="118" t="s">
        <v>93</v>
      </c>
      <c r="F51" s="145"/>
      <c r="G51" s="146"/>
      <c r="H51" s="11" t="s">
        <v>745</v>
      </c>
      <c r="I51" s="14">
        <v>0.21</v>
      </c>
      <c r="J51" s="109">
        <f t="shared" si="0"/>
        <v>4.2</v>
      </c>
      <c r="K51" s="115"/>
    </row>
    <row r="52" spans="1:11">
      <c r="A52" s="114"/>
      <c r="B52" s="107">
        <v>20</v>
      </c>
      <c r="C52" s="10" t="s">
        <v>744</v>
      </c>
      <c r="D52" s="118" t="s">
        <v>744</v>
      </c>
      <c r="E52" s="118" t="s">
        <v>28</v>
      </c>
      <c r="F52" s="145"/>
      <c r="G52" s="146"/>
      <c r="H52" s="11" t="s">
        <v>745</v>
      </c>
      <c r="I52" s="14">
        <v>0.21</v>
      </c>
      <c r="J52" s="109">
        <f t="shared" si="0"/>
        <v>4.2</v>
      </c>
      <c r="K52" s="115"/>
    </row>
    <row r="53" spans="1:11">
      <c r="A53" s="114"/>
      <c r="B53" s="107">
        <v>20</v>
      </c>
      <c r="C53" s="10" t="s">
        <v>744</v>
      </c>
      <c r="D53" s="118" t="s">
        <v>744</v>
      </c>
      <c r="E53" s="118" t="s">
        <v>29</v>
      </c>
      <c r="F53" s="145"/>
      <c r="G53" s="146"/>
      <c r="H53" s="11" t="s">
        <v>745</v>
      </c>
      <c r="I53" s="14">
        <v>0.21</v>
      </c>
      <c r="J53" s="109">
        <f t="shared" si="0"/>
        <v>4.2</v>
      </c>
      <c r="K53" s="115"/>
    </row>
    <row r="54" spans="1:11" ht="12.95" customHeight="1">
      <c r="A54" s="114"/>
      <c r="B54" s="107">
        <v>50</v>
      </c>
      <c r="C54" s="10" t="s">
        <v>746</v>
      </c>
      <c r="D54" s="118" t="s">
        <v>746</v>
      </c>
      <c r="E54" s="118" t="s">
        <v>23</v>
      </c>
      <c r="F54" s="145"/>
      <c r="G54" s="146"/>
      <c r="H54" s="11" t="s">
        <v>747</v>
      </c>
      <c r="I54" s="14">
        <v>0.16</v>
      </c>
      <c r="J54" s="109">
        <f t="shared" ref="J54:J85" si="1">I54*B54</f>
        <v>8</v>
      </c>
      <c r="K54" s="115"/>
    </row>
    <row r="55" spans="1:11" ht="12.95" customHeight="1">
      <c r="A55" s="114"/>
      <c r="B55" s="107">
        <v>50</v>
      </c>
      <c r="C55" s="10" t="s">
        <v>746</v>
      </c>
      <c r="D55" s="118" t="s">
        <v>746</v>
      </c>
      <c r="E55" s="118" t="s">
        <v>651</v>
      </c>
      <c r="F55" s="145"/>
      <c r="G55" s="146"/>
      <c r="H55" s="11" t="s">
        <v>747</v>
      </c>
      <c r="I55" s="14">
        <v>0.16</v>
      </c>
      <c r="J55" s="109">
        <f t="shared" si="1"/>
        <v>8</v>
      </c>
      <c r="K55" s="115"/>
    </row>
    <row r="56" spans="1:11" ht="12.95" customHeight="1">
      <c r="A56" s="114"/>
      <c r="B56" s="107">
        <v>50</v>
      </c>
      <c r="C56" s="10" t="s">
        <v>746</v>
      </c>
      <c r="D56" s="118" t="s">
        <v>746</v>
      </c>
      <c r="E56" s="118" t="s">
        <v>25</v>
      </c>
      <c r="F56" s="145"/>
      <c r="G56" s="146"/>
      <c r="H56" s="11" t="s">
        <v>747</v>
      </c>
      <c r="I56" s="14">
        <v>0.16</v>
      </c>
      <c r="J56" s="109">
        <f t="shared" si="1"/>
        <v>8</v>
      </c>
      <c r="K56" s="115"/>
    </row>
    <row r="57" spans="1:11" ht="12.95" customHeight="1">
      <c r="A57" s="114"/>
      <c r="B57" s="107">
        <v>50</v>
      </c>
      <c r="C57" s="10" t="s">
        <v>746</v>
      </c>
      <c r="D57" s="118" t="s">
        <v>746</v>
      </c>
      <c r="E57" s="118" t="s">
        <v>67</v>
      </c>
      <c r="F57" s="145"/>
      <c r="G57" s="146"/>
      <c r="H57" s="11" t="s">
        <v>747</v>
      </c>
      <c r="I57" s="14">
        <v>0.16</v>
      </c>
      <c r="J57" s="109">
        <f t="shared" si="1"/>
        <v>8</v>
      </c>
      <c r="K57" s="115"/>
    </row>
    <row r="58" spans="1:11" ht="12.95" customHeight="1">
      <c r="A58" s="114"/>
      <c r="B58" s="107">
        <v>50</v>
      </c>
      <c r="C58" s="10" t="s">
        <v>746</v>
      </c>
      <c r="D58" s="118" t="s">
        <v>746</v>
      </c>
      <c r="E58" s="118" t="s">
        <v>26</v>
      </c>
      <c r="F58" s="145"/>
      <c r="G58" s="146"/>
      <c r="H58" s="11" t="s">
        <v>747</v>
      </c>
      <c r="I58" s="14">
        <v>0.16</v>
      </c>
      <c r="J58" s="109">
        <f t="shared" si="1"/>
        <v>8</v>
      </c>
      <c r="K58" s="115"/>
    </row>
    <row r="59" spans="1:11" ht="12.95" customHeight="1">
      <c r="A59" s="114"/>
      <c r="B59" s="107">
        <v>50</v>
      </c>
      <c r="C59" s="10" t="s">
        <v>746</v>
      </c>
      <c r="D59" s="118" t="s">
        <v>746</v>
      </c>
      <c r="E59" s="118" t="s">
        <v>90</v>
      </c>
      <c r="F59" s="145"/>
      <c r="G59" s="146"/>
      <c r="H59" s="11" t="s">
        <v>747</v>
      </c>
      <c r="I59" s="14">
        <v>0.16</v>
      </c>
      <c r="J59" s="109">
        <f t="shared" si="1"/>
        <v>8</v>
      </c>
      <c r="K59" s="115"/>
    </row>
    <row r="60" spans="1:11" ht="12.95" customHeight="1">
      <c r="A60" s="114"/>
      <c r="B60" s="107">
        <v>50</v>
      </c>
      <c r="C60" s="10" t="s">
        <v>746</v>
      </c>
      <c r="D60" s="118" t="s">
        <v>746</v>
      </c>
      <c r="E60" s="118" t="s">
        <v>27</v>
      </c>
      <c r="F60" s="145"/>
      <c r="G60" s="146"/>
      <c r="H60" s="11" t="s">
        <v>747</v>
      </c>
      <c r="I60" s="14">
        <v>0.16</v>
      </c>
      <c r="J60" s="109">
        <f t="shared" si="1"/>
        <v>8</v>
      </c>
      <c r="K60" s="115"/>
    </row>
    <row r="61" spans="1:11" ht="12.95" customHeight="1">
      <c r="A61" s="114"/>
      <c r="B61" s="107">
        <v>50</v>
      </c>
      <c r="C61" s="10" t="s">
        <v>746</v>
      </c>
      <c r="D61" s="118" t="s">
        <v>850</v>
      </c>
      <c r="E61" s="118" t="s">
        <v>93</v>
      </c>
      <c r="F61" s="145"/>
      <c r="G61" s="146"/>
      <c r="H61" s="11" t="s">
        <v>747</v>
      </c>
      <c r="I61" s="14">
        <v>0.19</v>
      </c>
      <c r="J61" s="109">
        <f t="shared" si="1"/>
        <v>9.5</v>
      </c>
      <c r="K61" s="115"/>
    </row>
    <row r="62" spans="1:11" ht="12.95" customHeight="1">
      <c r="A62" s="114"/>
      <c r="B62" s="107">
        <v>50</v>
      </c>
      <c r="C62" s="10" t="s">
        <v>746</v>
      </c>
      <c r="D62" s="118" t="s">
        <v>850</v>
      </c>
      <c r="E62" s="118" t="s">
        <v>28</v>
      </c>
      <c r="F62" s="145"/>
      <c r="G62" s="146"/>
      <c r="H62" s="11" t="s">
        <v>747</v>
      </c>
      <c r="I62" s="14">
        <v>0.19</v>
      </c>
      <c r="J62" s="109">
        <f t="shared" si="1"/>
        <v>9.5</v>
      </c>
      <c r="K62" s="115"/>
    </row>
    <row r="63" spans="1:11" ht="12.95" customHeight="1">
      <c r="A63" s="114"/>
      <c r="B63" s="107">
        <v>50</v>
      </c>
      <c r="C63" s="10" t="s">
        <v>746</v>
      </c>
      <c r="D63" s="118" t="s">
        <v>850</v>
      </c>
      <c r="E63" s="118" t="s">
        <v>29</v>
      </c>
      <c r="F63" s="145"/>
      <c r="G63" s="146"/>
      <c r="H63" s="11" t="s">
        <v>747</v>
      </c>
      <c r="I63" s="14">
        <v>0.19</v>
      </c>
      <c r="J63" s="109">
        <f t="shared" si="1"/>
        <v>9.5</v>
      </c>
      <c r="K63" s="115"/>
    </row>
    <row r="64" spans="1:11">
      <c r="A64" s="114"/>
      <c r="B64" s="107">
        <v>50</v>
      </c>
      <c r="C64" s="10" t="s">
        <v>748</v>
      </c>
      <c r="D64" s="118" t="s">
        <v>748</v>
      </c>
      <c r="E64" s="118" t="s">
        <v>23</v>
      </c>
      <c r="F64" s="145"/>
      <c r="G64" s="146"/>
      <c r="H64" s="11" t="s">
        <v>749</v>
      </c>
      <c r="I64" s="14">
        <v>0.21</v>
      </c>
      <c r="J64" s="109">
        <f t="shared" si="1"/>
        <v>10.5</v>
      </c>
      <c r="K64" s="115"/>
    </row>
    <row r="65" spans="1:11">
      <c r="A65" s="114"/>
      <c r="B65" s="107">
        <v>50</v>
      </c>
      <c r="C65" s="10" t="s">
        <v>748</v>
      </c>
      <c r="D65" s="118" t="s">
        <v>748</v>
      </c>
      <c r="E65" s="118" t="s">
        <v>25</v>
      </c>
      <c r="F65" s="145"/>
      <c r="G65" s="146"/>
      <c r="H65" s="11" t="s">
        <v>749</v>
      </c>
      <c r="I65" s="14">
        <v>0.21</v>
      </c>
      <c r="J65" s="109">
        <f t="shared" si="1"/>
        <v>10.5</v>
      </c>
      <c r="K65" s="115"/>
    </row>
    <row r="66" spans="1:11">
      <c r="A66" s="114"/>
      <c r="B66" s="107">
        <v>50</v>
      </c>
      <c r="C66" s="10" t="s">
        <v>748</v>
      </c>
      <c r="D66" s="118" t="s">
        <v>748</v>
      </c>
      <c r="E66" s="118" t="s">
        <v>26</v>
      </c>
      <c r="F66" s="145"/>
      <c r="G66" s="146"/>
      <c r="H66" s="11" t="s">
        <v>749</v>
      </c>
      <c r="I66" s="14">
        <v>0.21</v>
      </c>
      <c r="J66" s="109">
        <f t="shared" si="1"/>
        <v>10.5</v>
      </c>
      <c r="K66" s="115"/>
    </row>
    <row r="67" spans="1:11">
      <c r="A67" s="114"/>
      <c r="B67" s="107">
        <v>50</v>
      </c>
      <c r="C67" s="10" t="s">
        <v>748</v>
      </c>
      <c r="D67" s="118" t="s">
        <v>748</v>
      </c>
      <c r="E67" s="118" t="s">
        <v>90</v>
      </c>
      <c r="F67" s="145"/>
      <c r="G67" s="146"/>
      <c r="H67" s="11" t="s">
        <v>749</v>
      </c>
      <c r="I67" s="14">
        <v>0.21</v>
      </c>
      <c r="J67" s="109">
        <f t="shared" si="1"/>
        <v>10.5</v>
      </c>
      <c r="K67" s="115"/>
    </row>
    <row r="68" spans="1:11">
      <c r="A68" s="114"/>
      <c r="B68" s="107">
        <v>50</v>
      </c>
      <c r="C68" s="10" t="s">
        <v>748</v>
      </c>
      <c r="D68" s="118" t="s">
        <v>748</v>
      </c>
      <c r="E68" s="118" t="s">
        <v>27</v>
      </c>
      <c r="F68" s="145"/>
      <c r="G68" s="146"/>
      <c r="H68" s="11" t="s">
        <v>749</v>
      </c>
      <c r="I68" s="14">
        <v>0.21</v>
      </c>
      <c r="J68" s="109">
        <f t="shared" si="1"/>
        <v>10.5</v>
      </c>
      <c r="K68" s="115"/>
    </row>
    <row r="69" spans="1:11">
      <c r="A69" s="114"/>
      <c r="B69" s="107">
        <v>50</v>
      </c>
      <c r="C69" s="10" t="s">
        <v>748</v>
      </c>
      <c r="D69" s="118" t="s">
        <v>748</v>
      </c>
      <c r="E69" s="118" t="s">
        <v>93</v>
      </c>
      <c r="F69" s="145"/>
      <c r="G69" s="146"/>
      <c r="H69" s="11" t="s">
        <v>749</v>
      </c>
      <c r="I69" s="14">
        <v>0.21</v>
      </c>
      <c r="J69" s="109">
        <f t="shared" si="1"/>
        <v>10.5</v>
      </c>
      <c r="K69" s="115"/>
    </row>
    <row r="70" spans="1:11">
      <c r="A70" s="114"/>
      <c r="B70" s="107">
        <v>50</v>
      </c>
      <c r="C70" s="10" t="s">
        <v>748</v>
      </c>
      <c r="D70" s="118" t="s">
        <v>748</v>
      </c>
      <c r="E70" s="118" t="s">
        <v>28</v>
      </c>
      <c r="F70" s="145"/>
      <c r="G70" s="146"/>
      <c r="H70" s="11" t="s">
        <v>749</v>
      </c>
      <c r="I70" s="14">
        <v>0.21</v>
      </c>
      <c r="J70" s="109">
        <f t="shared" si="1"/>
        <v>10.5</v>
      </c>
      <c r="K70" s="115"/>
    </row>
    <row r="71" spans="1:11">
      <c r="A71" s="114"/>
      <c r="B71" s="107">
        <v>50</v>
      </c>
      <c r="C71" s="10" t="s">
        <v>748</v>
      </c>
      <c r="D71" s="118" t="s">
        <v>748</v>
      </c>
      <c r="E71" s="118" t="s">
        <v>29</v>
      </c>
      <c r="F71" s="145"/>
      <c r="G71" s="146"/>
      <c r="H71" s="11" t="s">
        <v>749</v>
      </c>
      <c r="I71" s="14">
        <v>0.21</v>
      </c>
      <c r="J71" s="109">
        <f t="shared" si="1"/>
        <v>10.5</v>
      </c>
      <c r="K71" s="115"/>
    </row>
    <row r="72" spans="1:11">
      <c r="A72" s="114"/>
      <c r="B72" s="107">
        <v>50</v>
      </c>
      <c r="C72" s="10" t="s">
        <v>748</v>
      </c>
      <c r="D72" s="118" t="s">
        <v>748</v>
      </c>
      <c r="E72" s="118" t="s">
        <v>47</v>
      </c>
      <c r="F72" s="145"/>
      <c r="G72" s="146"/>
      <c r="H72" s="11" t="s">
        <v>749</v>
      </c>
      <c r="I72" s="14">
        <v>0.21</v>
      </c>
      <c r="J72" s="109">
        <f t="shared" si="1"/>
        <v>10.5</v>
      </c>
      <c r="K72" s="115"/>
    </row>
    <row r="73" spans="1:11" ht="24">
      <c r="A73" s="114"/>
      <c r="B73" s="107">
        <v>10</v>
      </c>
      <c r="C73" s="10" t="s">
        <v>750</v>
      </c>
      <c r="D73" s="118" t="s">
        <v>750</v>
      </c>
      <c r="E73" s="118" t="s">
        <v>23</v>
      </c>
      <c r="F73" s="145"/>
      <c r="G73" s="146"/>
      <c r="H73" s="11" t="s">
        <v>751</v>
      </c>
      <c r="I73" s="14">
        <v>0.59</v>
      </c>
      <c r="J73" s="109">
        <f t="shared" si="1"/>
        <v>5.8999999999999995</v>
      </c>
      <c r="K73" s="115"/>
    </row>
    <row r="74" spans="1:11" ht="24">
      <c r="A74" s="114"/>
      <c r="B74" s="107">
        <v>20</v>
      </c>
      <c r="C74" s="10" t="s">
        <v>752</v>
      </c>
      <c r="D74" s="118" t="s">
        <v>752</v>
      </c>
      <c r="E74" s="118" t="s">
        <v>273</v>
      </c>
      <c r="F74" s="145"/>
      <c r="G74" s="146"/>
      <c r="H74" s="11" t="s">
        <v>883</v>
      </c>
      <c r="I74" s="14">
        <v>0.18</v>
      </c>
      <c r="J74" s="109">
        <f t="shared" si="1"/>
        <v>3.5999999999999996</v>
      </c>
      <c r="K74" s="115"/>
    </row>
    <row r="75" spans="1:11" ht="24">
      <c r="A75" s="114"/>
      <c r="B75" s="107">
        <v>20</v>
      </c>
      <c r="C75" s="10" t="s">
        <v>752</v>
      </c>
      <c r="D75" s="118" t="s">
        <v>752</v>
      </c>
      <c r="E75" s="118" t="s">
        <v>583</v>
      </c>
      <c r="F75" s="145"/>
      <c r="G75" s="146"/>
      <c r="H75" s="11" t="s">
        <v>883</v>
      </c>
      <c r="I75" s="14">
        <v>0.18</v>
      </c>
      <c r="J75" s="109">
        <f t="shared" si="1"/>
        <v>3.5999999999999996</v>
      </c>
      <c r="K75" s="115"/>
    </row>
    <row r="76" spans="1:11" ht="24">
      <c r="A76" s="114"/>
      <c r="B76" s="107">
        <v>20</v>
      </c>
      <c r="C76" s="10" t="s">
        <v>752</v>
      </c>
      <c r="D76" s="118" t="s">
        <v>752</v>
      </c>
      <c r="E76" s="118" t="s">
        <v>673</v>
      </c>
      <c r="F76" s="145"/>
      <c r="G76" s="146"/>
      <c r="H76" s="11" t="s">
        <v>883</v>
      </c>
      <c r="I76" s="14">
        <v>0.18</v>
      </c>
      <c r="J76" s="109">
        <f t="shared" si="1"/>
        <v>3.5999999999999996</v>
      </c>
      <c r="K76" s="115"/>
    </row>
    <row r="77" spans="1:11" ht="24">
      <c r="A77" s="114"/>
      <c r="B77" s="107">
        <v>20</v>
      </c>
      <c r="C77" s="10" t="s">
        <v>752</v>
      </c>
      <c r="D77" s="118" t="s">
        <v>752</v>
      </c>
      <c r="E77" s="118" t="s">
        <v>484</v>
      </c>
      <c r="F77" s="145"/>
      <c r="G77" s="146"/>
      <c r="H77" s="11" t="s">
        <v>883</v>
      </c>
      <c r="I77" s="14">
        <v>0.18</v>
      </c>
      <c r="J77" s="109">
        <f t="shared" si="1"/>
        <v>3.5999999999999996</v>
      </c>
      <c r="K77" s="115"/>
    </row>
    <row r="78" spans="1:11" ht="24">
      <c r="A78" s="114"/>
      <c r="B78" s="107">
        <v>20</v>
      </c>
      <c r="C78" s="10" t="s">
        <v>752</v>
      </c>
      <c r="D78" s="118" t="s">
        <v>752</v>
      </c>
      <c r="E78" s="118" t="s">
        <v>753</v>
      </c>
      <c r="F78" s="145"/>
      <c r="G78" s="146"/>
      <c r="H78" s="11" t="s">
        <v>883</v>
      </c>
      <c r="I78" s="14">
        <v>0.18</v>
      </c>
      <c r="J78" s="109">
        <f t="shared" si="1"/>
        <v>3.5999999999999996</v>
      </c>
      <c r="K78" s="115"/>
    </row>
    <row r="79" spans="1:11" ht="24">
      <c r="A79" s="114"/>
      <c r="B79" s="107">
        <v>20</v>
      </c>
      <c r="C79" s="10" t="s">
        <v>752</v>
      </c>
      <c r="D79" s="118" t="s">
        <v>752</v>
      </c>
      <c r="E79" s="118" t="s">
        <v>754</v>
      </c>
      <c r="F79" s="145"/>
      <c r="G79" s="146"/>
      <c r="H79" s="11" t="s">
        <v>883</v>
      </c>
      <c r="I79" s="14">
        <v>0.18</v>
      </c>
      <c r="J79" s="109">
        <f t="shared" si="1"/>
        <v>3.5999999999999996</v>
      </c>
      <c r="K79" s="115"/>
    </row>
    <row r="80" spans="1:11" ht="24">
      <c r="A80" s="114"/>
      <c r="B80" s="107">
        <v>20</v>
      </c>
      <c r="C80" s="10" t="s">
        <v>752</v>
      </c>
      <c r="D80" s="118" t="s">
        <v>752</v>
      </c>
      <c r="E80" s="118" t="s">
        <v>755</v>
      </c>
      <c r="F80" s="145"/>
      <c r="G80" s="146"/>
      <c r="H80" s="11" t="s">
        <v>883</v>
      </c>
      <c r="I80" s="14">
        <v>0.18</v>
      </c>
      <c r="J80" s="109">
        <f t="shared" si="1"/>
        <v>3.5999999999999996</v>
      </c>
      <c r="K80" s="115"/>
    </row>
    <row r="81" spans="1:11" ht="24">
      <c r="A81" s="114"/>
      <c r="B81" s="107">
        <v>20</v>
      </c>
      <c r="C81" s="10" t="s">
        <v>752</v>
      </c>
      <c r="D81" s="118" t="s">
        <v>752</v>
      </c>
      <c r="E81" s="118" t="s">
        <v>756</v>
      </c>
      <c r="F81" s="145"/>
      <c r="G81" s="146"/>
      <c r="H81" s="11" t="s">
        <v>883</v>
      </c>
      <c r="I81" s="14">
        <v>0.18</v>
      </c>
      <c r="J81" s="109">
        <f t="shared" si="1"/>
        <v>3.5999999999999996</v>
      </c>
      <c r="K81" s="115"/>
    </row>
    <row r="82" spans="1:11" ht="24">
      <c r="A82" s="114"/>
      <c r="B82" s="107">
        <v>20</v>
      </c>
      <c r="C82" s="10" t="s">
        <v>752</v>
      </c>
      <c r="D82" s="118" t="s">
        <v>752</v>
      </c>
      <c r="E82" s="118" t="s">
        <v>757</v>
      </c>
      <c r="F82" s="145"/>
      <c r="G82" s="146"/>
      <c r="H82" s="11" t="s">
        <v>883</v>
      </c>
      <c r="I82" s="14">
        <v>0.18</v>
      </c>
      <c r="J82" s="109">
        <f t="shared" si="1"/>
        <v>3.5999999999999996</v>
      </c>
      <c r="K82" s="115"/>
    </row>
    <row r="83" spans="1:11" ht="24">
      <c r="A83" s="114"/>
      <c r="B83" s="107">
        <v>1</v>
      </c>
      <c r="C83" s="10" t="s">
        <v>758</v>
      </c>
      <c r="D83" s="118" t="s">
        <v>758</v>
      </c>
      <c r="E83" s="118"/>
      <c r="F83" s="145"/>
      <c r="G83" s="146"/>
      <c r="H83" s="11" t="s">
        <v>759</v>
      </c>
      <c r="I83" s="14">
        <v>10.69</v>
      </c>
      <c r="J83" s="109">
        <f t="shared" si="1"/>
        <v>10.69</v>
      </c>
      <c r="K83" s="115"/>
    </row>
    <row r="84" spans="1:11" ht="24">
      <c r="A84" s="114"/>
      <c r="B84" s="107">
        <v>10</v>
      </c>
      <c r="C84" s="10" t="s">
        <v>760</v>
      </c>
      <c r="D84" s="118" t="s">
        <v>760</v>
      </c>
      <c r="E84" s="118" t="s">
        <v>23</v>
      </c>
      <c r="F84" s="145"/>
      <c r="G84" s="146"/>
      <c r="H84" s="11" t="s">
        <v>761</v>
      </c>
      <c r="I84" s="14">
        <v>1.35</v>
      </c>
      <c r="J84" s="109">
        <f t="shared" si="1"/>
        <v>13.5</v>
      </c>
      <c r="K84" s="115"/>
    </row>
    <row r="85" spans="1:11" ht="12.95" customHeight="1">
      <c r="A85" s="114"/>
      <c r="B85" s="107">
        <v>50</v>
      </c>
      <c r="C85" s="10" t="s">
        <v>762</v>
      </c>
      <c r="D85" s="118" t="s">
        <v>762</v>
      </c>
      <c r="E85" s="118" t="s">
        <v>26</v>
      </c>
      <c r="F85" s="145"/>
      <c r="G85" s="146"/>
      <c r="H85" s="11" t="s">
        <v>763</v>
      </c>
      <c r="I85" s="14">
        <v>0.28999999999999998</v>
      </c>
      <c r="J85" s="109">
        <f t="shared" si="1"/>
        <v>14.499999999999998</v>
      </c>
      <c r="K85" s="115"/>
    </row>
    <row r="86" spans="1:11" ht="12.95" customHeight="1">
      <c r="A86" s="114"/>
      <c r="B86" s="107">
        <v>50</v>
      </c>
      <c r="C86" s="10" t="s">
        <v>762</v>
      </c>
      <c r="D86" s="118" t="s">
        <v>762</v>
      </c>
      <c r="E86" s="118" t="s">
        <v>27</v>
      </c>
      <c r="F86" s="145"/>
      <c r="G86" s="146"/>
      <c r="H86" s="11" t="s">
        <v>763</v>
      </c>
      <c r="I86" s="14">
        <v>0.28999999999999998</v>
      </c>
      <c r="J86" s="109">
        <f t="shared" ref="J86:J117" si="2">I86*B86</f>
        <v>14.499999999999998</v>
      </c>
      <c r="K86" s="115"/>
    </row>
    <row r="87" spans="1:11" ht="24">
      <c r="A87" s="114"/>
      <c r="B87" s="107">
        <v>10</v>
      </c>
      <c r="C87" s="10" t="s">
        <v>764</v>
      </c>
      <c r="D87" s="118" t="s">
        <v>764</v>
      </c>
      <c r="E87" s="118" t="s">
        <v>27</v>
      </c>
      <c r="F87" s="145"/>
      <c r="G87" s="146"/>
      <c r="H87" s="11" t="s">
        <v>765</v>
      </c>
      <c r="I87" s="14">
        <v>1.89</v>
      </c>
      <c r="J87" s="109">
        <f t="shared" si="2"/>
        <v>18.899999999999999</v>
      </c>
      <c r="K87" s="115"/>
    </row>
    <row r="88" spans="1:11">
      <c r="A88" s="114"/>
      <c r="B88" s="107">
        <v>10</v>
      </c>
      <c r="C88" s="10" t="s">
        <v>766</v>
      </c>
      <c r="D88" s="118" t="s">
        <v>851</v>
      </c>
      <c r="E88" s="118" t="s">
        <v>767</v>
      </c>
      <c r="F88" s="145"/>
      <c r="G88" s="146"/>
      <c r="H88" s="11" t="s">
        <v>768</v>
      </c>
      <c r="I88" s="14">
        <v>2.2400000000000002</v>
      </c>
      <c r="J88" s="109">
        <f t="shared" si="2"/>
        <v>22.400000000000002</v>
      </c>
      <c r="K88" s="115"/>
    </row>
    <row r="89" spans="1:11">
      <c r="A89" s="114"/>
      <c r="B89" s="107">
        <v>20</v>
      </c>
      <c r="C89" s="10" t="s">
        <v>769</v>
      </c>
      <c r="D89" s="118" t="s">
        <v>769</v>
      </c>
      <c r="E89" s="118" t="s">
        <v>25</v>
      </c>
      <c r="F89" s="145" t="s">
        <v>273</v>
      </c>
      <c r="G89" s="146"/>
      <c r="H89" s="11" t="s">
        <v>770</v>
      </c>
      <c r="I89" s="14">
        <v>0.26</v>
      </c>
      <c r="J89" s="109">
        <f t="shared" si="2"/>
        <v>5.2</v>
      </c>
      <c r="K89" s="115"/>
    </row>
    <row r="90" spans="1:11" ht="24">
      <c r="A90" s="114"/>
      <c r="B90" s="107">
        <v>6</v>
      </c>
      <c r="C90" s="10" t="s">
        <v>771</v>
      </c>
      <c r="D90" s="118" t="s">
        <v>852</v>
      </c>
      <c r="E90" s="118" t="s">
        <v>772</v>
      </c>
      <c r="F90" s="145"/>
      <c r="G90" s="146"/>
      <c r="H90" s="11" t="s">
        <v>773</v>
      </c>
      <c r="I90" s="14">
        <v>2.2400000000000002</v>
      </c>
      <c r="J90" s="109">
        <f t="shared" si="2"/>
        <v>13.440000000000001</v>
      </c>
      <c r="K90" s="115"/>
    </row>
    <row r="91" spans="1:11" ht="24">
      <c r="A91" s="114"/>
      <c r="B91" s="107">
        <v>6</v>
      </c>
      <c r="C91" s="10" t="s">
        <v>771</v>
      </c>
      <c r="D91" s="118" t="s">
        <v>853</v>
      </c>
      <c r="E91" s="118" t="s">
        <v>774</v>
      </c>
      <c r="F91" s="145"/>
      <c r="G91" s="146"/>
      <c r="H91" s="11" t="s">
        <v>773</v>
      </c>
      <c r="I91" s="14">
        <v>2.44</v>
      </c>
      <c r="J91" s="109">
        <f t="shared" si="2"/>
        <v>14.64</v>
      </c>
      <c r="K91" s="115"/>
    </row>
    <row r="92" spans="1:11">
      <c r="A92" s="114"/>
      <c r="B92" s="107">
        <v>10</v>
      </c>
      <c r="C92" s="10" t="s">
        <v>775</v>
      </c>
      <c r="D92" s="118" t="s">
        <v>854</v>
      </c>
      <c r="E92" s="118" t="s">
        <v>776</v>
      </c>
      <c r="F92" s="145" t="s">
        <v>273</v>
      </c>
      <c r="G92" s="146"/>
      <c r="H92" s="11" t="s">
        <v>777</v>
      </c>
      <c r="I92" s="14">
        <v>2.4900000000000002</v>
      </c>
      <c r="J92" s="109">
        <f t="shared" si="2"/>
        <v>24.900000000000002</v>
      </c>
      <c r="K92" s="115"/>
    </row>
    <row r="93" spans="1:11">
      <c r="A93" s="114"/>
      <c r="B93" s="107">
        <v>10</v>
      </c>
      <c r="C93" s="10" t="s">
        <v>775</v>
      </c>
      <c r="D93" s="118" t="s">
        <v>854</v>
      </c>
      <c r="E93" s="118" t="s">
        <v>776</v>
      </c>
      <c r="F93" s="145" t="s">
        <v>272</v>
      </c>
      <c r="G93" s="146"/>
      <c r="H93" s="11" t="s">
        <v>777</v>
      </c>
      <c r="I93" s="14">
        <v>2.4900000000000002</v>
      </c>
      <c r="J93" s="109">
        <f t="shared" si="2"/>
        <v>24.900000000000002</v>
      </c>
      <c r="K93" s="115"/>
    </row>
    <row r="94" spans="1:11" ht="36">
      <c r="A94" s="114"/>
      <c r="B94" s="107">
        <v>10</v>
      </c>
      <c r="C94" s="10" t="s">
        <v>778</v>
      </c>
      <c r="D94" s="118" t="s">
        <v>855</v>
      </c>
      <c r="E94" s="118" t="s">
        <v>779</v>
      </c>
      <c r="F94" s="145" t="s">
        <v>273</v>
      </c>
      <c r="G94" s="146"/>
      <c r="H94" s="11" t="s">
        <v>780</v>
      </c>
      <c r="I94" s="14">
        <v>1.79</v>
      </c>
      <c r="J94" s="109">
        <f t="shared" si="2"/>
        <v>17.899999999999999</v>
      </c>
      <c r="K94" s="115"/>
    </row>
    <row r="95" spans="1:11" ht="36">
      <c r="A95" s="114"/>
      <c r="B95" s="107">
        <v>10</v>
      </c>
      <c r="C95" s="10" t="s">
        <v>778</v>
      </c>
      <c r="D95" s="118" t="s">
        <v>856</v>
      </c>
      <c r="E95" s="118" t="s">
        <v>781</v>
      </c>
      <c r="F95" s="145" t="s">
        <v>273</v>
      </c>
      <c r="G95" s="146"/>
      <c r="H95" s="11" t="s">
        <v>780</v>
      </c>
      <c r="I95" s="14">
        <v>2.33</v>
      </c>
      <c r="J95" s="109">
        <f t="shared" si="2"/>
        <v>23.3</v>
      </c>
      <c r="K95" s="115"/>
    </row>
    <row r="96" spans="1:11" ht="36">
      <c r="A96" s="114"/>
      <c r="B96" s="107">
        <v>10</v>
      </c>
      <c r="C96" s="10" t="s">
        <v>778</v>
      </c>
      <c r="D96" s="118" t="s">
        <v>857</v>
      </c>
      <c r="E96" s="118" t="s">
        <v>782</v>
      </c>
      <c r="F96" s="145" t="s">
        <v>273</v>
      </c>
      <c r="G96" s="146"/>
      <c r="H96" s="11" t="s">
        <v>780</v>
      </c>
      <c r="I96" s="14">
        <v>2.6</v>
      </c>
      <c r="J96" s="109">
        <f t="shared" si="2"/>
        <v>26</v>
      </c>
      <c r="K96" s="115"/>
    </row>
    <row r="97" spans="1:11" ht="36">
      <c r="A97" s="114"/>
      <c r="B97" s="107">
        <v>10</v>
      </c>
      <c r="C97" s="10" t="s">
        <v>778</v>
      </c>
      <c r="D97" s="118" t="s">
        <v>857</v>
      </c>
      <c r="E97" s="118" t="s">
        <v>782</v>
      </c>
      <c r="F97" s="145" t="s">
        <v>272</v>
      </c>
      <c r="G97" s="146"/>
      <c r="H97" s="11" t="s">
        <v>780</v>
      </c>
      <c r="I97" s="14">
        <v>2.6</v>
      </c>
      <c r="J97" s="109">
        <f t="shared" si="2"/>
        <v>26</v>
      </c>
      <c r="K97" s="115"/>
    </row>
    <row r="98" spans="1:11" ht="36">
      <c r="A98" s="114"/>
      <c r="B98" s="107">
        <v>10</v>
      </c>
      <c r="C98" s="10" t="s">
        <v>778</v>
      </c>
      <c r="D98" s="118" t="s">
        <v>858</v>
      </c>
      <c r="E98" s="118" t="s">
        <v>783</v>
      </c>
      <c r="F98" s="145" t="s">
        <v>273</v>
      </c>
      <c r="G98" s="146"/>
      <c r="H98" s="11" t="s">
        <v>780</v>
      </c>
      <c r="I98" s="14">
        <v>3.23</v>
      </c>
      <c r="J98" s="109">
        <f t="shared" si="2"/>
        <v>32.299999999999997</v>
      </c>
      <c r="K98" s="115"/>
    </row>
    <row r="99" spans="1:11">
      <c r="A99" s="114"/>
      <c r="B99" s="107">
        <v>20</v>
      </c>
      <c r="C99" s="10" t="s">
        <v>784</v>
      </c>
      <c r="D99" s="118" t="s">
        <v>859</v>
      </c>
      <c r="E99" s="118" t="s">
        <v>785</v>
      </c>
      <c r="F99" s="145" t="s">
        <v>273</v>
      </c>
      <c r="G99" s="146"/>
      <c r="H99" s="11" t="s">
        <v>786</v>
      </c>
      <c r="I99" s="14">
        <v>0.38</v>
      </c>
      <c r="J99" s="109">
        <f t="shared" si="2"/>
        <v>7.6</v>
      </c>
      <c r="K99" s="115"/>
    </row>
    <row r="100" spans="1:11">
      <c r="A100" s="114"/>
      <c r="B100" s="107">
        <v>10</v>
      </c>
      <c r="C100" s="10" t="s">
        <v>784</v>
      </c>
      <c r="D100" s="118" t="s">
        <v>860</v>
      </c>
      <c r="E100" s="118" t="s">
        <v>787</v>
      </c>
      <c r="F100" s="145" t="s">
        <v>753</v>
      </c>
      <c r="G100" s="146"/>
      <c r="H100" s="11" t="s">
        <v>786</v>
      </c>
      <c r="I100" s="14">
        <v>0.56000000000000005</v>
      </c>
      <c r="J100" s="109">
        <f t="shared" si="2"/>
        <v>5.6000000000000005</v>
      </c>
      <c r="K100" s="115"/>
    </row>
    <row r="101" spans="1:11">
      <c r="A101" s="114"/>
      <c r="B101" s="107">
        <v>10</v>
      </c>
      <c r="C101" s="10" t="s">
        <v>784</v>
      </c>
      <c r="D101" s="118" t="s">
        <v>860</v>
      </c>
      <c r="E101" s="118" t="s">
        <v>787</v>
      </c>
      <c r="F101" s="145" t="s">
        <v>755</v>
      </c>
      <c r="G101" s="146"/>
      <c r="H101" s="11" t="s">
        <v>786</v>
      </c>
      <c r="I101" s="14">
        <v>0.56000000000000005</v>
      </c>
      <c r="J101" s="109">
        <f t="shared" si="2"/>
        <v>5.6000000000000005</v>
      </c>
      <c r="K101" s="115"/>
    </row>
    <row r="102" spans="1:11">
      <c r="A102" s="114"/>
      <c r="B102" s="107">
        <v>10</v>
      </c>
      <c r="C102" s="10" t="s">
        <v>784</v>
      </c>
      <c r="D102" s="118" t="s">
        <v>861</v>
      </c>
      <c r="E102" s="118" t="s">
        <v>783</v>
      </c>
      <c r="F102" s="145" t="s">
        <v>673</v>
      </c>
      <c r="G102" s="146"/>
      <c r="H102" s="11" t="s">
        <v>786</v>
      </c>
      <c r="I102" s="14">
        <v>0.62</v>
      </c>
      <c r="J102" s="109">
        <f t="shared" si="2"/>
        <v>6.2</v>
      </c>
      <c r="K102" s="115"/>
    </row>
    <row r="103" spans="1:11">
      <c r="A103" s="114"/>
      <c r="B103" s="107">
        <v>10</v>
      </c>
      <c r="C103" s="10" t="s">
        <v>784</v>
      </c>
      <c r="D103" s="118" t="s">
        <v>861</v>
      </c>
      <c r="E103" s="118" t="s">
        <v>783</v>
      </c>
      <c r="F103" s="145" t="s">
        <v>753</v>
      </c>
      <c r="G103" s="146"/>
      <c r="H103" s="11" t="s">
        <v>786</v>
      </c>
      <c r="I103" s="14">
        <v>0.62</v>
      </c>
      <c r="J103" s="109">
        <f t="shared" si="2"/>
        <v>6.2</v>
      </c>
      <c r="K103" s="115"/>
    </row>
    <row r="104" spans="1:11">
      <c r="A104" s="114"/>
      <c r="B104" s="107">
        <v>10</v>
      </c>
      <c r="C104" s="10" t="s">
        <v>784</v>
      </c>
      <c r="D104" s="118" t="s">
        <v>862</v>
      </c>
      <c r="E104" s="118" t="s">
        <v>772</v>
      </c>
      <c r="F104" s="145" t="s">
        <v>788</v>
      </c>
      <c r="G104" s="146"/>
      <c r="H104" s="11" t="s">
        <v>786</v>
      </c>
      <c r="I104" s="14">
        <v>0.66</v>
      </c>
      <c r="J104" s="109">
        <f t="shared" si="2"/>
        <v>6.6000000000000005</v>
      </c>
      <c r="K104" s="115"/>
    </row>
    <row r="105" spans="1:11" ht="24">
      <c r="A105" s="114"/>
      <c r="B105" s="107">
        <v>3</v>
      </c>
      <c r="C105" s="10" t="s">
        <v>789</v>
      </c>
      <c r="D105" s="118" t="s">
        <v>863</v>
      </c>
      <c r="E105" s="118" t="s">
        <v>25</v>
      </c>
      <c r="F105" s="145"/>
      <c r="G105" s="146"/>
      <c r="H105" s="11" t="s">
        <v>222</v>
      </c>
      <c r="I105" s="14">
        <v>17.45</v>
      </c>
      <c r="J105" s="109">
        <f t="shared" si="2"/>
        <v>52.349999999999994</v>
      </c>
      <c r="K105" s="115"/>
    </row>
    <row r="106" spans="1:11" ht="24">
      <c r="A106" s="114"/>
      <c r="B106" s="107">
        <v>3</v>
      </c>
      <c r="C106" s="10" t="s">
        <v>789</v>
      </c>
      <c r="D106" s="118" t="s">
        <v>864</v>
      </c>
      <c r="E106" s="118" t="s">
        <v>26</v>
      </c>
      <c r="F106" s="145"/>
      <c r="G106" s="146"/>
      <c r="H106" s="11" t="s">
        <v>222</v>
      </c>
      <c r="I106" s="14">
        <v>21.57</v>
      </c>
      <c r="J106" s="109">
        <f t="shared" si="2"/>
        <v>64.710000000000008</v>
      </c>
      <c r="K106" s="115"/>
    </row>
    <row r="107" spans="1:11" ht="24">
      <c r="A107" s="114"/>
      <c r="B107" s="107">
        <v>3</v>
      </c>
      <c r="C107" s="10" t="s">
        <v>789</v>
      </c>
      <c r="D107" s="118" t="s">
        <v>865</v>
      </c>
      <c r="E107" s="118" t="s">
        <v>27</v>
      </c>
      <c r="F107" s="145"/>
      <c r="G107" s="146"/>
      <c r="H107" s="11" t="s">
        <v>222</v>
      </c>
      <c r="I107" s="14">
        <v>26.46</v>
      </c>
      <c r="J107" s="109">
        <f t="shared" si="2"/>
        <v>79.38</v>
      </c>
      <c r="K107" s="115"/>
    </row>
    <row r="108" spans="1:11" ht="24">
      <c r="A108" s="114"/>
      <c r="B108" s="107">
        <v>10</v>
      </c>
      <c r="C108" s="10" t="s">
        <v>790</v>
      </c>
      <c r="D108" s="118" t="s">
        <v>866</v>
      </c>
      <c r="E108" s="118" t="s">
        <v>25</v>
      </c>
      <c r="F108" s="145"/>
      <c r="G108" s="146"/>
      <c r="H108" s="11" t="s">
        <v>791</v>
      </c>
      <c r="I108" s="14">
        <v>1.55</v>
      </c>
      <c r="J108" s="109">
        <f t="shared" si="2"/>
        <v>15.5</v>
      </c>
      <c r="K108" s="115"/>
    </row>
    <row r="109" spans="1:11" ht="24">
      <c r="A109" s="114"/>
      <c r="B109" s="107">
        <v>10</v>
      </c>
      <c r="C109" s="10" t="s">
        <v>790</v>
      </c>
      <c r="D109" s="118" t="s">
        <v>867</v>
      </c>
      <c r="E109" s="118" t="s">
        <v>26</v>
      </c>
      <c r="F109" s="145"/>
      <c r="G109" s="146"/>
      <c r="H109" s="11" t="s">
        <v>791</v>
      </c>
      <c r="I109" s="14">
        <v>1.62</v>
      </c>
      <c r="J109" s="109">
        <f t="shared" si="2"/>
        <v>16.200000000000003</v>
      </c>
      <c r="K109" s="115"/>
    </row>
    <row r="110" spans="1:11" ht="45.95" customHeight="1">
      <c r="A110" s="114"/>
      <c r="B110" s="107">
        <v>10</v>
      </c>
      <c r="C110" s="10" t="s">
        <v>792</v>
      </c>
      <c r="D110" s="118" t="s">
        <v>792</v>
      </c>
      <c r="E110" s="118" t="s">
        <v>793</v>
      </c>
      <c r="F110" s="145"/>
      <c r="G110" s="146"/>
      <c r="H110" s="11" t="s">
        <v>794</v>
      </c>
      <c r="I110" s="14">
        <v>0.79</v>
      </c>
      <c r="J110" s="109">
        <f t="shared" si="2"/>
        <v>7.9</v>
      </c>
      <c r="K110" s="115"/>
    </row>
    <row r="111" spans="1:11" ht="45.95" customHeight="1">
      <c r="A111" s="114"/>
      <c r="B111" s="107">
        <v>10</v>
      </c>
      <c r="C111" s="10" t="s">
        <v>792</v>
      </c>
      <c r="D111" s="118" t="s">
        <v>792</v>
      </c>
      <c r="E111" s="118" t="s">
        <v>795</v>
      </c>
      <c r="F111" s="145"/>
      <c r="G111" s="146"/>
      <c r="H111" s="11" t="s">
        <v>794</v>
      </c>
      <c r="I111" s="14">
        <v>0.79</v>
      </c>
      <c r="J111" s="109">
        <f t="shared" si="2"/>
        <v>7.9</v>
      </c>
      <c r="K111" s="115"/>
    </row>
    <row r="112" spans="1:11" ht="24">
      <c r="A112" s="114"/>
      <c r="B112" s="107">
        <v>10</v>
      </c>
      <c r="C112" s="10" t="s">
        <v>796</v>
      </c>
      <c r="D112" s="118" t="s">
        <v>796</v>
      </c>
      <c r="E112" s="118" t="s">
        <v>27</v>
      </c>
      <c r="F112" s="145" t="s">
        <v>797</v>
      </c>
      <c r="G112" s="146"/>
      <c r="H112" s="11" t="s">
        <v>798</v>
      </c>
      <c r="I112" s="14">
        <v>0.8</v>
      </c>
      <c r="J112" s="109">
        <f t="shared" si="2"/>
        <v>8</v>
      </c>
      <c r="K112" s="115"/>
    </row>
    <row r="113" spans="1:11" ht="12.95" customHeight="1">
      <c r="A113" s="114"/>
      <c r="B113" s="107">
        <v>50</v>
      </c>
      <c r="C113" s="10" t="s">
        <v>799</v>
      </c>
      <c r="D113" s="118" t="s">
        <v>799</v>
      </c>
      <c r="E113" s="118" t="s">
        <v>29</v>
      </c>
      <c r="F113" s="145"/>
      <c r="G113" s="146"/>
      <c r="H113" s="11" t="s">
        <v>800</v>
      </c>
      <c r="I113" s="14">
        <v>0.34</v>
      </c>
      <c r="J113" s="109">
        <f t="shared" si="2"/>
        <v>17</v>
      </c>
      <c r="K113" s="115"/>
    </row>
    <row r="114" spans="1:11" ht="24">
      <c r="A114" s="114"/>
      <c r="B114" s="107">
        <v>10</v>
      </c>
      <c r="C114" s="10" t="s">
        <v>801</v>
      </c>
      <c r="D114" s="118" t="s">
        <v>801</v>
      </c>
      <c r="E114" s="118" t="s">
        <v>754</v>
      </c>
      <c r="F114" s="145"/>
      <c r="G114" s="146"/>
      <c r="H114" s="11" t="s">
        <v>884</v>
      </c>
      <c r="I114" s="14">
        <v>0.66</v>
      </c>
      <c r="J114" s="109">
        <f t="shared" si="2"/>
        <v>6.6000000000000005</v>
      </c>
      <c r="K114" s="115"/>
    </row>
    <row r="115" spans="1:11" ht="48">
      <c r="A115" s="114"/>
      <c r="B115" s="107">
        <v>1</v>
      </c>
      <c r="C115" s="10" t="s">
        <v>802</v>
      </c>
      <c r="D115" s="118" t="s">
        <v>802</v>
      </c>
      <c r="E115" s="118" t="s">
        <v>699</v>
      </c>
      <c r="F115" s="145"/>
      <c r="G115" s="146"/>
      <c r="H115" s="11" t="s">
        <v>885</v>
      </c>
      <c r="I115" s="14">
        <v>16</v>
      </c>
      <c r="J115" s="109">
        <f t="shared" si="2"/>
        <v>16</v>
      </c>
      <c r="K115" s="115"/>
    </row>
    <row r="116" spans="1:11">
      <c r="A116" s="114"/>
      <c r="B116" s="107">
        <v>10</v>
      </c>
      <c r="C116" s="10" t="s">
        <v>803</v>
      </c>
      <c r="D116" s="118" t="s">
        <v>868</v>
      </c>
      <c r="E116" s="118" t="s">
        <v>804</v>
      </c>
      <c r="F116" s="145"/>
      <c r="G116" s="146"/>
      <c r="H116" s="11" t="s">
        <v>805</v>
      </c>
      <c r="I116" s="14">
        <v>2.94</v>
      </c>
      <c r="J116" s="109">
        <f t="shared" si="2"/>
        <v>29.4</v>
      </c>
      <c r="K116" s="115"/>
    </row>
    <row r="117" spans="1:11" ht="24">
      <c r="A117" s="114"/>
      <c r="B117" s="107">
        <v>10</v>
      </c>
      <c r="C117" s="10" t="s">
        <v>806</v>
      </c>
      <c r="D117" s="118" t="s">
        <v>806</v>
      </c>
      <c r="E117" s="118" t="s">
        <v>25</v>
      </c>
      <c r="F117" s="145" t="s">
        <v>807</v>
      </c>
      <c r="G117" s="146"/>
      <c r="H117" s="11" t="s">
        <v>808</v>
      </c>
      <c r="I117" s="14">
        <v>1.24</v>
      </c>
      <c r="J117" s="109">
        <f t="shared" si="2"/>
        <v>12.4</v>
      </c>
      <c r="K117" s="115"/>
    </row>
    <row r="118" spans="1:11" ht="24">
      <c r="A118" s="114"/>
      <c r="B118" s="107">
        <v>10</v>
      </c>
      <c r="C118" s="10" t="s">
        <v>806</v>
      </c>
      <c r="D118" s="118" t="s">
        <v>806</v>
      </c>
      <c r="E118" s="118" t="s">
        <v>26</v>
      </c>
      <c r="F118" s="145" t="s">
        <v>809</v>
      </c>
      <c r="G118" s="146"/>
      <c r="H118" s="11" t="s">
        <v>808</v>
      </c>
      <c r="I118" s="14">
        <v>1.24</v>
      </c>
      <c r="J118" s="109">
        <f t="shared" ref="J118:J149" si="3">I118*B118</f>
        <v>12.4</v>
      </c>
      <c r="K118" s="115"/>
    </row>
    <row r="119" spans="1:11" ht="48">
      <c r="A119" s="114"/>
      <c r="B119" s="107">
        <v>1</v>
      </c>
      <c r="C119" s="10" t="s">
        <v>810</v>
      </c>
      <c r="D119" s="118" t="s">
        <v>810</v>
      </c>
      <c r="E119" s="118"/>
      <c r="F119" s="145"/>
      <c r="G119" s="146"/>
      <c r="H119" s="11" t="s">
        <v>886</v>
      </c>
      <c r="I119" s="14">
        <v>24.95</v>
      </c>
      <c r="J119" s="109">
        <f t="shared" si="3"/>
        <v>24.95</v>
      </c>
      <c r="K119" s="115"/>
    </row>
    <row r="120" spans="1:11">
      <c r="A120" s="114"/>
      <c r="B120" s="107">
        <v>10</v>
      </c>
      <c r="C120" s="10" t="s">
        <v>811</v>
      </c>
      <c r="D120" s="118" t="s">
        <v>811</v>
      </c>
      <c r="E120" s="118" t="s">
        <v>27</v>
      </c>
      <c r="F120" s="145" t="s">
        <v>272</v>
      </c>
      <c r="G120" s="146"/>
      <c r="H120" s="11" t="s">
        <v>812</v>
      </c>
      <c r="I120" s="14">
        <v>1.99</v>
      </c>
      <c r="J120" s="109">
        <f t="shared" si="3"/>
        <v>19.899999999999999</v>
      </c>
      <c r="K120" s="115"/>
    </row>
    <row r="121" spans="1:11" ht="24">
      <c r="A121" s="114"/>
      <c r="B121" s="107">
        <v>10</v>
      </c>
      <c r="C121" s="10" t="s">
        <v>813</v>
      </c>
      <c r="D121" s="118" t="s">
        <v>869</v>
      </c>
      <c r="E121" s="118" t="s">
        <v>781</v>
      </c>
      <c r="F121" s="145"/>
      <c r="G121" s="146"/>
      <c r="H121" s="11" t="s">
        <v>814</v>
      </c>
      <c r="I121" s="14">
        <v>2.09</v>
      </c>
      <c r="J121" s="109">
        <f t="shared" si="3"/>
        <v>20.9</v>
      </c>
      <c r="K121" s="115"/>
    </row>
    <row r="122" spans="1:11" ht="24">
      <c r="A122" s="114"/>
      <c r="B122" s="107">
        <v>10</v>
      </c>
      <c r="C122" s="10" t="s">
        <v>813</v>
      </c>
      <c r="D122" s="118" t="s">
        <v>870</v>
      </c>
      <c r="E122" s="118" t="s">
        <v>774</v>
      </c>
      <c r="F122" s="145"/>
      <c r="G122" s="146"/>
      <c r="H122" s="11" t="s">
        <v>814</v>
      </c>
      <c r="I122" s="14">
        <v>3.29</v>
      </c>
      <c r="J122" s="109">
        <f t="shared" si="3"/>
        <v>32.9</v>
      </c>
      <c r="K122" s="115"/>
    </row>
    <row r="123" spans="1:11">
      <c r="A123" s="114"/>
      <c r="B123" s="107">
        <v>20</v>
      </c>
      <c r="C123" s="10" t="s">
        <v>815</v>
      </c>
      <c r="D123" s="118" t="s">
        <v>871</v>
      </c>
      <c r="E123" s="118" t="s">
        <v>804</v>
      </c>
      <c r="F123" s="145" t="s">
        <v>635</v>
      </c>
      <c r="G123" s="146"/>
      <c r="H123" s="11" t="s">
        <v>816</v>
      </c>
      <c r="I123" s="14">
        <v>0.8</v>
      </c>
      <c r="J123" s="109">
        <f t="shared" si="3"/>
        <v>16</v>
      </c>
      <c r="K123" s="115"/>
    </row>
    <row r="124" spans="1:11">
      <c r="A124" s="114"/>
      <c r="B124" s="107">
        <v>10</v>
      </c>
      <c r="C124" s="10" t="s">
        <v>815</v>
      </c>
      <c r="D124" s="118" t="s">
        <v>871</v>
      </c>
      <c r="E124" s="118" t="s">
        <v>804</v>
      </c>
      <c r="F124" s="145" t="s">
        <v>637</v>
      </c>
      <c r="G124" s="146"/>
      <c r="H124" s="11" t="s">
        <v>816</v>
      </c>
      <c r="I124" s="14">
        <v>0.8</v>
      </c>
      <c r="J124" s="109">
        <f t="shared" si="3"/>
        <v>8</v>
      </c>
      <c r="K124" s="115"/>
    </row>
    <row r="125" spans="1:11" ht="48">
      <c r="A125" s="114"/>
      <c r="B125" s="107">
        <v>10</v>
      </c>
      <c r="C125" s="10" t="s">
        <v>817</v>
      </c>
      <c r="D125" s="118" t="s">
        <v>817</v>
      </c>
      <c r="E125" s="118"/>
      <c r="F125" s="145"/>
      <c r="G125" s="146"/>
      <c r="H125" s="11" t="s">
        <v>818</v>
      </c>
      <c r="I125" s="14">
        <v>0.74</v>
      </c>
      <c r="J125" s="109">
        <f t="shared" si="3"/>
        <v>7.4</v>
      </c>
      <c r="K125" s="115"/>
    </row>
    <row r="126" spans="1:11" ht="48">
      <c r="A126" s="114"/>
      <c r="B126" s="107">
        <v>10</v>
      </c>
      <c r="C126" s="10" t="s">
        <v>819</v>
      </c>
      <c r="D126" s="118" t="s">
        <v>819</v>
      </c>
      <c r="E126" s="118"/>
      <c r="F126" s="145"/>
      <c r="G126" s="146"/>
      <c r="H126" s="11" t="s">
        <v>820</v>
      </c>
      <c r="I126" s="14">
        <v>0.74</v>
      </c>
      <c r="J126" s="109">
        <f t="shared" si="3"/>
        <v>7.4</v>
      </c>
      <c r="K126" s="115"/>
    </row>
    <row r="127" spans="1:11">
      <c r="A127" s="114"/>
      <c r="B127" s="107">
        <v>10</v>
      </c>
      <c r="C127" s="10" t="s">
        <v>821</v>
      </c>
      <c r="D127" s="118" t="s">
        <v>872</v>
      </c>
      <c r="E127" s="118" t="s">
        <v>822</v>
      </c>
      <c r="F127" s="145" t="s">
        <v>673</v>
      </c>
      <c r="G127" s="146"/>
      <c r="H127" s="11" t="s">
        <v>823</v>
      </c>
      <c r="I127" s="14">
        <v>0.37</v>
      </c>
      <c r="J127" s="109">
        <f t="shared" si="3"/>
        <v>3.7</v>
      </c>
      <c r="K127" s="115"/>
    </row>
    <row r="128" spans="1:11">
      <c r="A128" s="114"/>
      <c r="B128" s="107">
        <v>10</v>
      </c>
      <c r="C128" s="10" t="s">
        <v>821</v>
      </c>
      <c r="D128" s="118" t="s">
        <v>873</v>
      </c>
      <c r="E128" s="118" t="s">
        <v>779</v>
      </c>
      <c r="F128" s="145" t="s">
        <v>753</v>
      </c>
      <c r="G128" s="146"/>
      <c r="H128" s="11" t="s">
        <v>823</v>
      </c>
      <c r="I128" s="14">
        <v>0.42</v>
      </c>
      <c r="J128" s="109">
        <f t="shared" si="3"/>
        <v>4.2</v>
      </c>
      <c r="K128" s="115"/>
    </row>
    <row r="129" spans="1:11">
      <c r="A129" s="114"/>
      <c r="B129" s="107">
        <v>6</v>
      </c>
      <c r="C129" s="10" t="s">
        <v>821</v>
      </c>
      <c r="D129" s="118" t="s">
        <v>874</v>
      </c>
      <c r="E129" s="118" t="s">
        <v>787</v>
      </c>
      <c r="F129" s="145" t="s">
        <v>754</v>
      </c>
      <c r="G129" s="146"/>
      <c r="H129" s="11" t="s">
        <v>823</v>
      </c>
      <c r="I129" s="14">
        <v>0.69</v>
      </c>
      <c r="J129" s="109">
        <f t="shared" si="3"/>
        <v>4.1399999999999997</v>
      </c>
      <c r="K129" s="115"/>
    </row>
    <row r="130" spans="1:11">
      <c r="A130" s="114"/>
      <c r="B130" s="107">
        <v>6</v>
      </c>
      <c r="C130" s="10" t="s">
        <v>821</v>
      </c>
      <c r="D130" s="118" t="s">
        <v>875</v>
      </c>
      <c r="E130" s="118" t="s">
        <v>783</v>
      </c>
      <c r="F130" s="145" t="s">
        <v>755</v>
      </c>
      <c r="G130" s="146"/>
      <c r="H130" s="11" t="s">
        <v>823</v>
      </c>
      <c r="I130" s="14">
        <v>0.84</v>
      </c>
      <c r="J130" s="109">
        <f t="shared" si="3"/>
        <v>5.04</v>
      </c>
      <c r="K130" s="115"/>
    </row>
    <row r="131" spans="1:11" ht="24">
      <c r="A131" s="114"/>
      <c r="B131" s="107">
        <v>10</v>
      </c>
      <c r="C131" s="10" t="s">
        <v>824</v>
      </c>
      <c r="D131" s="118" t="s">
        <v>824</v>
      </c>
      <c r="E131" s="118" t="s">
        <v>25</v>
      </c>
      <c r="F131" s="145"/>
      <c r="G131" s="146"/>
      <c r="H131" s="11" t="s">
        <v>825</v>
      </c>
      <c r="I131" s="14">
        <v>1.37</v>
      </c>
      <c r="J131" s="109">
        <f t="shared" si="3"/>
        <v>13.700000000000001</v>
      </c>
      <c r="K131" s="115"/>
    </row>
    <row r="132" spans="1:11" ht="24">
      <c r="A132" s="114"/>
      <c r="B132" s="107">
        <v>10</v>
      </c>
      <c r="C132" s="10" t="s">
        <v>824</v>
      </c>
      <c r="D132" s="118" t="s">
        <v>824</v>
      </c>
      <c r="E132" s="118" t="s">
        <v>26</v>
      </c>
      <c r="F132" s="145"/>
      <c r="G132" s="146"/>
      <c r="H132" s="11" t="s">
        <v>825</v>
      </c>
      <c r="I132" s="14">
        <v>1.37</v>
      </c>
      <c r="J132" s="109">
        <f t="shared" si="3"/>
        <v>13.700000000000001</v>
      </c>
      <c r="K132" s="115"/>
    </row>
    <row r="133" spans="1:11" ht="24">
      <c r="A133" s="114"/>
      <c r="B133" s="107">
        <v>10</v>
      </c>
      <c r="C133" s="10" t="s">
        <v>824</v>
      </c>
      <c r="D133" s="118" t="s">
        <v>824</v>
      </c>
      <c r="E133" s="118" t="s">
        <v>90</v>
      </c>
      <c r="F133" s="145"/>
      <c r="G133" s="146"/>
      <c r="H133" s="11" t="s">
        <v>825</v>
      </c>
      <c r="I133" s="14">
        <v>1.37</v>
      </c>
      <c r="J133" s="109">
        <f t="shared" si="3"/>
        <v>13.700000000000001</v>
      </c>
      <c r="K133" s="115"/>
    </row>
    <row r="134" spans="1:11" ht="24">
      <c r="A134" s="114"/>
      <c r="B134" s="107">
        <v>10</v>
      </c>
      <c r="C134" s="10" t="s">
        <v>824</v>
      </c>
      <c r="D134" s="118" t="s">
        <v>824</v>
      </c>
      <c r="E134" s="118" t="s">
        <v>27</v>
      </c>
      <c r="F134" s="145"/>
      <c r="G134" s="146"/>
      <c r="H134" s="11" t="s">
        <v>825</v>
      </c>
      <c r="I134" s="14">
        <v>1.37</v>
      </c>
      <c r="J134" s="109">
        <f t="shared" si="3"/>
        <v>13.700000000000001</v>
      </c>
      <c r="K134" s="115"/>
    </row>
    <row r="135" spans="1:11" ht="24">
      <c r="A135" s="114"/>
      <c r="B135" s="107">
        <v>10</v>
      </c>
      <c r="C135" s="10" t="s">
        <v>824</v>
      </c>
      <c r="D135" s="118" t="s">
        <v>824</v>
      </c>
      <c r="E135" s="118" t="s">
        <v>28</v>
      </c>
      <c r="F135" s="145"/>
      <c r="G135" s="146"/>
      <c r="H135" s="11" t="s">
        <v>825</v>
      </c>
      <c r="I135" s="14">
        <v>1.37</v>
      </c>
      <c r="J135" s="109">
        <f t="shared" si="3"/>
        <v>13.700000000000001</v>
      </c>
      <c r="K135" s="115"/>
    </row>
    <row r="136" spans="1:11" ht="24">
      <c r="A136" s="114"/>
      <c r="B136" s="107">
        <v>10</v>
      </c>
      <c r="C136" s="10" t="s">
        <v>824</v>
      </c>
      <c r="D136" s="118" t="s">
        <v>824</v>
      </c>
      <c r="E136" s="118" t="s">
        <v>29</v>
      </c>
      <c r="F136" s="145"/>
      <c r="G136" s="146"/>
      <c r="H136" s="11" t="s">
        <v>825</v>
      </c>
      <c r="I136" s="14">
        <v>1.37</v>
      </c>
      <c r="J136" s="109">
        <f t="shared" si="3"/>
        <v>13.700000000000001</v>
      </c>
      <c r="K136" s="115"/>
    </row>
    <row r="137" spans="1:11" ht="24">
      <c r="A137" s="114"/>
      <c r="B137" s="107">
        <v>10</v>
      </c>
      <c r="C137" s="10" t="s">
        <v>826</v>
      </c>
      <c r="D137" s="118" t="s">
        <v>826</v>
      </c>
      <c r="E137" s="118" t="s">
        <v>23</v>
      </c>
      <c r="F137" s="145"/>
      <c r="G137" s="146"/>
      <c r="H137" s="11" t="s">
        <v>827</v>
      </c>
      <c r="I137" s="14">
        <v>1.24</v>
      </c>
      <c r="J137" s="109">
        <f t="shared" si="3"/>
        <v>12.4</v>
      </c>
      <c r="K137" s="115"/>
    </row>
    <row r="138" spans="1:11" ht="24">
      <c r="A138" s="114"/>
      <c r="B138" s="107">
        <v>10</v>
      </c>
      <c r="C138" s="10" t="s">
        <v>826</v>
      </c>
      <c r="D138" s="118" t="s">
        <v>826</v>
      </c>
      <c r="E138" s="118" t="s">
        <v>651</v>
      </c>
      <c r="F138" s="145"/>
      <c r="G138" s="146"/>
      <c r="H138" s="11" t="s">
        <v>827</v>
      </c>
      <c r="I138" s="14">
        <v>1.24</v>
      </c>
      <c r="J138" s="109">
        <f t="shared" si="3"/>
        <v>12.4</v>
      </c>
      <c r="K138" s="115"/>
    </row>
    <row r="139" spans="1:11" ht="24">
      <c r="A139" s="114"/>
      <c r="B139" s="107">
        <v>10</v>
      </c>
      <c r="C139" s="10" t="s">
        <v>826</v>
      </c>
      <c r="D139" s="118" t="s">
        <v>826</v>
      </c>
      <c r="E139" s="118" t="s">
        <v>25</v>
      </c>
      <c r="F139" s="145"/>
      <c r="G139" s="146"/>
      <c r="H139" s="11" t="s">
        <v>827</v>
      </c>
      <c r="I139" s="14">
        <v>1.24</v>
      </c>
      <c r="J139" s="109">
        <f t="shared" si="3"/>
        <v>12.4</v>
      </c>
      <c r="K139" s="115"/>
    </row>
    <row r="140" spans="1:11" ht="24">
      <c r="A140" s="114"/>
      <c r="B140" s="107">
        <v>10</v>
      </c>
      <c r="C140" s="10" t="s">
        <v>826</v>
      </c>
      <c r="D140" s="118" t="s">
        <v>826</v>
      </c>
      <c r="E140" s="118" t="s">
        <v>67</v>
      </c>
      <c r="F140" s="145"/>
      <c r="G140" s="146"/>
      <c r="H140" s="11" t="s">
        <v>827</v>
      </c>
      <c r="I140" s="14">
        <v>1.24</v>
      </c>
      <c r="J140" s="109">
        <f t="shared" si="3"/>
        <v>12.4</v>
      </c>
      <c r="K140" s="115"/>
    </row>
    <row r="141" spans="1:11" ht="24">
      <c r="A141" s="114"/>
      <c r="B141" s="107">
        <v>10</v>
      </c>
      <c r="C141" s="10" t="s">
        <v>826</v>
      </c>
      <c r="D141" s="118" t="s">
        <v>826</v>
      </c>
      <c r="E141" s="118" t="s">
        <v>90</v>
      </c>
      <c r="F141" s="145"/>
      <c r="G141" s="146"/>
      <c r="H141" s="11" t="s">
        <v>827</v>
      </c>
      <c r="I141" s="14">
        <v>1.24</v>
      </c>
      <c r="J141" s="109">
        <f t="shared" si="3"/>
        <v>12.4</v>
      </c>
      <c r="K141" s="115"/>
    </row>
    <row r="142" spans="1:11" ht="24">
      <c r="A142" s="114"/>
      <c r="B142" s="107">
        <v>10</v>
      </c>
      <c r="C142" s="10" t="s">
        <v>826</v>
      </c>
      <c r="D142" s="118" t="s">
        <v>826</v>
      </c>
      <c r="E142" s="118" t="s">
        <v>27</v>
      </c>
      <c r="F142" s="145"/>
      <c r="G142" s="146"/>
      <c r="H142" s="11" t="s">
        <v>827</v>
      </c>
      <c r="I142" s="14">
        <v>1.24</v>
      </c>
      <c r="J142" s="109">
        <f t="shared" si="3"/>
        <v>12.4</v>
      </c>
      <c r="K142" s="115"/>
    </row>
    <row r="143" spans="1:11" ht="24">
      <c r="A143" s="114"/>
      <c r="B143" s="107">
        <v>10</v>
      </c>
      <c r="C143" s="10" t="s">
        <v>826</v>
      </c>
      <c r="D143" s="118" t="s">
        <v>826</v>
      </c>
      <c r="E143" s="118" t="s">
        <v>28</v>
      </c>
      <c r="F143" s="145"/>
      <c r="G143" s="146"/>
      <c r="H143" s="11" t="s">
        <v>827</v>
      </c>
      <c r="I143" s="14">
        <v>1.24</v>
      </c>
      <c r="J143" s="109">
        <f t="shared" si="3"/>
        <v>12.4</v>
      </c>
      <c r="K143" s="115"/>
    </row>
    <row r="144" spans="1:11" ht="24">
      <c r="A144" s="114"/>
      <c r="B144" s="107">
        <v>10</v>
      </c>
      <c r="C144" s="10" t="s">
        <v>826</v>
      </c>
      <c r="D144" s="118" t="s">
        <v>826</v>
      </c>
      <c r="E144" s="118" t="s">
        <v>29</v>
      </c>
      <c r="F144" s="145"/>
      <c r="G144" s="146"/>
      <c r="H144" s="11" t="s">
        <v>827</v>
      </c>
      <c r="I144" s="14">
        <v>1.24</v>
      </c>
      <c r="J144" s="109">
        <f t="shared" si="3"/>
        <v>12.4</v>
      </c>
      <c r="K144" s="115"/>
    </row>
    <row r="145" spans="1:11" ht="24">
      <c r="A145" s="114"/>
      <c r="B145" s="107">
        <v>10</v>
      </c>
      <c r="C145" s="10" t="s">
        <v>828</v>
      </c>
      <c r="D145" s="118" t="s">
        <v>828</v>
      </c>
      <c r="E145" s="118" t="s">
        <v>273</v>
      </c>
      <c r="F145" s="145" t="s">
        <v>25</v>
      </c>
      <c r="G145" s="146"/>
      <c r="H145" s="11" t="s">
        <v>829</v>
      </c>
      <c r="I145" s="14">
        <v>2.37</v>
      </c>
      <c r="J145" s="109">
        <f t="shared" si="3"/>
        <v>23.700000000000003</v>
      </c>
      <c r="K145" s="115"/>
    </row>
    <row r="146" spans="1:11" ht="24">
      <c r="A146" s="114"/>
      <c r="B146" s="107">
        <v>10</v>
      </c>
      <c r="C146" s="10" t="s">
        <v>828</v>
      </c>
      <c r="D146" s="118" t="s">
        <v>828</v>
      </c>
      <c r="E146" s="118" t="s">
        <v>273</v>
      </c>
      <c r="F146" s="145" t="s">
        <v>26</v>
      </c>
      <c r="G146" s="146"/>
      <c r="H146" s="11" t="s">
        <v>829</v>
      </c>
      <c r="I146" s="14">
        <v>2.37</v>
      </c>
      <c r="J146" s="109">
        <f t="shared" si="3"/>
        <v>23.700000000000003</v>
      </c>
      <c r="K146" s="115"/>
    </row>
    <row r="147" spans="1:11" ht="24">
      <c r="A147" s="114"/>
      <c r="B147" s="107">
        <v>10</v>
      </c>
      <c r="C147" s="10" t="s">
        <v>828</v>
      </c>
      <c r="D147" s="118" t="s">
        <v>828</v>
      </c>
      <c r="E147" s="118" t="s">
        <v>273</v>
      </c>
      <c r="F147" s="145" t="s">
        <v>27</v>
      </c>
      <c r="G147" s="146"/>
      <c r="H147" s="11" t="s">
        <v>829</v>
      </c>
      <c r="I147" s="14">
        <v>2.37</v>
      </c>
      <c r="J147" s="109">
        <f t="shared" si="3"/>
        <v>23.700000000000003</v>
      </c>
      <c r="K147" s="115"/>
    </row>
    <row r="148" spans="1:11" ht="24">
      <c r="A148" s="114"/>
      <c r="B148" s="107">
        <v>10</v>
      </c>
      <c r="C148" s="10" t="s">
        <v>828</v>
      </c>
      <c r="D148" s="118" t="s">
        <v>828</v>
      </c>
      <c r="E148" s="118" t="s">
        <v>673</v>
      </c>
      <c r="F148" s="145" t="s">
        <v>25</v>
      </c>
      <c r="G148" s="146"/>
      <c r="H148" s="11" t="s">
        <v>829</v>
      </c>
      <c r="I148" s="14">
        <v>2.37</v>
      </c>
      <c r="J148" s="109">
        <f t="shared" si="3"/>
        <v>23.700000000000003</v>
      </c>
      <c r="K148" s="115"/>
    </row>
    <row r="149" spans="1:11" ht="24">
      <c r="A149" s="114"/>
      <c r="B149" s="107">
        <v>10</v>
      </c>
      <c r="C149" s="10" t="s">
        <v>828</v>
      </c>
      <c r="D149" s="118" t="s">
        <v>828</v>
      </c>
      <c r="E149" s="118" t="s">
        <v>673</v>
      </c>
      <c r="F149" s="145" t="s">
        <v>26</v>
      </c>
      <c r="G149" s="146"/>
      <c r="H149" s="11" t="s">
        <v>829</v>
      </c>
      <c r="I149" s="14">
        <v>2.37</v>
      </c>
      <c r="J149" s="109">
        <f t="shared" si="3"/>
        <v>23.700000000000003</v>
      </c>
      <c r="K149" s="115"/>
    </row>
    <row r="150" spans="1:11" ht="24">
      <c r="A150" s="114"/>
      <c r="B150" s="107">
        <v>10</v>
      </c>
      <c r="C150" s="10" t="s">
        <v>828</v>
      </c>
      <c r="D150" s="118" t="s">
        <v>828</v>
      </c>
      <c r="E150" s="118" t="s">
        <v>673</v>
      </c>
      <c r="F150" s="145" t="s">
        <v>27</v>
      </c>
      <c r="G150" s="146"/>
      <c r="H150" s="11" t="s">
        <v>829</v>
      </c>
      <c r="I150" s="14">
        <v>2.37</v>
      </c>
      <c r="J150" s="109">
        <f t="shared" ref="J150:J181" si="4">I150*B150</f>
        <v>23.700000000000003</v>
      </c>
      <c r="K150" s="115"/>
    </row>
    <row r="151" spans="1:11" ht="24">
      <c r="A151" s="114"/>
      <c r="B151" s="107">
        <v>10</v>
      </c>
      <c r="C151" s="10" t="s">
        <v>828</v>
      </c>
      <c r="D151" s="118" t="s">
        <v>828</v>
      </c>
      <c r="E151" s="118" t="s">
        <v>271</v>
      </c>
      <c r="F151" s="145" t="s">
        <v>25</v>
      </c>
      <c r="G151" s="146"/>
      <c r="H151" s="11" t="s">
        <v>829</v>
      </c>
      <c r="I151" s="14">
        <v>2.37</v>
      </c>
      <c r="J151" s="109">
        <f t="shared" si="4"/>
        <v>23.700000000000003</v>
      </c>
      <c r="K151" s="115"/>
    </row>
    <row r="152" spans="1:11" ht="24">
      <c r="A152" s="114"/>
      <c r="B152" s="107">
        <v>10</v>
      </c>
      <c r="C152" s="10" t="s">
        <v>828</v>
      </c>
      <c r="D152" s="118" t="s">
        <v>828</v>
      </c>
      <c r="E152" s="118" t="s">
        <v>271</v>
      </c>
      <c r="F152" s="145" t="s">
        <v>26</v>
      </c>
      <c r="G152" s="146"/>
      <c r="H152" s="11" t="s">
        <v>829</v>
      </c>
      <c r="I152" s="14">
        <v>2.37</v>
      </c>
      <c r="J152" s="109">
        <f t="shared" si="4"/>
        <v>23.700000000000003</v>
      </c>
      <c r="K152" s="115"/>
    </row>
    <row r="153" spans="1:11" ht="24">
      <c r="A153" s="114"/>
      <c r="B153" s="107">
        <v>10</v>
      </c>
      <c r="C153" s="10" t="s">
        <v>828</v>
      </c>
      <c r="D153" s="118" t="s">
        <v>828</v>
      </c>
      <c r="E153" s="118" t="s">
        <v>271</v>
      </c>
      <c r="F153" s="145" t="s">
        <v>27</v>
      </c>
      <c r="G153" s="146"/>
      <c r="H153" s="11" t="s">
        <v>829</v>
      </c>
      <c r="I153" s="14">
        <v>2.37</v>
      </c>
      <c r="J153" s="109">
        <f t="shared" si="4"/>
        <v>23.700000000000003</v>
      </c>
      <c r="K153" s="115"/>
    </row>
    <row r="154" spans="1:11" ht="24">
      <c r="A154" s="114"/>
      <c r="B154" s="107">
        <v>10</v>
      </c>
      <c r="C154" s="10" t="s">
        <v>828</v>
      </c>
      <c r="D154" s="118" t="s">
        <v>828</v>
      </c>
      <c r="E154" s="118" t="s">
        <v>272</v>
      </c>
      <c r="F154" s="145" t="s">
        <v>25</v>
      </c>
      <c r="G154" s="146"/>
      <c r="H154" s="11" t="s">
        <v>829</v>
      </c>
      <c r="I154" s="14">
        <v>2.37</v>
      </c>
      <c r="J154" s="109">
        <f t="shared" si="4"/>
        <v>23.700000000000003</v>
      </c>
      <c r="K154" s="115"/>
    </row>
    <row r="155" spans="1:11" ht="24">
      <c r="A155" s="114"/>
      <c r="B155" s="107">
        <v>10</v>
      </c>
      <c r="C155" s="10" t="s">
        <v>828</v>
      </c>
      <c r="D155" s="118" t="s">
        <v>828</v>
      </c>
      <c r="E155" s="118" t="s">
        <v>272</v>
      </c>
      <c r="F155" s="145" t="s">
        <v>26</v>
      </c>
      <c r="G155" s="146"/>
      <c r="H155" s="11" t="s">
        <v>829</v>
      </c>
      <c r="I155" s="14">
        <v>2.37</v>
      </c>
      <c r="J155" s="109">
        <f t="shared" si="4"/>
        <v>23.700000000000003</v>
      </c>
      <c r="K155" s="115"/>
    </row>
    <row r="156" spans="1:11" ht="24">
      <c r="A156" s="114"/>
      <c r="B156" s="107">
        <v>10</v>
      </c>
      <c r="C156" s="10" t="s">
        <v>828</v>
      </c>
      <c r="D156" s="118" t="s">
        <v>828</v>
      </c>
      <c r="E156" s="118" t="s">
        <v>272</v>
      </c>
      <c r="F156" s="145" t="s">
        <v>27</v>
      </c>
      <c r="G156" s="146"/>
      <c r="H156" s="11" t="s">
        <v>829</v>
      </c>
      <c r="I156" s="14">
        <v>2.37</v>
      </c>
      <c r="J156" s="109">
        <f t="shared" si="4"/>
        <v>23.700000000000003</v>
      </c>
      <c r="K156" s="115"/>
    </row>
    <row r="157" spans="1:11" ht="24">
      <c r="A157" s="114"/>
      <c r="B157" s="107">
        <v>10</v>
      </c>
      <c r="C157" s="10" t="s">
        <v>828</v>
      </c>
      <c r="D157" s="118" t="s">
        <v>828</v>
      </c>
      <c r="E157" s="118" t="s">
        <v>830</v>
      </c>
      <c r="F157" s="145" t="s">
        <v>25</v>
      </c>
      <c r="G157" s="146"/>
      <c r="H157" s="11" t="s">
        <v>829</v>
      </c>
      <c r="I157" s="14">
        <v>2.37</v>
      </c>
      <c r="J157" s="109">
        <f t="shared" si="4"/>
        <v>23.700000000000003</v>
      </c>
      <c r="K157" s="115"/>
    </row>
    <row r="158" spans="1:11" ht="24">
      <c r="A158" s="114"/>
      <c r="B158" s="107">
        <v>10</v>
      </c>
      <c r="C158" s="10" t="s">
        <v>828</v>
      </c>
      <c r="D158" s="118" t="s">
        <v>828</v>
      </c>
      <c r="E158" s="118" t="s">
        <v>830</v>
      </c>
      <c r="F158" s="145" t="s">
        <v>26</v>
      </c>
      <c r="G158" s="146"/>
      <c r="H158" s="11" t="s">
        <v>829</v>
      </c>
      <c r="I158" s="14">
        <v>2.37</v>
      </c>
      <c r="J158" s="109">
        <f t="shared" si="4"/>
        <v>23.700000000000003</v>
      </c>
      <c r="K158" s="115"/>
    </row>
    <row r="159" spans="1:11" ht="24">
      <c r="A159" s="114"/>
      <c r="B159" s="107">
        <v>10</v>
      </c>
      <c r="C159" s="10" t="s">
        <v>828</v>
      </c>
      <c r="D159" s="118" t="s">
        <v>828</v>
      </c>
      <c r="E159" s="118" t="s">
        <v>830</v>
      </c>
      <c r="F159" s="145" t="s">
        <v>27</v>
      </c>
      <c r="G159" s="146"/>
      <c r="H159" s="11" t="s">
        <v>829</v>
      </c>
      <c r="I159" s="14">
        <v>2.37</v>
      </c>
      <c r="J159" s="109">
        <f t="shared" si="4"/>
        <v>23.700000000000003</v>
      </c>
      <c r="K159" s="115"/>
    </row>
    <row r="160" spans="1:11">
      <c r="A160" s="114"/>
      <c r="B160" s="107">
        <v>10</v>
      </c>
      <c r="C160" s="10" t="s">
        <v>831</v>
      </c>
      <c r="D160" s="118" t="s">
        <v>876</v>
      </c>
      <c r="E160" s="118" t="s">
        <v>782</v>
      </c>
      <c r="F160" s="145"/>
      <c r="G160" s="146"/>
      <c r="H160" s="11" t="s">
        <v>832</v>
      </c>
      <c r="I160" s="14">
        <v>6.45</v>
      </c>
      <c r="J160" s="109">
        <f t="shared" si="4"/>
        <v>64.5</v>
      </c>
      <c r="K160" s="115"/>
    </row>
    <row r="161" spans="1:11" ht="24" customHeight="1">
      <c r="A161" s="114"/>
      <c r="B161" s="107">
        <v>10</v>
      </c>
      <c r="C161" s="10" t="s">
        <v>833</v>
      </c>
      <c r="D161" s="118" t="s">
        <v>877</v>
      </c>
      <c r="E161" s="118" t="s">
        <v>107</v>
      </c>
      <c r="F161" s="145" t="s">
        <v>834</v>
      </c>
      <c r="G161" s="146"/>
      <c r="H161" s="11" t="s">
        <v>835</v>
      </c>
      <c r="I161" s="14">
        <v>1.19</v>
      </c>
      <c r="J161" s="109">
        <f t="shared" si="4"/>
        <v>11.899999999999999</v>
      </c>
      <c r="K161" s="115"/>
    </row>
    <row r="162" spans="1:11" ht="24" customHeight="1">
      <c r="A162" s="114"/>
      <c r="B162" s="107">
        <v>20</v>
      </c>
      <c r="C162" s="10" t="s">
        <v>833</v>
      </c>
      <c r="D162" s="118" t="s">
        <v>878</v>
      </c>
      <c r="E162" s="118" t="s">
        <v>107</v>
      </c>
      <c r="F162" s="145" t="s">
        <v>836</v>
      </c>
      <c r="G162" s="146"/>
      <c r="H162" s="11" t="s">
        <v>835</v>
      </c>
      <c r="I162" s="14">
        <v>1.19</v>
      </c>
      <c r="J162" s="109">
        <f t="shared" si="4"/>
        <v>23.799999999999997</v>
      </c>
      <c r="K162" s="115"/>
    </row>
    <row r="163" spans="1:11" ht="24" customHeight="1">
      <c r="A163" s="114"/>
      <c r="B163" s="107">
        <v>10</v>
      </c>
      <c r="C163" s="10" t="s">
        <v>833</v>
      </c>
      <c r="D163" s="118" t="s">
        <v>878</v>
      </c>
      <c r="E163" s="118" t="s">
        <v>267</v>
      </c>
      <c r="F163" s="145" t="s">
        <v>836</v>
      </c>
      <c r="G163" s="146"/>
      <c r="H163" s="11" t="s">
        <v>835</v>
      </c>
      <c r="I163" s="14">
        <v>1.19</v>
      </c>
      <c r="J163" s="109">
        <f t="shared" si="4"/>
        <v>11.899999999999999</v>
      </c>
      <c r="K163" s="115"/>
    </row>
    <row r="164" spans="1:11" ht="24">
      <c r="A164" s="114"/>
      <c r="B164" s="107">
        <v>10</v>
      </c>
      <c r="C164" s="10" t="s">
        <v>837</v>
      </c>
      <c r="D164" s="118" t="s">
        <v>879</v>
      </c>
      <c r="E164" s="118" t="s">
        <v>838</v>
      </c>
      <c r="F164" s="145" t="s">
        <v>272</v>
      </c>
      <c r="G164" s="146"/>
      <c r="H164" s="11" t="s">
        <v>839</v>
      </c>
      <c r="I164" s="14">
        <v>2.79</v>
      </c>
      <c r="J164" s="109">
        <f t="shared" si="4"/>
        <v>27.9</v>
      </c>
      <c r="K164" s="115"/>
    </row>
    <row r="165" spans="1:11" ht="24">
      <c r="A165" s="114"/>
      <c r="B165" s="107">
        <v>10</v>
      </c>
      <c r="C165" s="10" t="s">
        <v>840</v>
      </c>
      <c r="D165" s="118" t="s">
        <v>840</v>
      </c>
      <c r="E165" s="118" t="s">
        <v>48</v>
      </c>
      <c r="F165" s="145"/>
      <c r="G165" s="146"/>
      <c r="H165" s="11" t="s">
        <v>841</v>
      </c>
      <c r="I165" s="14">
        <v>0.7</v>
      </c>
      <c r="J165" s="109">
        <f t="shared" si="4"/>
        <v>7</v>
      </c>
      <c r="K165" s="115"/>
    </row>
    <row r="166" spans="1:11" ht="24">
      <c r="A166" s="114"/>
      <c r="B166" s="107">
        <v>10</v>
      </c>
      <c r="C166" s="10" t="s">
        <v>840</v>
      </c>
      <c r="D166" s="118" t="s">
        <v>880</v>
      </c>
      <c r="E166" s="118" t="s">
        <v>842</v>
      </c>
      <c r="F166" s="145"/>
      <c r="G166" s="146"/>
      <c r="H166" s="11" t="s">
        <v>841</v>
      </c>
      <c r="I166" s="14">
        <v>1.24</v>
      </c>
      <c r="J166" s="109">
        <f t="shared" si="4"/>
        <v>12.4</v>
      </c>
      <c r="K166" s="115"/>
    </row>
    <row r="167" spans="1:11" ht="24">
      <c r="A167" s="114"/>
      <c r="B167" s="107">
        <v>10</v>
      </c>
      <c r="C167" s="10" t="s">
        <v>840</v>
      </c>
      <c r="D167" s="118" t="s">
        <v>880</v>
      </c>
      <c r="E167" s="118" t="s">
        <v>36</v>
      </c>
      <c r="F167" s="145"/>
      <c r="G167" s="146"/>
      <c r="H167" s="11" t="s">
        <v>841</v>
      </c>
      <c r="I167" s="14">
        <v>1.24</v>
      </c>
      <c r="J167" s="109">
        <f t="shared" si="4"/>
        <v>12.4</v>
      </c>
      <c r="K167" s="115"/>
    </row>
    <row r="168" spans="1:11" ht="24">
      <c r="A168" s="114"/>
      <c r="B168" s="107">
        <v>2</v>
      </c>
      <c r="C168" s="10" t="s">
        <v>843</v>
      </c>
      <c r="D168" s="118" t="s">
        <v>843</v>
      </c>
      <c r="E168" s="118"/>
      <c r="F168" s="145"/>
      <c r="G168" s="146"/>
      <c r="H168" s="11" t="s">
        <v>844</v>
      </c>
      <c r="I168" s="14">
        <v>1.94</v>
      </c>
      <c r="J168" s="109">
        <f t="shared" si="4"/>
        <v>3.88</v>
      </c>
      <c r="K168" s="115"/>
    </row>
    <row r="169" spans="1:11" ht="24">
      <c r="A169" s="114"/>
      <c r="B169" s="107">
        <v>5</v>
      </c>
      <c r="C169" s="10" t="s">
        <v>845</v>
      </c>
      <c r="D169" s="118" t="s">
        <v>845</v>
      </c>
      <c r="E169" s="118"/>
      <c r="F169" s="145"/>
      <c r="G169" s="146"/>
      <c r="H169" s="11" t="s">
        <v>846</v>
      </c>
      <c r="I169" s="14">
        <v>5.29</v>
      </c>
      <c r="J169" s="109">
        <f t="shared" si="4"/>
        <v>26.45</v>
      </c>
      <c r="K169" s="115"/>
    </row>
    <row r="170" spans="1:11" ht="24">
      <c r="A170" s="114"/>
      <c r="B170" s="107">
        <v>2</v>
      </c>
      <c r="C170" s="10" t="s">
        <v>847</v>
      </c>
      <c r="D170" s="118" t="s">
        <v>847</v>
      </c>
      <c r="E170" s="118" t="s">
        <v>23</v>
      </c>
      <c r="F170" s="145" t="s">
        <v>673</v>
      </c>
      <c r="G170" s="146"/>
      <c r="H170" s="11" t="s">
        <v>848</v>
      </c>
      <c r="I170" s="14">
        <v>2.74</v>
      </c>
      <c r="J170" s="109">
        <f t="shared" si="4"/>
        <v>5.48</v>
      </c>
      <c r="K170" s="115"/>
    </row>
    <row r="171" spans="1:11" ht="24">
      <c r="A171" s="114"/>
      <c r="B171" s="107">
        <v>2</v>
      </c>
      <c r="C171" s="10" t="s">
        <v>847</v>
      </c>
      <c r="D171" s="118" t="s">
        <v>847</v>
      </c>
      <c r="E171" s="118" t="s">
        <v>23</v>
      </c>
      <c r="F171" s="145" t="s">
        <v>271</v>
      </c>
      <c r="G171" s="146"/>
      <c r="H171" s="11" t="s">
        <v>848</v>
      </c>
      <c r="I171" s="14">
        <v>2.74</v>
      </c>
      <c r="J171" s="109">
        <f t="shared" si="4"/>
        <v>5.48</v>
      </c>
      <c r="K171" s="115"/>
    </row>
    <row r="172" spans="1:11" ht="24">
      <c r="A172" s="114"/>
      <c r="B172" s="107">
        <v>2</v>
      </c>
      <c r="C172" s="10" t="s">
        <v>847</v>
      </c>
      <c r="D172" s="118" t="s">
        <v>847</v>
      </c>
      <c r="E172" s="118" t="s">
        <v>23</v>
      </c>
      <c r="F172" s="145" t="s">
        <v>830</v>
      </c>
      <c r="G172" s="146"/>
      <c r="H172" s="11" t="s">
        <v>848</v>
      </c>
      <c r="I172" s="14">
        <v>2.74</v>
      </c>
      <c r="J172" s="109">
        <f t="shared" si="4"/>
        <v>5.48</v>
      </c>
      <c r="K172" s="115"/>
    </row>
    <row r="173" spans="1:11" ht="24">
      <c r="A173" s="114"/>
      <c r="B173" s="107">
        <v>2</v>
      </c>
      <c r="C173" s="10" t="s">
        <v>847</v>
      </c>
      <c r="D173" s="118" t="s">
        <v>847</v>
      </c>
      <c r="E173" s="118" t="s">
        <v>25</v>
      </c>
      <c r="F173" s="145" t="s">
        <v>673</v>
      </c>
      <c r="G173" s="146"/>
      <c r="H173" s="11" t="s">
        <v>848</v>
      </c>
      <c r="I173" s="14">
        <v>2.74</v>
      </c>
      <c r="J173" s="109">
        <f t="shared" si="4"/>
        <v>5.48</v>
      </c>
      <c r="K173" s="115"/>
    </row>
    <row r="174" spans="1:11" ht="24">
      <c r="A174" s="114"/>
      <c r="B174" s="107">
        <v>2</v>
      </c>
      <c r="C174" s="10" t="s">
        <v>847</v>
      </c>
      <c r="D174" s="118" t="s">
        <v>847</v>
      </c>
      <c r="E174" s="118" t="s">
        <v>25</v>
      </c>
      <c r="F174" s="145" t="s">
        <v>271</v>
      </c>
      <c r="G174" s="146"/>
      <c r="H174" s="11" t="s">
        <v>848</v>
      </c>
      <c r="I174" s="14">
        <v>2.74</v>
      </c>
      <c r="J174" s="109">
        <f t="shared" si="4"/>
        <v>5.48</v>
      </c>
      <c r="K174" s="115"/>
    </row>
    <row r="175" spans="1:11" ht="24">
      <c r="A175" s="114"/>
      <c r="B175" s="107">
        <v>2</v>
      </c>
      <c r="C175" s="10" t="s">
        <v>847</v>
      </c>
      <c r="D175" s="118" t="s">
        <v>847</v>
      </c>
      <c r="E175" s="118" t="s">
        <v>25</v>
      </c>
      <c r="F175" s="145" t="s">
        <v>830</v>
      </c>
      <c r="G175" s="146"/>
      <c r="H175" s="11" t="s">
        <v>848</v>
      </c>
      <c r="I175" s="14">
        <v>2.74</v>
      </c>
      <c r="J175" s="109">
        <f t="shared" si="4"/>
        <v>5.48</v>
      </c>
      <c r="K175" s="115"/>
    </row>
    <row r="176" spans="1:11" ht="24">
      <c r="A176" s="114"/>
      <c r="B176" s="107">
        <v>2</v>
      </c>
      <c r="C176" s="10" t="s">
        <v>847</v>
      </c>
      <c r="D176" s="118" t="s">
        <v>847</v>
      </c>
      <c r="E176" s="118" t="s">
        <v>26</v>
      </c>
      <c r="F176" s="145" t="s">
        <v>673</v>
      </c>
      <c r="G176" s="146"/>
      <c r="H176" s="11" t="s">
        <v>848</v>
      </c>
      <c r="I176" s="14">
        <v>2.74</v>
      </c>
      <c r="J176" s="109">
        <f t="shared" si="4"/>
        <v>5.48</v>
      </c>
      <c r="K176" s="115"/>
    </row>
    <row r="177" spans="1:11" ht="24">
      <c r="A177" s="114"/>
      <c r="B177" s="107">
        <v>2</v>
      </c>
      <c r="C177" s="10" t="s">
        <v>847</v>
      </c>
      <c r="D177" s="118" t="s">
        <v>847</v>
      </c>
      <c r="E177" s="118" t="s">
        <v>26</v>
      </c>
      <c r="F177" s="145" t="s">
        <v>271</v>
      </c>
      <c r="G177" s="146"/>
      <c r="H177" s="11" t="s">
        <v>848</v>
      </c>
      <c r="I177" s="14">
        <v>2.74</v>
      </c>
      <c r="J177" s="109">
        <f t="shared" si="4"/>
        <v>5.48</v>
      </c>
      <c r="K177" s="115"/>
    </row>
    <row r="178" spans="1:11" ht="24">
      <c r="A178" s="114"/>
      <c r="B178" s="107">
        <v>2</v>
      </c>
      <c r="C178" s="10" t="s">
        <v>847</v>
      </c>
      <c r="D178" s="118" t="s">
        <v>847</v>
      </c>
      <c r="E178" s="118" t="s">
        <v>26</v>
      </c>
      <c r="F178" s="145" t="s">
        <v>830</v>
      </c>
      <c r="G178" s="146"/>
      <c r="H178" s="11" t="s">
        <v>848</v>
      </c>
      <c r="I178" s="14">
        <v>2.74</v>
      </c>
      <c r="J178" s="109">
        <f t="shared" si="4"/>
        <v>5.48</v>
      </c>
      <c r="K178" s="115"/>
    </row>
    <row r="179" spans="1:11" ht="24">
      <c r="A179" s="114"/>
      <c r="B179" s="107">
        <v>2</v>
      </c>
      <c r="C179" s="10" t="s">
        <v>847</v>
      </c>
      <c r="D179" s="118" t="s">
        <v>847</v>
      </c>
      <c r="E179" s="118" t="s">
        <v>27</v>
      </c>
      <c r="F179" s="145" t="s">
        <v>273</v>
      </c>
      <c r="G179" s="146"/>
      <c r="H179" s="11" t="s">
        <v>848</v>
      </c>
      <c r="I179" s="14">
        <v>2.74</v>
      </c>
      <c r="J179" s="109">
        <f t="shared" si="4"/>
        <v>5.48</v>
      </c>
      <c r="K179" s="115"/>
    </row>
    <row r="180" spans="1:11" ht="24">
      <c r="A180" s="114"/>
      <c r="B180" s="107">
        <v>2</v>
      </c>
      <c r="C180" s="10" t="s">
        <v>847</v>
      </c>
      <c r="D180" s="118" t="s">
        <v>847</v>
      </c>
      <c r="E180" s="118" t="s">
        <v>27</v>
      </c>
      <c r="F180" s="145" t="s">
        <v>673</v>
      </c>
      <c r="G180" s="146"/>
      <c r="H180" s="11" t="s">
        <v>848</v>
      </c>
      <c r="I180" s="14">
        <v>2.74</v>
      </c>
      <c r="J180" s="109">
        <f t="shared" si="4"/>
        <v>5.48</v>
      </c>
      <c r="K180" s="115"/>
    </row>
    <row r="181" spans="1:11" ht="24">
      <c r="A181" s="114"/>
      <c r="B181" s="107">
        <v>2</v>
      </c>
      <c r="C181" s="10" t="s">
        <v>847</v>
      </c>
      <c r="D181" s="118" t="s">
        <v>847</v>
      </c>
      <c r="E181" s="118" t="s">
        <v>27</v>
      </c>
      <c r="F181" s="145" t="s">
        <v>271</v>
      </c>
      <c r="G181" s="146"/>
      <c r="H181" s="11" t="s">
        <v>848</v>
      </c>
      <c r="I181" s="14">
        <v>2.74</v>
      </c>
      <c r="J181" s="109">
        <f t="shared" si="4"/>
        <v>5.48</v>
      </c>
      <c r="K181" s="115"/>
    </row>
    <row r="182" spans="1:11" ht="24">
      <c r="A182" s="114"/>
      <c r="B182" s="107">
        <v>2</v>
      </c>
      <c r="C182" s="10" t="s">
        <v>847</v>
      </c>
      <c r="D182" s="118" t="s">
        <v>847</v>
      </c>
      <c r="E182" s="118" t="s">
        <v>27</v>
      </c>
      <c r="F182" s="145" t="s">
        <v>830</v>
      </c>
      <c r="G182" s="146"/>
      <c r="H182" s="11" t="s">
        <v>848</v>
      </c>
      <c r="I182" s="14">
        <v>2.74</v>
      </c>
      <c r="J182" s="109">
        <f t="shared" ref="J182:J190" si="5">I182*B182</f>
        <v>5.48</v>
      </c>
      <c r="K182" s="115"/>
    </row>
    <row r="183" spans="1:11" ht="24">
      <c r="A183" s="114"/>
      <c r="B183" s="107">
        <v>2</v>
      </c>
      <c r="C183" s="10" t="s">
        <v>847</v>
      </c>
      <c r="D183" s="118" t="s">
        <v>847</v>
      </c>
      <c r="E183" s="118" t="s">
        <v>28</v>
      </c>
      <c r="F183" s="145" t="s">
        <v>273</v>
      </c>
      <c r="G183" s="146"/>
      <c r="H183" s="11" t="s">
        <v>848</v>
      </c>
      <c r="I183" s="14">
        <v>2.74</v>
      </c>
      <c r="J183" s="109">
        <f t="shared" si="5"/>
        <v>5.48</v>
      </c>
      <c r="K183" s="115"/>
    </row>
    <row r="184" spans="1:11" ht="24">
      <c r="A184" s="114"/>
      <c r="B184" s="107">
        <v>2</v>
      </c>
      <c r="C184" s="10" t="s">
        <v>847</v>
      </c>
      <c r="D184" s="118" t="s">
        <v>847</v>
      </c>
      <c r="E184" s="118" t="s">
        <v>28</v>
      </c>
      <c r="F184" s="145" t="s">
        <v>673</v>
      </c>
      <c r="G184" s="146"/>
      <c r="H184" s="11" t="s">
        <v>848</v>
      </c>
      <c r="I184" s="14">
        <v>2.74</v>
      </c>
      <c r="J184" s="109">
        <f t="shared" si="5"/>
        <v>5.48</v>
      </c>
      <c r="K184" s="115"/>
    </row>
    <row r="185" spans="1:11" ht="24">
      <c r="A185" s="114"/>
      <c r="B185" s="107">
        <v>2</v>
      </c>
      <c r="C185" s="10" t="s">
        <v>847</v>
      </c>
      <c r="D185" s="118" t="s">
        <v>847</v>
      </c>
      <c r="E185" s="118" t="s">
        <v>28</v>
      </c>
      <c r="F185" s="145" t="s">
        <v>271</v>
      </c>
      <c r="G185" s="146"/>
      <c r="H185" s="11" t="s">
        <v>848</v>
      </c>
      <c r="I185" s="14">
        <v>2.74</v>
      </c>
      <c r="J185" s="109">
        <f t="shared" si="5"/>
        <v>5.48</v>
      </c>
      <c r="K185" s="115"/>
    </row>
    <row r="186" spans="1:11" ht="24">
      <c r="A186" s="114"/>
      <c r="B186" s="107">
        <v>2</v>
      </c>
      <c r="C186" s="10" t="s">
        <v>847</v>
      </c>
      <c r="D186" s="118" t="s">
        <v>847</v>
      </c>
      <c r="E186" s="118" t="s">
        <v>28</v>
      </c>
      <c r="F186" s="145" t="s">
        <v>830</v>
      </c>
      <c r="G186" s="146"/>
      <c r="H186" s="11" t="s">
        <v>848</v>
      </c>
      <c r="I186" s="14">
        <v>2.74</v>
      </c>
      <c r="J186" s="109">
        <f t="shared" si="5"/>
        <v>5.48</v>
      </c>
      <c r="K186" s="115"/>
    </row>
    <row r="187" spans="1:11" ht="24">
      <c r="A187" s="114"/>
      <c r="B187" s="107">
        <v>2</v>
      </c>
      <c r="C187" s="10" t="s">
        <v>847</v>
      </c>
      <c r="D187" s="118" t="s">
        <v>847</v>
      </c>
      <c r="E187" s="118" t="s">
        <v>29</v>
      </c>
      <c r="F187" s="145" t="s">
        <v>273</v>
      </c>
      <c r="G187" s="146"/>
      <c r="H187" s="11" t="s">
        <v>848</v>
      </c>
      <c r="I187" s="14">
        <v>2.74</v>
      </c>
      <c r="J187" s="109">
        <f t="shared" si="5"/>
        <v>5.48</v>
      </c>
      <c r="K187" s="115"/>
    </row>
    <row r="188" spans="1:11" ht="24">
      <c r="A188" s="114"/>
      <c r="B188" s="107">
        <v>2</v>
      </c>
      <c r="C188" s="10" t="s">
        <v>847</v>
      </c>
      <c r="D188" s="118" t="s">
        <v>847</v>
      </c>
      <c r="E188" s="118" t="s">
        <v>29</v>
      </c>
      <c r="F188" s="145" t="s">
        <v>673</v>
      </c>
      <c r="G188" s="146"/>
      <c r="H188" s="11" t="s">
        <v>848</v>
      </c>
      <c r="I188" s="14">
        <v>2.74</v>
      </c>
      <c r="J188" s="109">
        <f t="shared" si="5"/>
        <v>5.48</v>
      </c>
      <c r="K188" s="115"/>
    </row>
    <row r="189" spans="1:11" ht="24">
      <c r="A189" s="114"/>
      <c r="B189" s="107">
        <v>2</v>
      </c>
      <c r="C189" s="10" t="s">
        <v>847</v>
      </c>
      <c r="D189" s="118" t="s">
        <v>847</v>
      </c>
      <c r="E189" s="118" t="s">
        <v>29</v>
      </c>
      <c r="F189" s="145" t="s">
        <v>271</v>
      </c>
      <c r="G189" s="146"/>
      <c r="H189" s="11" t="s">
        <v>848</v>
      </c>
      <c r="I189" s="14">
        <v>2.74</v>
      </c>
      <c r="J189" s="109">
        <f t="shared" si="5"/>
        <v>5.48</v>
      </c>
      <c r="K189" s="115"/>
    </row>
    <row r="190" spans="1:11" ht="24.75" thickBot="1">
      <c r="A190" s="114"/>
      <c r="B190" s="107">
        <v>2</v>
      </c>
      <c r="C190" s="10" t="s">
        <v>847</v>
      </c>
      <c r="D190" s="118" t="s">
        <v>847</v>
      </c>
      <c r="E190" s="118" t="s">
        <v>29</v>
      </c>
      <c r="F190" s="145" t="s">
        <v>830</v>
      </c>
      <c r="G190" s="146"/>
      <c r="H190" s="11" t="s">
        <v>848</v>
      </c>
      <c r="I190" s="14">
        <v>2.74</v>
      </c>
      <c r="J190" s="109">
        <f t="shared" si="5"/>
        <v>5.48</v>
      </c>
      <c r="K190" s="115"/>
    </row>
    <row r="191" spans="1:11" ht="14.25" thickTop="1" thickBot="1">
      <c r="A191" s="114"/>
      <c r="B191" s="131"/>
      <c r="C191" s="130"/>
      <c r="D191" s="130"/>
      <c r="E191" s="130"/>
      <c r="F191" s="142"/>
      <c r="G191" s="142"/>
      <c r="H191" s="130" t="s">
        <v>892</v>
      </c>
      <c r="I191" s="130"/>
      <c r="J191" s="134"/>
      <c r="K191" s="115"/>
    </row>
    <row r="192" spans="1:11" ht="36.75" thickTop="1">
      <c r="A192" s="114"/>
      <c r="B192" s="107">
        <v>10</v>
      </c>
      <c r="C192" s="10" t="s">
        <v>890</v>
      </c>
      <c r="D192" s="118" t="s">
        <v>890</v>
      </c>
      <c r="E192" s="118" t="s">
        <v>25</v>
      </c>
      <c r="F192" s="145" t="s">
        <v>239</v>
      </c>
      <c r="G192" s="146"/>
      <c r="H192" s="11" t="s">
        <v>891</v>
      </c>
      <c r="I192" s="14">
        <v>1.98</v>
      </c>
      <c r="J192" s="109">
        <f>I192*B192</f>
        <v>19.8</v>
      </c>
      <c r="K192" s="115"/>
    </row>
    <row r="193" spans="1:11" ht="36">
      <c r="A193" s="114"/>
      <c r="B193" s="107">
        <v>10</v>
      </c>
      <c r="C193" s="10" t="s">
        <v>890</v>
      </c>
      <c r="D193" s="118" t="s">
        <v>890</v>
      </c>
      <c r="E193" s="118" t="s">
        <v>26</v>
      </c>
      <c r="F193" s="145" t="s">
        <v>239</v>
      </c>
      <c r="G193" s="146"/>
      <c r="H193" s="11" t="s">
        <v>891</v>
      </c>
      <c r="I193" s="14">
        <v>1.98</v>
      </c>
      <c r="J193" s="109">
        <f>I193*B193</f>
        <v>19.8</v>
      </c>
      <c r="K193" s="115"/>
    </row>
    <row r="194" spans="1:11" ht="36">
      <c r="A194" s="114"/>
      <c r="B194" s="107">
        <v>10</v>
      </c>
      <c r="C194" s="10" t="s">
        <v>890</v>
      </c>
      <c r="D194" s="118" t="s">
        <v>890</v>
      </c>
      <c r="E194" s="118" t="s">
        <v>27</v>
      </c>
      <c r="F194" s="145" t="s">
        <v>239</v>
      </c>
      <c r="G194" s="146"/>
      <c r="H194" s="11" t="s">
        <v>891</v>
      </c>
      <c r="I194" s="14">
        <v>1.98</v>
      </c>
      <c r="J194" s="109">
        <f>I194*B194</f>
        <v>19.8</v>
      </c>
      <c r="K194" s="115"/>
    </row>
    <row r="195" spans="1:11" ht="36.75" thickBot="1">
      <c r="A195" s="114"/>
      <c r="B195" s="108">
        <v>10</v>
      </c>
      <c r="C195" s="12" t="s">
        <v>890</v>
      </c>
      <c r="D195" s="119" t="s">
        <v>890</v>
      </c>
      <c r="E195" s="119" t="s">
        <v>28</v>
      </c>
      <c r="F195" s="143" t="s">
        <v>239</v>
      </c>
      <c r="G195" s="144"/>
      <c r="H195" s="13" t="s">
        <v>891</v>
      </c>
      <c r="I195" s="15">
        <v>1.98</v>
      </c>
      <c r="J195" s="110">
        <f>I195*B195</f>
        <v>19.8</v>
      </c>
      <c r="K195" s="115"/>
    </row>
    <row r="196" spans="1:11" ht="14.25" thickTop="1" thickBot="1">
      <c r="A196" s="114"/>
      <c r="B196" s="131"/>
      <c r="C196" s="130"/>
      <c r="D196" s="130"/>
      <c r="E196" s="130"/>
      <c r="F196" s="142"/>
      <c r="G196" s="142"/>
      <c r="H196" s="130" t="s">
        <v>895</v>
      </c>
      <c r="I196" s="130"/>
      <c r="J196" s="134"/>
      <c r="K196" s="115"/>
    </row>
    <row r="197" spans="1:11" ht="24.75" thickTop="1">
      <c r="A197" s="114"/>
      <c r="B197" s="108">
        <v>5</v>
      </c>
      <c r="C197" s="12" t="s">
        <v>896</v>
      </c>
      <c r="D197" s="119"/>
      <c r="E197" s="119" t="s">
        <v>27</v>
      </c>
      <c r="F197" s="143"/>
      <c r="G197" s="144"/>
      <c r="H197" s="13" t="s">
        <v>897</v>
      </c>
      <c r="I197" s="15">
        <v>3.4</v>
      </c>
      <c r="J197" s="110">
        <f>I197*B197</f>
        <v>17</v>
      </c>
      <c r="K197" s="115"/>
    </row>
    <row r="198" spans="1:11">
      <c r="A198" s="114"/>
      <c r="B198" s="126"/>
      <c r="C198" s="126"/>
      <c r="D198" s="126"/>
      <c r="E198" s="126"/>
      <c r="F198" s="126"/>
      <c r="G198" s="126"/>
      <c r="H198" s="126"/>
      <c r="I198" s="127" t="s">
        <v>255</v>
      </c>
      <c r="J198" s="128">
        <f>SUM(J22:J197)</f>
        <v>2280.7800000000043</v>
      </c>
      <c r="K198" s="115"/>
    </row>
    <row r="199" spans="1:11">
      <c r="A199" s="114"/>
      <c r="B199" s="126"/>
      <c r="C199" s="126"/>
      <c r="D199" s="126"/>
      <c r="E199" s="126"/>
      <c r="F199" s="126"/>
      <c r="G199" s="126"/>
      <c r="H199" s="126"/>
      <c r="I199" s="127" t="s">
        <v>893</v>
      </c>
      <c r="J199" s="128">
        <f>J198*-0.4</f>
        <v>-912.31200000000172</v>
      </c>
      <c r="K199" s="115"/>
    </row>
    <row r="200" spans="1:11" outlineLevel="1">
      <c r="A200" s="114"/>
      <c r="B200" s="126"/>
      <c r="C200" s="126"/>
      <c r="D200" s="126"/>
      <c r="E200" s="126"/>
      <c r="F200" s="126"/>
      <c r="G200" s="126"/>
      <c r="H200" s="126"/>
      <c r="I200" s="127" t="s">
        <v>894</v>
      </c>
      <c r="J200" s="128">
        <v>0</v>
      </c>
      <c r="K200" s="115"/>
    </row>
    <row r="201" spans="1:11">
      <c r="A201" s="114"/>
      <c r="B201" s="126"/>
      <c r="C201" s="126"/>
      <c r="D201" s="126"/>
      <c r="E201" s="126"/>
      <c r="F201" s="126"/>
      <c r="G201" s="126"/>
      <c r="H201" s="126"/>
      <c r="I201" s="127" t="s">
        <v>257</v>
      </c>
      <c r="J201" s="135">
        <f>SUM(J198:J200)</f>
        <v>1368.4680000000026</v>
      </c>
      <c r="K201" s="115"/>
    </row>
    <row r="202" spans="1:11">
      <c r="A202" s="6"/>
      <c r="B202" s="7"/>
      <c r="C202" s="7"/>
      <c r="D202" s="7"/>
      <c r="E202" s="7"/>
      <c r="F202" s="7"/>
      <c r="G202" s="7"/>
      <c r="H202" s="7" t="s">
        <v>898</v>
      </c>
      <c r="I202" s="7"/>
      <c r="J202" s="7"/>
      <c r="K202" s="8"/>
    </row>
    <row r="204" spans="1:11">
      <c r="H204" s="1" t="s">
        <v>705</v>
      </c>
      <c r="I204" s="91">
        <f>'Tax Invoice'!M11</f>
        <v>35.659999999999997</v>
      </c>
    </row>
    <row r="205" spans="1:11">
      <c r="H205" s="1" t="s">
        <v>706</v>
      </c>
      <c r="I205" s="91">
        <f>I204*J198</f>
        <v>81332.614800000141</v>
      </c>
    </row>
    <row r="206" spans="1:11">
      <c r="H206" s="1" t="s">
        <v>707</v>
      </c>
      <c r="I206" s="91">
        <f>I204*J201</f>
        <v>48799.568880000086</v>
      </c>
    </row>
    <row r="207" spans="1:11">
      <c r="H207" s="1"/>
      <c r="I207" s="91"/>
    </row>
    <row r="208" spans="1:11">
      <c r="H208" s="1"/>
      <c r="I208" s="91"/>
    </row>
    <row r="209" spans="8:9">
      <c r="H209" s="1"/>
      <c r="I209" s="91"/>
    </row>
  </sheetData>
  <mergeCells count="180">
    <mergeCell ref="J10:J11"/>
    <mergeCell ref="J14:J15"/>
    <mergeCell ref="F20:G20"/>
    <mergeCell ref="F21:G21"/>
    <mergeCell ref="F22:G22"/>
    <mergeCell ref="F23:G23"/>
    <mergeCell ref="F24:G24"/>
    <mergeCell ref="F25:G25"/>
    <mergeCell ref="F26:G26"/>
    <mergeCell ref="F33:G33"/>
    <mergeCell ref="F34:G34"/>
    <mergeCell ref="F35:G35"/>
    <mergeCell ref="F36:G36"/>
    <mergeCell ref="F37:G37"/>
    <mergeCell ref="F27:G27"/>
    <mergeCell ref="F28:G28"/>
    <mergeCell ref="F29:G29"/>
    <mergeCell ref="F30:G30"/>
    <mergeCell ref="F31:G31"/>
    <mergeCell ref="F32:G32"/>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63:G63"/>
    <mergeCell ref="F64:G64"/>
    <mergeCell ref="F65:G65"/>
    <mergeCell ref="F66:G66"/>
    <mergeCell ref="F67:G67"/>
    <mergeCell ref="F58:G58"/>
    <mergeCell ref="F59:G59"/>
    <mergeCell ref="F60:G60"/>
    <mergeCell ref="F61:G61"/>
    <mergeCell ref="F62:G62"/>
    <mergeCell ref="F73:G73"/>
    <mergeCell ref="F74:G74"/>
    <mergeCell ref="F75:G75"/>
    <mergeCell ref="F76:G76"/>
    <mergeCell ref="F77:G77"/>
    <mergeCell ref="F68:G68"/>
    <mergeCell ref="F69:G69"/>
    <mergeCell ref="F70:G70"/>
    <mergeCell ref="F71:G71"/>
    <mergeCell ref="F72:G72"/>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3:G133"/>
    <mergeCell ref="F134:G134"/>
    <mergeCell ref="F135:G135"/>
    <mergeCell ref="F136:G136"/>
    <mergeCell ref="F137:G137"/>
    <mergeCell ref="F128:G128"/>
    <mergeCell ref="F129:G129"/>
    <mergeCell ref="F130:G130"/>
    <mergeCell ref="F131:G131"/>
    <mergeCell ref="F132:G132"/>
    <mergeCell ref="F143:G143"/>
    <mergeCell ref="F144:G144"/>
    <mergeCell ref="F145:G145"/>
    <mergeCell ref="F146:G146"/>
    <mergeCell ref="F147:G147"/>
    <mergeCell ref="F138:G138"/>
    <mergeCell ref="F139:G139"/>
    <mergeCell ref="F140:G140"/>
    <mergeCell ref="F141:G141"/>
    <mergeCell ref="F142:G142"/>
    <mergeCell ref="F153:G153"/>
    <mergeCell ref="F154:G154"/>
    <mergeCell ref="F155:G155"/>
    <mergeCell ref="F156:G156"/>
    <mergeCell ref="F157:G157"/>
    <mergeCell ref="F148:G148"/>
    <mergeCell ref="F149:G149"/>
    <mergeCell ref="F150:G150"/>
    <mergeCell ref="F151:G151"/>
    <mergeCell ref="F152:G152"/>
    <mergeCell ref="F163:G163"/>
    <mergeCell ref="F164:G164"/>
    <mergeCell ref="F165:G165"/>
    <mergeCell ref="F166:G166"/>
    <mergeCell ref="F167:G167"/>
    <mergeCell ref="F158:G158"/>
    <mergeCell ref="F159:G159"/>
    <mergeCell ref="F160:G160"/>
    <mergeCell ref="F161:G161"/>
    <mergeCell ref="F162:G162"/>
    <mergeCell ref="F173:G173"/>
    <mergeCell ref="F174:G174"/>
    <mergeCell ref="F175:G175"/>
    <mergeCell ref="F176:G176"/>
    <mergeCell ref="F177:G177"/>
    <mergeCell ref="F168:G168"/>
    <mergeCell ref="F169:G169"/>
    <mergeCell ref="F170:G170"/>
    <mergeCell ref="F171:G171"/>
    <mergeCell ref="F172:G172"/>
    <mergeCell ref="F183:G183"/>
    <mergeCell ref="F184:G184"/>
    <mergeCell ref="F185:G185"/>
    <mergeCell ref="F186:G186"/>
    <mergeCell ref="F187:G187"/>
    <mergeCell ref="F178:G178"/>
    <mergeCell ref="F179:G179"/>
    <mergeCell ref="F180:G180"/>
    <mergeCell ref="F181:G181"/>
    <mergeCell ref="F182:G182"/>
    <mergeCell ref="F196:G196"/>
    <mergeCell ref="F197:G197"/>
    <mergeCell ref="F188:G188"/>
    <mergeCell ref="F189:G189"/>
    <mergeCell ref="F190:G190"/>
    <mergeCell ref="F191:G191"/>
    <mergeCell ref="F192:G192"/>
    <mergeCell ref="F193:G193"/>
    <mergeCell ref="F194:G194"/>
    <mergeCell ref="F195:G19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9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2612</v>
      </c>
      <c r="O1" t="s">
        <v>144</v>
      </c>
      <c r="T1" t="s">
        <v>255</v>
      </c>
      <c r="U1">
        <v>2184.5800000000036</v>
      </c>
    </row>
    <row r="2" spans="1:21" ht="15.75">
      <c r="A2" s="114"/>
      <c r="B2" s="124" t="s">
        <v>134</v>
      </c>
      <c r="C2" s="120"/>
      <c r="D2" s="120"/>
      <c r="E2" s="120"/>
      <c r="F2" s="120"/>
      <c r="G2" s="120"/>
      <c r="H2" s="120"/>
      <c r="I2" s="125" t="s">
        <v>140</v>
      </c>
      <c r="J2" s="115"/>
      <c r="T2" t="s">
        <v>184</v>
      </c>
      <c r="U2">
        <v>163.84</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2348.4200000000037</v>
      </c>
    </row>
    <row r="5" spans="1:21">
      <c r="A5" s="114"/>
      <c r="B5" s="121" t="s">
        <v>137</v>
      </c>
      <c r="C5" s="120"/>
      <c r="D5" s="120"/>
      <c r="E5" s="120"/>
      <c r="F5" s="120"/>
      <c r="G5" s="120"/>
      <c r="H5" s="120"/>
      <c r="I5" s="120"/>
      <c r="J5" s="115"/>
      <c r="S5" t="s">
        <v>881</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7"/>
      <c r="J10" s="115"/>
    </row>
    <row r="11" spans="1:21">
      <c r="A11" s="114"/>
      <c r="B11" s="114" t="s">
        <v>709</v>
      </c>
      <c r="C11" s="120"/>
      <c r="D11" s="120"/>
      <c r="E11" s="115"/>
      <c r="F11" s="116"/>
      <c r="G11" s="116" t="s">
        <v>709</v>
      </c>
      <c r="H11" s="120"/>
      <c r="I11" s="148"/>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9">
        <v>45184</v>
      </c>
      <c r="J14" s="115"/>
    </row>
    <row r="15" spans="1:21">
      <c r="A15" s="114"/>
      <c r="B15" s="6" t="s">
        <v>6</v>
      </c>
      <c r="C15" s="7"/>
      <c r="D15" s="7"/>
      <c r="E15" s="8"/>
      <c r="F15" s="116"/>
      <c r="G15" s="9" t="s">
        <v>6</v>
      </c>
      <c r="H15" s="120"/>
      <c r="I15" s="150"/>
      <c r="J15" s="115"/>
    </row>
    <row r="16" spans="1:21">
      <c r="A16" s="114"/>
      <c r="B16" s="120"/>
      <c r="C16" s="120"/>
      <c r="D16" s="120"/>
      <c r="E16" s="120"/>
      <c r="F16" s="120"/>
      <c r="G16" s="120"/>
      <c r="H16" s="123" t="s">
        <v>142</v>
      </c>
      <c r="I16" s="129">
        <v>39995</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45184</v>
      </c>
    </row>
    <row r="20" spans="1:16">
      <c r="A20" s="114"/>
      <c r="B20" s="100" t="s">
        <v>198</v>
      </c>
      <c r="C20" s="100" t="s">
        <v>199</v>
      </c>
      <c r="D20" s="117" t="s">
        <v>200</v>
      </c>
      <c r="E20" s="151" t="s">
        <v>201</v>
      </c>
      <c r="F20" s="152"/>
      <c r="G20" s="100" t="s">
        <v>169</v>
      </c>
      <c r="H20" s="100" t="s">
        <v>202</v>
      </c>
      <c r="I20" s="100" t="s">
        <v>21</v>
      </c>
      <c r="J20" s="115"/>
    </row>
    <row r="21" spans="1:16">
      <c r="A21" s="114"/>
      <c r="B21" s="105"/>
      <c r="C21" s="105"/>
      <c r="D21" s="106"/>
      <c r="E21" s="153"/>
      <c r="F21" s="154"/>
      <c r="G21" s="105" t="s">
        <v>141</v>
      </c>
      <c r="H21" s="105"/>
      <c r="I21" s="105"/>
      <c r="J21" s="115"/>
    </row>
    <row r="22" spans="1:16" ht="228">
      <c r="A22" s="114"/>
      <c r="B22" s="107">
        <v>1</v>
      </c>
      <c r="C22" s="10" t="s">
        <v>715</v>
      </c>
      <c r="D22" s="118" t="s">
        <v>699</v>
      </c>
      <c r="E22" s="145"/>
      <c r="F22" s="146"/>
      <c r="G22" s="11" t="s">
        <v>716</v>
      </c>
      <c r="H22" s="14">
        <v>26.01</v>
      </c>
      <c r="I22" s="109">
        <f t="shared" ref="I22:I53" si="0">H22*B22</f>
        <v>26.01</v>
      </c>
      <c r="J22" s="115"/>
    </row>
    <row r="23" spans="1:16" ht="240">
      <c r="A23" s="114"/>
      <c r="B23" s="107">
        <v>1</v>
      </c>
      <c r="C23" s="10" t="s">
        <v>717</v>
      </c>
      <c r="D23" s="118" t="s">
        <v>699</v>
      </c>
      <c r="E23" s="145"/>
      <c r="F23" s="146"/>
      <c r="G23" s="11" t="s">
        <v>718</v>
      </c>
      <c r="H23" s="14">
        <v>25.84</v>
      </c>
      <c r="I23" s="109">
        <f t="shared" si="0"/>
        <v>25.84</v>
      </c>
      <c r="J23" s="115"/>
    </row>
    <row r="24" spans="1:16" ht="108">
      <c r="A24" s="114"/>
      <c r="B24" s="107">
        <v>100</v>
      </c>
      <c r="C24" s="10" t="s">
        <v>719</v>
      </c>
      <c r="D24" s="118" t="s">
        <v>29</v>
      </c>
      <c r="E24" s="145" t="s">
        <v>273</v>
      </c>
      <c r="F24" s="146"/>
      <c r="G24" s="11" t="s">
        <v>720</v>
      </c>
      <c r="H24" s="14">
        <v>0.21</v>
      </c>
      <c r="I24" s="109">
        <f t="shared" si="0"/>
        <v>21</v>
      </c>
      <c r="J24" s="115"/>
    </row>
    <row r="25" spans="1:16" ht="180">
      <c r="A25" s="114"/>
      <c r="B25" s="107">
        <v>10</v>
      </c>
      <c r="C25" s="10" t="s">
        <v>721</v>
      </c>
      <c r="D25" s="118"/>
      <c r="E25" s="145"/>
      <c r="F25" s="146"/>
      <c r="G25" s="11" t="s">
        <v>882</v>
      </c>
      <c r="H25" s="14">
        <v>2.4500000000000002</v>
      </c>
      <c r="I25" s="109">
        <f t="shared" si="0"/>
        <v>24.5</v>
      </c>
      <c r="J25" s="115"/>
    </row>
    <row r="26" spans="1:16" ht="180">
      <c r="A26" s="114"/>
      <c r="B26" s="107">
        <v>5</v>
      </c>
      <c r="C26" s="10" t="s">
        <v>722</v>
      </c>
      <c r="D26" s="118" t="s">
        <v>23</v>
      </c>
      <c r="E26" s="145" t="s">
        <v>528</v>
      </c>
      <c r="F26" s="146"/>
      <c r="G26" s="11" t="s">
        <v>723</v>
      </c>
      <c r="H26" s="14">
        <v>0.99</v>
      </c>
      <c r="I26" s="109">
        <f t="shared" si="0"/>
        <v>4.95</v>
      </c>
      <c r="J26" s="115"/>
    </row>
    <row r="27" spans="1:16" ht="264">
      <c r="A27" s="114"/>
      <c r="B27" s="107">
        <v>5</v>
      </c>
      <c r="C27" s="10" t="s">
        <v>724</v>
      </c>
      <c r="D27" s="118" t="s">
        <v>28</v>
      </c>
      <c r="E27" s="145" t="s">
        <v>635</v>
      </c>
      <c r="F27" s="146"/>
      <c r="G27" s="11" t="s">
        <v>725</v>
      </c>
      <c r="H27" s="14">
        <v>2.06</v>
      </c>
      <c r="I27" s="109">
        <f t="shared" si="0"/>
        <v>10.3</v>
      </c>
      <c r="J27" s="115"/>
    </row>
    <row r="28" spans="1:16" ht="84">
      <c r="A28" s="114"/>
      <c r="B28" s="107">
        <v>20</v>
      </c>
      <c r="C28" s="10" t="s">
        <v>726</v>
      </c>
      <c r="D28" s="118" t="s">
        <v>28</v>
      </c>
      <c r="E28" s="145"/>
      <c r="F28" s="146"/>
      <c r="G28" s="11" t="s">
        <v>727</v>
      </c>
      <c r="H28" s="14">
        <v>0.49</v>
      </c>
      <c r="I28" s="109">
        <f t="shared" si="0"/>
        <v>9.8000000000000007</v>
      </c>
      <c r="J28" s="115"/>
    </row>
    <row r="29" spans="1:16" ht="120">
      <c r="A29" s="114"/>
      <c r="B29" s="107">
        <v>10</v>
      </c>
      <c r="C29" s="10" t="s">
        <v>728</v>
      </c>
      <c r="D29" s="118" t="s">
        <v>25</v>
      </c>
      <c r="E29" s="145" t="s">
        <v>729</v>
      </c>
      <c r="F29" s="146"/>
      <c r="G29" s="11" t="s">
        <v>730</v>
      </c>
      <c r="H29" s="14">
        <v>0.94</v>
      </c>
      <c r="I29" s="109">
        <f t="shared" si="0"/>
        <v>9.3999999999999986</v>
      </c>
      <c r="J29" s="115"/>
    </row>
    <row r="30" spans="1:16" ht="120">
      <c r="A30" s="114"/>
      <c r="B30" s="107">
        <v>10</v>
      </c>
      <c r="C30" s="10" t="s">
        <v>728</v>
      </c>
      <c r="D30" s="118" t="s">
        <v>26</v>
      </c>
      <c r="E30" s="145" t="s">
        <v>348</v>
      </c>
      <c r="F30" s="146"/>
      <c r="G30" s="11" t="s">
        <v>730</v>
      </c>
      <c r="H30" s="14">
        <v>0.94</v>
      </c>
      <c r="I30" s="109">
        <f t="shared" si="0"/>
        <v>9.3999999999999986</v>
      </c>
      <c r="J30" s="115"/>
    </row>
    <row r="31" spans="1:16" ht="120">
      <c r="A31" s="114"/>
      <c r="B31" s="107">
        <v>10</v>
      </c>
      <c r="C31" s="10" t="s">
        <v>728</v>
      </c>
      <c r="D31" s="118" t="s">
        <v>26</v>
      </c>
      <c r="E31" s="145" t="s">
        <v>729</v>
      </c>
      <c r="F31" s="146"/>
      <c r="G31" s="11" t="s">
        <v>730</v>
      </c>
      <c r="H31" s="14">
        <v>0.94</v>
      </c>
      <c r="I31" s="109">
        <f t="shared" si="0"/>
        <v>9.3999999999999986</v>
      </c>
      <c r="J31" s="115"/>
    </row>
    <row r="32" spans="1:16" ht="120">
      <c r="A32" s="114"/>
      <c r="B32" s="107">
        <v>10</v>
      </c>
      <c r="C32" s="10" t="s">
        <v>731</v>
      </c>
      <c r="D32" s="118" t="s">
        <v>294</v>
      </c>
      <c r="E32" s="145" t="s">
        <v>673</v>
      </c>
      <c r="F32" s="146"/>
      <c r="G32" s="11" t="s">
        <v>732</v>
      </c>
      <c r="H32" s="14">
        <v>0.52</v>
      </c>
      <c r="I32" s="109">
        <f t="shared" si="0"/>
        <v>5.2</v>
      </c>
      <c r="J32" s="115"/>
    </row>
    <row r="33" spans="1:10" ht="120">
      <c r="A33" s="114"/>
      <c r="B33" s="107">
        <v>10</v>
      </c>
      <c r="C33" s="10" t="s">
        <v>731</v>
      </c>
      <c r="D33" s="118" t="s">
        <v>294</v>
      </c>
      <c r="E33" s="145" t="s">
        <v>272</v>
      </c>
      <c r="F33" s="146"/>
      <c r="G33" s="11" t="s">
        <v>732</v>
      </c>
      <c r="H33" s="14">
        <v>0.52</v>
      </c>
      <c r="I33" s="109">
        <f t="shared" si="0"/>
        <v>5.2</v>
      </c>
      <c r="J33" s="115"/>
    </row>
    <row r="34" spans="1:10" ht="120">
      <c r="A34" s="114"/>
      <c r="B34" s="107">
        <v>10</v>
      </c>
      <c r="C34" s="10" t="s">
        <v>731</v>
      </c>
      <c r="D34" s="118" t="s">
        <v>294</v>
      </c>
      <c r="E34" s="145" t="s">
        <v>733</v>
      </c>
      <c r="F34" s="146"/>
      <c r="G34" s="11" t="s">
        <v>732</v>
      </c>
      <c r="H34" s="14">
        <v>0.52</v>
      </c>
      <c r="I34" s="109">
        <f t="shared" si="0"/>
        <v>5.2</v>
      </c>
      <c r="J34" s="115"/>
    </row>
    <row r="35" spans="1:10" ht="144">
      <c r="A35" s="114"/>
      <c r="B35" s="107">
        <v>40</v>
      </c>
      <c r="C35" s="10" t="s">
        <v>734</v>
      </c>
      <c r="D35" s="118" t="s">
        <v>23</v>
      </c>
      <c r="E35" s="145"/>
      <c r="F35" s="146"/>
      <c r="G35" s="11" t="s">
        <v>735</v>
      </c>
      <c r="H35" s="14">
        <v>0.28999999999999998</v>
      </c>
      <c r="I35" s="109">
        <f t="shared" si="0"/>
        <v>11.6</v>
      </c>
      <c r="J35" s="115"/>
    </row>
    <row r="36" spans="1:10" ht="288">
      <c r="A36" s="114"/>
      <c r="B36" s="107">
        <v>1</v>
      </c>
      <c r="C36" s="10" t="s">
        <v>736</v>
      </c>
      <c r="D36" s="118" t="s">
        <v>204</v>
      </c>
      <c r="E36" s="145" t="s">
        <v>239</v>
      </c>
      <c r="F36" s="146"/>
      <c r="G36" s="11" t="s">
        <v>737</v>
      </c>
      <c r="H36" s="14">
        <v>25.21</v>
      </c>
      <c r="I36" s="109">
        <f t="shared" si="0"/>
        <v>25.21</v>
      </c>
      <c r="J36" s="115"/>
    </row>
    <row r="37" spans="1:10" ht="216">
      <c r="A37" s="114"/>
      <c r="B37" s="107">
        <v>2</v>
      </c>
      <c r="C37" s="10" t="s">
        <v>738</v>
      </c>
      <c r="D37" s="118" t="s">
        <v>25</v>
      </c>
      <c r="E37" s="145" t="s">
        <v>637</v>
      </c>
      <c r="F37" s="146"/>
      <c r="G37" s="11" t="s">
        <v>739</v>
      </c>
      <c r="H37" s="14">
        <v>5.18</v>
      </c>
      <c r="I37" s="109">
        <f t="shared" si="0"/>
        <v>10.36</v>
      </c>
      <c r="J37" s="115"/>
    </row>
    <row r="38" spans="1:10" ht="204">
      <c r="A38" s="114"/>
      <c r="B38" s="107">
        <v>2</v>
      </c>
      <c r="C38" s="10" t="s">
        <v>740</v>
      </c>
      <c r="D38" s="118" t="s">
        <v>26</v>
      </c>
      <c r="E38" s="145" t="s">
        <v>635</v>
      </c>
      <c r="F38" s="146"/>
      <c r="G38" s="11" t="s">
        <v>741</v>
      </c>
      <c r="H38" s="14">
        <v>5.18</v>
      </c>
      <c r="I38" s="109">
        <f t="shared" si="0"/>
        <v>10.36</v>
      </c>
      <c r="J38" s="115"/>
    </row>
    <row r="39" spans="1:10" ht="108">
      <c r="A39" s="114"/>
      <c r="B39" s="107">
        <v>10</v>
      </c>
      <c r="C39" s="10" t="s">
        <v>742</v>
      </c>
      <c r="D39" s="118" t="s">
        <v>23</v>
      </c>
      <c r="E39" s="145"/>
      <c r="F39" s="146"/>
      <c r="G39" s="11" t="s">
        <v>743</v>
      </c>
      <c r="H39" s="14">
        <v>0.21</v>
      </c>
      <c r="I39" s="109">
        <f t="shared" si="0"/>
        <v>2.1</v>
      </c>
      <c r="J39" s="115"/>
    </row>
    <row r="40" spans="1:10" ht="108">
      <c r="A40" s="114"/>
      <c r="B40" s="107">
        <v>10</v>
      </c>
      <c r="C40" s="10" t="s">
        <v>742</v>
      </c>
      <c r="D40" s="118" t="s">
        <v>25</v>
      </c>
      <c r="E40" s="145"/>
      <c r="F40" s="146"/>
      <c r="G40" s="11" t="s">
        <v>743</v>
      </c>
      <c r="H40" s="14">
        <v>0.21</v>
      </c>
      <c r="I40" s="109">
        <f t="shared" si="0"/>
        <v>2.1</v>
      </c>
      <c r="J40" s="115"/>
    </row>
    <row r="41" spans="1:10" ht="108">
      <c r="A41" s="114"/>
      <c r="B41" s="107">
        <v>10</v>
      </c>
      <c r="C41" s="10" t="s">
        <v>742</v>
      </c>
      <c r="D41" s="118" t="s">
        <v>26</v>
      </c>
      <c r="E41" s="145"/>
      <c r="F41" s="146"/>
      <c r="G41" s="11" t="s">
        <v>743</v>
      </c>
      <c r="H41" s="14">
        <v>0.21</v>
      </c>
      <c r="I41" s="109">
        <f t="shared" si="0"/>
        <v>2.1</v>
      </c>
      <c r="J41" s="115"/>
    </row>
    <row r="42" spans="1:10" ht="108">
      <c r="A42" s="114"/>
      <c r="B42" s="107">
        <v>10</v>
      </c>
      <c r="C42" s="10" t="s">
        <v>742</v>
      </c>
      <c r="D42" s="118" t="s">
        <v>90</v>
      </c>
      <c r="E42" s="145"/>
      <c r="F42" s="146"/>
      <c r="G42" s="11" t="s">
        <v>743</v>
      </c>
      <c r="H42" s="14">
        <v>0.21</v>
      </c>
      <c r="I42" s="109">
        <f t="shared" si="0"/>
        <v>2.1</v>
      </c>
      <c r="J42" s="115"/>
    </row>
    <row r="43" spans="1:10" ht="108">
      <c r="A43" s="114"/>
      <c r="B43" s="107">
        <v>10</v>
      </c>
      <c r="C43" s="10" t="s">
        <v>742</v>
      </c>
      <c r="D43" s="118" t="s">
        <v>27</v>
      </c>
      <c r="E43" s="145"/>
      <c r="F43" s="146"/>
      <c r="G43" s="11" t="s">
        <v>743</v>
      </c>
      <c r="H43" s="14">
        <v>0.21</v>
      </c>
      <c r="I43" s="109">
        <f t="shared" si="0"/>
        <v>2.1</v>
      </c>
      <c r="J43" s="115"/>
    </row>
    <row r="44" spans="1:10" ht="108">
      <c r="A44" s="114"/>
      <c r="B44" s="107">
        <v>10</v>
      </c>
      <c r="C44" s="10" t="s">
        <v>742</v>
      </c>
      <c r="D44" s="118" t="s">
        <v>28</v>
      </c>
      <c r="E44" s="145"/>
      <c r="F44" s="146"/>
      <c r="G44" s="11" t="s">
        <v>743</v>
      </c>
      <c r="H44" s="14">
        <v>0.21</v>
      </c>
      <c r="I44" s="109">
        <f t="shared" si="0"/>
        <v>2.1</v>
      </c>
      <c r="J44" s="115"/>
    </row>
    <row r="45" spans="1:10" ht="108">
      <c r="A45" s="114"/>
      <c r="B45" s="107">
        <v>10</v>
      </c>
      <c r="C45" s="10" t="s">
        <v>742</v>
      </c>
      <c r="D45" s="118" t="s">
        <v>29</v>
      </c>
      <c r="E45" s="145"/>
      <c r="F45" s="146"/>
      <c r="G45" s="11" t="s">
        <v>743</v>
      </c>
      <c r="H45" s="14">
        <v>0.21</v>
      </c>
      <c r="I45" s="109">
        <f t="shared" si="0"/>
        <v>2.1</v>
      </c>
      <c r="J45" s="115"/>
    </row>
    <row r="46" spans="1:10" ht="96">
      <c r="A46" s="114"/>
      <c r="B46" s="107">
        <v>20</v>
      </c>
      <c r="C46" s="10" t="s">
        <v>744</v>
      </c>
      <c r="D46" s="118" t="s">
        <v>23</v>
      </c>
      <c r="E46" s="145"/>
      <c r="F46" s="146"/>
      <c r="G46" s="11" t="s">
        <v>745</v>
      </c>
      <c r="H46" s="14">
        <v>0.21</v>
      </c>
      <c r="I46" s="109">
        <f t="shared" si="0"/>
        <v>4.2</v>
      </c>
      <c r="J46" s="115"/>
    </row>
    <row r="47" spans="1:10" ht="96">
      <c r="A47" s="114"/>
      <c r="B47" s="107">
        <v>20</v>
      </c>
      <c r="C47" s="10" t="s">
        <v>744</v>
      </c>
      <c r="D47" s="118" t="s">
        <v>25</v>
      </c>
      <c r="E47" s="145"/>
      <c r="F47" s="146"/>
      <c r="G47" s="11" t="s">
        <v>745</v>
      </c>
      <c r="H47" s="14">
        <v>0.21</v>
      </c>
      <c r="I47" s="109">
        <f t="shared" si="0"/>
        <v>4.2</v>
      </c>
      <c r="J47" s="115"/>
    </row>
    <row r="48" spans="1:10" ht="96">
      <c r="A48" s="114"/>
      <c r="B48" s="107">
        <v>20</v>
      </c>
      <c r="C48" s="10" t="s">
        <v>744</v>
      </c>
      <c r="D48" s="118" t="s">
        <v>26</v>
      </c>
      <c r="E48" s="145"/>
      <c r="F48" s="146"/>
      <c r="G48" s="11" t="s">
        <v>745</v>
      </c>
      <c r="H48" s="14">
        <v>0.21</v>
      </c>
      <c r="I48" s="109">
        <f t="shared" si="0"/>
        <v>4.2</v>
      </c>
      <c r="J48" s="115"/>
    </row>
    <row r="49" spans="1:10" ht="96">
      <c r="A49" s="114"/>
      <c r="B49" s="107">
        <v>20</v>
      </c>
      <c r="C49" s="10" t="s">
        <v>744</v>
      </c>
      <c r="D49" s="118" t="s">
        <v>90</v>
      </c>
      <c r="E49" s="145"/>
      <c r="F49" s="146"/>
      <c r="G49" s="11" t="s">
        <v>745</v>
      </c>
      <c r="H49" s="14">
        <v>0.21</v>
      </c>
      <c r="I49" s="109">
        <f t="shared" si="0"/>
        <v>4.2</v>
      </c>
      <c r="J49" s="115"/>
    </row>
    <row r="50" spans="1:10" ht="96">
      <c r="A50" s="114"/>
      <c r="B50" s="107">
        <v>20</v>
      </c>
      <c r="C50" s="10" t="s">
        <v>744</v>
      </c>
      <c r="D50" s="118" t="s">
        <v>27</v>
      </c>
      <c r="E50" s="145"/>
      <c r="F50" s="146"/>
      <c r="G50" s="11" t="s">
        <v>745</v>
      </c>
      <c r="H50" s="14">
        <v>0.21</v>
      </c>
      <c r="I50" s="109">
        <f t="shared" si="0"/>
        <v>4.2</v>
      </c>
      <c r="J50" s="115"/>
    </row>
    <row r="51" spans="1:10" ht="96">
      <c r="A51" s="114"/>
      <c r="B51" s="107">
        <v>20</v>
      </c>
      <c r="C51" s="10" t="s">
        <v>744</v>
      </c>
      <c r="D51" s="118" t="s">
        <v>93</v>
      </c>
      <c r="E51" s="145"/>
      <c r="F51" s="146"/>
      <c r="G51" s="11" t="s">
        <v>745</v>
      </c>
      <c r="H51" s="14">
        <v>0.21</v>
      </c>
      <c r="I51" s="109">
        <f t="shared" si="0"/>
        <v>4.2</v>
      </c>
      <c r="J51" s="115"/>
    </row>
    <row r="52" spans="1:10" ht="96">
      <c r="A52" s="114"/>
      <c r="B52" s="107">
        <v>20</v>
      </c>
      <c r="C52" s="10" t="s">
        <v>744</v>
      </c>
      <c r="D52" s="118" t="s">
        <v>28</v>
      </c>
      <c r="E52" s="145"/>
      <c r="F52" s="146"/>
      <c r="G52" s="11" t="s">
        <v>745</v>
      </c>
      <c r="H52" s="14">
        <v>0.21</v>
      </c>
      <c r="I52" s="109">
        <f t="shared" si="0"/>
        <v>4.2</v>
      </c>
      <c r="J52" s="115"/>
    </row>
    <row r="53" spans="1:10" ht="96">
      <c r="A53" s="114"/>
      <c r="B53" s="107">
        <v>20</v>
      </c>
      <c r="C53" s="10" t="s">
        <v>744</v>
      </c>
      <c r="D53" s="118" t="s">
        <v>29</v>
      </c>
      <c r="E53" s="145"/>
      <c r="F53" s="146"/>
      <c r="G53" s="11" t="s">
        <v>745</v>
      </c>
      <c r="H53" s="14">
        <v>0.21</v>
      </c>
      <c r="I53" s="109">
        <f t="shared" si="0"/>
        <v>4.2</v>
      </c>
      <c r="J53" s="115"/>
    </row>
    <row r="54" spans="1:10" ht="108">
      <c r="A54" s="114"/>
      <c r="B54" s="107">
        <v>50</v>
      </c>
      <c r="C54" s="10" t="s">
        <v>746</v>
      </c>
      <c r="D54" s="118" t="s">
        <v>23</v>
      </c>
      <c r="E54" s="145"/>
      <c r="F54" s="146"/>
      <c r="G54" s="11" t="s">
        <v>747</v>
      </c>
      <c r="H54" s="14">
        <v>0.16</v>
      </c>
      <c r="I54" s="109">
        <f t="shared" ref="I54:I85" si="1">H54*B54</f>
        <v>8</v>
      </c>
      <c r="J54" s="115"/>
    </row>
    <row r="55" spans="1:10" ht="108">
      <c r="A55" s="114"/>
      <c r="B55" s="107">
        <v>50</v>
      </c>
      <c r="C55" s="10" t="s">
        <v>746</v>
      </c>
      <c r="D55" s="118" t="s">
        <v>651</v>
      </c>
      <c r="E55" s="145"/>
      <c r="F55" s="146"/>
      <c r="G55" s="11" t="s">
        <v>747</v>
      </c>
      <c r="H55" s="14">
        <v>0.16</v>
      </c>
      <c r="I55" s="109">
        <f t="shared" si="1"/>
        <v>8</v>
      </c>
      <c r="J55" s="115"/>
    </row>
    <row r="56" spans="1:10" ht="108">
      <c r="A56" s="114"/>
      <c r="B56" s="107">
        <v>50</v>
      </c>
      <c r="C56" s="10" t="s">
        <v>746</v>
      </c>
      <c r="D56" s="118" t="s">
        <v>25</v>
      </c>
      <c r="E56" s="145"/>
      <c r="F56" s="146"/>
      <c r="G56" s="11" t="s">
        <v>747</v>
      </c>
      <c r="H56" s="14">
        <v>0.16</v>
      </c>
      <c r="I56" s="109">
        <f t="shared" si="1"/>
        <v>8</v>
      </c>
      <c r="J56" s="115"/>
    </row>
    <row r="57" spans="1:10" ht="108">
      <c r="A57" s="114"/>
      <c r="B57" s="107">
        <v>50</v>
      </c>
      <c r="C57" s="10" t="s">
        <v>746</v>
      </c>
      <c r="D57" s="118" t="s">
        <v>67</v>
      </c>
      <c r="E57" s="145"/>
      <c r="F57" s="146"/>
      <c r="G57" s="11" t="s">
        <v>747</v>
      </c>
      <c r="H57" s="14">
        <v>0.16</v>
      </c>
      <c r="I57" s="109">
        <f t="shared" si="1"/>
        <v>8</v>
      </c>
      <c r="J57" s="115"/>
    </row>
    <row r="58" spans="1:10" ht="108">
      <c r="A58" s="114"/>
      <c r="B58" s="107">
        <v>50</v>
      </c>
      <c r="C58" s="10" t="s">
        <v>746</v>
      </c>
      <c r="D58" s="118" t="s">
        <v>26</v>
      </c>
      <c r="E58" s="145"/>
      <c r="F58" s="146"/>
      <c r="G58" s="11" t="s">
        <v>747</v>
      </c>
      <c r="H58" s="14">
        <v>0.16</v>
      </c>
      <c r="I58" s="109">
        <f t="shared" si="1"/>
        <v>8</v>
      </c>
      <c r="J58" s="115"/>
    </row>
    <row r="59" spans="1:10" ht="108">
      <c r="A59" s="114"/>
      <c r="B59" s="107">
        <v>50</v>
      </c>
      <c r="C59" s="10" t="s">
        <v>746</v>
      </c>
      <c r="D59" s="118" t="s">
        <v>90</v>
      </c>
      <c r="E59" s="145"/>
      <c r="F59" s="146"/>
      <c r="G59" s="11" t="s">
        <v>747</v>
      </c>
      <c r="H59" s="14">
        <v>0.16</v>
      </c>
      <c r="I59" s="109">
        <f t="shared" si="1"/>
        <v>8</v>
      </c>
      <c r="J59" s="115"/>
    </row>
    <row r="60" spans="1:10" ht="108">
      <c r="A60" s="114"/>
      <c r="B60" s="107">
        <v>50</v>
      </c>
      <c r="C60" s="10" t="s">
        <v>746</v>
      </c>
      <c r="D60" s="118" t="s">
        <v>27</v>
      </c>
      <c r="E60" s="145"/>
      <c r="F60" s="146"/>
      <c r="G60" s="11" t="s">
        <v>747</v>
      </c>
      <c r="H60" s="14">
        <v>0.16</v>
      </c>
      <c r="I60" s="109">
        <f t="shared" si="1"/>
        <v>8</v>
      </c>
      <c r="J60" s="115"/>
    </row>
    <row r="61" spans="1:10" ht="108">
      <c r="A61" s="114"/>
      <c r="B61" s="107">
        <v>50</v>
      </c>
      <c r="C61" s="10" t="s">
        <v>746</v>
      </c>
      <c r="D61" s="118" t="s">
        <v>93</v>
      </c>
      <c r="E61" s="145"/>
      <c r="F61" s="146"/>
      <c r="G61" s="11" t="s">
        <v>747</v>
      </c>
      <c r="H61" s="14">
        <v>0.19</v>
      </c>
      <c r="I61" s="109">
        <f t="shared" si="1"/>
        <v>9.5</v>
      </c>
      <c r="J61" s="115"/>
    </row>
    <row r="62" spans="1:10" ht="108">
      <c r="A62" s="114"/>
      <c r="B62" s="107">
        <v>50</v>
      </c>
      <c r="C62" s="10" t="s">
        <v>746</v>
      </c>
      <c r="D62" s="118" t="s">
        <v>28</v>
      </c>
      <c r="E62" s="145"/>
      <c r="F62" s="146"/>
      <c r="G62" s="11" t="s">
        <v>747</v>
      </c>
      <c r="H62" s="14">
        <v>0.19</v>
      </c>
      <c r="I62" s="109">
        <f t="shared" si="1"/>
        <v>9.5</v>
      </c>
      <c r="J62" s="115"/>
    </row>
    <row r="63" spans="1:10" ht="108">
      <c r="A63" s="114"/>
      <c r="B63" s="107">
        <v>50</v>
      </c>
      <c r="C63" s="10" t="s">
        <v>746</v>
      </c>
      <c r="D63" s="118" t="s">
        <v>29</v>
      </c>
      <c r="E63" s="145"/>
      <c r="F63" s="146"/>
      <c r="G63" s="11" t="s">
        <v>747</v>
      </c>
      <c r="H63" s="14">
        <v>0.19</v>
      </c>
      <c r="I63" s="109">
        <f t="shared" si="1"/>
        <v>9.5</v>
      </c>
      <c r="J63" s="115"/>
    </row>
    <row r="64" spans="1:10" ht="96">
      <c r="A64" s="114"/>
      <c r="B64" s="107">
        <v>50</v>
      </c>
      <c r="C64" s="10" t="s">
        <v>748</v>
      </c>
      <c r="D64" s="118" t="s">
        <v>23</v>
      </c>
      <c r="E64" s="145"/>
      <c r="F64" s="146"/>
      <c r="G64" s="11" t="s">
        <v>749</v>
      </c>
      <c r="H64" s="14">
        <v>0.21</v>
      </c>
      <c r="I64" s="109">
        <f t="shared" si="1"/>
        <v>10.5</v>
      </c>
      <c r="J64" s="115"/>
    </row>
    <row r="65" spans="1:10" ht="96">
      <c r="A65" s="114"/>
      <c r="B65" s="107">
        <v>50</v>
      </c>
      <c r="C65" s="10" t="s">
        <v>748</v>
      </c>
      <c r="D65" s="118" t="s">
        <v>25</v>
      </c>
      <c r="E65" s="145"/>
      <c r="F65" s="146"/>
      <c r="G65" s="11" t="s">
        <v>749</v>
      </c>
      <c r="H65" s="14">
        <v>0.21</v>
      </c>
      <c r="I65" s="109">
        <f t="shared" si="1"/>
        <v>10.5</v>
      </c>
      <c r="J65" s="115"/>
    </row>
    <row r="66" spans="1:10" ht="96">
      <c r="A66" s="114"/>
      <c r="B66" s="107">
        <v>50</v>
      </c>
      <c r="C66" s="10" t="s">
        <v>748</v>
      </c>
      <c r="D66" s="118" t="s">
        <v>26</v>
      </c>
      <c r="E66" s="145"/>
      <c r="F66" s="146"/>
      <c r="G66" s="11" t="s">
        <v>749</v>
      </c>
      <c r="H66" s="14">
        <v>0.21</v>
      </c>
      <c r="I66" s="109">
        <f t="shared" si="1"/>
        <v>10.5</v>
      </c>
      <c r="J66" s="115"/>
    </row>
    <row r="67" spans="1:10" ht="96">
      <c r="A67" s="114"/>
      <c r="B67" s="107">
        <v>50</v>
      </c>
      <c r="C67" s="10" t="s">
        <v>748</v>
      </c>
      <c r="D67" s="118" t="s">
        <v>90</v>
      </c>
      <c r="E67" s="145"/>
      <c r="F67" s="146"/>
      <c r="G67" s="11" t="s">
        <v>749</v>
      </c>
      <c r="H67" s="14">
        <v>0.21</v>
      </c>
      <c r="I67" s="109">
        <f t="shared" si="1"/>
        <v>10.5</v>
      </c>
      <c r="J67" s="115"/>
    </row>
    <row r="68" spans="1:10" ht="96">
      <c r="A68" s="114"/>
      <c r="B68" s="107">
        <v>50</v>
      </c>
      <c r="C68" s="10" t="s">
        <v>748</v>
      </c>
      <c r="D68" s="118" t="s">
        <v>27</v>
      </c>
      <c r="E68" s="145"/>
      <c r="F68" s="146"/>
      <c r="G68" s="11" t="s">
        <v>749</v>
      </c>
      <c r="H68" s="14">
        <v>0.21</v>
      </c>
      <c r="I68" s="109">
        <f t="shared" si="1"/>
        <v>10.5</v>
      </c>
      <c r="J68" s="115"/>
    </row>
    <row r="69" spans="1:10" ht="96">
      <c r="A69" s="114"/>
      <c r="B69" s="107">
        <v>50</v>
      </c>
      <c r="C69" s="10" t="s">
        <v>748</v>
      </c>
      <c r="D69" s="118" t="s">
        <v>93</v>
      </c>
      <c r="E69" s="145"/>
      <c r="F69" s="146"/>
      <c r="G69" s="11" t="s">
        <v>749</v>
      </c>
      <c r="H69" s="14">
        <v>0.21</v>
      </c>
      <c r="I69" s="109">
        <f t="shared" si="1"/>
        <v>10.5</v>
      </c>
      <c r="J69" s="115"/>
    </row>
    <row r="70" spans="1:10" ht="96">
      <c r="A70" s="114"/>
      <c r="B70" s="107">
        <v>50</v>
      </c>
      <c r="C70" s="10" t="s">
        <v>748</v>
      </c>
      <c r="D70" s="118" t="s">
        <v>28</v>
      </c>
      <c r="E70" s="145"/>
      <c r="F70" s="146"/>
      <c r="G70" s="11" t="s">
        <v>749</v>
      </c>
      <c r="H70" s="14">
        <v>0.21</v>
      </c>
      <c r="I70" s="109">
        <f t="shared" si="1"/>
        <v>10.5</v>
      </c>
      <c r="J70" s="115"/>
    </row>
    <row r="71" spans="1:10" ht="96">
      <c r="A71" s="114"/>
      <c r="B71" s="107">
        <v>50</v>
      </c>
      <c r="C71" s="10" t="s">
        <v>748</v>
      </c>
      <c r="D71" s="118" t="s">
        <v>29</v>
      </c>
      <c r="E71" s="145"/>
      <c r="F71" s="146"/>
      <c r="G71" s="11" t="s">
        <v>749</v>
      </c>
      <c r="H71" s="14">
        <v>0.21</v>
      </c>
      <c r="I71" s="109">
        <f t="shared" si="1"/>
        <v>10.5</v>
      </c>
      <c r="J71" s="115"/>
    </row>
    <row r="72" spans="1:10" ht="96">
      <c r="A72" s="114"/>
      <c r="B72" s="107">
        <v>50</v>
      </c>
      <c r="C72" s="10" t="s">
        <v>748</v>
      </c>
      <c r="D72" s="118" t="s">
        <v>47</v>
      </c>
      <c r="E72" s="145"/>
      <c r="F72" s="146"/>
      <c r="G72" s="11" t="s">
        <v>749</v>
      </c>
      <c r="H72" s="14">
        <v>0.21</v>
      </c>
      <c r="I72" s="109">
        <f t="shared" si="1"/>
        <v>10.5</v>
      </c>
      <c r="J72" s="115"/>
    </row>
    <row r="73" spans="1:10" ht="144">
      <c r="A73" s="114"/>
      <c r="B73" s="107">
        <v>10</v>
      </c>
      <c r="C73" s="10" t="s">
        <v>750</v>
      </c>
      <c r="D73" s="118" t="s">
        <v>23</v>
      </c>
      <c r="E73" s="145"/>
      <c r="F73" s="146"/>
      <c r="G73" s="11" t="s">
        <v>751</v>
      </c>
      <c r="H73" s="14">
        <v>0.59</v>
      </c>
      <c r="I73" s="109">
        <f t="shared" si="1"/>
        <v>5.8999999999999995</v>
      </c>
      <c r="J73" s="115"/>
    </row>
    <row r="74" spans="1:10" ht="180">
      <c r="A74" s="114"/>
      <c r="B74" s="107">
        <v>20</v>
      </c>
      <c r="C74" s="10" t="s">
        <v>752</v>
      </c>
      <c r="D74" s="118" t="s">
        <v>273</v>
      </c>
      <c r="E74" s="145"/>
      <c r="F74" s="146"/>
      <c r="G74" s="11" t="s">
        <v>883</v>
      </c>
      <c r="H74" s="14">
        <v>0.18</v>
      </c>
      <c r="I74" s="109">
        <f t="shared" si="1"/>
        <v>3.5999999999999996</v>
      </c>
      <c r="J74" s="115"/>
    </row>
    <row r="75" spans="1:10" ht="180">
      <c r="A75" s="114"/>
      <c r="B75" s="107">
        <v>20</v>
      </c>
      <c r="C75" s="10" t="s">
        <v>752</v>
      </c>
      <c r="D75" s="118" t="s">
        <v>583</v>
      </c>
      <c r="E75" s="145"/>
      <c r="F75" s="146"/>
      <c r="G75" s="11" t="s">
        <v>883</v>
      </c>
      <c r="H75" s="14">
        <v>0.18</v>
      </c>
      <c r="I75" s="109">
        <f t="shared" si="1"/>
        <v>3.5999999999999996</v>
      </c>
      <c r="J75" s="115"/>
    </row>
    <row r="76" spans="1:10" ht="180">
      <c r="A76" s="114"/>
      <c r="B76" s="107">
        <v>20</v>
      </c>
      <c r="C76" s="10" t="s">
        <v>752</v>
      </c>
      <c r="D76" s="118" t="s">
        <v>673</v>
      </c>
      <c r="E76" s="145"/>
      <c r="F76" s="146"/>
      <c r="G76" s="11" t="s">
        <v>883</v>
      </c>
      <c r="H76" s="14">
        <v>0.18</v>
      </c>
      <c r="I76" s="109">
        <f t="shared" si="1"/>
        <v>3.5999999999999996</v>
      </c>
      <c r="J76" s="115"/>
    </row>
    <row r="77" spans="1:10" ht="180">
      <c r="A77" s="114"/>
      <c r="B77" s="107">
        <v>20</v>
      </c>
      <c r="C77" s="10" t="s">
        <v>752</v>
      </c>
      <c r="D77" s="118" t="s">
        <v>484</v>
      </c>
      <c r="E77" s="145"/>
      <c r="F77" s="146"/>
      <c r="G77" s="11" t="s">
        <v>883</v>
      </c>
      <c r="H77" s="14">
        <v>0.18</v>
      </c>
      <c r="I77" s="109">
        <f t="shared" si="1"/>
        <v>3.5999999999999996</v>
      </c>
      <c r="J77" s="115"/>
    </row>
    <row r="78" spans="1:10" ht="180">
      <c r="A78" s="114"/>
      <c r="B78" s="107">
        <v>20</v>
      </c>
      <c r="C78" s="10" t="s">
        <v>752</v>
      </c>
      <c r="D78" s="118" t="s">
        <v>753</v>
      </c>
      <c r="E78" s="145"/>
      <c r="F78" s="146"/>
      <c r="G78" s="11" t="s">
        <v>883</v>
      </c>
      <c r="H78" s="14">
        <v>0.18</v>
      </c>
      <c r="I78" s="109">
        <f t="shared" si="1"/>
        <v>3.5999999999999996</v>
      </c>
      <c r="J78" s="115"/>
    </row>
    <row r="79" spans="1:10" ht="180">
      <c r="A79" s="114"/>
      <c r="B79" s="107">
        <v>20</v>
      </c>
      <c r="C79" s="10" t="s">
        <v>752</v>
      </c>
      <c r="D79" s="118" t="s">
        <v>754</v>
      </c>
      <c r="E79" s="145"/>
      <c r="F79" s="146"/>
      <c r="G79" s="11" t="s">
        <v>883</v>
      </c>
      <c r="H79" s="14">
        <v>0.18</v>
      </c>
      <c r="I79" s="109">
        <f t="shared" si="1"/>
        <v>3.5999999999999996</v>
      </c>
      <c r="J79" s="115"/>
    </row>
    <row r="80" spans="1:10" ht="180">
      <c r="A80" s="114"/>
      <c r="B80" s="107">
        <v>20</v>
      </c>
      <c r="C80" s="10" t="s">
        <v>752</v>
      </c>
      <c r="D80" s="118" t="s">
        <v>755</v>
      </c>
      <c r="E80" s="145"/>
      <c r="F80" s="146"/>
      <c r="G80" s="11" t="s">
        <v>883</v>
      </c>
      <c r="H80" s="14">
        <v>0.18</v>
      </c>
      <c r="I80" s="109">
        <f t="shared" si="1"/>
        <v>3.5999999999999996</v>
      </c>
      <c r="J80" s="115"/>
    </row>
    <row r="81" spans="1:10" ht="180">
      <c r="A81" s="114"/>
      <c r="B81" s="107">
        <v>20</v>
      </c>
      <c r="C81" s="10" t="s">
        <v>752</v>
      </c>
      <c r="D81" s="118" t="s">
        <v>756</v>
      </c>
      <c r="E81" s="145"/>
      <c r="F81" s="146"/>
      <c r="G81" s="11" t="s">
        <v>883</v>
      </c>
      <c r="H81" s="14">
        <v>0.18</v>
      </c>
      <c r="I81" s="109">
        <f t="shared" si="1"/>
        <v>3.5999999999999996</v>
      </c>
      <c r="J81" s="115"/>
    </row>
    <row r="82" spans="1:10" ht="180">
      <c r="A82" s="114"/>
      <c r="B82" s="107">
        <v>20</v>
      </c>
      <c r="C82" s="10" t="s">
        <v>752</v>
      </c>
      <c r="D82" s="118" t="s">
        <v>757</v>
      </c>
      <c r="E82" s="145"/>
      <c r="F82" s="146"/>
      <c r="G82" s="11" t="s">
        <v>883</v>
      </c>
      <c r="H82" s="14">
        <v>0.18</v>
      </c>
      <c r="I82" s="109">
        <f t="shared" si="1"/>
        <v>3.5999999999999996</v>
      </c>
      <c r="J82" s="115"/>
    </row>
    <row r="83" spans="1:10" ht="144">
      <c r="A83" s="114"/>
      <c r="B83" s="107">
        <v>1</v>
      </c>
      <c r="C83" s="10" t="s">
        <v>758</v>
      </c>
      <c r="D83" s="118"/>
      <c r="E83" s="145"/>
      <c r="F83" s="146"/>
      <c r="G83" s="11" t="s">
        <v>759</v>
      </c>
      <c r="H83" s="14">
        <v>10.69</v>
      </c>
      <c r="I83" s="109">
        <f t="shared" si="1"/>
        <v>10.69</v>
      </c>
      <c r="J83" s="115"/>
    </row>
    <row r="84" spans="1:10" ht="168">
      <c r="A84" s="114"/>
      <c r="B84" s="107">
        <v>10</v>
      </c>
      <c r="C84" s="10" t="s">
        <v>760</v>
      </c>
      <c r="D84" s="118" t="s">
        <v>23</v>
      </c>
      <c r="E84" s="145"/>
      <c r="F84" s="146"/>
      <c r="G84" s="11" t="s">
        <v>761</v>
      </c>
      <c r="H84" s="14">
        <v>1.35</v>
      </c>
      <c r="I84" s="109">
        <f t="shared" si="1"/>
        <v>13.5</v>
      </c>
      <c r="J84" s="115"/>
    </row>
    <row r="85" spans="1:10" ht="108">
      <c r="A85" s="114"/>
      <c r="B85" s="107">
        <v>50</v>
      </c>
      <c r="C85" s="10" t="s">
        <v>762</v>
      </c>
      <c r="D85" s="118" t="s">
        <v>26</v>
      </c>
      <c r="E85" s="145"/>
      <c r="F85" s="146"/>
      <c r="G85" s="11" t="s">
        <v>763</v>
      </c>
      <c r="H85" s="14">
        <v>0.28999999999999998</v>
      </c>
      <c r="I85" s="109">
        <f t="shared" si="1"/>
        <v>14.499999999999998</v>
      </c>
      <c r="J85" s="115"/>
    </row>
    <row r="86" spans="1:10" ht="108">
      <c r="A86" s="114"/>
      <c r="B86" s="107">
        <v>50</v>
      </c>
      <c r="C86" s="10" t="s">
        <v>762</v>
      </c>
      <c r="D86" s="118" t="s">
        <v>27</v>
      </c>
      <c r="E86" s="145"/>
      <c r="F86" s="146"/>
      <c r="G86" s="11" t="s">
        <v>763</v>
      </c>
      <c r="H86" s="14">
        <v>0.28999999999999998</v>
      </c>
      <c r="I86" s="109">
        <f t="shared" ref="I86:I117" si="2">H86*B86</f>
        <v>14.499999999999998</v>
      </c>
      <c r="J86" s="115"/>
    </row>
    <row r="87" spans="1:10" ht="120">
      <c r="A87" s="114"/>
      <c r="B87" s="107">
        <v>10</v>
      </c>
      <c r="C87" s="10" t="s">
        <v>764</v>
      </c>
      <c r="D87" s="118" t="s">
        <v>27</v>
      </c>
      <c r="E87" s="145"/>
      <c r="F87" s="146"/>
      <c r="G87" s="11" t="s">
        <v>765</v>
      </c>
      <c r="H87" s="14">
        <v>1.89</v>
      </c>
      <c r="I87" s="109">
        <f t="shared" si="2"/>
        <v>18.899999999999999</v>
      </c>
      <c r="J87" s="115"/>
    </row>
    <row r="88" spans="1:10" ht="72">
      <c r="A88" s="114"/>
      <c r="B88" s="107">
        <v>10</v>
      </c>
      <c r="C88" s="10" t="s">
        <v>766</v>
      </c>
      <c r="D88" s="118" t="s">
        <v>767</v>
      </c>
      <c r="E88" s="145"/>
      <c r="F88" s="146"/>
      <c r="G88" s="11" t="s">
        <v>768</v>
      </c>
      <c r="H88" s="14">
        <v>2.2400000000000002</v>
      </c>
      <c r="I88" s="109">
        <f t="shared" si="2"/>
        <v>22.400000000000002</v>
      </c>
      <c r="J88" s="115"/>
    </row>
    <row r="89" spans="1:10" ht="96">
      <c r="A89" s="114"/>
      <c r="B89" s="107">
        <v>20</v>
      </c>
      <c r="C89" s="10" t="s">
        <v>769</v>
      </c>
      <c r="D89" s="118" t="s">
        <v>25</v>
      </c>
      <c r="E89" s="145" t="s">
        <v>273</v>
      </c>
      <c r="F89" s="146"/>
      <c r="G89" s="11" t="s">
        <v>770</v>
      </c>
      <c r="H89" s="14">
        <v>0.26</v>
      </c>
      <c r="I89" s="109">
        <f t="shared" si="2"/>
        <v>5.2</v>
      </c>
      <c r="J89" s="115"/>
    </row>
    <row r="90" spans="1:10" ht="120">
      <c r="A90" s="114"/>
      <c r="B90" s="107">
        <v>6</v>
      </c>
      <c r="C90" s="10" t="s">
        <v>771</v>
      </c>
      <c r="D90" s="118" t="s">
        <v>772</v>
      </c>
      <c r="E90" s="145"/>
      <c r="F90" s="146"/>
      <c r="G90" s="11" t="s">
        <v>773</v>
      </c>
      <c r="H90" s="14">
        <v>2.2400000000000002</v>
      </c>
      <c r="I90" s="109">
        <f t="shared" si="2"/>
        <v>13.440000000000001</v>
      </c>
      <c r="J90" s="115"/>
    </row>
    <row r="91" spans="1:10" ht="120">
      <c r="A91" s="114"/>
      <c r="B91" s="107">
        <v>6</v>
      </c>
      <c r="C91" s="10" t="s">
        <v>771</v>
      </c>
      <c r="D91" s="118" t="s">
        <v>774</v>
      </c>
      <c r="E91" s="145"/>
      <c r="F91" s="146"/>
      <c r="G91" s="11" t="s">
        <v>773</v>
      </c>
      <c r="H91" s="14">
        <v>2.44</v>
      </c>
      <c r="I91" s="109">
        <f t="shared" si="2"/>
        <v>14.64</v>
      </c>
      <c r="J91" s="115"/>
    </row>
    <row r="92" spans="1:10" ht="84">
      <c r="A92" s="114"/>
      <c r="B92" s="107">
        <v>10</v>
      </c>
      <c r="C92" s="10" t="s">
        <v>775</v>
      </c>
      <c r="D92" s="118" t="s">
        <v>776</v>
      </c>
      <c r="E92" s="145" t="s">
        <v>273</v>
      </c>
      <c r="F92" s="146"/>
      <c r="G92" s="11" t="s">
        <v>777</v>
      </c>
      <c r="H92" s="14">
        <v>2.4900000000000002</v>
      </c>
      <c r="I92" s="109">
        <f t="shared" si="2"/>
        <v>24.900000000000002</v>
      </c>
      <c r="J92" s="115"/>
    </row>
    <row r="93" spans="1:10" ht="84">
      <c r="A93" s="114"/>
      <c r="B93" s="107">
        <v>10</v>
      </c>
      <c r="C93" s="10" t="s">
        <v>775</v>
      </c>
      <c r="D93" s="118" t="s">
        <v>776</v>
      </c>
      <c r="E93" s="145" t="s">
        <v>272</v>
      </c>
      <c r="F93" s="146"/>
      <c r="G93" s="11" t="s">
        <v>777</v>
      </c>
      <c r="H93" s="14">
        <v>2.4900000000000002</v>
      </c>
      <c r="I93" s="109">
        <f t="shared" si="2"/>
        <v>24.900000000000002</v>
      </c>
      <c r="J93" s="115"/>
    </row>
    <row r="94" spans="1:10" ht="228">
      <c r="A94" s="114"/>
      <c r="B94" s="107">
        <v>10</v>
      </c>
      <c r="C94" s="10" t="s">
        <v>778</v>
      </c>
      <c r="D94" s="118" t="s">
        <v>779</v>
      </c>
      <c r="E94" s="145" t="s">
        <v>273</v>
      </c>
      <c r="F94" s="146"/>
      <c r="G94" s="11" t="s">
        <v>780</v>
      </c>
      <c r="H94" s="14">
        <v>1.79</v>
      </c>
      <c r="I94" s="109">
        <f t="shared" si="2"/>
        <v>17.899999999999999</v>
      </c>
      <c r="J94" s="115"/>
    </row>
    <row r="95" spans="1:10" ht="228">
      <c r="A95" s="114"/>
      <c r="B95" s="107">
        <v>10</v>
      </c>
      <c r="C95" s="10" t="s">
        <v>778</v>
      </c>
      <c r="D95" s="118" t="s">
        <v>781</v>
      </c>
      <c r="E95" s="145" t="s">
        <v>273</v>
      </c>
      <c r="F95" s="146"/>
      <c r="G95" s="11" t="s">
        <v>780</v>
      </c>
      <c r="H95" s="14">
        <v>2.33</v>
      </c>
      <c r="I95" s="109">
        <f t="shared" si="2"/>
        <v>23.3</v>
      </c>
      <c r="J95" s="115"/>
    </row>
    <row r="96" spans="1:10" ht="228">
      <c r="A96" s="114"/>
      <c r="B96" s="107">
        <v>10</v>
      </c>
      <c r="C96" s="10" t="s">
        <v>778</v>
      </c>
      <c r="D96" s="118" t="s">
        <v>782</v>
      </c>
      <c r="E96" s="145" t="s">
        <v>273</v>
      </c>
      <c r="F96" s="146"/>
      <c r="G96" s="11" t="s">
        <v>780</v>
      </c>
      <c r="H96" s="14">
        <v>2.6</v>
      </c>
      <c r="I96" s="109">
        <f t="shared" si="2"/>
        <v>26</v>
      </c>
      <c r="J96" s="115"/>
    </row>
    <row r="97" spans="1:10" ht="228">
      <c r="A97" s="114"/>
      <c r="B97" s="107">
        <v>10</v>
      </c>
      <c r="C97" s="10" t="s">
        <v>778</v>
      </c>
      <c r="D97" s="118" t="s">
        <v>782</v>
      </c>
      <c r="E97" s="145" t="s">
        <v>272</v>
      </c>
      <c r="F97" s="146"/>
      <c r="G97" s="11" t="s">
        <v>780</v>
      </c>
      <c r="H97" s="14">
        <v>2.6</v>
      </c>
      <c r="I97" s="109">
        <f t="shared" si="2"/>
        <v>26</v>
      </c>
      <c r="J97" s="115"/>
    </row>
    <row r="98" spans="1:10" ht="228">
      <c r="A98" s="114"/>
      <c r="B98" s="107">
        <v>10</v>
      </c>
      <c r="C98" s="10" t="s">
        <v>778</v>
      </c>
      <c r="D98" s="118" t="s">
        <v>783</v>
      </c>
      <c r="E98" s="145" t="s">
        <v>273</v>
      </c>
      <c r="F98" s="146"/>
      <c r="G98" s="11" t="s">
        <v>780</v>
      </c>
      <c r="H98" s="14">
        <v>3.23</v>
      </c>
      <c r="I98" s="109">
        <f t="shared" si="2"/>
        <v>32.299999999999997</v>
      </c>
      <c r="J98" s="115"/>
    </row>
    <row r="99" spans="1:10" ht="60">
      <c r="A99" s="114"/>
      <c r="B99" s="107">
        <v>20</v>
      </c>
      <c r="C99" s="10" t="s">
        <v>784</v>
      </c>
      <c r="D99" s="118" t="s">
        <v>785</v>
      </c>
      <c r="E99" s="145" t="s">
        <v>273</v>
      </c>
      <c r="F99" s="146"/>
      <c r="G99" s="11" t="s">
        <v>786</v>
      </c>
      <c r="H99" s="14">
        <v>0.38</v>
      </c>
      <c r="I99" s="109">
        <f t="shared" si="2"/>
        <v>7.6</v>
      </c>
      <c r="J99" s="115"/>
    </row>
    <row r="100" spans="1:10" ht="60">
      <c r="A100" s="114"/>
      <c r="B100" s="107">
        <v>10</v>
      </c>
      <c r="C100" s="10" t="s">
        <v>784</v>
      </c>
      <c r="D100" s="118" t="s">
        <v>787</v>
      </c>
      <c r="E100" s="145" t="s">
        <v>753</v>
      </c>
      <c r="F100" s="146"/>
      <c r="G100" s="11" t="s">
        <v>786</v>
      </c>
      <c r="H100" s="14">
        <v>0.56000000000000005</v>
      </c>
      <c r="I100" s="109">
        <f t="shared" si="2"/>
        <v>5.6000000000000005</v>
      </c>
      <c r="J100" s="115"/>
    </row>
    <row r="101" spans="1:10" ht="60">
      <c r="A101" s="114"/>
      <c r="B101" s="107">
        <v>10</v>
      </c>
      <c r="C101" s="10" t="s">
        <v>784</v>
      </c>
      <c r="D101" s="118" t="s">
        <v>787</v>
      </c>
      <c r="E101" s="145" t="s">
        <v>755</v>
      </c>
      <c r="F101" s="146"/>
      <c r="G101" s="11" t="s">
        <v>786</v>
      </c>
      <c r="H101" s="14">
        <v>0.56000000000000005</v>
      </c>
      <c r="I101" s="109">
        <f t="shared" si="2"/>
        <v>5.6000000000000005</v>
      </c>
      <c r="J101" s="115"/>
    </row>
    <row r="102" spans="1:10" ht="60">
      <c r="A102" s="114"/>
      <c r="B102" s="107">
        <v>10</v>
      </c>
      <c r="C102" s="10" t="s">
        <v>784</v>
      </c>
      <c r="D102" s="118" t="s">
        <v>783</v>
      </c>
      <c r="E102" s="145" t="s">
        <v>673</v>
      </c>
      <c r="F102" s="146"/>
      <c r="G102" s="11" t="s">
        <v>786</v>
      </c>
      <c r="H102" s="14">
        <v>0.62</v>
      </c>
      <c r="I102" s="109">
        <f t="shared" si="2"/>
        <v>6.2</v>
      </c>
      <c r="J102" s="115"/>
    </row>
    <row r="103" spans="1:10" ht="60">
      <c r="A103" s="114"/>
      <c r="B103" s="107">
        <v>10</v>
      </c>
      <c r="C103" s="10" t="s">
        <v>784</v>
      </c>
      <c r="D103" s="118" t="s">
        <v>783</v>
      </c>
      <c r="E103" s="145" t="s">
        <v>753</v>
      </c>
      <c r="F103" s="146"/>
      <c r="G103" s="11" t="s">
        <v>786</v>
      </c>
      <c r="H103" s="14">
        <v>0.62</v>
      </c>
      <c r="I103" s="109">
        <f t="shared" si="2"/>
        <v>6.2</v>
      </c>
      <c r="J103" s="115"/>
    </row>
    <row r="104" spans="1:10" ht="60">
      <c r="A104" s="114"/>
      <c r="B104" s="107">
        <v>10</v>
      </c>
      <c r="C104" s="10" t="s">
        <v>784</v>
      </c>
      <c r="D104" s="118" t="s">
        <v>772</v>
      </c>
      <c r="E104" s="145" t="s">
        <v>788</v>
      </c>
      <c r="F104" s="146"/>
      <c r="G104" s="11" t="s">
        <v>786</v>
      </c>
      <c r="H104" s="14">
        <v>0.66</v>
      </c>
      <c r="I104" s="109">
        <f t="shared" si="2"/>
        <v>6.6000000000000005</v>
      </c>
      <c r="J104" s="115"/>
    </row>
    <row r="105" spans="1:10" ht="120">
      <c r="A105" s="114"/>
      <c r="B105" s="107">
        <v>3</v>
      </c>
      <c r="C105" s="10" t="s">
        <v>789</v>
      </c>
      <c r="D105" s="118" t="s">
        <v>25</v>
      </c>
      <c r="E105" s="145"/>
      <c r="F105" s="146"/>
      <c r="G105" s="11" t="s">
        <v>222</v>
      </c>
      <c r="H105" s="14">
        <v>17.45</v>
      </c>
      <c r="I105" s="109">
        <f t="shared" si="2"/>
        <v>52.349999999999994</v>
      </c>
      <c r="J105" s="115"/>
    </row>
    <row r="106" spans="1:10" ht="120">
      <c r="A106" s="114"/>
      <c r="B106" s="107">
        <v>3</v>
      </c>
      <c r="C106" s="10" t="s">
        <v>789</v>
      </c>
      <c r="D106" s="118" t="s">
        <v>26</v>
      </c>
      <c r="E106" s="145"/>
      <c r="F106" s="146"/>
      <c r="G106" s="11" t="s">
        <v>222</v>
      </c>
      <c r="H106" s="14">
        <v>21.57</v>
      </c>
      <c r="I106" s="109">
        <f t="shared" si="2"/>
        <v>64.710000000000008</v>
      </c>
      <c r="J106" s="115"/>
    </row>
    <row r="107" spans="1:10" ht="120">
      <c r="A107" s="114"/>
      <c r="B107" s="107">
        <v>3</v>
      </c>
      <c r="C107" s="10" t="s">
        <v>789</v>
      </c>
      <c r="D107" s="118" t="s">
        <v>27</v>
      </c>
      <c r="E107" s="145"/>
      <c r="F107" s="146"/>
      <c r="G107" s="11" t="s">
        <v>222</v>
      </c>
      <c r="H107" s="14">
        <v>26.46</v>
      </c>
      <c r="I107" s="109">
        <f t="shared" si="2"/>
        <v>79.38</v>
      </c>
      <c r="J107" s="115"/>
    </row>
    <row r="108" spans="1:10" ht="168">
      <c r="A108" s="114"/>
      <c r="B108" s="107">
        <v>10</v>
      </c>
      <c r="C108" s="10" t="s">
        <v>790</v>
      </c>
      <c r="D108" s="118" t="s">
        <v>25</v>
      </c>
      <c r="E108" s="145"/>
      <c r="F108" s="146"/>
      <c r="G108" s="11" t="s">
        <v>791</v>
      </c>
      <c r="H108" s="14">
        <v>1.55</v>
      </c>
      <c r="I108" s="109">
        <f t="shared" si="2"/>
        <v>15.5</v>
      </c>
      <c r="J108" s="115"/>
    </row>
    <row r="109" spans="1:10" ht="168">
      <c r="A109" s="114"/>
      <c r="B109" s="107">
        <v>10</v>
      </c>
      <c r="C109" s="10" t="s">
        <v>790</v>
      </c>
      <c r="D109" s="118" t="s">
        <v>26</v>
      </c>
      <c r="E109" s="145"/>
      <c r="F109" s="146"/>
      <c r="G109" s="11" t="s">
        <v>791</v>
      </c>
      <c r="H109" s="14">
        <v>1.62</v>
      </c>
      <c r="I109" s="109">
        <f t="shared" si="2"/>
        <v>16.200000000000003</v>
      </c>
      <c r="J109" s="115"/>
    </row>
    <row r="110" spans="1:10" ht="384">
      <c r="A110" s="114"/>
      <c r="B110" s="107">
        <v>10</v>
      </c>
      <c r="C110" s="10" t="s">
        <v>792</v>
      </c>
      <c r="D110" s="118" t="s">
        <v>793</v>
      </c>
      <c r="E110" s="145"/>
      <c r="F110" s="146"/>
      <c r="G110" s="11" t="s">
        <v>794</v>
      </c>
      <c r="H110" s="14">
        <v>0.79</v>
      </c>
      <c r="I110" s="109">
        <f t="shared" si="2"/>
        <v>7.9</v>
      </c>
      <c r="J110" s="115"/>
    </row>
    <row r="111" spans="1:10" ht="384">
      <c r="A111" s="114"/>
      <c r="B111" s="107">
        <v>10</v>
      </c>
      <c r="C111" s="10" t="s">
        <v>792</v>
      </c>
      <c r="D111" s="118" t="s">
        <v>795</v>
      </c>
      <c r="E111" s="145"/>
      <c r="F111" s="146"/>
      <c r="G111" s="11" t="s">
        <v>794</v>
      </c>
      <c r="H111" s="14">
        <v>0.79</v>
      </c>
      <c r="I111" s="109">
        <f t="shared" si="2"/>
        <v>7.9</v>
      </c>
      <c r="J111" s="115"/>
    </row>
    <row r="112" spans="1:10" ht="120">
      <c r="A112" s="114"/>
      <c r="B112" s="107">
        <v>10</v>
      </c>
      <c r="C112" s="10" t="s">
        <v>796</v>
      </c>
      <c r="D112" s="118" t="s">
        <v>27</v>
      </c>
      <c r="E112" s="145" t="s">
        <v>797</v>
      </c>
      <c r="F112" s="146"/>
      <c r="G112" s="11" t="s">
        <v>798</v>
      </c>
      <c r="H112" s="14">
        <v>0.8</v>
      </c>
      <c r="I112" s="109">
        <f t="shared" si="2"/>
        <v>8</v>
      </c>
      <c r="J112" s="115"/>
    </row>
    <row r="113" spans="1:10" ht="108">
      <c r="A113" s="114"/>
      <c r="B113" s="107">
        <v>50</v>
      </c>
      <c r="C113" s="10" t="s">
        <v>799</v>
      </c>
      <c r="D113" s="118" t="s">
        <v>29</v>
      </c>
      <c r="E113" s="145"/>
      <c r="F113" s="146"/>
      <c r="G113" s="11" t="s">
        <v>800</v>
      </c>
      <c r="H113" s="14">
        <v>0.34</v>
      </c>
      <c r="I113" s="109">
        <f t="shared" si="2"/>
        <v>17</v>
      </c>
      <c r="J113" s="115"/>
    </row>
    <row r="114" spans="1:10" ht="180">
      <c r="A114" s="114"/>
      <c r="B114" s="107">
        <v>10</v>
      </c>
      <c r="C114" s="10" t="s">
        <v>801</v>
      </c>
      <c r="D114" s="118" t="s">
        <v>754</v>
      </c>
      <c r="E114" s="145"/>
      <c r="F114" s="146"/>
      <c r="G114" s="11" t="s">
        <v>884</v>
      </c>
      <c r="H114" s="14">
        <v>0.66</v>
      </c>
      <c r="I114" s="109">
        <f t="shared" si="2"/>
        <v>6.6000000000000005</v>
      </c>
      <c r="J114" s="115"/>
    </row>
    <row r="115" spans="1:10" ht="336">
      <c r="A115" s="114"/>
      <c r="B115" s="107">
        <v>1</v>
      </c>
      <c r="C115" s="10" t="s">
        <v>802</v>
      </c>
      <c r="D115" s="118" t="s">
        <v>699</v>
      </c>
      <c r="E115" s="145"/>
      <c r="F115" s="146"/>
      <c r="G115" s="11" t="s">
        <v>885</v>
      </c>
      <c r="H115" s="14">
        <v>16</v>
      </c>
      <c r="I115" s="109">
        <f t="shared" si="2"/>
        <v>16</v>
      </c>
      <c r="J115" s="115"/>
    </row>
    <row r="116" spans="1:10" ht="60">
      <c r="A116" s="114"/>
      <c r="B116" s="107">
        <v>10</v>
      </c>
      <c r="C116" s="10" t="s">
        <v>803</v>
      </c>
      <c r="D116" s="118" t="s">
        <v>804</v>
      </c>
      <c r="E116" s="145"/>
      <c r="F116" s="146"/>
      <c r="G116" s="11" t="s">
        <v>805</v>
      </c>
      <c r="H116" s="14">
        <v>2.94</v>
      </c>
      <c r="I116" s="109">
        <f t="shared" si="2"/>
        <v>29.4</v>
      </c>
      <c r="J116" s="115"/>
    </row>
    <row r="117" spans="1:10" ht="168">
      <c r="A117" s="114"/>
      <c r="B117" s="107">
        <v>10</v>
      </c>
      <c r="C117" s="10" t="s">
        <v>806</v>
      </c>
      <c r="D117" s="118" t="s">
        <v>25</v>
      </c>
      <c r="E117" s="145" t="s">
        <v>807</v>
      </c>
      <c r="F117" s="146"/>
      <c r="G117" s="11" t="s">
        <v>808</v>
      </c>
      <c r="H117" s="14">
        <v>1.24</v>
      </c>
      <c r="I117" s="109">
        <f t="shared" si="2"/>
        <v>12.4</v>
      </c>
      <c r="J117" s="115"/>
    </row>
    <row r="118" spans="1:10" ht="168">
      <c r="A118" s="114"/>
      <c r="B118" s="107">
        <v>10</v>
      </c>
      <c r="C118" s="10" t="s">
        <v>806</v>
      </c>
      <c r="D118" s="118" t="s">
        <v>26</v>
      </c>
      <c r="E118" s="145" t="s">
        <v>809</v>
      </c>
      <c r="F118" s="146"/>
      <c r="G118" s="11" t="s">
        <v>808</v>
      </c>
      <c r="H118" s="14">
        <v>1.24</v>
      </c>
      <c r="I118" s="109">
        <f t="shared" ref="I118:I149" si="3">H118*B118</f>
        <v>12.4</v>
      </c>
      <c r="J118" s="115"/>
    </row>
    <row r="119" spans="1:10" ht="312">
      <c r="A119" s="114"/>
      <c r="B119" s="107">
        <v>1</v>
      </c>
      <c r="C119" s="10" t="s">
        <v>810</v>
      </c>
      <c r="D119" s="118"/>
      <c r="E119" s="145"/>
      <c r="F119" s="146"/>
      <c r="G119" s="11" t="s">
        <v>886</v>
      </c>
      <c r="H119" s="14">
        <v>24.95</v>
      </c>
      <c r="I119" s="109">
        <f t="shared" si="3"/>
        <v>24.95</v>
      </c>
      <c r="J119" s="115"/>
    </row>
    <row r="120" spans="1:10" ht="96">
      <c r="A120" s="114"/>
      <c r="B120" s="107">
        <v>10</v>
      </c>
      <c r="C120" s="10" t="s">
        <v>811</v>
      </c>
      <c r="D120" s="118" t="s">
        <v>27</v>
      </c>
      <c r="E120" s="145" t="s">
        <v>272</v>
      </c>
      <c r="F120" s="146"/>
      <c r="G120" s="11" t="s">
        <v>812</v>
      </c>
      <c r="H120" s="14">
        <v>1.99</v>
      </c>
      <c r="I120" s="109">
        <f t="shared" si="3"/>
        <v>19.899999999999999</v>
      </c>
      <c r="J120" s="115"/>
    </row>
    <row r="121" spans="1:10" ht="108">
      <c r="A121" s="114"/>
      <c r="B121" s="107">
        <v>10</v>
      </c>
      <c r="C121" s="10" t="s">
        <v>813</v>
      </c>
      <c r="D121" s="118" t="s">
        <v>781</v>
      </c>
      <c r="E121" s="145"/>
      <c r="F121" s="146"/>
      <c r="G121" s="11" t="s">
        <v>814</v>
      </c>
      <c r="H121" s="14">
        <v>2.09</v>
      </c>
      <c r="I121" s="109">
        <f t="shared" si="3"/>
        <v>20.9</v>
      </c>
      <c r="J121" s="115"/>
    </row>
    <row r="122" spans="1:10" ht="108">
      <c r="A122" s="114"/>
      <c r="B122" s="107">
        <v>10</v>
      </c>
      <c r="C122" s="10" t="s">
        <v>813</v>
      </c>
      <c r="D122" s="118" t="s">
        <v>774</v>
      </c>
      <c r="E122" s="145"/>
      <c r="F122" s="146"/>
      <c r="G122" s="11" t="s">
        <v>814</v>
      </c>
      <c r="H122" s="14">
        <v>3.29</v>
      </c>
      <c r="I122" s="109">
        <f t="shared" si="3"/>
        <v>32.9</v>
      </c>
      <c r="J122" s="115"/>
    </row>
    <row r="123" spans="1:10" ht="60">
      <c r="A123" s="114"/>
      <c r="B123" s="107">
        <v>20</v>
      </c>
      <c r="C123" s="10" t="s">
        <v>815</v>
      </c>
      <c r="D123" s="118" t="s">
        <v>804</v>
      </c>
      <c r="E123" s="145" t="s">
        <v>635</v>
      </c>
      <c r="F123" s="146"/>
      <c r="G123" s="11" t="s">
        <v>816</v>
      </c>
      <c r="H123" s="14">
        <v>0.8</v>
      </c>
      <c r="I123" s="109">
        <f t="shared" si="3"/>
        <v>16</v>
      </c>
      <c r="J123" s="115"/>
    </row>
    <row r="124" spans="1:10" ht="60">
      <c r="A124" s="114"/>
      <c r="B124" s="107">
        <v>10</v>
      </c>
      <c r="C124" s="10" t="s">
        <v>815</v>
      </c>
      <c r="D124" s="118" t="s">
        <v>804</v>
      </c>
      <c r="E124" s="145" t="s">
        <v>637</v>
      </c>
      <c r="F124" s="146"/>
      <c r="G124" s="11" t="s">
        <v>816</v>
      </c>
      <c r="H124" s="14">
        <v>0.8</v>
      </c>
      <c r="I124" s="109">
        <f t="shared" si="3"/>
        <v>8</v>
      </c>
      <c r="J124" s="115"/>
    </row>
    <row r="125" spans="1:10" ht="372">
      <c r="A125" s="114"/>
      <c r="B125" s="107">
        <v>10</v>
      </c>
      <c r="C125" s="10" t="s">
        <v>817</v>
      </c>
      <c r="D125" s="118"/>
      <c r="E125" s="145"/>
      <c r="F125" s="146"/>
      <c r="G125" s="11" t="s">
        <v>818</v>
      </c>
      <c r="H125" s="14">
        <v>0.74</v>
      </c>
      <c r="I125" s="109">
        <f t="shared" si="3"/>
        <v>7.4</v>
      </c>
      <c r="J125" s="115"/>
    </row>
    <row r="126" spans="1:10" ht="348">
      <c r="A126" s="114"/>
      <c r="B126" s="107">
        <v>10</v>
      </c>
      <c r="C126" s="10" t="s">
        <v>819</v>
      </c>
      <c r="D126" s="118"/>
      <c r="E126" s="145"/>
      <c r="F126" s="146"/>
      <c r="G126" s="11" t="s">
        <v>820</v>
      </c>
      <c r="H126" s="14">
        <v>0.74</v>
      </c>
      <c r="I126" s="109">
        <f t="shared" si="3"/>
        <v>7.4</v>
      </c>
      <c r="J126" s="115"/>
    </row>
    <row r="127" spans="1:10" ht="84">
      <c r="A127" s="114"/>
      <c r="B127" s="107">
        <v>10</v>
      </c>
      <c r="C127" s="10" t="s">
        <v>821</v>
      </c>
      <c r="D127" s="118" t="s">
        <v>822</v>
      </c>
      <c r="E127" s="145" t="s">
        <v>673</v>
      </c>
      <c r="F127" s="146"/>
      <c r="G127" s="11" t="s">
        <v>823</v>
      </c>
      <c r="H127" s="14">
        <v>0.37</v>
      </c>
      <c r="I127" s="109">
        <f t="shared" si="3"/>
        <v>3.7</v>
      </c>
      <c r="J127" s="115"/>
    </row>
    <row r="128" spans="1:10" ht="84">
      <c r="A128" s="114"/>
      <c r="B128" s="107">
        <v>10</v>
      </c>
      <c r="C128" s="10" t="s">
        <v>821</v>
      </c>
      <c r="D128" s="118" t="s">
        <v>779</v>
      </c>
      <c r="E128" s="145" t="s">
        <v>753</v>
      </c>
      <c r="F128" s="146"/>
      <c r="G128" s="11" t="s">
        <v>823</v>
      </c>
      <c r="H128" s="14">
        <v>0.42</v>
      </c>
      <c r="I128" s="109">
        <f t="shared" si="3"/>
        <v>4.2</v>
      </c>
      <c r="J128" s="115"/>
    </row>
    <row r="129" spans="1:10" ht="84">
      <c r="A129" s="114"/>
      <c r="B129" s="107">
        <v>6</v>
      </c>
      <c r="C129" s="10" t="s">
        <v>821</v>
      </c>
      <c r="D129" s="118" t="s">
        <v>787</v>
      </c>
      <c r="E129" s="145" t="s">
        <v>754</v>
      </c>
      <c r="F129" s="146"/>
      <c r="G129" s="11" t="s">
        <v>823</v>
      </c>
      <c r="H129" s="14">
        <v>0.69</v>
      </c>
      <c r="I129" s="109">
        <f t="shared" si="3"/>
        <v>4.1399999999999997</v>
      </c>
      <c r="J129" s="115"/>
    </row>
    <row r="130" spans="1:10" ht="84">
      <c r="A130" s="114"/>
      <c r="B130" s="107">
        <v>6</v>
      </c>
      <c r="C130" s="10" t="s">
        <v>821</v>
      </c>
      <c r="D130" s="118" t="s">
        <v>783</v>
      </c>
      <c r="E130" s="145" t="s">
        <v>755</v>
      </c>
      <c r="F130" s="146"/>
      <c r="G130" s="11" t="s">
        <v>823</v>
      </c>
      <c r="H130" s="14">
        <v>0.84</v>
      </c>
      <c r="I130" s="109">
        <f t="shared" si="3"/>
        <v>5.04</v>
      </c>
      <c r="J130" s="115"/>
    </row>
    <row r="131" spans="1:10" ht="108">
      <c r="A131" s="114"/>
      <c r="B131" s="107">
        <v>10</v>
      </c>
      <c r="C131" s="10" t="s">
        <v>824</v>
      </c>
      <c r="D131" s="118" t="s">
        <v>25</v>
      </c>
      <c r="E131" s="145"/>
      <c r="F131" s="146"/>
      <c r="G131" s="11" t="s">
        <v>825</v>
      </c>
      <c r="H131" s="14">
        <v>1.37</v>
      </c>
      <c r="I131" s="109">
        <f t="shared" si="3"/>
        <v>13.700000000000001</v>
      </c>
      <c r="J131" s="115"/>
    </row>
    <row r="132" spans="1:10" ht="108">
      <c r="A132" s="114"/>
      <c r="B132" s="107">
        <v>10</v>
      </c>
      <c r="C132" s="10" t="s">
        <v>824</v>
      </c>
      <c r="D132" s="118" t="s">
        <v>26</v>
      </c>
      <c r="E132" s="145"/>
      <c r="F132" s="146"/>
      <c r="G132" s="11" t="s">
        <v>825</v>
      </c>
      <c r="H132" s="14">
        <v>1.37</v>
      </c>
      <c r="I132" s="109">
        <f t="shared" si="3"/>
        <v>13.700000000000001</v>
      </c>
      <c r="J132" s="115"/>
    </row>
    <row r="133" spans="1:10" ht="108">
      <c r="A133" s="114"/>
      <c r="B133" s="107">
        <v>10</v>
      </c>
      <c r="C133" s="10" t="s">
        <v>824</v>
      </c>
      <c r="D133" s="118" t="s">
        <v>90</v>
      </c>
      <c r="E133" s="145"/>
      <c r="F133" s="146"/>
      <c r="G133" s="11" t="s">
        <v>825</v>
      </c>
      <c r="H133" s="14">
        <v>1.37</v>
      </c>
      <c r="I133" s="109">
        <f t="shared" si="3"/>
        <v>13.700000000000001</v>
      </c>
      <c r="J133" s="115"/>
    </row>
    <row r="134" spans="1:10" ht="108">
      <c r="A134" s="114"/>
      <c r="B134" s="107">
        <v>10</v>
      </c>
      <c r="C134" s="10" t="s">
        <v>824</v>
      </c>
      <c r="D134" s="118" t="s">
        <v>27</v>
      </c>
      <c r="E134" s="145"/>
      <c r="F134" s="146"/>
      <c r="G134" s="11" t="s">
        <v>825</v>
      </c>
      <c r="H134" s="14">
        <v>1.37</v>
      </c>
      <c r="I134" s="109">
        <f t="shared" si="3"/>
        <v>13.700000000000001</v>
      </c>
      <c r="J134" s="115"/>
    </row>
    <row r="135" spans="1:10" ht="108">
      <c r="A135" s="114"/>
      <c r="B135" s="107">
        <v>10</v>
      </c>
      <c r="C135" s="10" t="s">
        <v>824</v>
      </c>
      <c r="D135" s="118" t="s">
        <v>28</v>
      </c>
      <c r="E135" s="145"/>
      <c r="F135" s="146"/>
      <c r="G135" s="11" t="s">
        <v>825</v>
      </c>
      <c r="H135" s="14">
        <v>1.37</v>
      </c>
      <c r="I135" s="109">
        <f t="shared" si="3"/>
        <v>13.700000000000001</v>
      </c>
      <c r="J135" s="115"/>
    </row>
    <row r="136" spans="1:10" ht="108">
      <c r="A136" s="114"/>
      <c r="B136" s="107">
        <v>10</v>
      </c>
      <c r="C136" s="10" t="s">
        <v>824</v>
      </c>
      <c r="D136" s="118" t="s">
        <v>29</v>
      </c>
      <c r="E136" s="145"/>
      <c r="F136" s="146"/>
      <c r="G136" s="11" t="s">
        <v>825</v>
      </c>
      <c r="H136" s="14">
        <v>1.37</v>
      </c>
      <c r="I136" s="109">
        <f t="shared" si="3"/>
        <v>13.700000000000001</v>
      </c>
      <c r="J136" s="115"/>
    </row>
    <row r="137" spans="1:10" ht="108">
      <c r="A137" s="114"/>
      <c r="B137" s="107">
        <v>10</v>
      </c>
      <c r="C137" s="10" t="s">
        <v>826</v>
      </c>
      <c r="D137" s="118" t="s">
        <v>23</v>
      </c>
      <c r="E137" s="145"/>
      <c r="F137" s="146"/>
      <c r="G137" s="11" t="s">
        <v>827</v>
      </c>
      <c r="H137" s="14">
        <v>1.24</v>
      </c>
      <c r="I137" s="109">
        <f t="shared" si="3"/>
        <v>12.4</v>
      </c>
      <c r="J137" s="115"/>
    </row>
    <row r="138" spans="1:10" ht="108">
      <c r="A138" s="114"/>
      <c r="B138" s="107">
        <v>10</v>
      </c>
      <c r="C138" s="10" t="s">
        <v>826</v>
      </c>
      <c r="D138" s="118" t="s">
        <v>651</v>
      </c>
      <c r="E138" s="145"/>
      <c r="F138" s="146"/>
      <c r="G138" s="11" t="s">
        <v>827</v>
      </c>
      <c r="H138" s="14">
        <v>1.24</v>
      </c>
      <c r="I138" s="109">
        <f t="shared" si="3"/>
        <v>12.4</v>
      </c>
      <c r="J138" s="115"/>
    </row>
    <row r="139" spans="1:10" ht="108">
      <c r="A139" s="114"/>
      <c r="B139" s="107">
        <v>10</v>
      </c>
      <c r="C139" s="10" t="s">
        <v>826</v>
      </c>
      <c r="D139" s="118" t="s">
        <v>25</v>
      </c>
      <c r="E139" s="145"/>
      <c r="F139" s="146"/>
      <c r="G139" s="11" t="s">
        <v>827</v>
      </c>
      <c r="H139" s="14">
        <v>1.24</v>
      </c>
      <c r="I139" s="109">
        <f t="shared" si="3"/>
        <v>12.4</v>
      </c>
      <c r="J139" s="115"/>
    </row>
    <row r="140" spans="1:10" ht="108">
      <c r="A140" s="114"/>
      <c r="B140" s="107">
        <v>10</v>
      </c>
      <c r="C140" s="10" t="s">
        <v>826</v>
      </c>
      <c r="D140" s="118" t="s">
        <v>67</v>
      </c>
      <c r="E140" s="145"/>
      <c r="F140" s="146"/>
      <c r="G140" s="11" t="s">
        <v>827</v>
      </c>
      <c r="H140" s="14">
        <v>1.24</v>
      </c>
      <c r="I140" s="109">
        <f t="shared" si="3"/>
        <v>12.4</v>
      </c>
      <c r="J140" s="115"/>
    </row>
    <row r="141" spans="1:10" ht="108">
      <c r="A141" s="114"/>
      <c r="B141" s="107">
        <v>10</v>
      </c>
      <c r="C141" s="10" t="s">
        <v>826</v>
      </c>
      <c r="D141" s="118" t="s">
        <v>90</v>
      </c>
      <c r="E141" s="145"/>
      <c r="F141" s="146"/>
      <c r="G141" s="11" t="s">
        <v>827</v>
      </c>
      <c r="H141" s="14">
        <v>1.24</v>
      </c>
      <c r="I141" s="109">
        <f t="shared" si="3"/>
        <v>12.4</v>
      </c>
      <c r="J141" s="115"/>
    </row>
    <row r="142" spans="1:10" ht="108">
      <c r="A142" s="114"/>
      <c r="B142" s="107">
        <v>10</v>
      </c>
      <c r="C142" s="10" t="s">
        <v>826</v>
      </c>
      <c r="D142" s="118" t="s">
        <v>27</v>
      </c>
      <c r="E142" s="145"/>
      <c r="F142" s="146"/>
      <c r="G142" s="11" t="s">
        <v>827</v>
      </c>
      <c r="H142" s="14">
        <v>1.24</v>
      </c>
      <c r="I142" s="109">
        <f t="shared" si="3"/>
        <v>12.4</v>
      </c>
      <c r="J142" s="115"/>
    </row>
    <row r="143" spans="1:10" ht="108">
      <c r="A143" s="114"/>
      <c r="B143" s="107">
        <v>10</v>
      </c>
      <c r="C143" s="10" t="s">
        <v>826</v>
      </c>
      <c r="D143" s="118" t="s">
        <v>28</v>
      </c>
      <c r="E143" s="145"/>
      <c r="F143" s="146"/>
      <c r="G143" s="11" t="s">
        <v>827</v>
      </c>
      <c r="H143" s="14">
        <v>1.24</v>
      </c>
      <c r="I143" s="109">
        <f t="shared" si="3"/>
        <v>12.4</v>
      </c>
      <c r="J143" s="115"/>
    </row>
    <row r="144" spans="1:10" ht="108">
      <c r="A144" s="114"/>
      <c r="B144" s="107">
        <v>10</v>
      </c>
      <c r="C144" s="10" t="s">
        <v>826</v>
      </c>
      <c r="D144" s="118" t="s">
        <v>29</v>
      </c>
      <c r="E144" s="145"/>
      <c r="F144" s="146"/>
      <c r="G144" s="11" t="s">
        <v>827</v>
      </c>
      <c r="H144" s="14">
        <v>1.24</v>
      </c>
      <c r="I144" s="109">
        <f t="shared" si="3"/>
        <v>12.4</v>
      </c>
      <c r="J144" s="115"/>
    </row>
    <row r="145" spans="1:10" ht="132">
      <c r="A145" s="114"/>
      <c r="B145" s="107">
        <v>10</v>
      </c>
      <c r="C145" s="10" t="s">
        <v>828</v>
      </c>
      <c r="D145" s="118" t="s">
        <v>273</v>
      </c>
      <c r="E145" s="145" t="s">
        <v>25</v>
      </c>
      <c r="F145" s="146"/>
      <c r="G145" s="11" t="s">
        <v>829</v>
      </c>
      <c r="H145" s="14">
        <v>2.37</v>
      </c>
      <c r="I145" s="109">
        <f t="shared" si="3"/>
        <v>23.700000000000003</v>
      </c>
      <c r="J145" s="115"/>
    </row>
    <row r="146" spans="1:10" ht="132">
      <c r="A146" s="114"/>
      <c r="B146" s="107">
        <v>10</v>
      </c>
      <c r="C146" s="10" t="s">
        <v>828</v>
      </c>
      <c r="D146" s="118" t="s">
        <v>273</v>
      </c>
      <c r="E146" s="145" t="s">
        <v>26</v>
      </c>
      <c r="F146" s="146"/>
      <c r="G146" s="11" t="s">
        <v>829</v>
      </c>
      <c r="H146" s="14">
        <v>2.37</v>
      </c>
      <c r="I146" s="109">
        <f t="shared" si="3"/>
        <v>23.700000000000003</v>
      </c>
      <c r="J146" s="115"/>
    </row>
    <row r="147" spans="1:10" ht="132">
      <c r="A147" s="114"/>
      <c r="B147" s="107">
        <v>10</v>
      </c>
      <c r="C147" s="10" t="s">
        <v>828</v>
      </c>
      <c r="D147" s="118" t="s">
        <v>273</v>
      </c>
      <c r="E147" s="145" t="s">
        <v>27</v>
      </c>
      <c r="F147" s="146"/>
      <c r="G147" s="11" t="s">
        <v>829</v>
      </c>
      <c r="H147" s="14">
        <v>2.37</v>
      </c>
      <c r="I147" s="109">
        <f t="shared" si="3"/>
        <v>23.700000000000003</v>
      </c>
      <c r="J147" s="115"/>
    </row>
    <row r="148" spans="1:10" ht="132">
      <c r="A148" s="114"/>
      <c r="B148" s="107">
        <v>10</v>
      </c>
      <c r="C148" s="10" t="s">
        <v>828</v>
      </c>
      <c r="D148" s="118" t="s">
        <v>673</v>
      </c>
      <c r="E148" s="145" t="s">
        <v>25</v>
      </c>
      <c r="F148" s="146"/>
      <c r="G148" s="11" t="s">
        <v>829</v>
      </c>
      <c r="H148" s="14">
        <v>2.37</v>
      </c>
      <c r="I148" s="109">
        <f t="shared" si="3"/>
        <v>23.700000000000003</v>
      </c>
      <c r="J148" s="115"/>
    </row>
    <row r="149" spans="1:10" ht="132">
      <c r="A149" s="114"/>
      <c r="B149" s="107">
        <v>10</v>
      </c>
      <c r="C149" s="10" t="s">
        <v>828</v>
      </c>
      <c r="D149" s="118" t="s">
        <v>673</v>
      </c>
      <c r="E149" s="145" t="s">
        <v>26</v>
      </c>
      <c r="F149" s="146"/>
      <c r="G149" s="11" t="s">
        <v>829</v>
      </c>
      <c r="H149" s="14">
        <v>2.37</v>
      </c>
      <c r="I149" s="109">
        <f t="shared" si="3"/>
        <v>23.700000000000003</v>
      </c>
      <c r="J149" s="115"/>
    </row>
    <row r="150" spans="1:10" ht="132">
      <c r="A150" s="114"/>
      <c r="B150" s="107">
        <v>10</v>
      </c>
      <c r="C150" s="10" t="s">
        <v>828</v>
      </c>
      <c r="D150" s="118" t="s">
        <v>673</v>
      </c>
      <c r="E150" s="145" t="s">
        <v>27</v>
      </c>
      <c r="F150" s="146"/>
      <c r="G150" s="11" t="s">
        <v>829</v>
      </c>
      <c r="H150" s="14">
        <v>2.37</v>
      </c>
      <c r="I150" s="109">
        <f t="shared" ref="I150:I181" si="4">H150*B150</f>
        <v>23.700000000000003</v>
      </c>
      <c r="J150" s="115"/>
    </row>
    <row r="151" spans="1:10" ht="132">
      <c r="A151" s="114"/>
      <c r="B151" s="107">
        <v>10</v>
      </c>
      <c r="C151" s="10" t="s">
        <v>828</v>
      </c>
      <c r="D151" s="118" t="s">
        <v>271</v>
      </c>
      <c r="E151" s="145" t="s">
        <v>25</v>
      </c>
      <c r="F151" s="146"/>
      <c r="G151" s="11" t="s">
        <v>829</v>
      </c>
      <c r="H151" s="14">
        <v>2.37</v>
      </c>
      <c r="I151" s="109">
        <f t="shared" si="4"/>
        <v>23.700000000000003</v>
      </c>
      <c r="J151" s="115"/>
    </row>
    <row r="152" spans="1:10" ht="132">
      <c r="A152" s="114"/>
      <c r="B152" s="107">
        <v>10</v>
      </c>
      <c r="C152" s="10" t="s">
        <v>828</v>
      </c>
      <c r="D152" s="118" t="s">
        <v>271</v>
      </c>
      <c r="E152" s="145" t="s">
        <v>26</v>
      </c>
      <c r="F152" s="146"/>
      <c r="G152" s="11" t="s">
        <v>829</v>
      </c>
      <c r="H152" s="14">
        <v>2.37</v>
      </c>
      <c r="I152" s="109">
        <f t="shared" si="4"/>
        <v>23.700000000000003</v>
      </c>
      <c r="J152" s="115"/>
    </row>
    <row r="153" spans="1:10" ht="132">
      <c r="A153" s="114"/>
      <c r="B153" s="107">
        <v>10</v>
      </c>
      <c r="C153" s="10" t="s">
        <v>828</v>
      </c>
      <c r="D153" s="118" t="s">
        <v>271</v>
      </c>
      <c r="E153" s="145" t="s">
        <v>27</v>
      </c>
      <c r="F153" s="146"/>
      <c r="G153" s="11" t="s">
        <v>829</v>
      </c>
      <c r="H153" s="14">
        <v>2.37</v>
      </c>
      <c r="I153" s="109">
        <f t="shared" si="4"/>
        <v>23.700000000000003</v>
      </c>
      <c r="J153" s="115"/>
    </row>
    <row r="154" spans="1:10" ht="132">
      <c r="A154" s="114"/>
      <c r="B154" s="107">
        <v>10</v>
      </c>
      <c r="C154" s="10" t="s">
        <v>828</v>
      </c>
      <c r="D154" s="118" t="s">
        <v>272</v>
      </c>
      <c r="E154" s="145" t="s">
        <v>25</v>
      </c>
      <c r="F154" s="146"/>
      <c r="G154" s="11" t="s">
        <v>829</v>
      </c>
      <c r="H154" s="14">
        <v>2.37</v>
      </c>
      <c r="I154" s="109">
        <f t="shared" si="4"/>
        <v>23.700000000000003</v>
      </c>
      <c r="J154" s="115"/>
    </row>
    <row r="155" spans="1:10" ht="132">
      <c r="A155" s="114"/>
      <c r="B155" s="107">
        <v>10</v>
      </c>
      <c r="C155" s="10" t="s">
        <v>828</v>
      </c>
      <c r="D155" s="118" t="s">
        <v>272</v>
      </c>
      <c r="E155" s="145" t="s">
        <v>26</v>
      </c>
      <c r="F155" s="146"/>
      <c r="G155" s="11" t="s">
        <v>829</v>
      </c>
      <c r="H155" s="14">
        <v>2.37</v>
      </c>
      <c r="I155" s="109">
        <f t="shared" si="4"/>
        <v>23.700000000000003</v>
      </c>
      <c r="J155" s="115"/>
    </row>
    <row r="156" spans="1:10" ht="132">
      <c r="A156" s="114"/>
      <c r="B156" s="107">
        <v>10</v>
      </c>
      <c r="C156" s="10" t="s">
        <v>828</v>
      </c>
      <c r="D156" s="118" t="s">
        <v>272</v>
      </c>
      <c r="E156" s="145" t="s">
        <v>27</v>
      </c>
      <c r="F156" s="146"/>
      <c r="G156" s="11" t="s">
        <v>829</v>
      </c>
      <c r="H156" s="14">
        <v>2.37</v>
      </c>
      <c r="I156" s="109">
        <f t="shared" si="4"/>
        <v>23.700000000000003</v>
      </c>
      <c r="J156" s="115"/>
    </row>
    <row r="157" spans="1:10" ht="132">
      <c r="A157" s="114"/>
      <c r="B157" s="107">
        <v>10</v>
      </c>
      <c r="C157" s="10" t="s">
        <v>828</v>
      </c>
      <c r="D157" s="118" t="s">
        <v>830</v>
      </c>
      <c r="E157" s="145" t="s">
        <v>25</v>
      </c>
      <c r="F157" s="146"/>
      <c r="G157" s="11" t="s">
        <v>829</v>
      </c>
      <c r="H157" s="14">
        <v>2.37</v>
      </c>
      <c r="I157" s="109">
        <f t="shared" si="4"/>
        <v>23.700000000000003</v>
      </c>
      <c r="J157" s="115"/>
    </row>
    <row r="158" spans="1:10" ht="132">
      <c r="A158" s="114"/>
      <c r="B158" s="107">
        <v>10</v>
      </c>
      <c r="C158" s="10" t="s">
        <v>828</v>
      </c>
      <c r="D158" s="118" t="s">
        <v>830</v>
      </c>
      <c r="E158" s="145" t="s">
        <v>26</v>
      </c>
      <c r="F158" s="146"/>
      <c r="G158" s="11" t="s">
        <v>829</v>
      </c>
      <c r="H158" s="14">
        <v>2.37</v>
      </c>
      <c r="I158" s="109">
        <f t="shared" si="4"/>
        <v>23.700000000000003</v>
      </c>
      <c r="J158" s="115"/>
    </row>
    <row r="159" spans="1:10" ht="132">
      <c r="A159" s="114"/>
      <c r="B159" s="107">
        <v>10</v>
      </c>
      <c r="C159" s="10" t="s">
        <v>828</v>
      </c>
      <c r="D159" s="118" t="s">
        <v>830</v>
      </c>
      <c r="E159" s="145" t="s">
        <v>27</v>
      </c>
      <c r="F159" s="146"/>
      <c r="G159" s="11" t="s">
        <v>829</v>
      </c>
      <c r="H159" s="14">
        <v>2.37</v>
      </c>
      <c r="I159" s="109">
        <f t="shared" si="4"/>
        <v>23.700000000000003</v>
      </c>
      <c r="J159" s="115"/>
    </row>
    <row r="160" spans="1:10" ht="84">
      <c r="A160" s="114"/>
      <c r="B160" s="107">
        <v>10</v>
      </c>
      <c r="C160" s="10" t="s">
        <v>831</v>
      </c>
      <c r="D160" s="118" t="s">
        <v>782</v>
      </c>
      <c r="E160" s="145"/>
      <c r="F160" s="146"/>
      <c r="G160" s="11" t="s">
        <v>832</v>
      </c>
      <c r="H160" s="14">
        <v>6.45</v>
      </c>
      <c r="I160" s="109">
        <f t="shared" si="4"/>
        <v>64.5</v>
      </c>
      <c r="J160" s="115"/>
    </row>
    <row r="161" spans="1:10" ht="180">
      <c r="A161" s="114"/>
      <c r="B161" s="107">
        <v>10</v>
      </c>
      <c r="C161" s="10" t="s">
        <v>833</v>
      </c>
      <c r="D161" s="118" t="s">
        <v>107</v>
      </c>
      <c r="E161" s="145" t="s">
        <v>834</v>
      </c>
      <c r="F161" s="146"/>
      <c r="G161" s="11" t="s">
        <v>835</v>
      </c>
      <c r="H161" s="14">
        <v>1.19</v>
      </c>
      <c r="I161" s="109">
        <f t="shared" si="4"/>
        <v>11.899999999999999</v>
      </c>
      <c r="J161" s="115"/>
    </row>
    <row r="162" spans="1:10" ht="180">
      <c r="A162" s="114"/>
      <c r="B162" s="107">
        <v>20</v>
      </c>
      <c r="C162" s="10" t="s">
        <v>833</v>
      </c>
      <c r="D162" s="118" t="s">
        <v>107</v>
      </c>
      <c r="E162" s="145" t="s">
        <v>836</v>
      </c>
      <c r="F162" s="146"/>
      <c r="G162" s="11" t="s">
        <v>835</v>
      </c>
      <c r="H162" s="14">
        <v>1.19</v>
      </c>
      <c r="I162" s="109">
        <f t="shared" si="4"/>
        <v>23.799999999999997</v>
      </c>
      <c r="J162" s="115"/>
    </row>
    <row r="163" spans="1:10" ht="180">
      <c r="A163" s="114"/>
      <c r="B163" s="107">
        <v>10</v>
      </c>
      <c r="C163" s="10" t="s">
        <v>833</v>
      </c>
      <c r="D163" s="118" t="s">
        <v>267</v>
      </c>
      <c r="E163" s="145" t="s">
        <v>836</v>
      </c>
      <c r="F163" s="146"/>
      <c r="G163" s="11" t="s">
        <v>835</v>
      </c>
      <c r="H163" s="14">
        <v>1.19</v>
      </c>
      <c r="I163" s="109">
        <f t="shared" si="4"/>
        <v>11.899999999999999</v>
      </c>
      <c r="J163" s="115"/>
    </row>
    <row r="164" spans="1:10" ht="156">
      <c r="A164" s="114"/>
      <c r="B164" s="107">
        <v>10</v>
      </c>
      <c r="C164" s="10" t="s">
        <v>837</v>
      </c>
      <c r="D164" s="118" t="s">
        <v>838</v>
      </c>
      <c r="E164" s="145" t="s">
        <v>272</v>
      </c>
      <c r="F164" s="146"/>
      <c r="G164" s="11" t="s">
        <v>839</v>
      </c>
      <c r="H164" s="14">
        <v>2.79</v>
      </c>
      <c r="I164" s="109">
        <f t="shared" si="4"/>
        <v>27.9</v>
      </c>
      <c r="J164" s="115"/>
    </row>
    <row r="165" spans="1:10" ht="132">
      <c r="A165" s="114"/>
      <c r="B165" s="107">
        <v>10</v>
      </c>
      <c r="C165" s="10" t="s">
        <v>840</v>
      </c>
      <c r="D165" s="118" t="s">
        <v>48</v>
      </c>
      <c r="E165" s="145"/>
      <c r="F165" s="146"/>
      <c r="G165" s="11" t="s">
        <v>841</v>
      </c>
      <c r="H165" s="14">
        <v>0.7</v>
      </c>
      <c r="I165" s="109">
        <f t="shared" si="4"/>
        <v>7</v>
      </c>
      <c r="J165" s="115"/>
    </row>
    <row r="166" spans="1:10" ht="132">
      <c r="A166" s="114"/>
      <c r="B166" s="107">
        <v>10</v>
      </c>
      <c r="C166" s="10" t="s">
        <v>840</v>
      </c>
      <c r="D166" s="118" t="s">
        <v>842</v>
      </c>
      <c r="E166" s="145"/>
      <c r="F166" s="146"/>
      <c r="G166" s="11" t="s">
        <v>841</v>
      </c>
      <c r="H166" s="14">
        <v>1.24</v>
      </c>
      <c r="I166" s="109">
        <f t="shared" si="4"/>
        <v>12.4</v>
      </c>
      <c r="J166" s="115"/>
    </row>
    <row r="167" spans="1:10" ht="132">
      <c r="A167" s="114"/>
      <c r="B167" s="107">
        <v>10</v>
      </c>
      <c r="C167" s="10" t="s">
        <v>840</v>
      </c>
      <c r="D167" s="118" t="s">
        <v>36</v>
      </c>
      <c r="E167" s="145"/>
      <c r="F167" s="146"/>
      <c r="G167" s="11" t="s">
        <v>841</v>
      </c>
      <c r="H167" s="14">
        <v>1.24</v>
      </c>
      <c r="I167" s="109">
        <f t="shared" si="4"/>
        <v>12.4</v>
      </c>
      <c r="J167" s="115"/>
    </row>
    <row r="168" spans="1:10" ht="156">
      <c r="A168" s="114"/>
      <c r="B168" s="107">
        <v>2</v>
      </c>
      <c r="C168" s="10" t="s">
        <v>843</v>
      </c>
      <c r="D168" s="118"/>
      <c r="E168" s="145"/>
      <c r="F168" s="146"/>
      <c r="G168" s="11" t="s">
        <v>844</v>
      </c>
      <c r="H168" s="14">
        <v>1.94</v>
      </c>
      <c r="I168" s="109">
        <f t="shared" si="4"/>
        <v>3.88</v>
      </c>
      <c r="J168" s="115"/>
    </row>
    <row r="169" spans="1:10" ht="180">
      <c r="A169" s="114"/>
      <c r="B169" s="107">
        <v>5</v>
      </c>
      <c r="C169" s="10" t="s">
        <v>845</v>
      </c>
      <c r="D169" s="118"/>
      <c r="E169" s="145"/>
      <c r="F169" s="146"/>
      <c r="G169" s="11" t="s">
        <v>846</v>
      </c>
      <c r="H169" s="14">
        <v>5.29</v>
      </c>
      <c r="I169" s="109">
        <f t="shared" si="4"/>
        <v>26.45</v>
      </c>
      <c r="J169" s="115"/>
    </row>
    <row r="170" spans="1:10" ht="168">
      <c r="A170" s="114"/>
      <c r="B170" s="107">
        <v>2</v>
      </c>
      <c r="C170" s="10" t="s">
        <v>847</v>
      </c>
      <c r="D170" s="118" t="s">
        <v>23</v>
      </c>
      <c r="E170" s="145" t="s">
        <v>673</v>
      </c>
      <c r="F170" s="146"/>
      <c r="G170" s="11" t="s">
        <v>848</v>
      </c>
      <c r="H170" s="14">
        <v>2.74</v>
      </c>
      <c r="I170" s="109">
        <f t="shared" si="4"/>
        <v>5.48</v>
      </c>
      <c r="J170" s="115"/>
    </row>
    <row r="171" spans="1:10" ht="168">
      <c r="A171" s="114"/>
      <c r="B171" s="107">
        <v>2</v>
      </c>
      <c r="C171" s="10" t="s">
        <v>847</v>
      </c>
      <c r="D171" s="118" t="s">
        <v>23</v>
      </c>
      <c r="E171" s="145" t="s">
        <v>271</v>
      </c>
      <c r="F171" s="146"/>
      <c r="G171" s="11" t="s">
        <v>848</v>
      </c>
      <c r="H171" s="14">
        <v>2.74</v>
      </c>
      <c r="I171" s="109">
        <f t="shared" si="4"/>
        <v>5.48</v>
      </c>
      <c r="J171" s="115"/>
    </row>
    <row r="172" spans="1:10" ht="168">
      <c r="A172" s="114"/>
      <c r="B172" s="107">
        <v>2</v>
      </c>
      <c r="C172" s="10" t="s">
        <v>847</v>
      </c>
      <c r="D172" s="118" t="s">
        <v>23</v>
      </c>
      <c r="E172" s="145" t="s">
        <v>830</v>
      </c>
      <c r="F172" s="146"/>
      <c r="G172" s="11" t="s">
        <v>848</v>
      </c>
      <c r="H172" s="14">
        <v>2.74</v>
      </c>
      <c r="I172" s="109">
        <f t="shared" si="4"/>
        <v>5.48</v>
      </c>
      <c r="J172" s="115"/>
    </row>
    <row r="173" spans="1:10" ht="168">
      <c r="A173" s="114"/>
      <c r="B173" s="107">
        <v>2</v>
      </c>
      <c r="C173" s="10" t="s">
        <v>847</v>
      </c>
      <c r="D173" s="118" t="s">
        <v>25</v>
      </c>
      <c r="E173" s="145" t="s">
        <v>673</v>
      </c>
      <c r="F173" s="146"/>
      <c r="G173" s="11" t="s">
        <v>848</v>
      </c>
      <c r="H173" s="14">
        <v>2.74</v>
      </c>
      <c r="I173" s="109">
        <f t="shared" si="4"/>
        <v>5.48</v>
      </c>
      <c r="J173" s="115"/>
    </row>
    <row r="174" spans="1:10" ht="168">
      <c r="A174" s="114"/>
      <c r="B174" s="107">
        <v>2</v>
      </c>
      <c r="C174" s="10" t="s">
        <v>847</v>
      </c>
      <c r="D174" s="118" t="s">
        <v>25</v>
      </c>
      <c r="E174" s="145" t="s">
        <v>271</v>
      </c>
      <c r="F174" s="146"/>
      <c r="G174" s="11" t="s">
        <v>848</v>
      </c>
      <c r="H174" s="14">
        <v>2.74</v>
      </c>
      <c r="I174" s="109">
        <f t="shared" si="4"/>
        <v>5.48</v>
      </c>
      <c r="J174" s="115"/>
    </row>
    <row r="175" spans="1:10" ht="168">
      <c r="A175" s="114"/>
      <c r="B175" s="107">
        <v>2</v>
      </c>
      <c r="C175" s="10" t="s">
        <v>847</v>
      </c>
      <c r="D175" s="118" t="s">
        <v>25</v>
      </c>
      <c r="E175" s="145" t="s">
        <v>830</v>
      </c>
      <c r="F175" s="146"/>
      <c r="G175" s="11" t="s">
        <v>848</v>
      </c>
      <c r="H175" s="14">
        <v>2.74</v>
      </c>
      <c r="I175" s="109">
        <f t="shared" si="4"/>
        <v>5.48</v>
      </c>
      <c r="J175" s="115"/>
    </row>
    <row r="176" spans="1:10" ht="168">
      <c r="A176" s="114"/>
      <c r="B176" s="107">
        <v>2</v>
      </c>
      <c r="C176" s="10" t="s">
        <v>847</v>
      </c>
      <c r="D176" s="118" t="s">
        <v>26</v>
      </c>
      <c r="E176" s="145" t="s">
        <v>673</v>
      </c>
      <c r="F176" s="146"/>
      <c r="G176" s="11" t="s">
        <v>848</v>
      </c>
      <c r="H176" s="14">
        <v>2.74</v>
      </c>
      <c r="I176" s="109">
        <f t="shared" si="4"/>
        <v>5.48</v>
      </c>
      <c r="J176" s="115"/>
    </row>
    <row r="177" spans="1:10" ht="168">
      <c r="A177" s="114"/>
      <c r="B177" s="107">
        <v>2</v>
      </c>
      <c r="C177" s="10" t="s">
        <v>847</v>
      </c>
      <c r="D177" s="118" t="s">
        <v>26</v>
      </c>
      <c r="E177" s="145" t="s">
        <v>271</v>
      </c>
      <c r="F177" s="146"/>
      <c r="G177" s="11" t="s">
        <v>848</v>
      </c>
      <c r="H177" s="14">
        <v>2.74</v>
      </c>
      <c r="I177" s="109">
        <f t="shared" si="4"/>
        <v>5.48</v>
      </c>
      <c r="J177" s="115"/>
    </row>
    <row r="178" spans="1:10" ht="168">
      <c r="A178" s="114"/>
      <c r="B178" s="107">
        <v>2</v>
      </c>
      <c r="C178" s="10" t="s">
        <v>847</v>
      </c>
      <c r="D178" s="118" t="s">
        <v>26</v>
      </c>
      <c r="E178" s="145" t="s">
        <v>830</v>
      </c>
      <c r="F178" s="146"/>
      <c r="G178" s="11" t="s">
        <v>848</v>
      </c>
      <c r="H178" s="14">
        <v>2.74</v>
      </c>
      <c r="I178" s="109">
        <f t="shared" si="4"/>
        <v>5.48</v>
      </c>
      <c r="J178" s="115"/>
    </row>
    <row r="179" spans="1:10" ht="168">
      <c r="A179" s="114"/>
      <c r="B179" s="107">
        <v>2</v>
      </c>
      <c r="C179" s="10" t="s">
        <v>847</v>
      </c>
      <c r="D179" s="118" t="s">
        <v>27</v>
      </c>
      <c r="E179" s="145" t="s">
        <v>273</v>
      </c>
      <c r="F179" s="146"/>
      <c r="G179" s="11" t="s">
        <v>848</v>
      </c>
      <c r="H179" s="14">
        <v>2.74</v>
      </c>
      <c r="I179" s="109">
        <f t="shared" si="4"/>
        <v>5.48</v>
      </c>
      <c r="J179" s="115"/>
    </row>
    <row r="180" spans="1:10" ht="168">
      <c r="A180" s="114"/>
      <c r="B180" s="107">
        <v>2</v>
      </c>
      <c r="C180" s="10" t="s">
        <v>847</v>
      </c>
      <c r="D180" s="118" t="s">
        <v>27</v>
      </c>
      <c r="E180" s="145" t="s">
        <v>673</v>
      </c>
      <c r="F180" s="146"/>
      <c r="G180" s="11" t="s">
        <v>848</v>
      </c>
      <c r="H180" s="14">
        <v>2.74</v>
      </c>
      <c r="I180" s="109">
        <f t="shared" si="4"/>
        <v>5.48</v>
      </c>
      <c r="J180" s="115"/>
    </row>
    <row r="181" spans="1:10" ht="168">
      <c r="A181" s="114"/>
      <c r="B181" s="107">
        <v>2</v>
      </c>
      <c r="C181" s="10" t="s">
        <v>847</v>
      </c>
      <c r="D181" s="118" t="s">
        <v>27</v>
      </c>
      <c r="E181" s="145" t="s">
        <v>271</v>
      </c>
      <c r="F181" s="146"/>
      <c r="G181" s="11" t="s">
        <v>848</v>
      </c>
      <c r="H181" s="14">
        <v>2.74</v>
      </c>
      <c r="I181" s="109">
        <f t="shared" si="4"/>
        <v>5.48</v>
      </c>
      <c r="J181" s="115"/>
    </row>
    <row r="182" spans="1:10" ht="168">
      <c r="A182" s="114"/>
      <c r="B182" s="107">
        <v>2</v>
      </c>
      <c r="C182" s="10" t="s">
        <v>847</v>
      </c>
      <c r="D182" s="118" t="s">
        <v>27</v>
      </c>
      <c r="E182" s="145" t="s">
        <v>830</v>
      </c>
      <c r="F182" s="146"/>
      <c r="G182" s="11" t="s">
        <v>848</v>
      </c>
      <c r="H182" s="14">
        <v>2.74</v>
      </c>
      <c r="I182" s="109">
        <f t="shared" ref="I182:I190" si="5">H182*B182</f>
        <v>5.48</v>
      </c>
      <c r="J182" s="115"/>
    </row>
    <row r="183" spans="1:10" ht="168">
      <c r="A183" s="114"/>
      <c r="B183" s="107">
        <v>2</v>
      </c>
      <c r="C183" s="10" t="s">
        <v>847</v>
      </c>
      <c r="D183" s="118" t="s">
        <v>28</v>
      </c>
      <c r="E183" s="145" t="s">
        <v>273</v>
      </c>
      <c r="F183" s="146"/>
      <c r="G183" s="11" t="s">
        <v>848</v>
      </c>
      <c r="H183" s="14">
        <v>2.74</v>
      </c>
      <c r="I183" s="109">
        <f t="shared" si="5"/>
        <v>5.48</v>
      </c>
      <c r="J183" s="115"/>
    </row>
    <row r="184" spans="1:10" ht="168">
      <c r="A184" s="114"/>
      <c r="B184" s="107">
        <v>2</v>
      </c>
      <c r="C184" s="10" t="s">
        <v>847</v>
      </c>
      <c r="D184" s="118" t="s">
        <v>28</v>
      </c>
      <c r="E184" s="145" t="s">
        <v>673</v>
      </c>
      <c r="F184" s="146"/>
      <c r="G184" s="11" t="s">
        <v>848</v>
      </c>
      <c r="H184" s="14">
        <v>2.74</v>
      </c>
      <c r="I184" s="109">
        <f t="shared" si="5"/>
        <v>5.48</v>
      </c>
      <c r="J184" s="115"/>
    </row>
    <row r="185" spans="1:10" ht="168">
      <c r="A185" s="114"/>
      <c r="B185" s="107">
        <v>2</v>
      </c>
      <c r="C185" s="10" t="s">
        <v>847</v>
      </c>
      <c r="D185" s="118" t="s">
        <v>28</v>
      </c>
      <c r="E185" s="145" t="s">
        <v>271</v>
      </c>
      <c r="F185" s="146"/>
      <c r="G185" s="11" t="s">
        <v>848</v>
      </c>
      <c r="H185" s="14">
        <v>2.74</v>
      </c>
      <c r="I185" s="109">
        <f t="shared" si="5"/>
        <v>5.48</v>
      </c>
      <c r="J185" s="115"/>
    </row>
    <row r="186" spans="1:10" ht="168">
      <c r="A186" s="114"/>
      <c r="B186" s="107">
        <v>2</v>
      </c>
      <c r="C186" s="10" t="s">
        <v>847</v>
      </c>
      <c r="D186" s="118" t="s">
        <v>28</v>
      </c>
      <c r="E186" s="145" t="s">
        <v>830</v>
      </c>
      <c r="F186" s="146"/>
      <c r="G186" s="11" t="s">
        <v>848</v>
      </c>
      <c r="H186" s="14">
        <v>2.74</v>
      </c>
      <c r="I186" s="109">
        <f t="shared" si="5"/>
        <v>5.48</v>
      </c>
      <c r="J186" s="115"/>
    </row>
    <row r="187" spans="1:10" ht="168">
      <c r="A187" s="114"/>
      <c r="B187" s="107">
        <v>2</v>
      </c>
      <c r="C187" s="10" t="s">
        <v>847</v>
      </c>
      <c r="D187" s="118" t="s">
        <v>29</v>
      </c>
      <c r="E187" s="145" t="s">
        <v>273</v>
      </c>
      <c r="F187" s="146"/>
      <c r="G187" s="11" t="s">
        <v>848</v>
      </c>
      <c r="H187" s="14">
        <v>2.74</v>
      </c>
      <c r="I187" s="109">
        <f t="shared" si="5"/>
        <v>5.48</v>
      </c>
      <c r="J187" s="115"/>
    </row>
    <row r="188" spans="1:10" ht="168">
      <c r="A188" s="114"/>
      <c r="B188" s="107">
        <v>2</v>
      </c>
      <c r="C188" s="10" t="s">
        <v>847</v>
      </c>
      <c r="D188" s="118" t="s">
        <v>29</v>
      </c>
      <c r="E188" s="145" t="s">
        <v>673</v>
      </c>
      <c r="F188" s="146"/>
      <c r="G188" s="11" t="s">
        <v>848</v>
      </c>
      <c r="H188" s="14">
        <v>2.74</v>
      </c>
      <c r="I188" s="109">
        <f t="shared" si="5"/>
        <v>5.48</v>
      </c>
      <c r="J188" s="115"/>
    </row>
    <row r="189" spans="1:10" ht="168">
      <c r="A189" s="114"/>
      <c r="B189" s="107">
        <v>2</v>
      </c>
      <c r="C189" s="10" t="s">
        <v>847</v>
      </c>
      <c r="D189" s="118" t="s">
        <v>29</v>
      </c>
      <c r="E189" s="145" t="s">
        <v>271</v>
      </c>
      <c r="F189" s="146"/>
      <c r="G189" s="11" t="s">
        <v>848</v>
      </c>
      <c r="H189" s="14">
        <v>2.74</v>
      </c>
      <c r="I189" s="109">
        <f t="shared" si="5"/>
        <v>5.48</v>
      </c>
      <c r="J189" s="115"/>
    </row>
    <row r="190" spans="1:10" ht="168">
      <c r="A190" s="114"/>
      <c r="B190" s="108">
        <v>2</v>
      </c>
      <c r="C190" s="12" t="s">
        <v>847</v>
      </c>
      <c r="D190" s="119" t="s">
        <v>29</v>
      </c>
      <c r="E190" s="143" t="s">
        <v>830</v>
      </c>
      <c r="F190" s="144"/>
      <c r="G190" s="13" t="s">
        <v>848</v>
      </c>
      <c r="H190" s="15">
        <v>2.74</v>
      </c>
      <c r="I190" s="110">
        <f t="shared" si="5"/>
        <v>5.48</v>
      </c>
      <c r="J190" s="115"/>
    </row>
  </sheetData>
  <mergeCells count="173">
    <mergeCell ref="I10:I11"/>
    <mergeCell ref="I14:I15"/>
    <mergeCell ref="E20:F20"/>
    <mergeCell ref="E21:F21"/>
    <mergeCell ref="E22:F22"/>
    <mergeCell ref="E33:F33"/>
    <mergeCell ref="E34:F34"/>
    <mergeCell ref="E35:F35"/>
    <mergeCell ref="E36:F36"/>
    <mergeCell ref="E37:F37"/>
    <mergeCell ref="E23:F23"/>
    <mergeCell ref="E30:F30"/>
    <mergeCell ref="E31:F31"/>
    <mergeCell ref="E32:F32"/>
    <mergeCell ref="E24:F24"/>
    <mergeCell ref="E25:F25"/>
    <mergeCell ref="E26:F26"/>
    <mergeCell ref="E27:F27"/>
    <mergeCell ref="E28:F28"/>
    <mergeCell ref="E29:F29"/>
    <mergeCell ref="E43:F43"/>
    <mergeCell ref="E44:F44"/>
    <mergeCell ref="E45:F45"/>
    <mergeCell ref="E46:F46"/>
    <mergeCell ref="E47:F47"/>
    <mergeCell ref="E38:F38"/>
    <mergeCell ref="E39:F39"/>
    <mergeCell ref="E40:F40"/>
    <mergeCell ref="E41:F41"/>
    <mergeCell ref="E42:F42"/>
    <mergeCell ref="E53:F53"/>
    <mergeCell ref="E54:F54"/>
    <mergeCell ref="E55:F55"/>
    <mergeCell ref="E56:F56"/>
    <mergeCell ref="E57:F57"/>
    <mergeCell ref="E48:F48"/>
    <mergeCell ref="E49:F49"/>
    <mergeCell ref="E50:F50"/>
    <mergeCell ref="E51:F51"/>
    <mergeCell ref="E52:F52"/>
    <mergeCell ref="E63:F63"/>
    <mergeCell ref="E64:F64"/>
    <mergeCell ref="E65:F65"/>
    <mergeCell ref="E66:F66"/>
    <mergeCell ref="E67:F67"/>
    <mergeCell ref="E58:F58"/>
    <mergeCell ref="E59:F59"/>
    <mergeCell ref="E60:F60"/>
    <mergeCell ref="E61:F61"/>
    <mergeCell ref="E62:F62"/>
    <mergeCell ref="E73:F73"/>
    <mergeCell ref="E74:F74"/>
    <mergeCell ref="E75:F75"/>
    <mergeCell ref="E76:F76"/>
    <mergeCell ref="E77:F77"/>
    <mergeCell ref="E68:F68"/>
    <mergeCell ref="E69:F69"/>
    <mergeCell ref="E70:F70"/>
    <mergeCell ref="E71:F71"/>
    <mergeCell ref="E72:F72"/>
    <mergeCell ref="E83:F83"/>
    <mergeCell ref="E84:F84"/>
    <mergeCell ref="E85:F85"/>
    <mergeCell ref="E86:F86"/>
    <mergeCell ref="E87:F87"/>
    <mergeCell ref="E78:F78"/>
    <mergeCell ref="E79:F79"/>
    <mergeCell ref="E80:F80"/>
    <mergeCell ref="E81:F81"/>
    <mergeCell ref="E82:F82"/>
    <mergeCell ref="E93:F93"/>
    <mergeCell ref="E94:F94"/>
    <mergeCell ref="E95:F95"/>
    <mergeCell ref="E96:F96"/>
    <mergeCell ref="E97:F97"/>
    <mergeCell ref="E88:F88"/>
    <mergeCell ref="E89:F89"/>
    <mergeCell ref="E90:F90"/>
    <mergeCell ref="E91:F91"/>
    <mergeCell ref="E92:F92"/>
    <mergeCell ref="E103:F103"/>
    <mergeCell ref="E104:F104"/>
    <mergeCell ref="E105:F105"/>
    <mergeCell ref="E106:F106"/>
    <mergeCell ref="E107:F107"/>
    <mergeCell ref="E98:F98"/>
    <mergeCell ref="E99:F99"/>
    <mergeCell ref="E100:F100"/>
    <mergeCell ref="E101:F101"/>
    <mergeCell ref="E102:F102"/>
    <mergeCell ref="E113:F113"/>
    <mergeCell ref="E114:F114"/>
    <mergeCell ref="E115:F115"/>
    <mergeCell ref="E116:F116"/>
    <mergeCell ref="E117:F117"/>
    <mergeCell ref="E108:F108"/>
    <mergeCell ref="E109:F109"/>
    <mergeCell ref="E110:F110"/>
    <mergeCell ref="E111:F111"/>
    <mergeCell ref="E112:F112"/>
    <mergeCell ref="E123:F123"/>
    <mergeCell ref="E124:F124"/>
    <mergeCell ref="E125:F125"/>
    <mergeCell ref="E126:F126"/>
    <mergeCell ref="E127:F127"/>
    <mergeCell ref="E118:F118"/>
    <mergeCell ref="E119:F119"/>
    <mergeCell ref="E120:F120"/>
    <mergeCell ref="E121:F121"/>
    <mergeCell ref="E122:F122"/>
    <mergeCell ref="E133:F133"/>
    <mergeCell ref="E134:F134"/>
    <mergeCell ref="E135:F135"/>
    <mergeCell ref="E136:F136"/>
    <mergeCell ref="E137:F137"/>
    <mergeCell ref="E128:F128"/>
    <mergeCell ref="E129:F129"/>
    <mergeCell ref="E130:F130"/>
    <mergeCell ref="E131:F131"/>
    <mergeCell ref="E132:F132"/>
    <mergeCell ref="E143:F143"/>
    <mergeCell ref="E144:F144"/>
    <mergeCell ref="E145:F145"/>
    <mergeCell ref="E146:F146"/>
    <mergeCell ref="E147:F147"/>
    <mergeCell ref="E138:F138"/>
    <mergeCell ref="E139:F139"/>
    <mergeCell ref="E140:F140"/>
    <mergeCell ref="E141:F141"/>
    <mergeCell ref="E142:F142"/>
    <mergeCell ref="E153:F153"/>
    <mergeCell ref="E154:F154"/>
    <mergeCell ref="E155:F155"/>
    <mergeCell ref="E156:F156"/>
    <mergeCell ref="E157:F157"/>
    <mergeCell ref="E148:F148"/>
    <mergeCell ref="E149:F149"/>
    <mergeCell ref="E150:F150"/>
    <mergeCell ref="E151:F151"/>
    <mergeCell ref="E152:F152"/>
    <mergeCell ref="E163:F163"/>
    <mergeCell ref="E164:F164"/>
    <mergeCell ref="E165:F165"/>
    <mergeCell ref="E166:F166"/>
    <mergeCell ref="E167:F167"/>
    <mergeCell ref="E158:F158"/>
    <mergeCell ref="E159:F159"/>
    <mergeCell ref="E160:F160"/>
    <mergeCell ref="E161:F161"/>
    <mergeCell ref="E162:F162"/>
    <mergeCell ref="E173:F173"/>
    <mergeCell ref="E174:F174"/>
    <mergeCell ref="E175:F175"/>
    <mergeCell ref="E176:F176"/>
    <mergeCell ref="E177:F177"/>
    <mergeCell ref="E168:F168"/>
    <mergeCell ref="E169:F169"/>
    <mergeCell ref="E170:F170"/>
    <mergeCell ref="E171:F171"/>
    <mergeCell ref="E172:F172"/>
    <mergeCell ref="E188:F188"/>
    <mergeCell ref="E189:F189"/>
    <mergeCell ref="E190:F190"/>
    <mergeCell ref="E183:F183"/>
    <mergeCell ref="E184:F184"/>
    <mergeCell ref="E185:F185"/>
    <mergeCell ref="E186:F186"/>
    <mergeCell ref="E187:F187"/>
    <mergeCell ref="E178:F178"/>
    <mergeCell ref="E179:F179"/>
    <mergeCell ref="E180:F180"/>
    <mergeCell ref="E181:F181"/>
    <mergeCell ref="E182:F18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2EA27-AE4F-4BE1-91FB-8AA51B980DEA}">
  <sheetPr>
    <tabColor rgb="FFFFFF00"/>
  </sheetPr>
  <dimension ref="A1:K84"/>
  <sheetViews>
    <sheetView topLeftCell="A20" zoomScale="90" zoomScaleNormal="90" workbookViewId="0">
      <selection activeCell="O46" sqref="O46:O47"/>
    </sheetView>
  </sheetViews>
  <sheetFormatPr defaultColWidth="9.140625" defaultRowHeight="12.75"/>
  <cols>
    <col min="1" max="1" width="1.5703125" style="2" customWidth="1"/>
    <col min="2" max="2" width="5.7109375" style="2" hidden="1" customWidth="1"/>
    <col min="3" max="3" width="12.85546875" style="2" customWidth="1"/>
    <col min="4" max="5" width="17.140625" style="2" hidden="1" customWidth="1"/>
    <col min="6" max="7" width="8.5703125" style="2" hidden="1" customWidth="1"/>
    <col min="8" max="8" width="51.42578125" style="2" hidden="1" customWidth="1"/>
    <col min="9" max="9" width="11.42578125" style="2" hidden="1" customWidth="1"/>
    <col min="10" max="10" width="14.7109375" style="2" hidden="1" customWidth="1"/>
    <col min="11" max="11" width="2" style="2" hidden="1" customWidth="1"/>
    <col min="12" max="16384" width="9.140625" style="2"/>
  </cols>
  <sheetData>
    <row r="1" spans="1:11" hidden="1">
      <c r="A1" s="3"/>
      <c r="B1" s="4"/>
      <c r="C1" s="4"/>
      <c r="D1" s="4"/>
      <c r="E1" s="4"/>
      <c r="F1" s="4"/>
      <c r="G1" s="4"/>
      <c r="H1" s="4"/>
      <c r="I1" s="4"/>
      <c r="J1" s="4"/>
      <c r="K1" s="5"/>
    </row>
    <row r="2" spans="1:11" ht="15.75" hidden="1">
      <c r="A2" s="114"/>
      <c r="B2" s="124" t="s">
        <v>134</v>
      </c>
      <c r="C2" s="120"/>
      <c r="D2" s="120"/>
      <c r="E2" s="120"/>
      <c r="F2" s="120"/>
      <c r="G2" s="120"/>
      <c r="H2" s="120"/>
      <c r="I2" s="120"/>
      <c r="J2" s="125" t="s">
        <v>140</v>
      </c>
      <c r="K2" s="115"/>
    </row>
    <row r="3" spans="1:11" hidden="1">
      <c r="A3" s="114"/>
      <c r="B3" s="121" t="s">
        <v>135</v>
      </c>
      <c r="C3" s="120"/>
      <c r="D3" s="120"/>
      <c r="E3" s="120"/>
      <c r="F3" s="120"/>
      <c r="G3" s="120"/>
      <c r="H3" s="120"/>
      <c r="I3" s="120"/>
      <c r="J3" s="120"/>
      <c r="K3" s="115"/>
    </row>
    <row r="4" spans="1:11" hidden="1">
      <c r="A4" s="114"/>
      <c r="B4" s="121" t="s">
        <v>136</v>
      </c>
      <c r="C4" s="120"/>
      <c r="D4" s="120"/>
      <c r="E4" s="120"/>
      <c r="F4" s="120"/>
      <c r="G4" s="120"/>
      <c r="H4" s="120"/>
      <c r="I4" s="120"/>
      <c r="J4" s="120"/>
      <c r="K4" s="115"/>
    </row>
    <row r="5" spans="1:11" hidden="1">
      <c r="A5" s="114"/>
      <c r="B5" s="121" t="s">
        <v>137</v>
      </c>
      <c r="C5" s="120"/>
      <c r="D5" s="120"/>
      <c r="E5" s="120"/>
      <c r="F5" s="120"/>
      <c r="G5" s="120"/>
      <c r="H5" s="120"/>
      <c r="I5" s="120"/>
      <c r="J5" s="120"/>
      <c r="K5" s="115"/>
    </row>
    <row r="6" spans="1:11" hidden="1">
      <c r="A6" s="114"/>
      <c r="B6" s="121" t="s">
        <v>138</v>
      </c>
      <c r="C6" s="120"/>
      <c r="D6" s="120"/>
      <c r="E6" s="120"/>
      <c r="F6" s="120"/>
      <c r="G6" s="120"/>
      <c r="H6" s="120"/>
      <c r="I6" s="120"/>
      <c r="J6" s="120"/>
      <c r="K6" s="115"/>
    </row>
    <row r="7" spans="1:11" hidden="1">
      <c r="A7" s="114"/>
      <c r="B7" s="121" t="s">
        <v>139</v>
      </c>
      <c r="C7" s="120"/>
      <c r="D7" s="120"/>
      <c r="E7" s="120"/>
      <c r="F7" s="120"/>
      <c r="G7" s="120"/>
      <c r="H7" s="120"/>
      <c r="I7" s="120"/>
      <c r="J7" s="120"/>
      <c r="K7" s="115"/>
    </row>
    <row r="8" spans="1:11" hidden="1">
      <c r="A8" s="114"/>
      <c r="B8" s="120"/>
      <c r="C8" s="120"/>
      <c r="D8" s="120"/>
      <c r="E8" s="120"/>
      <c r="F8" s="120"/>
      <c r="G8" s="120"/>
      <c r="H8" s="120"/>
      <c r="I8" s="120"/>
      <c r="J8" s="120"/>
      <c r="K8" s="115"/>
    </row>
    <row r="9" spans="1:11" hidden="1">
      <c r="A9" s="114"/>
      <c r="B9" s="101" t="s">
        <v>0</v>
      </c>
      <c r="C9" s="102"/>
      <c r="D9" s="102"/>
      <c r="E9" s="102"/>
      <c r="F9" s="103"/>
      <c r="G9" s="98"/>
      <c r="H9" s="99" t="s">
        <v>7</v>
      </c>
      <c r="I9" s="120"/>
      <c r="J9" s="99" t="s">
        <v>195</v>
      </c>
      <c r="K9" s="115"/>
    </row>
    <row r="10" spans="1:11" ht="15" hidden="1" customHeight="1">
      <c r="A10" s="114"/>
      <c r="B10" s="114" t="s">
        <v>708</v>
      </c>
      <c r="C10" s="120"/>
      <c r="D10" s="120"/>
      <c r="E10" s="120"/>
      <c r="F10" s="115"/>
      <c r="G10" s="116"/>
      <c r="H10" s="116" t="s">
        <v>708</v>
      </c>
      <c r="I10" s="120"/>
      <c r="J10" s="147">
        <v>51446</v>
      </c>
      <c r="K10" s="115"/>
    </row>
    <row r="11" spans="1:11" hidden="1">
      <c r="A11" s="114"/>
      <c r="B11" s="114" t="s">
        <v>709</v>
      </c>
      <c r="C11" s="120"/>
      <c r="D11" s="120"/>
      <c r="E11" s="120"/>
      <c r="F11" s="115"/>
      <c r="G11" s="116"/>
      <c r="H11" s="116" t="s">
        <v>709</v>
      </c>
      <c r="I11" s="120"/>
      <c r="J11" s="148"/>
      <c r="K11" s="115"/>
    </row>
    <row r="12" spans="1:11" hidden="1">
      <c r="A12" s="114"/>
      <c r="B12" s="114" t="s">
        <v>888</v>
      </c>
      <c r="C12" s="120"/>
      <c r="D12" s="120"/>
      <c r="E12" s="120"/>
      <c r="F12" s="115"/>
      <c r="G12" s="116"/>
      <c r="H12" s="116" t="s">
        <v>710</v>
      </c>
      <c r="I12" s="120"/>
      <c r="J12" s="120"/>
      <c r="K12" s="115"/>
    </row>
    <row r="13" spans="1:11" hidden="1">
      <c r="A13" s="114"/>
      <c r="B13" s="114" t="s">
        <v>711</v>
      </c>
      <c r="C13" s="120"/>
      <c r="D13" s="120"/>
      <c r="E13" s="120"/>
      <c r="F13" s="115"/>
      <c r="G13" s="116"/>
      <c r="H13" s="116" t="s">
        <v>711</v>
      </c>
      <c r="I13" s="120"/>
      <c r="J13" s="99" t="s">
        <v>11</v>
      </c>
      <c r="K13" s="115"/>
    </row>
    <row r="14" spans="1:11" ht="15" hidden="1" customHeight="1">
      <c r="A14" s="114"/>
      <c r="B14" s="114" t="s">
        <v>712</v>
      </c>
      <c r="C14" s="120"/>
      <c r="D14" s="120"/>
      <c r="E14" s="120"/>
      <c r="F14" s="115"/>
      <c r="G14" s="116"/>
      <c r="H14" s="116" t="s">
        <v>712</v>
      </c>
      <c r="I14" s="120"/>
      <c r="J14" s="149">
        <v>45185</v>
      </c>
      <c r="K14" s="115"/>
    </row>
    <row r="15" spans="1:11" ht="15" hidden="1" customHeight="1">
      <c r="A15" s="114"/>
      <c r="B15" s="133" t="s">
        <v>889</v>
      </c>
      <c r="C15" s="7"/>
      <c r="D15" s="7"/>
      <c r="E15" s="7"/>
      <c r="F15" s="8"/>
      <c r="G15" s="116"/>
      <c r="H15" s="132" t="s">
        <v>889</v>
      </c>
      <c r="I15" s="120"/>
      <c r="J15" s="150"/>
      <c r="K15" s="115"/>
    </row>
    <row r="16" spans="1:11" ht="15" hidden="1" customHeight="1">
      <c r="A16" s="114"/>
      <c r="B16" s="120"/>
      <c r="C16" s="120"/>
      <c r="D16" s="120"/>
      <c r="E16" s="120"/>
      <c r="F16" s="120"/>
      <c r="G16" s="120"/>
      <c r="H16" s="120"/>
      <c r="I16" s="123" t="s">
        <v>142</v>
      </c>
      <c r="J16" s="129">
        <v>39995</v>
      </c>
      <c r="K16" s="115"/>
    </row>
    <row r="17" spans="1:11" hidden="1">
      <c r="A17" s="114"/>
      <c r="B17" s="120" t="s">
        <v>713</v>
      </c>
      <c r="C17" s="120"/>
      <c r="D17" s="120"/>
      <c r="E17" s="120"/>
      <c r="F17" s="120"/>
      <c r="G17" s="120"/>
      <c r="H17" s="120"/>
      <c r="I17" s="123" t="s">
        <v>143</v>
      </c>
      <c r="J17" s="129" t="s">
        <v>887</v>
      </c>
      <c r="K17" s="115"/>
    </row>
    <row r="18" spans="1:11" ht="18" hidden="1">
      <c r="A18" s="114"/>
      <c r="B18" s="120" t="s">
        <v>714</v>
      </c>
      <c r="C18" s="120"/>
      <c r="D18" s="120"/>
      <c r="E18" s="120"/>
      <c r="F18" s="120"/>
      <c r="G18" s="120"/>
      <c r="H18" s="120"/>
      <c r="I18" s="122" t="s">
        <v>258</v>
      </c>
      <c r="J18" s="104" t="s">
        <v>159</v>
      </c>
      <c r="K18" s="115"/>
    </row>
    <row r="19" spans="1:11" hidden="1">
      <c r="A19" s="114"/>
      <c r="B19" s="120"/>
      <c r="C19" s="120"/>
      <c r="D19" s="120"/>
      <c r="E19" s="120"/>
      <c r="F19" s="120"/>
      <c r="G19" s="120"/>
      <c r="H19" s="120"/>
      <c r="I19" s="120"/>
      <c r="J19" s="120"/>
      <c r="K19" s="115"/>
    </row>
    <row r="20" spans="1:11">
      <c r="A20" s="114"/>
      <c r="B20" s="100" t="s">
        <v>198</v>
      </c>
      <c r="C20" s="100" t="s">
        <v>199</v>
      </c>
      <c r="D20" s="117" t="s">
        <v>284</v>
      </c>
      <c r="E20" s="117" t="s">
        <v>200</v>
      </c>
      <c r="F20" s="151" t="s">
        <v>201</v>
      </c>
      <c r="G20" s="152"/>
      <c r="H20" s="100" t="s">
        <v>169</v>
      </c>
      <c r="I20" s="100" t="s">
        <v>202</v>
      </c>
      <c r="J20" s="100" t="s">
        <v>21</v>
      </c>
      <c r="K20" s="115"/>
    </row>
    <row r="21" spans="1:11">
      <c r="A21" s="114"/>
      <c r="B21" s="105"/>
      <c r="C21" s="105"/>
      <c r="D21" s="106"/>
      <c r="E21" s="106"/>
      <c r="F21" s="153"/>
      <c r="G21" s="154"/>
      <c r="H21" s="105" t="s">
        <v>141</v>
      </c>
      <c r="I21" s="105"/>
      <c r="J21" s="105"/>
      <c r="K21" s="115"/>
    </row>
    <row r="22" spans="1:11" ht="12.95" customHeight="1">
      <c r="A22" s="114"/>
      <c r="B22" s="107">
        <v>1</v>
      </c>
      <c r="C22" s="10" t="s">
        <v>715</v>
      </c>
      <c r="D22" s="118" t="s">
        <v>715</v>
      </c>
      <c r="E22" s="118" t="s">
        <v>699</v>
      </c>
      <c r="F22" s="145"/>
      <c r="G22" s="146"/>
      <c r="H22" s="11" t="s">
        <v>716</v>
      </c>
      <c r="I22" s="14">
        <v>26.01</v>
      </c>
      <c r="J22" s="109">
        <f t="shared" ref="J22:J43" si="0">I22*B22</f>
        <v>26.01</v>
      </c>
      <c r="K22" s="115"/>
    </row>
    <row r="23" spans="1:11" ht="12.95" customHeight="1">
      <c r="A23" s="114"/>
      <c r="B23" s="107">
        <v>1</v>
      </c>
      <c r="C23" s="10" t="s">
        <v>717</v>
      </c>
      <c r="D23" s="118" t="s">
        <v>717</v>
      </c>
      <c r="E23" s="118" t="s">
        <v>699</v>
      </c>
      <c r="F23" s="145"/>
      <c r="G23" s="146"/>
      <c r="H23" s="11" t="s">
        <v>718</v>
      </c>
      <c r="I23" s="14">
        <v>25.84</v>
      </c>
      <c r="J23" s="109">
        <f t="shared" si="0"/>
        <v>25.84</v>
      </c>
      <c r="K23" s="115"/>
    </row>
    <row r="24" spans="1:11" ht="12.95" customHeight="1">
      <c r="A24" s="114"/>
      <c r="B24" s="107">
        <v>100</v>
      </c>
      <c r="C24" s="10" t="s">
        <v>719</v>
      </c>
      <c r="D24" s="118" t="s">
        <v>719</v>
      </c>
      <c r="E24" s="118" t="s">
        <v>29</v>
      </c>
      <c r="F24" s="145" t="s">
        <v>273</v>
      </c>
      <c r="G24" s="146"/>
      <c r="H24" s="11" t="s">
        <v>720</v>
      </c>
      <c r="I24" s="14">
        <v>0.21</v>
      </c>
      <c r="J24" s="109">
        <f t="shared" si="0"/>
        <v>21</v>
      </c>
      <c r="K24" s="115"/>
    </row>
    <row r="25" spans="1:11" ht="12.95" customHeight="1">
      <c r="A25" s="114"/>
      <c r="B25" s="107">
        <v>10</v>
      </c>
      <c r="C25" s="10" t="s">
        <v>721</v>
      </c>
      <c r="D25" s="118" t="s">
        <v>721</v>
      </c>
      <c r="E25" s="118"/>
      <c r="F25" s="145"/>
      <c r="G25" s="146"/>
      <c r="H25" s="11" t="s">
        <v>882</v>
      </c>
      <c r="I25" s="14">
        <v>2.4500000000000002</v>
      </c>
      <c r="J25" s="109">
        <f t="shared" si="0"/>
        <v>24.5</v>
      </c>
      <c r="K25" s="115"/>
    </row>
    <row r="26" spans="1:11" ht="12.95" customHeight="1">
      <c r="A26" s="114"/>
      <c r="B26" s="107">
        <v>5</v>
      </c>
      <c r="C26" s="10" t="s">
        <v>722</v>
      </c>
      <c r="D26" s="118" t="s">
        <v>722</v>
      </c>
      <c r="E26" s="118" t="s">
        <v>23</v>
      </c>
      <c r="F26" s="145" t="s">
        <v>528</v>
      </c>
      <c r="G26" s="146"/>
      <c r="H26" s="11" t="s">
        <v>723</v>
      </c>
      <c r="I26" s="14">
        <v>0.99</v>
      </c>
      <c r="J26" s="109">
        <f t="shared" si="0"/>
        <v>4.95</v>
      </c>
      <c r="K26" s="115"/>
    </row>
    <row r="27" spans="1:11" ht="12.95" customHeight="1">
      <c r="A27" s="114"/>
      <c r="B27" s="107">
        <v>5</v>
      </c>
      <c r="C27" s="10" t="s">
        <v>724</v>
      </c>
      <c r="D27" s="118" t="s">
        <v>724</v>
      </c>
      <c r="E27" s="118" t="s">
        <v>28</v>
      </c>
      <c r="F27" s="145" t="s">
        <v>635</v>
      </c>
      <c r="G27" s="146"/>
      <c r="H27" s="11" t="s">
        <v>725</v>
      </c>
      <c r="I27" s="14">
        <v>2.06</v>
      </c>
      <c r="J27" s="109">
        <f t="shared" si="0"/>
        <v>10.3</v>
      </c>
      <c r="K27" s="115"/>
    </row>
    <row r="28" spans="1:11" ht="12.95" customHeight="1">
      <c r="A28" s="114"/>
      <c r="B28" s="107">
        <v>20</v>
      </c>
      <c r="C28" s="10" t="s">
        <v>726</v>
      </c>
      <c r="D28" s="118" t="s">
        <v>726</v>
      </c>
      <c r="E28" s="118" t="s">
        <v>28</v>
      </c>
      <c r="F28" s="145"/>
      <c r="G28" s="146"/>
      <c r="H28" s="11" t="s">
        <v>727</v>
      </c>
      <c r="I28" s="14">
        <v>0.49</v>
      </c>
      <c r="J28" s="109">
        <f t="shared" si="0"/>
        <v>9.8000000000000007</v>
      </c>
      <c r="K28" s="115"/>
    </row>
    <row r="29" spans="1:11" ht="12.95" customHeight="1">
      <c r="A29" s="114"/>
      <c r="B29" s="107">
        <v>10</v>
      </c>
      <c r="C29" s="10" t="s">
        <v>728</v>
      </c>
      <c r="D29" s="118" t="s">
        <v>728</v>
      </c>
      <c r="E29" s="118" t="s">
        <v>25</v>
      </c>
      <c r="F29" s="145" t="s">
        <v>729</v>
      </c>
      <c r="G29" s="146"/>
      <c r="H29" s="11" t="s">
        <v>730</v>
      </c>
      <c r="I29" s="14">
        <v>0.94</v>
      </c>
      <c r="J29" s="109">
        <f t="shared" si="0"/>
        <v>9.3999999999999986</v>
      </c>
      <c r="K29" s="115"/>
    </row>
    <row r="30" spans="1:11" ht="12.95" customHeight="1">
      <c r="A30" s="114"/>
      <c r="B30" s="107">
        <v>10</v>
      </c>
      <c r="C30" s="10" t="s">
        <v>731</v>
      </c>
      <c r="D30" s="118" t="s">
        <v>731</v>
      </c>
      <c r="E30" s="118" t="s">
        <v>294</v>
      </c>
      <c r="F30" s="145" t="s">
        <v>673</v>
      </c>
      <c r="G30" s="146"/>
      <c r="H30" s="11" t="s">
        <v>732</v>
      </c>
      <c r="I30" s="14">
        <v>0.52</v>
      </c>
      <c r="J30" s="109">
        <f t="shared" si="0"/>
        <v>5.2</v>
      </c>
      <c r="K30" s="115"/>
    </row>
    <row r="31" spans="1:11" ht="12.95" customHeight="1">
      <c r="A31" s="114"/>
      <c r="B31" s="107">
        <v>40</v>
      </c>
      <c r="C31" s="10" t="s">
        <v>734</v>
      </c>
      <c r="D31" s="118" t="s">
        <v>734</v>
      </c>
      <c r="E31" s="118" t="s">
        <v>23</v>
      </c>
      <c r="F31" s="145"/>
      <c r="G31" s="146"/>
      <c r="H31" s="11" t="s">
        <v>735</v>
      </c>
      <c r="I31" s="14">
        <v>0.28999999999999998</v>
      </c>
      <c r="J31" s="109">
        <f t="shared" si="0"/>
        <v>11.6</v>
      </c>
      <c r="K31" s="115"/>
    </row>
    <row r="32" spans="1:11" ht="12.95" customHeight="1">
      <c r="A32" s="114"/>
      <c r="B32" s="107">
        <v>1</v>
      </c>
      <c r="C32" s="10" t="s">
        <v>736</v>
      </c>
      <c r="D32" s="118" t="s">
        <v>849</v>
      </c>
      <c r="E32" s="118" t="s">
        <v>204</v>
      </c>
      <c r="F32" s="145" t="s">
        <v>239</v>
      </c>
      <c r="G32" s="146"/>
      <c r="H32" s="11" t="s">
        <v>737</v>
      </c>
      <c r="I32" s="14">
        <v>25.21</v>
      </c>
      <c r="J32" s="109">
        <f t="shared" si="0"/>
        <v>25.21</v>
      </c>
      <c r="K32" s="115"/>
    </row>
    <row r="33" spans="1:11" ht="12.95" customHeight="1">
      <c r="A33" s="114"/>
      <c r="B33" s="107">
        <v>2</v>
      </c>
      <c r="C33" s="10" t="s">
        <v>738</v>
      </c>
      <c r="D33" s="118" t="s">
        <v>738</v>
      </c>
      <c r="E33" s="118" t="s">
        <v>25</v>
      </c>
      <c r="F33" s="145" t="s">
        <v>637</v>
      </c>
      <c r="G33" s="146"/>
      <c r="H33" s="11" t="s">
        <v>739</v>
      </c>
      <c r="I33" s="14">
        <v>5.18</v>
      </c>
      <c r="J33" s="109">
        <f t="shared" si="0"/>
        <v>10.36</v>
      </c>
      <c r="K33" s="115"/>
    </row>
    <row r="34" spans="1:11" ht="12.95" customHeight="1">
      <c r="A34" s="114"/>
      <c r="B34" s="107">
        <v>2</v>
      </c>
      <c r="C34" s="10" t="s">
        <v>740</v>
      </c>
      <c r="D34" s="118" t="s">
        <v>740</v>
      </c>
      <c r="E34" s="118" t="s">
        <v>26</v>
      </c>
      <c r="F34" s="145" t="s">
        <v>635</v>
      </c>
      <c r="G34" s="146"/>
      <c r="H34" s="11" t="s">
        <v>741</v>
      </c>
      <c r="I34" s="14">
        <v>5.18</v>
      </c>
      <c r="J34" s="109">
        <f t="shared" si="0"/>
        <v>10.36</v>
      </c>
      <c r="K34" s="115"/>
    </row>
    <row r="35" spans="1:11" ht="12.95" customHeight="1">
      <c r="A35" s="114"/>
      <c r="B35" s="107">
        <v>10</v>
      </c>
      <c r="C35" s="10" t="s">
        <v>742</v>
      </c>
      <c r="D35" s="118" t="s">
        <v>742</v>
      </c>
      <c r="E35" s="118" t="s">
        <v>23</v>
      </c>
      <c r="F35" s="145"/>
      <c r="G35" s="146"/>
      <c r="H35" s="11" t="s">
        <v>743</v>
      </c>
      <c r="I35" s="14">
        <v>0.21</v>
      </c>
      <c r="J35" s="109">
        <f t="shared" si="0"/>
        <v>2.1</v>
      </c>
      <c r="K35" s="115"/>
    </row>
    <row r="36" spans="1:11" ht="12.95" customHeight="1">
      <c r="A36" s="114"/>
      <c r="B36" s="107">
        <v>20</v>
      </c>
      <c r="C36" s="10" t="s">
        <v>744</v>
      </c>
      <c r="D36" s="118" t="s">
        <v>744</v>
      </c>
      <c r="E36" s="118" t="s">
        <v>23</v>
      </c>
      <c r="F36" s="145"/>
      <c r="G36" s="146"/>
      <c r="H36" s="11" t="s">
        <v>745</v>
      </c>
      <c r="I36" s="14">
        <v>0.21</v>
      </c>
      <c r="J36" s="109">
        <f t="shared" si="0"/>
        <v>4.2</v>
      </c>
      <c r="K36" s="115"/>
    </row>
    <row r="37" spans="1:11" ht="12.95" customHeight="1">
      <c r="A37" s="114"/>
      <c r="B37" s="107">
        <v>50</v>
      </c>
      <c r="C37" s="10" t="s">
        <v>746</v>
      </c>
      <c r="D37" s="118" t="s">
        <v>746</v>
      </c>
      <c r="E37" s="118" t="s">
        <v>23</v>
      </c>
      <c r="F37" s="145"/>
      <c r="G37" s="146"/>
      <c r="H37" s="11" t="s">
        <v>747</v>
      </c>
      <c r="I37" s="14">
        <v>0.16</v>
      </c>
      <c r="J37" s="109">
        <f t="shared" si="0"/>
        <v>8</v>
      </c>
      <c r="K37" s="115"/>
    </row>
    <row r="38" spans="1:11" ht="12.95" customHeight="1">
      <c r="A38" s="114"/>
      <c r="B38" s="107">
        <v>50</v>
      </c>
      <c r="C38" s="10" t="s">
        <v>748</v>
      </c>
      <c r="D38" s="118" t="s">
        <v>748</v>
      </c>
      <c r="E38" s="118" t="s">
        <v>23</v>
      </c>
      <c r="F38" s="145"/>
      <c r="G38" s="146"/>
      <c r="H38" s="11" t="s">
        <v>749</v>
      </c>
      <c r="I38" s="14">
        <v>0.21</v>
      </c>
      <c r="J38" s="109">
        <f t="shared" si="0"/>
        <v>10.5</v>
      </c>
      <c r="K38" s="115"/>
    </row>
    <row r="39" spans="1:11" ht="12.95" customHeight="1">
      <c r="A39" s="114"/>
      <c r="B39" s="107">
        <v>10</v>
      </c>
      <c r="C39" s="10" t="s">
        <v>750</v>
      </c>
      <c r="D39" s="118" t="s">
        <v>750</v>
      </c>
      <c r="E39" s="118" t="s">
        <v>23</v>
      </c>
      <c r="F39" s="145"/>
      <c r="G39" s="146"/>
      <c r="H39" s="11" t="s">
        <v>751</v>
      </c>
      <c r="I39" s="14">
        <v>0.59</v>
      </c>
      <c r="J39" s="109">
        <f t="shared" si="0"/>
        <v>5.8999999999999995</v>
      </c>
      <c r="K39" s="115"/>
    </row>
    <row r="40" spans="1:11" ht="12.95" customHeight="1">
      <c r="A40" s="114"/>
      <c r="B40" s="107">
        <v>20</v>
      </c>
      <c r="C40" s="10" t="s">
        <v>752</v>
      </c>
      <c r="D40" s="118" t="s">
        <v>752</v>
      </c>
      <c r="E40" s="118" t="s">
        <v>273</v>
      </c>
      <c r="F40" s="145"/>
      <c r="G40" s="146"/>
      <c r="H40" s="11" t="s">
        <v>883</v>
      </c>
      <c r="I40" s="14">
        <v>0.18</v>
      </c>
      <c r="J40" s="109">
        <f t="shared" si="0"/>
        <v>3.5999999999999996</v>
      </c>
      <c r="K40" s="115"/>
    </row>
    <row r="41" spans="1:11" ht="12.95" customHeight="1">
      <c r="A41" s="114"/>
      <c r="B41" s="107">
        <v>1</v>
      </c>
      <c r="C41" s="10" t="s">
        <v>758</v>
      </c>
      <c r="D41" s="118" t="s">
        <v>758</v>
      </c>
      <c r="E41" s="118"/>
      <c r="F41" s="145"/>
      <c r="G41" s="146"/>
      <c r="H41" s="11" t="s">
        <v>759</v>
      </c>
      <c r="I41" s="14">
        <v>10.69</v>
      </c>
      <c r="J41" s="109">
        <f t="shared" si="0"/>
        <v>10.69</v>
      </c>
      <c r="K41" s="115"/>
    </row>
    <row r="42" spans="1:11" ht="12.95" customHeight="1">
      <c r="A42" s="114"/>
      <c r="B42" s="107">
        <v>10</v>
      </c>
      <c r="C42" s="10" t="s">
        <v>760</v>
      </c>
      <c r="D42" s="118" t="s">
        <v>760</v>
      </c>
      <c r="E42" s="118" t="s">
        <v>23</v>
      </c>
      <c r="F42" s="145"/>
      <c r="G42" s="146"/>
      <c r="H42" s="11" t="s">
        <v>761</v>
      </c>
      <c r="I42" s="14">
        <v>1.35</v>
      </c>
      <c r="J42" s="109">
        <f t="shared" si="0"/>
        <v>13.5</v>
      </c>
      <c r="K42" s="115"/>
    </row>
    <row r="43" spans="1:11" ht="12.95" customHeight="1">
      <c r="A43" s="114"/>
      <c r="B43" s="107">
        <v>50</v>
      </c>
      <c r="C43" s="10" t="s">
        <v>762</v>
      </c>
      <c r="D43" s="118" t="s">
        <v>762</v>
      </c>
      <c r="E43" s="118" t="s">
        <v>26</v>
      </c>
      <c r="F43" s="145"/>
      <c r="G43" s="146"/>
      <c r="H43" s="11" t="s">
        <v>763</v>
      </c>
      <c r="I43" s="14">
        <v>0.28999999999999998</v>
      </c>
      <c r="J43" s="109">
        <f t="shared" si="0"/>
        <v>14.499999999999998</v>
      </c>
      <c r="K43" s="115"/>
    </row>
    <row r="44" spans="1:11" ht="12.95" customHeight="1">
      <c r="A44" s="114"/>
      <c r="B44" s="107">
        <v>10</v>
      </c>
      <c r="C44" s="10" t="s">
        <v>764</v>
      </c>
      <c r="D44" s="118" t="s">
        <v>764</v>
      </c>
      <c r="E44" s="118" t="s">
        <v>27</v>
      </c>
      <c r="F44" s="145"/>
      <c r="G44" s="146"/>
      <c r="H44" s="11" t="s">
        <v>765</v>
      </c>
      <c r="I44" s="14">
        <v>1.89</v>
      </c>
      <c r="J44" s="109">
        <f t="shared" ref="J44:J69" si="1">I44*B44</f>
        <v>18.899999999999999</v>
      </c>
      <c r="K44" s="115"/>
    </row>
    <row r="45" spans="1:11" ht="12.95" customHeight="1">
      <c r="A45" s="114"/>
      <c r="B45" s="107">
        <v>10</v>
      </c>
      <c r="C45" s="10" t="s">
        <v>766</v>
      </c>
      <c r="D45" s="118" t="s">
        <v>851</v>
      </c>
      <c r="E45" s="118" t="s">
        <v>767</v>
      </c>
      <c r="F45" s="145"/>
      <c r="G45" s="146"/>
      <c r="H45" s="11" t="s">
        <v>768</v>
      </c>
      <c r="I45" s="14">
        <v>2.2400000000000002</v>
      </c>
      <c r="J45" s="109">
        <f t="shared" si="1"/>
        <v>22.400000000000002</v>
      </c>
      <c r="K45" s="115"/>
    </row>
    <row r="46" spans="1:11" ht="12.95" customHeight="1">
      <c r="A46" s="114"/>
      <c r="B46" s="107">
        <v>20</v>
      </c>
      <c r="C46" s="10" t="s">
        <v>769</v>
      </c>
      <c r="D46" s="118" t="s">
        <v>769</v>
      </c>
      <c r="E46" s="118" t="s">
        <v>25</v>
      </c>
      <c r="F46" s="145" t="s">
        <v>273</v>
      </c>
      <c r="G46" s="146"/>
      <c r="H46" s="11" t="s">
        <v>770</v>
      </c>
      <c r="I46" s="14">
        <v>0.26</v>
      </c>
      <c r="J46" s="109">
        <f t="shared" si="1"/>
        <v>5.2</v>
      </c>
      <c r="K46" s="115"/>
    </row>
    <row r="47" spans="1:11" ht="12.95" customHeight="1">
      <c r="A47" s="114"/>
      <c r="B47" s="107">
        <v>6</v>
      </c>
      <c r="C47" s="10" t="s">
        <v>771</v>
      </c>
      <c r="D47" s="118" t="s">
        <v>852</v>
      </c>
      <c r="E47" s="118" t="s">
        <v>772</v>
      </c>
      <c r="F47" s="145"/>
      <c r="G47" s="146"/>
      <c r="H47" s="11" t="s">
        <v>773</v>
      </c>
      <c r="I47" s="14">
        <v>2.2400000000000002</v>
      </c>
      <c r="J47" s="109">
        <f t="shared" si="1"/>
        <v>13.440000000000001</v>
      </c>
      <c r="K47" s="115"/>
    </row>
    <row r="48" spans="1:11" ht="12.95" customHeight="1">
      <c r="A48" s="114"/>
      <c r="B48" s="107">
        <v>10</v>
      </c>
      <c r="C48" s="10" t="s">
        <v>775</v>
      </c>
      <c r="D48" s="118" t="s">
        <v>854</v>
      </c>
      <c r="E48" s="118" t="s">
        <v>776</v>
      </c>
      <c r="F48" s="145" t="s">
        <v>273</v>
      </c>
      <c r="G48" s="146"/>
      <c r="H48" s="11" t="s">
        <v>777</v>
      </c>
      <c r="I48" s="14">
        <v>2.4900000000000002</v>
      </c>
      <c r="J48" s="109">
        <f t="shared" si="1"/>
        <v>24.900000000000002</v>
      </c>
      <c r="K48" s="115"/>
    </row>
    <row r="49" spans="1:11" ht="12.95" customHeight="1">
      <c r="A49" s="114"/>
      <c r="B49" s="107">
        <v>10</v>
      </c>
      <c r="C49" s="10" t="s">
        <v>778</v>
      </c>
      <c r="D49" s="118" t="s">
        <v>855</v>
      </c>
      <c r="E49" s="118" t="s">
        <v>779</v>
      </c>
      <c r="F49" s="145" t="s">
        <v>273</v>
      </c>
      <c r="G49" s="146"/>
      <c r="H49" s="11" t="s">
        <v>780</v>
      </c>
      <c r="I49" s="14">
        <v>1.79</v>
      </c>
      <c r="J49" s="109">
        <f t="shared" si="1"/>
        <v>17.899999999999999</v>
      </c>
      <c r="K49" s="115"/>
    </row>
    <row r="50" spans="1:11" ht="12.95" customHeight="1">
      <c r="A50" s="114"/>
      <c r="B50" s="107">
        <v>20</v>
      </c>
      <c r="C50" s="10" t="s">
        <v>784</v>
      </c>
      <c r="D50" s="118" t="s">
        <v>859</v>
      </c>
      <c r="E50" s="118" t="s">
        <v>785</v>
      </c>
      <c r="F50" s="145" t="s">
        <v>273</v>
      </c>
      <c r="G50" s="146"/>
      <c r="H50" s="11" t="s">
        <v>786</v>
      </c>
      <c r="I50" s="14">
        <v>0.38</v>
      </c>
      <c r="J50" s="109">
        <f t="shared" si="1"/>
        <v>7.6</v>
      </c>
      <c r="K50" s="115"/>
    </row>
    <row r="51" spans="1:11" ht="12.95" customHeight="1">
      <c r="A51" s="114"/>
      <c r="B51" s="107">
        <v>3</v>
      </c>
      <c r="C51" s="10" t="s">
        <v>789</v>
      </c>
      <c r="D51" s="118" t="s">
        <v>863</v>
      </c>
      <c r="E51" s="118" t="s">
        <v>25</v>
      </c>
      <c r="F51" s="145"/>
      <c r="G51" s="146"/>
      <c r="H51" s="11" t="s">
        <v>222</v>
      </c>
      <c r="I51" s="14">
        <v>17.45</v>
      </c>
      <c r="J51" s="109">
        <f t="shared" si="1"/>
        <v>52.349999999999994</v>
      </c>
      <c r="K51" s="115"/>
    </row>
    <row r="52" spans="1:11" ht="12.95" customHeight="1">
      <c r="A52" s="114"/>
      <c r="B52" s="107">
        <v>10</v>
      </c>
      <c r="C52" s="10" t="s">
        <v>790</v>
      </c>
      <c r="D52" s="118" t="s">
        <v>866</v>
      </c>
      <c r="E52" s="118" t="s">
        <v>25</v>
      </c>
      <c r="F52" s="145"/>
      <c r="G52" s="146"/>
      <c r="H52" s="11" t="s">
        <v>791</v>
      </c>
      <c r="I52" s="14">
        <v>1.55</v>
      </c>
      <c r="J52" s="109">
        <f t="shared" si="1"/>
        <v>15.5</v>
      </c>
      <c r="K52" s="115"/>
    </row>
    <row r="53" spans="1:11" ht="12.95" customHeight="1">
      <c r="A53" s="114"/>
      <c r="B53" s="107">
        <v>10</v>
      </c>
      <c r="C53" s="10" t="s">
        <v>792</v>
      </c>
      <c r="D53" s="118" t="s">
        <v>792</v>
      </c>
      <c r="E53" s="118" t="s">
        <v>793</v>
      </c>
      <c r="F53" s="145"/>
      <c r="G53" s="146"/>
      <c r="H53" s="11" t="s">
        <v>794</v>
      </c>
      <c r="I53" s="14">
        <v>0.79</v>
      </c>
      <c r="J53" s="109">
        <f t="shared" si="1"/>
        <v>7.9</v>
      </c>
      <c r="K53" s="115"/>
    </row>
    <row r="54" spans="1:11" ht="12.95" customHeight="1">
      <c r="A54" s="114"/>
      <c r="B54" s="107">
        <v>10</v>
      </c>
      <c r="C54" s="10" t="s">
        <v>796</v>
      </c>
      <c r="D54" s="118" t="s">
        <v>796</v>
      </c>
      <c r="E54" s="118" t="s">
        <v>27</v>
      </c>
      <c r="F54" s="145" t="s">
        <v>797</v>
      </c>
      <c r="G54" s="146"/>
      <c r="H54" s="11" t="s">
        <v>798</v>
      </c>
      <c r="I54" s="14">
        <v>0.8</v>
      </c>
      <c r="J54" s="109">
        <f t="shared" si="1"/>
        <v>8</v>
      </c>
      <c r="K54" s="115"/>
    </row>
    <row r="55" spans="1:11" ht="12.95" customHeight="1">
      <c r="A55" s="114"/>
      <c r="B55" s="107">
        <v>50</v>
      </c>
      <c r="C55" s="10" t="s">
        <v>799</v>
      </c>
      <c r="D55" s="118" t="s">
        <v>799</v>
      </c>
      <c r="E55" s="118" t="s">
        <v>29</v>
      </c>
      <c r="F55" s="145"/>
      <c r="G55" s="146"/>
      <c r="H55" s="11" t="s">
        <v>800</v>
      </c>
      <c r="I55" s="14">
        <v>0.34</v>
      </c>
      <c r="J55" s="109">
        <f t="shared" si="1"/>
        <v>17</v>
      </c>
      <c r="K55" s="115"/>
    </row>
    <row r="56" spans="1:11" ht="12.95" customHeight="1">
      <c r="A56" s="114"/>
      <c r="B56" s="107">
        <v>10</v>
      </c>
      <c r="C56" s="10" t="s">
        <v>801</v>
      </c>
      <c r="D56" s="118" t="s">
        <v>801</v>
      </c>
      <c r="E56" s="118" t="s">
        <v>754</v>
      </c>
      <c r="F56" s="145"/>
      <c r="G56" s="146"/>
      <c r="H56" s="11" t="s">
        <v>884</v>
      </c>
      <c r="I56" s="14">
        <v>0.66</v>
      </c>
      <c r="J56" s="109">
        <f t="shared" si="1"/>
        <v>6.6000000000000005</v>
      </c>
      <c r="K56" s="115"/>
    </row>
    <row r="57" spans="1:11" ht="12.95" customHeight="1">
      <c r="A57" s="114"/>
      <c r="B57" s="107">
        <v>1</v>
      </c>
      <c r="C57" s="10" t="s">
        <v>802</v>
      </c>
      <c r="D57" s="118" t="s">
        <v>802</v>
      </c>
      <c r="E57" s="118" t="s">
        <v>699</v>
      </c>
      <c r="F57" s="145"/>
      <c r="G57" s="146"/>
      <c r="H57" s="11" t="s">
        <v>885</v>
      </c>
      <c r="I57" s="14">
        <v>16</v>
      </c>
      <c r="J57" s="109">
        <f t="shared" si="1"/>
        <v>16</v>
      </c>
      <c r="K57" s="115"/>
    </row>
    <row r="58" spans="1:11" ht="12.95" customHeight="1">
      <c r="A58" s="114"/>
      <c r="B58" s="107">
        <v>10</v>
      </c>
      <c r="C58" s="10" t="s">
        <v>803</v>
      </c>
      <c r="D58" s="118" t="s">
        <v>868</v>
      </c>
      <c r="E58" s="118" t="s">
        <v>804</v>
      </c>
      <c r="F58" s="145"/>
      <c r="G58" s="146"/>
      <c r="H58" s="11" t="s">
        <v>805</v>
      </c>
      <c r="I58" s="14">
        <v>2.94</v>
      </c>
      <c r="J58" s="109">
        <f t="shared" si="1"/>
        <v>29.4</v>
      </c>
      <c r="K58" s="115"/>
    </row>
    <row r="59" spans="1:11" ht="12.95" customHeight="1">
      <c r="A59" s="114"/>
      <c r="B59" s="107">
        <v>10</v>
      </c>
      <c r="C59" s="10" t="s">
        <v>806</v>
      </c>
      <c r="D59" s="118" t="s">
        <v>806</v>
      </c>
      <c r="E59" s="118" t="s">
        <v>25</v>
      </c>
      <c r="F59" s="145" t="s">
        <v>807</v>
      </c>
      <c r="G59" s="146"/>
      <c r="H59" s="11" t="s">
        <v>808</v>
      </c>
      <c r="I59" s="14">
        <v>1.24</v>
      </c>
      <c r="J59" s="109">
        <f t="shared" si="1"/>
        <v>12.4</v>
      </c>
      <c r="K59" s="115"/>
    </row>
    <row r="60" spans="1:11" ht="12.95" customHeight="1">
      <c r="A60" s="114"/>
      <c r="B60" s="107">
        <v>1</v>
      </c>
      <c r="C60" s="10" t="s">
        <v>810</v>
      </c>
      <c r="D60" s="118" t="s">
        <v>810</v>
      </c>
      <c r="E60" s="118"/>
      <c r="F60" s="145"/>
      <c r="G60" s="146"/>
      <c r="H60" s="11" t="s">
        <v>886</v>
      </c>
      <c r="I60" s="14">
        <v>24.95</v>
      </c>
      <c r="J60" s="109">
        <f t="shared" si="1"/>
        <v>24.95</v>
      </c>
      <c r="K60" s="115"/>
    </row>
    <row r="61" spans="1:11" ht="12.95" customHeight="1">
      <c r="A61" s="114"/>
      <c r="B61" s="107">
        <v>10</v>
      </c>
      <c r="C61" s="10" t="s">
        <v>811</v>
      </c>
      <c r="D61" s="118" t="s">
        <v>811</v>
      </c>
      <c r="E61" s="118" t="s">
        <v>27</v>
      </c>
      <c r="F61" s="145" t="s">
        <v>272</v>
      </c>
      <c r="G61" s="146"/>
      <c r="H61" s="11" t="s">
        <v>812</v>
      </c>
      <c r="I61" s="14">
        <v>1.99</v>
      </c>
      <c r="J61" s="109">
        <f t="shared" si="1"/>
        <v>19.899999999999999</v>
      </c>
      <c r="K61" s="115"/>
    </row>
    <row r="62" spans="1:11" ht="12.95" customHeight="1">
      <c r="A62" s="114"/>
      <c r="B62" s="107">
        <v>10</v>
      </c>
      <c r="C62" s="10" t="s">
        <v>813</v>
      </c>
      <c r="D62" s="118" t="s">
        <v>869</v>
      </c>
      <c r="E62" s="118" t="s">
        <v>781</v>
      </c>
      <c r="F62" s="145"/>
      <c r="G62" s="146"/>
      <c r="H62" s="11" t="s">
        <v>814</v>
      </c>
      <c r="I62" s="14">
        <v>2.09</v>
      </c>
      <c r="J62" s="109">
        <f t="shared" si="1"/>
        <v>20.9</v>
      </c>
      <c r="K62" s="115"/>
    </row>
    <row r="63" spans="1:11" ht="12.95" customHeight="1">
      <c r="A63" s="114"/>
      <c r="B63" s="107">
        <v>20</v>
      </c>
      <c r="C63" s="10" t="s">
        <v>815</v>
      </c>
      <c r="D63" s="118" t="s">
        <v>871</v>
      </c>
      <c r="E63" s="118" t="s">
        <v>804</v>
      </c>
      <c r="F63" s="145" t="s">
        <v>635</v>
      </c>
      <c r="G63" s="146"/>
      <c r="H63" s="11" t="s">
        <v>816</v>
      </c>
      <c r="I63" s="14">
        <v>0.8</v>
      </c>
      <c r="J63" s="109">
        <f t="shared" si="1"/>
        <v>16</v>
      </c>
      <c r="K63" s="115"/>
    </row>
    <row r="64" spans="1:11" ht="12.95" customHeight="1">
      <c r="A64" s="114"/>
      <c r="B64" s="107">
        <v>10</v>
      </c>
      <c r="C64" s="10" t="s">
        <v>817</v>
      </c>
      <c r="D64" s="118" t="s">
        <v>817</v>
      </c>
      <c r="E64" s="118"/>
      <c r="F64" s="145"/>
      <c r="G64" s="146"/>
      <c r="H64" s="11" t="s">
        <v>818</v>
      </c>
      <c r="I64" s="14">
        <v>0.74</v>
      </c>
      <c r="J64" s="109">
        <f t="shared" si="1"/>
        <v>7.4</v>
      </c>
      <c r="K64" s="115"/>
    </row>
    <row r="65" spans="1:11" ht="12.95" customHeight="1">
      <c r="A65" s="114"/>
      <c r="B65" s="107">
        <v>10</v>
      </c>
      <c r="C65" s="10" t="s">
        <v>819</v>
      </c>
      <c r="D65" s="118" t="s">
        <v>819</v>
      </c>
      <c r="E65" s="118"/>
      <c r="F65" s="145"/>
      <c r="G65" s="146"/>
      <c r="H65" s="11" t="s">
        <v>820</v>
      </c>
      <c r="I65" s="14">
        <v>0.74</v>
      </c>
      <c r="J65" s="109">
        <f t="shared" si="1"/>
        <v>7.4</v>
      </c>
      <c r="K65" s="115"/>
    </row>
    <row r="66" spans="1:11" ht="12.95" customHeight="1">
      <c r="A66" s="114"/>
      <c r="B66" s="107">
        <v>10</v>
      </c>
      <c r="C66" s="10" t="s">
        <v>821</v>
      </c>
      <c r="D66" s="118" t="s">
        <v>872</v>
      </c>
      <c r="E66" s="118" t="s">
        <v>822</v>
      </c>
      <c r="F66" s="145" t="s">
        <v>673</v>
      </c>
      <c r="G66" s="146"/>
      <c r="H66" s="11" t="s">
        <v>823</v>
      </c>
      <c r="I66" s="14">
        <v>0.37</v>
      </c>
      <c r="J66" s="109">
        <f t="shared" si="1"/>
        <v>3.7</v>
      </c>
      <c r="K66" s="115"/>
    </row>
    <row r="67" spans="1:11" ht="12.95" customHeight="1">
      <c r="A67" s="114"/>
      <c r="B67" s="107">
        <v>10</v>
      </c>
      <c r="C67" s="10" t="s">
        <v>824</v>
      </c>
      <c r="D67" s="118" t="s">
        <v>824</v>
      </c>
      <c r="E67" s="118" t="s">
        <v>25</v>
      </c>
      <c r="F67" s="145"/>
      <c r="G67" s="146"/>
      <c r="H67" s="11" t="s">
        <v>825</v>
      </c>
      <c r="I67" s="14">
        <v>1.37</v>
      </c>
      <c r="J67" s="109">
        <f t="shared" si="1"/>
        <v>13.700000000000001</v>
      </c>
      <c r="K67" s="115"/>
    </row>
    <row r="68" spans="1:11" ht="12.95" customHeight="1">
      <c r="A68" s="114"/>
      <c r="B68" s="107">
        <v>10</v>
      </c>
      <c r="C68" s="10" t="s">
        <v>826</v>
      </c>
      <c r="D68" s="118" t="s">
        <v>826</v>
      </c>
      <c r="E68" s="118" t="s">
        <v>23</v>
      </c>
      <c r="F68" s="145"/>
      <c r="G68" s="146"/>
      <c r="H68" s="11" t="s">
        <v>827</v>
      </c>
      <c r="I68" s="14">
        <v>1.24</v>
      </c>
      <c r="J68" s="109">
        <f t="shared" si="1"/>
        <v>12.4</v>
      </c>
      <c r="K68" s="115"/>
    </row>
    <row r="69" spans="1:11" ht="12.95" customHeight="1">
      <c r="A69" s="114"/>
      <c r="B69" s="107">
        <v>10</v>
      </c>
      <c r="C69" s="10" t="s">
        <v>828</v>
      </c>
      <c r="D69" s="118" t="s">
        <v>828</v>
      </c>
      <c r="E69" s="118" t="s">
        <v>273</v>
      </c>
      <c r="F69" s="145" t="s">
        <v>25</v>
      </c>
      <c r="G69" s="146"/>
      <c r="H69" s="11" t="s">
        <v>829</v>
      </c>
      <c r="I69" s="14">
        <v>2.37</v>
      </c>
      <c r="J69" s="109">
        <f t="shared" si="1"/>
        <v>23.700000000000003</v>
      </c>
      <c r="K69" s="115"/>
    </row>
    <row r="70" spans="1:11" ht="12.95" customHeight="1">
      <c r="A70" s="114"/>
      <c r="B70" s="107">
        <v>10</v>
      </c>
      <c r="C70" s="10" t="s">
        <v>831</v>
      </c>
      <c r="D70" s="118" t="s">
        <v>876</v>
      </c>
      <c r="E70" s="118" t="s">
        <v>782</v>
      </c>
      <c r="F70" s="145"/>
      <c r="G70" s="146"/>
      <c r="H70" s="11" t="s">
        <v>832</v>
      </c>
      <c r="I70" s="14">
        <v>6.45</v>
      </c>
      <c r="J70" s="109">
        <f t="shared" ref="J70:J76" si="2">I70*B70</f>
        <v>64.5</v>
      </c>
      <c r="K70" s="115"/>
    </row>
    <row r="71" spans="1:11" ht="12.95" customHeight="1">
      <c r="A71" s="114"/>
      <c r="B71" s="107">
        <v>10</v>
      </c>
      <c r="C71" s="10" t="s">
        <v>833</v>
      </c>
      <c r="D71" s="118" t="s">
        <v>877</v>
      </c>
      <c r="E71" s="118" t="s">
        <v>107</v>
      </c>
      <c r="F71" s="145" t="s">
        <v>834</v>
      </c>
      <c r="G71" s="146"/>
      <c r="H71" s="11" t="s">
        <v>835</v>
      </c>
      <c r="I71" s="14">
        <v>1.19</v>
      </c>
      <c r="J71" s="109">
        <f t="shared" si="2"/>
        <v>11.899999999999999</v>
      </c>
      <c r="K71" s="115"/>
    </row>
    <row r="72" spans="1:11" ht="12.95" customHeight="1">
      <c r="A72" s="114"/>
      <c r="B72" s="107">
        <v>10</v>
      </c>
      <c r="C72" s="10" t="s">
        <v>837</v>
      </c>
      <c r="D72" s="118" t="s">
        <v>879</v>
      </c>
      <c r="E72" s="118" t="s">
        <v>838</v>
      </c>
      <c r="F72" s="145" t="s">
        <v>272</v>
      </c>
      <c r="G72" s="146"/>
      <c r="H72" s="11" t="s">
        <v>839</v>
      </c>
      <c r="I72" s="14">
        <v>2.79</v>
      </c>
      <c r="J72" s="109">
        <f t="shared" si="2"/>
        <v>27.9</v>
      </c>
      <c r="K72" s="115"/>
    </row>
    <row r="73" spans="1:11" ht="12.95" customHeight="1">
      <c r="A73" s="114"/>
      <c r="B73" s="107">
        <v>10</v>
      </c>
      <c r="C73" s="10" t="s">
        <v>840</v>
      </c>
      <c r="D73" s="118" t="s">
        <v>840</v>
      </c>
      <c r="E73" s="118" t="s">
        <v>48</v>
      </c>
      <c r="F73" s="145"/>
      <c r="G73" s="146"/>
      <c r="H73" s="11" t="s">
        <v>841</v>
      </c>
      <c r="I73" s="14">
        <v>0.7</v>
      </c>
      <c r="J73" s="109">
        <f t="shared" si="2"/>
        <v>7</v>
      </c>
      <c r="K73" s="115"/>
    </row>
    <row r="74" spans="1:11" ht="12.95" customHeight="1">
      <c r="A74" s="114"/>
      <c r="B74" s="107">
        <v>2</v>
      </c>
      <c r="C74" s="10" t="s">
        <v>843</v>
      </c>
      <c r="D74" s="118" t="s">
        <v>843</v>
      </c>
      <c r="E74" s="118"/>
      <c r="F74" s="145"/>
      <c r="G74" s="146"/>
      <c r="H74" s="11" t="s">
        <v>844</v>
      </c>
      <c r="I74" s="14">
        <v>1.94</v>
      </c>
      <c r="J74" s="109">
        <f t="shared" si="2"/>
        <v>3.88</v>
      </c>
      <c r="K74" s="115"/>
    </row>
    <row r="75" spans="1:11" ht="12.95" customHeight="1">
      <c r="A75" s="114"/>
      <c r="B75" s="107">
        <v>5</v>
      </c>
      <c r="C75" s="10" t="s">
        <v>845</v>
      </c>
      <c r="D75" s="118" t="s">
        <v>845</v>
      </c>
      <c r="E75" s="118"/>
      <c r="F75" s="145"/>
      <c r="G75" s="146"/>
      <c r="H75" s="11" t="s">
        <v>846</v>
      </c>
      <c r="I75" s="14">
        <v>5.29</v>
      </c>
      <c r="J75" s="109">
        <f t="shared" si="2"/>
        <v>26.45</v>
      </c>
      <c r="K75" s="115"/>
    </row>
    <row r="76" spans="1:11" ht="12.95" customHeight="1">
      <c r="A76" s="114"/>
      <c r="B76" s="107">
        <v>2</v>
      </c>
      <c r="C76" s="10" t="s">
        <v>847</v>
      </c>
      <c r="D76" s="118" t="s">
        <v>847</v>
      </c>
      <c r="E76" s="118" t="s">
        <v>23</v>
      </c>
      <c r="F76" s="145" t="s">
        <v>673</v>
      </c>
      <c r="G76" s="146"/>
      <c r="H76" s="11" t="s">
        <v>848</v>
      </c>
      <c r="I76" s="14">
        <v>2.74</v>
      </c>
      <c r="J76" s="109">
        <f t="shared" si="2"/>
        <v>5.48</v>
      </c>
      <c r="K76" s="115"/>
    </row>
    <row r="77" spans="1:11" ht="12.95" customHeight="1">
      <c r="A77" s="114"/>
      <c r="B77" s="107">
        <v>10</v>
      </c>
      <c r="C77" s="12" t="s">
        <v>890</v>
      </c>
      <c r="D77" s="118" t="s">
        <v>890</v>
      </c>
      <c r="E77" s="118" t="s">
        <v>25</v>
      </c>
      <c r="F77" s="145" t="s">
        <v>239</v>
      </c>
      <c r="G77" s="146"/>
      <c r="H77" s="11" t="s">
        <v>891</v>
      </c>
      <c r="I77" s="14">
        <v>1.98</v>
      </c>
      <c r="J77" s="109">
        <f>I77*B77</f>
        <v>19.8</v>
      </c>
      <c r="K77" s="115"/>
    </row>
    <row r="79" spans="1:11">
      <c r="H79" s="1" t="s">
        <v>705</v>
      </c>
      <c r="I79" s="91">
        <f>'Tax Invoice'!M11</f>
        <v>35.659999999999997</v>
      </c>
    </row>
    <row r="80" spans="1:11">
      <c r="H80" s="1" t="s">
        <v>706</v>
      </c>
      <c r="I80" s="91" t="e">
        <f>I79*#REF!</f>
        <v>#REF!</v>
      </c>
    </row>
    <row r="81" spans="8:9">
      <c r="H81" s="1" t="s">
        <v>707</v>
      </c>
      <c r="I81" s="91" t="e">
        <f>I79*#REF!</f>
        <v>#REF!</v>
      </c>
    </row>
    <row r="82" spans="8:9">
      <c r="H82" s="1"/>
      <c r="I82" s="91"/>
    </row>
    <row r="83" spans="8:9">
      <c r="H83" s="1"/>
      <c r="I83" s="91"/>
    </row>
    <row r="84" spans="8:9">
      <c r="H84" s="1"/>
      <c r="I84" s="91"/>
    </row>
  </sheetData>
  <mergeCells count="60">
    <mergeCell ref="F77:G77"/>
    <mergeCell ref="F74:G74"/>
    <mergeCell ref="F75:G75"/>
    <mergeCell ref="F76:G76"/>
    <mergeCell ref="F72:G72"/>
    <mergeCell ref="F73:G73"/>
    <mergeCell ref="F70:G70"/>
    <mergeCell ref="F71:G71"/>
    <mergeCell ref="F69:G69"/>
    <mergeCell ref="F68:G68"/>
    <mergeCell ref="F65:G65"/>
    <mergeCell ref="F66:G66"/>
    <mergeCell ref="F67:G67"/>
    <mergeCell ref="F61:G61"/>
    <mergeCell ref="F62:G62"/>
    <mergeCell ref="F63:G63"/>
    <mergeCell ref="F64:G64"/>
    <mergeCell ref="F56:G56"/>
    <mergeCell ref="F57:G57"/>
    <mergeCell ref="F58:G58"/>
    <mergeCell ref="F59:G59"/>
    <mergeCell ref="F60:G60"/>
    <mergeCell ref="F52:G52"/>
    <mergeCell ref="F53:G53"/>
    <mergeCell ref="F54:G54"/>
    <mergeCell ref="F55:G55"/>
    <mergeCell ref="F51:G51"/>
    <mergeCell ref="F50:G50"/>
    <mergeCell ref="F47:G47"/>
    <mergeCell ref="F48:G48"/>
    <mergeCell ref="F49:G49"/>
    <mergeCell ref="F42:G42"/>
    <mergeCell ref="F43:G43"/>
    <mergeCell ref="F44:G44"/>
    <mergeCell ref="F45:G45"/>
    <mergeCell ref="F46:G46"/>
    <mergeCell ref="F41:G41"/>
    <mergeCell ref="F39:G39"/>
    <mergeCell ref="F40:G40"/>
    <mergeCell ref="F38:G38"/>
    <mergeCell ref="F37:G37"/>
    <mergeCell ref="F36:G36"/>
    <mergeCell ref="F32:G32"/>
    <mergeCell ref="F33:G33"/>
    <mergeCell ref="F34:G34"/>
    <mergeCell ref="F35:G35"/>
    <mergeCell ref="F30:G30"/>
    <mergeCell ref="F31:G31"/>
    <mergeCell ref="F24:G24"/>
    <mergeCell ref="F25:G25"/>
    <mergeCell ref="F26:G26"/>
    <mergeCell ref="F27:G27"/>
    <mergeCell ref="F28:G28"/>
    <mergeCell ref="F29:G29"/>
    <mergeCell ref="F23:G23"/>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0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2184.5800000000036</v>
      </c>
      <c r="O2" t="s">
        <v>182</v>
      </c>
    </row>
    <row r="3" spans="1:15" ht="12.75" customHeight="1">
      <c r="A3" s="114"/>
      <c r="B3" s="121" t="s">
        <v>135</v>
      </c>
      <c r="C3" s="120"/>
      <c r="D3" s="120"/>
      <c r="E3" s="120"/>
      <c r="F3" s="120"/>
      <c r="G3" s="120"/>
      <c r="H3" s="120"/>
      <c r="I3" s="120"/>
      <c r="J3" s="120"/>
      <c r="K3" s="120"/>
      <c r="L3" s="115"/>
      <c r="N3">
        <v>2184.5800000000036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47">
        <f>IF(Invoice!J10&lt;&gt;"",Invoice!J10,"")</f>
        <v>51446</v>
      </c>
      <c r="L10" s="115"/>
    </row>
    <row r="11" spans="1:15" ht="12.75" customHeight="1">
      <c r="A11" s="114"/>
      <c r="B11" s="114" t="s">
        <v>709</v>
      </c>
      <c r="C11" s="120"/>
      <c r="D11" s="120"/>
      <c r="E11" s="120"/>
      <c r="F11" s="115"/>
      <c r="G11" s="116"/>
      <c r="H11" s="116" t="s">
        <v>709</v>
      </c>
      <c r="I11" s="120"/>
      <c r="J11" s="120"/>
      <c r="K11" s="148"/>
      <c r="L11" s="115"/>
    </row>
    <row r="12" spans="1:15" ht="12.75" customHeight="1">
      <c r="A12" s="114"/>
      <c r="B12" s="114" t="s">
        <v>888</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t="s">
        <v>712</v>
      </c>
      <c r="C14" s="120"/>
      <c r="D14" s="120"/>
      <c r="E14" s="120"/>
      <c r="F14" s="115"/>
      <c r="G14" s="116"/>
      <c r="H14" s="116" t="s">
        <v>712</v>
      </c>
      <c r="I14" s="120"/>
      <c r="J14" s="120"/>
      <c r="K14" s="149">
        <f>Invoice!J14</f>
        <v>45185</v>
      </c>
      <c r="L14" s="115"/>
    </row>
    <row r="15" spans="1:15" ht="15" customHeight="1">
      <c r="A15" s="114"/>
      <c r="B15" s="133" t="s">
        <v>889</v>
      </c>
      <c r="C15" s="7"/>
      <c r="D15" s="7"/>
      <c r="E15" s="7"/>
      <c r="F15" s="8"/>
      <c r="G15" s="116"/>
      <c r="H15" s="132" t="s">
        <v>889</v>
      </c>
      <c r="I15" s="120"/>
      <c r="J15" s="120"/>
      <c r="K15" s="150"/>
      <c r="L15" s="115"/>
    </row>
    <row r="16" spans="1:15" ht="15" customHeight="1">
      <c r="A16" s="114"/>
      <c r="B16" s="120"/>
      <c r="C16" s="120"/>
      <c r="D16" s="120"/>
      <c r="E16" s="120"/>
      <c r="F16" s="120"/>
      <c r="G16" s="120"/>
      <c r="H16" s="120"/>
      <c r="I16" s="123" t="s">
        <v>142</v>
      </c>
      <c r="J16" s="123" t="s">
        <v>142</v>
      </c>
      <c r="K16" s="129">
        <v>39995</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159</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1" t="s">
        <v>201</v>
      </c>
      <c r="G20" s="152"/>
      <c r="H20" s="100" t="s">
        <v>169</v>
      </c>
      <c r="I20" s="100" t="s">
        <v>202</v>
      </c>
      <c r="J20" s="100" t="s">
        <v>202</v>
      </c>
      <c r="K20" s="100" t="s">
        <v>21</v>
      </c>
      <c r="L20" s="115"/>
    </row>
    <row r="21" spans="1:12" ht="12.75" customHeight="1">
      <c r="A21" s="114"/>
      <c r="B21" s="105"/>
      <c r="C21" s="105"/>
      <c r="D21" s="105"/>
      <c r="E21" s="106"/>
      <c r="F21" s="153"/>
      <c r="G21" s="154"/>
      <c r="H21" s="105" t="s">
        <v>141</v>
      </c>
      <c r="I21" s="105"/>
      <c r="J21" s="105"/>
      <c r="K21" s="105"/>
      <c r="L21" s="115"/>
    </row>
    <row r="22" spans="1:12" ht="36" customHeight="1">
      <c r="A22" s="114"/>
      <c r="B22" s="107">
        <f>'Tax Invoice'!D18</f>
        <v>1</v>
      </c>
      <c r="C22" s="10" t="s">
        <v>715</v>
      </c>
      <c r="D22" s="10" t="s">
        <v>715</v>
      </c>
      <c r="E22" s="118" t="s">
        <v>699</v>
      </c>
      <c r="F22" s="145"/>
      <c r="G22" s="146"/>
      <c r="H22" s="11" t="s">
        <v>716</v>
      </c>
      <c r="I22" s="14">
        <f t="shared" ref="I22:I53" si="0">ROUNDUP(J22*$N$1,2)</f>
        <v>26.01</v>
      </c>
      <c r="J22" s="14">
        <v>26.01</v>
      </c>
      <c r="K22" s="109">
        <f t="shared" ref="K22:K53" si="1">I22*B22</f>
        <v>26.01</v>
      </c>
      <c r="L22" s="115"/>
    </row>
    <row r="23" spans="1:12" ht="36" customHeight="1">
      <c r="A23" s="114"/>
      <c r="B23" s="107">
        <f>'Tax Invoice'!D19</f>
        <v>1</v>
      </c>
      <c r="C23" s="10" t="s">
        <v>717</v>
      </c>
      <c r="D23" s="10" t="s">
        <v>717</v>
      </c>
      <c r="E23" s="118" t="s">
        <v>699</v>
      </c>
      <c r="F23" s="145"/>
      <c r="G23" s="146"/>
      <c r="H23" s="11" t="s">
        <v>718</v>
      </c>
      <c r="I23" s="14">
        <f t="shared" si="0"/>
        <v>25.84</v>
      </c>
      <c r="J23" s="14">
        <v>25.84</v>
      </c>
      <c r="K23" s="109">
        <f t="shared" si="1"/>
        <v>25.84</v>
      </c>
      <c r="L23" s="115"/>
    </row>
    <row r="24" spans="1:12" ht="24" customHeight="1">
      <c r="A24" s="114"/>
      <c r="B24" s="107">
        <f>'Tax Invoice'!D20</f>
        <v>100</v>
      </c>
      <c r="C24" s="10" t="s">
        <v>719</v>
      </c>
      <c r="D24" s="10" t="s">
        <v>719</v>
      </c>
      <c r="E24" s="118" t="s">
        <v>29</v>
      </c>
      <c r="F24" s="145" t="s">
        <v>273</v>
      </c>
      <c r="G24" s="146"/>
      <c r="H24" s="11" t="s">
        <v>720</v>
      </c>
      <c r="I24" s="14">
        <f t="shared" si="0"/>
        <v>0.21</v>
      </c>
      <c r="J24" s="14">
        <v>0.21</v>
      </c>
      <c r="K24" s="109">
        <f t="shared" si="1"/>
        <v>21</v>
      </c>
      <c r="L24" s="115"/>
    </row>
    <row r="25" spans="1:12" ht="24" customHeight="1">
      <c r="A25" s="114"/>
      <c r="B25" s="107">
        <f>'Tax Invoice'!D21</f>
        <v>10</v>
      </c>
      <c r="C25" s="10" t="s">
        <v>721</v>
      </c>
      <c r="D25" s="10" t="s">
        <v>721</v>
      </c>
      <c r="E25" s="118"/>
      <c r="F25" s="145"/>
      <c r="G25" s="146"/>
      <c r="H25" s="11" t="s">
        <v>882</v>
      </c>
      <c r="I25" s="14">
        <f t="shared" si="0"/>
        <v>2.4500000000000002</v>
      </c>
      <c r="J25" s="14">
        <v>2.4500000000000002</v>
      </c>
      <c r="K25" s="109">
        <f t="shared" si="1"/>
        <v>24.5</v>
      </c>
      <c r="L25" s="115"/>
    </row>
    <row r="26" spans="1:12" ht="24" customHeight="1">
      <c r="A26" s="114"/>
      <c r="B26" s="107">
        <f>'Tax Invoice'!D22</f>
        <v>5</v>
      </c>
      <c r="C26" s="10" t="s">
        <v>722</v>
      </c>
      <c r="D26" s="10" t="s">
        <v>722</v>
      </c>
      <c r="E26" s="118" t="s">
        <v>23</v>
      </c>
      <c r="F26" s="145" t="s">
        <v>528</v>
      </c>
      <c r="G26" s="146"/>
      <c r="H26" s="11" t="s">
        <v>723</v>
      </c>
      <c r="I26" s="14">
        <f t="shared" si="0"/>
        <v>0.99</v>
      </c>
      <c r="J26" s="14">
        <v>0.99</v>
      </c>
      <c r="K26" s="109">
        <f t="shared" si="1"/>
        <v>4.95</v>
      </c>
      <c r="L26" s="115"/>
    </row>
    <row r="27" spans="1:12" ht="36" customHeight="1">
      <c r="A27" s="114"/>
      <c r="B27" s="107">
        <f>'Tax Invoice'!D23</f>
        <v>5</v>
      </c>
      <c r="C27" s="10" t="s">
        <v>724</v>
      </c>
      <c r="D27" s="10" t="s">
        <v>724</v>
      </c>
      <c r="E27" s="118" t="s">
        <v>28</v>
      </c>
      <c r="F27" s="145" t="s">
        <v>635</v>
      </c>
      <c r="G27" s="146"/>
      <c r="H27" s="11" t="s">
        <v>725</v>
      </c>
      <c r="I27" s="14">
        <f t="shared" si="0"/>
        <v>2.06</v>
      </c>
      <c r="J27" s="14">
        <v>2.06</v>
      </c>
      <c r="K27" s="109">
        <f t="shared" si="1"/>
        <v>10.3</v>
      </c>
      <c r="L27" s="115"/>
    </row>
    <row r="28" spans="1:12" ht="12.75" customHeight="1">
      <c r="A28" s="114"/>
      <c r="B28" s="107">
        <f>'Tax Invoice'!D24</f>
        <v>20</v>
      </c>
      <c r="C28" s="10" t="s">
        <v>726</v>
      </c>
      <c r="D28" s="10" t="s">
        <v>726</v>
      </c>
      <c r="E28" s="118" t="s">
        <v>28</v>
      </c>
      <c r="F28" s="145"/>
      <c r="G28" s="146"/>
      <c r="H28" s="11" t="s">
        <v>727</v>
      </c>
      <c r="I28" s="14">
        <f t="shared" si="0"/>
        <v>0.49</v>
      </c>
      <c r="J28" s="14">
        <v>0.49</v>
      </c>
      <c r="K28" s="109">
        <f t="shared" si="1"/>
        <v>9.8000000000000007</v>
      </c>
      <c r="L28" s="115"/>
    </row>
    <row r="29" spans="1:12" ht="24" customHeight="1">
      <c r="A29" s="114"/>
      <c r="B29" s="107">
        <f>'Tax Invoice'!D25</f>
        <v>10</v>
      </c>
      <c r="C29" s="10" t="s">
        <v>728</v>
      </c>
      <c r="D29" s="10" t="s">
        <v>728</v>
      </c>
      <c r="E29" s="118" t="s">
        <v>25</v>
      </c>
      <c r="F29" s="145" t="s">
        <v>729</v>
      </c>
      <c r="G29" s="146"/>
      <c r="H29" s="11" t="s">
        <v>730</v>
      </c>
      <c r="I29" s="14">
        <f t="shared" si="0"/>
        <v>0.94</v>
      </c>
      <c r="J29" s="14">
        <v>0.94</v>
      </c>
      <c r="K29" s="109">
        <f t="shared" si="1"/>
        <v>9.3999999999999986</v>
      </c>
      <c r="L29" s="115"/>
    </row>
    <row r="30" spans="1:12" ht="24" customHeight="1">
      <c r="A30" s="114"/>
      <c r="B30" s="107">
        <f>'Tax Invoice'!D26</f>
        <v>10</v>
      </c>
      <c r="C30" s="10" t="s">
        <v>728</v>
      </c>
      <c r="D30" s="10" t="s">
        <v>728</v>
      </c>
      <c r="E30" s="118" t="s">
        <v>26</v>
      </c>
      <c r="F30" s="145" t="s">
        <v>348</v>
      </c>
      <c r="G30" s="146"/>
      <c r="H30" s="11" t="s">
        <v>730</v>
      </c>
      <c r="I30" s="14">
        <f t="shared" si="0"/>
        <v>0.94</v>
      </c>
      <c r="J30" s="14">
        <v>0.94</v>
      </c>
      <c r="K30" s="109">
        <f t="shared" si="1"/>
        <v>9.3999999999999986</v>
      </c>
      <c r="L30" s="115"/>
    </row>
    <row r="31" spans="1:12" ht="24" customHeight="1">
      <c r="A31" s="114"/>
      <c r="B31" s="107">
        <f>'Tax Invoice'!D27</f>
        <v>10</v>
      </c>
      <c r="C31" s="10" t="s">
        <v>728</v>
      </c>
      <c r="D31" s="10" t="s">
        <v>728</v>
      </c>
      <c r="E31" s="118" t="s">
        <v>26</v>
      </c>
      <c r="F31" s="145" t="s">
        <v>729</v>
      </c>
      <c r="G31" s="146"/>
      <c r="H31" s="11" t="s">
        <v>730</v>
      </c>
      <c r="I31" s="14">
        <f t="shared" si="0"/>
        <v>0.94</v>
      </c>
      <c r="J31" s="14">
        <v>0.94</v>
      </c>
      <c r="K31" s="109">
        <f t="shared" si="1"/>
        <v>9.3999999999999986</v>
      </c>
      <c r="L31" s="115"/>
    </row>
    <row r="32" spans="1:12" ht="24" customHeight="1">
      <c r="A32" s="114"/>
      <c r="B32" s="107">
        <f>'Tax Invoice'!D28</f>
        <v>10</v>
      </c>
      <c r="C32" s="10" t="s">
        <v>731</v>
      </c>
      <c r="D32" s="10" t="s">
        <v>731</v>
      </c>
      <c r="E32" s="118" t="s">
        <v>294</v>
      </c>
      <c r="F32" s="145" t="s">
        <v>673</v>
      </c>
      <c r="G32" s="146"/>
      <c r="H32" s="11" t="s">
        <v>732</v>
      </c>
      <c r="I32" s="14">
        <f t="shared" si="0"/>
        <v>0.52</v>
      </c>
      <c r="J32" s="14">
        <v>0.52</v>
      </c>
      <c r="K32" s="109">
        <f t="shared" si="1"/>
        <v>5.2</v>
      </c>
      <c r="L32" s="115"/>
    </row>
    <row r="33" spans="1:12" ht="24" customHeight="1">
      <c r="A33" s="114"/>
      <c r="B33" s="107">
        <f>'Tax Invoice'!D29</f>
        <v>10</v>
      </c>
      <c r="C33" s="10" t="s">
        <v>731</v>
      </c>
      <c r="D33" s="10" t="s">
        <v>731</v>
      </c>
      <c r="E33" s="118" t="s">
        <v>294</v>
      </c>
      <c r="F33" s="145" t="s">
        <v>272</v>
      </c>
      <c r="G33" s="146"/>
      <c r="H33" s="11" t="s">
        <v>732</v>
      </c>
      <c r="I33" s="14">
        <f t="shared" si="0"/>
        <v>0.52</v>
      </c>
      <c r="J33" s="14">
        <v>0.52</v>
      </c>
      <c r="K33" s="109">
        <f t="shared" si="1"/>
        <v>5.2</v>
      </c>
      <c r="L33" s="115"/>
    </row>
    <row r="34" spans="1:12" ht="24" customHeight="1">
      <c r="A34" s="114"/>
      <c r="B34" s="107">
        <f>'Tax Invoice'!D30</f>
        <v>10</v>
      </c>
      <c r="C34" s="10" t="s">
        <v>731</v>
      </c>
      <c r="D34" s="10" t="s">
        <v>731</v>
      </c>
      <c r="E34" s="118" t="s">
        <v>294</v>
      </c>
      <c r="F34" s="145" t="s">
        <v>733</v>
      </c>
      <c r="G34" s="146"/>
      <c r="H34" s="11" t="s">
        <v>732</v>
      </c>
      <c r="I34" s="14">
        <f t="shared" si="0"/>
        <v>0.52</v>
      </c>
      <c r="J34" s="14">
        <v>0.52</v>
      </c>
      <c r="K34" s="109">
        <f t="shared" si="1"/>
        <v>5.2</v>
      </c>
      <c r="L34" s="115"/>
    </row>
    <row r="35" spans="1:12" ht="24" customHeight="1">
      <c r="A35" s="114"/>
      <c r="B35" s="107">
        <f>'Tax Invoice'!D31</f>
        <v>40</v>
      </c>
      <c r="C35" s="10" t="s">
        <v>734</v>
      </c>
      <c r="D35" s="10" t="s">
        <v>734</v>
      </c>
      <c r="E35" s="118" t="s">
        <v>23</v>
      </c>
      <c r="F35" s="145"/>
      <c r="G35" s="146"/>
      <c r="H35" s="11" t="s">
        <v>735</v>
      </c>
      <c r="I35" s="14">
        <f t="shared" si="0"/>
        <v>0.28999999999999998</v>
      </c>
      <c r="J35" s="14">
        <v>0.28999999999999998</v>
      </c>
      <c r="K35" s="109">
        <f t="shared" si="1"/>
        <v>11.6</v>
      </c>
      <c r="L35" s="115"/>
    </row>
    <row r="36" spans="1:12" ht="36" customHeight="1">
      <c r="A36" s="114"/>
      <c r="B36" s="107">
        <f>'Tax Invoice'!D32</f>
        <v>1</v>
      </c>
      <c r="C36" s="10" t="s">
        <v>736</v>
      </c>
      <c r="D36" s="10" t="s">
        <v>849</v>
      </c>
      <c r="E36" s="118" t="s">
        <v>204</v>
      </c>
      <c r="F36" s="145" t="s">
        <v>239</v>
      </c>
      <c r="G36" s="146"/>
      <c r="H36" s="11" t="s">
        <v>737</v>
      </c>
      <c r="I36" s="14">
        <f t="shared" si="0"/>
        <v>25.21</v>
      </c>
      <c r="J36" s="14">
        <v>25.21</v>
      </c>
      <c r="K36" s="109">
        <f t="shared" si="1"/>
        <v>25.21</v>
      </c>
      <c r="L36" s="115"/>
    </row>
    <row r="37" spans="1:12" ht="36" customHeight="1">
      <c r="A37" s="114"/>
      <c r="B37" s="107">
        <f>'Tax Invoice'!D33</f>
        <v>2</v>
      </c>
      <c r="C37" s="10" t="s">
        <v>738</v>
      </c>
      <c r="D37" s="10" t="s">
        <v>738</v>
      </c>
      <c r="E37" s="118" t="s">
        <v>25</v>
      </c>
      <c r="F37" s="145" t="s">
        <v>637</v>
      </c>
      <c r="G37" s="146"/>
      <c r="H37" s="11" t="s">
        <v>739</v>
      </c>
      <c r="I37" s="14">
        <f t="shared" si="0"/>
        <v>5.18</v>
      </c>
      <c r="J37" s="14">
        <v>5.18</v>
      </c>
      <c r="K37" s="109">
        <f t="shared" si="1"/>
        <v>10.36</v>
      </c>
      <c r="L37" s="115"/>
    </row>
    <row r="38" spans="1:12" ht="24" customHeight="1">
      <c r="A38" s="114"/>
      <c r="B38" s="107">
        <f>'Tax Invoice'!D34</f>
        <v>2</v>
      </c>
      <c r="C38" s="10" t="s">
        <v>740</v>
      </c>
      <c r="D38" s="10" t="s">
        <v>740</v>
      </c>
      <c r="E38" s="118" t="s">
        <v>26</v>
      </c>
      <c r="F38" s="145" t="s">
        <v>635</v>
      </c>
      <c r="G38" s="146"/>
      <c r="H38" s="11" t="s">
        <v>741</v>
      </c>
      <c r="I38" s="14">
        <f t="shared" si="0"/>
        <v>5.18</v>
      </c>
      <c r="J38" s="14">
        <v>5.18</v>
      </c>
      <c r="K38" s="109">
        <f t="shared" si="1"/>
        <v>10.36</v>
      </c>
      <c r="L38" s="115"/>
    </row>
    <row r="39" spans="1:12" ht="12.75" customHeight="1">
      <c r="A39" s="114"/>
      <c r="B39" s="107">
        <f>'Tax Invoice'!D35</f>
        <v>10</v>
      </c>
      <c r="C39" s="10" t="s">
        <v>742</v>
      </c>
      <c r="D39" s="10" t="s">
        <v>742</v>
      </c>
      <c r="E39" s="118" t="s">
        <v>23</v>
      </c>
      <c r="F39" s="145"/>
      <c r="G39" s="146"/>
      <c r="H39" s="11" t="s">
        <v>743</v>
      </c>
      <c r="I39" s="14">
        <f t="shared" si="0"/>
        <v>0.21</v>
      </c>
      <c r="J39" s="14">
        <v>0.21</v>
      </c>
      <c r="K39" s="109">
        <f t="shared" si="1"/>
        <v>2.1</v>
      </c>
      <c r="L39" s="115"/>
    </row>
    <row r="40" spans="1:12" ht="12.75" customHeight="1">
      <c r="A40" s="114"/>
      <c r="B40" s="107">
        <f>'Tax Invoice'!D36</f>
        <v>10</v>
      </c>
      <c r="C40" s="10" t="s">
        <v>742</v>
      </c>
      <c r="D40" s="10" t="s">
        <v>742</v>
      </c>
      <c r="E40" s="118" t="s">
        <v>25</v>
      </c>
      <c r="F40" s="145"/>
      <c r="G40" s="146"/>
      <c r="H40" s="11" t="s">
        <v>743</v>
      </c>
      <c r="I40" s="14">
        <f t="shared" si="0"/>
        <v>0.21</v>
      </c>
      <c r="J40" s="14">
        <v>0.21</v>
      </c>
      <c r="K40" s="109">
        <f t="shared" si="1"/>
        <v>2.1</v>
      </c>
      <c r="L40" s="115"/>
    </row>
    <row r="41" spans="1:12" ht="12.75" customHeight="1">
      <c r="A41" s="114"/>
      <c r="B41" s="107">
        <f>'Tax Invoice'!D37</f>
        <v>10</v>
      </c>
      <c r="C41" s="10" t="s">
        <v>742</v>
      </c>
      <c r="D41" s="10" t="s">
        <v>742</v>
      </c>
      <c r="E41" s="118" t="s">
        <v>26</v>
      </c>
      <c r="F41" s="145"/>
      <c r="G41" s="146"/>
      <c r="H41" s="11" t="s">
        <v>743</v>
      </c>
      <c r="I41" s="14">
        <f t="shared" si="0"/>
        <v>0.21</v>
      </c>
      <c r="J41" s="14">
        <v>0.21</v>
      </c>
      <c r="K41" s="109">
        <f t="shared" si="1"/>
        <v>2.1</v>
      </c>
      <c r="L41" s="115"/>
    </row>
    <row r="42" spans="1:12" ht="12.75" customHeight="1">
      <c r="A42" s="114"/>
      <c r="B42" s="107">
        <f>'Tax Invoice'!D38</f>
        <v>10</v>
      </c>
      <c r="C42" s="10" t="s">
        <v>742</v>
      </c>
      <c r="D42" s="10" t="s">
        <v>742</v>
      </c>
      <c r="E42" s="118" t="s">
        <v>90</v>
      </c>
      <c r="F42" s="145"/>
      <c r="G42" s="146"/>
      <c r="H42" s="11" t="s">
        <v>743</v>
      </c>
      <c r="I42" s="14">
        <f t="shared" si="0"/>
        <v>0.21</v>
      </c>
      <c r="J42" s="14">
        <v>0.21</v>
      </c>
      <c r="K42" s="109">
        <f t="shared" si="1"/>
        <v>2.1</v>
      </c>
      <c r="L42" s="115"/>
    </row>
    <row r="43" spans="1:12" ht="12.75" customHeight="1">
      <c r="A43" s="114"/>
      <c r="B43" s="107">
        <f>'Tax Invoice'!D39</f>
        <v>10</v>
      </c>
      <c r="C43" s="10" t="s">
        <v>742</v>
      </c>
      <c r="D43" s="10" t="s">
        <v>742</v>
      </c>
      <c r="E43" s="118" t="s">
        <v>27</v>
      </c>
      <c r="F43" s="145"/>
      <c r="G43" s="146"/>
      <c r="H43" s="11" t="s">
        <v>743</v>
      </c>
      <c r="I43" s="14">
        <f t="shared" si="0"/>
        <v>0.21</v>
      </c>
      <c r="J43" s="14">
        <v>0.21</v>
      </c>
      <c r="K43" s="109">
        <f t="shared" si="1"/>
        <v>2.1</v>
      </c>
      <c r="L43" s="115"/>
    </row>
    <row r="44" spans="1:12" ht="12.75" customHeight="1">
      <c r="A44" s="114"/>
      <c r="B44" s="107">
        <f>'Tax Invoice'!D40</f>
        <v>10</v>
      </c>
      <c r="C44" s="10" t="s">
        <v>742</v>
      </c>
      <c r="D44" s="10" t="s">
        <v>742</v>
      </c>
      <c r="E44" s="118" t="s">
        <v>28</v>
      </c>
      <c r="F44" s="145"/>
      <c r="G44" s="146"/>
      <c r="H44" s="11" t="s">
        <v>743</v>
      </c>
      <c r="I44" s="14">
        <f t="shared" si="0"/>
        <v>0.21</v>
      </c>
      <c r="J44" s="14">
        <v>0.21</v>
      </c>
      <c r="K44" s="109">
        <f t="shared" si="1"/>
        <v>2.1</v>
      </c>
      <c r="L44" s="115"/>
    </row>
    <row r="45" spans="1:12" ht="12.75" customHeight="1">
      <c r="A45" s="114"/>
      <c r="B45" s="107">
        <f>'Tax Invoice'!D41</f>
        <v>10</v>
      </c>
      <c r="C45" s="10" t="s">
        <v>742</v>
      </c>
      <c r="D45" s="10" t="s">
        <v>742</v>
      </c>
      <c r="E45" s="118" t="s">
        <v>29</v>
      </c>
      <c r="F45" s="145"/>
      <c r="G45" s="146"/>
      <c r="H45" s="11" t="s">
        <v>743</v>
      </c>
      <c r="I45" s="14">
        <f t="shared" si="0"/>
        <v>0.21</v>
      </c>
      <c r="J45" s="14">
        <v>0.21</v>
      </c>
      <c r="K45" s="109">
        <f t="shared" si="1"/>
        <v>2.1</v>
      </c>
      <c r="L45" s="115"/>
    </row>
    <row r="46" spans="1:12" ht="12.75" customHeight="1">
      <c r="A46" s="114"/>
      <c r="B46" s="107">
        <f>'Tax Invoice'!D42</f>
        <v>20</v>
      </c>
      <c r="C46" s="10" t="s">
        <v>744</v>
      </c>
      <c r="D46" s="10" t="s">
        <v>744</v>
      </c>
      <c r="E46" s="118" t="s">
        <v>23</v>
      </c>
      <c r="F46" s="145"/>
      <c r="G46" s="146"/>
      <c r="H46" s="11" t="s">
        <v>745</v>
      </c>
      <c r="I46" s="14">
        <f t="shared" si="0"/>
        <v>0.21</v>
      </c>
      <c r="J46" s="14">
        <v>0.21</v>
      </c>
      <c r="K46" s="109">
        <f t="shared" si="1"/>
        <v>4.2</v>
      </c>
      <c r="L46" s="115"/>
    </row>
    <row r="47" spans="1:12" ht="12.75" customHeight="1">
      <c r="A47" s="114"/>
      <c r="B47" s="107">
        <f>'Tax Invoice'!D43</f>
        <v>20</v>
      </c>
      <c r="C47" s="10" t="s">
        <v>744</v>
      </c>
      <c r="D47" s="10" t="s">
        <v>744</v>
      </c>
      <c r="E47" s="118" t="s">
        <v>25</v>
      </c>
      <c r="F47" s="145"/>
      <c r="G47" s="146"/>
      <c r="H47" s="11" t="s">
        <v>745</v>
      </c>
      <c r="I47" s="14">
        <f t="shared" si="0"/>
        <v>0.21</v>
      </c>
      <c r="J47" s="14">
        <v>0.21</v>
      </c>
      <c r="K47" s="109">
        <f t="shared" si="1"/>
        <v>4.2</v>
      </c>
      <c r="L47" s="115"/>
    </row>
    <row r="48" spans="1:12" ht="12.75" customHeight="1">
      <c r="A48" s="114"/>
      <c r="B48" s="107">
        <f>'Tax Invoice'!D44</f>
        <v>20</v>
      </c>
      <c r="C48" s="10" t="s">
        <v>744</v>
      </c>
      <c r="D48" s="10" t="s">
        <v>744</v>
      </c>
      <c r="E48" s="118" t="s">
        <v>26</v>
      </c>
      <c r="F48" s="145"/>
      <c r="G48" s="146"/>
      <c r="H48" s="11" t="s">
        <v>745</v>
      </c>
      <c r="I48" s="14">
        <f t="shared" si="0"/>
        <v>0.21</v>
      </c>
      <c r="J48" s="14">
        <v>0.21</v>
      </c>
      <c r="K48" s="109">
        <f t="shared" si="1"/>
        <v>4.2</v>
      </c>
      <c r="L48" s="115"/>
    </row>
    <row r="49" spans="1:12" ht="12.75" customHeight="1">
      <c r="A49" s="114"/>
      <c r="B49" s="107">
        <f>'Tax Invoice'!D45</f>
        <v>20</v>
      </c>
      <c r="C49" s="10" t="s">
        <v>744</v>
      </c>
      <c r="D49" s="10" t="s">
        <v>744</v>
      </c>
      <c r="E49" s="118" t="s">
        <v>90</v>
      </c>
      <c r="F49" s="145"/>
      <c r="G49" s="146"/>
      <c r="H49" s="11" t="s">
        <v>745</v>
      </c>
      <c r="I49" s="14">
        <f t="shared" si="0"/>
        <v>0.21</v>
      </c>
      <c r="J49" s="14">
        <v>0.21</v>
      </c>
      <c r="K49" s="109">
        <f t="shared" si="1"/>
        <v>4.2</v>
      </c>
      <c r="L49" s="115"/>
    </row>
    <row r="50" spans="1:12" ht="12.75" customHeight="1">
      <c r="A50" s="114"/>
      <c r="B50" s="107">
        <f>'Tax Invoice'!D46</f>
        <v>20</v>
      </c>
      <c r="C50" s="10" t="s">
        <v>744</v>
      </c>
      <c r="D50" s="10" t="s">
        <v>744</v>
      </c>
      <c r="E50" s="118" t="s">
        <v>27</v>
      </c>
      <c r="F50" s="145"/>
      <c r="G50" s="146"/>
      <c r="H50" s="11" t="s">
        <v>745</v>
      </c>
      <c r="I50" s="14">
        <f t="shared" si="0"/>
        <v>0.21</v>
      </c>
      <c r="J50" s="14">
        <v>0.21</v>
      </c>
      <c r="K50" s="109">
        <f t="shared" si="1"/>
        <v>4.2</v>
      </c>
      <c r="L50" s="115"/>
    </row>
    <row r="51" spans="1:12" ht="12.75" customHeight="1">
      <c r="A51" s="114"/>
      <c r="B51" s="107">
        <f>'Tax Invoice'!D47</f>
        <v>20</v>
      </c>
      <c r="C51" s="10" t="s">
        <v>744</v>
      </c>
      <c r="D51" s="10" t="s">
        <v>744</v>
      </c>
      <c r="E51" s="118" t="s">
        <v>93</v>
      </c>
      <c r="F51" s="145"/>
      <c r="G51" s="146"/>
      <c r="H51" s="11" t="s">
        <v>745</v>
      </c>
      <c r="I51" s="14">
        <f t="shared" si="0"/>
        <v>0.21</v>
      </c>
      <c r="J51" s="14">
        <v>0.21</v>
      </c>
      <c r="K51" s="109">
        <f t="shared" si="1"/>
        <v>4.2</v>
      </c>
      <c r="L51" s="115"/>
    </row>
    <row r="52" spans="1:12" ht="12.75" customHeight="1">
      <c r="A52" s="114"/>
      <c r="B52" s="107">
        <f>'Tax Invoice'!D48</f>
        <v>20</v>
      </c>
      <c r="C52" s="10" t="s">
        <v>744</v>
      </c>
      <c r="D52" s="10" t="s">
        <v>744</v>
      </c>
      <c r="E52" s="118" t="s">
        <v>28</v>
      </c>
      <c r="F52" s="145"/>
      <c r="G52" s="146"/>
      <c r="H52" s="11" t="s">
        <v>745</v>
      </c>
      <c r="I52" s="14">
        <f t="shared" si="0"/>
        <v>0.21</v>
      </c>
      <c r="J52" s="14">
        <v>0.21</v>
      </c>
      <c r="K52" s="109">
        <f t="shared" si="1"/>
        <v>4.2</v>
      </c>
      <c r="L52" s="115"/>
    </row>
    <row r="53" spans="1:12" ht="12.75" customHeight="1">
      <c r="A53" s="114"/>
      <c r="B53" s="107">
        <f>'Tax Invoice'!D49</f>
        <v>20</v>
      </c>
      <c r="C53" s="10" t="s">
        <v>744</v>
      </c>
      <c r="D53" s="10" t="s">
        <v>744</v>
      </c>
      <c r="E53" s="118" t="s">
        <v>29</v>
      </c>
      <c r="F53" s="145"/>
      <c r="G53" s="146"/>
      <c r="H53" s="11" t="s">
        <v>745</v>
      </c>
      <c r="I53" s="14">
        <f t="shared" si="0"/>
        <v>0.21</v>
      </c>
      <c r="J53" s="14">
        <v>0.21</v>
      </c>
      <c r="K53" s="109">
        <f t="shared" si="1"/>
        <v>4.2</v>
      </c>
      <c r="L53" s="115"/>
    </row>
    <row r="54" spans="1:12" ht="12.95" customHeight="1">
      <c r="A54" s="114"/>
      <c r="B54" s="107">
        <f>'Tax Invoice'!D50</f>
        <v>50</v>
      </c>
      <c r="C54" s="10" t="s">
        <v>746</v>
      </c>
      <c r="D54" s="10" t="s">
        <v>746</v>
      </c>
      <c r="E54" s="118" t="s">
        <v>23</v>
      </c>
      <c r="F54" s="145"/>
      <c r="G54" s="146"/>
      <c r="H54" s="11" t="s">
        <v>747</v>
      </c>
      <c r="I54" s="14">
        <f t="shared" ref="I54:I85" si="2">ROUNDUP(J54*$N$1,2)</f>
        <v>0.16</v>
      </c>
      <c r="J54" s="14">
        <v>0.16</v>
      </c>
      <c r="K54" s="109">
        <f t="shared" ref="K54:K85" si="3">I54*B54</f>
        <v>8</v>
      </c>
      <c r="L54" s="115"/>
    </row>
    <row r="55" spans="1:12" ht="12.95" customHeight="1">
      <c r="A55" s="114"/>
      <c r="B55" s="107">
        <f>'Tax Invoice'!D51</f>
        <v>50</v>
      </c>
      <c r="C55" s="10" t="s">
        <v>746</v>
      </c>
      <c r="D55" s="10" t="s">
        <v>746</v>
      </c>
      <c r="E55" s="118" t="s">
        <v>651</v>
      </c>
      <c r="F55" s="145"/>
      <c r="G55" s="146"/>
      <c r="H55" s="11" t="s">
        <v>747</v>
      </c>
      <c r="I55" s="14">
        <f t="shared" si="2"/>
        <v>0.16</v>
      </c>
      <c r="J55" s="14">
        <v>0.16</v>
      </c>
      <c r="K55" s="109">
        <f t="shared" si="3"/>
        <v>8</v>
      </c>
      <c r="L55" s="115"/>
    </row>
    <row r="56" spans="1:12" ht="12.95" customHeight="1">
      <c r="A56" s="114"/>
      <c r="B56" s="107">
        <f>'Tax Invoice'!D52</f>
        <v>50</v>
      </c>
      <c r="C56" s="10" t="s">
        <v>746</v>
      </c>
      <c r="D56" s="10" t="s">
        <v>746</v>
      </c>
      <c r="E56" s="118" t="s">
        <v>25</v>
      </c>
      <c r="F56" s="145"/>
      <c r="G56" s="146"/>
      <c r="H56" s="11" t="s">
        <v>747</v>
      </c>
      <c r="I56" s="14">
        <f t="shared" si="2"/>
        <v>0.16</v>
      </c>
      <c r="J56" s="14">
        <v>0.16</v>
      </c>
      <c r="K56" s="109">
        <f t="shared" si="3"/>
        <v>8</v>
      </c>
      <c r="L56" s="115"/>
    </row>
    <row r="57" spans="1:12" ht="12.95" customHeight="1">
      <c r="A57" s="114"/>
      <c r="B57" s="107">
        <f>'Tax Invoice'!D53</f>
        <v>50</v>
      </c>
      <c r="C57" s="10" t="s">
        <v>746</v>
      </c>
      <c r="D57" s="10" t="s">
        <v>746</v>
      </c>
      <c r="E57" s="118" t="s">
        <v>67</v>
      </c>
      <c r="F57" s="145"/>
      <c r="G57" s="146"/>
      <c r="H57" s="11" t="s">
        <v>747</v>
      </c>
      <c r="I57" s="14">
        <f t="shared" si="2"/>
        <v>0.16</v>
      </c>
      <c r="J57" s="14">
        <v>0.16</v>
      </c>
      <c r="K57" s="109">
        <f t="shared" si="3"/>
        <v>8</v>
      </c>
      <c r="L57" s="115"/>
    </row>
    <row r="58" spans="1:12" ht="12.95" customHeight="1">
      <c r="A58" s="114"/>
      <c r="B58" s="107">
        <f>'Tax Invoice'!D54</f>
        <v>50</v>
      </c>
      <c r="C58" s="10" t="s">
        <v>746</v>
      </c>
      <c r="D58" s="10" t="s">
        <v>746</v>
      </c>
      <c r="E58" s="118" t="s">
        <v>26</v>
      </c>
      <c r="F58" s="145"/>
      <c r="G58" s="146"/>
      <c r="H58" s="11" t="s">
        <v>747</v>
      </c>
      <c r="I58" s="14">
        <f t="shared" si="2"/>
        <v>0.16</v>
      </c>
      <c r="J58" s="14">
        <v>0.16</v>
      </c>
      <c r="K58" s="109">
        <f t="shared" si="3"/>
        <v>8</v>
      </c>
      <c r="L58" s="115"/>
    </row>
    <row r="59" spans="1:12" ht="12.95" customHeight="1">
      <c r="A59" s="114"/>
      <c r="B59" s="107">
        <f>'Tax Invoice'!D55</f>
        <v>50</v>
      </c>
      <c r="C59" s="10" t="s">
        <v>746</v>
      </c>
      <c r="D59" s="10" t="s">
        <v>746</v>
      </c>
      <c r="E59" s="118" t="s">
        <v>90</v>
      </c>
      <c r="F59" s="145"/>
      <c r="G59" s="146"/>
      <c r="H59" s="11" t="s">
        <v>747</v>
      </c>
      <c r="I59" s="14">
        <f t="shared" si="2"/>
        <v>0.16</v>
      </c>
      <c r="J59" s="14">
        <v>0.16</v>
      </c>
      <c r="K59" s="109">
        <f t="shared" si="3"/>
        <v>8</v>
      </c>
      <c r="L59" s="115"/>
    </row>
    <row r="60" spans="1:12" ht="12.95" customHeight="1">
      <c r="A60" s="114"/>
      <c r="B60" s="107">
        <f>'Tax Invoice'!D56</f>
        <v>50</v>
      </c>
      <c r="C60" s="10" t="s">
        <v>746</v>
      </c>
      <c r="D60" s="10" t="s">
        <v>746</v>
      </c>
      <c r="E60" s="118" t="s">
        <v>27</v>
      </c>
      <c r="F60" s="145"/>
      <c r="G60" s="146"/>
      <c r="H60" s="11" t="s">
        <v>747</v>
      </c>
      <c r="I60" s="14">
        <f t="shared" si="2"/>
        <v>0.16</v>
      </c>
      <c r="J60" s="14">
        <v>0.16</v>
      </c>
      <c r="K60" s="109">
        <f t="shared" si="3"/>
        <v>8</v>
      </c>
      <c r="L60" s="115"/>
    </row>
    <row r="61" spans="1:12" ht="12.95" customHeight="1">
      <c r="A61" s="114"/>
      <c r="B61" s="107">
        <f>'Tax Invoice'!D57</f>
        <v>50</v>
      </c>
      <c r="C61" s="10" t="s">
        <v>746</v>
      </c>
      <c r="D61" s="10" t="s">
        <v>850</v>
      </c>
      <c r="E61" s="118" t="s">
        <v>93</v>
      </c>
      <c r="F61" s="145"/>
      <c r="G61" s="146"/>
      <c r="H61" s="11" t="s">
        <v>747</v>
      </c>
      <c r="I61" s="14">
        <f t="shared" si="2"/>
        <v>0.19</v>
      </c>
      <c r="J61" s="14">
        <v>0.19</v>
      </c>
      <c r="K61" s="109">
        <f t="shared" si="3"/>
        <v>9.5</v>
      </c>
      <c r="L61" s="115"/>
    </row>
    <row r="62" spans="1:12" ht="12.95" customHeight="1">
      <c r="A62" s="114"/>
      <c r="B62" s="107">
        <f>'Tax Invoice'!D58</f>
        <v>50</v>
      </c>
      <c r="C62" s="10" t="s">
        <v>746</v>
      </c>
      <c r="D62" s="10" t="s">
        <v>850</v>
      </c>
      <c r="E62" s="118" t="s">
        <v>28</v>
      </c>
      <c r="F62" s="145"/>
      <c r="G62" s="146"/>
      <c r="H62" s="11" t="s">
        <v>747</v>
      </c>
      <c r="I62" s="14">
        <f t="shared" si="2"/>
        <v>0.19</v>
      </c>
      <c r="J62" s="14">
        <v>0.19</v>
      </c>
      <c r="K62" s="109">
        <f t="shared" si="3"/>
        <v>9.5</v>
      </c>
      <c r="L62" s="115"/>
    </row>
    <row r="63" spans="1:12" ht="12.95" customHeight="1">
      <c r="A63" s="114"/>
      <c r="B63" s="107">
        <f>'Tax Invoice'!D59</f>
        <v>50</v>
      </c>
      <c r="C63" s="10" t="s">
        <v>746</v>
      </c>
      <c r="D63" s="10" t="s">
        <v>850</v>
      </c>
      <c r="E63" s="118" t="s">
        <v>29</v>
      </c>
      <c r="F63" s="145"/>
      <c r="G63" s="146"/>
      <c r="H63" s="11" t="s">
        <v>747</v>
      </c>
      <c r="I63" s="14">
        <f t="shared" si="2"/>
        <v>0.19</v>
      </c>
      <c r="J63" s="14">
        <v>0.19</v>
      </c>
      <c r="K63" s="109">
        <f t="shared" si="3"/>
        <v>9.5</v>
      </c>
      <c r="L63" s="115"/>
    </row>
    <row r="64" spans="1:12" ht="12.75" customHeight="1">
      <c r="A64" s="114"/>
      <c r="B64" s="107">
        <f>'Tax Invoice'!D60</f>
        <v>50</v>
      </c>
      <c r="C64" s="10" t="s">
        <v>748</v>
      </c>
      <c r="D64" s="10" t="s">
        <v>748</v>
      </c>
      <c r="E64" s="118" t="s">
        <v>23</v>
      </c>
      <c r="F64" s="145"/>
      <c r="G64" s="146"/>
      <c r="H64" s="11" t="s">
        <v>749</v>
      </c>
      <c r="I64" s="14">
        <f t="shared" si="2"/>
        <v>0.21</v>
      </c>
      <c r="J64" s="14">
        <v>0.21</v>
      </c>
      <c r="K64" s="109">
        <f t="shared" si="3"/>
        <v>10.5</v>
      </c>
      <c r="L64" s="115"/>
    </row>
    <row r="65" spans="1:12" ht="12.75" customHeight="1">
      <c r="A65" s="114"/>
      <c r="B65" s="107">
        <f>'Tax Invoice'!D61</f>
        <v>50</v>
      </c>
      <c r="C65" s="10" t="s">
        <v>748</v>
      </c>
      <c r="D65" s="10" t="s">
        <v>748</v>
      </c>
      <c r="E65" s="118" t="s">
        <v>25</v>
      </c>
      <c r="F65" s="145"/>
      <c r="G65" s="146"/>
      <c r="H65" s="11" t="s">
        <v>749</v>
      </c>
      <c r="I65" s="14">
        <f t="shared" si="2"/>
        <v>0.21</v>
      </c>
      <c r="J65" s="14">
        <v>0.21</v>
      </c>
      <c r="K65" s="109">
        <f t="shared" si="3"/>
        <v>10.5</v>
      </c>
      <c r="L65" s="115"/>
    </row>
    <row r="66" spans="1:12" ht="12.75" customHeight="1">
      <c r="A66" s="114"/>
      <c r="B66" s="107">
        <f>'Tax Invoice'!D62</f>
        <v>50</v>
      </c>
      <c r="C66" s="10" t="s">
        <v>748</v>
      </c>
      <c r="D66" s="10" t="s">
        <v>748</v>
      </c>
      <c r="E66" s="118" t="s">
        <v>26</v>
      </c>
      <c r="F66" s="145"/>
      <c r="G66" s="146"/>
      <c r="H66" s="11" t="s">
        <v>749</v>
      </c>
      <c r="I66" s="14">
        <f t="shared" si="2"/>
        <v>0.21</v>
      </c>
      <c r="J66" s="14">
        <v>0.21</v>
      </c>
      <c r="K66" s="109">
        <f t="shared" si="3"/>
        <v>10.5</v>
      </c>
      <c r="L66" s="115"/>
    </row>
    <row r="67" spans="1:12" ht="12.75" customHeight="1">
      <c r="A67" s="114"/>
      <c r="B67" s="107">
        <f>'Tax Invoice'!D63</f>
        <v>50</v>
      </c>
      <c r="C67" s="10" t="s">
        <v>748</v>
      </c>
      <c r="D67" s="10" t="s">
        <v>748</v>
      </c>
      <c r="E67" s="118" t="s">
        <v>90</v>
      </c>
      <c r="F67" s="145"/>
      <c r="G67" s="146"/>
      <c r="H67" s="11" t="s">
        <v>749</v>
      </c>
      <c r="I67" s="14">
        <f t="shared" si="2"/>
        <v>0.21</v>
      </c>
      <c r="J67" s="14">
        <v>0.21</v>
      </c>
      <c r="K67" s="109">
        <f t="shared" si="3"/>
        <v>10.5</v>
      </c>
      <c r="L67" s="115"/>
    </row>
    <row r="68" spans="1:12" ht="12.75" customHeight="1">
      <c r="A68" s="114"/>
      <c r="B68" s="107">
        <f>'Tax Invoice'!D64</f>
        <v>50</v>
      </c>
      <c r="C68" s="10" t="s">
        <v>748</v>
      </c>
      <c r="D68" s="10" t="s">
        <v>748</v>
      </c>
      <c r="E68" s="118" t="s">
        <v>27</v>
      </c>
      <c r="F68" s="145"/>
      <c r="G68" s="146"/>
      <c r="H68" s="11" t="s">
        <v>749</v>
      </c>
      <c r="I68" s="14">
        <f t="shared" si="2"/>
        <v>0.21</v>
      </c>
      <c r="J68" s="14">
        <v>0.21</v>
      </c>
      <c r="K68" s="109">
        <f t="shared" si="3"/>
        <v>10.5</v>
      </c>
      <c r="L68" s="115"/>
    </row>
    <row r="69" spans="1:12" ht="12.75" customHeight="1">
      <c r="A69" s="114"/>
      <c r="B69" s="107">
        <f>'Tax Invoice'!D65</f>
        <v>50</v>
      </c>
      <c r="C69" s="10" t="s">
        <v>748</v>
      </c>
      <c r="D69" s="10" t="s">
        <v>748</v>
      </c>
      <c r="E69" s="118" t="s">
        <v>93</v>
      </c>
      <c r="F69" s="145"/>
      <c r="G69" s="146"/>
      <c r="H69" s="11" t="s">
        <v>749</v>
      </c>
      <c r="I69" s="14">
        <f t="shared" si="2"/>
        <v>0.21</v>
      </c>
      <c r="J69" s="14">
        <v>0.21</v>
      </c>
      <c r="K69" s="109">
        <f t="shared" si="3"/>
        <v>10.5</v>
      </c>
      <c r="L69" s="115"/>
    </row>
    <row r="70" spans="1:12" ht="12.75" customHeight="1">
      <c r="A70" s="114"/>
      <c r="B70" s="107">
        <f>'Tax Invoice'!D66</f>
        <v>50</v>
      </c>
      <c r="C70" s="10" t="s">
        <v>748</v>
      </c>
      <c r="D70" s="10" t="s">
        <v>748</v>
      </c>
      <c r="E70" s="118" t="s">
        <v>28</v>
      </c>
      <c r="F70" s="145"/>
      <c r="G70" s="146"/>
      <c r="H70" s="11" t="s">
        <v>749</v>
      </c>
      <c r="I70" s="14">
        <f t="shared" si="2"/>
        <v>0.21</v>
      </c>
      <c r="J70" s="14">
        <v>0.21</v>
      </c>
      <c r="K70" s="109">
        <f t="shared" si="3"/>
        <v>10.5</v>
      </c>
      <c r="L70" s="115"/>
    </row>
    <row r="71" spans="1:12" ht="12.75" customHeight="1">
      <c r="A71" s="114"/>
      <c r="B71" s="107">
        <f>'Tax Invoice'!D67</f>
        <v>50</v>
      </c>
      <c r="C71" s="10" t="s">
        <v>748</v>
      </c>
      <c r="D71" s="10" t="s">
        <v>748</v>
      </c>
      <c r="E71" s="118" t="s">
        <v>29</v>
      </c>
      <c r="F71" s="145"/>
      <c r="G71" s="146"/>
      <c r="H71" s="11" t="s">
        <v>749</v>
      </c>
      <c r="I71" s="14">
        <f t="shared" si="2"/>
        <v>0.21</v>
      </c>
      <c r="J71" s="14">
        <v>0.21</v>
      </c>
      <c r="K71" s="109">
        <f t="shared" si="3"/>
        <v>10.5</v>
      </c>
      <c r="L71" s="115"/>
    </row>
    <row r="72" spans="1:12" ht="12.75" customHeight="1">
      <c r="A72" s="114"/>
      <c r="B72" s="107">
        <f>'Tax Invoice'!D68</f>
        <v>50</v>
      </c>
      <c r="C72" s="10" t="s">
        <v>748</v>
      </c>
      <c r="D72" s="10" t="s">
        <v>748</v>
      </c>
      <c r="E72" s="118" t="s">
        <v>47</v>
      </c>
      <c r="F72" s="145"/>
      <c r="G72" s="146"/>
      <c r="H72" s="11" t="s">
        <v>749</v>
      </c>
      <c r="I72" s="14">
        <f t="shared" si="2"/>
        <v>0.21</v>
      </c>
      <c r="J72" s="14">
        <v>0.21</v>
      </c>
      <c r="K72" s="109">
        <f t="shared" si="3"/>
        <v>10.5</v>
      </c>
      <c r="L72" s="115"/>
    </row>
    <row r="73" spans="1:12" ht="24" customHeight="1">
      <c r="A73" s="114"/>
      <c r="B73" s="107">
        <f>'Tax Invoice'!D69</f>
        <v>10</v>
      </c>
      <c r="C73" s="10" t="s">
        <v>750</v>
      </c>
      <c r="D73" s="10" t="s">
        <v>750</v>
      </c>
      <c r="E73" s="118" t="s">
        <v>23</v>
      </c>
      <c r="F73" s="145"/>
      <c r="G73" s="146"/>
      <c r="H73" s="11" t="s">
        <v>751</v>
      </c>
      <c r="I73" s="14">
        <f t="shared" si="2"/>
        <v>0.59</v>
      </c>
      <c r="J73" s="14">
        <v>0.59</v>
      </c>
      <c r="K73" s="109">
        <f t="shared" si="3"/>
        <v>5.8999999999999995</v>
      </c>
      <c r="L73" s="115"/>
    </row>
    <row r="74" spans="1:12" ht="24" customHeight="1">
      <c r="A74" s="114"/>
      <c r="B74" s="107">
        <f>'Tax Invoice'!D70</f>
        <v>20</v>
      </c>
      <c r="C74" s="10" t="s">
        <v>752</v>
      </c>
      <c r="D74" s="10" t="s">
        <v>752</v>
      </c>
      <c r="E74" s="118" t="s">
        <v>273</v>
      </c>
      <c r="F74" s="145"/>
      <c r="G74" s="146"/>
      <c r="H74" s="11" t="s">
        <v>883</v>
      </c>
      <c r="I74" s="14">
        <f t="shared" si="2"/>
        <v>0.18</v>
      </c>
      <c r="J74" s="14">
        <v>0.18</v>
      </c>
      <c r="K74" s="109">
        <f t="shared" si="3"/>
        <v>3.5999999999999996</v>
      </c>
      <c r="L74" s="115"/>
    </row>
    <row r="75" spans="1:12" ht="24" customHeight="1">
      <c r="A75" s="114"/>
      <c r="B75" s="107">
        <f>'Tax Invoice'!D71</f>
        <v>20</v>
      </c>
      <c r="C75" s="10" t="s">
        <v>752</v>
      </c>
      <c r="D75" s="10" t="s">
        <v>752</v>
      </c>
      <c r="E75" s="118" t="s">
        <v>583</v>
      </c>
      <c r="F75" s="145"/>
      <c r="G75" s="146"/>
      <c r="H75" s="11" t="s">
        <v>883</v>
      </c>
      <c r="I75" s="14">
        <f t="shared" si="2"/>
        <v>0.18</v>
      </c>
      <c r="J75" s="14">
        <v>0.18</v>
      </c>
      <c r="K75" s="109">
        <f t="shared" si="3"/>
        <v>3.5999999999999996</v>
      </c>
      <c r="L75" s="115"/>
    </row>
    <row r="76" spans="1:12" ht="24" customHeight="1">
      <c r="A76" s="114"/>
      <c r="B76" s="107">
        <f>'Tax Invoice'!D72</f>
        <v>20</v>
      </c>
      <c r="C76" s="10" t="s">
        <v>752</v>
      </c>
      <c r="D76" s="10" t="s">
        <v>752</v>
      </c>
      <c r="E76" s="118" t="s">
        <v>673</v>
      </c>
      <c r="F76" s="145"/>
      <c r="G76" s="146"/>
      <c r="H76" s="11" t="s">
        <v>883</v>
      </c>
      <c r="I76" s="14">
        <f t="shared" si="2"/>
        <v>0.18</v>
      </c>
      <c r="J76" s="14">
        <v>0.18</v>
      </c>
      <c r="K76" s="109">
        <f t="shared" si="3"/>
        <v>3.5999999999999996</v>
      </c>
      <c r="L76" s="115"/>
    </row>
    <row r="77" spans="1:12" ht="24" customHeight="1">
      <c r="A77" s="114"/>
      <c r="B77" s="107">
        <f>'Tax Invoice'!D73</f>
        <v>20</v>
      </c>
      <c r="C77" s="10" t="s">
        <v>752</v>
      </c>
      <c r="D77" s="10" t="s">
        <v>752</v>
      </c>
      <c r="E77" s="118" t="s">
        <v>484</v>
      </c>
      <c r="F77" s="145"/>
      <c r="G77" s="146"/>
      <c r="H77" s="11" t="s">
        <v>883</v>
      </c>
      <c r="I77" s="14">
        <f t="shared" si="2"/>
        <v>0.18</v>
      </c>
      <c r="J77" s="14">
        <v>0.18</v>
      </c>
      <c r="K77" s="109">
        <f t="shared" si="3"/>
        <v>3.5999999999999996</v>
      </c>
      <c r="L77" s="115"/>
    </row>
    <row r="78" spans="1:12" ht="24" customHeight="1">
      <c r="A78" s="114"/>
      <c r="B78" s="107">
        <f>'Tax Invoice'!D74</f>
        <v>20</v>
      </c>
      <c r="C78" s="10" t="s">
        <v>752</v>
      </c>
      <c r="D78" s="10" t="s">
        <v>752</v>
      </c>
      <c r="E78" s="118" t="s">
        <v>753</v>
      </c>
      <c r="F78" s="145"/>
      <c r="G78" s="146"/>
      <c r="H78" s="11" t="s">
        <v>883</v>
      </c>
      <c r="I78" s="14">
        <f t="shared" si="2"/>
        <v>0.18</v>
      </c>
      <c r="J78" s="14">
        <v>0.18</v>
      </c>
      <c r="K78" s="109">
        <f t="shared" si="3"/>
        <v>3.5999999999999996</v>
      </c>
      <c r="L78" s="115"/>
    </row>
    <row r="79" spans="1:12" ht="24" customHeight="1">
      <c r="A79" s="114"/>
      <c r="B79" s="107">
        <f>'Tax Invoice'!D75</f>
        <v>20</v>
      </c>
      <c r="C79" s="10" t="s">
        <v>752</v>
      </c>
      <c r="D79" s="10" t="s">
        <v>752</v>
      </c>
      <c r="E79" s="118" t="s">
        <v>754</v>
      </c>
      <c r="F79" s="145"/>
      <c r="G79" s="146"/>
      <c r="H79" s="11" t="s">
        <v>883</v>
      </c>
      <c r="I79" s="14">
        <f t="shared" si="2"/>
        <v>0.18</v>
      </c>
      <c r="J79" s="14">
        <v>0.18</v>
      </c>
      <c r="K79" s="109">
        <f t="shared" si="3"/>
        <v>3.5999999999999996</v>
      </c>
      <c r="L79" s="115"/>
    </row>
    <row r="80" spans="1:12" ht="24" customHeight="1">
      <c r="A80" s="114"/>
      <c r="B80" s="107">
        <f>'Tax Invoice'!D76</f>
        <v>20</v>
      </c>
      <c r="C80" s="10" t="s">
        <v>752</v>
      </c>
      <c r="D80" s="10" t="s">
        <v>752</v>
      </c>
      <c r="E80" s="118" t="s">
        <v>755</v>
      </c>
      <c r="F80" s="145"/>
      <c r="G80" s="146"/>
      <c r="H80" s="11" t="s">
        <v>883</v>
      </c>
      <c r="I80" s="14">
        <f t="shared" si="2"/>
        <v>0.18</v>
      </c>
      <c r="J80" s="14">
        <v>0.18</v>
      </c>
      <c r="K80" s="109">
        <f t="shared" si="3"/>
        <v>3.5999999999999996</v>
      </c>
      <c r="L80" s="115"/>
    </row>
    <row r="81" spans="1:12" ht="24" customHeight="1">
      <c r="A81" s="114"/>
      <c r="B81" s="107">
        <f>'Tax Invoice'!D77</f>
        <v>20</v>
      </c>
      <c r="C81" s="10" t="s">
        <v>752</v>
      </c>
      <c r="D81" s="10" t="s">
        <v>752</v>
      </c>
      <c r="E81" s="118" t="s">
        <v>756</v>
      </c>
      <c r="F81" s="145"/>
      <c r="G81" s="146"/>
      <c r="H81" s="11" t="s">
        <v>883</v>
      </c>
      <c r="I81" s="14">
        <f t="shared" si="2"/>
        <v>0.18</v>
      </c>
      <c r="J81" s="14">
        <v>0.18</v>
      </c>
      <c r="K81" s="109">
        <f t="shared" si="3"/>
        <v>3.5999999999999996</v>
      </c>
      <c r="L81" s="115"/>
    </row>
    <row r="82" spans="1:12" ht="24" customHeight="1">
      <c r="A82" s="114"/>
      <c r="B82" s="107">
        <f>'Tax Invoice'!D78</f>
        <v>20</v>
      </c>
      <c r="C82" s="10" t="s">
        <v>752</v>
      </c>
      <c r="D82" s="10" t="s">
        <v>752</v>
      </c>
      <c r="E82" s="118" t="s">
        <v>757</v>
      </c>
      <c r="F82" s="145"/>
      <c r="G82" s="146"/>
      <c r="H82" s="11" t="s">
        <v>883</v>
      </c>
      <c r="I82" s="14">
        <f t="shared" si="2"/>
        <v>0.18</v>
      </c>
      <c r="J82" s="14">
        <v>0.18</v>
      </c>
      <c r="K82" s="109">
        <f t="shared" si="3"/>
        <v>3.5999999999999996</v>
      </c>
      <c r="L82" s="115"/>
    </row>
    <row r="83" spans="1:12" ht="24" customHeight="1">
      <c r="A83" s="114"/>
      <c r="B83" s="107">
        <f>'Tax Invoice'!D79</f>
        <v>1</v>
      </c>
      <c r="C83" s="10" t="s">
        <v>758</v>
      </c>
      <c r="D83" s="10" t="s">
        <v>758</v>
      </c>
      <c r="E83" s="118"/>
      <c r="F83" s="145"/>
      <c r="G83" s="146"/>
      <c r="H83" s="11" t="s">
        <v>759</v>
      </c>
      <c r="I83" s="14">
        <f t="shared" si="2"/>
        <v>10.69</v>
      </c>
      <c r="J83" s="14">
        <v>10.69</v>
      </c>
      <c r="K83" s="109">
        <f t="shared" si="3"/>
        <v>10.69</v>
      </c>
      <c r="L83" s="115"/>
    </row>
    <row r="84" spans="1:12" ht="24" customHeight="1">
      <c r="A84" s="114"/>
      <c r="B84" s="107">
        <f>'Tax Invoice'!D80</f>
        <v>10</v>
      </c>
      <c r="C84" s="10" t="s">
        <v>760</v>
      </c>
      <c r="D84" s="10" t="s">
        <v>760</v>
      </c>
      <c r="E84" s="118" t="s">
        <v>23</v>
      </c>
      <c r="F84" s="145"/>
      <c r="G84" s="146"/>
      <c r="H84" s="11" t="s">
        <v>761</v>
      </c>
      <c r="I84" s="14">
        <f t="shared" si="2"/>
        <v>1.35</v>
      </c>
      <c r="J84" s="14">
        <v>1.35</v>
      </c>
      <c r="K84" s="109">
        <f t="shared" si="3"/>
        <v>13.5</v>
      </c>
      <c r="L84" s="115"/>
    </row>
    <row r="85" spans="1:12" ht="12.95" customHeight="1">
      <c r="A85" s="114"/>
      <c r="B85" s="107">
        <f>'Tax Invoice'!D81</f>
        <v>50</v>
      </c>
      <c r="C85" s="10" t="s">
        <v>762</v>
      </c>
      <c r="D85" s="10" t="s">
        <v>762</v>
      </c>
      <c r="E85" s="118" t="s">
        <v>26</v>
      </c>
      <c r="F85" s="145"/>
      <c r="G85" s="146"/>
      <c r="H85" s="11" t="s">
        <v>763</v>
      </c>
      <c r="I85" s="14">
        <f t="shared" si="2"/>
        <v>0.28999999999999998</v>
      </c>
      <c r="J85" s="14">
        <v>0.28999999999999998</v>
      </c>
      <c r="K85" s="109">
        <f t="shared" si="3"/>
        <v>14.499999999999998</v>
      </c>
      <c r="L85" s="115"/>
    </row>
    <row r="86" spans="1:12" ht="12.95" customHeight="1">
      <c r="A86" s="114"/>
      <c r="B86" s="107">
        <f>'Tax Invoice'!D82</f>
        <v>50</v>
      </c>
      <c r="C86" s="10" t="s">
        <v>762</v>
      </c>
      <c r="D86" s="10" t="s">
        <v>762</v>
      </c>
      <c r="E86" s="118" t="s">
        <v>27</v>
      </c>
      <c r="F86" s="145"/>
      <c r="G86" s="146"/>
      <c r="H86" s="11" t="s">
        <v>763</v>
      </c>
      <c r="I86" s="14">
        <f t="shared" ref="I86:I117" si="4">ROUNDUP(J86*$N$1,2)</f>
        <v>0.28999999999999998</v>
      </c>
      <c r="J86" s="14">
        <v>0.28999999999999998</v>
      </c>
      <c r="K86" s="109">
        <f t="shared" ref="K86:K117" si="5">I86*B86</f>
        <v>14.499999999999998</v>
      </c>
      <c r="L86" s="115"/>
    </row>
    <row r="87" spans="1:12" ht="24" customHeight="1">
      <c r="A87" s="114"/>
      <c r="B87" s="107">
        <f>'Tax Invoice'!D83</f>
        <v>10</v>
      </c>
      <c r="C87" s="10" t="s">
        <v>764</v>
      </c>
      <c r="D87" s="10" t="s">
        <v>764</v>
      </c>
      <c r="E87" s="118" t="s">
        <v>27</v>
      </c>
      <c r="F87" s="145"/>
      <c r="G87" s="146"/>
      <c r="H87" s="11" t="s">
        <v>765</v>
      </c>
      <c r="I87" s="14">
        <f t="shared" si="4"/>
        <v>1.89</v>
      </c>
      <c r="J87" s="14">
        <v>1.89</v>
      </c>
      <c r="K87" s="109">
        <f t="shared" si="5"/>
        <v>18.899999999999999</v>
      </c>
      <c r="L87" s="115"/>
    </row>
    <row r="88" spans="1:12" ht="12.75" customHeight="1">
      <c r="A88" s="114"/>
      <c r="B88" s="107">
        <f>'Tax Invoice'!D84</f>
        <v>10</v>
      </c>
      <c r="C88" s="10" t="s">
        <v>766</v>
      </c>
      <c r="D88" s="10" t="s">
        <v>851</v>
      </c>
      <c r="E88" s="118" t="s">
        <v>767</v>
      </c>
      <c r="F88" s="145"/>
      <c r="G88" s="146"/>
      <c r="H88" s="11" t="s">
        <v>768</v>
      </c>
      <c r="I88" s="14">
        <f t="shared" si="4"/>
        <v>2.2400000000000002</v>
      </c>
      <c r="J88" s="14">
        <v>2.2400000000000002</v>
      </c>
      <c r="K88" s="109">
        <f t="shared" si="5"/>
        <v>22.400000000000002</v>
      </c>
      <c r="L88" s="115"/>
    </row>
    <row r="89" spans="1:12" ht="12.75" customHeight="1">
      <c r="A89" s="114"/>
      <c r="B89" s="107">
        <f>'Tax Invoice'!D85</f>
        <v>20</v>
      </c>
      <c r="C89" s="10" t="s">
        <v>769</v>
      </c>
      <c r="D89" s="10" t="s">
        <v>769</v>
      </c>
      <c r="E89" s="118" t="s">
        <v>25</v>
      </c>
      <c r="F89" s="145" t="s">
        <v>273</v>
      </c>
      <c r="G89" s="146"/>
      <c r="H89" s="11" t="s">
        <v>770</v>
      </c>
      <c r="I89" s="14">
        <f t="shared" si="4"/>
        <v>0.26</v>
      </c>
      <c r="J89" s="14">
        <v>0.26</v>
      </c>
      <c r="K89" s="109">
        <f t="shared" si="5"/>
        <v>5.2</v>
      </c>
      <c r="L89" s="115"/>
    </row>
    <row r="90" spans="1:12" ht="24" customHeight="1">
      <c r="A90" s="114"/>
      <c r="B90" s="107">
        <f>'Tax Invoice'!D86</f>
        <v>6</v>
      </c>
      <c r="C90" s="10" t="s">
        <v>771</v>
      </c>
      <c r="D90" s="10" t="s">
        <v>852</v>
      </c>
      <c r="E90" s="118" t="s">
        <v>772</v>
      </c>
      <c r="F90" s="145"/>
      <c r="G90" s="146"/>
      <c r="H90" s="11" t="s">
        <v>773</v>
      </c>
      <c r="I90" s="14">
        <f t="shared" si="4"/>
        <v>2.2400000000000002</v>
      </c>
      <c r="J90" s="14">
        <v>2.2400000000000002</v>
      </c>
      <c r="K90" s="109">
        <f t="shared" si="5"/>
        <v>13.440000000000001</v>
      </c>
      <c r="L90" s="115"/>
    </row>
    <row r="91" spans="1:12" ht="24" customHeight="1">
      <c r="A91" s="114"/>
      <c r="B91" s="107">
        <f>'Tax Invoice'!D87</f>
        <v>6</v>
      </c>
      <c r="C91" s="10" t="s">
        <v>771</v>
      </c>
      <c r="D91" s="10" t="s">
        <v>853</v>
      </c>
      <c r="E91" s="118" t="s">
        <v>774</v>
      </c>
      <c r="F91" s="145"/>
      <c r="G91" s="146"/>
      <c r="H91" s="11" t="s">
        <v>773</v>
      </c>
      <c r="I91" s="14">
        <f t="shared" si="4"/>
        <v>2.44</v>
      </c>
      <c r="J91" s="14">
        <v>2.44</v>
      </c>
      <c r="K91" s="109">
        <f t="shared" si="5"/>
        <v>14.64</v>
      </c>
      <c r="L91" s="115"/>
    </row>
    <row r="92" spans="1:12" ht="12.75" customHeight="1">
      <c r="A92" s="114"/>
      <c r="B92" s="107">
        <f>'Tax Invoice'!D88</f>
        <v>10</v>
      </c>
      <c r="C92" s="10" t="s">
        <v>775</v>
      </c>
      <c r="D92" s="10" t="s">
        <v>854</v>
      </c>
      <c r="E92" s="118" t="s">
        <v>776</v>
      </c>
      <c r="F92" s="145" t="s">
        <v>273</v>
      </c>
      <c r="G92" s="146"/>
      <c r="H92" s="11" t="s">
        <v>777</v>
      </c>
      <c r="I92" s="14">
        <f t="shared" si="4"/>
        <v>2.4900000000000002</v>
      </c>
      <c r="J92" s="14">
        <v>2.4900000000000002</v>
      </c>
      <c r="K92" s="109">
        <f t="shared" si="5"/>
        <v>24.900000000000002</v>
      </c>
      <c r="L92" s="115"/>
    </row>
    <row r="93" spans="1:12" ht="12.75" customHeight="1">
      <c r="A93" s="114"/>
      <c r="B93" s="107">
        <f>'Tax Invoice'!D89</f>
        <v>10</v>
      </c>
      <c r="C93" s="10" t="s">
        <v>775</v>
      </c>
      <c r="D93" s="10" t="s">
        <v>854</v>
      </c>
      <c r="E93" s="118" t="s">
        <v>776</v>
      </c>
      <c r="F93" s="145" t="s">
        <v>272</v>
      </c>
      <c r="G93" s="146"/>
      <c r="H93" s="11" t="s">
        <v>777</v>
      </c>
      <c r="I93" s="14">
        <f t="shared" si="4"/>
        <v>2.4900000000000002</v>
      </c>
      <c r="J93" s="14">
        <v>2.4900000000000002</v>
      </c>
      <c r="K93" s="109">
        <f t="shared" si="5"/>
        <v>24.900000000000002</v>
      </c>
      <c r="L93" s="115"/>
    </row>
    <row r="94" spans="1:12" ht="36" customHeight="1">
      <c r="A94" s="114"/>
      <c r="B94" s="107">
        <f>'Tax Invoice'!D90</f>
        <v>10</v>
      </c>
      <c r="C94" s="10" t="s">
        <v>778</v>
      </c>
      <c r="D94" s="10" t="s">
        <v>855</v>
      </c>
      <c r="E94" s="118" t="s">
        <v>779</v>
      </c>
      <c r="F94" s="145" t="s">
        <v>273</v>
      </c>
      <c r="G94" s="146"/>
      <c r="H94" s="11" t="s">
        <v>780</v>
      </c>
      <c r="I94" s="14">
        <f t="shared" si="4"/>
        <v>1.79</v>
      </c>
      <c r="J94" s="14">
        <v>1.79</v>
      </c>
      <c r="K94" s="109">
        <f t="shared" si="5"/>
        <v>17.899999999999999</v>
      </c>
      <c r="L94" s="115"/>
    </row>
    <row r="95" spans="1:12" ht="36" customHeight="1">
      <c r="A95" s="114"/>
      <c r="B95" s="107">
        <f>'Tax Invoice'!D91</f>
        <v>10</v>
      </c>
      <c r="C95" s="10" t="s">
        <v>778</v>
      </c>
      <c r="D95" s="10" t="s">
        <v>856</v>
      </c>
      <c r="E95" s="118" t="s">
        <v>781</v>
      </c>
      <c r="F95" s="145" t="s">
        <v>273</v>
      </c>
      <c r="G95" s="146"/>
      <c r="H95" s="11" t="s">
        <v>780</v>
      </c>
      <c r="I95" s="14">
        <f t="shared" si="4"/>
        <v>2.33</v>
      </c>
      <c r="J95" s="14">
        <v>2.33</v>
      </c>
      <c r="K95" s="109">
        <f t="shared" si="5"/>
        <v>23.3</v>
      </c>
      <c r="L95" s="115"/>
    </row>
    <row r="96" spans="1:12" ht="36" customHeight="1">
      <c r="A96" s="114"/>
      <c r="B96" s="107">
        <f>'Tax Invoice'!D92</f>
        <v>10</v>
      </c>
      <c r="C96" s="10" t="s">
        <v>778</v>
      </c>
      <c r="D96" s="10" t="s">
        <v>857</v>
      </c>
      <c r="E96" s="118" t="s">
        <v>782</v>
      </c>
      <c r="F96" s="145" t="s">
        <v>273</v>
      </c>
      <c r="G96" s="146"/>
      <c r="H96" s="11" t="s">
        <v>780</v>
      </c>
      <c r="I96" s="14">
        <f t="shared" si="4"/>
        <v>2.6</v>
      </c>
      <c r="J96" s="14">
        <v>2.6</v>
      </c>
      <c r="K96" s="109">
        <f t="shared" si="5"/>
        <v>26</v>
      </c>
      <c r="L96" s="115"/>
    </row>
    <row r="97" spans="1:12" ht="36" customHeight="1">
      <c r="A97" s="114"/>
      <c r="B97" s="107">
        <f>'Tax Invoice'!D93</f>
        <v>10</v>
      </c>
      <c r="C97" s="10" t="s">
        <v>778</v>
      </c>
      <c r="D97" s="10" t="s">
        <v>857</v>
      </c>
      <c r="E97" s="118" t="s">
        <v>782</v>
      </c>
      <c r="F97" s="145" t="s">
        <v>272</v>
      </c>
      <c r="G97" s="146"/>
      <c r="H97" s="11" t="s">
        <v>780</v>
      </c>
      <c r="I97" s="14">
        <f t="shared" si="4"/>
        <v>2.6</v>
      </c>
      <c r="J97" s="14">
        <v>2.6</v>
      </c>
      <c r="K97" s="109">
        <f t="shared" si="5"/>
        <v>26</v>
      </c>
      <c r="L97" s="115"/>
    </row>
    <row r="98" spans="1:12" ht="36" customHeight="1">
      <c r="A98" s="114"/>
      <c r="B98" s="107">
        <f>'Tax Invoice'!D94</f>
        <v>10</v>
      </c>
      <c r="C98" s="10" t="s">
        <v>778</v>
      </c>
      <c r="D98" s="10" t="s">
        <v>858</v>
      </c>
      <c r="E98" s="118" t="s">
        <v>783</v>
      </c>
      <c r="F98" s="145" t="s">
        <v>273</v>
      </c>
      <c r="G98" s="146"/>
      <c r="H98" s="11" t="s">
        <v>780</v>
      </c>
      <c r="I98" s="14">
        <f t="shared" si="4"/>
        <v>3.23</v>
      </c>
      <c r="J98" s="14">
        <v>3.23</v>
      </c>
      <c r="K98" s="109">
        <f t="shared" si="5"/>
        <v>32.299999999999997</v>
      </c>
      <c r="L98" s="115"/>
    </row>
    <row r="99" spans="1:12" ht="12.75" customHeight="1">
      <c r="A99" s="114"/>
      <c r="B99" s="107">
        <f>'Tax Invoice'!D95</f>
        <v>20</v>
      </c>
      <c r="C99" s="10" t="s">
        <v>784</v>
      </c>
      <c r="D99" s="10" t="s">
        <v>859</v>
      </c>
      <c r="E99" s="118" t="s">
        <v>785</v>
      </c>
      <c r="F99" s="145" t="s">
        <v>273</v>
      </c>
      <c r="G99" s="146"/>
      <c r="H99" s="11" t="s">
        <v>786</v>
      </c>
      <c r="I99" s="14">
        <f t="shared" si="4"/>
        <v>0.38</v>
      </c>
      <c r="J99" s="14">
        <v>0.38</v>
      </c>
      <c r="K99" s="109">
        <f t="shared" si="5"/>
        <v>7.6</v>
      </c>
      <c r="L99" s="115"/>
    </row>
    <row r="100" spans="1:12" ht="12.75" customHeight="1">
      <c r="A100" s="114"/>
      <c r="B100" s="107">
        <f>'Tax Invoice'!D96</f>
        <v>10</v>
      </c>
      <c r="C100" s="10" t="s">
        <v>784</v>
      </c>
      <c r="D100" s="10" t="s">
        <v>860</v>
      </c>
      <c r="E100" s="118" t="s">
        <v>787</v>
      </c>
      <c r="F100" s="145" t="s">
        <v>753</v>
      </c>
      <c r="G100" s="146"/>
      <c r="H100" s="11" t="s">
        <v>786</v>
      </c>
      <c r="I100" s="14">
        <f t="shared" si="4"/>
        <v>0.56000000000000005</v>
      </c>
      <c r="J100" s="14">
        <v>0.56000000000000005</v>
      </c>
      <c r="K100" s="109">
        <f t="shared" si="5"/>
        <v>5.6000000000000005</v>
      </c>
      <c r="L100" s="115"/>
    </row>
    <row r="101" spans="1:12" ht="12.75" customHeight="1">
      <c r="A101" s="114"/>
      <c r="B101" s="107">
        <f>'Tax Invoice'!D97</f>
        <v>10</v>
      </c>
      <c r="C101" s="10" t="s">
        <v>784</v>
      </c>
      <c r="D101" s="10" t="s">
        <v>860</v>
      </c>
      <c r="E101" s="118" t="s">
        <v>787</v>
      </c>
      <c r="F101" s="145" t="s">
        <v>755</v>
      </c>
      <c r="G101" s="146"/>
      <c r="H101" s="11" t="s">
        <v>786</v>
      </c>
      <c r="I101" s="14">
        <f t="shared" si="4"/>
        <v>0.56000000000000005</v>
      </c>
      <c r="J101" s="14">
        <v>0.56000000000000005</v>
      </c>
      <c r="K101" s="109">
        <f t="shared" si="5"/>
        <v>5.6000000000000005</v>
      </c>
      <c r="L101" s="115"/>
    </row>
    <row r="102" spans="1:12" ht="12.75" customHeight="1">
      <c r="A102" s="114"/>
      <c r="B102" s="107">
        <f>'Tax Invoice'!D98</f>
        <v>10</v>
      </c>
      <c r="C102" s="10" t="s">
        <v>784</v>
      </c>
      <c r="D102" s="10" t="s">
        <v>861</v>
      </c>
      <c r="E102" s="118" t="s">
        <v>783</v>
      </c>
      <c r="F102" s="145" t="s">
        <v>673</v>
      </c>
      <c r="G102" s="146"/>
      <c r="H102" s="11" t="s">
        <v>786</v>
      </c>
      <c r="I102" s="14">
        <f t="shared" si="4"/>
        <v>0.62</v>
      </c>
      <c r="J102" s="14">
        <v>0.62</v>
      </c>
      <c r="K102" s="109">
        <f t="shared" si="5"/>
        <v>6.2</v>
      </c>
      <c r="L102" s="115"/>
    </row>
    <row r="103" spans="1:12" ht="12.75" customHeight="1">
      <c r="A103" s="114"/>
      <c r="B103" s="107">
        <f>'Tax Invoice'!D99</f>
        <v>10</v>
      </c>
      <c r="C103" s="10" t="s">
        <v>784</v>
      </c>
      <c r="D103" s="10" t="s">
        <v>861</v>
      </c>
      <c r="E103" s="118" t="s">
        <v>783</v>
      </c>
      <c r="F103" s="145" t="s">
        <v>753</v>
      </c>
      <c r="G103" s="146"/>
      <c r="H103" s="11" t="s">
        <v>786</v>
      </c>
      <c r="I103" s="14">
        <f t="shared" si="4"/>
        <v>0.62</v>
      </c>
      <c r="J103" s="14">
        <v>0.62</v>
      </c>
      <c r="K103" s="109">
        <f t="shared" si="5"/>
        <v>6.2</v>
      </c>
      <c r="L103" s="115"/>
    </row>
    <row r="104" spans="1:12" ht="12.75" customHeight="1">
      <c r="A104" s="114"/>
      <c r="B104" s="107">
        <f>'Tax Invoice'!D100</f>
        <v>10</v>
      </c>
      <c r="C104" s="10" t="s">
        <v>784</v>
      </c>
      <c r="D104" s="10" t="s">
        <v>862</v>
      </c>
      <c r="E104" s="118" t="s">
        <v>772</v>
      </c>
      <c r="F104" s="145" t="s">
        <v>788</v>
      </c>
      <c r="G104" s="146"/>
      <c r="H104" s="11" t="s">
        <v>786</v>
      </c>
      <c r="I104" s="14">
        <f t="shared" si="4"/>
        <v>0.66</v>
      </c>
      <c r="J104" s="14">
        <v>0.66</v>
      </c>
      <c r="K104" s="109">
        <f t="shared" si="5"/>
        <v>6.6000000000000005</v>
      </c>
      <c r="L104" s="115"/>
    </row>
    <row r="105" spans="1:12" ht="24" customHeight="1">
      <c r="A105" s="114"/>
      <c r="B105" s="107">
        <f>'Tax Invoice'!D101</f>
        <v>3</v>
      </c>
      <c r="C105" s="10" t="s">
        <v>789</v>
      </c>
      <c r="D105" s="10" t="s">
        <v>863</v>
      </c>
      <c r="E105" s="118" t="s">
        <v>25</v>
      </c>
      <c r="F105" s="145"/>
      <c r="G105" s="146"/>
      <c r="H105" s="11" t="s">
        <v>222</v>
      </c>
      <c r="I105" s="14">
        <f t="shared" si="4"/>
        <v>17.45</v>
      </c>
      <c r="J105" s="14">
        <v>17.45</v>
      </c>
      <c r="K105" s="109">
        <f t="shared" si="5"/>
        <v>52.349999999999994</v>
      </c>
      <c r="L105" s="115"/>
    </row>
    <row r="106" spans="1:12" ht="24" customHeight="1">
      <c r="A106" s="114"/>
      <c r="B106" s="107">
        <f>'Tax Invoice'!D102</f>
        <v>3</v>
      </c>
      <c r="C106" s="10" t="s">
        <v>789</v>
      </c>
      <c r="D106" s="10" t="s">
        <v>864</v>
      </c>
      <c r="E106" s="118" t="s">
        <v>26</v>
      </c>
      <c r="F106" s="145"/>
      <c r="G106" s="146"/>
      <c r="H106" s="11" t="s">
        <v>222</v>
      </c>
      <c r="I106" s="14">
        <f t="shared" si="4"/>
        <v>21.57</v>
      </c>
      <c r="J106" s="14">
        <v>21.57</v>
      </c>
      <c r="K106" s="109">
        <f t="shared" si="5"/>
        <v>64.710000000000008</v>
      </c>
      <c r="L106" s="115"/>
    </row>
    <row r="107" spans="1:12" ht="24" customHeight="1">
      <c r="A107" s="114"/>
      <c r="B107" s="107">
        <f>'Tax Invoice'!D103</f>
        <v>3</v>
      </c>
      <c r="C107" s="10" t="s">
        <v>789</v>
      </c>
      <c r="D107" s="10" t="s">
        <v>865</v>
      </c>
      <c r="E107" s="118" t="s">
        <v>27</v>
      </c>
      <c r="F107" s="145"/>
      <c r="G107" s="146"/>
      <c r="H107" s="11" t="s">
        <v>222</v>
      </c>
      <c r="I107" s="14">
        <f t="shared" si="4"/>
        <v>26.46</v>
      </c>
      <c r="J107" s="14">
        <v>26.46</v>
      </c>
      <c r="K107" s="109">
        <f t="shared" si="5"/>
        <v>79.38</v>
      </c>
      <c r="L107" s="115"/>
    </row>
    <row r="108" spans="1:12" ht="24" customHeight="1">
      <c r="A108" s="114"/>
      <c r="B108" s="107">
        <f>'Tax Invoice'!D104</f>
        <v>10</v>
      </c>
      <c r="C108" s="10" t="s">
        <v>790</v>
      </c>
      <c r="D108" s="10" t="s">
        <v>866</v>
      </c>
      <c r="E108" s="118" t="s">
        <v>25</v>
      </c>
      <c r="F108" s="145"/>
      <c r="G108" s="146"/>
      <c r="H108" s="11" t="s">
        <v>791</v>
      </c>
      <c r="I108" s="14">
        <f t="shared" si="4"/>
        <v>1.55</v>
      </c>
      <c r="J108" s="14">
        <v>1.55</v>
      </c>
      <c r="K108" s="109">
        <f t="shared" si="5"/>
        <v>15.5</v>
      </c>
      <c r="L108" s="115"/>
    </row>
    <row r="109" spans="1:12" ht="24" customHeight="1">
      <c r="A109" s="114"/>
      <c r="B109" s="107">
        <f>'Tax Invoice'!D105</f>
        <v>10</v>
      </c>
      <c r="C109" s="10" t="s">
        <v>790</v>
      </c>
      <c r="D109" s="10" t="s">
        <v>867</v>
      </c>
      <c r="E109" s="118" t="s">
        <v>26</v>
      </c>
      <c r="F109" s="145"/>
      <c r="G109" s="146"/>
      <c r="H109" s="11" t="s">
        <v>791</v>
      </c>
      <c r="I109" s="14">
        <f t="shared" si="4"/>
        <v>1.62</v>
      </c>
      <c r="J109" s="14">
        <v>1.62</v>
      </c>
      <c r="K109" s="109">
        <f t="shared" si="5"/>
        <v>16.200000000000003</v>
      </c>
      <c r="L109" s="115"/>
    </row>
    <row r="110" spans="1:12" ht="45.95" customHeight="1">
      <c r="A110" s="114"/>
      <c r="B110" s="107">
        <f>'Tax Invoice'!D106</f>
        <v>10</v>
      </c>
      <c r="C110" s="10" t="s">
        <v>792</v>
      </c>
      <c r="D110" s="10" t="s">
        <v>792</v>
      </c>
      <c r="E110" s="118" t="s">
        <v>793</v>
      </c>
      <c r="F110" s="145"/>
      <c r="G110" s="146"/>
      <c r="H110" s="11" t="s">
        <v>794</v>
      </c>
      <c r="I110" s="14">
        <f t="shared" si="4"/>
        <v>0.79</v>
      </c>
      <c r="J110" s="14">
        <v>0.79</v>
      </c>
      <c r="K110" s="109">
        <f t="shared" si="5"/>
        <v>7.9</v>
      </c>
      <c r="L110" s="115"/>
    </row>
    <row r="111" spans="1:12" ht="45.95" customHeight="1">
      <c r="A111" s="114"/>
      <c r="B111" s="107">
        <f>'Tax Invoice'!D107</f>
        <v>10</v>
      </c>
      <c r="C111" s="10" t="s">
        <v>792</v>
      </c>
      <c r="D111" s="10" t="s">
        <v>792</v>
      </c>
      <c r="E111" s="118" t="s">
        <v>795</v>
      </c>
      <c r="F111" s="145"/>
      <c r="G111" s="146"/>
      <c r="H111" s="11" t="s">
        <v>794</v>
      </c>
      <c r="I111" s="14">
        <f t="shared" si="4"/>
        <v>0.79</v>
      </c>
      <c r="J111" s="14">
        <v>0.79</v>
      </c>
      <c r="K111" s="109">
        <f t="shared" si="5"/>
        <v>7.9</v>
      </c>
      <c r="L111" s="115"/>
    </row>
    <row r="112" spans="1:12" ht="24" customHeight="1">
      <c r="A112" s="114"/>
      <c r="B112" s="107">
        <f>'Tax Invoice'!D108</f>
        <v>10</v>
      </c>
      <c r="C112" s="10" t="s">
        <v>796</v>
      </c>
      <c r="D112" s="10" t="s">
        <v>796</v>
      </c>
      <c r="E112" s="118" t="s">
        <v>27</v>
      </c>
      <c r="F112" s="145" t="s">
        <v>797</v>
      </c>
      <c r="G112" s="146"/>
      <c r="H112" s="11" t="s">
        <v>798</v>
      </c>
      <c r="I112" s="14">
        <f t="shared" si="4"/>
        <v>0.8</v>
      </c>
      <c r="J112" s="14">
        <v>0.8</v>
      </c>
      <c r="K112" s="109">
        <f t="shared" si="5"/>
        <v>8</v>
      </c>
      <c r="L112" s="115"/>
    </row>
    <row r="113" spans="1:12" ht="12.95" customHeight="1">
      <c r="A113" s="114"/>
      <c r="B113" s="107">
        <f>'Tax Invoice'!D109</f>
        <v>50</v>
      </c>
      <c r="C113" s="10" t="s">
        <v>799</v>
      </c>
      <c r="D113" s="10" t="s">
        <v>799</v>
      </c>
      <c r="E113" s="118" t="s">
        <v>29</v>
      </c>
      <c r="F113" s="145"/>
      <c r="G113" s="146"/>
      <c r="H113" s="11" t="s">
        <v>800</v>
      </c>
      <c r="I113" s="14">
        <f t="shared" si="4"/>
        <v>0.34</v>
      </c>
      <c r="J113" s="14">
        <v>0.34</v>
      </c>
      <c r="K113" s="109">
        <f t="shared" si="5"/>
        <v>17</v>
      </c>
      <c r="L113" s="115"/>
    </row>
    <row r="114" spans="1:12" ht="24" customHeight="1">
      <c r="A114" s="114"/>
      <c r="B114" s="107">
        <f>'Tax Invoice'!D110</f>
        <v>10</v>
      </c>
      <c r="C114" s="10" t="s">
        <v>801</v>
      </c>
      <c r="D114" s="10" t="s">
        <v>801</v>
      </c>
      <c r="E114" s="118" t="s">
        <v>754</v>
      </c>
      <c r="F114" s="145"/>
      <c r="G114" s="146"/>
      <c r="H114" s="11" t="s">
        <v>884</v>
      </c>
      <c r="I114" s="14">
        <f t="shared" si="4"/>
        <v>0.66</v>
      </c>
      <c r="J114" s="14">
        <v>0.66</v>
      </c>
      <c r="K114" s="109">
        <f t="shared" si="5"/>
        <v>6.6000000000000005</v>
      </c>
      <c r="L114" s="115"/>
    </row>
    <row r="115" spans="1:12" ht="48" customHeight="1">
      <c r="A115" s="114"/>
      <c r="B115" s="107">
        <f>'Tax Invoice'!D111</f>
        <v>1</v>
      </c>
      <c r="C115" s="10" t="s">
        <v>802</v>
      </c>
      <c r="D115" s="10" t="s">
        <v>802</v>
      </c>
      <c r="E115" s="118" t="s">
        <v>699</v>
      </c>
      <c r="F115" s="145"/>
      <c r="G115" s="146"/>
      <c r="H115" s="11" t="s">
        <v>885</v>
      </c>
      <c r="I115" s="14">
        <f t="shared" si="4"/>
        <v>16</v>
      </c>
      <c r="J115" s="14">
        <v>16</v>
      </c>
      <c r="K115" s="109">
        <f t="shared" si="5"/>
        <v>16</v>
      </c>
      <c r="L115" s="115"/>
    </row>
    <row r="116" spans="1:12" ht="12.75" customHeight="1">
      <c r="A116" s="114"/>
      <c r="B116" s="107">
        <f>'Tax Invoice'!D112</f>
        <v>10</v>
      </c>
      <c r="C116" s="10" t="s">
        <v>803</v>
      </c>
      <c r="D116" s="10" t="s">
        <v>868</v>
      </c>
      <c r="E116" s="118" t="s">
        <v>804</v>
      </c>
      <c r="F116" s="145"/>
      <c r="G116" s="146"/>
      <c r="H116" s="11" t="s">
        <v>805</v>
      </c>
      <c r="I116" s="14">
        <f t="shared" si="4"/>
        <v>2.94</v>
      </c>
      <c r="J116" s="14">
        <v>2.94</v>
      </c>
      <c r="K116" s="109">
        <f t="shared" si="5"/>
        <v>29.4</v>
      </c>
      <c r="L116" s="115"/>
    </row>
    <row r="117" spans="1:12" ht="24" customHeight="1">
      <c r="A117" s="114"/>
      <c r="B117" s="107">
        <f>'Tax Invoice'!D113</f>
        <v>10</v>
      </c>
      <c r="C117" s="10" t="s">
        <v>806</v>
      </c>
      <c r="D117" s="10" t="s">
        <v>806</v>
      </c>
      <c r="E117" s="118" t="s">
        <v>25</v>
      </c>
      <c r="F117" s="145" t="s">
        <v>807</v>
      </c>
      <c r="G117" s="146"/>
      <c r="H117" s="11" t="s">
        <v>808</v>
      </c>
      <c r="I117" s="14">
        <f t="shared" si="4"/>
        <v>1.24</v>
      </c>
      <c r="J117" s="14">
        <v>1.24</v>
      </c>
      <c r="K117" s="109">
        <f t="shared" si="5"/>
        <v>12.4</v>
      </c>
      <c r="L117" s="115"/>
    </row>
    <row r="118" spans="1:12" ht="24" customHeight="1">
      <c r="A118" s="114"/>
      <c r="B118" s="107">
        <f>'Tax Invoice'!D114</f>
        <v>10</v>
      </c>
      <c r="C118" s="10" t="s">
        <v>806</v>
      </c>
      <c r="D118" s="10" t="s">
        <v>806</v>
      </c>
      <c r="E118" s="118" t="s">
        <v>26</v>
      </c>
      <c r="F118" s="145" t="s">
        <v>809</v>
      </c>
      <c r="G118" s="146"/>
      <c r="H118" s="11" t="s">
        <v>808</v>
      </c>
      <c r="I118" s="14">
        <f t="shared" ref="I118:I149" si="6">ROUNDUP(J118*$N$1,2)</f>
        <v>1.24</v>
      </c>
      <c r="J118" s="14">
        <v>1.24</v>
      </c>
      <c r="K118" s="109">
        <f t="shared" ref="K118:K149" si="7">I118*B118</f>
        <v>12.4</v>
      </c>
      <c r="L118" s="115"/>
    </row>
    <row r="119" spans="1:12" ht="48" customHeight="1">
      <c r="A119" s="114"/>
      <c r="B119" s="107">
        <f>'Tax Invoice'!D115</f>
        <v>1</v>
      </c>
      <c r="C119" s="10" t="s">
        <v>810</v>
      </c>
      <c r="D119" s="10" t="s">
        <v>810</v>
      </c>
      <c r="E119" s="118"/>
      <c r="F119" s="145"/>
      <c r="G119" s="146"/>
      <c r="H119" s="11" t="s">
        <v>886</v>
      </c>
      <c r="I119" s="14">
        <f t="shared" si="6"/>
        <v>24.95</v>
      </c>
      <c r="J119" s="14">
        <v>24.95</v>
      </c>
      <c r="K119" s="109">
        <f t="shared" si="7"/>
        <v>24.95</v>
      </c>
      <c r="L119" s="115"/>
    </row>
    <row r="120" spans="1:12" ht="12.75" customHeight="1">
      <c r="A120" s="114"/>
      <c r="B120" s="107">
        <f>'Tax Invoice'!D116</f>
        <v>10</v>
      </c>
      <c r="C120" s="10" t="s">
        <v>811</v>
      </c>
      <c r="D120" s="10" t="s">
        <v>811</v>
      </c>
      <c r="E120" s="118" t="s">
        <v>27</v>
      </c>
      <c r="F120" s="145" t="s">
        <v>272</v>
      </c>
      <c r="G120" s="146"/>
      <c r="H120" s="11" t="s">
        <v>812</v>
      </c>
      <c r="I120" s="14">
        <f t="shared" si="6"/>
        <v>1.99</v>
      </c>
      <c r="J120" s="14">
        <v>1.99</v>
      </c>
      <c r="K120" s="109">
        <f t="shared" si="7"/>
        <v>19.899999999999999</v>
      </c>
      <c r="L120" s="115"/>
    </row>
    <row r="121" spans="1:12" ht="24" customHeight="1">
      <c r="A121" s="114"/>
      <c r="B121" s="107">
        <f>'Tax Invoice'!D117</f>
        <v>10</v>
      </c>
      <c r="C121" s="10" t="s">
        <v>813</v>
      </c>
      <c r="D121" s="10" t="s">
        <v>869</v>
      </c>
      <c r="E121" s="118" t="s">
        <v>781</v>
      </c>
      <c r="F121" s="145"/>
      <c r="G121" s="146"/>
      <c r="H121" s="11" t="s">
        <v>814</v>
      </c>
      <c r="I121" s="14">
        <f t="shared" si="6"/>
        <v>2.09</v>
      </c>
      <c r="J121" s="14">
        <v>2.09</v>
      </c>
      <c r="K121" s="109">
        <f t="shared" si="7"/>
        <v>20.9</v>
      </c>
      <c r="L121" s="115"/>
    </row>
    <row r="122" spans="1:12" ht="24" customHeight="1">
      <c r="A122" s="114"/>
      <c r="B122" s="107">
        <f>'Tax Invoice'!D118</f>
        <v>10</v>
      </c>
      <c r="C122" s="10" t="s">
        <v>813</v>
      </c>
      <c r="D122" s="10" t="s">
        <v>870</v>
      </c>
      <c r="E122" s="118" t="s">
        <v>774</v>
      </c>
      <c r="F122" s="145"/>
      <c r="G122" s="146"/>
      <c r="H122" s="11" t="s">
        <v>814</v>
      </c>
      <c r="I122" s="14">
        <f t="shared" si="6"/>
        <v>3.29</v>
      </c>
      <c r="J122" s="14">
        <v>3.29</v>
      </c>
      <c r="K122" s="109">
        <f t="shared" si="7"/>
        <v>32.9</v>
      </c>
      <c r="L122" s="115"/>
    </row>
    <row r="123" spans="1:12" ht="12.75" customHeight="1">
      <c r="A123" s="114"/>
      <c r="B123" s="107">
        <f>'Tax Invoice'!D119</f>
        <v>20</v>
      </c>
      <c r="C123" s="10" t="s">
        <v>815</v>
      </c>
      <c r="D123" s="10" t="s">
        <v>871</v>
      </c>
      <c r="E123" s="118" t="s">
        <v>804</v>
      </c>
      <c r="F123" s="145" t="s">
        <v>635</v>
      </c>
      <c r="G123" s="146"/>
      <c r="H123" s="11" t="s">
        <v>816</v>
      </c>
      <c r="I123" s="14">
        <f t="shared" si="6"/>
        <v>0.8</v>
      </c>
      <c r="J123" s="14">
        <v>0.8</v>
      </c>
      <c r="K123" s="109">
        <f t="shared" si="7"/>
        <v>16</v>
      </c>
      <c r="L123" s="115"/>
    </row>
    <row r="124" spans="1:12" ht="12.75" customHeight="1">
      <c r="A124" s="114"/>
      <c r="B124" s="107">
        <f>'Tax Invoice'!D120</f>
        <v>10</v>
      </c>
      <c r="C124" s="10" t="s">
        <v>815</v>
      </c>
      <c r="D124" s="10" t="s">
        <v>871</v>
      </c>
      <c r="E124" s="118" t="s">
        <v>804</v>
      </c>
      <c r="F124" s="145" t="s">
        <v>637</v>
      </c>
      <c r="G124" s="146"/>
      <c r="H124" s="11" t="s">
        <v>816</v>
      </c>
      <c r="I124" s="14">
        <f t="shared" si="6"/>
        <v>0.8</v>
      </c>
      <c r="J124" s="14">
        <v>0.8</v>
      </c>
      <c r="K124" s="109">
        <f t="shared" si="7"/>
        <v>8</v>
      </c>
      <c r="L124" s="115"/>
    </row>
    <row r="125" spans="1:12" ht="48" customHeight="1">
      <c r="A125" s="114"/>
      <c r="B125" s="107">
        <f>'Tax Invoice'!D121</f>
        <v>10</v>
      </c>
      <c r="C125" s="10" t="s">
        <v>817</v>
      </c>
      <c r="D125" s="10" t="s">
        <v>817</v>
      </c>
      <c r="E125" s="118"/>
      <c r="F125" s="145"/>
      <c r="G125" s="146"/>
      <c r="H125" s="11" t="s">
        <v>818</v>
      </c>
      <c r="I125" s="14">
        <f t="shared" si="6"/>
        <v>0.74</v>
      </c>
      <c r="J125" s="14">
        <v>0.74</v>
      </c>
      <c r="K125" s="109">
        <f t="shared" si="7"/>
        <v>7.4</v>
      </c>
      <c r="L125" s="115"/>
    </row>
    <row r="126" spans="1:12" ht="48" customHeight="1">
      <c r="A126" s="114"/>
      <c r="B126" s="107">
        <f>'Tax Invoice'!D122</f>
        <v>10</v>
      </c>
      <c r="C126" s="10" t="s">
        <v>819</v>
      </c>
      <c r="D126" s="10" t="s">
        <v>819</v>
      </c>
      <c r="E126" s="118"/>
      <c r="F126" s="145"/>
      <c r="G126" s="146"/>
      <c r="H126" s="11" t="s">
        <v>820</v>
      </c>
      <c r="I126" s="14">
        <f t="shared" si="6"/>
        <v>0.74</v>
      </c>
      <c r="J126" s="14">
        <v>0.74</v>
      </c>
      <c r="K126" s="109">
        <f t="shared" si="7"/>
        <v>7.4</v>
      </c>
      <c r="L126" s="115"/>
    </row>
    <row r="127" spans="1:12" ht="12.75" customHeight="1">
      <c r="A127" s="114"/>
      <c r="B127" s="107">
        <f>'Tax Invoice'!D123</f>
        <v>10</v>
      </c>
      <c r="C127" s="10" t="s">
        <v>821</v>
      </c>
      <c r="D127" s="10" t="s">
        <v>872</v>
      </c>
      <c r="E127" s="118" t="s">
        <v>822</v>
      </c>
      <c r="F127" s="145" t="s">
        <v>673</v>
      </c>
      <c r="G127" s="146"/>
      <c r="H127" s="11" t="s">
        <v>823</v>
      </c>
      <c r="I127" s="14">
        <f t="shared" si="6"/>
        <v>0.37</v>
      </c>
      <c r="J127" s="14">
        <v>0.37</v>
      </c>
      <c r="K127" s="109">
        <f t="shared" si="7"/>
        <v>3.7</v>
      </c>
      <c r="L127" s="115"/>
    </row>
    <row r="128" spans="1:12" ht="12.75" customHeight="1">
      <c r="A128" s="114"/>
      <c r="B128" s="107">
        <f>'Tax Invoice'!D124</f>
        <v>10</v>
      </c>
      <c r="C128" s="10" t="s">
        <v>821</v>
      </c>
      <c r="D128" s="10" t="s">
        <v>873</v>
      </c>
      <c r="E128" s="118" t="s">
        <v>779</v>
      </c>
      <c r="F128" s="145" t="s">
        <v>753</v>
      </c>
      <c r="G128" s="146"/>
      <c r="H128" s="11" t="s">
        <v>823</v>
      </c>
      <c r="I128" s="14">
        <f t="shared" si="6"/>
        <v>0.42</v>
      </c>
      <c r="J128" s="14">
        <v>0.42</v>
      </c>
      <c r="K128" s="109">
        <f t="shared" si="7"/>
        <v>4.2</v>
      </c>
      <c r="L128" s="115"/>
    </row>
    <row r="129" spans="1:12" ht="12.75" customHeight="1">
      <c r="A129" s="114"/>
      <c r="B129" s="107">
        <f>'Tax Invoice'!D125</f>
        <v>6</v>
      </c>
      <c r="C129" s="10" t="s">
        <v>821</v>
      </c>
      <c r="D129" s="10" t="s">
        <v>874</v>
      </c>
      <c r="E129" s="118" t="s">
        <v>787</v>
      </c>
      <c r="F129" s="145" t="s">
        <v>754</v>
      </c>
      <c r="G129" s="146"/>
      <c r="H129" s="11" t="s">
        <v>823</v>
      </c>
      <c r="I129" s="14">
        <f t="shared" si="6"/>
        <v>0.69</v>
      </c>
      <c r="J129" s="14">
        <v>0.69</v>
      </c>
      <c r="K129" s="109">
        <f t="shared" si="7"/>
        <v>4.1399999999999997</v>
      </c>
      <c r="L129" s="115"/>
    </row>
    <row r="130" spans="1:12" ht="12.75" customHeight="1">
      <c r="A130" s="114"/>
      <c r="B130" s="107">
        <f>'Tax Invoice'!D126</f>
        <v>6</v>
      </c>
      <c r="C130" s="10" t="s">
        <v>821</v>
      </c>
      <c r="D130" s="10" t="s">
        <v>875</v>
      </c>
      <c r="E130" s="118" t="s">
        <v>783</v>
      </c>
      <c r="F130" s="145" t="s">
        <v>755</v>
      </c>
      <c r="G130" s="146"/>
      <c r="H130" s="11" t="s">
        <v>823</v>
      </c>
      <c r="I130" s="14">
        <f t="shared" si="6"/>
        <v>0.84</v>
      </c>
      <c r="J130" s="14">
        <v>0.84</v>
      </c>
      <c r="K130" s="109">
        <f t="shared" si="7"/>
        <v>5.04</v>
      </c>
      <c r="L130" s="115"/>
    </row>
    <row r="131" spans="1:12" ht="24" customHeight="1">
      <c r="A131" s="114"/>
      <c r="B131" s="107">
        <f>'Tax Invoice'!D127</f>
        <v>10</v>
      </c>
      <c r="C131" s="10" t="s">
        <v>824</v>
      </c>
      <c r="D131" s="10" t="s">
        <v>824</v>
      </c>
      <c r="E131" s="118" t="s">
        <v>25</v>
      </c>
      <c r="F131" s="145"/>
      <c r="G131" s="146"/>
      <c r="H131" s="11" t="s">
        <v>825</v>
      </c>
      <c r="I131" s="14">
        <f t="shared" si="6"/>
        <v>1.37</v>
      </c>
      <c r="J131" s="14">
        <v>1.37</v>
      </c>
      <c r="K131" s="109">
        <f t="shared" si="7"/>
        <v>13.700000000000001</v>
      </c>
      <c r="L131" s="115"/>
    </row>
    <row r="132" spans="1:12" ht="24" customHeight="1">
      <c r="A132" s="114"/>
      <c r="B132" s="107">
        <f>'Tax Invoice'!D128</f>
        <v>10</v>
      </c>
      <c r="C132" s="10" t="s">
        <v>824</v>
      </c>
      <c r="D132" s="10" t="s">
        <v>824</v>
      </c>
      <c r="E132" s="118" t="s">
        <v>26</v>
      </c>
      <c r="F132" s="145"/>
      <c r="G132" s="146"/>
      <c r="H132" s="11" t="s">
        <v>825</v>
      </c>
      <c r="I132" s="14">
        <f t="shared" si="6"/>
        <v>1.37</v>
      </c>
      <c r="J132" s="14">
        <v>1.37</v>
      </c>
      <c r="K132" s="109">
        <f t="shared" si="7"/>
        <v>13.700000000000001</v>
      </c>
      <c r="L132" s="115"/>
    </row>
    <row r="133" spans="1:12" ht="24" customHeight="1">
      <c r="A133" s="114"/>
      <c r="B133" s="107">
        <f>'Tax Invoice'!D129</f>
        <v>10</v>
      </c>
      <c r="C133" s="10" t="s">
        <v>824</v>
      </c>
      <c r="D133" s="10" t="s">
        <v>824</v>
      </c>
      <c r="E133" s="118" t="s">
        <v>90</v>
      </c>
      <c r="F133" s="145"/>
      <c r="G133" s="146"/>
      <c r="H133" s="11" t="s">
        <v>825</v>
      </c>
      <c r="I133" s="14">
        <f t="shared" si="6"/>
        <v>1.37</v>
      </c>
      <c r="J133" s="14">
        <v>1.37</v>
      </c>
      <c r="K133" s="109">
        <f t="shared" si="7"/>
        <v>13.700000000000001</v>
      </c>
      <c r="L133" s="115"/>
    </row>
    <row r="134" spans="1:12" ht="24" customHeight="1">
      <c r="A134" s="114"/>
      <c r="B134" s="107">
        <f>'Tax Invoice'!D130</f>
        <v>10</v>
      </c>
      <c r="C134" s="10" t="s">
        <v>824</v>
      </c>
      <c r="D134" s="10" t="s">
        <v>824</v>
      </c>
      <c r="E134" s="118" t="s">
        <v>27</v>
      </c>
      <c r="F134" s="145"/>
      <c r="G134" s="146"/>
      <c r="H134" s="11" t="s">
        <v>825</v>
      </c>
      <c r="I134" s="14">
        <f t="shared" si="6"/>
        <v>1.37</v>
      </c>
      <c r="J134" s="14">
        <v>1.37</v>
      </c>
      <c r="K134" s="109">
        <f t="shared" si="7"/>
        <v>13.700000000000001</v>
      </c>
      <c r="L134" s="115"/>
    </row>
    <row r="135" spans="1:12" ht="24" customHeight="1">
      <c r="A135" s="114"/>
      <c r="B135" s="107">
        <f>'Tax Invoice'!D131</f>
        <v>10</v>
      </c>
      <c r="C135" s="10" t="s">
        <v>824</v>
      </c>
      <c r="D135" s="10" t="s">
        <v>824</v>
      </c>
      <c r="E135" s="118" t="s">
        <v>28</v>
      </c>
      <c r="F135" s="145"/>
      <c r="G135" s="146"/>
      <c r="H135" s="11" t="s">
        <v>825</v>
      </c>
      <c r="I135" s="14">
        <f t="shared" si="6"/>
        <v>1.37</v>
      </c>
      <c r="J135" s="14">
        <v>1.37</v>
      </c>
      <c r="K135" s="109">
        <f t="shared" si="7"/>
        <v>13.700000000000001</v>
      </c>
      <c r="L135" s="115"/>
    </row>
    <row r="136" spans="1:12" ht="24" customHeight="1">
      <c r="A136" s="114"/>
      <c r="B136" s="107">
        <f>'Tax Invoice'!D132</f>
        <v>10</v>
      </c>
      <c r="C136" s="10" t="s">
        <v>824</v>
      </c>
      <c r="D136" s="10" t="s">
        <v>824</v>
      </c>
      <c r="E136" s="118" t="s">
        <v>29</v>
      </c>
      <c r="F136" s="145"/>
      <c r="G136" s="146"/>
      <c r="H136" s="11" t="s">
        <v>825</v>
      </c>
      <c r="I136" s="14">
        <f t="shared" si="6"/>
        <v>1.37</v>
      </c>
      <c r="J136" s="14">
        <v>1.37</v>
      </c>
      <c r="K136" s="109">
        <f t="shared" si="7"/>
        <v>13.700000000000001</v>
      </c>
      <c r="L136" s="115"/>
    </row>
    <row r="137" spans="1:12" ht="24" customHeight="1">
      <c r="A137" s="114"/>
      <c r="B137" s="107">
        <f>'Tax Invoice'!D133</f>
        <v>10</v>
      </c>
      <c r="C137" s="10" t="s">
        <v>826</v>
      </c>
      <c r="D137" s="10" t="s">
        <v>826</v>
      </c>
      <c r="E137" s="118" t="s">
        <v>23</v>
      </c>
      <c r="F137" s="145"/>
      <c r="G137" s="146"/>
      <c r="H137" s="11" t="s">
        <v>827</v>
      </c>
      <c r="I137" s="14">
        <f t="shared" si="6"/>
        <v>1.24</v>
      </c>
      <c r="J137" s="14">
        <v>1.24</v>
      </c>
      <c r="K137" s="109">
        <f t="shared" si="7"/>
        <v>12.4</v>
      </c>
      <c r="L137" s="115"/>
    </row>
    <row r="138" spans="1:12" ht="24" customHeight="1">
      <c r="A138" s="114"/>
      <c r="B138" s="107">
        <f>'Tax Invoice'!D134</f>
        <v>10</v>
      </c>
      <c r="C138" s="10" t="s">
        <v>826</v>
      </c>
      <c r="D138" s="10" t="s">
        <v>826</v>
      </c>
      <c r="E138" s="118" t="s">
        <v>651</v>
      </c>
      <c r="F138" s="145"/>
      <c r="G138" s="146"/>
      <c r="H138" s="11" t="s">
        <v>827</v>
      </c>
      <c r="I138" s="14">
        <f t="shared" si="6"/>
        <v>1.24</v>
      </c>
      <c r="J138" s="14">
        <v>1.24</v>
      </c>
      <c r="K138" s="109">
        <f t="shared" si="7"/>
        <v>12.4</v>
      </c>
      <c r="L138" s="115"/>
    </row>
    <row r="139" spans="1:12" ht="24" customHeight="1">
      <c r="A139" s="114"/>
      <c r="B139" s="107">
        <f>'Tax Invoice'!D135</f>
        <v>10</v>
      </c>
      <c r="C139" s="10" t="s">
        <v>826</v>
      </c>
      <c r="D139" s="10" t="s">
        <v>826</v>
      </c>
      <c r="E139" s="118" t="s">
        <v>25</v>
      </c>
      <c r="F139" s="145"/>
      <c r="G139" s="146"/>
      <c r="H139" s="11" t="s">
        <v>827</v>
      </c>
      <c r="I139" s="14">
        <f t="shared" si="6"/>
        <v>1.24</v>
      </c>
      <c r="J139" s="14">
        <v>1.24</v>
      </c>
      <c r="K139" s="109">
        <f t="shared" si="7"/>
        <v>12.4</v>
      </c>
      <c r="L139" s="115"/>
    </row>
    <row r="140" spans="1:12" ht="24" customHeight="1">
      <c r="A140" s="114"/>
      <c r="B140" s="107">
        <f>'Tax Invoice'!D136</f>
        <v>10</v>
      </c>
      <c r="C140" s="10" t="s">
        <v>826</v>
      </c>
      <c r="D140" s="10" t="s">
        <v>826</v>
      </c>
      <c r="E140" s="118" t="s">
        <v>67</v>
      </c>
      <c r="F140" s="145"/>
      <c r="G140" s="146"/>
      <c r="H140" s="11" t="s">
        <v>827</v>
      </c>
      <c r="I140" s="14">
        <f t="shared" si="6"/>
        <v>1.24</v>
      </c>
      <c r="J140" s="14">
        <v>1.24</v>
      </c>
      <c r="K140" s="109">
        <f t="shared" si="7"/>
        <v>12.4</v>
      </c>
      <c r="L140" s="115"/>
    </row>
    <row r="141" spans="1:12" ht="24" customHeight="1">
      <c r="A141" s="114"/>
      <c r="B141" s="107">
        <f>'Tax Invoice'!D137</f>
        <v>10</v>
      </c>
      <c r="C141" s="10" t="s">
        <v>826</v>
      </c>
      <c r="D141" s="10" t="s">
        <v>826</v>
      </c>
      <c r="E141" s="118" t="s">
        <v>90</v>
      </c>
      <c r="F141" s="145"/>
      <c r="G141" s="146"/>
      <c r="H141" s="11" t="s">
        <v>827</v>
      </c>
      <c r="I141" s="14">
        <f t="shared" si="6"/>
        <v>1.24</v>
      </c>
      <c r="J141" s="14">
        <v>1.24</v>
      </c>
      <c r="K141" s="109">
        <f t="shared" si="7"/>
        <v>12.4</v>
      </c>
      <c r="L141" s="115"/>
    </row>
    <row r="142" spans="1:12" ht="24" customHeight="1">
      <c r="A142" s="114"/>
      <c r="B142" s="107">
        <f>'Tax Invoice'!D138</f>
        <v>10</v>
      </c>
      <c r="C142" s="10" t="s">
        <v>826</v>
      </c>
      <c r="D142" s="10" t="s">
        <v>826</v>
      </c>
      <c r="E142" s="118" t="s">
        <v>27</v>
      </c>
      <c r="F142" s="145"/>
      <c r="G142" s="146"/>
      <c r="H142" s="11" t="s">
        <v>827</v>
      </c>
      <c r="I142" s="14">
        <f t="shared" si="6"/>
        <v>1.24</v>
      </c>
      <c r="J142" s="14">
        <v>1.24</v>
      </c>
      <c r="K142" s="109">
        <f t="shared" si="7"/>
        <v>12.4</v>
      </c>
      <c r="L142" s="115"/>
    </row>
    <row r="143" spans="1:12" ht="24" customHeight="1">
      <c r="A143" s="114"/>
      <c r="B143" s="107">
        <f>'Tax Invoice'!D139</f>
        <v>10</v>
      </c>
      <c r="C143" s="10" t="s">
        <v>826</v>
      </c>
      <c r="D143" s="10" t="s">
        <v>826</v>
      </c>
      <c r="E143" s="118" t="s">
        <v>28</v>
      </c>
      <c r="F143" s="145"/>
      <c r="G143" s="146"/>
      <c r="H143" s="11" t="s">
        <v>827</v>
      </c>
      <c r="I143" s="14">
        <f t="shared" si="6"/>
        <v>1.24</v>
      </c>
      <c r="J143" s="14">
        <v>1.24</v>
      </c>
      <c r="K143" s="109">
        <f t="shared" si="7"/>
        <v>12.4</v>
      </c>
      <c r="L143" s="115"/>
    </row>
    <row r="144" spans="1:12" ht="24" customHeight="1">
      <c r="A144" s="114"/>
      <c r="B144" s="107">
        <f>'Tax Invoice'!D140</f>
        <v>10</v>
      </c>
      <c r="C144" s="10" t="s">
        <v>826</v>
      </c>
      <c r="D144" s="10" t="s">
        <v>826</v>
      </c>
      <c r="E144" s="118" t="s">
        <v>29</v>
      </c>
      <c r="F144" s="145"/>
      <c r="G144" s="146"/>
      <c r="H144" s="11" t="s">
        <v>827</v>
      </c>
      <c r="I144" s="14">
        <f t="shared" si="6"/>
        <v>1.24</v>
      </c>
      <c r="J144" s="14">
        <v>1.24</v>
      </c>
      <c r="K144" s="109">
        <f t="shared" si="7"/>
        <v>12.4</v>
      </c>
      <c r="L144" s="115"/>
    </row>
    <row r="145" spans="1:12" ht="24" customHeight="1">
      <c r="A145" s="114"/>
      <c r="B145" s="107">
        <f>'Tax Invoice'!D141</f>
        <v>10</v>
      </c>
      <c r="C145" s="10" t="s">
        <v>828</v>
      </c>
      <c r="D145" s="10" t="s">
        <v>828</v>
      </c>
      <c r="E145" s="118" t="s">
        <v>273</v>
      </c>
      <c r="F145" s="145" t="s">
        <v>25</v>
      </c>
      <c r="G145" s="146"/>
      <c r="H145" s="11" t="s">
        <v>829</v>
      </c>
      <c r="I145" s="14">
        <f t="shared" si="6"/>
        <v>2.37</v>
      </c>
      <c r="J145" s="14">
        <v>2.37</v>
      </c>
      <c r="K145" s="109">
        <f t="shared" si="7"/>
        <v>23.700000000000003</v>
      </c>
      <c r="L145" s="115"/>
    </row>
    <row r="146" spans="1:12" ht="24" customHeight="1">
      <c r="A146" s="114"/>
      <c r="B146" s="107">
        <f>'Tax Invoice'!D142</f>
        <v>10</v>
      </c>
      <c r="C146" s="10" t="s">
        <v>828</v>
      </c>
      <c r="D146" s="10" t="s">
        <v>828</v>
      </c>
      <c r="E146" s="118" t="s">
        <v>273</v>
      </c>
      <c r="F146" s="145" t="s">
        <v>26</v>
      </c>
      <c r="G146" s="146"/>
      <c r="H146" s="11" t="s">
        <v>829</v>
      </c>
      <c r="I146" s="14">
        <f t="shared" si="6"/>
        <v>2.37</v>
      </c>
      <c r="J146" s="14">
        <v>2.37</v>
      </c>
      <c r="K146" s="109">
        <f t="shared" si="7"/>
        <v>23.700000000000003</v>
      </c>
      <c r="L146" s="115"/>
    </row>
    <row r="147" spans="1:12" ht="24" customHeight="1">
      <c r="A147" s="114"/>
      <c r="B147" s="107">
        <f>'Tax Invoice'!D143</f>
        <v>10</v>
      </c>
      <c r="C147" s="10" t="s">
        <v>828</v>
      </c>
      <c r="D147" s="10" t="s">
        <v>828</v>
      </c>
      <c r="E147" s="118" t="s">
        <v>273</v>
      </c>
      <c r="F147" s="145" t="s">
        <v>27</v>
      </c>
      <c r="G147" s="146"/>
      <c r="H147" s="11" t="s">
        <v>829</v>
      </c>
      <c r="I147" s="14">
        <f t="shared" si="6"/>
        <v>2.37</v>
      </c>
      <c r="J147" s="14">
        <v>2.37</v>
      </c>
      <c r="K147" s="109">
        <f t="shared" si="7"/>
        <v>23.700000000000003</v>
      </c>
      <c r="L147" s="115"/>
    </row>
    <row r="148" spans="1:12" ht="24" customHeight="1">
      <c r="A148" s="114"/>
      <c r="B148" s="107">
        <f>'Tax Invoice'!D144</f>
        <v>10</v>
      </c>
      <c r="C148" s="10" t="s">
        <v>828</v>
      </c>
      <c r="D148" s="10" t="s">
        <v>828</v>
      </c>
      <c r="E148" s="118" t="s">
        <v>673</v>
      </c>
      <c r="F148" s="145" t="s">
        <v>25</v>
      </c>
      <c r="G148" s="146"/>
      <c r="H148" s="11" t="s">
        <v>829</v>
      </c>
      <c r="I148" s="14">
        <f t="shared" si="6"/>
        <v>2.37</v>
      </c>
      <c r="J148" s="14">
        <v>2.37</v>
      </c>
      <c r="K148" s="109">
        <f t="shared" si="7"/>
        <v>23.700000000000003</v>
      </c>
      <c r="L148" s="115"/>
    </row>
    <row r="149" spans="1:12" ht="24" customHeight="1">
      <c r="A149" s="114"/>
      <c r="B149" s="107">
        <f>'Tax Invoice'!D145</f>
        <v>10</v>
      </c>
      <c r="C149" s="10" t="s">
        <v>828</v>
      </c>
      <c r="D149" s="10" t="s">
        <v>828</v>
      </c>
      <c r="E149" s="118" t="s">
        <v>673</v>
      </c>
      <c r="F149" s="145" t="s">
        <v>26</v>
      </c>
      <c r="G149" s="146"/>
      <c r="H149" s="11" t="s">
        <v>829</v>
      </c>
      <c r="I149" s="14">
        <f t="shared" si="6"/>
        <v>2.37</v>
      </c>
      <c r="J149" s="14">
        <v>2.37</v>
      </c>
      <c r="K149" s="109">
        <f t="shared" si="7"/>
        <v>23.700000000000003</v>
      </c>
      <c r="L149" s="115"/>
    </row>
    <row r="150" spans="1:12" ht="24" customHeight="1">
      <c r="A150" s="114"/>
      <c r="B150" s="107">
        <f>'Tax Invoice'!D146</f>
        <v>10</v>
      </c>
      <c r="C150" s="10" t="s">
        <v>828</v>
      </c>
      <c r="D150" s="10" t="s">
        <v>828</v>
      </c>
      <c r="E150" s="118" t="s">
        <v>673</v>
      </c>
      <c r="F150" s="145" t="s">
        <v>27</v>
      </c>
      <c r="G150" s="146"/>
      <c r="H150" s="11" t="s">
        <v>829</v>
      </c>
      <c r="I150" s="14">
        <f t="shared" ref="I150:I181" si="8">ROUNDUP(J150*$N$1,2)</f>
        <v>2.37</v>
      </c>
      <c r="J150" s="14">
        <v>2.37</v>
      </c>
      <c r="K150" s="109">
        <f t="shared" ref="K150:K181" si="9">I150*B150</f>
        <v>23.700000000000003</v>
      </c>
      <c r="L150" s="115"/>
    </row>
    <row r="151" spans="1:12" ht="24" customHeight="1">
      <c r="A151" s="114"/>
      <c r="B151" s="107">
        <f>'Tax Invoice'!D147</f>
        <v>10</v>
      </c>
      <c r="C151" s="10" t="s">
        <v>828</v>
      </c>
      <c r="D151" s="10" t="s">
        <v>828</v>
      </c>
      <c r="E151" s="118" t="s">
        <v>271</v>
      </c>
      <c r="F151" s="145" t="s">
        <v>25</v>
      </c>
      <c r="G151" s="146"/>
      <c r="H151" s="11" t="s">
        <v>829</v>
      </c>
      <c r="I151" s="14">
        <f t="shared" si="8"/>
        <v>2.37</v>
      </c>
      <c r="J151" s="14">
        <v>2.37</v>
      </c>
      <c r="K151" s="109">
        <f t="shared" si="9"/>
        <v>23.700000000000003</v>
      </c>
      <c r="L151" s="115"/>
    </row>
    <row r="152" spans="1:12" ht="24" customHeight="1">
      <c r="A152" s="114"/>
      <c r="B152" s="107">
        <f>'Tax Invoice'!D148</f>
        <v>10</v>
      </c>
      <c r="C152" s="10" t="s">
        <v>828</v>
      </c>
      <c r="D152" s="10" t="s">
        <v>828</v>
      </c>
      <c r="E152" s="118" t="s">
        <v>271</v>
      </c>
      <c r="F152" s="145" t="s">
        <v>26</v>
      </c>
      <c r="G152" s="146"/>
      <c r="H152" s="11" t="s">
        <v>829</v>
      </c>
      <c r="I152" s="14">
        <f t="shared" si="8"/>
        <v>2.37</v>
      </c>
      <c r="J152" s="14">
        <v>2.37</v>
      </c>
      <c r="K152" s="109">
        <f t="shared" si="9"/>
        <v>23.700000000000003</v>
      </c>
      <c r="L152" s="115"/>
    </row>
    <row r="153" spans="1:12" ht="24" customHeight="1">
      <c r="A153" s="114"/>
      <c r="B153" s="107">
        <f>'Tax Invoice'!D149</f>
        <v>10</v>
      </c>
      <c r="C153" s="10" t="s">
        <v>828</v>
      </c>
      <c r="D153" s="10" t="s">
        <v>828</v>
      </c>
      <c r="E153" s="118" t="s">
        <v>271</v>
      </c>
      <c r="F153" s="145" t="s">
        <v>27</v>
      </c>
      <c r="G153" s="146"/>
      <c r="H153" s="11" t="s">
        <v>829</v>
      </c>
      <c r="I153" s="14">
        <f t="shared" si="8"/>
        <v>2.37</v>
      </c>
      <c r="J153" s="14">
        <v>2.37</v>
      </c>
      <c r="K153" s="109">
        <f t="shared" si="9"/>
        <v>23.700000000000003</v>
      </c>
      <c r="L153" s="115"/>
    </row>
    <row r="154" spans="1:12" ht="24" customHeight="1">
      <c r="A154" s="114"/>
      <c r="B154" s="107">
        <f>'Tax Invoice'!D150</f>
        <v>10</v>
      </c>
      <c r="C154" s="10" t="s">
        <v>828</v>
      </c>
      <c r="D154" s="10" t="s">
        <v>828</v>
      </c>
      <c r="E154" s="118" t="s">
        <v>272</v>
      </c>
      <c r="F154" s="145" t="s">
        <v>25</v>
      </c>
      <c r="G154" s="146"/>
      <c r="H154" s="11" t="s">
        <v>829</v>
      </c>
      <c r="I154" s="14">
        <f t="shared" si="8"/>
        <v>2.37</v>
      </c>
      <c r="J154" s="14">
        <v>2.37</v>
      </c>
      <c r="K154" s="109">
        <f t="shared" si="9"/>
        <v>23.700000000000003</v>
      </c>
      <c r="L154" s="115"/>
    </row>
    <row r="155" spans="1:12" ht="24" customHeight="1">
      <c r="A155" s="114"/>
      <c r="B155" s="107">
        <f>'Tax Invoice'!D151</f>
        <v>10</v>
      </c>
      <c r="C155" s="10" t="s">
        <v>828</v>
      </c>
      <c r="D155" s="10" t="s">
        <v>828</v>
      </c>
      <c r="E155" s="118" t="s">
        <v>272</v>
      </c>
      <c r="F155" s="145" t="s">
        <v>26</v>
      </c>
      <c r="G155" s="146"/>
      <c r="H155" s="11" t="s">
        <v>829</v>
      </c>
      <c r="I155" s="14">
        <f t="shared" si="8"/>
        <v>2.37</v>
      </c>
      <c r="J155" s="14">
        <v>2.37</v>
      </c>
      <c r="K155" s="109">
        <f t="shared" si="9"/>
        <v>23.700000000000003</v>
      </c>
      <c r="L155" s="115"/>
    </row>
    <row r="156" spans="1:12" ht="24" customHeight="1">
      <c r="A156" s="114"/>
      <c r="B156" s="107">
        <f>'Tax Invoice'!D152</f>
        <v>10</v>
      </c>
      <c r="C156" s="10" t="s">
        <v>828</v>
      </c>
      <c r="D156" s="10" t="s">
        <v>828</v>
      </c>
      <c r="E156" s="118" t="s">
        <v>272</v>
      </c>
      <c r="F156" s="145" t="s">
        <v>27</v>
      </c>
      <c r="G156" s="146"/>
      <c r="H156" s="11" t="s">
        <v>829</v>
      </c>
      <c r="I156" s="14">
        <f t="shared" si="8"/>
        <v>2.37</v>
      </c>
      <c r="J156" s="14">
        <v>2.37</v>
      </c>
      <c r="K156" s="109">
        <f t="shared" si="9"/>
        <v>23.700000000000003</v>
      </c>
      <c r="L156" s="115"/>
    </row>
    <row r="157" spans="1:12" ht="24" customHeight="1">
      <c r="A157" s="114"/>
      <c r="B157" s="107">
        <f>'Tax Invoice'!D153</f>
        <v>10</v>
      </c>
      <c r="C157" s="10" t="s">
        <v>828</v>
      </c>
      <c r="D157" s="10" t="s">
        <v>828</v>
      </c>
      <c r="E157" s="118" t="s">
        <v>830</v>
      </c>
      <c r="F157" s="145" t="s">
        <v>25</v>
      </c>
      <c r="G157" s="146"/>
      <c r="H157" s="11" t="s">
        <v>829</v>
      </c>
      <c r="I157" s="14">
        <f t="shared" si="8"/>
        <v>2.37</v>
      </c>
      <c r="J157" s="14">
        <v>2.37</v>
      </c>
      <c r="K157" s="109">
        <f t="shared" si="9"/>
        <v>23.700000000000003</v>
      </c>
      <c r="L157" s="115"/>
    </row>
    <row r="158" spans="1:12" ht="24" customHeight="1">
      <c r="A158" s="114"/>
      <c r="B158" s="107">
        <f>'Tax Invoice'!D154</f>
        <v>10</v>
      </c>
      <c r="C158" s="10" t="s">
        <v>828</v>
      </c>
      <c r="D158" s="10" t="s">
        <v>828</v>
      </c>
      <c r="E158" s="118" t="s">
        <v>830</v>
      </c>
      <c r="F158" s="145" t="s">
        <v>26</v>
      </c>
      <c r="G158" s="146"/>
      <c r="H158" s="11" t="s">
        <v>829</v>
      </c>
      <c r="I158" s="14">
        <f t="shared" si="8"/>
        <v>2.37</v>
      </c>
      <c r="J158" s="14">
        <v>2.37</v>
      </c>
      <c r="K158" s="109">
        <f t="shared" si="9"/>
        <v>23.700000000000003</v>
      </c>
      <c r="L158" s="115"/>
    </row>
    <row r="159" spans="1:12" ht="24" customHeight="1">
      <c r="A159" s="114"/>
      <c r="B159" s="107">
        <f>'Tax Invoice'!D155</f>
        <v>10</v>
      </c>
      <c r="C159" s="10" t="s">
        <v>828</v>
      </c>
      <c r="D159" s="10" t="s">
        <v>828</v>
      </c>
      <c r="E159" s="118" t="s">
        <v>830</v>
      </c>
      <c r="F159" s="145" t="s">
        <v>27</v>
      </c>
      <c r="G159" s="146"/>
      <c r="H159" s="11" t="s">
        <v>829</v>
      </c>
      <c r="I159" s="14">
        <f t="shared" si="8"/>
        <v>2.37</v>
      </c>
      <c r="J159" s="14">
        <v>2.37</v>
      </c>
      <c r="K159" s="109">
        <f t="shared" si="9"/>
        <v>23.700000000000003</v>
      </c>
      <c r="L159" s="115"/>
    </row>
    <row r="160" spans="1:12" ht="12.75" customHeight="1">
      <c r="A160" s="114"/>
      <c r="B160" s="107">
        <f>'Tax Invoice'!D156</f>
        <v>10</v>
      </c>
      <c r="C160" s="10" t="s">
        <v>831</v>
      </c>
      <c r="D160" s="10" t="s">
        <v>876</v>
      </c>
      <c r="E160" s="118" t="s">
        <v>782</v>
      </c>
      <c r="F160" s="145"/>
      <c r="G160" s="146"/>
      <c r="H160" s="11" t="s">
        <v>832</v>
      </c>
      <c r="I160" s="14">
        <f t="shared" si="8"/>
        <v>6.45</v>
      </c>
      <c r="J160" s="14">
        <v>6.45</v>
      </c>
      <c r="K160" s="109">
        <f t="shared" si="9"/>
        <v>64.5</v>
      </c>
      <c r="L160" s="115"/>
    </row>
    <row r="161" spans="1:12" ht="24" customHeight="1">
      <c r="A161" s="114"/>
      <c r="B161" s="107">
        <f>'Tax Invoice'!D157</f>
        <v>10</v>
      </c>
      <c r="C161" s="10" t="s">
        <v>833</v>
      </c>
      <c r="D161" s="10" t="s">
        <v>877</v>
      </c>
      <c r="E161" s="118" t="s">
        <v>107</v>
      </c>
      <c r="F161" s="145" t="s">
        <v>834</v>
      </c>
      <c r="G161" s="146"/>
      <c r="H161" s="11" t="s">
        <v>835</v>
      </c>
      <c r="I161" s="14">
        <f t="shared" si="8"/>
        <v>1.19</v>
      </c>
      <c r="J161" s="14">
        <v>1.19</v>
      </c>
      <c r="K161" s="109">
        <f t="shared" si="9"/>
        <v>11.899999999999999</v>
      </c>
      <c r="L161" s="115"/>
    </row>
    <row r="162" spans="1:12" ht="24" customHeight="1">
      <c r="A162" s="114"/>
      <c r="B162" s="107">
        <f>'Tax Invoice'!D158</f>
        <v>20</v>
      </c>
      <c r="C162" s="10" t="s">
        <v>833</v>
      </c>
      <c r="D162" s="10" t="s">
        <v>878</v>
      </c>
      <c r="E162" s="118" t="s">
        <v>107</v>
      </c>
      <c r="F162" s="145" t="s">
        <v>836</v>
      </c>
      <c r="G162" s="146"/>
      <c r="H162" s="11" t="s">
        <v>835</v>
      </c>
      <c r="I162" s="14">
        <f t="shared" si="8"/>
        <v>1.19</v>
      </c>
      <c r="J162" s="14">
        <v>1.19</v>
      </c>
      <c r="K162" s="109">
        <f t="shared" si="9"/>
        <v>23.799999999999997</v>
      </c>
      <c r="L162" s="115"/>
    </row>
    <row r="163" spans="1:12" ht="24" customHeight="1">
      <c r="A163" s="114"/>
      <c r="B163" s="107">
        <f>'Tax Invoice'!D159</f>
        <v>10</v>
      </c>
      <c r="C163" s="10" t="s">
        <v>833</v>
      </c>
      <c r="D163" s="10" t="s">
        <v>878</v>
      </c>
      <c r="E163" s="118" t="s">
        <v>267</v>
      </c>
      <c r="F163" s="145" t="s">
        <v>836</v>
      </c>
      <c r="G163" s="146"/>
      <c r="H163" s="11" t="s">
        <v>835</v>
      </c>
      <c r="I163" s="14">
        <f t="shared" si="8"/>
        <v>1.19</v>
      </c>
      <c r="J163" s="14">
        <v>1.19</v>
      </c>
      <c r="K163" s="109">
        <f t="shared" si="9"/>
        <v>11.899999999999999</v>
      </c>
      <c r="L163" s="115"/>
    </row>
    <row r="164" spans="1:12" ht="24" customHeight="1">
      <c r="A164" s="114"/>
      <c r="B164" s="107">
        <f>'Tax Invoice'!D160</f>
        <v>10</v>
      </c>
      <c r="C164" s="10" t="s">
        <v>837</v>
      </c>
      <c r="D164" s="10" t="s">
        <v>879</v>
      </c>
      <c r="E164" s="118" t="s">
        <v>838</v>
      </c>
      <c r="F164" s="145" t="s">
        <v>272</v>
      </c>
      <c r="G164" s="146"/>
      <c r="H164" s="11" t="s">
        <v>839</v>
      </c>
      <c r="I164" s="14">
        <f t="shared" si="8"/>
        <v>2.79</v>
      </c>
      <c r="J164" s="14">
        <v>2.79</v>
      </c>
      <c r="K164" s="109">
        <f t="shared" si="9"/>
        <v>27.9</v>
      </c>
      <c r="L164" s="115"/>
    </row>
    <row r="165" spans="1:12" ht="24" customHeight="1">
      <c r="A165" s="114"/>
      <c r="B165" s="107">
        <f>'Tax Invoice'!D161</f>
        <v>10</v>
      </c>
      <c r="C165" s="10" t="s">
        <v>840</v>
      </c>
      <c r="D165" s="10" t="s">
        <v>840</v>
      </c>
      <c r="E165" s="118" t="s">
        <v>48</v>
      </c>
      <c r="F165" s="145"/>
      <c r="G165" s="146"/>
      <c r="H165" s="11" t="s">
        <v>841</v>
      </c>
      <c r="I165" s="14">
        <f t="shared" si="8"/>
        <v>0.7</v>
      </c>
      <c r="J165" s="14">
        <v>0.7</v>
      </c>
      <c r="K165" s="109">
        <f t="shared" si="9"/>
        <v>7</v>
      </c>
      <c r="L165" s="115"/>
    </row>
    <row r="166" spans="1:12" ht="24" customHeight="1">
      <c r="A166" s="114"/>
      <c r="B166" s="107">
        <f>'Tax Invoice'!D162</f>
        <v>10</v>
      </c>
      <c r="C166" s="10" t="s">
        <v>840</v>
      </c>
      <c r="D166" s="10" t="s">
        <v>880</v>
      </c>
      <c r="E166" s="118" t="s">
        <v>842</v>
      </c>
      <c r="F166" s="145"/>
      <c r="G166" s="146"/>
      <c r="H166" s="11" t="s">
        <v>841</v>
      </c>
      <c r="I166" s="14">
        <f t="shared" si="8"/>
        <v>1.24</v>
      </c>
      <c r="J166" s="14">
        <v>1.24</v>
      </c>
      <c r="K166" s="109">
        <f t="shared" si="9"/>
        <v>12.4</v>
      </c>
      <c r="L166" s="115"/>
    </row>
    <row r="167" spans="1:12" ht="24" customHeight="1">
      <c r="A167" s="114"/>
      <c r="B167" s="107">
        <f>'Tax Invoice'!D163</f>
        <v>10</v>
      </c>
      <c r="C167" s="10" t="s">
        <v>840</v>
      </c>
      <c r="D167" s="10" t="s">
        <v>880</v>
      </c>
      <c r="E167" s="118" t="s">
        <v>36</v>
      </c>
      <c r="F167" s="145"/>
      <c r="G167" s="146"/>
      <c r="H167" s="11" t="s">
        <v>841</v>
      </c>
      <c r="I167" s="14">
        <f t="shared" si="8"/>
        <v>1.24</v>
      </c>
      <c r="J167" s="14">
        <v>1.24</v>
      </c>
      <c r="K167" s="109">
        <f t="shared" si="9"/>
        <v>12.4</v>
      </c>
      <c r="L167" s="115"/>
    </row>
    <row r="168" spans="1:12" ht="24" customHeight="1">
      <c r="A168" s="114"/>
      <c r="B168" s="107">
        <f>'Tax Invoice'!D164</f>
        <v>2</v>
      </c>
      <c r="C168" s="10" t="s">
        <v>843</v>
      </c>
      <c r="D168" s="10" t="s">
        <v>843</v>
      </c>
      <c r="E168" s="118"/>
      <c r="F168" s="145"/>
      <c r="G168" s="146"/>
      <c r="H168" s="11" t="s">
        <v>844</v>
      </c>
      <c r="I168" s="14">
        <f t="shared" si="8"/>
        <v>1.94</v>
      </c>
      <c r="J168" s="14">
        <v>1.94</v>
      </c>
      <c r="K168" s="109">
        <f t="shared" si="9"/>
        <v>3.88</v>
      </c>
      <c r="L168" s="115"/>
    </row>
    <row r="169" spans="1:12" ht="24" customHeight="1">
      <c r="A169" s="114"/>
      <c r="B169" s="107">
        <f>'Tax Invoice'!D165</f>
        <v>5</v>
      </c>
      <c r="C169" s="10" t="s">
        <v>845</v>
      </c>
      <c r="D169" s="10" t="s">
        <v>845</v>
      </c>
      <c r="E169" s="118"/>
      <c r="F169" s="145"/>
      <c r="G169" s="146"/>
      <c r="H169" s="11" t="s">
        <v>846</v>
      </c>
      <c r="I169" s="14">
        <f t="shared" si="8"/>
        <v>5.29</v>
      </c>
      <c r="J169" s="14">
        <v>5.29</v>
      </c>
      <c r="K169" s="109">
        <f t="shared" si="9"/>
        <v>26.45</v>
      </c>
      <c r="L169" s="115"/>
    </row>
    <row r="170" spans="1:12" ht="24" customHeight="1">
      <c r="A170" s="114"/>
      <c r="B170" s="107">
        <f>'Tax Invoice'!D166</f>
        <v>2</v>
      </c>
      <c r="C170" s="10" t="s">
        <v>847</v>
      </c>
      <c r="D170" s="10" t="s">
        <v>847</v>
      </c>
      <c r="E170" s="118" t="s">
        <v>23</v>
      </c>
      <c r="F170" s="145" t="s">
        <v>673</v>
      </c>
      <c r="G170" s="146"/>
      <c r="H170" s="11" t="s">
        <v>848</v>
      </c>
      <c r="I170" s="14">
        <f t="shared" si="8"/>
        <v>2.74</v>
      </c>
      <c r="J170" s="14">
        <v>2.74</v>
      </c>
      <c r="K170" s="109">
        <f t="shared" si="9"/>
        <v>5.48</v>
      </c>
      <c r="L170" s="115"/>
    </row>
    <row r="171" spans="1:12" ht="24" customHeight="1">
      <c r="A171" s="114"/>
      <c r="B171" s="107">
        <f>'Tax Invoice'!D167</f>
        <v>2</v>
      </c>
      <c r="C171" s="10" t="s">
        <v>847</v>
      </c>
      <c r="D171" s="10" t="s">
        <v>847</v>
      </c>
      <c r="E171" s="118" t="s">
        <v>23</v>
      </c>
      <c r="F171" s="145" t="s">
        <v>271</v>
      </c>
      <c r="G171" s="146"/>
      <c r="H171" s="11" t="s">
        <v>848</v>
      </c>
      <c r="I171" s="14">
        <f t="shared" si="8"/>
        <v>2.74</v>
      </c>
      <c r="J171" s="14">
        <v>2.74</v>
      </c>
      <c r="K171" s="109">
        <f t="shared" si="9"/>
        <v>5.48</v>
      </c>
      <c r="L171" s="115"/>
    </row>
    <row r="172" spans="1:12" ht="24" customHeight="1">
      <c r="A172" s="114"/>
      <c r="B172" s="107">
        <f>'Tax Invoice'!D168</f>
        <v>2</v>
      </c>
      <c r="C172" s="10" t="s">
        <v>847</v>
      </c>
      <c r="D172" s="10" t="s">
        <v>847</v>
      </c>
      <c r="E172" s="118" t="s">
        <v>23</v>
      </c>
      <c r="F172" s="145" t="s">
        <v>830</v>
      </c>
      <c r="G172" s="146"/>
      <c r="H172" s="11" t="s">
        <v>848</v>
      </c>
      <c r="I172" s="14">
        <f t="shared" si="8"/>
        <v>2.74</v>
      </c>
      <c r="J172" s="14">
        <v>2.74</v>
      </c>
      <c r="K172" s="109">
        <f t="shared" si="9"/>
        <v>5.48</v>
      </c>
      <c r="L172" s="115"/>
    </row>
    <row r="173" spans="1:12" ht="24" customHeight="1">
      <c r="A173" s="114"/>
      <c r="B173" s="107">
        <f>'Tax Invoice'!D169</f>
        <v>2</v>
      </c>
      <c r="C173" s="10" t="s">
        <v>847</v>
      </c>
      <c r="D173" s="10" t="s">
        <v>847</v>
      </c>
      <c r="E173" s="118" t="s">
        <v>25</v>
      </c>
      <c r="F173" s="145" t="s">
        <v>673</v>
      </c>
      <c r="G173" s="146"/>
      <c r="H173" s="11" t="s">
        <v>848</v>
      </c>
      <c r="I173" s="14">
        <f t="shared" si="8"/>
        <v>2.74</v>
      </c>
      <c r="J173" s="14">
        <v>2.74</v>
      </c>
      <c r="K173" s="109">
        <f t="shared" si="9"/>
        <v>5.48</v>
      </c>
      <c r="L173" s="115"/>
    </row>
    <row r="174" spans="1:12" ht="24" customHeight="1">
      <c r="A174" s="114"/>
      <c r="B174" s="107">
        <f>'Tax Invoice'!D170</f>
        <v>2</v>
      </c>
      <c r="C174" s="10" t="s">
        <v>847</v>
      </c>
      <c r="D174" s="10" t="s">
        <v>847</v>
      </c>
      <c r="E174" s="118" t="s">
        <v>25</v>
      </c>
      <c r="F174" s="145" t="s">
        <v>271</v>
      </c>
      <c r="G174" s="146"/>
      <c r="H174" s="11" t="s">
        <v>848</v>
      </c>
      <c r="I174" s="14">
        <f t="shared" si="8"/>
        <v>2.74</v>
      </c>
      <c r="J174" s="14">
        <v>2.74</v>
      </c>
      <c r="K174" s="109">
        <f t="shared" si="9"/>
        <v>5.48</v>
      </c>
      <c r="L174" s="115"/>
    </row>
    <row r="175" spans="1:12" ht="24" customHeight="1">
      <c r="A175" s="114"/>
      <c r="B175" s="107">
        <f>'Tax Invoice'!D171</f>
        <v>2</v>
      </c>
      <c r="C175" s="10" t="s">
        <v>847</v>
      </c>
      <c r="D175" s="10" t="s">
        <v>847</v>
      </c>
      <c r="E175" s="118" t="s">
        <v>25</v>
      </c>
      <c r="F175" s="145" t="s">
        <v>830</v>
      </c>
      <c r="G175" s="146"/>
      <c r="H175" s="11" t="s">
        <v>848</v>
      </c>
      <c r="I175" s="14">
        <f t="shared" si="8"/>
        <v>2.74</v>
      </c>
      <c r="J175" s="14">
        <v>2.74</v>
      </c>
      <c r="K175" s="109">
        <f t="shared" si="9"/>
        <v>5.48</v>
      </c>
      <c r="L175" s="115"/>
    </row>
    <row r="176" spans="1:12" ht="24" customHeight="1">
      <c r="A176" s="114"/>
      <c r="B176" s="107">
        <f>'Tax Invoice'!D172</f>
        <v>2</v>
      </c>
      <c r="C176" s="10" t="s">
        <v>847</v>
      </c>
      <c r="D176" s="10" t="s">
        <v>847</v>
      </c>
      <c r="E176" s="118" t="s">
        <v>26</v>
      </c>
      <c r="F176" s="145" t="s">
        <v>673</v>
      </c>
      <c r="G176" s="146"/>
      <c r="H176" s="11" t="s">
        <v>848</v>
      </c>
      <c r="I176" s="14">
        <f t="shared" si="8"/>
        <v>2.74</v>
      </c>
      <c r="J176" s="14">
        <v>2.74</v>
      </c>
      <c r="K176" s="109">
        <f t="shared" si="9"/>
        <v>5.48</v>
      </c>
      <c r="L176" s="115"/>
    </row>
    <row r="177" spans="1:12" ht="24" customHeight="1">
      <c r="A177" s="114"/>
      <c r="B177" s="107">
        <f>'Tax Invoice'!D173</f>
        <v>2</v>
      </c>
      <c r="C177" s="10" t="s">
        <v>847</v>
      </c>
      <c r="D177" s="10" t="s">
        <v>847</v>
      </c>
      <c r="E177" s="118" t="s">
        <v>26</v>
      </c>
      <c r="F177" s="145" t="s">
        <v>271</v>
      </c>
      <c r="G177" s="146"/>
      <c r="H177" s="11" t="s">
        <v>848</v>
      </c>
      <c r="I177" s="14">
        <f t="shared" si="8"/>
        <v>2.74</v>
      </c>
      <c r="J177" s="14">
        <v>2.74</v>
      </c>
      <c r="K177" s="109">
        <f t="shared" si="9"/>
        <v>5.48</v>
      </c>
      <c r="L177" s="115"/>
    </row>
    <row r="178" spans="1:12" ht="24" customHeight="1">
      <c r="A178" s="114"/>
      <c r="B178" s="107">
        <f>'Tax Invoice'!D174</f>
        <v>2</v>
      </c>
      <c r="C178" s="10" t="s">
        <v>847</v>
      </c>
      <c r="D178" s="10" t="s">
        <v>847</v>
      </c>
      <c r="E178" s="118" t="s">
        <v>26</v>
      </c>
      <c r="F178" s="145" t="s">
        <v>830</v>
      </c>
      <c r="G178" s="146"/>
      <c r="H178" s="11" t="s">
        <v>848</v>
      </c>
      <c r="I178" s="14">
        <f t="shared" si="8"/>
        <v>2.74</v>
      </c>
      <c r="J178" s="14">
        <v>2.74</v>
      </c>
      <c r="K178" s="109">
        <f t="shared" si="9"/>
        <v>5.48</v>
      </c>
      <c r="L178" s="115"/>
    </row>
    <row r="179" spans="1:12" ht="24" customHeight="1">
      <c r="A179" s="114"/>
      <c r="B179" s="107">
        <f>'Tax Invoice'!D175</f>
        <v>2</v>
      </c>
      <c r="C179" s="10" t="s">
        <v>847</v>
      </c>
      <c r="D179" s="10" t="s">
        <v>847</v>
      </c>
      <c r="E179" s="118" t="s">
        <v>27</v>
      </c>
      <c r="F179" s="145" t="s">
        <v>273</v>
      </c>
      <c r="G179" s="146"/>
      <c r="H179" s="11" t="s">
        <v>848</v>
      </c>
      <c r="I179" s="14">
        <f t="shared" si="8"/>
        <v>2.74</v>
      </c>
      <c r="J179" s="14">
        <v>2.74</v>
      </c>
      <c r="K179" s="109">
        <f t="shared" si="9"/>
        <v>5.48</v>
      </c>
      <c r="L179" s="115"/>
    </row>
    <row r="180" spans="1:12" ht="24" customHeight="1">
      <c r="A180" s="114"/>
      <c r="B180" s="107">
        <f>'Tax Invoice'!D176</f>
        <v>2</v>
      </c>
      <c r="C180" s="10" t="s">
        <v>847</v>
      </c>
      <c r="D180" s="10" t="s">
        <v>847</v>
      </c>
      <c r="E180" s="118" t="s">
        <v>27</v>
      </c>
      <c r="F180" s="145" t="s">
        <v>673</v>
      </c>
      <c r="G180" s="146"/>
      <c r="H180" s="11" t="s">
        <v>848</v>
      </c>
      <c r="I180" s="14">
        <f t="shared" si="8"/>
        <v>2.74</v>
      </c>
      <c r="J180" s="14">
        <v>2.74</v>
      </c>
      <c r="K180" s="109">
        <f t="shared" si="9"/>
        <v>5.48</v>
      </c>
      <c r="L180" s="115"/>
    </row>
    <row r="181" spans="1:12" ht="24" customHeight="1">
      <c r="A181" s="114"/>
      <c r="B181" s="107">
        <f>'Tax Invoice'!D177</f>
        <v>2</v>
      </c>
      <c r="C181" s="10" t="s">
        <v>847</v>
      </c>
      <c r="D181" s="10" t="s">
        <v>847</v>
      </c>
      <c r="E181" s="118" t="s">
        <v>27</v>
      </c>
      <c r="F181" s="145" t="s">
        <v>271</v>
      </c>
      <c r="G181" s="146"/>
      <c r="H181" s="11" t="s">
        <v>848</v>
      </c>
      <c r="I181" s="14">
        <f t="shared" si="8"/>
        <v>2.74</v>
      </c>
      <c r="J181" s="14">
        <v>2.74</v>
      </c>
      <c r="K181" s="109">
        <f t="shared" si="9"/>
        <v>5.48</v>
      </c>
      <c r="L181" s="115"/>
    </row>
    <row r="182" spans="1:12" ht="24" customHeight="1">
      <c r="A182" s="114"/>
      <c r="B182" s="107">
        <f>'Tax Invoice'!D178</f>
        <v>2</v>
      </c>
      <c r="C182" s="10" t="s">
        <v>847</v>
      </c>
      <c r="D182" s="10" t="s">
        <v>847</v>
      </c>
      <c r="E182" s="118" t="s">
        <v>27</v>
      </c>
      <c r="F182" s="145" t="s">
        <v>830</v>
      </c>
      <c r="G182" s="146"/>
      <c r="H182" s="11" t="s">
        <v>848</v>
      </c>
      <c r="I182" s="14">
        <f t="shared" ref="I182:I190" si="10">ROUNDUP(J182*$N$1,2)</f>
        <v>2.74</v>
      </c>
      <c r="J182" s="14">
        <v>2.74</v>
      </c>
      <c r="K182" s="109">
        <f t="shared" ref="K182:K190" si="11">I182*B182</f>
        <v>5.48</v>
      </c>
      <c r="L182" s="115"/>
    </row>
    <row r="183" spans="1:12" ht="24" customHeight="1">
      <c r="A183" s="114"/>
      <c r="B183" s="107">
        <f>'Tax Invoice'!D179</f>
        <v>2</v>
      </c>
      <c r="C183" s="10" t="s">
        <v>847</v>
      </c>
      <c r="D183" s="10" t="s">
        <v>847</v>
      </c>
      <c r="E183" s="118" t="s">
        <v>28</v>
      </c>
      <c r="F183" s="145" t="s">
        <v>273</v>
      </c>
      <c r="G183" s="146"/>
      <c r="H183" s="11" t="s">
        <v>848</v>
      </c>
      <c r="I183" s="14">
        <f t="shared" si="10"/>
        <v>2.74</v>
      </c>
      <c r="J183" s="14">
        <v>2.74</v>
      </c>
      <c r="K183" s="109">
        <f t="shared" si="11"/>
        <v>5.48</v>
      </c>
      <c r="L183" s="115"/>
    </row>
    <row r="184" spans="1:12" ht="24" customHeight="1">
      <c r="A184" s="114"/>
      <c r="B184" s="107">
        <f>'Tax Invoice'!D180</f>
        <v>2</v>
      </c>
      <c r="C184" s="10" t="s">
        <v>847</v>
      </c>
      <c r="D184" s="10" t="s">
        <v>847</v>
      </c>
      <c r="E184" s="118" t="s">
        <v>28</v>
      </c>
      <c r="F184" s="145" t="s">
        <v>673</v>
      </c>
      <c r="G184" s="146"/>
      <c r="H184" s="11" t="s">
        <v>848</v>
      </c>
      <c r="I184" s="14">
        <f t="shared" si="10"/>
        <v>2.74</v>
      </c>
      <c r="J184" s="14">
        <v>2.74</v>
      </c>
      <c r="K184" s="109">
        <f t="shared" si="11"/>
        <v>5.48</v>
      </c>
      <c r="L184" s="115"/>
    </row>
    <row r="185" spans="1:12" ht="24" customHeight="1">
      <c r="A185" s="114"/>
      <c r="B185" s="107">
        <f>'Tax Invoice'!D181</f>
        <v>2</v>
      </c>
      <c r="C185" s="10" t="s">
        <v>847</v>
      </c>
      <c r="D185" s="10" t="s">
        <v>847</v>
      </c>
      <c r="E185" s="118" t="s">
        <v>28</v>
      </c>
      <c r="F185" s="145" t="s">
        <v>271</v>
      </c>
      <c r="G185" s="146"/>
      <c r="H185" s="11" t="s">
        <v>848</v>
      </c>
      <c r="I185" s="14">
        <f t="shared" si="10"/>
        <v>2.74</v>
      </c>
      <c r="J185" s="14">
        <v>2.74</v>
      </c>
      <c r="K185" s="109">
        <f t="shared" si="11"/>
        <v>5.48</v>
      </c>
      <c r="L185" s="115"/>
    </row>
    <row r="186" spans="1:12" ht="24" customHeight="1">
      <c r="A186" s="114"/>
      <c r="B186" s="107">
        <f>'Tax Invoice'!D182</f>
        <v>2</v>
      </c>
      <c r="C186" s="10" t="s">
        <v>847</v>
      </c>
      <c r="D186" s="10" t="s">
        <v>847</v>
      </c>
      <c r="E186" s="118" t="s">
        <v>28</v>
      </c>
      <c r="F186" s="145" t="s">
        <v>830</v>
      </c>
      <c r="G186" s="146"/>
      <c r="H186" s="11" t="s">
        <v>848</v>
      </c>
      <c r="I186" s="14">
        <f t="shared" si="10"/>
        <v>2.74</v>
      </c>
      <c r="J186" s="14">
        <v>2.74</v>
      </c>
      <c r="K186" s="109">
        <f t="shared" si="11"/>
        <v>5.48</v>
      </c>
      <c r="L186" s="115"/>
    </row>
    <row r="187" spans="1:12" ht="24" customHeight="1">
      <c r="A187" s="114"/>
      <c r="B187" s="107">
        <f>'Tax Invoice'!D183</f>
        <v>2</v>
      </c>
      <c r="C187" s="10" t="s">
        <v>847</v>
      </c>
      <c r="D187" s="10" t="s">
        <v>847</v>
      </c>
      <c r="E187" s="118" t="s">
        <v>29</v>
      </c>
      <c r="F187" s="145" t="s">
        <v>273</v>
      </c>
      <c r="G187" s="146"/>
      <c r="H187" s="11" t="s">
        <v>848</v>
      </c>
      <c r="I187" s="14">
        <f t="shared" si="10"/>
        <v>2.74</v>
      </c>
      <c r="J187" s="14">
        <v>2.74</v>
      </c>
      <c r="K187" s="109">
        <f t="shared" si="11"/>
        <v>5.48</v>
      </c>
      <c r="L187" s="115"/>
    </row>
    <row r="188" spans="1:12" ht="24" customHeight="1">
      <c r="A188" s="114"/>
      <c r="B188" s="107">
        <f>'Tax Invoice'!D184</f>
        <v>2</v>
      </c>
      <c r="C188" s="10" t="s">
        <v>847</v>
      </c>
      <c r="D188" s="10" t="s">
        <v>847</v>
      </c>
      <c r="E188" s="118" t="s">
        <v>29</v>
      </c>
      <c r="F188" s="145" t="s">
        <v>673</v>
      </c>
      <c r="G188" s="146"/>
      <c r="H188" s="11" t="s">
        <v>848</v>
      </c>
      <c r="I188" s="14">
        <f t="shared" si="10"/>
        <v>2.74</v>
      </c>
      <c r="J188" s="14">
        <v>2.74</v>
      </c>
      <c r="K188" s="109">
        <f t="shared" si="11"/>
        <v>5.48</v>
      </c>
      <c r="L188" s="115"/>
    </row>
    <row r="189" spans="1:12" ht="24" customHeight="1">
      <c r="A189" s="114"/>
      <c r="B189" s="107">
        <f>'Tax Invoice'!D185</f>
        <v>2</v>
      </c>
      <c r="C189" s="10" t="s">
        <v>847</v>
      </c>
      <c r="D189" s="10" t="s">
        <v>847</v>
      </c>
      <c r="E189" s="118" t="s">
        <v>29</v>
      </c>
      <c r="F189" s="145" t="s">
        <v>271</v>
      </c>
      <c r="G189" s="146"/>
      <c r="H189" s="11" t="s">
        <v>848</v>
      </c>
      <c r="I189" s="14">
        <f t="shared" si="10"/>
        <v>2.74</v>
      </c>
      <c r="J189" s="14">
        <v>2.74</v>
      </c>
      <c r="K189" s="109">
        <f t="shared" si="11"/>
        <v>5.48</v>
      </c>
      <c r="L189" s="115"/>
    </row>
    <row r="190" spans="1:12" ht="24" customHeight="1" thickBot="1">
      <c r="A190" s="114"/>
      <c r="B190" s="108">
        <f>'Tax Invoice'!D186</f>
        <v>2</v>
      </c>
      <c r="C190" s="12" t="s">
        <v>847</v>
      </c>
      <c r="D190" s="12" t="s">
        <v>847</v>
      </c>
      <c r="E190" s="119" t="s">
        <v>29</v>
      </c>
      <c r="F190" s="143" t="s">
        <v>830</v>
      </c>
      <c r="G190" s="144"/>
      <c r="H190" s="13" t="s">
        <v>848</v>
      </c>
      <c r="I190" s="15">
        <f t="shared" si="10"/>
        <v>2.74</v>
      </c>
      <c r="J190" s="15">
        <v>2.74</v>
      </c>
      <c r="K190" s="110">
        <f t="shared" si="11"/>
        <v>5.48</v>
      </c>
      <c r="L190" s="115"/>
    </row>
    <row r="191" spans="1:12" s="2" customFormat="1" ht="14.25" thickTop="1" thickBot="1">
      <c r="A191" s="114"/>
      <c r="B191" s="131"/>
      <c r="C191" s="130"/>
      <c r="D191" s="130"/>
      <c r="E191" s="130"/>
      <c r="F191" s="142"/>
      <c r="G191" s="142"/>
      <c r="H191" s="130" t="s">
        <v>892</v>
      </c>
      <c r="I191" s="130"/>
      <c r="J191" s="130"/>
      <c r="K191" s="134"/>
      <c r="L191" s="115"/>
    </row>
    <row r="192" spans="1:12" s="2" customFormat="1" ht="36.75" thickTop="1">
      <c r="A192" s="114"/>
      <c r="B192" s="107">
        <v>10</v>
      </c>
      <c r="C192" s="10" t="s">
        <v>890</v>
      </c>
      <c r="D192" s="118" t="s">
        <v>890</v>
      </c>
      <c r="E192" s="118" t="s">
        <v>25</v>
      </c>
      <c r="F192" s="145" t="s">
        <v>239</v>
      </c>
      <c r="G192" s="146"/>
      <c r="H192" s="11" t="s">
        <v>891</v>
      </c>
      <c r="I192" s="14">
        <f t="shared" ref="I192:I195" si="12">ROUNDUP(J192*$N$1,2)</f>
        <v>1.98</v>
      </c>
      <c r="J192" s="14">
        <v>1.98</v>
      </c>
      <c r="K192" s="109">
        <f>I192*B192</f>
        <v>19.8</v>
      </c>
      <c r="L192" s="115"/>
    </row>
    <row r="193" spans="1:12" s="2" customFormat="1" ht="36">
      <c r="A193" s="114"/>
      <c r="B193" s="107">
        <v>10</v>
      </c>
      <c r="C193" s="10" t="s">
        <v>890</v>
      </c>
      <c r="D193" s="118" t="s">
        <v>890</v>
      </c>
      <c r="E193" s="118" t="s">
        <v>26</v>
      </c>
      <c r="F193" s="145" t="s">
        <v>239</v>
      </c>
      <c r="G193" s="146"/>
      <c r="H193" s="11" t="s">
        <v>891</v>
      </c>
      <c r="I193" s="14">
        <f t="shared" si="12"/>
        <v>1.98</v>
      </c>
      <c r="J193" s="14">
        <v>1.98</v>
      </c>
      <c r="K193" s="109">
        <f>I193*B193</f>
        <v>19.8</v>
      </c>
      <c r="L193" s="115"/>
    </row>
    <row r="194" spans="1:12" s="2" customFormat="1" ht="36">
      <c r="A194" s="114"/>
      <c r="B194" s="107">
        <v>10</v>
      </c>
      <c r="C194" s="10" t="s">
        <v>890</v>
      </c>
      <c r="D194" s="118" t="s">
        <v>890</v>
      </c>
      <c r="E194" s="118" t="s">
        <v>27</v>
      </c>
      <c r="F194" s="145" t="s">
        <v>239</v>
      </c>
      <c r="G194" s="146"/>
      <c r="H194" s="11" t="s">
        <v>891</v>
      </c>
      <c r="I194" s="14">
        <f t="shared" si="12"/>
        <v>1.98</v>
      </c>
      <c r="J194" s="14">
        <v>1.98</v>
      </c>
      <c r="K194" s="109">
        <f>I194*B194</f>
        <v>19.8</v>
      </c>
      <c r="L194" s="115"/>
    </row>
    <row r="195" spans="1:12" s="2" customFormat="1" ht="36">
      <c r="A195" s="114"/>
      <c r="B195" s="107">
        <v>10</v>
      </c>
      <c r="C195" s="10" t="s">
        <v>890</v>
      </c>
      <c r="D195" s="118" t="s">
        <v>890</v>
      </c>
      <c r="E195" s="118" t="s">
        <v>28</v>
      </c>
      <c r="F195" s="145" t="s">
        <v>239</v>
      </c>
      <c r="G195" s="146"/>
      <c r="H195" s="11" t="s">
        <v>891</v>
      </c>
      <c r="I195" s="14">
        <f t="shared" si="12"/>
        <v>1.98</v>
      </c>
      <c r="J195" s="14">
        <v>1.98</v>
      </c>
      <c r="K195" s="109">
        <f>I195*B195</f>
        <v>19.8</v>
      </c>
      <c r="L195" s="115"/>
    </row>
    <row r="196" spans="1:12" s="2" customFormat="1" ht="13.5" thickBot="1">
      <c r="A196" s="114"/>
      <c r="B196" s="136"/>
      <c r="C196" s="137"/>
      <c r="D196" s="137"/>
      <c r="E196" s="137"/>
      <c r="F196" s="155"/>
      <c r="G196" s="155"/>
      <c r="H196" s="137" t="s">
        <v>895</v>
      </c>
      <c r="I196" s="137"/>
      <c r="J196" s="138"/>
      <c r="K196" s="139"/>
      <c r="L196" s="115"/>
    </row>
    <row r="197" spans="1:12" s="2" customFormat="1" ht="24.75" thickTop="1">
      <c r="A197" s="114"/>
      <c r="B197" s="108">
        <v>5</v>
      </c>
      <c r="C197" s="12" t="s">
        <v>896</v>
      </c>
      <c r="D197" s="119"/>
      <c r="E197" s="119" t="s">
        <v>27</v>
      </c>
      <c r="F197" s="143"/>
      <c r="G197" s="144"/>
      <c r="H197" s="13" t="s">
        <v>897</v>
      </c>
      <c r="I197" s="15">
        <v>3.4</v>
      </c>
      <c r="J197" s="140"/>
      <c r="K197" s="141">
        <f>I197*B197</f>
        <v>17</v>
      </c>
      <c r="L197" s="115"/>
    </row>
    <row r="198" spans="1:12" ht="12.75" customHeight="1">
      <c r="A198" s="114"/>
      <c r="B198" s="126">
        <f>SUM(B22:B197)</f>
        <v>2657</v>
      </c>
      <c r="C198" s="126" t="s">
        <v>144</v>
      </c>
      <c r="D198" s="126"/>
      <c r="E198" s="126"/>
      <c r="F198" s="126"/>
      <c r="G198" s="126"/>
      <c r="H198" s="126"/>
      <c r="I198" s="127" t="s">
        <v>255</v>
      </c>
      <c r="J198" s="127" t="s">
        <v>255</v>
      </c>
      <c r="K198" s="128">
        <f>SUM(K22:K197)</f>
        <v>2280.7800000000043</v>
      </c>
      <c r="L198" s="115"/>
    </row>
    <row r="199" spans="1:12" ht="12.75" customHeight="1">
      <c r="A199" s="114"/>
      <c r="B199" s="126"/>
      <c r="C199" s="126"/>
      <c r="D199" s="126"/>
      <c r="E199" s="126"/>
      <c r="F199" s="126"/>
      <c r="G199" s="126"/>
      <c r="H199" s="126"/>
      <c r="I199" s="127" t="s">
        <v>893</v>
      </c>
      <c r="J199" s="127" t="s">
        <v>184</v>
      </c>
      <c r="K199" s="128">
        <f>Invoice!J199</f>
        <v>-912.31200000000172</v>
      </c>
      <c r="L199" s="115"/>
    </row>
    <row r="200" spans="1:12" ht="12.75" customHeight="1" outlineLevel="1">
      <c r="A200" s="114"/>
      <c r="B200" s="126"/>
      <c r="C200" s="126"/>
      <c r="D200" s="126"/>
      <c r="E200" s="126"/>
      <c r="F200" s="126"/>
      <c r="G200" s="126"/>
      <c r="H200" s="126"/>
      <c r="I200" s="127" t="s">
        <v>894</v>
      </c>
      <c r="J200" s="127" t="s">
        <v>185</v>
      </c>
      <c r="K200" s="128">
        <f>Invoice!J200</f>
        <v>0</v>
      </c>
      <c r="L200" s="115"/>
    </row>
    <row r="201" spans="1:12" ht="12.75" customHeight="1">
      <c r="A201" s="114"/>
      <c r="B201" s="126"/>
      <c r="C201" s="126"/>
      <c r="D201" s="126"/>
      <c r="E201" s="126"/>
      <c r="F201" s="126"/>
      <c r="G201" s="126"/>
      <c r="H201" s="126"/>
      <c r="I201" s="127" t="s">
        <v>257</v>
      </c>
      <c r="J201" s="127" t="s">
        <v>257</v>
      </c>
      <c r="K201" s="135">
        <f>SUM(K198:K200)</f>
        <v>1368.4680000000026</v>
      </c>
      <c r="L201" s="115"/>
    </row>
    <row r="202" spans="1:12" ht="12.75" customHeight="1">
      <c r="A202" s="6"/>
      <c r="B202" s="7"/>
      <c r="C202" s="7"/>
      <c r="D202" s="7"/>
      <c r="E202" s="7"/>
      <c r="F202" s="7"/>
      <c r="G202" s="7"/>
      <c r="H202" s="7" t="s">
        <v>898</v>
      </c>
      <c r="I202" s="7"/>
      <c r="J202" s="7"/>
      <c r="K202" s="7"/>
      <c r="L202" s="8"/>
    </row>
    <row r="203" spans="1:12" ht="12.75" customHeight="1"/>
    <row r="204" spans="1:12" ht="12.75" customHeight="1"/>
    <row r="205" spans="1:12" ht="12.75" customHeight="1"/>
    <row r="206" spans="1:12" ht="12.75" customHeight="1"/>
    <row r="207" spans="1:12" ht="12.75" customHeight="1"/>
    <row r="208" spans="1:12" ht="12.75" customHeight="1"/>
    <row r="209" ht="12.75" customHeight="1"/>
  </sheetData>
  <mergeCells count="180">
    <mergeCell ref="F196:G196"/>
    <mergeCell ref="F197:G197"/>
    <mergeCell ref="K10:K11"/>
    <mergeCell ref="K14:K15"/>
    <mergeCell ref="F33:G33"/>
    <mergeCell ref="F34:G34"/>
    <mergeCell ref="F35:G35"/>
    <mergeCell ref="F36:G36"/>
    <mergeCell ref="F30:G30"/>
    <mergeCell ref="F31:G31"/>
    <mergeCell ref="F32:G32"/>
    <mergeCell ref="F20:G20"/>
    <mergeCell ref="F21:G21"/>
    <mergeCell ref="F22:G22"/>
    <mergeCell ref="F24:G24"/>
    <mergeCell ref="F25:G25"/>
    <mergeCell ref="F23:G23"/>
    <mergeCell ref="F28:G28"/>
    <mergeCell ref="F29:G29"/>
    <mergeCell ref="F26:G26"/>
    <mergeCell ref="F27:G27"/>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46:G146"/>
    <mergeCell ref="F137:G137"/>
    <mergeCell ref="F138:G138"/>
    <mergeCell ref="F139:G139"/>
    <mergeCell ref="F140:G140"/>
    <mergeCell ref="F141:G141"/>
    <mergeCell ref="F152:G152"/>
    <mergeCell ref="F153:G153"/>
    <mergeCell ref="F154:G154"/>
    <mergeCell ref="F155:G155"/>
    <mergeCell ref="F156:G156"/>
    <mergeCell ref="F147:G147"/>
    <mergeCell ref="F148:G148"/>
    <mergeCell ref="F149:G149"/>
    <mergeCell ref="F150:G150"/>
    <mergeCell ref="F151:G151"/>
    <mergeCell ref="F162:G162"/>
    <mergeCell ref="F163:G163"/>
    <mergeCell ref="F164:G164"/>
    <mergeCell ref="F165:G165"/>
    <mergeCell ref="F166:G166"/>
    <mergeCell ref="F157:G157"/>
    <mergeCell ref="F158:G158"/>
    <mergeCell ref="F159:G159"/>
    <mergeCell ref="F160:G160"/>
    <mergeCell ref="F161:G161"/>
    <mergeCell ref="F172:G172"/>
    <mergeCell ref="F173:G173"/>
    <mergeCell ref="F174:G174"/>
    <mergeCell ref="F175:G175"/>
    <mergeCell ref="F176:G176"/>
    <mergeCell ref="F167:G167"/>
    <mergeCell ref="F168:G168"/>
    <mergeCell ref="F169:G169"/>
    <mergeCell ref="F170:G170"/>
    <mergeCell ref="F171:G171"/>
    <mergeCell ref="F182:G182"/>
    <mergeCell ref="F183:G183"/>
    <mergeCell ref="F184:G184"/>
    <mergeCell ref="F185:G185"/>
    <mergeCell ref="F186:G186"/>
    <mergeCell ref="F177:G177"/>
    <mergeCell ref="F178:G178"/>
    <mergeCell ref="F179:G179"/>
    <mergeCell ref="F180:G180"/>
    <mergeCell ref="F181:G181"/>
    <mergeCell ref="F187:G187"/>
    <mergeCell ref="F188:G188"/>
    <mergeCell ref="F189:G189"/>
    <mergeCell ref="F190:G190"/>
    <mergeCell ref="F191:G191"/>
    <mergeCell ref="F192:G192"/>
    <mergeCell ref="F193:G193"/>
    <mergeCell ref="F194:G194"/>
    <mergeCell ref="F195:G19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83" zoomScaleNormal="100" workbookViewId="0">
      <selection activeCell="H1013" sqref="A1:H101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2184.5800000000036</v>
      </c>
      <c r="O2" s="21" t="s">
        <v>259</v>
      </c>
    </row>
    <row r="3" spans="1:15" s="21" customFormat="1" ht="15" customHeight="1" thickBot="1">
      <c r="A3" s="22" t="s">
        <v>151</v>
      </c>
      <c r="G3" s="28">
        <v>45186</v>
      </c>
      <c r="H3" s="29"/>
      <c r="N3" s="21">
        <v>2184.5800000000036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Piercinggruppen i Sverige AB</v>
      </c>
      <c r="B10" s="37"/>
      <c r="C10" s="37"/>
      <c r="D10" s="37"/>
      <c r="F10" s="38" t="str">
        <f>'Copy paste to Here'!B10</f>
        <v>Piercinggruppen i Sverige AB</v>
      </c>
      <c r="G10" s="39"/>
      <c r="H10" s="40"/>
      <c r="K10" s="95" t="s">
        <v>276</v>
      </c>
      <c r="L10" s="35" t="s">
        <v>276</v>
      </c>
      <c r="M10" s="21">
        <v>1</v>
      </c>
    </row>
    <row r="11" spans="1:15" s="21" customFormat="1" ht="15.75" thickBot="1">
      <c r="A11" s="41" t="str">
        <f>'Copy paste to Here'!G11</f>
        <v>Johannes Lindstrom</v>
      </c>
      <c r="B11" s="42"/>
      <c r="C11" s="42"/>
      <c r="D11" s="42"/>
      <c r="F11" s="43" t="str">
        <f>'Copy paste to Here'!B11</f>
        <v>Johannes Lindstrom</v>
      </c>
      <c r="G11" s="44"/>
      <c r="H11" s="45"/>
      <c r="K11" s="93" t="s">
        <v>158</v>
      </c>
      <c r="L11" s="46" t="s">
        <v>159</v>
      </c>
      <c r="M11" s="21">
        <f>VLOOKUP(G3,[1]Sheet1!$A$9:$I$7290,2,FALSE)</f>
        <v>35.659999999999997</v>
      </c>
    </row>
    <row r="12" spans="1:15" s="21" customFormat="1" ht="15.75" thickBot="1">
      <c r="A12" s="41" t="str">
        <f>'Copy paste to Here'!G12</f>
        <v>Bjursasvagen 17</v>
      </c>
      <c r="B12" s="42"/>
      <c r="C12" s="42"/>
      <c r="D12" s="42"/>
      <c r="E12" s="89"/>
      <c r="F12" s="43" t="str">
        <f>'Copy paste to Here'!B12</f>
        <v>Bjursasvagen 17</v>
      </c>
      <c r="G12" s="44"/>
      <c r="H12" s="45"/>
      <c r="K12" s="93" t="s">
        <v>160</v>
      </c>
      <c r="L12" s="46" t="s">
        <v>133</v>
      </c>
      <c r="M12" s="21">
        <f>VLOOKUP(G3,[1]Sheet1!$A$9:$I$7290,3,FALSE)</f>
        <v>37.83</v>
      </c>
    </row>
    <row r="13" spans="1:15" s="21" customFormat="1" ht="15.75" thickBot="1">
      <c r="A13" s="41" t="str">
        <f>'Copy paste to Here'!G13</f>
        <v>79021 Bjursas</v>
      </c>
      <c r="B13" s="42"/>
      <c r="C13" s="42"/>
      <c r="D13" s="42"/>
      <c r="E13" s="111" t="s">
        <v>159</v>
      </c>
      <c r="F13" s="43" t="str">
        <f>'Copy paste to Here'!B13</f>
        <v>79021 Bjursas</v>
      </c>
      <c r="G13" s="44"/>
      <c r="H13" s="45"/>
      <c r="K13" s="93" t="s">
        <v>161</v>
      </c>
      <c r="L13" s="46" t="s">
        <v>162</v>
      </c>
      <c r="M13" s="113">
        <f>VLOOKUP(G3,[1]Sheet1!$A$9:$I$7290,4,FALSE)</f>
        <v>44.12</v>
      </c>
    </row>
    <row r="14" spans="1:15" s="21" customFormat="1" ht="15.75" thickBot="1">
      <c r="A14" s="41" t="str">
        <f>'Copy paste to Here'!G14</f>
        <v>Sweden</v>
      </c>
      <c r="B14" s="42"/>
      <c r="C14" s="42"/>
      <c r="D14" s="42"/>
      <c r="E14" s="111">
        <f>VLOOKUP(J9,$L$10:$M$17,2,FALSE)</f>
        <v>35.659999999999997</v>
      </c>
      <c r="F14" s="43" t="str">
        <f>'Copy paste to Here'!B14</f>
        <v>Sweden</v>
      </c>
      <c r="G14" s="44"/>
      <c r="H14" s="45"/>
      <c r="K14" s="93" t="s">
        <v>163</v>
      </c>
      <c r="L14" s="46" t="s">
        <v>164</v>
      </c>
      <c r="M14" s="21">
        <f>VLOOKUP(G3,[1]Sheet1!$A$9:$I$7290,5,FALSE)</f>
        <v>22.65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26.21</v>
      </c>
    </row>
    <row r="16" spans="1:15" s="21" customFormat="1" ht="13.7" customHeight="1" thickBot="1">
      <c r="A16" s="52"/>
      <c r="K16" s="94" t="s">
        <v>167</v>
      </c>
      <c r="L16" s="51" t="s">
        <v>168</v>
      </c>
      <c r="M16" s="21">
        <f>VLOOKUP(G3,[1]Sheet1!$A$9:$I$7290,7,FALSE)</f>
        <v>20.84</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48">
      <c r="A18" s="56" t="str">
        <f>IF((LEN('Copy paste to Here'!G22))&gt;5,((CONCATENATE('Copy paste to Here'!G22," &amp; ",'Copy paste to Here'!D22,"  &amp;  ",'Copy paste to Here'!E22))),"Empty Cell")</f>
        <v xml:space="preserve">Display box with 52 pieces of 925 sterling silver nose studs,22g (0.6mm) with 1.5mm clears crystal with real 18k gold plating + E-coating to protect scratching &amp; Packing Option: Standard Package  &amp;  </v>
      </c>
      <c r="B18" s="57" t="str">
        <f>'Copy paste to Here'!C22</f>
        <v>18NSBXC</v>
      </c>
      <c r="C18" s="57" t="s">
        <v>715</v>
      </c>
      <c r="D18" s="58">
        <f>Invoice!B22</f>
        <v>1</v>
      </c>
      <c r="E18" s="59">
        <f>'Shipping Invoice'!J22*$N$1</f>
        <v>26.01</v>
      </c>
      <c r="F18" s="59">
        <f>D18*E18</f>
        <v>26.01</v>
      </c>
      <c r="G18" s="60">
        <f>E18*$E$14</f>
        <v>927.51659999999993</v>
      </c>
      <c r="H18" s="61">
        <f>D18*G18</f>
        <v>927.51659999999993</v>
      </c>
    </row>
    <row r="19" spans="1:13" s="62" customFormat="1" ht="36">
      <c r="A19" s="112" t="str">
        <f>IF((LEN('Copy paste to Here'!G23))&gt;5,((CONCATENATE('Copy paste to Here'!G23," &amp; ",'Copy paste to Here'!D23,"  &amp;  ",'Copy paste to Here'!E23))),"Empty Cell")</f>
        <v xml:space="preserve">Display box of 52 pieces of 925 sterling silver 'Bend it yourself ' nose studs, 22g (0.6mm) with 18k gold plating and tiny 1.3mm clear crystal tops &amp; Packing Option: Standard Package  &amp;  </v>
      </c>
      <c r="B19" s="57" t="str">
        <f>'Copy paste to Here'!C23</f>
        <v>18Y6XC</v>
      </c>
      <c r="C19" s="57" t="s">
        <v>717</v>
      </c>
      <c r="D19" s="58">
        <f>Invoice!B23</f>
        <v>1</v>
      </c>
      <c r="E19" s="59">
        <f>'Shipping Invoice'!J23*$N$1</f>
        <v>25.84</v>
      </c>
      <c r="F19" s="59">
        <f t="shared" ref="F19:F82" si="0">D19*E19</f>
        <v>25.84</v>
      </c>
      <c r="G19" s="60">
        <f t="shared" ref="G19:G82" si="1">E19*$E$14</f>
        <v>921.45439999999985</v>
      </c>
      <c r="H19" s="63">
        <f t="shared" ref="H19:H82" si="2">D19*G19</f>
        <v>921.45439999999985</v>
      </c>
    </row>
    <row r="20" spans="1:13" s="62" customFormat="1" ht="24">
      <c r="A20" s="56" t="str">
        <f>IF((LEN('Copy paste to Here'!G24))&gt;5,((CONCATENATE('Copy paste to Here'!G24," &amp; ",'Copy paste to Here'!D24,"  &amp;  ",'Copy paste to Here'!E24))),"Empty Cell")</f>
        <v>Flexible acrylic tongue barbell, 14g (1.6mm) with 6mm acrylic UV balls &amp; Length: 16mm  &amp;  Color: Black</v>
      </c>
      <c r="B20" s="57" t="str">
        <f>'Copy paste to Here'!C24</f>
        <v>ABBUV</v>
      </c>
      <c r="C20" s="57" t="s">
        <v>719</v>
      </c>
      <c r="D20" s="58">
        <f>Invoice!B24</f>
        <v>100</v>
      </c>
      <c r="E20" s="59">
        <f>'Shipping Invoice'!J24*$N$1</f>
        <v>0.21</v>
      </c>
      <c r="F20" s="59">
        <f t="shared" si="0"/>
        <v>21</v>
      </c>
      <c r="G20" s="60">
        <f t="shared" si="1"/>
        <v>7.488599999999999</v>
      </c>
      <c r="H20" s="63">
        <f t="shared" si="2"/>
        <v>748.8599999999999</v>
      </c>
    </row>
    <row r="21" spans="1:13" s="62" customFormat="1" ht="25.5">
      <c r="A21" s="56" t="str">
        <f>IF((LEN('Copy paste to Here'!G25))&gt;5,((CONCATENATE('Copy paste to Here'!G25," &amp; ",'Copy paste to Here'!D25,"  &amp;  ",'Copy paste to Here'!E25))),"Empty Cell")</f>
        <v xml:space="preserve">925 Silver fake septum ring, 18g (1mm) with a balinese wire design with two balls and a outer diameter of 1/2'' (12mm) &amp;   &amp;  </v>
      </c>
      <c r="B21" s="57" t="str">
        <f>'Copy paste to Here'!C25</f>
        <v>AGSEP12F</v>
      </c>
      <c r="C21" s="57" t="s">
        <v>721</v>
      </c>
      <c r="D21" s="58">
        <f>Invoice!B25</f>
        <v>10</v>
      </c>
      <c r="E21" s="59">
        <f>'Shipping Invoice'!J25*$N$1</f>
        <v>2.4500000000000002</v>
      </c>
      <c r="F21" s="59">
        <f t="shared" si="0"/>
        <v>24.5</v>
      </c>
      <c r="G21" s="60">
        <f t="shared" si="1"/>
        <v>87.367000000000004</v>
      </c>
      <c r="H21" s="63">
        <f t="shared" si="2"/>
        <v>873.67000000000007</v>
      </c>
    </row>
    <row r="22" spans="1:13" s="62" customFormat="1" ht="36">
      <c r="A22" s="56" t="str">
        <f>IF((LEN('Copy paste to Here'!G26))&gt;5,((CONCATENATE('Copy paste to Here'!G26," &amp; ",'Copy paste to Here'!D26,"  &amp;  ",'Copy paste to Here'!E26))),"Empty Cell")</f>
        <v>Surgical steel helix barbell, 16g (1.2mm) with two 4mm steel balls and a dangling 3mm star prong set CZ stone &amp; Length: 6mm  &amp;  Cz Color: Lavender</v>
      </c>
      <c r="B22" s="57" t="str">
        <f>'Copy paste to Here'!C26</f>
        <v>BBERV5</v>
      </c>
      <c r="C22" s="57" t="s">
        <v>722</v>
      </c>
      <c r="D22" s="58">
        <f>Invoice!B26</f>
        <v>5</v>
      </c>
      <c r="E22" s="59">
        <f>'Shipping Invoice'!J26*$N$1</f>
        <v>0.99</v>
      </c>
      <c r="F22" s="59">
        <f t="shared" si="0"/>
        <v>4.95</v>
      </c>
      <c r="G22" s="60">
        <f t="shared" si="1"/>
        <v>35.303399999999996</v>
      </c>
      <c r="H22" s="63">
        <f t="shared" si="2"/>
        <v>176.517</v>
      </c>
    </row>
    <row r="23" spans="1:13" s="62" customFormat="1" ht="48">
      <c r="A23" s="56" t="str">
        <f>IF((LEN('Copy paste to Here'!G27))&gt;5,((CONCATENATE('Copy paste to Here'!G27," &amp; ",'Copy paste to Here'!D27,"  &amp;  ",'Copy paste to Here'!E27))),"Empty Cell")</f>
        <v>Surgical steel tongue barbell, 14g (1.6mm) with a 5mm ferido glued multi crystal ball with a cute dotted design and resin cover and a lower 5mm plain steel ball &amp; Length: 14mm  &amp;  Color: # 1 in picture</v>
      </c>
      <c r="B23" s="57" t="str">
        <f>'Copy paste to Here'!C27</f>
        <v>BBFR5A</v>
      </c>
      <c r="C23" s="57" t="s">
        <v>724</v>
      </c>
      <c r="D23" s="58">
        <f>Invoice!B27</f>
        <v>5</v>
      </c>
      <c r="E23" s="59">
        <f>'Shipping Invoice'!J27*$N$1</f>
        <v>2.06</v>
      </c>
      <c r="F23" s="59">
        <f t="shared" si="0"/>
        <v>10.3</v>
      </c>
      <c r="G23" s="60">
        <f t="shared" si="1"/>
        <v>73.459599999999995</v>
      </c>
      <c r="H23" s="63">
        <f t="shared" si="2"/>
        <v>367.298</v>
      </c>
    </row>
    <row r="24" spans="1:13" s="62" customFormat="1" ht="24">
      <c r="A24" s="56" t="str">
        <f>IF((LEN('Copy paste to Here'!G28))&gt;5,((CONCATENATE('Copy paste to Here'!G28," &amp; ",'Copy paste to Here'!D28,"  &amp;  ",'Copy paste to Here'!E28))),"Empty Cell")</f>
        <v xml:space="preserve">Surgical steel ball closure ring, 10g (2.5mm) with a 6mm ball &amp; Length: 14mm  &amp;  </v>
      </c>
      <c r="B24" s="57" t="str">
        <f>'Copy paste to Here'!C28</f>
        <v>BCR10</v>
      </c>
      <c r="C24" s="57" t="s">
        <v>726</v>
      </c>
      <c r="D24" s="58">
        <f>Invoice!B28</f>
        <v>20</v>
      </c>
      <c r="E24" s="59">
        <f>'Shipping Invoice'!J28*$N$1</f>
        <v>0.49</v>
      </c>
      <c r="F24" s="59">
        <f t="shared" si="0"/>
        <v>9.8000000000000007</v>
      </c>
      <c r="G24" s="60">
        <f t="shared" si="1"/>
        <v>17.473399999999998</v>
      </c>
      <c r="H24" s="63">
        <f t="shared" si="2"/>
        <v>349.46799999999996</v>
      </c>
    </row>
    <row r="25" spans="1:13" s="62" customFormat="1" ht="25.5">
      <c r="A25" s="56" t="str">
        <f>IF((LEN('Copy paste to Here'!G29))&gt;5,((CONCATENATE('Copy paste to Here'!G29," &amp; ",'Copy paste to Here'!D29,"  &amp;  ",'Copy paste to Here'!E29))),"Empty Cell")</f>
        <v>316L steel ball closure ring, 14g (1.6mm) with a dangling 8mm round CZ stone &amp; Length: 8mm  &amp;  Cz Color: Jet</v>
      </c>
      <c r="B25" s="57" t="str">
        <f>'Copy paste to Here'!C29</f>
        <v>BCRGZ407</v>
      </c>
      <c r="C25" s="57" t="s">
        <v>728</v>
      </c>
      <c r="D25" s="58">
        <f>Invoice!B29</f>
        <v>10</v>
      </c>
      <c r="E25" s="59">
        <f>'Shipping Invoice'!J29*$N$1</f>
        <v>0.94</v>
      </c>
      <c r="F25" s="59">
        <f t="shared" si="0"/>
        <v>9.3999999999999986</v>
      </c>
      <c r="G25" s="60">
        <f t="shared" si="1"/>
        <v>33.520399999999995</v>
      </c>
      <c r="H25" s="63">
        <f t="shared" si="2"/>
        <v>335.20399999999995</v>
      </c>
    </row>
    <row r="26" spans="1:13" s="62" customFormat="1" ht="25.5">
      <c r="A26" s="56" t="str">
        <f>IF((LEN('Copy paste to Here'!G30))&gt;5,((CONCATENATE('Copy paste to Here'!G30," &amp; ",'Copy paste to Here'!D30,"  &amp;  ",'Copy paste to Here'!E30))),"Empty Cell")</f>
        <v>316L steel ball closure ring, 14g (1.6mm) with a dangling 8mm round CZ stone &amp; Length: 10mm  &amp;  Cz Color: Rose</v>
      </c>
      <c r="B26" s="57" t="str">
        <f>'Copy paste to Here'!C30</f>
        <v>BCRGZ407</v>
      </c>
      <c r="C26" s="57" t="s">
        <v>728</v>
      </c>
      <c r="D26" s="58">
        <f>Invoice!B30</f>
        <v>10</v>
      </c>
      <c r="E26" s="59">
        <f>'Shipping Invoice'!J30*$N$1</f>
        <v>0.94</v>
      </c>
      <c r="F26" s="59">
        <f t="shared" si="0"/>
        <v>9.3999999999999986</v>
      </c>
      <c r="G26" s="60">
        <f t="shared" si="1"/>
        <v>33.520399999999995</v>
      </c>
      <c r="H26" s="63">
        <f t="shared" si="2"/>
        <v>335.20399999999995</v>
      </c>
    </row>
    <row r="27" spans="1:13" s="62" customFormat="1" ht="25.5">
      <c r="A27" s="56" t="str">
        <f>IF((LEN('Copy paste to Here'!G31))&gt;5,((CONCATENATE('Copy paste to Here'!G31," &amp; ",'Copy paste to Here'!D31,"  &amp;  ",'Copy paste to Here'!E31))),"Empty Cell")</f>
        <v>316L steel ball closure ring, 14g (1.6mm) with a dangling 8mm round CZ stone &amp; Length: 10mm  &amp;  Cz Color: Jet</v>
      </c>
      <c r="B27" s="57" t="str">
        <f>'Copy paste to Here'!C31</f>
        <v>BCRGZ407</v>
      </c>
      <c r="C27" s="57" t="s">
        <v>728</v>
      </c>
      <c r="D27" s="58">
        <f>Invoice!B31</f>
        <v>10</v>
      </c>
      <c r="E27" s="59">
        <f>'Shipping Invoice'!J31*$N$1</f>
        <v>0.94</v>
      </c>
      <c r="F27" s="59">
        <f t="shared" si="0"/>
        <v>9.3999999999999986</v>
      </c>
      <c r="G27" s="60">
        <f t="shared" si="1"/>
        <v>33.520399999999995</v>
      </c>
      <c r="H27" s="63">
        <f t="shared" si="2"/>
        <v>335.20399999999995</v>
      </c>
    </row>
    <row r="28" spans="1:13" s="62" customFormat="1" ht="25.5">
      <c r="A28" s="56" t="str">
        <f>IF((LEN('Copy paste to Here'!G32))&gt;5,((CONCATENATE('Copy paste to Here'!G32," &amp; ",'Copy paste to Here'!D32,"  &amp;  ",'Copy paste to Here'!E32))),"Empty Cell")</f>
        <v>PVD plated 316L steel ball closure ring, 14g (1.6mm) with 3mm frosted steel ball &amp; Size: 8mm  &amp;  Color: Blue</v>
      </c>
      <c r="B28" s="57" t="str">
        <f>'Copy paste to Here'!C32</f>
        <v>BCRT14F3</v>
      </c>
      <c r="C28" s="57" t="s">
        <v>731</v>
      </c>
      <c r="D28" s="58">
        <f>Invoice!B32</f>
        <v>10</v>
      </c>
      <c r="E28" s="59">
        <f>'Shipping Invoice'!J32*$N$1</f>
        <v>0.52</v>
      </c>
      <c r="F28" s="59">
        <f t="shared" si="0"/>
        <v>5.2</v>
      </c>
      <c r="G28" s="60">
        <f t="shared" si="1"/>
        <v>18.543199999999999</v>
      </c>
      <c r="H28" s="63">
        <f t="shared" si="2"/>
        <v>185.43199999999999</v>
      </c>
    </row>
    <row r="29" spans="1:13" s="62" customFormat="1" ht="25.5">
      <c r="A29" s="56" t="str">
        <f>IF((LEN('Copy paste to Here'!G33))&gt;5,((CONCATENATE('Copy paste to Here'!G33," &amp; ",'Copy paste to Here'!D33,"  &amp;  ",'Copy paste to Here'!E33))),"Empty Cell")</f>
        <v>PVD plated 316L steel ball closure ring, 14g (1.6mm) with 3mm frosted steel ball &amp; Size: 8mm  &amp;  Color: Gold</v>
      </c>
      <c r="B29" s="57" t="str">
        <f>'Copy paste to Here'!C33</f>
        <v>BCRT14F3</v>
      </c>
      <c r="C29" s="57" t="s">
        <v>731</v>
      </c>
      <c r="D29" s="58">
        <f>Invoice!B33</f>
        <v>10</v>
      </c>
      <c r="E29" s="59">
        <f>'Shipping Invoice'!J33*$N$1</f>
        <v>0.52</v>
      </c>
      <c r="F29" s="59">
        <f t="shared" si="0"/>
        <v>5.2</v>
      </c>
      <c r="G29" s="60">
        <f t="shared" si="1"/>
        <v>18.543199999999999</v>
      </c>
      <c r="H29" s="63">
        <f t="shared" si="2"/>
        <v>185.43199999999999</v>
      </c>
    </row>
    <row r="30" spans="1:13" s="62" customFormat="1" ht="25.5">
      <c r="A30" s="56" t="str">
        <f>IF((LEN('Copy paste to Here'!G34))&gt;5,((CONCATENATE('Copy paste to Here'!G34," &amp; ",'Copy paste to Here'!D34,"  &amp;  ",'Copy paste to Here'!E34))),"Empty Cell")</f>
        <v>PVD plated 316L steel ball closure ring, 14g (1.6mm) with 3mm frosted steel ball &amp; Size: 8mm  &amp;  Crystal Color: Rainbow</v>
      </c>
      <c r="B30" s="57" t="str">
        <f>'Copy paste to Here'!C34</f>
        <v>BCRT14F3</v>
      </c>
      <c r="C30" s="57" t="s">
        <v>731</v>
      </c>
      <c r="D30" s="58">
        <f>Invoice!B34</f>
        <v>10</v>
      </c>
      <c r="E30" s="59">
        <f>'Shipping Invoice'!J34*$N$1</f>
        <v>0.52</v>
      </c>
      <c r="F30" s="59">
        <f t="shared" si="0"/>
        <v>5.2</v>
      </c>
      <c r="G30" s="60">
        <f t="shared" si="1"/>
        <v>18.543199999999999</v>
      </c>
      <c r="H30" s="63">
        <f t="shared" si="2"/>
        <v>185.43199999999999</v>
      </c>
    </row>
    <row r="31" spans="1:13" s="62" customFormat="1" ht="25.5">
      <c r="A31" s="56" t="str">
        <f>IF((LEN('Copy paste to Here'!G35))&gt;5,((CONCATENATE('Copy paste to Here'!G35," &amp; ",'Copy paste to Here'!D35,"  &amp;  ",'Copy paste to Here'!E35))),"Empty Cell")</f>
        <v xml:space="preserve">High polished annealed surgical steel fixed bead ring, 18g (1mm) in a twisted wire design &amp; Length: 6mm  &amp;  </v>
      </c>
      <c r="B31" s="57" t="str">
        <f>'Copy paste to Here'!C35</f>
        <v>BEDR18W</v>
      </c>
      <c r="C31" s="57" t="s">
        <v>734</v>
      </c>
      <c r="D31" s="58">
        <f>Invoice!B35</f>
        <v>40</v>
      </c>
      <c r="E31" s="59">
        <f>'Shipping Invoice'!J35*$N$1</f>
        <v>0.28999999999999998</v>
      </c>
      <c r="F31" s="59">
        <f t="shared" si="0"/>
        <v>11.6</v>
      </c>
      <c r="G31" s="60">
        <f t="shared" si="1"/>
        <v>10.341399999999998</v>
      </c>
      <c r="H31" s="63">
        <f t="shared" si="2"/>
        <v>413.65599999999995</v>
      </c>
    </row>
    <row r="32" spans="1:13" s="62" customFormat="1" ht="48">
      <c r="A32" s="56" t="str">
        <f>IF((LEN('Copy paste to Here'!G36))&gt;5,((CONCATENATE('Copy paste to Here'!G36," &amp; ",'Copy paste to Here'!D36,"  &amp;  ",'Copy paste to Here'!E36))),"Empty Cell")</f>
        <v>Wholesale silver nose piercing bulk of 1000, 500, 250 or 100 pcs.of 925 sterling silver nose bones, 22g (0.6mm) with 1.25mm round prong set Cubic zirconia stone (CZ) &amp; Quantity In Bulk: 100 pcs.  &amp;  Cz Color: Clear</v>
      </c>
      <c r="B32" s="57" t="str">
        <f>'Copy paste to Here'!C36</f>
        <v>BLK518</v>
      </c>
      <c r="C32" s="57" t="s">
        <v>849</v>
      </c>
      <c r="D32" s="58">
        <f>Invoice!B36</f>
        <v>1</v>
      </c>
      <c r="E32" s="59">
        <f>'Shipping Invoice'!J36*$N$1</f>
        <v>25.21</v>
      </c>
      <c r="F32" s="59">
        <f t="shared" si="0"/>
        <v>25.21</v>
      </c>
      <c r="G32" s="60">
        <f t="shared" si="1"/>
        <v>898.98859999999991</v>
      </c>
      <c r="H32" s="63">
        <f t="shared" si="2"/>
        <v>898.98859999999991</v>
      </c>
    </row>
    <row r="33" spans="1:8" s="62" customFormat="1" ht="36">
      <c r="A33" s="56" t="str">
        <f>IF((LEN('Copy paste to Here'!G37))&gt;5,((CONCATENATE('Copy paste to Here'!G37," &amp; ",'Copy paste to Here'!D37,"  &amp;  ",'Copy paste to Here'!E37))),"Empty Cell")</f>
        <v>Surgical steel belly banana, 14g (1.6mm) with a 5 &amp; 8mm multi-crystal ferido glued balls with a cute dotted design and resin cover &amp; Length: 8mm  &amp;  Color: # 3 in picture</v>
      </c>
      <c r="B33" s="57" t="str">
        <f>'Copy paste to Here'!C37</f>
        <v>BN2FRGA</v>
      </c>
      <c r="C33" s="57" t="s">
        <v>738</v>
      </c>
      <c r="D33" s="58">
        <f>Invoice!B37</f>
        <v>2</v>
      </c>
      <c r="E33" s="59">
        <f>'Shipping Invoice'!J37*$N$1</f>
        <v>5.18</v>
      </c>
      <c r="F33" s="59">
        <f t="shared" si="0"/>
        <v>10.36</v>
      </c>
      <c r="G33" s="60">
        <f t="shared" si="1"/>
        <v>184.71879999999996</v>
      </c>
      <c r="H33" s="63">
        <f t="shared" si="2"/>
        <v>369.43759999999992</v>
      </c>
    </row>
    <row r="34" spans="1:8" s="62" customFormat="1" ht="36">
      <c r="A34" s="56" t="str">
        <f>IF((LEN('Copy paste to Here'!G38))&gt;5,((CONCATENATE('Copy paste to Here'!G38," &amp; ",'Copy paste to Here'!D38,"  &amp;  ",'Copy paste to Here'!E38))),"Empty Cell")</f>
        <v>Surgical steel belly banana, 14g (1.6mm) with 5 &amp; 8mm multi-crystal ferido glued balls in a two color design with resin cover &amp; Length: 10mm  &amp;  Color: # 1 in picture</v>
      </c>
      <c r="B34" s="57" t="str">
        <f>'Copy paste to Here'!C38</f>
        <v>BN2FRGE</v>
      </c>
      <c r="C34" s="57" t="s">
        <v>740</v>
      </c>
      <c r="D34" s="58">
        <f>Invoice!B38</f>
        <v>2</v>
      </c>
      <c r="E34" s="59">
        <f>'Shipping Invoice'!J38*$N$1</f>
        <v>5.18</v>
      </c>
      <c r="F34" s="59">
        <f t="shared" si="0"/>
        <v>10.36</v>
      </c>
      <c r="G34" s="60">
        <f t="shared" si="1"/>
        <v>184.71879999999996</v>
      </c>
      <c r="H34" s="63">
        <f t="shared" si="2"/>
        <v>369.43759999999992</v>
      </c>
    </row>
    <row r="35" spans="1:8" s="62" customFormat="1" ht="24">
      <c r="A35" s="56" t="str">
        <f>IF((LEN('Copy paste to Here'!G39))&gt;5,((CONCATENATE('Copy paste to Here'!G39," &amp; ",'Copy paste to Here'!D39,"  &amp;  ",'Copy paste to Here'!E39))),"Empty Cell")</f>
        <v xml:space="preserve">Surgical Steel belly banana, 14g (1.6mm) with two 5mm balls &amp; Length: 6mm  &amp;  </v>
      </c>
      <c r="B35" s="57" t="str">
        <f>'Copy paste to Here'!C39</f>
        <v>BNB5</v>
      </c>
      <c r="C35" s="57" t="s">
        <v>742</v>
      </c>
      <c r="D35" s="58">
        <f>Invoice!B39</f>
        <v>10</v>
      </c>
      <c r="E35" s="59">
        <f>'Shipping Invoice'!J39*$N$1</f>
        <v>0.21</v>
      </c>
      <c r="F35" s="59">
        <f t="shared" si="0"/>
        <v>2.1</v>
      </c>
      <c r="G35" s="60">
        <f t="shared" si="1"/>
        <v>7.488599999999999</v>
      </c>
      <c r="H35" s="63">
        <f t="shared" si="2"/>
        <v>74.885999999999996</v>
      </c>
    </row>
    <row r="36" spans="1:8" s="62" customFormat="1" ht="24">
      <c r="A36" s="56" t="str">
        <f>IF((LEN('Copy paste to Here'!G40))&gt;5,((CONCATENATE('Copy paste to Here'!G40," &amp; ",'Copy paste to Here'!D40,"  &amp;  ",'Copy paste to Here'!E40))),"Empty Cell")</f>
        <v xml:space="preserve">Surgical Steel belly banana, 14g (1.6mm) with two 5mm balls &amp; Length: 8mm  &amp;  </v>
      </c>
      <c r="B36" s="57" t="str">
        <f>'Copy paste to Here'!C40</f>
        <v>BNB5</v>
      </c>
      <c r="C36" s="57" t="s">
        <v>742</v>
      </c>
      <c r="D36" s="58">
        <f>Invoice!B40</f>
        <v>10</v>
      </c>
      <c r="E36" s="59">
        <f>'Shipping Invoice'!J40*$N$1</f>
        <v>0.21</v>
      </c>
      <c r="F36" s="59">
        <f t="shared" si="0"/>
        <v>2.1</v>
      </c>
      <c r="G36" s="60">
        <f t="shared" si="1"/>
        <v>7.488599999999999</v>
      </c>
      <c r="H36" s="63">
        <f t="shared" si="2"/>
        <v>74.885999999999996</v>
      </c>
    </row>
    <row r="37" spans="1:8" s="62" customFormat="1" ht="24">
      <c r="A37" s="56" t="str">
        <f>IF((LEN('Copy paste to Here'!G41))&gt;5,((CONCATENATE('Copy paste to Here'!G41," &amp; ",'Copy paste to Here'!D41,"  &amp;  ",'Copy paste to Here'!E41))),"Empty Cell")</f>
        <v xml:space="preserve">Surgical Steel belly banana, 14g (1.6mm) with two 5mm balls &amp; Length: 10mm  &amp;  </v>
      </c>
      <c r="B37" s="57" t="str">
        <f>'Copy paste to Here'!C41</f>
        <v>BNB5</v>
      </c>
      <c r="C37" s="57" t="s">
        <v>742</v>
      </c>
      <c r="D37" s="58">
        <f>Invoice!B41</f>
        <v>10</v>
      </c>
      <c r="E37" s="59">
        <f>'Shipping Invoice'!J41*$N$1</f>
        <v>0.21</v>
      </c>
      <c r="F37" s="59">
        <f t="shared" si="0"/>
        <v>2.1</v>
      </c>
      <c r="G37" s="60">
        <f t="shared" si="1"/>
        <v>7.488599999999999</v>
      </c>
      <c r="H37" s="63">
        <f t="shared" si="2"/>
        <v>74.885999999999996</v>
      </c>
    </row>
    <row r="38" spans="1:8" s="62" customFormat="1" ht="24">
      <c r="A38" s="56" t="str">
        <f>IF((LEN('Copy paste to Here'!G42))&gt;5,((CONCATENATE('Copy paste to Here'!G42," &amp; ",'Copy paste to Here'!D42,"  &amp;  ",'Copy paste to Here'!E42))),"Empty Cell")</f>
        <v xml:space="preserve">Surgical Steel belly banana, 14g (1.6mm) with two 5mm balls &amp; Length: 11mm  &amp;  </v>
      </c>
      <c r="B38" s="57" t="str">
        <f>'Copy paste to Here'!C42</f>
        <v>BNB5</v>
      </c>
      <c r="C38" s="57" t="s">
        <v>742</v>
      </c>
      <c r="D38" s="58">
        <f>Invoice!B42</f>
        <v>10</v>
      </c>
      <c r="E38" s="59">
        <f>'Shipping Invoice'!J42*$N$1</f>
        <v>0.21</v>
      </c>
      <c r="F38" s="59">
        <f t="shared" si="0"/>
        <v>2.1</v>
      </c>
      <c r="G38" s="60">
        <f t="shared" si="1"/>
        <v>7.488599999999999</v>
      </c>
      <c r="H38" s="63">
        <f t="shared" si="2"/>
        <v>74.885999999999996</v>
      </c>
    </row>
    <row r="39" spans="1:8" s="62" customFormat="1" ht="24">
      <c r="A39" s="56" t="str">
        <f>IF((LEN('Copy paste to Here'!G43))&gt;5,((CONCATENATE('Copy paste to Here'!G43," &amp; ",'Copy paste to Here'!D43,"  &amp;  ",'Copy paste to Here'!E43))),"Empty Cell")</f>
        <v xml:space="preserve">Surgical Steel belly banana, 14g (1.6mm) with two 5mm balls &amp; Length: 12mm  &amp;  </v>
      </c>
      <c r="B39" s="57" t="str">
        <f>'Copy paste to Here'!C43</f>
        <v>BNB5</v>
      </c>
      <c r="C39" s="57" t="s">
        <v>742</v>
      </c>
      <c r="D39" s="58">
        <f>Invoice!B43</f>
        <v>10</v>
      </c>
      <c r="E39" s="59">
        <f>'Shipping Invoice'!J43*$N$1</f>
        <v>0.21</v>
      </c>
      <c r="F39" s="59">
        <f t="shared" si="0"/>
        <v>2.1</v>
      </c>
      <c r="G39" s="60">
        <f t="shared" si="1"/>
        <v>7.488599999999999</v>
      </c>
      <c r="H39" s="63">
        <f t="shared" si="2"/>
        <v>74.885999999999996</v>
      </c>
    </row>
    <row r="40" spans="1:8" s="62" customFormat="1" ht="24">
      <c r="A40" s="56" t="str">
        <f>IF((LEN('Copy paste to Here'!G44))&gt;5,((CONCATENATE('Copy paste to Here'!G44," &amp; ",'Copy paste to Here'!D44,"  &amp;  ",'Copy paste to Here'!E44))),"Empty Cell")</f>
        <v xml:space="preserve">Surgical Steel belly banana, 14g (1.6mm) with two 5mm balls &amp; Length: 14mm  &amp;  </v>
      </c>
      <c r="B40" s="57" t="str">
        <f>'Copy paste to Here'!C44</f>
        <v>BNB5</v>
      </c>
      <c r="C40" s="57" t="s">
        <v>742</v>
      </c>
      <c r="D40" s="58">
        <f>Invoice!B44</f>
        <v>10</v>
      </c>
      <c r="E40" s="59">
        <f>'Shipping Invoice'!J44*$N$1</f>
        <v>0.21</v>
      </c>
      <c r="F40" s="59">
        <f t="shared" si="0"/>
        <v>2.1</v>
      </c>
      <c r="G40" s="60">
        <f t="shared" si="1"/>
        <v>7.488599999999999</v>
      </c>
      <c r="H40" s="63">
        <f t="shared" si="2"/>
        <v>74.885999999999996</v>
      </c>
    </row>
    <row r="41" spans="1:8" s="62" customFormat="1" ht="24">
      <c r="A41" s="56" t="str">
        <f>IF((LEN('Copy paste to Here'!G45))&gt;5,((CONCATENATE('Copy paste to Here'!G45," &amp; ",'Copy paste to Here'!D45,"  &amp;  ",'Copy paste to Here'!E45))),"Empty Cell")</f>
        <v xml:space="preserve">Surgical Steel belly banana, 14g (1.6mm) with two 5mm balls &amp; Length: 16mm  &amp;  </v>
      </c>
      <c r="B41" s="57" t="str">
        <f>'Copy paste to Here'!C45</f>
        <v>BNB5</v>
      </c>
      <c r="C41" s="57" t="s">
        <v>742</v>
      </c>
      <c r="D41" s="58">
        <f>Invoice!B45</f>
        <v>10</v>
      </c>
      <c r="E41" s="59">
        <f>'Shipping Invoice'!J45*$N$1</f>
        <v>0.21</v>
      </c>
      <c r="F41" s="59">
        <f t="shared" si="0"/>
        <v>2.1</v>
      </c>
      <c r="G41" s="60">
        <f t="shared" si="1"/>
        <v>7.488599999999999</v>
      </c>
      <c r="H41" s="63">
        <f t="shared" si="2"/>
        <v>74.885999999999996</v>
      </c>
    </row>
    <row r="42" spans="1:8" s="62" customFormat="1" ht="24">
      <c r="A42" s="56" t="str">
        <f>IF((LEN('Copy paste to Here'!G46))&gt;5,((CONCATENATE('Copy paste to Here'!G46," &amp; ",'Copy paste to Here'!D46,"  &amp;  ",'Copy paste to Here'!E46))),"Empty Cell")</f>
        <v xml:space="preserve">Surgical steel banana, 16g (1.2mm) with two 5mm balls &amp; Length: 6mm  &amp;  </v>
      </c>
      <c r="B42" s="57" t="str">
        <f>'Copy paste to Here'!C46</f>
        <v>BNB5S</v>
      </c>
      <c r="C42" s="57" t="s">
        <v>744</v>
      </c>
      <c r="D42" s="58">
        <f>Invoice!B46</f>
        <v>20</v>
      </c>
      <c r="E42" s="59">
        <f>'Shipping Invoice'!J46*$N$1</f>
        <v>0.21</v>
      </c>
      <c r="F42" s="59">
        <f t="shared" si="0"/>
        <v>4.2</v>
      </c>
      <c r="G42" s="60">
        <f t="shared" si="1"/>
        <v>7.488599999999999</v>
      </c>
      <c r="H42" s="63">
        <f t="shared" si="2"/>
        <v>149.77199999999999</v>
      </c>
    </row>
    <row r="43" spans="1:8" s="62" customFormat="1" ht="24">
      <c r="A43" s="56" t="str">
        <f>IF((LEN('Copy paste to Here'!G47))&gt;5,((CONCATENATE('Copy paste to Here'!G47," &amp; ",'Copy paste to Here'!D47,"  &amp;  ",'Copy paste to Here'!E47))),"Empty Cell")</f>
        <v xml:space="preserve">Surgical steel banana, 16g (1.2mm) with two 5mm balls &amp; Length: 8mm  &amp;  </v>
      </c>
      <c r="B43" s="57" t="str">
        <f>'Copy paste to Here'!C47</f>
        <v>BNB5S</v>
      </c>
      <c r="C43" s="57" t="s">
        <v>744</v>
      </c>
      <c r="D43" s="58">
        <f>Invoice!B47</f>
        <v>20</v>
      </c>
      <c r="E43" s="59">
        <f>'Shipping Invoice'!J47*$N$1</f>
        <v>0.21</v>
      </c>
      <c r="F43" s="59">
        <f t="shared" si="0"/>
        <v>4.2</v>
      </c>
      <c r="G43" s="60">
        <f t="shared" si="1"/>
        <v>7.488599999999999</v>
      </c>
      <c r="H43" s="63">
        <f t="shared" si="2"/>
        <v>149.77199999999999</v>
      </c>
    </row>
    <row r="44" spans="1:8" s="62" customFormat="1" ht="24">
      <c r="A44" s="56" t="str">
        <f>IF((LEN('Copy paste to Here'!G48))&gt;5,((CONCATENATE('Copy paste to Here'!G48," &amp; ",'Copy paste to Here'!D48,"  &amp;  ",'Copy paste to Here'!E48))),"Empty Cell")</f>
        <v xml:space="preserve">Surgical steel banana, 16g (1.2mm) with two 5mm balls &amp; Length: 10mm  &amp;  </v>
      </c>
      <c r="B44" s="57" t="str">
        <f>'Copy paste to Here'!C48</f>
        <v>BNB5S</v>
      </c>
      <c r="C44" s="57" t="s">
        <v>744</v>
      </c>
      <c r="D44" s="58">
        <f>Invoice!B48</f>
        <v>20</v>
      </c>
      <c r="E44" s="59">
        <f>'Shipping Invoice'!J48*$N$1</f>
        <v>0.21</v>
      </c>
      <c r="F44" s="59">
        <f t="shared" si="0"/>
        <v>4.2</v>
      </c>
      <c r="G44" s="60">
        <f t="shared" si="1"/>
        <v>7.488599999999999</v>
      </c>
      <c r="H44" s="63">
        <f t="shared" si="2"/>
        <v>149.77199999999999</v>
      </c>
    </row>
    <row r="45" spans="1:8" s="62" customFormat="1" ht="24">
      <c r="A45" s="56" t="str">
        <f>IF((LEN('Copy paste to Here'!G49))&gt;5,((CONCATENATE('Copy paste to Here'!G49," &amp; ",'Copy paste to Here'!D49,"  &amp;  ",'Copy paste to Here'!E49))),"Empty Cell")</f>
        <v xml:space="preserve">Surgical steel banana, 16g (1.2mm) with two 5mm balls &amp; Length: 11mm  &amp;  </v>
      </c>
      <c r="B45" s="57" t="str">
        <f>'Copy paste to Here'!C49</f>
        <v>BNB5S</v>
      </c>
      <c r="C45" s="57" t="s">
        <v>744</v>
      </c>
      <c r="D45" s="58">
        <f>Invoice!B49</f>
        <v>20</v>
      </c>
      <c r="E45" s="59">
        <f>'Shipping Invoice'!J49*$N$1</f>
        <v>0.21</v>
      </c>
      <c r="F45" s="59">
        <f t="shared" si="0"/>
        <v>4.2</v>
      </c>
      <c r="G45" s="60">
        <f t="shared" si="1"/>
        <v>7.488599999999999</v>
      </c>
      <c r="H45" s="63">
        <f t="shared" si="2"/>
        <v>149.77199999999999</v>
      </c>
    </row>
    <row r="46" spans="1:8" s="62" customFormat="1" ht="24">
      <c r="A46" s="56" t="str">
        <f>IF((LEN('Copy paste to Here'!G50))&gt;5,((CONCATENATE('Copy paste to Here'!G50," &amp; ",'Copy paste to Here'!D50,"  &amp;  ",'Copy paste to Here'!E50))),"Empty Cell")</f>
        <v xml:space="preserve">Surgical steel banana, 16g (1.2mm) with two 5mm balls &amp; Length: 12mm  &amp;  </v>
      </c>
      <c r="B46" s="57" t="str">
        <f>'Copy paste to Here'!C50</f>
        <v>BNB5S</v>
      </c>
      <c r="C46" s="57" t="s">
        <v>744</v>
      </c>
      <c r="D46" s="58">
        <f>Invoice!B50</f>
        <v>20</v>
      </c>
      <c r="E46" s="59">
        <f>'Shipping Invoice'!J50*$N$1</f>
        <v>0.21</v>
      </c>
      <c r="F46" s="59">
        <f t="shared" si="0"/>
        <v>4.2</v>
      </c>
      <c r="G46" s="60">
        <f t="shared" si="1"/>
        <v>7.488599999999999</v>
      </c>
      <c r="H46" s="63">
        <f t="shared" si="2"/>
        <v>149.77199999999999</v>
      </c>
    </row>
    <row r="47" spans="1:8" s="62" customFormat="1" ht="24">
      <c r="A47" s="56" t="str">
        <f>IF((LEN('Copy paste to Here'!G51))&gt;5,((CONCATENATE('Copy paste to Here'!G51," &amp; ",'Copy paste to Here'!D51,"  &amp;  ",'Copy paste to Here'!E51))),"Empty Cell")</f>
        <v xml:space="preserve">Surgical steel banana, 16g (1.2mm) with two 5mm balls &amp; Length: 13mm  &amp;  </v>
      </c>
      <c r="B47" s="57" t="str">
        <f>'Copy paste to Here'!C51</f>
        <v>BNB5S</v>
      </c>
      <c r="C47" s="57" t="s">
        <v>744</v>
      </c>
      <c r="D47" s="58">
        <f>Invoice!B51</f>
        <v>20</v>
      </c>
      <c r="E47" s="59">
        <f>'Shipping Invoice'!J51*$N$1</f>
        <v>0.21</v>
      </c>
      <c r="F47" s="59">
        <f t="shared" si="0"/>
        <v>4.2</v>
      </c>
      <c r="G47" s="60">
        <f t="shared" si="1"/>
        <v>7.488599999999999</v>
      </c>
      <c r="H47" s="63">
        <f t="shared" si="2"/>
        <v>149.77199999999999</v>
      </c>
    </row>
    <row r="48" spans="1:8" s="62" customFormat="1" ht="24">
      <c r="A48" s="56" t="str">
        <f>IF((LEN('Copy paste to Here'!G52))&gt;5,((CONCATENATE('Copy paste to Here'!G52," &amp; ",'Copy paste to Here'!D52,"  &amp;  ",'Copy paste to Here'!E52))),"Empty Cell")</f>
        <v xml:space="preserve">Surgical steel banana, 16g (1.2mm) with two 5mm balls &amp; Length: 14mm  &amp;  </v>
      </c>
      <c r="B48" s="57" t="str">
        <f>'Copy paste to Here'!C52</f>
        <v>BNB5S</v>
      </c>
      <c r="C48" s="57" t="s">
        <v>744</v>
      </c>
      <c r="D48" s="58">
        <f>Invoice!B52</f>
        <v>20</v>
      </c>
      <c r="E48" s="59">
        <f>'Shipping Invoice'!J52*$N$1</f>
        <v>0.21</v>
      </c>
      <c r="F48" s="59">
        <f t="shared" si="0"/>
        <v>4.2</v>
      </c>
      <c r="G48" s="60">
        <f t="shared" si="1"/>
        <v>7.488599999999999</v>
      </c>
      <c r="H48" s="63">
        <f t="shared" si="2"/>
        <v>149.77199999999999</v>
      </c>
    </row>
    <row r="49" spans="1:8" s="62" customFormat="1" ht="24">
      <c r="A49" s="56" t="str">
        <f>IF((LEN('Copy paste to Here'!G53))&gt;5,((CONCATENATE('Copy paste to Here'!G53," &amp; ",'Copy paste to Here'!D53,"  &amp;  ",'Copy paste to Here'!E53))),"Empty Cell")</f>
        <v xml:space="preserve">Surgical steel banana, 16g (1.2mm) with two 5mm balls &amp; Length: 16mm  &amp;  </v>
      </c>
      <c r="B49" s="57" t="str">
        <f>'Copy paste to Here'!C53</f>
        <v>BNB5S</v>
      </c>
      <c r="C49" s="57" t="s">
        <v>744</v>
      </c>
      <c r="D49" s="58">
        <f>Invoice!B53</f>
        <v>20</v>
      </c>
      <c r="E49" s="59">
        <f>'Shipping Invoice'!J53*$N$1</f>
        <v>0.21</v>
      </c>
      <c r="F49" s="59">
        <f t="shared" si="0"/>
        <v>4.2</v>
      </c>
      <c r="G49" s="60">
        <f t="shared" si="1"/>
        <v>7.488599999999999</v>
      </c>
      <c r="H49" s="63">
        <f t="shared" si="2"/>
        <v>149.77199999999999</v>
      </c>
    </row>
    <row r="50" spans="1:8" s="62" customFormat="1" ht="24">
      <c r="A50" s="56" t="str">
        <f>IF((LEN('Copy paste to Here'!G54))&gt;5,((CONCATENATE('Copy paste to Here'!G54," &amp; ",'Copy paste to Here'!D54,"  &amp;  ",'Copy paste to Here'!E54))),"Empty Cell")</f>
        <v xml:space="preserve">Surgical steel eyebrow banana, 16g (1.2mm) with two 3mm balls &amp; Length: 6mm  &amp;  </v>
      </c>
      <c r="B50" s="57" t="str">
        <f>'Copy paste to Here'!C54</f>
        <v>BNEB</v>
      </c>
      <c r="C50" s="57" t="s">
        <v>746</v>
      </c>
      <c r="D50" s="58">
        <f>Invoice!B54</f>
        <v>50</v>
      </c>
      <c r="E50" s="59">
        <f>'Shipping Invoice'!J54*$N$1</f>
        <v>0.16</v>
      </c>
      <c r="F50" s="59">
        <f t="shared" si="0"/>
        <v>8</v>
      </c>
      <c r="G50" s="60">
        <f t="shared" si="1"/>
        <v>5.7055999999999996</v>
      </c>
      <c r="H50" s="63">
        <f t="shared" si="2"/>
        <v>285.27999999999997</v>
      </c>
    </row>
    <row r="51" spans="1:8" s="62" customFormat="1" ht="24">
      <c r="A51" s="56" t="str">
        <f>IF((LEN('Copy paste to Here'!G55))&gt;5,((CONCATENATE('Copy paste to Here'!G55," &amp; ",'Copy paste to Here'!D55,"  &amp;  ",'Copy paste to Here'!E55))),"Empty Cell")</f>
        <v xml:space="preserve">Surgical steel eyebrow banana, 16g (1.2mm) with two 3mm balls &amp; Length: 7mm  &amp;  </v>
      </c>
      <c r="B51" s="57" t="str">
        <f>'Copy paste to Here'!C55</f>
        <v>BNEB</v>
      </c>
      <c r="C51" s="57" t="s">
        <v>746</v>
      </c>
      <c r="D51" s="58">
        <f>Invoice!B55</f>
        <v>50</v>
      </c>
      <c r="E51" s="59">
        <f>'Shipping Invoice'!J55*$N$1</f>
        <v>0.16</v>
      </c>
      <c r="F51" s="59">
        <f t="shared" si="0"/>
        <v>8</v>
      </c>
      <c r="G51" s="60">
        <f t="shared" si="1"/>
        <v>5.7055999999999996</v>
      </c>
      <c r="H51" s="63">
        <f t="shared" si="2"/>
        <v>285.27999999999997</v>
      </c>
    </row>
    <row r="52" spans="1:8" s="62" customFormat="1" ht="24">
      <c r="A52" s="56" t="str">
        <f>IF((LEN('Copy paste to Here'!G56))&gt;5,((CONCATENATE('Copy paste to Here'!G56," &amp; ",'Copy paste to Here'!D56,"  &amp;  ",'Copy paste to Here'!E56))),"Empty Cell")</f>
        <v xml:space="preserve">Surgical steel eyebrow banana, 16g (1.2mm) with two 3mm balls &amp; Length: 8mm  &amp;  </v>
      </c>
      <c r="B52" s="57" t="str">
        <f>'Copy paste to Here'!C56</f>
        <v>BNEB</v>
      </c>
      <c r="C52" s="57" t="s">
        <v>746</v>
      </c>
      <c r="D52" s="58">
        <f>Invoice!B56</f>
        <v>50</v>
      </c>
      <c r="E52" s="59">
        <f>'Shipping Invoice'!J56*$N$1</f>
        <v>0.16</v>
      </c>
      <c r="F52" s="59">
        <f t="shared" si="0"/>
        <v>8</v>
      </c>
      <c r="G52" s="60">
        <f t="shared" si="1"/>
        <v>5.7055999999999996</v>
      </c>
      <c r="H52" s="63">
        <f t="shared" si="2"/>
        <v>285.27999999999997</v>
      </c>
    </row>
    <row r="53" spans="1:8" s="62" customFormat="1" ht="24">
      <c r="A53" s="56" t="str">
        <f>IF((LEN('Copy paste to Here'!G57))&gt;5,((CONCATENATE('Copy paste to Here'!G57," &amp; ",'Copy paste to Here'!D57,"  &amp;  ",'Copy paste to Here'!E57))),"Empty Cell")</f>
        <v xml:space="preserve">Surgical steel eyebrow banana, 16g (1.2mm) with two 3mm balls &amp; Length: 9mm  &amp;  </v>
      </c>
      <c r="B53" s="57" t="str">
        <f>'Copy paste to Here'!C57</f>
        <v>BNEB</v>
      </c>
      <c r="C53" s="57" t="s">
        <v>746</v>
      </c>
      <c r="D53" s="58">
        <f>Invoice!B57</f>
        <v>50</v>
      </c>
      <c r="E53" s="59">
        <f>'Shipping Invoice'!J57*$N$1</f>
        <v>0.16</v>
      </c>
      <c r="F53" s="59">
        <f t="shared" si="0"/>
        <v>8</v>
      </c>
      <c r="G53" s="60">
        <f t="shared" si="1"/>
        <v>5.7055999999999996</v>
      </c>
      <c r="H53" s="63">
        <f t="shared" si="2"/>
        <v>285.27999999999997</v>
      </c>
    </row>
    <row r="54" spans="1:8" s="62" customFormat="1" ht="24">
      <c r="A54" s="56" t="str">
        <f>IF((LEN('Copy paste to Here'!G58))&gt;5,((CONCATENATE('Copy paste to Here'!G58," &amp; ",'Copy paste to Here'!D58,"  &amp;  ",'Copy paste to Here'!E58))),"Empty Cell")</f>
        <v xml:space="preserve">Surgical steel eyebrow banana, 16g (1.2mm) with two 3mm balls &amp; Length: 10mm  &amp;  </v>
      </c>
      <c r="B54" s="57" t="str">
        <f>'Copy paste to Here'!C58</f>
        <v>BNEB</v>
      </c>
      <c r="C54" s="57" t="s">
        <v>746</v>
      </c>
      <c r="D54" s="58">
        <f>Invoice!B58</f>
        <v>50</v>
      </c>
      <c r="E54" s="59">
        <f>'Shipping Invoice'!J58*$N$1</f>
        <v>0.16</v>
      </c>
      <c r="F54" s="59">
        <f t="shared" si="0"/>
        <v>8</v>
      </c>
      <c r="G54" s="60">
        <f t="shared" si="1"/>
        <v>5.7055999999999996</v>
      </c>
      <c r="H54" s="63">
        <f t="shared" si="2"/>
        <v>285.27999999999997</v>
      </c>
    </row>
    <row r="55" spans="1:8" s="62" customFormat="1" ht="24">
      <c r="A55" s="56" t="str">
        <f>IF((LEN('Copy paste to Here'!G59))&gt;5,((CONCATENATE('Copy paste to Here'!G59," &amp; ",'Copy paste to Here'!D59,"  &amp;  ",'Copy paste to Here'!E59))),"Empty Cell")</f>
        <v xml:space="preserve">Surgical steel eyebrow banana, 16g (1.2mm) with two 3mm balls &amp; Length: 11mm  &amp;  </v>
      </c>
      <c r="B55" s="57" t="str">
        <f>'Copy paste to Here'!C59</f>
        <v>BNEB</v>
      </c>
      <c r="C55" s="57" t="s">
        <v>746</v>
      </c>
      <c r="D55" s="58">
        <f>Invoice!B59</f>
        <v>50</v>
      </c>
      <c r="E55" s="59">
        <f>'Shipping Invoice'!J59*$N$1</f>
        <v>0.16</v>
      </c>
      <c r="F55" s="59">
        <f t="shared" si="0"/>
        <v>8</v>
      </c>
      <c r="G55" s="60">
        <f t="shared" si="1"/>
        <v>5.7055999999999996</v>
      </c>
      <c r="H55" s="63">
        <f t="shared" si="2"/>
        <v>285.27999999999997</v>
      </c>
    </row>
    <row r="56" spans="1:8" s="62" customFormat="1" ht="24">
      <c r="A56" s="56" t="str">
        <f>IF((LEN('Copy paste to Here'!G60))&gt;5,((CONCATENATE('Copy paste to Here'!G60," &amp; ",'Copy paste to Here'!D60,"  &amp;  ",'Copy paste to Here'!E60))),"Empty Cell")</f>
        <v xml:space="preserve">Surgical steel eyebrow banana, 16g (1.2mm) with two 3mm balls &amp; Length: 12mm  &amp;  </v>
      </c>
      <c r="B56" s="57" t="str">
        <f>'Copy paste to Here'!C60</f>
        <v>BNEB</v>
      </c>
      <c r="C56" s="57" t="s">
        <v>746</v>
      </c>
      <c r="D56" s="58">
        <f>Invoice!B60</f>
        <v>50</v>
      </c>
      <c r="E56" s="59">
        <f>'Shipping Invoice'!J60*$N$1</f>
        <v>0.16</v>
      </c>
      <c r="F56" s="59">
        <f t="shared" si="0"/>
        <v>8</v>
      </c>
      <c r="G56" s="60">
        <f t="shared" si="1"/>
        <v>5.7055999999999996</v>
      </c>
      <c r="H56" s="63">
        <f t="shared" si="2"/>
        <v>285.27999999999997</v>
      </c>
    </row>
    <row r="57" spans="1:8" s="62" customFormat="1" ht="25.5">
      <c r="A57" s="56" t="str">
        <f>IF((LEN('Copy paste to Here'!G61))&gt;5,((CONCATENATE('Copy paste to Here'!G61," &amp; ",'Copy paste to Here'!D61,"  &amp;  ",'Copy paste to Here'!E61))),"Empty Cell")</f>
        <v xml:space="preserve">Surgical steel eyebrow banana, 16g (1.2mm) with two 3mm balls &amp; Length: 13mm  &amp;  </v>
      </c>
      <c r="B57" s="57" t="str">
        <f>'Copy paste to Here'!C61</f>
        <v>BNEB</v>
      </c>
      <c r="C57" s="57" t="s">
        <v>850</v>
      </c>
      <c r="D57" s="58">
        <f>Invoice!B61</f>
        <v>50</v>
      </c>
      <c r="E57" s="59">
        <f>'Shipping Invoice'!J61*$N$1</f>
        <v>0.19</v>
      </c>
      <c r="F57" s="59">
        <f t="shared" si="0"/>
        <v>9.5</v>
      </c>
      <c r="G57" s="60">
        <f t="shared" si="1"/>
        <v>6.7753999999999994</v>
      </c>
      <c r="H57" s="63">
        <f t="shared" si="2"/>
        <v>338.77</v>
      </c>
    </row>
    <row r="58" spans="1:8" s="62" customFormat="1" ht="25.5">
      <c r="A58" s="56" t="str">
        <f>IF((LEN('Copy paste to Here'!G62))&gt;5,((CONCATENATE('Copy paste to Here'!G62," &amp; ",'Copy paste to Here'!D62,"  &amp;  ",'Copy paste to Here'!E62))),"Empty Cell")</f>
        <v xml:space="preserve">Surgical steel eyebrow banana, 16g (1.2mm) with two 3mm balls &amp; Length: 14mm  &amp;  </v>
      </c>
      <c r="B58" s="57" t="str">
        <f>'Copy paste to Here'!C62</f>
        <v>BNEB</v>
      </c>
      <c r="C58" s="57" t="s">
        <v>850</v>
      </c>
      <c r="D58" s="58">
        <f>Invoice!B62</f>
        <v>50</v>
      </c>
      <c r="E58" s="59">
        <f>'Shipping Invoice'!J62*$N$1</f>
        <v>0.19</v>
      </c>
      <c r="F58" s="59">
        <f t="shared" si="0"/>
        <v>9.5</v>
      </c>
      <c r="G58" s="60">
        <f t="shared" si="1"/>
        <v>6.7753999999999994</v>
      </c>
      <c r="H58" s="63">
        <f t="shared" si="2"/>
        <v>338.77</v>
      </c>
    </row>
    <row r="59" spans="1:8" s="62" customFormat="1" ht="25.5">
      <c r="A59" s="56" t="str">
        <f>IF((LEN('Copy paste to Here'!G63))&gt;5,((CONCATENATE('Copy paste to Here'!G63," &amp; ",'Copy paste to Here'!D63,"  &amp;  ",'Copy paste to Here'!E63))),"Empty Cell")</f>
        <v xml:space="preserve">Surgical steel eyebrow banana, 16g (1.2mm) with two 3mm balls &amp; Length: 16mm  &amp;  </v>
      </c>
      <c r="B59" s="57" t="str">
        <f>'Copy paste to Here'!C63</f>
        <v>BNEB</v>
      </c>
      <c r="C59" s="57" t="s">
        <v>850</v>
      </c>
      <c r="D59" s="58">
        <f>Invoice!B63</f>
        <v>50</v>
      </c>
      <c r="E59" s="59">
        <f>'Shipping Invoice'!J63*$N$1</f>
        <v>0.19</v>
      </c>
      <c r="F59" s="59">
        <f t="shared" si="0"/>
        <v>9.5</v>
      </c>
      <c r="G59" s="60">
        <f t="shared" si="1"/>
        <v>6.7753999999999994</v>
      </c>
      <c r="H59" s="63">
        <f t="shared" si="2"/>
        <v>338.77</v>
      </c>
    </row>
    <row r="60" spans="1:8" s="62" customFormat="1" ht="24">
      <c r="A60" s="56" t="str">
        <f>IF((LEN('Copy paste to Here'!G64))&gt;5,((CONCATENATE('Copy paste to Here'!G64," &amp; ",'Copy paste to Here'!D64,"  &amp;  ",'Copy paste to Here'!E64))),"Empty Cell")</f>
        <v xml:space="preserve">Surgical steel banana, 16g (1.2mm) with two 4mm balls &amp; Length: 6mm  &amp;  </v>
      </c>
      <c r="B60" s="57" t="str">
        <f>'Copy paste to Here'!C64</f>
        <v>BNEB4</v>
      </c>
      <c r="C60" s="57" t="s">
        <v>748</v>
      </c>
      <c r="D60" s="58">
        <f>Invoice!B64</f>
        <v>50</v>
      </c>
      <c r="E60" s="59">
        <f>'Shipping Invoice'!J64*$N$1</f>
        <v>0.21</v>
      </c>
      <c r="F60" s="59">
        <f t="shared" si="0"/>
        <v>10.5</v>
      </c>
      <c r="G60" s="60">
        <f t="shared" si="1"/>
        <v>7.488599999999999</v>
      </c>
      <c r="H60" s="63">
        <f t="shared" si="2"/>
        <v>374.42999999999995</v>
      </c>
    </row>
    <row r="61" spans="1:8" s="62" customFormat="1" ht="24">
      <c r="A61" s="56" t="str">
        <f>IF((LEN('Copy paste to Here'!G65))&gt;5,((CONCATENATE('Copy paste to Here'!G65," &amp; ",'Copy paste to Here'!D65,"  &amp;  ",'Copy paste to Here'!E65))),"Empty Cell")</f>
        <v xml:space="preserve">Surgical steel banana, 16g (1.2mm) with two 4mm balls &amp; Length: 8mm  &amp;  </v>
      </c>
      <c r="B61" s="57" t="str">
        <f>'Copy paste to Here'!C65</f>
        <v>BNEB4</v>
      </c>
      <c r="C61" s="57" t="s">
        <v>748</v>
      </c>
      <c r="D61" s="58">
        <f>Invoice!B65</f>
        <v>50</v>
      </c>
      <c r="E61" s="59">
        <f>'Shipping Invoice'!J65*$N$1</f>
        <v>0.21</v>
      </c>
      <c r="F61" s="59">
        <f t="shared" si="0"/>
        <v>10.5</v>
      </c>
      <c r="G61" s="60">
        <f t="shared" si="1"/>
        <v>7.488599999999999</v>
      </c>
      <c r="H61" s="63">
        <f t="shared" si="2"/>
        <v>374.42999999999995</v>
      </c>
    </row>
    <row r="62" spans="1:8" s="62" customFormat="1" ht="24">
      <c r="A62" s="56" t="str">
        <f>IF((LEN('Copy paste to Here'!G66))&gt;5,((CONCATENATE('Copy paste to Here'!G66," &amp; ",'Copy paste to Here'!D66,"  &amp;  ",'Copy paste to Here'!E66))),"Empty Cell")</f>
        <v xml:space="preserve">Surgical steel banana, 16g (1.2mm) with two 4mm balls &amp; Length: 10mm  &amp;  </v>
      </c>
      <c r="B62" s="57" t="str">
        <f>'Copy paste to Here'!C66</f>
        <v>BNEB4</v>
      </c>
      <c r="C62" s="57" t="s">
        <v>748</v>
      </c>
      <c r="D62" s="58">
        <f>Invoice!B66</f>
        <v>50</v>
      </c>
      <c r="E62" s="59">
        <f>'Shipping Invoice'!J66*$N$1</f>
        <v>0.21</v>
      </c>
      <c r="F62" s="59">
        <f t="shared" si="0"/>
        <v>10.5</v>
      </c>
      <c r="G62" s="60">
        <f t="shared" si="1"/>
        <v>7.488599999999999</v>
      </c>
      <c r="H62" s="63">
        <f t="shared" si="2"/>
        <v>374.42999999999995</v>
      </c>
    </row>
    <row r="63" spans="1:8" s="62" customFormat="1" ht="24">
      <c r="A63" s="56" t="str">
        <f>IF((LEN('Copy paste to Here'!G67))&gt;5,((CONCATENATE('Copy paste to Here'!G67," &amp; ",'Copy paste to Here'!D67,"  &amp;  ",'Copy paste to Here'!E67))),"Empty Cell")</f>
        <v xml:space="preserve">Surgical steel banana, 16g (1.2mm) with two 4mm balls &amp; Length: 11mm  &amp;  </v>
      </c>
      <c r="B63" s="57" t="str">
        <f>'Copy paste to Here'!C67</f>
        <v>BNEB4</v>
      </c>
      <c r="C63" s="57" t="s">
        <v>748</v>
      </c>
      <c r="D63" s="58">
        <f>Invoice!B67</f>
        <v>50</v>
      </c>
      <c r="E63" s="59">
        <f>'Shipping Invoice'!J67*$N$1</f>
        <v>0.21</v>
      </c>
      <c r="F63" s="59">
        <f t="shared" si="0"/>
        <v>10.5</v>
      </c>
      <c r="G63" s="60">
        <f t="shared" si="1"/>
        <v>7.488599999999999</v>
      </c>
      <c r="H63" s="63">
        <f t="shared" si="2"/>
        <v>374.42999999999995</v>
      </c>
    </row>
    <row r="64" spans="1:8" s="62" customFormat="1" ht="24">
      <c r="A64" s="56" t="str">
        <f>IF((LEN('Copy paste to Here'!G68))&gt;5,((CONCATENATE('Copy paste to Here'!G68," &amp; ",'Copy paste to Here'!D68,"  &amp;  ",'Copy paste to Here'!E68))),"Empty Cell")</f>
        <v xml:space="preserve">Surgical steel banana, 16g (1.2mm) with two 4mm balls &amp; Length: 12mm  &amp;  </v>
      </c>
      <c r="B64" s="57" t="str">
        <f>'Copy paste to Here'!C68</f>
        <v>BNEB4</v>
      </c>
      <c r="C64" s="57" t="s">
        <v>748</v>
      </c>
      <c r="D64" s="58">
        <f>Invoice!B68</f>
        <v>50</v>
      </c>
      <c r="E64" s="59">
        <f>'Shipping Invoice'!J68*$N$1</f>
        <v>0.21</v>
      </c>
      <c r="F64" s="59">
        <f t="shared" si="0"/>
        <v>10.5</v>
      </c>
      <c r="G64" s="60">
        <f t="shared" si="1"/>
        <v>7.488599999999999</v>
      </c>
      <c r="H64" s="63">
        <f t="shared" si="2"/>
        <v>374.42999999999995</v>
      </c>
    </row>
    <row r="65" spans="1:8" s="62" customFormat="1" ht="24">
      <c r="A65" s="56" t="str">
        <f>IF((LEN('Copy paste to Here'!G69))&gt;5,((CONCATENATE('Copy paste to Here'!G69," &amp; ",'Copy paste to Here'!D69,"  &amp;  ",'Copy paste to Here'!E69))),"Empty Cell")</f>
        <v xml:space="preserve">Surgical steel banana, 16g (1.2mm) with two 4mm balls &amp; Length: 13mm  &amp;  </v>
      </c>
      <c r="B65" s="57" t="str">
        <f>'Copy paste to Here'!C69</f>
        <v>BNEB4</v>
      </c>
      <c r="C65" s="57" t="s">
        <v>748</v>
      </c>
      <c r="D65" s="58">
        <f>Invoice!B69</f>
        <v>50</v>
      </c>
      <c r="E65" s="59">
        <f>'Shipping Invoice'!J69*$N$1</f>
        <v>0.21</v>
      </c>
      <c r="F65" s="59">
        <f t="shared" si="0"/>
        <v>10.5</v>
      </c>
      <c r="G65" s="60">
        <f t="shared" si="1"/>
        <v>7.488599999999999</v>
      </c>
      <c r="H65" s="63">
        <f t="shared" si="2"/>
        <v>374.42999999999995</v>
      </c>
    </row>
    <row r="66" spans="1:8" s="62" customFormat="1" ht="24">
      <c r="A66" s="56" t="str">
        <f>IF((LEN('Copy paste to Here'!G70))&gt;5,((CONCATENATE('Copy paste to Here'!G70," &amp; ",'Copy paste to Here'!D70,"  &amp;  ",'Copy paste to Here'!E70))),"Empty Cell")</f>
        <v xml:space="preserve">Surgical steel banana, 16g (1.2mm) with two 4mm balls &amp; Length: 14mm  &amp;  </v>
      </c>
      <c r="B66" s="57" t="str">
        <f>'Copy paste to Here'!C70</f>
        <v>BNEB4</v>
      </c>
      <c r="C66" s="57" t="s">
        <v>748</v>
      </c>
      <c r="D66" s="58">
        <f>Invoice!B70</f>
        <v>50</v>
      </c>
      <c r="E66" s="59">
        <f>'Shipping Invoice'!J70*$N$1</f>
        <v>0.21</v>
      </c>
      <c r="F66" s="59">
        <f t="shared" si="0"/>
        <v>10.5</v>
      </c>
      <c r="G66" s="60">
        <f t="shared" si="1"/>
        <v>7.488599999999999</v>
      </c>
      <c r="H66" s="63">
        <f t="shared" si="2"/>
        <v>374.42999999999995</v>
      </c>
    </row>
    <row r="67" spans="1:8" s="62" customFormat="1" ht="24">
      <c r="A67" s="56" t="str">
        <f>IF((LEN('Copy paste to Here'!G71))&gt;5,((CONCATENATE('Copy paste to Here'!G71," &amp; ",'Copy paste to Here'!D71,"  &amp;  ",'Copy paste to Here'!E71))),"Empty Cell")</f>
        <v xml:space="preserve">Surgical steel banana, 16g (1.2mm) with two 4mm balls &amp; Length: 16mm  &amp;  </v>
      </c>
      <c r="B67" s="57" t="str">
        <f>'Copy paste to Here'!C71</f>
        <v>BNEB4</v>
      </c>
      <c r="C67" s="57" t="s">
        <v>748</v>
      </c>
      <c r="D67" s="58">
        <f>Invoice!B71</f>
        <v>50</v>
      </c>
      <c r="E67" s="59">
        <f>'Shipping Invoice'!J71*$N$1</f>
        <v>0.21</v>
      </c>
      <c r="F67" s="59">
        <f t="shared" si="0"/>
        <v>10.5</v>
      </c>
      <c r="G67" s="60">
        <f t="shared" si="1"/>
        <v>7.488599999999999</v>
      </c>
      <c r="H67" s="63">
        <f t="shared" si="2"/>
        <v>374.42999999999995</v>
      </c>
    </row>
    <row r="68" spans="1:8" s="62" customFormat="1" ht="24">
      <c r="A68" s="56" t="str">
        <f>IF((LEN('Copy paste to Here'!G72))&gt;5,((CONCATENATE('Copy paste to Here'!G72," &amp; ",'Copy paste to Here'!D72,"  &amp;  ",'Copy paste to Here'!E72))),"Empty Cell")</f>
        <v xml:space="preserve">Surgical steel banana, 16g (1.2mm) with two 4mm balls &amp; Length: 18mm  &amp;  </v>
      </c>
      <c r="B68" s="57" t="str">
        <f>'Copy paste to Here'!C72</f>
        <v>BNEB4</v>
      </c>
      <c r="C68" s="57" t="s">
        <v>748</v>
      </c>
      <c r="D68" s="58">
        <f>Invoice!B72</f>
        <v>50</v>
      </c>
      <c r="E68" s="59">
        <f>'Shipping Invoice'!J72*$N$1</f>
        <v>0.21</v>
      </c>
      <c r="F68" s="59">
        <f t="shared" si="0"/>
        <v>10.5</v>
      </c>
      <c r="G68" s="60">
        <f t="shared" si="1"/>
        <v>7.488599999999999</v>
      </c>
      <c r="H68" s="63">
        <f t="shared" si="2"/>
        <v>374.42999999999995</v>
      </c>
    </row>
    <row r="69" spans="1:8" s="62" customFormat="1" ht="25.5">
      <c r="A69" s="56" t="str">
        <f>IF((LEN('Copy paste to Here'!G73))&gt;5,((CONCATENATE('Copy paste to Here'!G73," &amp; ",'Copy paste to Here'!D73,"  &amp;  ",'Copy paste to Here'!E73))),"Empty Cell")</f>
        <v xml:space="preserve">Rose gold PVD plated surgical steel eyebrow banana, 16g (1.2mm) with two 3mm cones &amp; Length: 6mm  &amp;  </v>
      </c>
      <c r="B69" s="57" t="str">
        <f>'Copy paste to Here'!C73</f>
        <v>BNETTCN</v>
      </c>
      <c r="C69" s="57" t="s">
        <v>750</v>
      </c>
      <c r="D69" s="58">
        <f>Invoice!B73</f>
        <v>10</v>
      </c>
      <c r="E69" s="59">
        <f>'Shipping Invoice'!J73*$N$1</f>
        <v>0.59</v>
      </c>
      <c r="F69" s="59">
        <f t="shared" si="0"/>
        <v>5.8999999999999995</v>
      </c>
      <c r="G69" s="60">
        <f t="shared" si="1"/>
        <v>21.039399999999997</v>
      </c>
      <c r="H69" s="63">
        <f t="shared" si="2"/>
        <v>210.39399999999998</v>
      </c>
    </row>
    <row r="70" spans="1:8" s="62" customFormat="1" ht="24">
      <c r="A70" s="56" t="str">
        <f>IF((LEN('Copy paste to Here'!G74))&gt;5,((CONCATENATE('Copy paste to Here'!G74," &amp; ",'Copy paste to Here'!D74,"  &amp;  ",'Copy paste to Here'!E74))),"Empty Cell")</f>
        <v xml:space="preserve">Surgical steel belly bananas, 14g (1.6mm) with 5 &amp; 8mm solid acrylic color balls - length 3/8'' (10mm) &amp; Color: Black  &amp;  </v>
      </c>
      <c r="B70" s="57" t="str">
        <f>'Copy paste to Here'!C74</f>
        <v>BNSA</v>
      </c>
      <c r="C70" s="57" t="s">
        <v>752</v>
      </c>
      <c r="D70" s="58">
        <f>Invoice!B74</f>
        <v>20</v>
      </c>
      <c r="E70" s="59">
        <f>'Shipping Invoice'!J74*$N$1</f>
        <v>0.18</v>
      </c>
      <c r="F70" s="59">
        <f t="shared" si="0"/>
        <v>3.5999999999999996</v>
      </c>
      <c r="G70" s="60">
        <f t="shared" si="1"/>
        <v>6.4187999999999992</v>
      </c>
      <c r="H70" s="63">
        <f t="shared" si="2"/>
        <v>128.37599999999998</v>
      </c>
    </row>
    <row r="71" spans="1:8" s="62" customFormat="1" ht="24">
      <c r="A71" s="56" t="str">
        <f>IF((LEN('Copy paste to Here'!G75))&gt;5,((CONCATENATE('Copy paste to Here'!G75," &amp; ",'Copy paste to Here'!D75,"  &amp;  ",'Copy paste to Here'!E75))),"Empty Cell")</f>
        <v xml:space="preserve">Surgical steel belly bananas, 14g (1.6mm) with 5 &amp; 8mm solid acrylic color balls - length 3/8'' (10mm) &amp; Color: White  &amp;  </v>
      </c>
      <c r="B71" s="57" t="str">
        <f>'Copy paste to Here'!C75</f>
        <v>BNSA</v>
      </c>
      <c r="C71" s="57" t="s">
        <v>752</v>
      </c>
      <c r="D71" s="58">
        <f>Invoice!B75</f>
        <v>20</v>
      </c>
      <c r="E71" s="59">
        <f>'Shipping Invoice'!J75*$N$1</f>
        <v>0.18</v>
      </c>
      <c r="F71" s="59">
        <f t="shared" si="0"/>
        <v>3.5999999999999996</v>
      </c>
      <c r="G71" s="60">
        <f t="shared" si="1"/>
        <v>6.4187999999999992</v>
      </c>
      <c r="H71" s="63">
        <f t="shared" si="2"/>
        <v>128.37599999999998</v>
      </c>
    </row>
    <row r="72" spans="1:8" s="62" customFormat="1" ht="24">
      <c r="A72" s="56" t="str">
        <f>IF((LEN('Copy paste to Here'!G76))&gt;5,((CONCATENATE('Copy paste to Here'!G76," &amp; ",'Copy paste to Here'!D76,"  &amp;  ",'Copy paste to Here'!E76))),"Empty Cell")</f>
        <v xml:space="preserve">Surgical steel belly bananas, 14g (1.6mm) with 5 &amp; 8mm solid acrylic color balls - length 3/8'' (10mm) &amp; Color: Blue  &amp;  </v>
      </c>
      <c r="B72" s="57" t="str">
        <f>'Copy paste to Here'!C76</f>
        <v>BNSA</v>
      </c>
      <c r="C72" s="57" t="s">
        <v>752</v>
      </c>
      <c r="D72" s="58">
        <f>Invoice!B76</f>
        <v>20</v>
      </c>
      <c r="E72" s="59">
        <f>'Shipping Invoice'!J76*$N$1</f>
        <v>0.18</v>
      </c>
      <c r="F72" s="59">
        <f t="shared" si="0"/>
        <v>3.5999999999999996</v>
      </c>
      <c r="G72" s="60">
        <f t="shared" si="1"/>
        <v>6.4187999999999992</v>
      </c>
      <c r="H72" s="63">
        <f t="shared" si="2"/>
        <v>128.37599999999998</v>
      </c>
    </row>
    <row r="73" spans="1:8" s="62" customFormat="1" ht="24">
      <c r="A73" s="56" t="str">
        <f>IF((LEN('Copy paste to Here'!G77))&gt;5,((CONCATENATE('Copy paste to Here'!G77," &amp; ",'Copy paste to Here'!D77,"  &amp;  ",'Copy paste to Here'!E77))),"Empty Cell")</f>
        <v xml:space="preserve">Surgical steel belly bananas, 14g (1.6mm) with 5 &amp; 8mm solid acrylic color balls - length 3/8'' (10mm) &amp; Color: Light blue  &amp;  </v>
      </c>
      <c r="B73" s="57" t="str">
        <f>'Copy paste to Here'!C77</f>
        <v>BNSA</v>
      </c>
      <c r="C73" s="57" t="s">
        <v>752</v>
      </c>
      <c r="D73" s="58">
        <f>Invoice!B77</f>
        <v>20</v>
      </c>
      <c r="E73" s="59">
        <f>'Shipping Invoice'!J77*$N$1</f>
        <v>0.18</v>
      </c>
      <c r="F73" s="59">
        <f t="shared" si="0"/>
        <v>3.5999999999999996</v>
      </c>
      <c r="G73" s="60">
        <f t="shared" si="1"/>
        <v>6.4187999999999992</v>
      </c>
      <c r="H73" s="63">
        <f t="shared" si="2"/>
        <v>128.37599999999998</v>
      </c>
    </row>
    <row r="74" spans="1:8" s="62" customFormat="1" ht="24">
      <c r="A74" s="56" t="str">
        <f>IF((LEN('Copy paste to Here'!G78))&gt;5,((CONCATENATE('Copy paste to Here'!G78," &amp; ",'Copy paste to Here'!D78,"  &amp;  ",'Copy paste to Here'!E78))),"Empty Cell")</f>
        <v xml:space="preserve">Surgical steel belly bananas, 14g (1.6mm) with 5 &amp; 8mm solid acrylic color balls - length 3/8'' (10mm) &amp; Color: Green  &amp;  </v>
      </c>
      <c r="B74" s="57" t="str">
        <f>'Copy paste to Here'!C78</f>
        <v>BNSA</v>
      </c>
      <c r="C74" s="57" t="s">
        <v>752</v>
      </c>
      <c r="D74" s="58">
        <f>Invoice!B78</f>
        <v>20</v>
      </c>
      <c r="E74" s="59">
        <f>'Shipping Invoice'!J78*$N$1</f>
        <v>0.18</v>
      </c>
      <c r="F74" s="59">
        <f t="shared" si="0"/>
        <v>3.5999999999999996</v>
      </c>
      <c r="G74" s="60">
        <f t="shared" si="1"/>
        <v>6.4187999999999992</v>
      </c>
      <c r="H74" s="63">
        <f t="shared" si="2"/>
        <v>128.37599999999998</v>
      </c>
    </row>
    <row r="75" spans="1:8" s="62" customFormat="1" ht="24">
      <c r="A75" s="56" t="str">
        <f>IF((LEN('Copy paste to Here'!G79))&gt;5,((CONCATENATE('Copy paste to Here'!G79," &amp; ",'Copy paste to Here'!D79,"  &amp;  ",'Copy paste to Here'!E79))),"Empty Cell")</f>
        <v xml:space="preserve">Surgical steel belly bananas, 14g (1.6mm) with 5 &amp; 8mm solid acrylic color balls - length 3/8'' (10mm) &amp; Color: Pink  &amp;  </v>
      </c>
      <c r="B75" s="57" t="str">
        <f>'Copy paste to Here'!C79</f>
        <v>BNSA</v>
      </c>
      <c r="C75" s="57" t="s">
        <v>752</v>
      </c>
      <c r="D75" s="58">
        <f>Invoice!B79</f>
        <v>20</v>
      </c>
      <c r="E75" s="59">
        <f>'Shipping Invoice'!J79*$N$1</f>
        <v>0.18</v>
      </c>
      <c r="F75" s="59">
        <f t="shared" si="0"/>
        <v>3.5999999999999996</v>
      </c>
      <c r="G75" s="60">
        <f t="shared" si="1"/>
        <v>6.4187999999999992</v>
      </c>
      <c r="H75" s="63">
        <f t="shared" si="2"/>
        <v>128.37599999999998</v>
      </c>
    </row>
    <row r="76" spans="1:8" s="62" customFormat="1" ht="24">
      <c r="A76" s="56" t="str">
        <f>IF((LEN('Copy paste to Here'!G80))&gt;5,((CONCATENATE('Copy paste to Here'!G80," &amp; ",'Copy paste to Here'!D80,"  &amp;  ",'Copy paste to Here'!E80))),"Empty Cell")</f>
        <v xml:space="preserve">Surgical steel belly bananas, 14g (1.6mm) with 5 &amp; 8mm solid acrylic color balls - length 3/8'' (10mm) &amp; Color: Purple  &amp;  </v>
      </c>
      <c r="B76" s="57" t="str">
        <f>'Copy paste to Here'!C80</f>
        <v>BNSA</v>
      </c>
      <c r="C76" s="57" t="s">
        <v>752</v>
      </c>
      <c r="D76" s="58">
        <f>Invoice!B80</f>
        <v>20</v>
      </c>
      <c r="E76" s="59">
        <f>'Shipping Invoice'!J80*$N$1</f>
        <v>0.18</v>
      </c>
      <c r="F76" s="59">
        <f t="shared" si="0"/>
        <v>3.5999999999999996</v>
      </c>
      <c r="G76" s="60">
        <f t="shared" si="1"/>
        <v>6.4187999999999992</v>
      </c>
      <c r="H76" s="63">
        <f t="shared" si="2"/>
        <v>128.37599999999998</v>
      </c>
    </row>
    <row r="77" spans="1:8" s="62" customFormat="1" ht="24">
      <c r="A77" s="56" t="str">
        <f>IF((LEN('Copy paste to Here'!G81))&gt;5,((CONCATENATE('Copy paste to Here'!G81," &amp; ",'Copy paste to Here'!D81,"  &amp;  ",'Copy paste to Here'!E81))),"Empty Cell")</f>
        <v xml:space="preserve">Surgical steel belly bananas, 14g (1.6mm) with 5 &amp; 8mm solid acrylic color balls - length 3/8'' (10mm) &amp; Color: Red  &amp;  </v>
      </c>
      <c r="B77" s="57" t="str">
        <f>'Copy paste to Here'!C81</f>
        <v>BNSA</v>
      </c>
      <c r="C77" s="57" t="s">
        <v>752</v>
      </c>
      <c r="D77" s="58">
        <f>Invoice!B81</f>
        <v>20</v>
      </c>
      <c r="E77" s="59">
        <f>'Shipping Invoice'!J81*$N$1</f>
        <v>0.18</v>
      </c>
      <c r="F77" s="59">
        <f t="shared" si="0"/>
        <v>3.5999999999999996</v>
      </c>
      <c r="G77" s="60">
        <f t="shared" si="1"/>
        <v>6.4187999999999992</v>
      </c>
      <c r="H77" s="63">
        <f t="shared" si="2"/>
        <v>128.37599999999998</v>
      </c>
    </row>
    <row r="78" spans="1:8" s="62" customFormat="1" ht="24">
      <c r="A78" s="56" t="str">
        <f>IF((LEN('Copy paste to Here'!G82))&gt;5,((CONCATENATE('Copy paste to Here'!G82," &amp; ",'Copy paste to Here'!D82,"  &amp;  ",'Copy paste to Here'!E82))),"Empty Cell")</f>
        <v xml:space="preserve">Surgical steel belly bananas, 14g (1.6mm) with 5 &amp; 8mm solid acrylic color balls - length 3/8'' (10mm) &amp; Color: Yellow  &amp;  </v>
      </c>
      <c r="B78" s="57" t="str">
        <f>'Copy paste to Here'!C82</f>
        <v>BNSA</v>
      </c>
      <c r="C78" s="57" t="s">
        <v>752</v>
      </c>
      <c r="D78" s="58">
        <f>Invoice!B82</f>
        <v>20</v>
      </c>
      <c r="E78" s="59">
        <f>'Shipping Invoice'!J82*$N$1</f>
        <v>0.18</v>
      </c>
      <c r="F78" s="59">
        <f t="shared" si="0"/>
        <v>3.5999999999999996</v>
      </c>
      <c r="G78" s="60">
        <f t="shared" si="1"/>
        <v>6.4187999999999992</v>
      </c>
      <c r="H78" s="63">
        <f t="shared" si="2"/>
        <v>128.37599999999998</v>
      </c>
    </row>
    <row r="79" spans="1:8" s="62" customFormat="1" ht="24">
      <c r="A79" s="56" t="str">
        <f>IF((LEN('Copy paste to Here'!G83))&gt;5,((CONCATENATE('Copy paste to Here'!G83," &amp; ",'Copy paste to Here'!D83,"  &amp;  ",'Copy paste to Here'!E83))),"Empty Cell")</f>
        <v xml:space="preserve">Display box with 52 pcs of clear acrylic nose stud, 20g (0.8mm) with 2mm clear crystals tops &amp;   &amp;  </v>
      </c>
      <c r="B79" s="57" t="str">
        <f>'Copy paste to Here'!C83</f>
        <v>BXA2</v>
      </c>
      <c r="C79" s="57" t="s">
        <v>758</v>
      </c>
      <c r="D79" s="58">
        <f>Invoice!B83</f>
        <v>1</v>
      </c>
      <c r="E79" s="59">
        <f>'Shipping Invoice'!J83*$N$1</f>
        <v>10.69</v>
      </c>
      <c r="F79" s="59">
        <f t="shared" si="0"/>
        <v>10.69</v>
      </c>
      <c r="G79" s="60">
        <f t="shared" si="1"/>
        <v>381.20539999999994</v>
      </c>
      <c r="H79" s="63">
        <f t="shared" si="2"/>
        <v>381.20539999999994</v>
      </c>
    </row>
    <row r="80" spans="1:8" s="62" customFormat="1" ht="24">
      <c r="A80" s="56" t="str">
        <f>IF((LEN('Copy paste to Here'!G84))&gt;5,((CONCATENATE('Copy paste to Here'!G84," &amp; ",'Copy paste to Here'!D84,"  &amp;  ",'Copy paste to Here'!E84))),"Empty Cell")</f>
        <v xml:space="preserve">Rose gold PVD plated surgical steel circular barbell, 16g (1.2mm) with two 3mm bezel set jewel balls &amp; Length: 6mm  &amp;  </v>
      </c>
      <c r="B80" s="57" t="str">
        <f>'Copy paste to Here'!C84</f>
        <v>CBETT2C</v>
      </c>
      <c r="C80" s="57" t="s">
        <v>760</v>
      </c>
      <c r="D80" s="58">
        <f>Invoice!B84</f>
        <v>10</v>
      </c>
      <c r="E80" s="59">
        <f>'Shipping Invoice'!J84*$N$1</f>
        <v>1.35</v>
      </c>
      <c r="F80" s="59">
        <f t="shared" si="0"/>
        <v>13.5</v>
      </c>
      <c r="G80" s="60">
        <f t="shared" si="1"/>
        <v>48.140999999999998</v>
      </c>
      <c r="H80" s="63">
        <f t="shared" si="2"/>
        <v>481.40999999999997</v>
      </c>
    </row>
    <row r="81" spans="1:8" s="62" customFormat="1" ht="24">
      <c r="A81" s="56" t="str">
        <f>IF((LEN('Copy paste to Here'!G85))&gt;5,((CONCATENATE('Copy paste to Here'!G85," &amp; ",'Copy paste to Here'!D85,"  &amp;  ",'Copy paste to Here'!E85))),"Empty Cell")</f>
        <v xml:space="preserve">Surgical steel circular barbell, 14g (1.6mm) with two 4mm balls &amp; Length: 10mm  &amp;  </v>
      </c>
      <c r="B81" s="57" t="str">
        <f>'Copy paste to Here'!C85</f>
        <v>CBM</v>
      </c>
      <c r="C81" s="57" t="s">
        <v>762</v>
      </c>
      <c r="D81" s="58">
        <f>Invoice!B85</f>
        <v>50</v>
      </c>
      <c r="E81" s="59">
        <f>'Shipping Invoice'!J85*$N$1</f>
        <v>0.28999999999999998</v>
      </c>
      <c r="F81" s="59">
        <f t="shared" si="0"/>
        <v>14.499999999999998</v>
      </c>
      <c r="G81" s="60">
        <f t="shared" si="1"/>
        <v>10.341399999999998</v>
      </c>
      <c r="H81" s="63">
        <f t="shared" si="2"/>
        <v>517.06999999999994</v>
      </c>
    </row>
    <row r="82" spans="1:8" s="62" customFormat="1" ht="24">
      <c r="A82" s="56" t="str">
        <f>IF((LEN('Copy paste to Here'!G86))&gt;5,((CONCATENATE('Copy paste to Here'!G86," &amp; ",'Copy paste to Here'!D86,"  &amp;  ",'Copy paste to Here'!E86))),"Empty Cell")</f>
        <v xml:space="preserve">Surgical steel circular barbell, 14g (1.6mm) with two 4mm balls &amp; Length: 12mm  &amp;  </v>
      </c>
      <c r="B82" s="57" t="str">
        <f>'Copy paste to Here'!C86</f>
        <v>CBM</v>
      </c>
      <c r="C82" s="57" t="s">
        <v>762</v>
      </c>
      <c r="D82" s="58">
        <f>Invoice!B86</f>
        <v>50</v>
      </c>
      <c r="E82" s="59">
        <f>'Shipping Invoice'!J86*$N$1</f>
        <v>0.28999999999999998</v>
      </c>
      <c r="F82" s="59">
        <f t="shared" si="0"/>
        <v>14.499999999999998</v>
      </c>
      <c r="G82" s="60">
        <f t="shared" si="1"/>
        <v>10.341399999999998</v>
      </c>
      <c r="H82" s="63">
        <f t="shared" si="2"/>
        <v>517.06999999999994</v>
      </c>
    </row>
    <row r="83" spans="1:8" s="62" customFormat="1" ht="24">
      <c r="A83" s="56" t="str">
        <f>IF((LEN('Copy paste to Here'!G87))&gt;5,((CONCATENATE('Copy paste to Here'!G87," &amp; ",'Copy paste to Here'!D87,"  &amp;  ",'Copy paste to Here'!E87))),"Empty Cell")</f>
        <v xml:space="preserve">Surgical steel circular barbell, 6g (4mm) with two internally threaded 7mm cones &amp; Length: 12mm  &amp;  </v>
      </c>
      <c r="B83" s="57" t="str">
        <f>'Copy paste to Here'!C87</f>
        <v>CBRCN6</v>
      </c>
      <c r="C83" s="57" t="s">
        <v>764</v>
      </c>
      <c r="D83" s="58">
        <f>Invoice!B87</f>
        <v>10</v>
      </c>
      <c r="E83" s="59">
        <f>'Shipping Invoice'!J87*$N$1</f>
        <v>1.89</v>
      </c>
      <c r="F83" s="59">
        <f t="shared" ref="F83:F146" si="3">D83*E83</f>
        <v>18.899999999999999</v>
      </c>
      <c r="G83" s="60">
        <f t="shared" ref="G83:G146" si="4">E83*$E$14</f>
        <v>67.39739999999999</v>
      </c>
      <c r="H83" s="63">
        <f t="shared" ref="H83:H146" si="5">D83*G83</f>
        <v>673.97399999999993</v>
      </c>
    </row>
    <row r="84" spans="1:8" s="62" customFormat="1">
      <c r="A84" s="56" t="str">
        <f>IF((LEN('Copy paste to Here'!G88))&gt;5,((CONCATENATE('Copy paste to Here'!G88," &amp; ",'Copy paste to Here'!D88,"  &amp;  ",'Copy paste to Here'!E88))),"Empty Cell")</f>
        <v xml:space="preserve">Amethyst double flared stone flesh tunnel &amp; Gauge: 6mm  &amp;  </v>
      </c>
      <c r="B84" s="57" t="str">
        <f>'Copy paste to Here'!C88</f>
        <v>DGSFF</v>
      </c>
      <c r="C84" s="57" t="s">
        <v>851</v>
      </c>
      <c r="D84" s="58">
        <f>Invoice!B88</f>
        <v>10</v>
      </c>
      <c r="E84" s="59">
        <f>'Shipping Invoice'!J88*$N$1</f>
        <v>2.2400000000000002</v>
      </c>
      <c r="F84" s="59">
        <f t="shared" si="3"/>
        <v>22.400000000000002</v>
      </c>
      <c r="G84" s="60">
        <f t="shared" si="4"/>
        <v>79.878399999999999</v>
      </c>
      <c r="H84" s="63">
        <f t="shared" si="5"/>
        <v>798.78399999999999</v>
      </c>
    </row>
    <row r="85" spans="1:8" s="62" customFormat="1" ht="25.5">
      <c r="A85" s="56" t="str">
        <f>IF((LEN('Copy paste to Here'!G89))&gt;5,((CONCATENATE('Copy paste to Here'!G89," &amp; ",'Copy paste to Here'!D89,"  &amp;  ",'Copy paste to Here'!E89))),"Empty Cell")</f>
        <v>Bioflex eyebrow banana, 16g (1.2mm) with two 3mm cones &amp; Length: 8mm  &amp;  Color: Black</v>
      </c>
      <c r="B85" s="57" t="str">
        <f>'Copy paste to Here'!C89</f>
        <v>FBNEVCN</v>
      </c>
      <c r="C85" s="57" t="s">
        <v>769</v>
      </c>
      <c r="D85" s="58">
        <f>Invoice!B89</f>
        <v>20</v>
      </c>
      <c r="E85" s="59">
        <f>'Shipping Invoice'!J89*$N$1</f>
        <v>0.26</v>
      </c>
      <c r="F85" s="59">
        <f t="shared" si="3"/>
        <v>5.2</v>
      </c>
      <c r="G85" s="60">
        <f t="shared" si="4"/>
        <v>9.2715999999999994</v>
      </c>
      <c r="H85" s="63">
        <f t="shared" si="5"/>
        <v>185.43199999999999</v>
      </c>
    </row>
    <row r="86" spans="1:8" s="62" customFormat="1" ht="24">
      <c r="A86" s="56" t="str">
        <f>IF((LEN('Copy paste to Here'!G90))&gt;5,((CONCATENATE('Copy paste to Here'!G90," &amp; ",'Copy paste to Here'!D90,"  &amp;  ",'Copy paste to Here'!E90))),"Empty Cell")</f>
        <v xml:space="preserve">High polished surgical steel screw-fit flesh tunnel with laser cut star on front &amp; Gauge: 16mm  &amp;  </v>
      </c>
      <c r="B86" s="57" t="str">
        <f>'Copy paste to Here'!C90</f>
        <v>FPST</v>
      </c>
      <c r="C86" s="57" t="s">
        <v>852</v>
      </c>
      <c r="D86" s="58">
        <f>Invoice!B90</f>
        <v>6</v>
      </c>
      <c r="E86" s="59">
        <f>'Shipping Invoice'!J90*$N$1</f>
        <v>2.2400000000000002</v>
      </c>
      <c r="F86" s="59">
        <f t="shared" si="3"/>
        <v>13.440000000000001</v>
      </c>
      <c r="G86" s="60">
        <f t="shared" si="4"/>
        <v>79.878399999999999</v>
      </c>
      <c r="H86" s="63">
        <f t="shared" si="5"/>
        <v>479.2704</v>
      </c>
    </row>
    <row r="87" spans="1:8" s="62" customFormat="1" ht="25.5">
      <c r="A87" s="56" t="str">
        <f>IF((LEN('Copy paste to Here'!G91))&gt;5,((CONCATENATE('Copy paste to Here'!G91," &amp; ",'Copy paste to Here'!D91,"  &amp;  ",'Copy paste to Here'!E91))),"Empty Cell")</f>
        <v xml:space="preserve">High polished surgical steel screw-fit flesh tunnel with laser cut star on front &amp; Gauge: 18mm  &amp;  </v>
      </c>
      <c r="B87" s="57" t="str">
        <f>'Copy paste to Here'!C91</f>
        <v>FPST</v>
      </c>
      <c r="C87" s="57" t="s">
        <v>853</v>
      </c>
      <c r="D87" s="58">
        <f>Invoice!B91</f>
        <v>6</v>
      </c>
      <c r="E87" s="59">
        <f>'Shipping Invoice'!J91*$N$1</f>
        <v>2.44</v>
      </c>
      <c r="F87" s="59">
        <f t="shared" si="3"/>
        <v>14.64</v>
      </c>
      <c r="G87" s="60">
        <f t="shared" si="4"/>
        <v>87.01039999999999</v>
      </c>
      <c r="H87" s="63">
        <f t="shared" si="5"/>
        <v>522.06239999999991</v>
      </c>
    </row>
    <row r="88" spans="1:8" s="62" customFormat="1" ht="24">
      <c r="A88" s="56" t="str">
        <f>IF((LEN('Copy paste to Here'!G92))&gt;5,((CONCATENATE('Copy paste to Here'!G92," &amp; ",'Copy paste to Here'!D92,"  &amp;  ",'Copy paste to Here'!E92))),"Empty Cell")</f>
        <v>PVD plated surgical steel screw-fit flesh tunnel &amp; Gauge: 3mm  &amp;  Color: Black</v>
      </c>
      <c r="B88" s="57" t="str">
        <f>'Copy paste to Here'!C92</f>
        <v>FTPG</v>
      </c>
      <c r="C88" s="57" t="s">
        <v>854</v>
      </c>
      <c r="D88" s="58">
        <f>Invoice!B92</f>
        <v>10</v>
      </c>
      <c r="E88" s="59">
        <f>'Shipping Invoice'!J92*$N$1</f>
        <v>2.4900000000000002</v>
      </c>
      <c r="F88" s="59">
        <f t="shared" si="3"/>
        <v>24.900000000000002</v>
      </c>
      <c r="G88" s="60">
        <f t="shared" si="4"/>
        <v>88.793400000000005</v>
      </c>
      <c r="H88" s="63">
        <f t="shared" si="5"/>
        <v>887.93400000000008</v>
      </c>
    </row>
    <row r="89" spans="1:8" s="62" customFormat="1" ht="24">
      <c r="A89" s="56" t="str">
        <f>IF((LEN('Copy paste to Here'!G93))&gt;5,((CONCATENATE('Copy paste to Here'!G93," &amp; ",'Copy paste to Here'!D93,"  &amp;  ",'Copy paste to Here'!E93))),"Empty Cell")</f>
        <v>PVD plated surgical steel screw-fit flesh tunnel &amp; Gauge: 3mm  &amp;  Color: Gold</v>
      </c>
      <c r="B89" s="57" t="str">
        <f>'Copy paste to Here'!C93</f>
        <v>FTPG</v>
      </c>
      <c r="C89" s="57" t="s">
        <v>854</v>
      </c>
      <c r="D89" s="58">
        <f>Invoice!B93</f>
        <v>10</v>
      </c>
      <c r="E89" s="59">
        <f>'Shipping Invoice'!J93*$N$1</f>
        <v>2.4900000000000002</v>
      </c>
      <c r="F89" s="59">
        <f t="shared" si="3"/>
        <v>24.900000000000002</v>
      </c>
      <c r="G89" s="60">
        <f t="shared" si="4"/>
        <v>88.793400000000005</v>
      </c>
      <c r="H89" s="63">
        <f t="shared" si="5"/>
        <v>887.93400000000008</v>
      </c>
    </row>
    <row r="90" spans="1:8" s="62" customFormat="1" ht="36">
      <c r="A90" s="56" t="str">
        <f>IF((LEN('Copy paste to Here'!G94))&gt;5,((CONCATENATE('Copy paste to Here'!G94," &amp; ",'Copy paste to Here'!D94,"  &amp;  ",'Copy paste to Here'!E94))),"Empty Cell")</f>
        <v>PVD plated surgical steel flesh tunnel with crystal studded rim on the front side with resin cover. Stones will never fall out guaranteed! &amp; Gauge: 4mm  &amp;  Color: Black</v>
      </c>
      <c r="B90" s="57" t="str">
        <f>'Copy paste to Here'!C94</f>
        <v>FTSCPCR</v>
      </c>
      <c r="C90" s="57" t="s">
        <v>855</v>
      </c>
      <c r="D90" s="58">
        <f>Invoice!B94</f>
        <v>10</v>
      </c>
      <c r="E90" s="59">
        <f>'Shipping Invoice'!J94*$N$1</f>
        <v>1.79</v>
      </c>
      <c r="F90" s="59">
        <f t="shared" si="3"/>
        <v>17.899999999999999</v>
      </c>
      <c r="G90" s="60">
        <f t="shared" si="4"/>
        <v>63.831399999999995</v>
      </c>
      <c r="H90" s="63">
        <f t="shared" si="5"/>
        <v>638.31399999999996</v>
      </c>
    </row>
    <row r="91" spans="1:8" s="62" customFormat="1" ht="36">
      <c r="A91" s="56" t="str">
        <f>IF((LEN('Copy paste to Here'!G95))&gt;5,((CONCATENATE('Copy paste to Here'!G95," &amp; ",'Copy paste to Here'!D95,"  &amp;  ",'Copy paste to Here'!E95))),"Empty Cell")</f>
        <v>PVD plated surgical steel flesh tunnel with crystal studded rim on the front side with resin cover. Stones will never fall out guaranteed! &amp; Gauge: 8mm  &amp;  Color: Black</v>
      </c>
      <c r="B91" s="57" t="str">
        <f>'Copy paste to Here'!C95</f>
        <v>FTSCPCR</v>
      </c>
      <c r="C91" s="57" t="s">
        <v>856</v>
      </c>
      <c r="D91" s="58">
        <f>Invoice!B95</f>
        <v>10</v>
      </c>
      <c r="E91" s="59">
        <f>'Shipping Invoice'!J95*$N$1</f>
        <v>2.33</v>
      </c>
      <c r="F91" s="59">
        <f t="shared" si="3"/>
        <v>23.3</v>
      </c>
      <c r="G91" s="60">
        <f t="shared" si="4"/>
        <v>83.087800000000001</v>
      </c>
      <c r="H91" s="63">
        <f t="shared" si="5"/>
        <v>830.87800000000004</v>
      </c>
    </row>
    <row r="92" spans="1:8" s="62" customFormat="1" ht="36">
      <c r="A92" s="56" t="str">
        <f>IF((LEN('Copy paste to Here'!G96))&gt;5,((CONCATENATE('Copy paste to Here'!G96," &amp; ",'Copy paste to Here'!D96,"  &amp;  ",'Copy paste to Here'!E96))),"Empty Cell")</f>
        <v>PVD plated surgical steel flesh tunnel with crystal studded rim on the front side with resin cover. Stones will never fall out guaranteed! &amp; Gauge: 10mm  &amp;  Color: Black</v>
      </c>
      <c r="B92" s="57" t="str">
        <f>'Copy paste to Here'!C96</f>
        <v>FTSCPCR</v>
      </c>
      <c r="C92" s="57" t="s">
        <v>857</v>
      </c>
      <c r="D92" s="58">
        <f>Invoice!B96</f>
        <v>10</v>
      </c>
      <c r="E92" s="59">
        <f>'Shipping Invoice'!J96*$N$1</f>
        <v>2.6</v>
      </c>
      <c r="F92" s="59">
        <f t="shared" si="3"/>
        <v>26</v>
      </c>
      <c r="G92" s="60">
        <f t="shared" si="4"/>
        <v>92.715999999999994</v>
      </c>
      <c r="H92" s="63">
        <f t="shared" si="5"/>
        <v>927.16</v>
      </c>
    </row>
    <row r="93" spans="1:8" s="62" customFormat="1" ht="36">
      <c r="A93" s="56" t="str">
        <f>IF((LEN('Copy paste to Here'!G97))&gt;5,((CONCATENATE('Copy paste to Here'!G97," &amp; ",'Copy paste to Here'!D97,"  &amp;  ",'Copy paste to Here'!E97))),"Empty Cell")</f>
        <v>PVD plated surgical steel flesh tunnel with crystal studded rim on the front side with resin cover. Stones will never fall out guaranteed! &amp; Gauge: 10mm  &amp;  Color: Gold</v>
      </c>
      <c r="B93" s="57" t="str">
        <f>'Copy paste to Here'!C97</f>
        <v>FTSCPCR</v>
      </c>
      <c r="C93" s="57" t="s">
        <v>857</v>
      </c>
      <c r="D93" s="58">
        <f>Invoice!B97</f>
        <v>10</v>
      </c>
      <c r="E93" s="59">
        <f>'Shipping Invoice'!J97*$N$1</f>
        <v>2.6</v>
      </c>
      <c r="F93" s="59">
        <f t="shared" si="3"/>
        <v>26</v>
      </c>
      <c r="G93" s="60">
        <f t="shared" si="4"/>
        <v>92.715999999999994</v>
      </c>
      <c r="H93" s="63">
        <f t="shared" si="5"/>
        <v>927.16</v>
      </c>
    </row>
    <row r="94" spans="1:8" s="62" customFormat="1" ht="36">
      <c r="A94" s="56" t="str">
        <f>IF((LEN('Copy paste to Here'!G98))&gt;5,((CONCATENATE('Copy paste to Here'!G98," &amp; ",'Copy paste to Here'!D98,"  &amp;  ",'Copy paste to Here'!E98))),"Empty Cell")</f>
        <v>PVD plated surgical steel flesh tunnel with crystal studded rim on the front side with resin cover. Stones will never fall out guaranteed! &amp; Gauge: 14mm  &amp;  Color: Black</v>
      </c>
      <c r="B94" s="57" t="str">
        <f>'Copy paste to Here'!C98</f>
        <v>FTSCPCR</v>
      </c>
      <c r="C94" s="57" t="s">
        <v>858</v>
      </c>
      <c r="D94" s="58">
        <f>Invoice!B98</f>
        <v>10</v>
      </c>
      <c r="E94" s="59">
        <f>'Shipping Invoice'!J98*$N$1</f>
        <v>3.23</v>
      </c>
      <c r="F94" s="59">
        <f t="shared" si="3"/>
        <v>32.299999999999997</v>
      </c>
      <c r="G94" s="60">
        <f t="shared" si="4"/>
        <v>115.18179999999998</v>
      </c>
      <c r="H94" s="63">
        <f t="shared" si="5"/>
        <v>1151.8179999999998</v>
      </c>
    </row>
    <row r="95" spans="1:8" s="62" customFormat="1">
      <c r="A95" s="56" t="str">
        <f>IF((LEN('Copy paste to Here'!G99))&gt;5,((CONCATENATE('Copy paste to Here'!G99," &amp; ",'Copy paste to Here'!D99,"  &amp;  ",'Copy paste to Here'!E99))),"Empty Cell")</f>
        <v>Silicone double flared flesh tunnel &amp; Gauge: 5mm  &amp;  Color: Black</v>
      </c>
      <c r="B95" s="57" t="str">
        <f>'Copy paste to Here'!C99</f>
        <v>FTSI</v>
      </c>
      <c r="C95" s="57" t="s">
        <v>859</v>
      </c>
      <c r="D95" s="58">
        <f>Invoice!B99</f>
        <v>20</v>
      </c>
      <c r="E95" s="59">
        <f>'Shipping Invoice'!J99*$N$1</f>
        <v>0.38</v>
      </c>
      <c r="F95" s="59">
        <f t="shared" si="3"/>
        <v>7.6</v>
      </c>
      <c r="G95" s="60">
        <f t="shared" si="4"/>
        <v>13.550799999999999</v>
      </c>
      <c r="H95" s="63">
        <f t="shared" si="5"/>
        <v>271.01599999999996</v>
      </c>
    </row>
    <row r="96" spans="1:8" s="62" customFormat="1" ht="24">
      <c r="A96" s="56" t="str">
        <f>IF((LEN('Copy paste to Here'!G100))&gt;5,((CONCATENATE('Copy paste to Here'!G100," &amp; ",'Copy paste to Here'!D100,"  &amp;  ",'Copy paste to Here'!E100))),"Empty Cell")</f>
        <v>Silicone double flared flesh tunnel &amp; Gauge: 12mm  &amp;  Color: Green</v>
      </c>
      <c r="B96" s="57" t="str">
        <f>'Copy paste to Here'!C100</f>
        <v>FTSI</v>
      </c>
      <c r="C96" s="57" t="s">
        <v>860</v>
      </c>
      <c r="D96" s="58">
        <f>Invoice!B100</f>
        <v>10</v>
      </c>
      <c r="E96" s="59">
        <f>'Shipping Invoice'!J100*$N$1</f>
        <v>0.56000000000000005</v>
      </c>
      <c r="F96" s="59">
        <f t="shared" si="3"/>
        <v>5.6000000000000005</v>
      </c>
      <c r="G96" s="60">
        <f t="shared" si="4"/>
        <v>19.9696</v>
      </c>
      <c r="H96" s="63">
        <f t="shared" si="5"/>
        <v>199.696</v>
      </c>
    </row>
    <row r="97" spans="1:8" s="62" customFormat="1" ht="24">
      <c r="A97" s="56" t="str">
        <f>IF((LEN('Copy paste to Here'!G101))&gt;5,((CONCATENATE('Copy paste to Here'!G101," &amp; ",'Copy paste to Here'!D101,"  &amp;  ",'Copy paste to Here'!E101))),"Empty Cell")</f>
        <v>Silicone double flared flesh tunnel &amp; Gauge: 12mm  &amp;  Color: Purple</v>
      </c>
      <c r="B97" s="57" t="str">
        <f>'Copy paste to Here'!C101</f>
        <v>FTSI</v>
      </c>
      <c r="C97" s="57" t="s">
        <v>860</v>
      </c>
      <c r="D97" s="58">
        <f>Invoice!B101</f>
        <v>10</v>
      </c>
      <c r="E97" s="59">
        <f>'Shipping Invoice'!J101*$N$1</f>
        <v>0.56000000000000005</v>
      </c>
      <c r="F97" s="59">
        <f t="shared" si="3"/>
        <v>5.6000000000000005</v>
      </c>
      <c r="G97" s="60">
        <f t="shared" si="4"/>
        <v>19.9696</v>
      </c>
      <c r="H97" s="63">
        <f t="shared" si="5"/>
        <v>199.696</v>
      </c>
    </row>
    <row r="98" spans="1:8" s="62" customFormat="1" ht="24">
      <c r="A98" s="56" t="str">
        <f>IF((LEN('Copy paste to Here'!G102))&gt;5,((CONCATENATE('Copy paste to Here'!G102," &amp; ",'Copy paste to Here'!D102,"  &amp;  ",'Copy paste to Here'!E102))),"Empty Cell")</f>
        <v>Silicone double flared flesh tunnel &amp; Gauge: 14mm  &amp;  Color: Blue</v>
      </c>
      <c r="B98" s="57" t="str">
        <f>'Copy paste to Here'!C102</f>
        <v>FTSI</v>
      </c>
      <c r="C98" s="57" t="s">
        <v>861</v>
      </c>
      <c r="D98" s="58">
        <f>Invoice!B102</f>
        <v>10</v>
      </c>
      <c r="E98" s="59">
        <f>'Shipping Invoice'!J102*$N$1</f>
        <v>0.62</v>
      </c>
      <c r="F98" s="59">
        <f t="shared" si="3"/>
        <v>6.2</v>
      </c>
      <c r="G98" s="60">
        <f t="shared" si="4"/>
        <v>22.109199999999998</v>
      </c>
      <c r="H98" s="63">
        <f t="shared" si="5"/>
        <v>221.09199999999998</v>
      </c>
    </row>
    <row r="99" spans="1:8" s="62" customFormat="1" ht="24">
      <c r="A99" s="56" t="str">
        <f>IF((LEN('Copy paste to Here'!G103))&gt;5,((CONCATENATE('Copy paste to Here'!G103," &amp; ",'Copy paste to Here'!D103,"  &amp;  ",'Copy paste to Here'!E103))),"Empty Cell")</f>
        <v>Silicone double flared flesh tunnel &amp; Gauge: 14mm  &amp;  Color: Green</v>
      </c>
      <c r="B99" s="57" t="str">
        <f>'Copy paste to Here'!C103</f>
        <v>FTSI</v>
      </c>
      <c r="C99" s="57" t="s">
        <v>861</v>
      </c>
      <c r="D99" s="58">
        <f>Invoice!B103</f>
        <v>10</v>
      </c>
      <c r="E99" s="59">
        <f>'Shipping Invoice'!J103*$N$1</f>
        <v>0.62</v>
      </c>
      <c r="F99" s="59">
        <f t="shared" si="3"/>
        <v>6.2</v>
      </c>
      <c r="G99" s="60">
        <f t="shared" si="4"/>
        <v>22.109199999999998</v>
      </c>
      <c r="H99" s="63">
        <f t="shared" si="5"/>
        <v>221.09199999999998</v>
      </c>
    </row>
    <row r="100" spans="1:8" s="62" customFormat="1" ht="24">
      <c r="A100" s="56" t="str">
        <f>IF((LEN('Copy paste to Here'!G104))&gt;5,((CONCATENATE('Copy paste to Here'!G104," &amp; ",'Copy paste to Here'!D104,"  &amp;  ",'Copy paste to Here'!E104))),"Empty Cell")</f>
        <v>Silicone double flared flesh tunnel &amp; Gauge: 16mm  &amp;  Color: Skin Tone</v>
      </c>
      <c r="B100" s="57" t="str">
        <f>'Copy paste to Here'!C104</f>
        <v>FTSI</v>
      </c>
      <c r="C100" s="57" t="s">
        <v>862</v>
      </c>
      <c r="D100" s="58">
        <f>Invoice!B104</f>
        <v>10</v>
      </c>
      <c r="E100" s="59">
        <f>'Shipping Invoice'!J104*$N$1</f>
        <v>0.66</v>
      </c>
      <c r="F100" s="59">
        <f t="shared" si="3"/>
        <v>6.6000000000000005</v>
      </c>
      <c r="G100" s="60">
        <f t="shared" si="4"/>
        <v>23.535599999999999</v>
      </c>
      <c r="H100" s="63">
        <f t="shared" si="5"/>
        <v>235.35599999999999</v>
      </c>
    </row>
    <row r="101" spans="1:8" s="62" customFormat="1" ht="25.5">
      <c r="A101" s="56" t="str">
        <f>IF((LEN('Copy paste to Here'!G105))&gt;5,((CONCATENATE('Copy paste to Here'!G105," &amp; ",'Copy paste to Here'!D105,"  &amp;  ",'Copy paste to Here'!E105))),"Empty Cell")</f>
        <v xml:space="preserve">Solid 14k gold endless nose hoop, 22g (0.6mm) with an outer diameter &amp; Length: 8mm  &amp;  </v>
      </c>
      <c r="B101" s="57" t="str">
        <f>'Copy paste to Here'!C105</f>
        <v>G14END</v>
      </c>
      <c r="C101" s="57" t="s">
        <v>863</v>
      </c>
      <c r="D101" s="58">
        <f>Invoice!B105</f>
        <v>3</v>
      </c>
      <c r="E101" s="59">
        <f>'Shipping Invoice'!J105*$N$1</f>
        <v>17.45</v>
      </c>
      <c r="F101" s="59">
        <f t="shared" si="3"/>
        <v>52.349999999999994</v>
      </c>
      <c r="G101" s="60">
        <f t="shared" si="4"/>
        <v>622.26699999999994</v>
      </c>
      <c r="H101" s="63">
        <f t="shared" si="5"/>
        <v>1866.8009999999999</v>
      </c>
    </row>
    <row r="102" spans="1:8" s="62" customFormat="1" ht="25.5">
      <c r="A102" s="56" t="str">
        <f>IF((LEN('Copy paste to Here'!G106))&gt;5,((CONCATENATE('Copy paste to Here'!G106," &amp; ",'Copy paste to Here'!D106,"  &amp;  ",'Copy paste to Here'!E106))),"Empty Cell")</f>
        <v xml:space="preserve">Solid 14k gold endless nose hoop, 22g (0.6mm) with an outer diameter &amp; Length: 10mm  &amp;  </v>
      </c>
      <c r="B102" s="57" t="str">
        <f>'Copy paste to Here'!C106</f>
        <v>G14END</v>
      </c>
      <c r="C102" s="57" t="s">
        <v>864</v>
      </c>
      <c r="D102" s="58">
        <f>Invoice!B106</f>
        <v>3</v>
      </c>
      <c r="E102" s="59">
        <f>'Shipping Invoice'!J106*$N$1</f>
        <v>21.57</v>
      </c>
      <c r="F102" s="59">
        <f t="shared" si="3"/>
        <v>64.710000000000008</v>
      </c>
      <c r="G102" s="60">
        <f t="shared" si="4"/>
        <v>769.18619999999999</v>
      </c>
      <c r="H102" s="63">
        <f t="shared" si="5"/>
        <v>2307.5585999999998</v>
      </c>
    </row>
    <row r="103" spans="1:8" s="62" customFormat="1" ht="25.5">
      <c r="A103" s="56" t="str">
        <f>IF((LEN('Copy paste to Here'!G107))&gt;5,((CONCATENATE('Copy paste to Here'!G107," &amp; ",'Copy paste to Here'!D107,"  &amp;  ",'Copy paste to Here'!E107))),"Empty Cell")</f>
        <v xml:space="preserve">Solid 14k gold endless nose hoop, 22g (0.6mm) with an outer diameter &amp; Length: 12mm  &amp;  </v>
      </c>
      <c r="B103" s="57" t="str">
        <f>'Copy paste to Here'!C107</f>
        <v>G14END</v>
      </c>
      <c r="C103" s="57" t="s">
        <v>865</v>
      </c>
      <c r="D103" s="58">
        <f>Invoice!B107</f>
        <v>3</v>
      </c>
      <c r="E103" s="59">
        <f>'Shipping Invoice'!J107*$N$1</f>
        <v>26.46</v>
      </c>
      <c r="F103" s="59">
        <f t="shared" si="3"/>
        <v>79.38</v>
      </c>
      <c r="G103" s="60">
        <f t="shared" si="4"/>
        <v>943.56359999999995</v>
      </c>
      <c r="H103" s="63">
        <f t="shared" si="5"/>
        <v>2830.6907999999999</v>
      </c>
    </row>
    <row r="104" spans="1:8" s="62" customFormat="1" ht="36">
      <c r="A104" s="56" t="str">
        <f>IF((LEN('Copy paste to Here'!G108))&gt;5,((CONCATENATE('Copy paste to Here'!G108," &amp; ",'Copy paste to Here'!D108,"  &amp;  ",'Copy paste to Here'!E108))),"Empty Cell")</f>
        <v xml:space="preserve">18k Gold plated 925 Silver seamless nose ring, 20g (0.8mm) with a 1.5mm CZ stone encased in a casted prong set &amp; Length: 8mm  &amp;  </v>
      </c>
      <c r="B104" s="57" t="str">
        <f>'Copy paste to Here'!C108</f>
        <v>GPNHZ15</v>
      </c>
      <c r="C104" s="57" t="s">
        <v>866</v>
      </c>
      <c r="D104" s="58">
        <f>Invoice!B108</f>
        <v>10</v>
      </c>
      <c r="E104" s="59">
        <f>'Shipping Invoice'!J108*$N$1</f>
        <v>1.55</v>
      </c>
      <c r="F104" s="59">
        <f t="shared" si="3"/>
        <v>15.5</v>
      </c>
      <c r="G104" s="60">
        <f t="shared" si="4"/>
        <v>55.272999999999996</v>
      </c>
      <c r="H104" s="63">
        <f t="shared" si="5"/>
        <v>552.73</v>
      </c>
    </row>
    <row r="105" spans="1:8" s="62" customFormat="1" ht="36">
      <c r="A105" s="56" t="str">
        <f>IF((LEN('Copy paste to Here'!G109))&gt;5,((CONCATENATE('Copy paste to Here'!G109," &amp; ",'Copy paste to Here'!D109,"  &amp;  ",'Copy paste to Here'!E109))),"Empty Cell")</f>
        <v xml:space="preserve">18k Gold plated 925 Silver seamless nose ring, 20g (0.8mm) with a 1.5mm CZ stone encased in a casted prong set &amp; Length: 10mm  &amp;  </v>
      </c>
      <c r="B105" s="57" t="str">
        <f>'Copy paste to Here'!C109</f>
        <v>GPNHZ15</v>
      </c>
      <c r="C105" s="57" t="s">
        <v>867</v>
      </c>
      <c r="D105" s="58">
        <f>Invoice!B109</f>
        <v>10</v>
      </c>
      <c r="E105" s="59">
        <f>'Shipping Invoice'!J109*$N$1</f>
        <v>1.62</v>
      </c>
      <c r="F105" s="59">
        <f t="shared" si="3"/>
        <v>16.200000000000003</v>
      </c>
      <c r="G105" s="60">
        <f t="shared" si="4"/>
        <v>57.769199999999998</v>
      </c>
      <c r="H105" s="63">
        <f t="shared" si="5"/>
        <v>577.69200000000001</v>
      </c>
    </row>
    <row r="106" spans="1:8" s="62" customFormat="1" ht="60">
      <c r="A106" s="56" t="str">
        <f>IF((LEN('Copy paste to Here'!G110))&gt;5,((CONCATENATE('Copy paste to Here'!G110," &amp; ",'Copy paste to Here'!D110,"  &amp;  ",'Copy paste to Here'!E110))),"Empty Cell")</f>
        <v xml:space="preserve">3mm bezel set clear crystal flat head shaped anodized surgical steel dermal anchor top part for internally threaded, 16g (1.2mm) dermal anchor base plate with a height of 2mm - 2.5mm (this item does only fit our dermal anchors and surface bars) &amp; Color: Black Anodized w/ L. Siam crystal  &amp;  </v>
      </c>
      <c r="B106" s="57" t="str">
        <f>'Copy paste to Here'!C110</f>
        <v>ITJF3</v>
      </c>
      <c r="C106" s="57" t="s">
        <v>792</v>
      </c>
      <c r="D106" s="58">
        <f>Invoice!B110</f>
        <v>10</v>
      </c>
      <c r="E106" s="59">
        <f>'Shipping Invoice'!J110*$N$1</f>
        <v>0.79</v>
      </c>
      <c r="F106" s="59">
        <f t="shared" si="3"/>
        <v>7.9</v>
      </c>
      <c r="G106" s="60">
        <f t="shared" si="4"/>
        <v>28.171399999999998</v>
      </c>
      <c r="H106" s="63">
        <f t="shared" si="5"/>
        <v>281.714</v>
      </c>
    </row>
    <row r="107" spans="1:8" s="62" customFormat="1" ht="60">
      <c r="A107" s="56" t="str">
        <f>IF((LEN('Copy paste to Here'!G111))&gt;5,((CONCATENATE('Copy paste to Here'!G111," &amp; ",'Copy paste to Here'!D111,"  &amp;  ",'Copy paste to Here'!E111))),"Empty Cell")</f>
        <v xml:space="preserve">3mm bezel set clear crystal flat head shaped anodized surgical steel dermal anchor top part for internally threaded, 16g (1.2mm) dermal anchor base plate with a height of 2mm - 2.5mm (this item does only fit our dermal anchors and surface bars) &amp; Color: Black Anodized w/ Aquamarine crystal  &amp;  </v>
      </c>
      <c r="B107" s="57" t="str">
        <f>'Copy paste to Here'!C111</f>
        <v>ITJF3</v>
      </c>
      <c r="C107" s="57" t="s">
        <v>792</v>
      </c>
      <c r="D107" s="58">
        <f>Invoice!B111</f>
        <v>10</v>
      </c>
      <c r="E107" s="59">
        <f>'Shipping Invoice'!J111*$N$1</f>
        <v>0.79</v>
      </c>
      <c r="F107" s="59">
        <f t="shared" si="3"/>
        <v>7.9</v>
      </c>
      <c r="G107" s="60">
        <f t="shared" si="4"/>
        <v>28.171399999999998</v>
      </c>
      <c r="H107" s="63">
        <f t="shared" si="5"/>
        <v>281.714</v>
      </c>
    </row>
    <row r="108" spans="1:8" s="62" customFormat="1" ht="36">
      <c r="A108" s="56" t="str">
        <f>IF((LEN('Copy paste to Here'!G112))&gt;5,((CONCATENATE('Copy paste to Here'!G112," &amp; ",'Copy paste to Here'!D112,"  &amp;  ",'Copy paste to Here'!E112))),"Empty Cell")</f>
        <v>Anodized surgical steel labret, 16g (1.2mm) with a 3mm bezel set jewel ball &amp; Length: 12mm  &amp;  Color: Light Blue Anodized w/ Clear crystal</v>
      </c>
      <c r="B108" s="57" t="str">
        <f>'Copy paste to Here'!C112</f>
        <v>LBTC3</v>
      </c>
      <c r="C108" s="57" t="s">
        <v>796</v>
      </c>
      <c r="D108" s="58">
        <f>Invoice!B112</f>
        <v>10</v>
      </c>
      <c r="E108" s="59">
        <f>'Shipping Invoice'!J112*$N$1</f>
        <v>0.8</v>
      </c>
      <c r="F108" s="59">
        <f t="shared" si="3"/>
        <v>8</v>
      </c>
      <c r="G108" s="60">
        <f t="shared" si="4"/>
        <v>28.527999999999999</v>
      </c>
      <c r="H108" s="63">
        <f t="shared" si="5"/>
        <v>285.27999999999997</v>
      </c>
    </row>
    <row r="109" spans="1:8" s="62" customFormat="1" ht="24">
      <c r="A109" s="56" t="str">
        <f>IF((LEN('Copy paste to Here'!G113))&gt;5,((CONCATENATE('Copy paste to Here'!G113," &amp; ",'Copy paste to Here'!D113,"  &amp;  ",'Copy paste to Here'!E113))),"Empty Cell")</f>
        <v xml:space="preserve">Surgical Steel nipple banana, 14g (1.6mm) with two 5mm balls &amp; Length: 16mm  &amp;  </v>
      </c>
      <c r="B109" s="57" t="str">
        <f>'Copy paste to Here'!C113</f>
        <v>NPBNB5</v>
      </c>
      <c r="C109" s="57" t="s">
        <v>799</v>
      </c>
      <c r="D109" s="58">
        <f>Invoice!B113</f>
        <v>50</v>
      </c>
      <c r="E109" s="59">
        <f>'Shipping Invoice'!J113*$N$1</f>
        <v>0.34</v>
      </c>
      <c r="F109" s="59">
        <f t="shared" si="3"/>
        <v>17</v>
      </c>
      <c r="G109" s="60">
        <f t="shared" si="4"/>
        <v>12.1244</v>
      </c>
      <c r="H109" s="63">
        <f t="shared" si="5"/>
        <v>606.22</v>
      </c>
    </row>
    <row r="110" spans="1:8" s="62" customFormat="1" ht="24">
      <c r="A110" s="56" t="str">
        <f>IF((LEN('Copy paste to Here'!G114))&gt;5,((CONCATENATE('Copy paste to Here'!G114," &amp; ",'Copy paste to Here'!D114,"  &amp;  ",'Copy paste to Here'!E114))),"Empty Cell")</f>
        <v xml:space="preserve">Color-plated sterling silver nose hoop, 22g (0.6mm) with ball and an outer diameter of 5/16'' (8mm) - 1 piece &amp; Color: Pink  &amp;  </v>
      </c>
      <c r="B110" s="57" t="str">
        <f>'Copy paste to Here'!C114</f>
        <v>NS05BL</v>
      </c>
      <c r="C110" s="57" t="s">
        <v>801</v>
      </c>
      <c r="D110" s="58">
        <f>Invoice!B114</f>
        <v>10</v>
      </c>
      <c r="E110" s="59">
        <f>'Shipping Invoice'!J114*$N$1</f>
        <v>0.66</v>
      </c>
      <c r="F110" s="59">
        <f t="shared" si="3"/>
        <v>6.6000000000000005</v>
      </c>
      <c r="G110" s="60">
        <f t="shared" si="4"/>
        <v>23.535599999999999</v>
      </c>
      <c r="H110" s="63">
        <f t="shared" si="5"/>
        <v>235.35599999999999</v>
      </c>
    </row>
    <row r="111" spans="1:8" s="62" customFormat="1" ht="48">
      <c r="A111" s="56" t="str">
        <f>IF((LEN('Copy paste to Here'!G115))&gt;5,((CONCATENATE('Copy paste to Here'!G115," &amp; ",'Copy paste to Here'!D115,"  &amp;  ",'Copy paste to Here'!E115))),"Empty Cell")</f>
        <v xml:space="preserve">Display box with 52 pcs. of 925 sterling silver ''Bend it yourself'' nose studs, 22g (0.6mm) with 2mm round clear prong set CZ stones (in standard packing or in vacuum sealed packing to prevent tarnishing) &amp; Packing Option: Standard Package  &amp;  </v>
      </c>
      <c r="B111" s="57" t="str">
        <f>'Copy paste to Here'!C115</f>
        <v>NYCZBXC</v>
      </c>
      <c r="C111" s="57" t="s">
        <v>802</v>
      </c>
      <c r="D111" s="58">
        <f>Invoice!B115</f>
        <v>1</v>
      </c>
      <c r="E111" s="59">
        <f>'Shipping Invoice'!J115*$N$1</f>
        <v>16</v>
      </c>
      <c r="F111" s="59">
        <f t="shared" si="3"/>
        <v>16</v>
      </c>
      <c r="G111" s="60">
        <f t="shared" si="4"/>
        <v>570.55999999999995</v>
      </c>
      <c r="H111" s="63">
        <f t="shared" si="5"/>
        <v>570.55999999999995</v>
      </c>
    </row>
    <row r="112" spans="1:8" s="62" customFormat="1" ht="25.5">
      <c r="A112" s="56" t="str">
        <f>IF((LEN('Copy paste to Here'!G116))&gt;5,((CONCATENATE('Copy paste to Here'!G116," &amp; ",'Copy paste to Here'!D116,"  &amp;  ",'Copy paste to Here'!E116))),"Empty Cell")</f>
        <v xml:space="preserve">Turquoise stone double flared plug &amp; Gauge: 20mm  &amp;  </v>
      </c>
      <c r="B112" s="57" t="str">
        <f>'Copy paste to Here'!C116</f>
        <v>PGSQ</v>
      </c>
      <c r="C112" s="57" t="s">
        <v>868</v>
      </c>
      <c r="D112" s="58">
        <f>Invoice!B116</f>
        <v>10</v>
      </c>
      <c r="E112" s="59">
        <f>'Shipping Invoice'!J116*$N$1</f>
        <v>2.94</v>
      </c>
      <c r="F112" s="59">
        <f t="shared" si="3"/>
        <v>29.4</v>
      </c>
      <c r="G112" s="60">
        <f t="shared" si="4"/>
        <v>104.84039999999999</v>
      </c>
      <c r="H112" s="63">
        <f t="shared" si="5"/>
        <v>1048.404</v>
      </c>
    </row>
    <row r="113" spans="1:8" s="62" customFormat="1" ht="36">
      <c r="A113" s="56" t="str">
        <f>IF((LEN('Copy paste to Here'!G117))&gt;5,((CONCATENATE('Copy paste to Here'!G117," &amp; ",'Copy paste to Here'!D117,"  &amp;  ",'Copy paste to Here'!E117))),"Empty Cell")</f>
        <v>PVD plated 316L steel ball closure ring, 16g (1.2mm) with a 3mm rounded disk with a bezel set flat crystal &amp; Length: 8mm  &amp;  Color: Black Anodized w/ AB crystal</v>
      </c>
      <c r="B113" s="57" t="str">
        <f>'Copy paste to Here'!C117</f>
        <v>RCCRT3</v>
      </c>
      <c r="C113" s="57" t="s">
        <v>806</v>
      </c>
      <c r="D113" s="58">
        <f>Invoice!B117</f>
        <v>10</v>
      </c>
      <c r="E113" s="59">
        <f>'Shipping Invoice'!J117*$N$1</f>
        <v>1.24</v>
      </c>
      <c r="F113" s="59">
        <f t="shared" si="3"/>
        <v>12.4</v>
      </c>
      <c r="G113" s="60">
        <f t="shared" si="4"/>
        <v>44.218399999999995</v>
      </c>
      <c r="H113" s="63">
        <f t="shared" si="5"/>
        <v>442.18399999999997</v>
      </c>
    </row>
    <row r="114" spans="1:8" s="62" customFormat="1" ht="36">
      <c r="A114" s="56" t="str">
        <f>IF((LEN('Copy paste to Here'!G118))&gt;5,((CONCATENATE('Copy paste to Here'!G118," &amp; ",'Copy paste to Here'!D118,"  &amp;  ",'Copy paste to Here'!E118))),"Empty Cell")</f>
        <v>PVD plated 316L steel ball closure ring, 16g (1.2mm) with a 3mm rounded disk with a bezel set flat crystal &amp; Length: 10mm  &amp;  Color: Gold Anodized w/ Clear crystal</v>
      </c>
      <c r="B114" s="57" t="str">
        <f>'Copy paste to Here'!C118</f>
        <v>RCCRT3</v>
      </c>
      <c r="C114" s="57" t="s">
        <v>806</v>
      </c>
      <c r="D114" s="58">
        <f>Invoice!B118</f>
        <v>10</v>
      </c>
      <c r="E114" s="59">
        <f>'Shipping Invoice'!J118*$N$1</f>
        <v>1.24</v>
      </c>
      <c r="F114" s="59">
        <f t="shared" si="3"/>
        <v>12.4</v>
      </c>
      <c r="G114" s="60">
        <f t="shared" si="4"/>
        <v>44.218399999999995</v>
      </c>
      <c r="H114" s="63">
        <f t="shared" si="5"/>
        <v>442.18399999999997</v>
      </c>
    </row>
    <row r="115" spans="1:8" s="62" customFormat="1" ht="48">
      <c r="A115" s="56" t="str">
        <f>IF((LEN('Copy paste to Here'!G119))&gt;5,((CONCATENATE('Copy paste to Here'!G119," &amp; ",'Copy paste to Here'!D119,"  &amp;  ",'Copy paste to Here'!E119))),"Empty Cell")</f>
        <v xml:space="preserve">Display box with 52 pcs. of 925 silver ''bend it yourself'' nose studs, 22g (0.6mm) with rose gold plating and 2mm clear crystal tops (in standard packing or in vacuum sealed packing to prevent tarnishing) &amp;   &amp;  </v>
      </c>
      <c r="B115" s="57" t="str">
        <f>'Copy paste to Here'!C119</f>
        <v>RSY14XC</v>
      </c>
      <c r="C115" s="57" t="s">
        <v>810</v>
      </c>
      <c r="D115" s="58">
        <f>Invoice!B119</f>
        <v>1</v>
      </c>
      <c r="E115" s="59">
        <f>'Shipping Invoice'!J119*$N$1</f>
        <v>24.95</v>
      </c>
      <c r="F115" s="59">
        <f t="shared" si="3"/>
        <v>24.95</v>
      </c>
      <c r="G115" s="60">
        <f t="shared" si="4"/>
        <v>889.71699999999987</v>
      </c>
      <c r="H115" s="63">
        <f t="shared" si="5"/>
        <v>889.71699999999987</v>
      </c>
    </row>
    <row r="116" spans="1:8" s="62" customFormat="1" ht="25.5">
      <c r="A116" s="56" t="str">
        <f>IF((LEN('Copy paste to Here'!G120))&gt;5,((CONCATENATE('Copy paste to Here'!G120," &amp; ",'Copy paste to Here'!D120,"  &amp;  ",'Copy paste to Here'!E120))),"Empty Cell")</f>
        <v>PVD plated surgical steel hinged segment ring, 14g (1.6mm) &amp; Length: 12mm  &amp;  Color: Gold</v>
      </c>
      <c r="B116" s="57" t="str">
        <f>'Copy paste to Here'!C120</f>
        <v>SEGHT14</v>
      </c>
      <c r="C116" s="57" t="s">
        <v>811</v>
      </c>
      <c r="D116" s="58">
        <f>Invoice!B120</f>
        <v>10</v>
      </c>
      <c r="E116" s="59">
        <f>'Shipping Invoice'!J120*$N$1</f>
        <v>1.99</v>
      </c>
      <c r="F116" s="59">
        <f t="shared" si="3"/>
        <v>19.899999999999999</v>
      </c>
      <c r="G116" s="60">
        <f t="shared" si="4"/>
        <v>70.963399999999993</v>
      </c>
      <c r="H116" s="63">
        <f t="shared" si="5"/>
        <v>709.6339999999999</v>
      </c>
    </row>
    <row r="117" spans="1:8" s="62" customFormat="1" ht="24">
      <c r="A117" s="56" t="str">
        <f>IF((LEN('Copy paste to Here'!G121))&gt;5,((CONCATENATE('Copy paste to Here'!G121," &amp; ",'Copy paste to Here'!D121,"  &amp;  ",'Copy paste to Here'!E121))),"Empty Cell")</f>
        <v xml:space="preserve">High polished internally threaded surgical steel double flare flesh tunnel &amp; Gauge: 8mm  &amp;  </v>
      </c>
      <c r="B117" s="57" t="str">
        <f>'Copy paste to Here'!C121</f>
        <v>SHP</v>
      </c>
      <c r="C117" s="57" t="s">
        <v>869</v>
      </c>
      <c r="D117" s="58">
        <f>Invoice!B121</f>
        <v>10</v>
      </c>
      <c r="E117" s="59">
        <f>'Shipping Invoice'!J121*$N$1</f>
        <v>2.09</v>
      </c>
      <c r="F117" s="59">
        <f t="shared" si="3"/>
        <v>20.9</v>
      </c>
      <c r="G117" s="60">
        <f t="shared" si="4"/>
        <v>74.529399999999981</v>
      </c>
      <c r="H117" s="63">
        <f t="shared" si="5"/>
        <v>745.29399999999987</v>
      </c>
    </row>
    <row r="118" spans="1:8" s="62" customFormat="1" ht="25.5">
      <c r="A118" s="56" t="str">
        <f>IF((LEN('Copy paste to Here'!G122))&gt;5,((CONCATENATE('Copy paste to Here'!G122," &amp; ",'Copy paste to Here'!D122,"  &amp;  ",'Copy paste to Here'!E122))),"Empty Cell")</f>
        <v xml:space="preserve">High polished internally threaded surgical steel double flare flesh tunnel &amp; Gauge: 18mm  &amp;  </v>
      </c>
      <c r="B118" s="57" t="str">
        <f>'Copy paste to Here'!C122</f>
        <v>SHP</v>
      </c>
      <c r="C118" s="57" t="s">
        <v>870</v>
      </c>
      <c r="D118" s="58">
        <f>Invoice!B122</f>
        <v>10</v>
      </c>
      <c r="E118" s="59">
        <f>'Shipping Invoice'!J122*$N$1</f>
        <v>3.29</v>
      </c>
      <c r="F118" s="59">
        <f t="shared" si="3"/>
        <v>32.9</v>
      </c>
      <c r="G118" s="60">
        <f t="shared" si="4"/>
        <v>117.3214</v>
      </c>
      <c r="H118" s="63">
        <f t="shared" si="5"/>
        <v>1173.2139999999999</v>
      </c>
    </row>
    <row r="119" spans="1:8" s="62" customFormat="1" ht="25.5">
      <c r="A119" s="56" t="str">
        <f>IF((LEN('Copy paste to Here'!G123))&gt;5,((CONCATENATE('Copy paste to Here'!G123," &amp; ",'Copy paste to Here'!D123,"  &amp;  ",'Copy paste to Here'!E123))),"Empty Cell")</f>
        <v>Silicone double flared solid plug retainer &amp; Gauge: 20mm  &amp;  Color: # 1 in picture</v>
      </c>
      <c r="B119" s="57" t="str">
        <f>'Copy paste to Here'!C123</f>
        <v>SIPG</v>
      </c>
      <c r="C119" s="57" t="s">
        <v>871</v>
      </c>
      <c r="D119" s="58">
        <f>Invoice!B123</f>
        <v>20</v>
      </c>
      <c r="E119" s="59">
        <f>'Shipping Invoice'!J123*$N$1</f>
        <v>0.8</v>
      </c>
      <c r="F119" s="59">
        <f t="shared" si="3"/>
        <v>16</v>
      </c>
      <c r="G119" s="60">
        <f t="shared" si="4"/>
        <v>28.527999999999999</v>
      </c>
      <c r="H119" s="63">
        <f t="shared" si="5"/>
        <v>570.55999999999995</v>
      </c>
    </row>
    <row r="120" spans="1:8" s="62" customFormat="1" ht="25.5">
      <c r="A120" s="56" t="str">
        <f>IF((LEN('Copy paste to Here'!G124))&gt;5,((CONCATENATE('Copy paste to Here'!G124," &amp; ",'Copy paste to Here'!D124,"  &amp;  ",'Copy paste to Here'!E124))),"Empty Cell")</f>
        <v>Silicone double flared solid plug retainer &amp; Gauge: 20mm  &amp;  Color: # 3 in picture</v>
      </c>
      <c r="B120" s="57" t="str">
        <f>'Copy paste to Here'!C124</f>
        <v>SIPG</v>
      </c>
      <c r="C120" s="57" t="s">
        <v>871</v>
      </c>
      <c r="D120" s="58">
        <f>Invoice!B124</f>
        <v>10</v>
      </c>
      <c r="E120" s="59">
        <f>'Shipping Invoice'!J124*$N$1</f>
        <v>0.8</v>
      </c>
      <c r="F120" s="59">
        <f t="shared" si="3"/>
        <v>8</v>
      </c>
      <c r="G120" s="60">
        <f t="shared" si="4"/>
        <v>28.527999999999999</v>
      </c>
      <c r="H120" s="63">
        <f t="shared" si="5"/>
        <v>285.27999999999997</v>
      </c>
    </row>
    <row r="121" spans="1:8" s="62" customFormat="1" ht="48">
      <c r="A121" s="56" t="str">
        <f>IF((LEN('Copy paste to Here'!G125))&gt;5,((CONCATENATE('Copy paste to Here'!G125," &amp; ",'Copy paste to Here'!D125,"  &amp;  ",'Copy paste to Here'!E125))),"Empty Cell")</f>
        <v xml:space="preserve">4mm disk shaped titanium G23 dermal anchor top part with flaming skull logo for internally threaded, 16g (1.2mm) dermal anchor base plate with a height of 2mm - 2.5mm (this item does only fit our dermal anchors and surface bars) &amp;   &amp;  </v>
      </c>
      <c r="B121" s="57" t="str">
        <f>'Copy paste to Here'!C125</f>
        <v>TALG11</v>
      </c>
      <c r="C121" s="57" t="s">
        <v>817</v>
      </c>
      <c r="D121" s="58">
        <f>Invoice!B125</f>
        <v>10</v>
      </c>
      <c r="E121" s="59">
        <f>'Shipping Invoice'!J125*$N$1</f>
        <v>0.74</v>
      </c>
      <c r="F121" s="59">
        <f t="shared" si="3"/>
        <v>7.4</v>
      </c>
      <c r="G121" s="60">
        <f t="shared" si="4"/>
        <v>26.388399999999997</v>
      </c>
      <c r="H121" s="63">
        <f t="shared" si="5"/>
        <v>263.88399999999996</v>
      </c>
    </row>
    <row r="122" spans="1:8" s="62" customFormat="1" ht="48">
      <c r="A122" s="56" t="str">
        <f>IF((LEN('Copy paste to Here'!G126))&gt;5,((CONCATENATE('Copy paste to Here'!G126," &amp; ",'Copy paste to Here'!D126,"  &amp;  ",'Copy paste to Here'!E126))),"Empty Cell")</f>
        <v xml:space="preserve">4mm disk shaped titanium G23 dermal anchor top part with number 8 snooker ball logo for internally threaded, 16g (1.2mm) dermal anchor base plate (this item does only fit our dermal anchors and surface bars) &amp;   &amp;  </v>
      </c>
      <c r="B122" s="57" t="str">
        <f>'Copy paste to Here'!C126</f>
        <v>TALG5</v>
      </c>
      <c r="C122" s="57" t="s">
        <v>819</v>
      </c>
      <c r="D122" s="58">
        <f>Invoice!B126</f>
        <v>10</v>
      </c>
      <c r="E122" s="59">
        <f>'Shipping Invoice'!J126*$N$1</f>
        <v>0.74</v>
      </c>
      <c r="F122" s="59">
        <f t="shared" si="3"/>
        <v>7.4</v>
      </c>
      <c r="G122" s="60">
        <f t="shared" si="4"/>
        <v>26.388399999999997</v>
      </c>
      <c r="H122" s="63">
        <f t="shared" si="5"/>
        <v>263.88399999999996</v>
      </c>
    </row>
    <row r="123" spans="1:8" s="62" customFormat="1" ht="24">
      <c r="A123" s="56" t="str">
        <f>IF((LEN('Copy paste to Here'!G127))&gt;5,((CONCATENATE('Copy paste to Here'!G127," &amp; ",'Copy paste to Here'!D127,"  &amp;  ",'Copy paste to Here'!E127))),"Empty Cell")</f>
        <v>Solid colored acrylic taper with double rubber O-rings &amp; Gauge: 2.5mm  &amp;  Color: Blue</v>
      </c>
      <c r="B123" s="57" t="str">
        <f>'Copy paste to Here'!C127</f>
        <v>TPSV</v>
      </c>
      <c r="C123" s="57" t="s">
        <v>872</v>
      </c>
      <c r="D123" s="58">
        <f>Invoice!B127</f>
        <v>10</v>
      </c>
      <c r="E123" s="59">
        <f>'Shipping Invoice'!J127*$N$1</f>
        <v>0.37</v>
      </c>
      <c r="F123" s="59">
        <f t="shared" si="3"/>
        <v>3.7</v>
      </c>
      <c r="G123" s="60">
        <f t="shared" si="4"/>
        <v>13.194199999999999</v>
      </c>
      <c r="H123" s="63">
        <f t="shared" si="5"/>
        <v>131.94199999999998</v>
      </c>
    </row>
    <row r="124" spans="1:8" s="62" customFormat="1" ht="24">
      <c r="A124" s="56" t="str">
        <f>IF((LEN('Copy paste to Here'!G128))&gt;5,((CONCATENATE('Copy paste to Here'!G128," &amp; ",'Copy paste to Here'!D128,"  &amp;  ",'Copy paste to Here'!E128))),"Empty Cell")</f>
        <v>Solid colored acrylic taper with double rubber O-rings &amp; Gauge: 4mm  &amp;  Color: Green</v>
      </c>
      <c r="B124" s="57" t="str">
        <f>'Copy paste to Here'!C128</f>
        <v>TPSV</v>
      </c>
      <c r="C124" s="57" t="s">
        <v>873</v>
      </c>
      <c r="D124" s="58">
        <f>Invoice!B128</f>
        <v>10</v>
      </c>
      <c r="E124" s="59">
        <f>'Shipping Invoice'!J128*$N$1</f>
        <v>0.42</v>
      </c>
      <c r="F124" s="59">
        <f t="shared" si="3"/>
        <v>4.2</v>
      </c>
      <c r="G124" s="60">
        <f t="shared" si="4"/>
        <v>14.977199999999998</v>
      </c>
      <c r="H124" s="63">
        <f t="shared" si="5"/>
        <v>149.77199999999999</v>
      </c>
    </row>
    <row r="125" spans="1:8" s="62" customFormat="1" ht="24">
      <c r="A125" s="56" t="str">
        <f>IF((LEN('Copy paste to Here'!G129))&gt;5,((CONCATENATE('Copy paste to Here'!G129," &amp; ",'Copy paste to Here'!D129,"  &amp;  ",'Copy paste to Here'!E129))),"Empty Cell")</f>
        <v>Solid colored acrylic taper with double rubber O-rings &amp; Gauge: 12mm  &amp;  Color: Pink</v>
      </c>
      <c r="B125" s="57" t="str">
        <f>'Copy paste to Here'!C129</f>
        <v>TPSV</v>
      </c>
      <c r="C125" s="57" t="s">
        <v>874</v>
      </c>
      <c r="D125" s="58">
        <f>Invoice!B129</f>
        <v>6</v>
      </c>
      <c r="E125" s="59">
        <f>'Shipping Invoice'!J129*$N$1</f>
        <v>0.69</v>
      </c>
      <c r="F125" s="59">
        <f t="shared" si="3"/>
        <v>4.1399999999999997</v>
      </c>
      <c r="G125" s="60">
        <f t="shared" si="4"/>
        <v>24.605399999999996</v>
      </c>
      <c r="H125" s="63">
        <f t="shared" si="5"/>
        <v>147.63239999999996</v>
      </c>
    </row>
    <row r="126" spans="1:8" s="62" customFormat="1" ht="25.5">
      <c r="A126" s="56" t="str">
        <f>IF((LEN('Copy paste to Here'!G130))&gt;5,((CONCATENATE('Copy paste to Here'!G130," &amp; ",'Copy paste to Here'!D130,"  &amp;  ",'Copy paste to Here'!E130))),"Empty Cell")</f>
        <v>Solid colored acrylic taper with double rubber O-rings &amp; Gauge: 14mm  &amp;  Color: Purple</v>
      </c>
      <c r="B126" s="57" t="str">
        <f>'Copy paste to Here'!C130</f>
        <v>TPSV</v>
      </c>
      <c r="C126" s="57" t="s">
        <v>875</v>
      </c>
      <c r="D126" s="58">
        <f>Invoice!B130</f>
        <v>6</v>
      </c>
      <c r="E126" s="59">
        <f>'Shipping Invoice'!J130*$N$1</f>
        <v>0.84</v>
      </c>
      <c r="F126" s="59">
        <f t="shared" si="3"/>
        <v>5.04</v>
      </c>
      <c r="G126" s="60">
        <f t="shared" si="4"/>
        <v>29.954399999999996</v>
      </c>
      <c r="H126" s="63">
        <f t="shared" si="5"/>
        <v>179.72639999999998</v>
      </c>
    </row>
    <row r="127" spans="1:8" s="62" customFormat="1" ht="24">
      <c r="A127" s="56" t="str">
        <f>IF((LEN('Copy paste to Here'!G131))&gt;5,((CONCATENATE('Copy paste to Here'!G131," &amp; ",'Copy paste to Here'!D131,"  &amp;  ",'Copy paste to Here'!E131))),"Empty Cell")</f>
        <v xml:space="preserve">High polished titanium G23 banana, 1.6mm (14g) with two 5mm balls &amp; Length: 8mm  &amp;  </v>
      </c>
      <c r="B127" s="57" t="str">
        <f>'Copy paste to Here'!C131</f>
        <v>UBNB5</v>
      </c>
      <c r="C127" s="57" t="s">
        <v>824</v>
      </c>
      <c r="D127" s="58">
        <f>Invoice!B131</f>
        <v>10</v>
      </c>
      <c r="E127" s="59">
        <f>'Shipping Invoice'!J131*$N$1</f>
        <v>1.37</v>
      </c>
      <c r="F127" s="59">
        <f t="shared" si="3"/>
        <v>13.700000000000001</v>
      </c>
      <c r="G127" s="60">
        <f t="shared" si="4"/>
        <v>48.854199999999999</v>
      </c>
      <c r="H127" s="63">
        <f t="shared" si="5"/>
        <v>488.54199999999997</v>
      </c>
    </row>
    <row r="128" spans="1:8" s="62" customFormat="1" ht="24">
      <c r="A128" s="56" t="str">
        <f>IF((LEN('Copy paste to Here'!G132))&gt;5,((CONCATENATE('Copy paste to Here'!G132," &amp; ",'Copy paste to Here'!D132,"  &amp;  ",'Copy paste to Here'!E132))),"Empty Cell")</f>
        <v xml:space="preserve">High polished titanium G23 banana, 1.6mm (14g) with two 5mm balls &amp; Length: 10mm  &amp;  </v>
      </c>
      <c r="B128" s="57" t="str">
        <f>'Copy paste to Here'!C132</f>
        <v>UBNB5</v>
      </c>
      <c r="C128" s="57" t="s">
        <v>824</v>
      </c>
      <c r="D128" s="58">
        <f>Invoice!B132</f>
        <v>10</v>
      </c>
      <c r="E128" s="59">
        <f>'Shipping Invoice'!J132*$N$1</f>
        <v>1.37</v>
      </c>
      <c r="F128" s="59">
        <f t="shared" si="3"/>
        <v>13.700000000000001</v>
      </c>
      <c r="G128" s="60">
        <f t="shared" si="4"/>
        <v>48.854199999999999</v>
      </c>
      <c r="H128" s="63">
        <f t="shared" si="5"/>
        <v>488.54199999999997</v>
      </c>
    </row>
    <row r="129" spans="1:8" s="62" customFormat="1" ht="24">
      <c r="A129" s="56" t="str">
        <f>IF((LEN('Copy paste to Here'!G133))&gt;5,((CONCATENATE('Copy paste to Here'!G133," &amp; ",'Copy paste to Here'!D133,"  &amp;  ",'Copy paste to Here'!E133))),"Empty Cell")</f>
        <v xml:space="preserve">High polished titanium G23 banana, 1.6mm (14g) with two 5mm balls &amp; Length: 11mm  &amp;  </v>
      </c>
      <c r="B129" s="57" t="str">
        <f>'Copy paste to Here'!C133</f>
        <v>UBNB5</v>
      </c>
      <c r="C129" s="57" t="s">
        <v>824</v>
      </c>
      <c r="D129" s="58">
        <f>Invoice!B133</f>
        <v>10</v>
      </c>
      <c r="E129" s="59">
        <f>'Shipping Invoice'!J133*$N$1</f>
        <v>1.37</v>
      </c>
      <c r="F129" s="59">
        <f t="shared" si="3"/>
        <v>13.700000000000001</v>
      </c>
      <c r="G129" s="60">
        <f t="shared" si="4"/>
        <v>48.854199999999999</v>
      </c>
      <c r="H129" s="63">
        <f t="shared" si="5"/>
        <v>488.54199999999997</v>
      </c>
    </row>
    <row r="130" spans="1:8" s="62" customFormat="1" ht="24">
      <c r="A130" s="56" t="str">
        <f>IF((LEN('Copy paste to Here'!G134))&gt;5,((CONCATENATE('Copy paste to Here'!G134," &amp; ",'Copy paste to Here'!D134,"  &amp;  ",'Copy paste to Here'!E134))),"Empty Cell")</f>
        <v xml:space="preserve">High polished titanium G23 banana, 1.6mm (14g) with two 5mm balls &amp; Length: 12mm  &amp;  </v>
      </c>
      <c r="B130" s="57" t="str">
        <f>'Copy paste to Here'!C134</f>
        <v>UBNB5</v>
      </c>
      <c r="C130" s="57" t="s">
        <v>824</v>
      </c>
      <c r="D130" s="58">
        <f>Invoice!B134</f>
        <v>10</v>
      </c>
      <c r="E130" s="59">
        <f>'Shipping Invoice'!J134*$N$1</f>
        <v>1.37</v>
      </c>
      <c r="F130" s="59">
        <f t="shared" si="3"/>
        <v>13.700000000000001</v>
      </c>
      <c r="G130" s="60">
        <f t="shared" si="4"/>
        <v>48.854199999999999</v>
      </c>
      <c r="H130" s="63">
        <f t="shared" si="5"/>
        <v>488.54199999999997</v>
      </c>
    </row>
    <row r="131" spans="1:8" s="62" customFormat="1" ht="24">
      <c r="A131" s="56" t="str">
        <f>IF((LEN('Copy paste to Here'!G135))&gt;5,((CONCATENATE('Copy paste to Here'!G135," &amp; ",'Copy paste to Here'!D135,"  &amp;  ",'Copy paste to Here'!E135))),"Empty Cell")</f>
        <v xml:space="preserve">High polished titanium G23 banana, 1.6mm (14g) with two 5mm balls &amp; Length: 14mm  &amp;  </v>
      </c>
      <c r="B131" s="57" t="str">
        <f>'Copy paste to Here'!C135</f>
        <v>UBNB5</v>
      </c>
      <c r="C131" s="57" t="s">
        <v>824</v>
      </c>
      <c r="D131" s="58">
        <f>Invoice!B135</f>
        <v>10</v>
      </c>
      <c r="E131" s="59">
        <f>'Shipping Invoice'!J135*$N$1</f>
        <v>1.37</v>
      </c>
      <c r="F131" s="59">
        <f t="shared" si="3"/>
        <v>13.700000000000001</v>
      </c>
      <c r="G131" s="60">
        <f t="shared" si="4"/>
        <v>48.854199999999999</v>
      </c>
      <c r="H131" s="63">
        <f t="shared" si="5"/>
        <v>488.54199999999997</v>
      </c>
    </row>
    <row r="132" spans="1:8" s="62" customFormat="1" ht="24">
      <c r="A132" s="56" t="str">
        <f>IF((LEN('Copy paste to Here'!G136))&gt;5,((CONCATENATE('Copy paste to Here'!G136," &amp; ",'Copy paste to Here'!D136,"  &amp;  ",'Copy paste to Here'!E136))),"Empty Cell")</f>
        <v xml:space="preserve">High polished titanium G23 banana, 1.6mm (14g) with two 5mm balls &amp; Length: 16mm  &amp;  </v>
      </c>
      <c r="B132" s="57" t="str">
        <f>'Copy paste to Here'!C136</f>
        <v>UBNB5</v>
      </c>
      <c r="C132" s="57" t="s">
        <v>824</v>
      </c>
      <c r="D132" s="58">
        <f>Invoice!B136</f>
        <v>10</v>
      </c>
      <c r="E132" s="59">
        <f>'Shipping Invoice'!J136*$N$1</f>
        <v>1.37</v>
      </c>
      <c r="F132" s="59">
        <f t="shared" si="3"/>
        <v>13.700000000000001</v>
      </c>
      <c r="G132" s="60">
        <f t="shared" si="4"/>
        <v>48.854199999999999</v>
      </c>
      <c r="H132" s="63">
        <f t="shared" si="5"/>
        <v>488.54199999999997</v>
      </c>
    </row>
    <row r="133" spans="1:8" s="62" customFormat="1" ht="24">
      <c r="A133" s="56" t="str">
        <f>IF((LEN('Copy paste to Here'!G137))&gt;5,((CONCATENATE('Copy paste to Here'!G137," &amp; ",'Copy paste to Here'!D137,"  &amp;  ",'Copy paste to Here'!E137))),"Empty Cell")</f>
        <v xml:space="preserve">High polished titanium G23 banana, 1.2mm (16g) with two 4mm balls &amp; Length: 6mm  &amp;  </v>
      </c>
      <c r="B133" s="57" t="str">
        <f>'Copy paste to Here'!C137</f>
        <v>UBNEB4</v>
      </c>
      <c r="C133" s="57" t="s">
        <v>826</v>
      </c>
      <c r="D133" s="58">
        <f>Invoice!B137</f>
        <v>10</v>
      </c>
      <c r="E133" s="59">
        <f>'Shipping Invoice'!J137*$N$1</f>
        <v>1.24</v>
      </c>
      <c r="F133" s="59">
        <f t="shared" si="3"/>
        <v>12.4</v>
      </c>
      <c r="G133" s="60">
        <f t="shared" si="4"/>
        <v>44.218399999999995</v>
      </c>
      <c r="H133" s="63">
        <f t="shared" si="5"/>
        <v>442.18399999999997</v>
      </c>
    </row>
    <row r="134" spans="1:8" s="62" customFormat="1" ht="24">
      <c r="A134" s="56" t="str">
        <f>IF((LEN('Copy paste to Here'!G138))&gt;5,((CONCATENATE('Copy paste to Here'!G138," &amp; ",'Copy paste to Here'!D138,"  &amp;  ",'Copy paste to Here'!E138))),"Empty Cell")</f>
        <v xml:space="preserve">High polished titanium G23 banana, 1.2mm (16g) with two 4mm balls &amp; Length: 7mm  &amp;  </v>
      </c>
      <c r="B134" s="57" t="str">
        <f>'Copy paste to Here'!C138</f>
        <v>UBNEB4</v>
      </c>
      <c r="C134" s="57" t="s">
        <v>826</v>
      </c>
      <c r="D134" s="58">
        <f>Invoice!B138</f>
        <v>10</v>
      </c>
      <c r="E134" s="59">
        <f>'Shipping Invoice'!J138*$N$1</f>
        <v>1.24</v>
      </c>
      <c r="F134" s="59">
        <f t="shared" si="3"/>
        <v>12.4</v>
      </c>
      <c r="G134" s="60">
        <f t="shared" si="4"/>
        <v>44.218399999999995</v>
      </c>
      <c r="H134" s="63">
        <f t="shared" si="5"/>
        <v>442.18399999999997</v>
      </c>
    </row>
    <row r="135" spans="1:8" s="62" customFormat="1" ht="24">
      <c r="A135" s="56" t="str">
        <f>IF((LEN('Copy paste to Here'!G139))&gt;5,((CONCATENATE('Copy paste to Here'!G139," &amp; ",'Copy paste to Here'!D139,"  &amp;  ",'Copy paste to Here'!E139))),"Empty Cell")</f>
        <v xml:space="preserve">High polished titanium G23 banana, 1.2mm (16g) with two 4mm balls &amp; Length: 8mm  &amp;  </v>
      </c>
      <c r="B135" s="57" t="str">
        <f>'Copy paste to Here'!C139</f>
        <v>UBNEB4</v>
      </c>
      <c r="C135" s="57" t="s">
        <v>826</v>
      </c>
      <c r="D135" s="58">
        <f>Invoice!B139</f>
        <v>10</v>
      </c>
      <c r="E135" s="59">
        <f>'Shipping Invoice'!J139*$N$1</f>
        <v>1.24</v>
      </c>
      <c r="F135" s="59">
        <f t="shared" si="3"/>
        <v>12.4</v>
      </c>
      <c r="G135" s="60">
        <f t="shared" si="4"/>
        <v>44.218399999999995</v>
      </c>
      <c r="H135" s="63">
        <f t="shared" si="5"/>
        <v>442.18399999999997</v>
      </c>
    </row>
    <row r="136" spans="1:8" s="62" customFormat="1" ht="24">
      <c r="A136" s="56" t="str">
        <f>IF((LEN('Copy paste to Here'!G140))&gt;5,((CONCATENATE('Copy paste to Here'!G140," &amp; ",'Copy paste to Here'!D140,"  &amp;  ",'Copy paste to Here'!E140))),"Empty Cell")</f>
        <v xml:space="preserve">High polished titanium G23 banana, 1.2mm (16g) with two 4mm balls &amp; Length: 9mm  &amp;  </v>
      </c>
      <c r="B136" s="57" t="str">
        <f>'Copy paste to Here'!C140</f>
        <v>UBNEB4</v>
      </c>
      <c r="C136" s="57" t="s">
        <v>826</v>
      </c>
      <c r="D136" s="58">
        <f>Invoice!B140</f>
        <v>10</v>
      </c>
      <c r="E136" s="59">
        <f>'Shipping Invoice'!J140*$N$1</f>
        <v>1.24</v>
      </c>
      <c r="F136" s="59">
        <f t="shared" si="3"/>
        <v>12.4</v>
      </c>
      <c r="G136" s="60">
        <f t="shared" si="4"/>
        <v>44.218399999999995</v>
      </c>
      <c r="H136" s="63">
        <f t="shared" si="5"/>
        <v>442.18399999999997</v>
      </c>
    </row>
    <row r="137" spans="1:8" s="62" customFormat="1" ht="24">
      <c r="A137" s="56" t="str">
        <f>IF((LEN('Copy paste to Here'!G141))&gt;5,((CONCATENATE('Copy paste to Here'!G141," &amp; ",'Copy paste to Here'!D141,"  &amp;  ",'Copy paste to Here'!E141))),"Empty Cell")</f>
        <v xml:space="preserve">High polished titanium G23 banana, 1.2mm (16g) with two 4mm balls &amp; Length: 11mm  &amp;  </v>
      </c>
      <c r="B137" s="57" t="str">
        <f>'Copy paste to Here'!C141</f>
        <v>UBNEB4</v>
      </c>
      <c r="C137" s="57" t="s">
        <v>826</v>
      </c>
      <c r="D137" s="58">
        <f>Invoice!B141</f>
        <v>10</v>
      </c>
      <c r="E137" s="59">
        <f>'Shipping Invoice'!J141*$N$1</f>
        <v>1.24</v>
      </c>
      <c r="F137" s="59">
        <f t="shared" si="3"/>
        <v>12.4</v>
      </c>
      <c r="G137" s="60">
        <f t="shared" si="4"/>
        <v>44.218399999999995</v>
      </c>
      <c r="H137" s="63">
        <f t="shared" si="5"/>
        <v>442.18399999999997</v>
      </c>
    </row>
    <row r="138" spans="1:8" s="62" customFormat="1" ht="24">
      <c r="A138" s="56" t="str">
        <f>IF((LEN('Copy paste to Here'!G142))&gt;5,((CONCATENATE('Copy paste to Here'!G142," &amp; ",'Copy paste to Here'!D142,"  &amp;  ",'Copy paste to Here'!E142))),"Empty Cell")</f>
        <v xml:space="preserve">High polished titanium G23 banana, 1.2mm (16g) with two 4mm balls &amp; Length: 12mm  &amp;  </v>
      </c>
      <c r="B138" s="57" t="str">
        <f>'Copy paste to Here'!C142</f>
        <v>UBNEB4</v>
      </c>
      <c r="C138" s="57" t="s">
        <v>826</v>
      </c>
      <c r="D138" s="58">
        <f>Invoice!B142</f>
        <v>10</v>
      </c>
      <c r="E138" s="59">
        <f>'Shipping Invoice'!J142*$N$1</f>
        <v>1.24</v>
      </c>
      <c r="F138" s="59">
        <f t="shared" si="3"/>
        <v>12.4</v>
      </c>
      <c r="G138" s="60">
        <f t="shared" si="4"/>
        <v>44.218399999999995</v>
      </c>
      <c r="H138" s="63">
        <f t="shared" si="5"/>
        <v>442.18399999999997</v>
      </c>
    </row>
    <row r="139" spans="1:8" s="62" customFormat="1" ht="24">
      <c r="A139" s="56" t="str">
        <f>IF((LEN('Copy paste to Here'!G143))&gt;5,((CONCATENATE('Copy paste to Here'!G143," &amp; ",'Copy paste to Here'!D143,"  &amp;  ",'Copy paste to Here'!E143))),"Empty Cell")</f>
        <v xml:space="preserve">High polished titanium G23 banana, 1.2mm (16g) with two 4mm balls &amp; Length: 14mm  &amp;  </v>
      </c>
      <c r="B139" s="57" t="str">
        <f>'Copy paste to Here'!C143</f>
        <v>UBNEB4</v>
      </c>
      <c r="C139" s="57" t="s">
        <v>826</v>
      </c>
      <c r="D139" s="58">
        <f>Invoice!B143</f>
        <v>10</v>
      </c>
      <c r="E139" s="59">
        <f>'Shipping Invoice'!J143*$N$1</f>
        <v>1.24</v>
      </c>
      <c r="F139" s="59">
        <f t="shared" si="3"/>
        <v>12.4</v>
      </c>
      <c r="G139" s="60">
        <f t="shared" si="4"/>
        <v>44.218399999999995</v>
      </c>
      <c r="H139" s="63">
        <f t="shared" si="5"/>
        <v>442.18399999999997</v>
      </c>
    </row>
    <row r="140" spans="1:8" s="62" customFormat="1" ht="24">
      <c r="A140" s="56" t="str">
        <f>IF((LEN('Copy paste to Here'!G144))&gt;5,((CONCATENATE('Copy paste to Here'!G144," &amp; ",'Copy paste to Here'!D144,"  &amp;  ",'Copy paste to Here'!E144))),"Empty Cell")</f>
        <v xml:space="preserve">High polished titanium G23 banana, 1.2mm (16g) with two 4mm balls &amp; Length: 16mm  &amp;  </v>
      </c>
      <c r="B140" s="57" t="str">
        <f>'Copy paste to Here'!C144</f>
        <v>UBNEB4</v>
      </c>
      <c r="C140" s="57" t="s">
        <v>826</v>
      </c>
      <c r="D140" s="58">
        <f>Invoice!B144</f>
        <v>10</v>
      </c>
      <c r="E140" s="59">
        <f>'Shipping Invoice'!J144*$N$1</f>
        <v>1.24</v>
      </c>
      <c r="F140" s="59">
        <f t="shared" si="3"/>
        <v>12.4</v>
      </c>
      <c r="G140" s="60">
        <f t="shared" si="4"/>
        <v>44.218399999999995</v>
      </c>
      <c r="H140" s="63">
        <f t="shared" si="5"/>
        <v>442.18399999999997</v>
      </c>
    </row>
    <row r="141" spans="1:8" s="62" customFormat="1" ht="25.5">
      <c r="A141" s="56" t="str">
        <f>IF((LEN('Copy paste to Here'!G145))&gt;5,((CONCATENATE('Copy paste to Here'!G145," &amp; ",'Copy paste to Here'!D145,"  &amp;  ",'Copy paste to Here'!E145))),"Empty Cell")</f>
        <v>PVD plated titanium G23 internally threaded banana, 1.2mm (16g) with two 3mm balls &amp; Color: Black  &amp;  Length: 8mm</v>
      </c>
      <c r="B141" s="57" t="str">
        <f>'Copy paste to Here'!C145</f>
        <v>UBNEBINT</v>
      </c>
      <c r="C141" s="57" t="s">
        <v>828</v>
      </c>
      <c r="D141" s="58">
        <f>Invoice!B145</f>
        <v>10</v>
      </c>
      <c r="E141" s="59">
        <f>'Shipping Invoice'!J145*$N$1</f>
        <v>2.37</v>
      </c>
      <c r="F141" s="59">
        <f t="shared" si="3"/>
        <v>23.700000000000003</v>
      </c>
      <c r="G141" s="60">
        <f t="shared" si="4"/>
        <v>84.514200000000002</v>
      </c>
      <c r="H141" s="63">
        <f t="shared" si="5"/>
        <v>845.14200000000005</v>
      </c>
    </row>
    <row r="142" spans="1:8" s="62" customFormat="1" ht="25.5">
      <c r="A142" s="56" t="str">
        <f>IF((LEN('Copy paste to Here'!G146))&gt;5,((CONCATENATE('Copy paste to Here'!G146," &amp; ",'Copy paste to Here'!D146,"  &amp;  ",'Copy paste to Here'!E146))),"Empty Cell")</f>
        <v>PVD plated titanium G23 internally threaded banana, 1.2mm (16g) with two 3mm balls &amp; Color: Black  &amp;  Length: 10mm</v>
      </c>
      <c r="B142" s="57" t="str">
        <f>'Copy paste to Here'!C146</f>
        <v>UBNEBINT</v>
      </c>
      <c r="C142" s="57" t="s">
        <v>828</v>
      </c>
      <c r="D142" s="58">
        <f>Invoice!B146</f>
        <v>10</v>
      </c>
      <c r="E142" s="59">
        <f>'Shipping Invoice'!J146*$N$1</f>
        <v>2.37</v>
      </c>
      <c r="F142" s="59">
        <f t="shared" si="3"/>
        <v>23.700000000000003</v>
      </c>
      <c r="G142" s="60">
        <f t="shared" si="4"/>
        <v>84.514200000000002</v>
      </c>
      <c r="H142" s="63">
        <f t="shared" si="5"/>
        <v>845.14200000000005</v>
      </c>
    </row>
    <row r="143" spans="1:8" s="62" customFormat="1" ht="25.5">
      <c r="A143" s="56" t="str">
        <f>IF((LEN('Copy paste to Here'!G147))&gt;5,((CONCATENATE('Copy paste to Here'!G147," &amp; ",'Copy paste to Here'!D147,"  &amp;  ",'Copy paste to Here'!E147))),"Empty Cell")</f>
        <v>PVD plated titanium G23 internally threaded banana, 1.2mm (16g) with two 3mm balls &amp; Color: Black  &amp;  Length: 12mm</v>
      </c>
      <c r="B143" s="57" t="str">
        <f>'Copy paste to Here'!C147</f>
        <v>UBNEBINT</v>
      </c>
      <c r="C143" s="57" t="s">
        <v>828</v>
      </c>
      <c r="D143" s="58">
        <f>Invoice!B147</f>
        <v>10</v>
      </c>
      <c r="E143" s="59">
        <f>'Shipping Invoice'!J147*$N$1</f>
        <v>2.37</v>
      </c>
      <c r="F143" s="59">
        <f t="shared" si="3"/>
        <v>23.700000000000003</v>
      </c>
      <c r="G143" s="60">
        <f t="shared" si="4"/>
        <v>84.514200000000002</v>
      </c>
      <c r="H143" s="63">
        <f t="shared" si="5"/>
        <v>845.14200000000005</v>
      </c>
    </row>
    <row r="144" spans="1:8" s="62" customFormat="1" ht="25.5">
      <c r="A144" s="56" t="str">
        <f>IF((LEN('Copy paste to Here'!G148))&gt;5,((CONCATENATE('Copy paste to Here'!G148," &amp; ",'Copy paste to Here'!D148,"  &amp;  ",'Copy paste to Here'!E148))),"Empty Cell")</f>
        <v>PVD plated titanium G23 internally threaded banana, 1.2mm (16g) with two 3mm balls &amp; Color: Blue  &amp;  Length: 8mm</v>
      </c>
      <c r="B144" s="57" t="str">
        <f>'Copy paste to Here'!C148</f>
        <v>UBNEBINT</v>
      </c>
      <c r="C144" s="57" t="s">
        <v>828</v>
      </c>
      <c r="D144" s="58">
        <f>Invoice!B148</f>
        <v>10</v>
      </c>
      <c r="E144" s="59">
        <f>'Shipping Invoice'!J148*$N$1</f>
        <v>2.37</v>
      </c>
      <c r="F144" s="59">
        <f t="shared" si="3"/>
        <v>23.700000000000003</v>
      </c>
      <c r="G144" s="60">
        <f t="shared" si="4"/>
        <v>84.514200000000002</v>
      </c>
      <c r="H144" s="63">
        <f t="shared" si="5"/>
        <v>845.14200000000005</v>
      </c>
    </row>
    <row r="145" spans="1:8" s="62" customFormat="1" ht="25.5">
      <c r="A145" s="56" t="str">
        <f>IF((LEN('Copy paste to Here'!G149))&gt;5,((CONCATENATE('Copy paste to Here'!G149," &amp; ",'Copy paste to Here'!D149,"  &amp;  ",'Copy paste to Here'!E149))),"Empty Cell")</f>
        <v>PVD plated titanium G23 internally threaded banana, 1.2mm (16g) with two 3mm balls &amp; Color: Blue  &amp;  Length: 10mm</v>
      </c>
      <c r="B145" s="57" t="str">
        <f>'Copy paste to Here'!C149</f>
        <v>UBNEBINT</v>
      </c>
      <c r="C145" s="57" t="s">
        <v>828</v>
      </c>
      <c r="D145" s="58">
        <f>Invoice!B149</f>
        <v>10</v>
      </c>
      <c r="E145" s="59">
        <f>'Shipping Invoice'!J149*$N$1</f>
        <v>2.37</v>
      </c>
      <c r="F145" s="59">
        <f t="shared" si="3"/>
        <v>23.700000000000003</v>
      </c>
      <c r="G145" s="60">
        <f t="shared" si="4"/>
        <v>84.514200000000002</v>
      </c>
      <c r="H145" s="63">
        <f t="shared" si="5"/>
        <v>845.14200000000005</v>
      </c>
    </row>
    <row r="146" spans="1:8" s="62" customFormat="1" ht="25.5">
      <c r="A146" s="56" t="str">
        <f>IF((LEN('Copy paste to Here'!G150))&gt;5,((CONCATENATE('Copy paste to Here'!G150," &amp; ",'Copy paste to Here'!D150,"  &amp;  ",'Copy paste to Here'!E150))),"Empty Cell")</f>
        <v>PVD plated titanium G23 internally threaded banana, 1.2mm (16g) with two 3mm balls &amp; Color: Blue  &amp;  Length: 12mm</v>
      </c>
      <c r="B146" s="57" t="str">
        <f>'Copy paste to Here'!C150</f>
        <v>UBNEBINT</v>
      </c>
      <c r="C146" s="57" t="s">
        <v>828</v>
      </c>
      <c r="D146" s="58">
        <f>Invoice!B150</f>
        <v>10</v>
      </c>
      <c r="E146" s="59">
        <f>'Shipping Invoice'!J150*$N$1</f>
        <v>2.37</v>
      </c>
      <c r="F146" s="59">
        <f t="shared" si="3"/>
        <v>23.700000000000003</v>
      </c>
      <c r="G146" s="60">
        <f t="shared" si="4"/>
        <v>84.514200000000002</v>
      </c>
      <c r="H146" s="63">
        <f t="shared" si="5"/>
        <v>845.14200000000005</v>
      </c>
    </row>
    <row r="147" spans="1:8" s="62" customFormat="1" ht="25.5">
      <c r="A147" s="56" t="str">
        <f>IF((LEN('Copy paste to Here'!G151))&gt;5,((CONCATENATE('Copy paste to Here'!G151," &amp; ",'Copy paste to Here'!D151,"  &amp;  ",'Copy paste to Here'!E151))),"Empty Cell")</f>
        <v>PVD plated titanium G23 internally threaded banana, 1.2mm (16g) with two 3mm balls &amp; Color: Rainbow  &amp;  Length: 8mm</v>
      </c>
      <c r="B147" s="57" t="str">
        <f>'Copy paste to Here'!C151</f>
        <v>UBNEBINT</v>
      </c>
      <c r="C147" s="57" t="s">
        <v>828</v>
      </c>
      <c r="D147" s="58">
        <f>Invoice!B151</f>
        <v>10</v>
      </c>
      <c r="E147" s="59">
        <f>'Shipping Invoice'!J151*$N$1</f>
        <v>2.37</v>
      </c>
      <c r="F147" s="59">
        <f t="shared" ref="F147:F156" si="6">D147*E147</f>
        <v>23.700000000000003</v>
      </c>
      <c r="G147" s="60">
        <f t="shared" ref="G147:G210" si="7">E147*$E$14</f>
        <v>84.514200000000002</v>
      </c>
      <c r="H147" s="63">
        <f t="shared" ref="H147:H210" si="8">D147*G147</f>
        <v>845.14200000000005</v>
      </c>
    </row>
    <row r="148" spans="1:8" s="62" customFormat="1" ht="25.5">
      <c r="A148" s="56" t="str">
        <f>IF((LEN('Copy paste to Here'!G152))&gt;5,((CONCATENATE('Copy paste to Here'!G152," &amp; ",'Copy paste to Here'!D152,"  &amp;  ",'Copy paste to Here'!E152))),"Empty Cell")</f>
        <v>PVD plated titanium G23 internally threaded banana, 1.2mm (16g) with two 3mm balls &amp; Color: Rainbow  &amp;  Length: 10mm</v>
      </c>
      <c r="B148" s="57" t="str">
        <f>'Copy paste to Here'!C152</f>
        <v>UBNEBINT</v>
      </c>
      <c r="C148" s="57" t="s">
        <v>828</v>
      </c>
      <c r="D148" s="58">
        <f>Invoice!B152</f>
        <v>10</v>
      </c>
      <c r="E148" s="59">
        <f>'Shipping Invoice'!J152*$N$1</f>
        <v>2.37</v>
      </c>
      <c r="F148" s="59">
        <f t="shared" si="6"/>
        <v>23.700000000000003</v>
      </c>
      <c r="G148" s="60">
        <f t="shared" si="7"/>
        <v>84.514200000000002</v>
      </c>
      <c r="H148" s="63">
        <f t="shared" si="8"/>
        <v>845.14200000000005</v>
      </c>
    </row>
    <row r="149" spans="1:8" s="62" customFormat="1" ht="25.5">
      <c r="A149" s="56" t="str">
        <f>IF((LEN('Copy paste to Here'!G153))&gt;5,((CONCATENATE('Copy paste to Here'!G153," &amp; ",'Copy paste to Here'!D153,"  &amp;  ",'Copy paste to Here'!E153))),"Empty Cell")</f>
        <v>PVD plated titanium G23 internally threaded banana, 1.2mm (16g) with two 3mm balls &amp; Color: Rainbow  &amp;  Length: 12mm</v>
      </c>
      <c r="B149" s="57" t="str">
        <f>'Copy paste to Here'!C153</f>
        <v>UBNEBINT</v>
      </c>
      <c r="C149" s="57" t="s">
        <v>828</v>
      </c>
      <c r="D149" s="58">
        <f>Invoice!B153</f>
        <v>10</v>
      </c>
      <c r="E149" s="59">
        <f>'Shipping Invoice'!J153*$N$1</f>
        <v>2.37</v>
      </c>
      <c r="F149" s="59">
        <f t="shared" si="6"/>
        <v>23.700000000000003</v>
      </c>
      <c r="G149" s="60">
        <f t="shared" si="7"/>
        <v>84.514200000000002</v>
      </c>
      <c r="H149" s="63">
        <f t="shared" si="8"/>
        <v>845.14200000000005</v>
      </c>
    </row>
    <row r="150" spans="1:8" s="62" customFormat="1" ht="25.5">
      <c r="A150" s="56" t="str">
        <f>IF((LEN('Copy paste to Here'!G154))&gt;5,((CONCATENATE('Copy paste to Here'!G154," &amp; ",'Copy paste to Here'!D154,"  &amp;  ",'Copy paste to Here'!E154))),"Empty Cell")</f>
        <v>PVD plated titanium G23 internally threaded banana, 1.2mm (16g) with two 3mm balls &amp; Color: Gold  &amp;  Length: 8mm</v>
      </c>
      <c r="B150" s="57" t="str">
        <f>'Copy paste to Here'!C154</f>
        <v>UBNEBINT</v>
      </c>
      <c r="C150" s="57" t="s">
        <v>828</v>
      </c>
      <c r="D150" s="58">
        <f>Invoice!B154</f>
        <v>10</v>
      </c>
      <c r="E150" s="59">
        <f>'Shipping Invoice'!J154*$N$1</f>
        <v>2.37</v>
      </c>
      <c r="F150" s="59">
        <f t="shared" si="6"/>
        <v>23.700000000000003</v>
      </c>
      <c r="G150" s="60">
        <f t="shared" si="7"/>
        <v>84.514200000000002</v>
      </c>
      <c r="H150" s="63">
        <f t="shared" si="8"/>
        <v>845.14200000000005</v>
      </c>
    </row>
    <row r="151" spans="1:8" s="62" customFormat="1" ht="25.5">
      <c r="A151" s="56" t="str">
        <f>IF((LEN('Copy paste to Here'!G155))&gt;5,((CONCATENATE('Copy paste to Here'!G155," &amp; ",'Copy paste to Here'!D155,"  &amp;  ",'Copy paste to Here'!E155))),"Empty Cell")</f>
        <v>PVD plated titanium G23 internally threaded banana, 1.2mm (16g) with two 3mm balls &amp; Color: Gold  &amp;  Length: 10mm</v>
      </c>
      <c r="B151" s="57" t="str">
        <f>'Copy paste to Here'!C155</f>
        <v>UBNEBINT</v>
      </c>
      <c r="C151" s="57" t="s">
        <v>828</v>
      </c>
      <c r="D151" s="58">
        <f>Invoice!B155</f>
        <v>10</v>
      </c>
      <c r="E151" s="59">
        <f>'Shipping Invoice'!J155*$N$1</f>
        <v>2.37</v>
      </c>
      <c r="F151" s="59">
        <f t="shared" si="6"/>
        <v>23.700000000000003</v>
      </c>
      <c r="G151" s="60">
        <f t="shared" si="7"/>
        <v>84.514200000000002</v>
      </c>
      <c r="H151" s="63">
        <f t="shared" si="8"/>
        <v>845.14200000000005</v>
      </c>
    </row>
    <row r="152" spans="1:8" s="62" customFormat="1" ht="25.5">
      <c r="A152" s="56" t="str">
        <f>IF((LEN('Copy paste to Here'!G156))&gt;5,((CONCATENATE('Copy paste to Here'!G156," &amp; ",'Copy paste to Here'!D156,"  &amp;  ",'Copy paste to Here'!E156))),"Empty Cell")</f>
        <v>PVD plated titanium G23 internally threaded banana, 1.2mm (16g) with two 3mm balls &amp; Color: Gold  &amp;  Length: 12mm</v>
      </c>
      <c r="B152" s="57" t="str">
        <f>'Copy paste to Here'!C156</f>
        <v>UBNEBINT</v>
      </c>
      <c r="C152" s="57" t="s">
        <v>828</v>
      </c>
      <c r="D152" s="58">
        <f>Invoice!B156</f>
        <v>10</v>
      </c>
      <c r="E152" s="59">
        <f>'Shipping Invoice'!J156*$N$1</f>
        <v>2.37</v>
      </c>
      <c r="F152" s="59">
        <f t="shared" si="6"/>
        <v>23.700000000000003</v>
      </c>
      <c r="G152" s="60">
        <f t="shared" si="7"/>
        <v>84.514200000000002</v>
      </c>
      <c r="H152" s="63">
        <f t="shared" si="8"/>
        <v>845.14200000000005</v>
      </c>
    </row>
    <row r="153" spans="1:8" s="62" customFormat="1" ht="25.5">
      <c r="A153" s="56" t="str">
        <f>IF((LEN('Copy paste to Here'!G157))&gt;5,((CONCATENATE('Copy paste to Here'!G157," &amp; ",'Copy paste to Here'!D157,"  &amp;  ",'Copy paste to Here'!E157))),"Empty Cell")</f>
        <v>PVD plated titanium G23 internally threaded banana, 1.2mm (16g) with two 3mm balls &amp; Color: Rose-gold  &amp;  Length: 8mm</v>
      </c>
      <c r="B153" s="57" t="str">
        <f>'Copy paste to Here'!C157</f>
        <v>UBNEBINT</v>
      </c>
      <c r="C153" s="57" t="s">
        <v>828</v>
      </c>
      <c r="D153" s="58">
        <f>Invoice!B157</f>
        <v>10</v>
      </c>
      <c r="E153" s="59">
        <f>'Shipping Invoice'!J157*$N$1</f>
        <v>2.37</v>
      </c>
      <c r="F153" s="59">
        <f t="shared" si="6"/>
        <v>23.700000000000003</v>
      </c>
      <c r="G153" s="60">
        <f t="shared" si="7"/>
        <v>84.514200000000002</v>
      </c>
      <c r="H153" s="63">
        <f t="shared" si="8"/>
        <v>845.14200000000005</v>
      </c>
    </row>
    <row r="154" spans="1:8" s="62" customFormat="1" ht="25.5">
      <c r="A154" s="56" t="str">
        <f>IF((LEN('Copy paste to Here'!G158))&gt;5,((CONCATENATE('Copy paste to Here'!G158," &amp; ",'Copy paste to Here'!D158,"  &amp;  ",'Copy paste to Here'!E158))),"Empty Cell")</f>
        <v>PVD plated titanium G23 internally threaded banana, 1.2mm (16g) with two 3mm balls &amp; Color: Rose-gold  &amp;  Length: 10mm</v>
      </c>
      <c r="B154" s="57" t="str">
        <f>'Copy paste to Here'!C158</f>
        <v>UBNEBINT</v>
      </c>
      <c r="C154" s="57" t="s">
        <v>828</v>
      </c>
      <c r="D154" s="58">
        <f>Invoice!B158</f>
        <v>10</v>
      </c>
      <c r="E154" s="59">
        <f>'Shipping Invoice'!J158*$N$1</f>
        <v>2.37</v>
      </c>
      <c r="F154" s="59">
        <f t="shared" si="6"/>
        <v>23.700000000000003</v>
      </c>
      <c r="G154" s="60">
        <f t="shared" si="7"/>
        <v>84.514200000000002</v>
      </c>
      <c r="H154" s="63">
        <f t="shared" si="8"/>
        <v>845.14200000000005</v>
      </c>
    </row>
    <row r="155" spans="1:8" s="62" customFormat="1" ht="25.5">
      <c r="A155" s="56" t="str">
        <f>IF((LEN('Copy paste to Here'!G159))&gt;5,((CONCATENATE('Copy paste to Here'!G159," &amp; ",'Copy paste to Here'!D159,"  &amp;  ",'Copy paste to Here'!E159))),"Empty Cell")</f>
        <v>PVD plated titanium G23 internally threaded banana, 1.2mm (16g) with two 3mm balls &amp; Color: Rose-gold  &amp;  Length: 12mm</v>
      </c>
      <c r="B155" s="57" t="str">
        <f>'Copy paste to Here'!C159</f>
        <v>UBNEBINT</v>
      </c>
      <c r="C155" s="57" t="s">
        <v>828</v>
      </c>
      <c r="D155" s="58">
        <f>Invoice!B159</f>
        <v>10</v>
      </c>
      <c r="E155" s="59">
        <f>'Shipping Invoice'!J159*$N$1</f>
        <v>2.37</v>
      </c>
      <c r="F155" s="59">
        <f t="shared" si="6"/>
        <v>23.700000000000003</v>
      </c>
      <c r="G155" s="60">
        <f t="shared" si="7"/>
        <v>84.514200000000002</v>
      </c>
      <c r="H155" s="63">
        <f t="shared" si="8"/>
        <v>845.14200000000005</v>
      </c>
    </row>
    <row r="156" spans="1:8" s="62" customFormat="1" ht="24">
      <c r="A156" s="56" t="str">
        <f>IF((LEN('Copy paste to Here'!G160))&gt;5,((CONCATENATE('Copy paste to Here'!G160," &amp; ",'Copy paste to Here'!D160,"  &amp;  ",'Copy paste to Here'!E160))),"Empty Cell")</f>
        <v xml:space="preserve">High polished titanium G23 screw-fit flesh tunnel &amp; Gauge: 10mm  &amp;  </v>
      </c>
      <c r="B156" s="57" t="str">
        <f>'Copy paste to Here'!C160</f>
        <v>UFPG</v>
      </c>
      <c r="C156" s="57" t="s">
        <v>876</v>
      </c>
      <c r="D156" s="58">
        <f>Invoice!B160</f>
        <v>10</v>
      </c>
      <c r="E156" s="59">
        <f>'Shipping Invoice'!J160*$N$1</f>
        <v>6.45</v>
      </c>
      <c r="F156" s="59">
        <f t="shared" si="6"/>
        <v>64.5</v>
      </c>
      <c r="G156" s="60">
        <f t="shared" si="7"/>
        <v>230.00699999999998</v>
      </c>
      <c r="H156" s="63">
        <f t="shared" si="8"/>
        <v>2300.0699999999997</v>
      </c>
    </row>
    <row r="157" spans="1:8" s="62" customFormat="1" ht="36">
      <c r="A157" s="56" t="str">
        <f>IF((LEN('Copy paste to Here'!G161))&gt;5,((CONCATENATE('Copy paste to Here'!G161," &amp; ",'Copy paste to Here'!D161,"  &amp;  ",'Copy paste to Here'!E161))),"Empty Cell")</f>
        <v>High polished titanium G23 nose stud, 0.8mm (20g) and 1mm (18g) with a 2mm round color crystal in flat head bezel set &amp; Crystal Color: Clear  &amp;  Gauge: 1mm</v>
      </c>
      <c r="B157" s="57" t="str">
        <f>'Copy paste to Here'!C161</f>
        <v>UNLCB</v>
      </c>
      <c r="C157" s="57" t="s">
        <v>877</v>
      </c>
      <c r="D157" s="58">
        <f>Invoice!B161</f>
        <v>10</v>
      </c>
      <c r="E157" s="59">
        <f>'Shipping Invoice'!J161*$N$1</f>
        <v>1.19</v>
      </c>
      <c r="F157" s="59">
        <f t="shared" ref="F157:F210" si="9">D157*E157</f>
        <v>11.899999999999999</v>
      </c>
      <c r="G157" s="60">
        <f t="shared" si="7"/>
        <v>42.435399999999994</v>
      </c>
      <c r="H157" s="63">
        <f t="shared" si="8"/>
        <v>424.35399999999993</v>
      </c>
    </row>
    <row r="158" spans="1:8" s="62" customFormat="1" ht="36">
      <c r="A158" s="56" t="str">
        <f>IF((LEN('Copy paste to Here'!G162))&gt;5,((CONCATENATE('Copy paste to Here'!G162," &amp; ",'Copy paste to Here'!D162,"  &amp;  ",'Copy paste to Here'!E162))),"Empty Cell")</f>
        <v>High polished titanium G23 nose stud, 0.8mm (20g) and 1mm (18g) with a 2mm round color crystal in flat head bezel set &amp; Crystal Color: Clear  &amp;  Gauge: 0.8mm</v>
      </c>
      <c r="B158" s="57" t="str">
        <f>'Copy paste to Here'!C162</f>
        <v>UNLCB</v>
      </c>
      <c r="C158" s="57" t="s">
        <v>878</v>
      </c>
      <c r="D158" s="58">
        <f>Invoice!B162</f>
        <v>20</v>
      </c>
      <c r="E158" s="59">
        <f>'Shipping Invoice'!J162*$N$1</f>
        <v>1.19</v>
      </c>
      <c r="F158" s="59">
        <f t="shared" si="9"/>
        <v>23.799999999999997</v>
      </c>
      <c r="G158" s="60">
        <f t="shared" si="7"/>
        <v>42.435399999999994</v>
      </c>
      <c r="H158" s="63">
        <f t="shared" si="8"/>
        <v>848.70799999999986</v>
      </c>
    </row>
    <row r="159" spans="1:8" s="62" customFormat="1" ht="36">
      <c r="A159" s="56" t="str">
        <f>IF((LEN('Copy paste to Here'!G163))&gt;5,((CONCATENATE('Copy paste to Here'!G163," &amp; ",'Copy paste to Here'!D163,"  &amp;  ",'Copy paste to Here'!E163))),"Empty Cell")</f>
        <v>High polished titanium G23 nose stud, 0.8mm (20g) and 1mm (18g) with a 2mm round color crystal in flat head bezel set &amp; Crystal Color: Amethyst  &amp;  Gauge: 0.8mm</v>
      </c>
      <c r="B159" s="57" t="str">
        <f>'Copy paste to Here'!C163</f>
        <v>UNLCB</v>
      </c>
      <c r="C159" s="57" t="s">
        <v>878</v>
      </c>
      <c r="D159" s="58">
        <f>Invoice!B163</f>
        <v>10</v>
      </c>
      <c r="E159" s="59">
        <f>'Shipping Invoice'!J163*$N$1</f>
        <v>1.19</v>
      </c>
      <c r="F159" s="59">
        <f t="shared" si="9"/>
        <v>11.899999999999999</v>
      </c>
      <c r="G159" s="60">
        <f t="shared" si="7"/>
        <v>42.435399999999994</v>
      </c>
      <c r="H159" s="63">
        <f t="shared" si="8"/>
        <v>424.35399999999993</v>
      </c>
    </row>
    <row r="160" spans="1:8" s="62" customFormat="1" ht="36">
      <c r="A160" s="56" t="str">
        <f>IF((LEN('Copy paste to Here'!G164))&gt;5,((CONCATENATE('Copy paste to Here'!G164," &amp; ",'Copy paste to Here'!D164,"  &amp;  ",'Copy paste to Here'!E164))),"Empty Cell")</f>
        <v>Anodized titanium G23 hinged segment ring, 1.2mm (16g), 1mm (18g), and 0.8mm (20g) &amp; Gauge: 1.2mm - 6mm length  &amp;  Color: Gold</v>
      </c>
      <c r="B160" s="57" t="str">
        <f>'Copy paste to Here'!C164</f>
        <v>USEGHT</v>
      </c>
      <c r="C160" s="57" t="s">
        <v>879</v>
      </c>
      <c r="D160" s="58">
        <f>Invoice!B164</f>
        <v>10</v>
      </c>
      <c r="E160" s="59">
        <f>'Shipping Invoice'!J164*$N$1</f>
        <v>2.79</v>
      </c>
      <c r="F160" s="59">
        <f t="shared" si="9"/>
        <v>27.9</v>
      </c>
      <c r="G160" s="60">
        <f t="shared" si="7"/>
        <v>99.491399999999999</v>
      </c>
      <c r="H160" s="63">
        <f t="shared" si="8"/>
        <v>994.91399999999999</v>
      </c>
    </row>
    <row r="161" spans="1:8" s="62" customFormat="1" ht="24">
      <c r="A161" s="56" t="str">
        <f>IF((LEN('Copy paste to Here'!G165))&gt;5,((CONCATENATE('Copy paste to Here'!G165," &amp; ",'Copy paste to Here'!D165,"  &amp;  ",'Copy paste to Here'!E165))),"Empty Cell")</f>
        <v xml:space="preserve">Pack of 10 pcs. of high polished 316L steel barbell posts - threading 1.6mm (14g) &amp; Length: 19mm  &amp;  </v>
      </c>
      <c r="B161" s="57" t="str">
        <f>'Copy paste to Here'!C165</f>
        <v>XBB14G</v>
      </c>
      <c r="C161" s="57" t="s">
        <v>840</v>
      </c>
      <c r="D161" s="58">
        <f>Invoice!B165</f>
        <v>10</v>
      </c>
      <c r="E161" s="59">
        <f>'Shipping Invoice'!J165*$N$1</f>
        <v>0.7</v>
      </c>
      <c r="F161" s="59">
        <f t="shared" si="9"/>
        <v>7</v>
      </c>
      <c r="G161" s="60">
        <f t="shared" si="7"/>
        <v>24.961999999999996</v>
      </c>
      <c r="H161" s="63">
        <f t="shared" si="8"/>
        <v>249.61999999999995</v>
      </c>
    </row>
    <row r="162" spans="1:8" s="62" customFormat="1" ht="24">
      <c r="A162" s="56" t="str">
        <f>IF((LEN('Copy paste to Here'!G166))&gt;5,((CONCATENATE('Copy paste to Here'!G166," &amp; ",'Copy paste to Here'!D166,"  &amp;  ",'Copy paste to Here'!E166))),"Empty Cell")</f>
        <v xml:space="preserve">Pack of 10 pcs. of high polished 316L steel barbell posts - threading 1.6mm (14g) &amp; Length: 31mm  &amp;  </v>
      </c>
      <c r="B162" s="57" t="str">
        <f>'Copy paste to Here'!C166</f>
        <v>XBB14G</v>
      </c>
      <c r="C162" s="57" t="s">
        <v>880</v>
      </c>
      <c r="D162" s="58">
        <f>Invoice!B166</f>
        <v>10</v>
      </c>
      <c r="E162" s="59">
        <f>'Shipping Invoice'!J166*$N$1</f>
        <v>1.24</v>
      </c>
      <c r="F162" s="59">
        <f t="shared" si="9"/>
        <v>12.4</v>
      </c>
      <c r="G162" s="60">
        <f t="shared" si="7"/>
        <v>44.218399999999995</v>
      </c>
      <c r="H162" s="63">
        <f t="shared" si="8"/>
        <v>442.18399999999997</v>
      </c>
    </row>
    <row r="163" spans="1:8" s="62" customFormat="1" ht="24">
      <c r="A163" s="56" t="str">
        <f>IF((LEN('Copy paste to Here'!G167))&gt;5,((CONCATENATE('Copy paste to Here'!G167," &amp; ",'Copy paste to Here'!D167,"  &amp;  ",'Copy paste to Here'!E167))),"Empty Cell")</f>
        <v xml:space="preserve">Pack of 10 pcs. of high polished 316L steel barbell posts - threading 1.6mm (14g) &amp; Length: 37mm  &amp;  </v>
      </c>
      <c r="B163" s="57" t="str">
        <f>'Copy paste to Here'!C167</f>
        <v>XBB14G</v>
      </c>
      <c r="C163" s="57" t="s">
        <v>880</v>
      </c>
      <c r="D163" s="58">
        <f>Invoice!B167</f>
        <v>10</v>
      </c>
      <c r="E163" s="59">
        <f>'Shipping Invoice'!J167*$N$1</f>
        <v>1.24</v>
      </c>
      <c r="F163" s="59">
        <f t="shared" si="9"/>
        <v>12.4</v>
      </c>
      <c r="G163" s="60">
        <f t="shared" si="7"/>
        <v>44.218399999999995</v>
      </c>
      <c r="H163" s="63">
        <f t="shared" si="8"/>
        <v>442.18399999999997</v>
      </c>
    </row>
    <row r="164" spans="1:8" s="62" customFormat="1" ht="24">
      <c r="A164" s="56" t="str">
        <f>IF((LEN('Copy paste to Here'!G168))&gt;5,((CONCATENATE('Copy paste to Here'!G168," &amp; ",'Copy paste to Here'!D168,"  &amp;  ",'Copy paste to Here'!E168))),"Empty Cell")</f>
        <v xml:space="preserve">Pack of 10 pcs. of 3mm rose gold PVD plated 316L steel cones with 1.2mm threading (16g) &amp;   &amp;  </v>
      </c>
      <c r="B164" s="57" t="str">
        <f>'Copy paste to Here'!C168</f>
        <v>XCNTT3S</v>
      </c>
      <c r="C164" s="57" t="s">
        <v>843</v>
      </c>
      <c r="D164" s="58">
        <f>Invoice!B168</f>
        <v>2</v>
      </c>
      <c r="E164" s="59">
        <f>'Shipping Invoice'!J168*$N$1</f>
        <v>1.94</v>
      </c>
      <c r="F164" s="59">
        <f t="shared" si="9"/>
        <v>3.88</v>
      </c>
      <c r="G164" s="60">
        <f t="shared" si="7"/>
        <v>69.180399999999992</v>
      </c>
      <c r="H164" s="63">
        <f t="shared" si="8"/>
        <v>138.36079999999998</v>
      </c>
    </row>
    <row r="165" spans="1:8" s="62" customFormat="1" ht="24">
      <c r="A165" s="56" t="str">
        <f>IF((LEN('Copy paste to Here'!G169))&gt;5,((CONCATENATE('Copy paste to Here'!G169," &amp; ",'Copy paste to Here'!D169,"  &amp;  ",'Copy paste to Here'!E169))),"Empty Cell")</f>
        <v xml:space="preserve">Pack of 10 pcs. of 3mm Rose gold PVD plated 316L steel balls with bezel set crystal and with 1.2mm threading (16g) &amp;   &amp;  </v>
      </c>
      <c r="B165" s="57" t="str">
        <f>'Copy paste to Here'!C169</f>
        <v>XJBTT3S</v>
      </c>
      <c r="C165" s="57" t="s">
        <v>845</v>
      </c>
      <c r="D165" s="58">
        <f>Invoice!B169</f>
        <v>5</v>
      </c>
      <c r="E165" s="59">
        <f>'Shipping Invoice'!J169*$N$1</f>
        <v>5.29</v>
      </c>
      <c r="F165" s="59">
        <f t="shared" si="9"/>
        <v>26.45</v>
      </c>
      <c r="G165" s="60">
        <f t="shared" si="7"/>
        <v>188.64139999999998</v>
      </c>
      <c r="H165" s="63">
        <f t="shared" si="8"/>
        <v>943.20699999999988</v>
      </c>
    </row>
    <row r="166" spans="1:8" s="62" customFormat="1" ht="36">
      <c r="A166" s="56" t="str">
        <f>IF((LEN('Copy paste to Here'!G170))&gt;5,((CONCATENATE('Copy paste to Here'!G170," &amp; ",'Copy paste to Here'!D170,"  &amp;  ",'Copy paste to Here'!E170))),"Empty Cell")</f>
        <v>Pack of 10 pcs. of anodized 316L steel eyebrow banana post - threading 1.2mm (16g) - length 6mm - 16mm &amp; Length: 6mm  &amp;  Color: Blue</v>
      </c>
      <c r="B166" s="57" t="str">
        <f>'Copy paste to Here'!C170</f>
        <v>XTBN16G</v>
      </c>
      <c r="C166" s="57" t="s">
        <v>847</v>
      </c>
      <c r="D166" s="58">
        <f>Invoice!B170</f>
        <v>2</v>
      </c>
      <c r="E166" s="59">
        <f>'Shipping Invoice'!J170*$N$1</f>
        <v>2.74</v>
      </c>
      <c r="F166" s="59">
        <f t="shared" si="9"/>
        <v>5.48</v>
      </c>
      <c r="G166" s="60">
        <f t="shared" si="7"/>
        <v>97.708399999999997</v>
      </c>
      <c r="H166" s="63">
        <f t="shared" si="8"/>
        <v>195.41679999999999</v>
      </c>
    </row>
    <row r="167" spans="1:8" s="62" customFormat="1" ht="36">
      <c r="A167" s="56" t="str">
        <f>IF((LEN('Copy paste to Here'!G171))&gt;5,((CONCATENATE('Copy paste to Here'!G171," &amp; ",'Copy paste to Here'!D171,"  &amp;  ",'Copy paste to Here'!E171))),"Empty Cell")</f>
        <v>Pack of 10 pcs. of anodized 316L steel eyebrow banana post - threading 1.2mm (16g) - length 6mm - 16mm &amp; Length: 6mm  &amp;  Color: Rainbow</v>
      </c>
      <c r="B167" s="57" t="str">
        <f>'Copy paste to Here'!C171</f>
        <v>XTBN16G</v>
      </c>
      <c r="C167" s="57" t="s">
        <v>847</v>
      </c>
      <c r="D167" s="58">
        <f>Invoice!B171</f>
        <v>2</v>
      </c>
      <c r="E167" s="59">
        <f>'Shipping Invoice'!J171*$N$1</f>
        <v>2.74</v>
      </c>
      <c r="F167" s="59">
        <f t="shared" si="9"/>
        <v>5.48</v>
      </c>
      <c r="G167" s="60">
        <f t="shared" si="7"/>
        <v>97.708399999999997</v>
      </c>
      <c r="H167" s="63">
        <f t="shared" si="8"/>
        <v>195.41679999999999</v>
      </c>
    </row>
    <row r="168" spans="1:8" s="62" customFormat="1" ht="36">
      <c r="A168" s="56" t="str">
        <f>IF((LEN('Copy paste to Here'!G172))&gt;5,((CONCATENATE('Copy paste to Here'!G172," &amp; ",'Copy paste to Here'!D172,"  &amp;  ",'Copy paste to Here'!E172))),"Empty Cell")</f>
        <v>Pack of 10 pcs. of anodized 316L steel eyebrow banana post - threading 1.2mm (16g) - length 6mm - 16mm &amp; Length: 6mm  &amp;  Color: Rose-gold</v>
      </c>
      <c r="B168" s="57" t="str">
        <f>'Copy paste to Here'!C172</f>
        <v>XTBN16G</v>
      </c>
      <c r="C168" s="57" t="s">
        <v>847</v>
      </c>
      <c r="D168" s="58">
        <f>Invoice!B172</f>
        <v>2</v>
      </c>
      <c r="E168" s="59">
        <f>'Shipping Invoice'!J172*$N$1</f>
        <v>2.74</v>
      </c>
      <c r="F168" s="59">
        <f t="shared" si="9"/>
        <v>5.48</v>
      </c>
      <c r="G168" s="60">
        <f t="shared" si="7"/>
        <v>97.708399999999997</v>
      </c>
      <c r="H168" s="63">
        <f t="shared" si="8"/>
        <v>195.41679999999999</v>
      </c>
    </row>
    <row r="169" spans="1:8" s="62" customFormat="1" ht="36">
      <c r="A169" s="56" t="str">
        <f>IF((LEN('Copy paste to Here'!G173))&gt;5,((CONCATENATE('Copy paste to Here'!G173," &amp; ",'Copy paste to Here'!D173,"  &amp;  ",'Copy paste to Here'!E173))),"Empty Cell")</f>
        <v>Pack of 10 pcs. of anodized 316L steel eyebrow banana post - threading 1.2mm (16g) - length 6mm - 16mm &amp; Length: 8mm  &amp;  Color: Blue</v>
      </c>
      <c r="B169" s="57" t="str">
        <f>'Copy paste to Here'!C173</f>
        <v>XTBN16G</v>
      </c>
      <c r="C169" s="57" t="s">
        <v>847</v>
      </c>
      <c r="D169" s="58">
        <f>Invoice!B173</f>
        <v>2</v>
      </c>
      <c r="E169" s="59">
        <f>'Shipping Invoice'!J173*$N$1</f>
        <v>2.74</v>
      </c>
      <c r="F169" s="59">
        <f t="shared" si="9"/>
        <v>5.48</v>
      </c>
      <c r="G169" s="60">
        <f t="shared" si="7"/>
        <v>97.708399999999997</v>
      </c>
      <c r="H169" s="63">
        <f t="shared" si="8"/>
        <v>195.41679999999999</v>
      </c>
    </row>
    <row r="170" spans="1:8" s="62" customFormat="1" ht="36">
      <c r="A170" s="56" t="str">
        <f>IF((LEN('Copy paste to Here'!G174))&gt;5,((CONCATENATE('Copy paste to Here'!G174," &amp; ",'Copy paste to Here'!D174,"  &amp;  ",'Copy paste to Here'!E174))),"Empty Cell")</f>
        <v>Pack of 10 pcs. of anodized 316L steel eyebrow banana post - threading 1.2mm (16g) - length 6mm - 16mm &amp; Length: 8mm  &amp;  Color: Rainbow</v>
      </c>
      <c r="B170" s="57" t="str">
        <f>'Copy paste to Here'!C174</f>
        <v>XTBN16G</v>
      </c>
      <c r="C170" s="57" t="s">
        <v>847</v>
      </c>
      <c r="D170" s="58">
        <f>Invoice!B174</f>
        <v>2</v>
      </c>
      <c r="E170" s="59">
        <f>'Shipping Invoice'!J174*$N$1</f>
        <v>2.74</v>
      </c>
      <c r="F170" s="59">
        <f t="shared" si="9"/>
        <v>5.48</v>
      </c>
      <c r="G170" s="60">
        <f t="shared" si="7"/>
        <v>97.708399999999997</v>
      </c>
      <c r="H170" s="63">
        <f t="shared" si="8"/>
        <v>195.41679999999999</v>
      </c>
    </row>
    <row r="171" spans="1:8" s="62" customFormat="1" ht="36">
      <c r="A171" s="56" t="str">
        <f>IF((LEN('Copy paste to Here'!G175))&gt;5,((CONCATENATE('Copy paste to Here'!G175," &amp; ",'Copy paste to Here'!D175,"  &amp;  ",'Copy paste to Here'!E175))),"Empty Cell")</f>
        <v>Pack of 10 pcs. of anodized 316L steel eyebrow banana post - threading 1.2mm (16g) - length 6mm - 16mm &amp; Length: 8mm  &amp;  Color: Rose-gold</v>
      </c>
      <c r="B171" s="57" t="str">
        <f>'Copy paste to Here'!C175</f>
        <v>XTBN16G</v>
      </c>
      <c r="C171" s="57" t="s">
        <v>847</v>
      </c>
      <c r="D171" s="58">
        <f>Invoice!B175</f>
        <v>2</v>
      </c>
      <c r="E171" s="59">
        <f>'Shipping Invoice'!J175*$N$1</f>
        <v>2.74</v>
      </c>
      <c r="F171" s="59">
        <f t="shared" si="9"/>
        <v>5.48</v>
      </c>
      <c r="G171" s="60">
        <f t="shared" si="7"/>
        <v>97.708399999999997</v>
      </c>
      <c r="H171" s="63">
        <f t="shared" si="8"/>
        <v>195.41679999999999</v>
      </c>
    </row>
    <row r="172" spans="1:8" s="62" customFormat="1" ht="36">
      <c r="A172" s="56" t="str">
        <f>IF((LEN('Copy paste to Here'!G176))&gt;5,((CONCATENATE('Copy paste to Here'!G176," &amp; ",'Copy paste to Here'!D176,"  &amp;  ",'Copy paste to Here'!E176))),"Empty Cell")</f>
        <v>Pack of 10 pcs. of anodized 316L steel eyebrow banana post - threading 1.2mm (16g) - length 6mm - 16mm &amp; Length: 10mm  &amp;  Color: Blue</v>
      </c>
      <c r="B172" s="57" t="str">
        <f>'Copy paste to Here'!C176</f>
        <v>XTBN16G</v>
      </c>
      <c r="C172" s="57" t="s">
        <v>847</v>
      </c>
      <c r="D172" s="58">
        <f>Invoice!B176</f>
        <v>2</v>
      </c>
      <c r="E172" s="59">
        <f>'Shipping Invoice'!J176*$N$1</f>
        <v>2.74</v>
      </c>
      <c r="F172" s="59">
        <f t="shared" si="9"/>
        <v>5.48</v>
      </c>
      <c r="G172" s="60">
        <f t="shared" si="7"/>
        <v>97.708399999999997</v>
      </c>
      <c r="H172" s="63">
        <f t="shared" si="8"/>
        <v>195.41679999999999</v>
      </c>
    </row>
    <row r="173" spans="1:8" s="62" customFormat="1" ht="36">
      <c r="A173" s="56" t="str">
        <f>IF((LEN('Copy paste to Here'!G177))&gt;5,((CONCATENATE('Copy paste to Here'!G177," &amp; ",'Copy paste to Here'!D177,"  &amp;  ",'Copy paste to Here'!E177))),"Empty Cell")</f>
        <v>Pack of 10 pcs. of anodized 316L steel eyebrow banana post - threading 1.2mm (16g) - length 6mm - 16mm &amp; Length: 10mm  &amp;  Color: Rainbow</v>
      </c>
      <c r="B173" s="57" t="str">
        <f>'Copy paste to Here'!C177</f>
        <v>XTBN16G</v>
      </c>
      <c r="C173" s="57" t="s">
        <v>847</v>
      </c>
      <c r="D173" s="58">
        <f>Invoice!B177</f>
        <v>2</v>
      </c>
      <c r="E173" s="59">
        <f>'Shipping Invoice'!J177*$N$1</f>
        <v>2.74</v>
      </c>
      <c r="F173" s="59">
        <f t="shared" si="9"/>
        <v>5.48</v>
      </c>
      <c r="G173" s="60">
        <f t="shared" si="7"/>
        <v>97.708399999999997</v>
      </c>
      <c r="H173" s="63">
        <f t="shared" si="8"/>
        <v>195.41679999999999</v>
      </c>
    </row>
    <row r="174" spans="1:8" s="62" customFormat="1" ht="36">
      <c r="A174" s="56" t="str">
        <f>IF((LEN('Copy paste to Here'!G178))&gt;5,((CONCATENATE('Copy paste to Here'!G178," &amp; ",'Copy paste to Here'!D178,"  &amp;  ",'Copy paste to Here'!E178))),"Empty Cell")</f>
        <v>Pack of 10 pcs. of anodized 316L steel eyebrow banana post - threading 1.2mm (16g) - length 6mm - 16mm &amp; Length: 10mm  &amp;  Color: Rose-gold</v>
      </c>
      <c r="B174" s="57" t="str">
        <f>'Copy paste to Here'!C178</f>
        <v>XTBN16G</v>
      </c>
      <c r="C174" s="57" t="s">
        <v>847</v>
      </c>
      <c r="D174" s="58">
        <f>Invoice!B178</f>
        <v>2</v>
      </c>
      <c r="E174" s="59">
        <f>'Shipping Invoice'!J178*$N$1</f>
        <v>2.74</v>
      </c>
      <c r="F174" s="59">
        <f t="shared" si="9"/>
        <v>5.48</v>
      </c>
      <c r="G174" s="60">
        <f t="shared" si="7"/>
        <v>97.708399999999997</v>
      </c>
      <c r="H174" s="63">
        <f t="shared" si="8"/>
        <v>195.41679999999999</v>
      </c>
    </row>
    <row r="175" spans="1:8" s="62" customFormat="1" ht="36">
      <c r="A175" s="56" t="str">
        <f>IF((LEN('Copy paste to Here'!G179))&gt;5,((CONCATENATE('Copy paste to Here'!G179," &amp; ",'Copy paste to Here'!D179,"  &amp;  ",'Copy paste to Here'!E179))),"Empty Cell")</f>
        <v>Pack of 10 pcs. of anodized 316L steel eyebrow banana post - threading 1.2mm (16g) - length 6mm - 16mm &amp; Length: 12mm  &amp;  Color: Black</v>
      </c>
      <c r="B175" s="57" t="str">
        <f>'Copy paste to Here'!C179</f>
        <v>XTBN16G</v>
      </c>
      <c r="C175" s="57" t="s">
        <v>847</v>
      </c>
      <c r="D175" s="58">
        <f>Invoice!B179</f>
        <v>2</v>
      </c>
      <c r="E175" s="59">
        <f>'Shipping Invoice'!J179*$N$1</f>
        <v>2.74</v>
      </c>
      <c r="F175" s="59">
        <f t="shared" si="9"/>
        <v>5.48</v>
      </c>
      <c r="G175" s="60">
        <f t="shared" si="7"/>
        <v>97.708399999999997</v>
      </c>
      <c r="H175" s="63">
        <f t="shared" si="8"/>
        <v>195.41679999999999</v>
      </c>
    </row>
    <row r="176" spans="1:8" s="62" customFormat="1" ht="36">
      <c r="A176" s="56" t="str">
        <f>IF((LEN('Copy paste to Here'!G180))&gt;5,((CONCATENATE('Copy paste to Here'!G180," &amp; ",'Copy paste to Here'!D180,"  &amp;  ",'Copy paste to Here'!E180))),"Empty Cell")</f>
        <v>Pack of 10 pcs. of anodized 316L steel eyebrow banana post - threading 1.2mm (16g) - length 6mm - 16mm &amp; Length: 12mm  &amp;  Color: Blue</v>
      </c>
      <c r="B176" s="57" t="str">
        <f>'Copy paste to Here'!C180</f>
        <v>XTBN16G</v>
      </c>
      <c r="C176" s="57" t="s">
        <v>847</v>
      </c>
      <c r="D176" s="58">
        <f>Invoice!B180</f>
        <v>2</v>
      </c>
      <c r="E176" s="59">
        <f>'Shipping Invoice'!J180*$N$1</f>
        <v>2.74</v>
      </c>
      <c r="F176" s="59">
        <f t="shared" si="9"/>
        <v>5.48</v>
      </c>
      <c r="G176" s="60">
        <f t="shared" si="7"/>
        <v>97.708399999999997</v>
      </c>
      <c r="H176" s="63">
        <f t="shared" si="8"/>
        <v>195.41679999999999</v>
      </c>
    </row>
    <row r="177" spans="1:8" s="62" customFormat="1" ht="36">
      <c r="A177" s="56" t="str">
        <f>IF((LEN('Copy paste to Here'!G181))&gt;5,((CONCATENATE('Copy paste to Here'!G181," &amp; ",'Copy paste to Here'!D181,"  &amp;  ",'Copy paste to Here'!E181))),"Empty Cell")</f>
        <v>Pack of 10 pcs. of anodized 316L steel eyebrow banana post - threading 1.2mm (16g) - length 6mm - 16mm &amp; Length: 12mm  &amp;  Color: Rainbow</v>
      </c>
      <c r="B177" s="57" t="str">
        <f>'Copy paste to Here'!C181</f>
        <v>XTBN16G</v>
      </c>
      <c r="C177" s="57" t="s">
        <v>847</v>
      </c>
      <c r="D177" s="58">
        <f>Invoice!B181</f>
        <v>2</v>
      </c>
      <c r="E177" s="59">
        <f>'Shipping Invoice'!J181*$N$1</f>
        <v>2.74</v>
      </c>
      <c r="F177" s="59">
        <f t="shared" si="9"/>
        <v>5.48</v>
      </c>
      <c r="G177" s="60">
        <f t="shared" si="7"/>
        <v>97.708399999999997</v>
      </c>
      <c r="H177" s="63">
        <f t="shared" si="8"/>
        <v>195.41679999999999</v>
      </c>
    </row>
    <row r="178" spans="1:8" s="62" customFormat="1" ht="36">
      <c r="A178" s="56" t="str">
        <f>IF((LEN('Copy paste to Here'!G182))&gt;5,((CONCATENATE('Copy paste to Here'!G182," &amp; ",'Copy paste to Here'!D182,"  &amp;  ",'Copy paste to Here'!E182))),"Empty Cell")</f>
        <v>Pack of 10 pcs. of anodized 316L steel eyebrow banana post - threading 1.2mm (16g) - length 6mm - 16mm &amp; Length: 12mm  &amp;  Color: Rose-gold</v>
      </c>
      <c r="B178" s="57" t="str">
        <f>'Copy paste to Here'!C182</f>
        <v>XTBN16G</v>
      </c>
      <c r="C178" s="57" t="s">
        <v>847</v>
      </c>
      <c r="D178" s="58">
        <f>Invoice!B182</f>
        <v>2</v>
      </c>
      <c r="E178" s="59">
        <f>'Shipping Invoice'!J182*$N$1</f>
        <v>2.74</v>
      </c>
      <c r="F178" s="59">
        <f t="shared" si="9"/>
        <v>5.48</v>
      </c>
      <c r="G178" s="60">
        <f t="shared" si="7"/>
        <v>97.708399999999997</v>
      </c>
      <c r="H178" s="63">
        <f t="shared" si="8"/>
        <v>195.41679999999999</v>
      </c>
    </row>
    <row r="179" spans="1:8" s="62" customFormat="1" ht="36">
      <c r="A179" s="56" t="str">
        <f>IF((LEN('Copy paste to Here'!G183))&gt;5,((CONCATENATE('Copy paste to Here'!G183," &amp; ",'Copy paste to Here'!D183,"  &amp;  ",'Copy paste to Here'!E183))),"Empty Cell")</f>
        <v>Pack of 10 pcs. of anodized 316L steel eyebrow banana post - threading 1.2mm (16g) - length 6mm - 16mm &amp; Length: 14mm  &amp;  Color: Black</v>
      </c>
      <c r="B179" s="57" t="str">
        <f>'Copy paste to Here'!C183</f>
        <v>XTBN16G</v>
      </c>
      <c r="C179" s="57" t="s">
        <v>847</v>
      </c>
      <c r="D179" s="58">
        <f>Invoice!B183</f>
        <v>2</v>
      </c>
      <c r="E179" s="59">
        <f>'Shipping Invoice'!J183*$N$1</f>
        <v>2.74</v>
      </c>
      <c r="F179" s="59">
        <f t="shared" si="9"/>
        <v>5.48</v>
      </c>
      <c r="G179" s="60">
        <f t="shared" si="7"/>
        <v>97.708399999999997</v>
      </c>
      <c r="H179" s="63">
        <f t="shared" si="8"/>
        <v>195.41679999999999</v>
      </c>
    </row>
    <row r="180" spans="1:8" s="62" customFormat="1" ht="36">
      <c r="A180" s="56" t="str">
        <f>IF((LEN('Copy paste to Here'!G184))&gt;5,((CONCATENATE('Copy paste to Here'!G184," &amp; ",'Copy paste to Here'!D184,"  &amp;  ",'Copy paste to Here'!E184))),"Empty Cell")</f>
        <v>Pack of 10 pcs. of anodized 316L steel eyebrow banana post - threading 1.2mm (16g) - length 6mm - 16mm &amp; Length: 14mm  &amp;  Color: Blue</v>
      </c>
      <c r="B180" s="57" t="str">
        <f>'Copy paste to Here'!C184</f>
        <v>XTBN16G</v>
      </c>
      <c r="C180" s="57" t="s">
        <v>847</v>
      </c>
      <c r="D180" s="58">
        <f>Invoice!B184</f>
        <v>2</v>
      </c>
      <c r="E180" s="59">
        <f>'Shipping Invoice'!J184*$N$1</f>
        <v>2.74</v>
      </c>
      <c r="F180" s="59">
        <f t="shared" si="9"/>
        <v>5.48</v>
      </c>
      <c r="G180" s="60">
        <f t="shared" si="7"/>
        <v>97.708399999999997</v>
      </c>
      <c r="H180" s="63">
        <f t="shared" si="8"/>
        <v>195.41679999999999</v>
      </c>
    </row>
    <row r="181" spans="1:8" s="62" customFormat="1" ht="36">
      <c r="A181" s="56" t="str">
        <f>IF((LEN('Copy paste to Here'!G185))&gt;5,((CONCATENATE('Copy paste to Here'!G185," &amp; ",'Copy paste to Here'!D185,"  &amp;  ",'Copy paste to Here'!E185))),"Empty Cell")</f>
        <v>Pack of 10 pcs. of anodized 316L steel eyebrow banana post - threading 1.2mm (16g) - length 6mm - 16mm &amp; Length: 14mm  &amp;  Color: Rainbow</v>
      </c>
      <c r="B181" s="57" t="str">
        <f>'Copy paste to Here'!C185</f>
        <v>XTBN16G</v>
      </c>
      <c r="C181" s="57" t="s">
        <v>847</v>
      </c>
      <c r="D181" s="58">
        <f>Invoice!B185</f>
        <v>2</v>
      </c>
      <c r="E181" s="59">
        <f>'Shipping Invoice'!J185*$N$1</f>
        <v>2.74</v>
      </c>
      <c r="F181" s="59">
        <f t="shared" si="9"/>
        <v>5.48</v>
      </c>
      <c r="G181" s="60">
        <f t="shared" si="7"/>
        <v>97.708399999999997</v>
      </c>
      <c r="H181" s="63">
        <f t="shared" si="8"/>
        <v>195.41679999999999</v>
      </c>
    </row>
    <row r="182" spans="1:8" s="62" customFormat="1" ht="36">
      <c r="A182" s="56" t="str">
        <f>IF((LEN('Copy paste to Here'!G186))&gt;5,((CONCATENATE('Copy paste to Here'!G186," &amp; ",'Copy paste to Here'!D186,"  &amp;  ",'Copy paste to Here'!E186))),"Empty Cell")</f>
        <v>Pack of 10 pcs. of anodized 316L steel eyebrow banana post - threading 1.2mm (16g) - length 6mm - 16mm &amp; Length: 14mm  &amp;  Color: Rose-gold</v>
      </c>
      <c r="B182" s="57" t="str">
        <f>'Copy paste to Here'!C186</f>
        <v>XTBN16G</v>
      </c>
      <c r="C182" s="57" t="s">
        <v>847</v>
      </c>
      <c r="D182" s="58">
        <f>Invoice!B186</f>
        <v>2</v>
      </c>
      <c r="E182" s="59">
        <f>'Shipping Invoice'!J186*$N$1</f>
        <v>2.74</v>
      </c>
      <c r="F182" s="59">
        <f t="shared" si="9"/>
        <v>5.48</v>
      </c>
      <c r="G182" s="60">
        <f t="shared" si="7"/>
        <v>97.708399999999997</v>
      </c>
      <c r="H182" s="63">
        <f t="shared" si="8"/>
        <v>195.41679999999999</v>
      </c>
    </row>
    <row r="183" spans="1:8" s="62" customFormat="1" ht="36">
      <c r="A183" s="56" t="str">
        <f>IF((LEN('Copy paste to Here'!G187))&gt;5,((CONCATENATE('Copy paste to Here'!G187," &amp; ",'Copy paste to Here'!D187,"  &amp;  ",'Copy paste to Here'!E187))),"Empty Cell")</f>
        <v>Pack of 10 pcs. of anodized 316L steel eyebrow banana post - threading 1.2mm (16g) - length 6mm - 16mm &amp; Length: 16mm  &amp;  Color: Black</v>
      </c>
      <c r="B183" s="57" t="str">
        <f>'Copy paste to Here'!C187</f>
        <v>XTBN16G</v>
      </c>
      <c r="C183" s="57" t="s">
        <v>847</v>
      </c>
      <c r="D183" s="58">
        <f>Invoice!B187</f>
        <v>2</v>
      </c>
      <c r="E183" s="59">
        <f>'Shipping Invoice'!J187*$N$1</f>
        <v>2.74</v>
      </c>
      <c r="F183" s="59">
        <f t="shared" si="9"/>
        <v>5.48</v>
      </c>
      <c r="G183" s="60">
        <f t="shared" si="7"/>
        <v>97.708399999999997</v>
      </c>
      <c r="H183" s="63">
        <f t="shared" si="8"/>
        <v>195.41679999999999</v>
      </c>
    </row>
    <row r="184" spans="1:8" s="62" customFormat="1" ht="36">
      <c r="A184" s="56" t="str">
        <f>IF((LEN('Copy paste to Here'!G188))&gt;5,((CONCATENATE('Copy paste to Here'!G188," &amp; ",'Copy paste to Here'!D188,"  &amp;  ",'Copy paste to Here'!E188))),"Empty Cell")</f>
        <v>Pack of 10 pcs. of anodized 316L steel eyebrow banana post - threading 1.2mm (16g) - length 6mm - 16mm &amp; Length: 16mm  &amp;  Color: Blue</v>
      </c>
      <c r="B184" s="57" t="str">
        <f>'Copy paste to Here'!C188</f>
        <v>XTBN16G</v>
      </c>
      <c r="C184" s="57" t="s">
        <v>847</v>
      </c>
      <c r="D184" s="58">
        <f>Invoice!B188</f>
        <v>2</v>
      </c>
      <c r="E184" s="59">
        <f>'Shipping Invoice'!J188*$N$1</f>
        <v>2.74</v>
      </c>
      <c r="F184" s="59">
        <f t="shared" si="9"/>
        <v>5.48</v>
      </c>
      <c r="G184" s="60">
        <f t="shared" si="7"/>
        <v>97.708399999999997</v>
      </c>
      <c r="H184" s="63">
        <f t="shared" si="8"/>
        <v>195.41679999999999</v>
      </c>
    </row>
    <row r="185" spans="1:8" s="62" customFormat="1" ht="36">
      <c r="A185" s="56" t="str">
        <f>IF((LEN('Copy paste to Here'!G189))&gt;5,((CONCATENATE('Copy paste to Here'!G189," &amp; ",'Copy paste to Here'!D189,"  &amp;  ",'Copy paste to Here'!E189))),"Empty Cell")</f>
        <v>Pack of 10 pcs. of anodized 316L steel eyebrow banana post - threading 1.2mm (16g) - length 6mm - 16mm &amp; Length: 16mm  &amp;  Color: Rainbow</v>
      </c>
      <c r="B185" s="57" t="str">
        <f>'Copy paste to Here'!C189</f>
        <v>XTBN16G</v>
      </c>
      <c r="C185" s="57" t="s">
        <v>847</v>
      </c>
      <c r="D185" s="58">
        <f>Invoice!B189</f>
        <v>2</v>
      </c>
      <c r="E185" s="59">
        <f>'Shipping Invoice'!J189*$N$1</f>
        <v>2.74</v>
      </c>
      <c r="F185" s="59">
        <f t="shared" si="9"/>
        <v>5.48</v>
      </c>
      <c r="G185" s="60">
        <f t="shared" si="7"/>
        <v>97.708399999999997</v>
      </c>
      <c r="H185" s="63">
        <f t="shared" si="8"/>
        <v>195.41679999999999</v>
      </c>
    </row>
    <row r="186" spans="1:8" s="62" customFormat="1" ht="36">
      <c r="A186" s="56" t="str">
        <f>IF((LEN('Copy paste to Here'!G190))&gt;5,((CONCATENATE('Copy paste to Here'!G190," &amp; ",'Copy paste to Here'!D190,"  &amp;  ",'Copy paste to Here'!E190))),"Empty Cell")</f>
        <v>Pack of 10 pcs. of anodized 316L steel eyebrow banana post - threading 1.2mm (16g) - length 6mm - 16mm &amp; Length: 16mm  &amp;  Color: Rose-gold</v>
      </c>
      <c r="B186" s="57" t="str">
        <f>'Copy paste to Here'!C190</f>
        <v>XTBN16G</v>
      </c>
      <c r="C186" s="57" t="s">
        <v>847</v>
      </c>
      <c r="D186" s="58">
        <f>Invoice!B190</f>
        <v>2</v>
      </c>
      <c r="E186" s="59">
        <f>'Shipping Invoice'!J190*$N$1</f>
        <v>2.74</v>
      </c>
      <c r="F186" s="59">
        <f t="shared" si="9"/>
        <v>5.48</v>
      </c>
      <c r="G186" s="60">
        <f t="shared" si="7"/>
        <v>97.708399999999997</v>
      </c>
      <c r="H186" s="63">
        <f t="shared" si="8"/>
        <v>195.41679999999999</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2184.5800000000036</v>
      </c>
      <c r="G1000" s="60"/>
      <c r="H1000" s="61">
        <f t="shared" ref="H1000:H1007" si="49">F1000*$E$14</f>
        <v>77902.122800000114</v>
      </c>
    </row>
    <row r="1001" spans="1:8" s="62" customFormat="1">
      <c r="A1001" s="56" t="s">
        <v>899</v>
      </c>
      <c r="B1001" s="75"/>
      <c r="C1001" s="75"/>
      <c r="D1001" s="76"/>
      <c r="E1001" s="67"/>
      <c r="F1001" s="59">
        <f>Invoice!J199</f>
        <v>-912.31200000000172</v>
      </c>
      <c r="G1001" s="60"/>
      <c r="H1001" s="61">
        <f t="shared" si="49"/>
        <v>-32533.045920000059</v>
      </c>
    </row>
    <row r="1002" spans="1:8" s="62" customFormat="1" outlineLevel="1">
      <c r="A1002" s="56"/>
      <c r="B1002" s="75"/>
      <c r="C1002" s="75"/>
      <c r="D1002" s="76"/>
      <c r="E1002" s="67"/>
      <c r="F1002" s="59">
        <f>Invoice!J200</f>
        <v>0</v>
      </c>
      <c r="G1002" s="60"/>
      <c r="H1002" s="61">
        <f t="shared" si="49"/>
        <v>0</v>
      </c>
    </row>
    <row r="1003" spans="1:8" s="62" customFormat="1">
      <c r="A1003" s="56" t="str">
        <f>'[2]Copy paste to Here'!T4</f>
        <v>Total:</v>
      </c>
      <c r="B1003" s="75"/>
      <c r="C1003" s="75"/>
      <c r="D1003" s="76"/>
      <c r="E1003" s="67"/>
      <c r="F1003" s="59">
        <v>1368.4680000000026</v>
      </c>
      <c r="G1003" s="60"/>
      <c r="H1003" s="61">
        <f t="shared" si="49"/>
        <v>48799.568880000086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77902.122800000157</v>
      </c>
    </row>
    <row r="1010" spans="1:8" s="21" customFormat="1">
      <c r="A1010" s="22"/>
      <c r="E1010" s="21" t="s">
        <v>177</v>
      </c>
      <c r="H1010" s="84">
        <f>(SUMIF($A$1000:$A$1008,"Total:",$H$1000:$H$1008))</f>
        <v>48799.568880000086</v>
      </c>
    </row>
    <row r="1011" spans="1:8" s="21" customFormat="1">
      <c r="E1011" s="21" t="s">
        <v>178</v>
      </c>
      <c r="H1011" s="85">
        <f>H1013-H1012</f>
        <v>45607.07</v>
      </c>
    </row>
    <row r="1012" spans="1:8" s="21" customFormat="1">
      <c r="E1012" s="21" t="s">
        <v>179</v>
      </c>
      <c r="H1012" s="85">
        <f>ROUND((H1013*7)/107,2)</f>
        <v>3192.5</v>
      </c>
    </row>
    <row r="1013" spans="1:8" s="21" customFormat="1">
      <c r="E1013" s="22" t="s">
        <v>180</v>
      </c>
      <c r="H1013" s="86">
        <f>ROUND((SUMIF($A$1000:$A$1008,"Total:",$H$1000:$H$1008)),2)</f>
        <v>48799.57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9"/>
  <sheetViews>
    <sheetView workbookViewId="0">
      <selection activeCell="A5" sqref="A5"/>
    </sheetView>
  </sheetViews>
  <sheetFormatPr defaultRowHeight="15"/>
  <sheetData>
    <row r="1" spans="1:1">
      <c r="A1" s="2" t="s">
        <v>715</v>
      </c>
    </row>
    <row r="2" spans="1:1">
      <c r="A2" s="2" t="s">
        <v>717</v>
      </c>
    </row>
    <row r="3" spans="1:1">
      <c r="A3" s="2" t="s">
        <v>719</v>
      </c>
    </row>
    <row r="4" spans="1:1">
      <c r="A4" s="2" t="s">
        <v>721</v>
      </c>
    </row>
    <row r="5" spans="1:1">
      <c r="A5" s="2" t="s">
        <v>722</v>
      </c>
    </row>
    <row r="6" spans="1:1">
      <c r="A6" s="2" t="s">
        <v>724</v>
      </c>
    </row>
    <row r="7" spans="1:1">
      <c r="A7" s="2" t="s">
        <v>726</v>
      </c>
    </row>
    <row r="8" spans="1:1">
      <c r="A8" s="2" t="s">
        <v>728</v>
      </c>
    </row>
    <row r="9" spans="1:1">
      <c r="A9" s="2" t="s">
        <v>728</v>
      </c>
    </row>
    <row r="10" spans="1:1">
      <c r="A10" s="2" t="s">
        <v>728</v>
      </c>
    </row>
    <row r="11" spans="1:1">
      <c r="A11" s="2" t="s">
        <v>731</v>
      </c>
    </row>
    <row r="12" spans="1:1">
      <c r="A12" s="2" t="s">
        <v>731</v>
      </c>
    </row>
    <row r="13" spans="1:1">
      <c r="A13" s="2" t="s">
        <v>731</v>
      </c>
    </row>
    <row r="14" spans="1:1">
      <c r="A14" s="2" t="s">
        <v>734</v>
      </c>
    </row>
    <row r="15" spans="1:1">
      <c r="A15" s="2" t="s">
        <v>849</v>
      </c>
    </row>
    <row r="16" spans="1:1">
      <c r="A16" s="2" t="s">
        <v>738</v>
      </c>
    </row>
    <row r="17" spans="1:1">
      <c r="A17" s="2" t="s">
        <v>740</v>
      </c>
    </row>
    <row r="18" spans="1:1">
      <c r="A18" s="2" t="s">
        <v>742</v>
      </c>
    </row>
    <row r="19" spans="1:1">
      <c r="A19" s="2" t="s">
        <v>742</v>
      </c>
    </row>
    <row r="20" spans="1:1">
      <c r="A20" s="2" t="s">
        <v>742</v>
      </c>
    </row>
    <row r="21" spans="1:1">
      <c r="A21" s="2" t="s">
        <v>742</v>
      </c>
    </row>
    <row r="22" spans="1:1">
      <c r="A22" s="2" t="s">
        <v>742</v>
      </c>
    </row>
    <row r="23" spans="1:1">
      <c r="A23" s="2" t="s">
        <v>742</v>
      </c>
    </row>
    <row r="24" spans="1:1">
      <c r="A24" s="2" t="s">
        <v>742</v>
      </c>
    </row>
    <row r="25" spans="1:1">
      <c r="A25" s="2" t="s">
        <v>744</v>
      </c>
    </row>
    <row r="26" spans="1:1">
      <c r="A26" s="2" t="s">
        <v>744</v>
      </c>
    </row>
    <row r="27" spans="1:1">
      <c r="A27" s="2" t="s">
        <v>744</v>
      </c>
    </row>
    <row r="28" spans="1:1">
      <c r="A28" s="2" t="s">
        <v>744</v>
      </c>
    </row>
    <row r="29" spans="1:1">
      <c r="A29" s="2" t="s">
        <v>744</v>
      </c>
    </row>
    <row r="30" spans="1:1">
      <c r="A30" s="2" t="s">
        <v>744</v>
      </c>
    </row>
    <row r="31" spans="1:1">
      <c r="A31" s="2" t="s">
        <v>744</v>
      </c>
    </row>
    <row r="32" spans="1:1">
      <c r="A32" s="2" t="s">
        <v>744</v>
      </c>
    </row>
    <row r="33" spans="1:1">
      <c r="A33" s="2" t="s">
        <v>746</v>
      </c>
    </row>
    <row r="34" spans="1:1">
      <c r="A34" s="2" t="s">
        <v>746</v>
      </c>
    </row>
    <row r="35" spans="1:1">
      <c r="A35" s="2" t="s">
        <v>746</v>
      </c>
    </row>
    <row r="36" spans="1:1">
      <c r="A36" s="2" t="s">
        <v>746</v>
      </c>
    </row>
    <row r="37" spans="1:1">
      <c r="A37" s="2" t="s">
        <v>746</v>
      </c>
    </row>
    <row r="38" spans="1:1">
      <c r="A38" s="2" t="s">
        <v>746</v>
      </c>
    </row>
    <row r="39" spans="1:1">
      <c r="A39" s="2" t="s">
        <v>746</v>
      </c>
    </row>
    <row r="40" spans="1:1">
      <c r="A40" s="2" t="s">
        <v>850</v>
      </c>
    </row>
    <row r="41" spans="1:1">
      <c r="A41" s="2" t="s">
        <v>850</v>
      </c>
    </row>
    <row r="42" spans="1:1">
      <c r="A42" s="2" t="s">
        <v>850</v>
      </c>
    </row>
    <row r="43" spans="1:1">
      <c r="A43" s="2" t="s">
        <v>748</v>
      </c>
    </row>
    <row r="44" spans="1:1">
      <c r="A44" s="2" t="s">
        <v>748</v>
      </c>
    </row>
    <row r="45" spans="1:1">
      <c r="A45" s="2" t="s">
        <v>748</v>
      </c>
    </row>
    <row r="46" spans="1:1">
      <c r="A46" s="2" t="s">
        <v>748</v>
      </c>
    </row>
    <row r="47" spans="1:1">
      <c r="A47" s="2" t="s">
        <v>748</v>
      </c>
    </row>
    <row r="48" spans="1:1">
      <c r="A48" s="2" t="s">
        <v>748</v>
      </c>
    </row>
    <row r="49" spans="1:1">
      <c r="A49" s="2" t="s">
        <v>748</v>
      </c>
    </row>
    <row r="50" spans="1:1">
      <c r="A50" s="2" t="s">
        <v>748</v>
      </c>
    </row>
    <row r="51" spans="1:1">
      <c r="A51" s="2" t="s">
        <v>748</v>
      </c>
    </row>
    <row r="52" spans="1:1">
      <c r="A52" s="2" t="s">
        <v>750</v>
      </c>
    </row>
    <row r="53" spans="1:1">
      <c r="A53" s="2" t="s">
        <v>752</v>
      </c>
    </row>
    <row r="54" spans="1:1">
      <c r="A54" s="2" t="s">
        <v>752</v>
      </c>
    </row>
    <row r="55" spans="1:1">
      <c r="A55" s="2" t="s">
        <v>752</v>
      </c>
    </row>
    <row r="56" spans="1:1">
      <c r="A56" s="2" t="s">
        <v>752</v>
      </c>
    </row>
    <row r="57" spans="1:1">
      <c r="A57" s="2" t="s">
        <v>752</v>
      </c>
    </row>
    <row r="58" spans="1:1">
      <c r="A58" s="2" t="s">
        <v>752</v>
      </c>
    </row>
    <row r="59" spans="1:1">
      <c r="A59" s="2" t="s">
        <v>752</v>
      </c>
    </row>
    <row r="60" spans="1:1">
      <c r="A60" s="2" t="s">
        <v>752</v>
      </c>
    </row>
    <row r="61" spans="1:1">
      <c r="A61" s="2" t="s">
        <v>752</v>
      </c>
    </row>
    <row r="62" spans="1:1">
      <c r="A62" s="2" t="s">
        <v>758</v>
      </c>
    </row>
    <row r="63" spans="1:1">
      <c r="A63" s="2" t="s">
        <v>760</v>
      </c>
    </row>
    <row r="64" spans="1:1">
      <c r="A64" s="2" t="s">
        <v>762</v>
      </c>
    </row>
    <row r="65" spans="1:1">
      <c r="A65" s="2" t="s">
        <v>762</v>
      </c>
    </row>
    <row r="66" spans="1:1">
      <c r="A66" s="2" t="s">
        <v>764</v>
      </c>
    </row>
    <row r="67" spans="1:1">
      <c r="A67" s="2" t="s">
        <v>851</v>
      </c>
    </row>
    <row r="68" spans="1:1">
      <c r="A68" s="2" t="s">
        <v>769</v>
      </c>
    </row>
    <row r="69" spans="1:1">
      <c r="A69" s="2" t="s">
        <v>852</v>
      </c>
    </row>
    <row r="70" spans="1:1">
      <c r="A70" s="2" t="s">
        <v>853</v>
      </c>
    </row>
    <row r="71" spans="1:1">
      <c r="A71" s="2" t="s">
        <v>854</v>
      </c>
    </row>
    <row r="72" spans="1:1">
      <c r="A72" s="2" t="s">
        <v>854</v>
      </c>
    </row>
    <row r="73" spans="1:1">
      <c r="A73" s="2" t="s">
        <v>855</v>
      </c>
    </row>
    <row r="74" spans="1:1">
      <c r="A74" s="2" t="s">
        <v>856</v>
      </c>
    </row>
    <row r="75" spans="1:1">
      <c r="A75" s="2" t="s">
        <v>857</v>
      </c>
    </row>
    <row r="76" spans="1:1">
      <c r="A76" s="2" t="s">
        <v>857</v>
      </c>
    </row>
    <row r="77" spans="1:1">
      <c r="A77" s="2" t="s">
        <v>858</v>
      </c>
    </row>
    <row r="78" spans="1:1">
      <c r="A78" s="2" t="s">
        <v>859</v>
      </c>
    </row>
    <row r="79" spans="1:1">
      <c r="A79" s="2" t="s">
        <v>860</v>
      </c>
    </row>
    <row r="80" spans="1:1">
      <c r="A80" s="2" t="s">
        <v>860</v>
      </c>
    </row>
    <row r="81" spans="1:1">
      <c r="A81" s="2" t="s">
        <v>861</v>
      </c>
    </row>
    <row r="82" spans="1:1">
      <c r="A82" s="2" t="s">
        <v>861</v>
      </c>
    </row>
    <row r="83" spans="1:1">
      <c r="A83" s="2" t="s">
        <v>862</v>
      </c>
    </row>
    <row r="84" spans="1:1">
      <c r="A84" s="2" t="s">
        <v>863</v>
      </c>
    </row>
    <row r="85" spans="1:1">
      <c r="A85" s="2" t="s">
        <v>864</v>
      </c>
    </row>
    <row r="86" spans="1:1">
      <c r="A86" s="2" t="s">
        <v>865</v>
      </c>
    </row>
    <row r="87" spans="1:1">
      <c r="A87" s="2" t="s">
        <v>866</v>
      </c>
    </row>
    <row r="88" spans="1:1">
      <c r="A88" s="2" t="s">
        <v>867</v>
      </c>
    </row>
    <row r="89" spans="1:1">
      <c r="A89" s="2" t="s">
        <v>792</v>
      </c>
    </row>
    <row r="90" spans="1:1">
      <c r="A90" s="2" t="s">
        <v>792</v>
      </c>
    </row>
    <row r="91" spans="1:1">
      <c r="A91" s="2" t="s">
        <v>796</v>
      </c>
    </row>
    <row r="92" spans="1:1">
      <c r="A92" s="2" t="s">
        <v>799</v>
      </c>
    </row>
    <row r="93" spans="1:1">
      <c r="A93" s="2" t="s">
        <v>801</v>
      </c>
    </row>
    <row r="94" spans="1:1">
      <c r="A94" s="2" t="s">
        <v>802</v>
      </c>
    </row>
    <row r="95" spans="1:1">
      <c r="A95" s="2" t="s">
        <v>868</v>
      </c>
    </row>
    <row r="96" spans="1:1">
      <c r="A96" s="2" t="s">
        <v>806</v>
      </c>
    </row>
    <row r="97" spans="1:1">
      <c r="A97" s="2" t="s">
        <v>806</v>
      </c>
    </row>
    <row r="98" spans="1:1">
      <c r="A98" s="2" t="s">
        <v>810</v>
      </c>
    </row>
    <row r="99" spans="1:1">
      <c r="A99" s="2" t="s">
        <v>811</v>
      </c>
    </row>
    <row r="100" spans="1:1">
      <c r="A100" s="2" t="s">
        <v>869</v>
      </c>
    </row>
    <row r="101" spans="1:1">
      <c r="A101" s="2" t="s">
        <v>870</v>
      </c>
    </row>
    <row r="102" spans="1:1">
      <c r="A102" s="2" t="s">
        <v>871</v>
      </c>
    </row>
    <row r="103" spans="1:1">
      <c r="A103" s="2" t="s">
        <v>871</v>
      </c>
    </row>
    <row r="104" spans="1:1">
      <c r="A104" s="2" t="s">
        <v>817</v>
      </c>
    </row>
    <row r="105" spans="1:1">
      <c r="A105" s="2" t="s">
        <v>819</v>
      </c>
    </row>
    <row r="106" spans="1:1">
      <c r="A106" s="2" t="s">
        <v>872</v>
      </c>
    </row>
    <row r="107" spans="1:1">
      <c r="A107" s="2" t="s">
        <v>873</v>
      </c>
    </row>
    <row r="108" spans="1:1">
      <c r="A108" s="2" t="s">
        <v>874</v>
      </c>
    </row>
    <row r="109" spans="1:1">
      <c r="A109" s="2" t="s">
        <v>875</v>
      </c>
    </row>
    <row r="110" spans="1:1">
      <c r="A110" s="2" t="s">
        <v>824</v>
      </c>
    </row>
    <row r="111" spans="1:1">
      <c r="A111" s="2" t="s">
        <v>824</v>
      </c>
    </row>
    <row r="112" spans="1:1">
      <c r="A112" s="2" t="s">
        <v>824</v>
      </c>
    </row>
    <row r="113" spans="1:1">
      <c r="A113" s="2" t="s">
        <v>824</v>
      </c>
    </row>
    <row r="114" spans="1:1">
      <c r="A114" s="2" t="s">
        <v>824</v>
      </c>
    </row>
    <row r="115" spans="1:1">
      <c r="A115" s="2" t="s">
        <v>824</v>
      </c>
    </row>
    <row r="116" spans="1:1">
      <c r="A116" s="2" t="s">
        <v>826</v>
      </c>
    </row>
    <row r="117" spans="1:1">
      <c r="A117" s="2" t="s">
        <v>826</v>
      </c>
    </row>
    <row r="118" spans="1:1">
      <c r="A118" s="2" t="s">
        <v>826</v>
      </c>
    </row>
    <row r="119" spans="1:1">
      <c r="A119" s="2" t="s">
        <v>826</v>
      </c>
    </row>
    <row r="120" spans="1:1">
      <c r="A120" s="2" t="s">
        <v>826</v>
      </c>
    </row>
    <row r="121" spans="1:1">
      <c r="A121" s="2" t="s">
        <v>826</v>
      </c>
    </row>
    <row r="122" spans="1:1">
      <c r="A122" s="2" t="s">
        <v>826</v>
      </c>
    </row>
    <row r="123" spans="1:1">
      <c r="A123" s="2" t="s">
        <v>826</v>
      </c>
    </row>
    <row r="124" spans="1:1">
      <c r="A124" s="2" t="s">
        <v>828</v>
      </c>
    </row>
    <row r="125" spans="1:1">
      <c r="A125" s="2" t="s">
        <v>828</v>
      </c>
    </row>
    <row r="126" spans="1:1">
      <c r="A126" s="2" t="s">
        <v>828</v>
      </c>
    </row>
    <row r="127" spans="1:1">
      <c r="A127" s="2" t="s">
        <v>828</v>
      </c>
    </row>
    <row r="128" spans="1:1">
      <c r="A128" s="2" t="s">
        <v>828</v>
      </c>
    </row>
    <row r="129" spans="1:1">
      <c r="A129" s="2" t="s">
        <v>828</v>
      </c>
    </row>
    <row r="130" spans="1:1">
      <c r="A130" s="2" t="s">
        <v>828</v>
      </c>
    </row>
    <row r="131" spans="1:1">
      <c r="A131" s="2" t="s">
        <v>828</v>
      </c>
    </row>
    <row r="132" spans="1:1">
      <c r="A132" s="2" t="s">
        <v>828</v>
      </c>
    </row>
    <row r="133" spans="1:1">
      <c r="A133" s="2" t="s">
        <v>828</v>
      </c>
    </row>
    <row r="134" spans="1:1">
      <c r="A134" s="2" t="s">
        <v>828</v>
      </c>
    </row>
    <row r="135" spans="1:1">
      <c r="A135" s="2" t="s">
        <v>828</v>
      </c>
    </row>
    <row r="136" spans="1:1">
      <c r="A136" s="2" t="s">
        <v>828</v>
      </c>
    </row>
    <row r="137" spans="1:1">
      <c r="A137" s="2" t="s">
        <v>828</v>
      </c>
    </row>
    <row r="138" spans="1:1">
      <c r="A138" s="2" t="s">
        <v>828</v>
      </c>
    </row>
    <row r="139" spans="1:1">
      <c r="A139" s="2" t="s">
        <v>876</v>
      </c>
    </row>
    <row r="140" spans="1:1">
      <c r="A140" s="2" t="s">
        <v>877</v>
      </c>
    </row>
    <row r="141" spans="1:1">
      <c r="A141" s="2" t="s">
        <v>878</v>
      </c>
    </row>
    <row r="142" spans="1:1">
      <c r="A142" s="2" t="s">
        <v>878</v>
      </c>
    </row>
    <row r="143" spans="1:1">
      <c r="A143" s="2" t="s">
        <v>879</v>
      </c>
    </row>
    <row r="144" spans="1:1">
      <c r="A144" s="2" t="s">
        <v>840</v>
      </c>
    </row>
    <row r="145" spans="1:1">
      <c r="A145" s="2" t="s">
        <v>880</v>
      </c>
    </row>
    <row r="146" spans="1:1">
      <c r="A146" s="2" t="s">
        <v>880</v>
      </c>
    </row>
    <row r="147" spans="1:1">
      <c r="A147" s="2" t="s">
        <v>843</v>
      </c>
    </row>
    <row r="148" spans="1:1">
      <c r="A148" s="2" t="s">
        <v>845</v>
      </c>
    </row>
    <row r="149" spans="1:1">
      <c r="A149" s="2" t="s">
        <v>847</v>
      </c>
    </row>
    <row r="150" spans="1:1">
      <c r="A150" s="2" t="s">
        <v>847</v>
      </c>
    </row>
    <row r="151" spans="1:1">
      <c r="A151" s="2" t="s">
        <v>847</v>
      </c>
    </row>
    <row r="152" spans="1:1">
      <c r="A152" s="2" t="s">
        <v>847</v>
      </c>
    </row>
    <row r="153" spans="1:1">
      <c r="A153" s="2" t="s">
        <v>847</v>
      </c>
    </row>
    <row r="154" spans="1:1">
      <c r="A154" s="2" t="s">
        <v>847</v>
      </c>
    </row>
    <row r="155" spans="1:1">
      <c r="A155" s="2" t="s">
        <v>847</v>
      </c>
    </row>
    <row r="156" spans="1:1">
      <c r="A156" s="2" t="s">
        <v>847</v>
      </c>
    </row>
    <row r="157" spans="1:1">
      <c r="A157" s="2" t="s">
        <v>847</v>
      </c>
    </row>
    <row r="158" spans="1:1">
      <c r="A158" s="2" t="s">
        <v>847</v>
      </c>
    </row>
    <row r="159" spans="1:1">
      <c r="A159" s="2" t="s">
        <v>847</v>
      </c>
    </row>
    <row r="160" spans="1:1">
      <c r="A160" s="2" t="s">
        <v>847</v>
      </c>
    </row>
    <row r="161" spans="1:1">
      <c r="A161" s="2" t="s">
        <v>847</v>
      </c>
    </row>
    <row r="162" spans="1:1">
      <c r="A162" s="2" t="s">
        <v>847</v>
      </c>
    </row>
    <row r="163" spans="1:1">
      <c r="A163" s="2" t="s">
        <v>847</v>
      </c>
    </row>
    <row r="164" spans="1:1">
      <c r="A164" s="2" t="s">
        <v>847</v>
      </c>
    </row>
    <row r="165" spans="1:1">
      <c r="A165" s="2" t="s">
        <v>847</v>
      </c>
    </row>
    <row r="166" spans="1:1">
      <c r="A166" s="2" t="s">
        <v>847</v>
      </c>
    </row>
    <row r="167" spans="1:1">
      <c r="A167" s="2" t="s">
        <v>847</v>
      </c>
    </row>
    <row r="168" spans="1:1">
      <c r="A168" s="2" t="s">
        <v>847</v>
      </c>
    </row>
    <row r="169" spans="1:1">
      <c r="A169" s="2" t="s">
        <v>847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Invoice</vt:lpstr>
      <vt:lpstr>Copy paste to Here</vt:lpstr>
      <vt:lpstr>PSD</vt:lpstr>
      <vt:lpstr>Shipping Invoice</vt:lpstr>
      <vt:lpstr>Tax Invoice</vt:lpstr>
      <vt:lpstr>Old Code</vt:lpstr>
      <vt:lpstr>Just data</vt:lpstr>
      <vt:lpstr>Just data 2</vt:lpstr>
      <vt:lpstr>Just Data 3</vt:lpstr>
      <vt:lpstr>Invoice!Print_Area</vt:lpstr>
      <vt:lpstr>PSD!Print_Area</vt:lpstr>
      <vt:lpstr>'Shipping Invoice'!Print_Area</vt:lpstr>
      <vt:lpstr>'Tax Invoice'!Print_Area</vt:lpstr>
      <vt:lpstr>Invoice!Print_Titles</vt:lpstr>
      <vt:lpstr>PSD!Print_Titles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2023-09-18T02:29:52Z</cp:lastPrinted>
  <dcterms:created xsi:type="dcterms:W3CDTF">2009-06-02T18:56:54Z</dcterms:created>
  <dcterms:modified xsi:type="dcterms:W3CDTF">2023-09-18T02:29:57Z</dcterms:modified>
</cp:coreProperties>
</file>