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1875222C-D2A8-41FC-AC0C-056475326771}" xr6:coauthVersionLast="47" xr6:coauthVersionMax="47" xr10:uidLastSave="{00000000-0000-0000-0000-000000000000}"/>
  <bookViews>
    <workbookView xWindow="-120" yWindow="-120" windowWidth="29040" windowHeight="15840" xr2:uid="{00000000-000D-0000-FFFF-FFFF00000000}"/>
  </bookViews>
  <sheets>
    <sheet name="Orignal Invoice" sheetId="2" r:id="rId1"/>
    <sheet name="Copy paste to Here" sheetId="5" state="hidden" r:id="rId2"/>
    <sheet name="Invoice order 38484 AUD" sheetId="13" r:id="rId3"/>
    <sheet name="Invoice Items added USD" sheetId="14" r:id="rId4"/>
    <sheet name="Invoice AUD" sheetId="12" r:id="rId5"/>
    <sheet name="Shipping Invoice" sheetId="7" r:id="rId6"/>
    <sheet name="Tax Invoice" sheetId="6" r:id="rId7"/>
    <sheet name="Old Code" sheetId="11" state="hidden" r:id="rId8"/>
    <sheet name="Just data" sheetId="8" state="hidden" r:id="rId9"/>
    <sheet name="Just data 2" sheetId="9" state="hidden" r:id="rId10"/>
    <sheet name="Just Data 3" sheetId="10" state="hidden" r:id="rId11"/>
  </sheets>
  <externalReferences>
    <externalReference r:id="rId12"/>
    <externalReference r:id="rId13"/>
  </externalReferences>
  <definedNames>
    <definedName name="_xlnm.Print_Area" localSheetId="4">'Invoice AUD'!$A$1:$L$217</definedName>
    <definedName name="_xlnm.Print_Area" localSheetId="3">'Invoice Items added USD'!$A$1:$K$53</definedName>
    <definedName name="_xlnm.Print_Area" localSheetId="2">'Invoice order 38484 AUD'!$A$1:$K$193</definedName>
    <definedName name="_xlnm.Print_Area" localSheetId="0">'Orignal Invoice'!$A$1:$K$228</definedName>
    <definedName name="_xlnm.Print_Area" localSheetId="5">'Shipping Invoice'!$A$1:$L$211</definedName>
    <definedName name="_xlnm.Print_Area" localSheetId="6">'Tax Invoice'!$A$1:$H$1013</definedName>
    <definedName name="_xlnm.Print_Titles" localSheetId="4">'Invoice AUD'!$2:$21</definedName>
    <definedName name="_xlnm.Print_Titles" localSheetId="3">'Invoice Items added USD'!$2:$21</definedName>
    <definedName name="_xlnm.Print_Titles" localSheetId="2">'Invoice order 38484 AUD'!$2:$21</definedName>
    <definedName name="_xlnm.Print_Titles" localSheetId="0">'Orignal Invoice'!$2:$21</definedName>
    <definedName name="_xlnm.Print_Titles" localSheetId="5">'Shipping Invoice'!$1:$21</definedName>
    <definedName name="_xlnm.Print_Titles" localSheetId="6">'Tax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20" i="2" l="1"/>
  <c r="B180" i="6"/>
  <c r="F180" i="6"/>
  <c r="G180" i="6"/>
  <c r="H180" i="6"/>
  <c r="H1003" i="6"/>
  <c r="F1003" i="6"/>
  <c r="F1001" i="6"/>
  <c r="F1000" i="6"/>
  <c r="I225" i="2"/>
  <c r="I226" i="2"/>
  <c r="J218" i="2"/>
  <c r="N187" i="2"/>
  <c r="N188" i="2"/>
  <c r="N189" i="2"/>
  <c r="N190" i="2"/>
  <c r="N191" i="2"/>
  <c r="N192" i="2"/>
  <c r="N193" i="2"/>
  <c r="N194" i="2"/>
  <c r="N195" i="2"/>
  <c r="N196" i="2"/>
  <c r="N197" i="2"/>
  <c r="N198" i="2"/>
  <c r="N199" i="2"/>
  <c r="N200" i="2"/>
  <c r="N201" i="2"/>
  <c r="N202" i="2"/>
  <c r="N203" i="2"/>
  <c r="N204" i="2"/>
  <c r="N205" i="2"/>
  <c r="N206" i="2"/>
  <c r="N207" i="2"/>
  <c r="N186" i="2"/>
  <c r="J217" i="2"/>
  <c r="I219" i="2" s="1"/>
  <c r="I220" i="2" s="1"/>
  <c r="K211" i="12" l="1"/>
  <c r="K212" i="12" s="1"/>
  <c r="I216" i="12" s="1"/>
  <c r="J48" i="14"/>
  <c r="J45" i="14"/>
  <c r="J44" i="14"/>
  <c r="J43" i="14"/>
  <c r="J42" i="14"/>
  <c r="J41" i="14"/>
  <c r="J40" i="14"/>
  <c r="J39" i="14"/>
  <c r="J38" i="14"/>
  <c r="J37" i="14"/>
  <c r="J36" i="14"/>
  <c r="J35" i="14"/>
  <c r="J34" i="14"/>
  <c r="J33" i="14"/>
  <c r="J32" i="14"/>
  <c r="J31" i="14"/>
  <c r="J30" i="14"/>
  <c r="J29" i="14"/>
  <c r="J28" i="14"/>
  <c r="J27" i="14"/>
  <c r="J26" i="14"/>
  <c r="J25" i="14"/>
  <c r="J24" i="14"/>
  <c r="J23" i="14"/>
  <c r="J185" i="13"/>
  <c r="J184" i="13"/>
  <c r="J183" i="13"/>
  <c r="J182" i="13"/>
  <c r="J181" i="13"/>
  <c r="J180" i="13"/>
  <c r="J179" i="13"/>
  <c r="J178" i="13"/>
  <c r="J177" i="13"/>
  <c r="J176" i="13"/>
  <c r="J175" i="13"/>
  <c r="J174" i="13"/>
  <c r="J173" i="13"/>
  <c r="J172" i="13"/>
  <c r="J171" i="13"/>
  <c r="J170" i="13"/>
  <c r="J169" i="13"/>
  <c r="J168" i="13"/>
  <c r="J167" i="13"/>
  <c r="J166" i="13"/>
  <c r="J165" i="13"/>
  <c r="J164" i="13"/>
  <c r="J163" i="13"/>
  <c r="J162" i="13"/>
  <c r="J161" i="13"/>
  <c r="J160" i="13"/>
  <c r="J159" i="13"/>
  <c r="J158" i="13"/>
  <c r="J157" i="13"/>
  <c r="J156" i="13"/>
  <c r="J155" i="13"/>
  <c r="J154" i="13"/>
  <c r="J153" i="13"/>
  <c r="J152" i="13"/>
  <c r="J151" i="13"/>
  <c r="J150" i="13"/>
  <c r="J149" i="13"/>
  <c r="J148" i="13"/>
  <c r="J147" i="13"/>
  <c r="J146" i="13"/>
  <c r="J145" i="13"/>
  <c r="J144" i="13"/>
  <c r="J143" i="13"/>
  <c r="J142" i="13"/>
  <c r="J141" i="13"/>
  <c r="J140" i="13"/>
  <c r="J139" i="13"/>
  <c r="J138" i="13"/>
  <c r="J137" i="13"/>
  <c r="J136" i="13"/>
  <c r="J135" i="13"/>
  <c r="J134" i="13"/>
  <c r="J133" i="13"/>
  <c r="J132" i="13"/>
  <c r="J131" i="13"/>
  <c r="J130" i="13"/>
  <c r="J129" i="13"/>
  <c r="J128" i="13"/>
  <c r="J127" i="13"/>
  <c r="J126" i="13"/>
  <c r="J125" i="13"/>
  <c r="J124" i="13"/>
  <c r="J123" i="13"/>
  <c r="J122" i="13"/>
  <c r="J121" i="13"/>
  <c r="J120" i="13"/>
  <c r="J119" i="13"/>
  <c r="J118" i="13"/>
  <c r="J117" i="13"/>
  <c r="J116" i="13"/>
  <c r="J115" i="13"/>
  <c r="J114" i="13"/>
  <c r="J113" i="13"/>
  <c r="J112" i="13"/>
  <c r="J111" i="13"/>
  <c r="J110" i="13"/>
  <c r="J109" i="13"/>
  <c r="J108" i="13"/>
  <c r="J107" i="13"/>
  <c r="J106" i="13"/>
  <c r="J105" i="13"/>
  <c r="J104" i="13"/>
  <c r="J103" i="13"/>
  <c r="J102" i="13"/>
  <c r="J101" i="13"/>
  <c r="J100" i="13"/>
  <c r="J99" i="13"/>
  <c r="J98" i="13"/>
  <c r="J97" i="13"/>
  <c r="J96" i="13"/>
  <c r="J95" i="13"/>
  <c r="J94" i="13"/>
  <c r="J93" i="13"/>
  <c r="J92" i="13"/>
  <c r="J91" i="13"/>
  <c r="J90" i="13"/>
  <c r="J89" i="13"/>
  <c r="J88" i="13"/>
  <c r="J87" i="13"/>
  <c r="J86" i="13"/>
  <c r="J85" i="13"/>
  <c r="J84" i="13"/>
  <c r="J83" i="13"/>
  <c r="J82" i="13"/>
  <c r="J81" i="13"/>
  <c r="J80" i="13"/>
  <c r="J79" i="13"/>
  <c r="J78" i="13"/>
  <c r="J77" i="13"/>
  <c r="J76" i="13"/>
  <c r="J75" i="13"/>
  <c r="J74" i="13"/>
  <c r="J73" i="13"/>
  <c r="J72" i="13"/>
  <c r="J71" i="13"/>
  <c r="J70" i="13"/>
  <c r="J69" i="13"/>
  <c r="J68" i="13"/>
  <c r="J67" i="13"/>
  <c r="J66" i="13"/>
  <c r="J65" i="13"/>
  <c r="J64" i="13"/>
  <c r="J63" i="13"/>
  <c r="J62" i="13"/>
  <c r="J61" i="13"/>
  <c r="J60" i="13"/>
  <c r="J59" i="13"/>
  <c r="J58" i="13"/>
  <c r="J57" i="13"/>
  <c r="J56" i="13"/>
  <c r="J55" i="13"/>
  <c r="J54" i="13"/>
  <c r="J53" i="13"/>
  <c r="J52" i="13"/>
  <c r="J51" i="13"/>
  <c r="J50" i="13"/>
  <c r="J49" i="13"/>
  <c r="J48" i="13"/>
  <c r="J47" i="13"/>
  <c r="J46" i="13"/>
  <c r="J45" i="13"/>
  <c r="J44" i="13"/>
  <c r="J43" i="13"/>
  <c r="J42" i="13"/>
  <c r="J41" i="13"/>
  <c r="J40" i="13"/>
  <c r="J39" i="13"/>
  <c r="J38" i="13"/>
  <c r="J37" i="13"/>
  <c r="J36" i="13"/>
  <c r="J35" i="13"/>
  <c r="J34" i="13"/>
  <c r="J33" i="13"/>
  <c r="J32" i="13"/>
  <c r="J31" i="13"/>
  <c r="J30" i="13"/>
  <c r="J29" i="13"/>
  <c r="J28" i="13"/>
  <c r="J27" i="13"/>
  <c r="J26" i="13"/>
  <c r="J25" i="13"/>
  <c r="J24" i="13"/>
  <c r="J23" i="13"/>
  <c r="K208" i="12"/>
  <c r="I187" i="12"/>
  <c r="I188" i="12"/>
  <c r="I189" i="12"/>
  <c r="I190" i="12"/>
  <c r="I191" i="12"/>
  <c r="I192" i="12"/>
  <c r="K192" i="12" s="1"/>
  <c r="I193" i="12"/>
  <c r="K193" i="12" s="1"/>
  <c r="I194" i="12"/>
  <c r="K194" i="12" s="1"/>
  <c r="I195" i="12"/>
  <c r="K195" i="12" s="1"/>
  <c r="I196" i="12"/>
  <c r="K196" i="12" s="1"/>
  <c r="I197" i="12"/>
  <c r="K197" i="12" s="1"/>
  <c r="I198" i="12"/>
  <c r="K198" i="12" s="1"/>
  <c r="I199" i="12"/>
  <c r="K199" i="12" s="1"/>
  <c r="I200" i="12"/>
  <c r="K200" i="12" s="1"/>
  <c r="I201" i="12"/>
  <c r="K201" i="12" s="1"/>
  <c r="I202" i="12"/>
  <c r="K202" i="12" s="1"/>
  <c r="I203" i="12"/>
  <c r="I204" i="12"/>
  <c r="I205" i="12"/>
  <c r="I206" i="12"/>
  <c r="I207" i="12"/>
  <c r="J186" i="12"/>
  <c r="I186" i="12" s="1"/>
  <c r="K186" i="12" s="1"/>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7" i="12"/>
  <c r="K188" i="12"/>
  <c r="K189" i="12"/>
  <c r="K190" i="12"/>
  <c r="K191" i="12"/>
  <c r="K203" i="12"/>
  <c r="K204" i="12"/>
  <c r="K205" i="12"/>
  <c r="K206" i="12"/>
  <c r="K207" i="12"/>
  <c r="I186" i="7"/>
  <c r="K186" i="7" s="1"/>
  <c r="I187" i="7"/>
  <c r="K187" i="7" s="1"/>
  <c r="I188" i="7"/>
  <c r="K188" i="7" s="1"/>
  <c r="I189" i="7"/>
  <c r="K189" i="7" s="1"/>
  <c r="I190" i="7"/>
  <c r="K190" i="7" s="1"/>
  <c r="I191" i="7"/>
  <c r="K191" i="7" s="1"/>
  <c r="I192" i="7"/>
  <c r="K192" i="7" s="1"/>
  <c r="I193" i="7"/>
  <c r="K193" i="7" s="1"/>
  <c r="I194" i="7"/>
  <c r="K194" i="7" s="1"/>
  <c r="I195" i="7"/>
  <c r="K195" i="7" s="1"/>
  <c r="I196" i="7"/>
  <c r="K196" i="7" s="1"/>
  <c r="I197" i="7"/>
  <c r="K197" i="7" s="1"/>
  <c r="I198" i="7"/>
  <c r="K198" i="7" s="1"/>
  <c r="I199" i="7"/>
  <c r="K199" i="7" s="1"/>
  <c r="I200" i="7"/>
  <c r="K200" i="7" s="1"/>
  <c r="I201" i="7"/>
  <c r="K201" i="7" s="1"/>
  <c r="I202" i="7"/>
  <c r="K202" i="7" s="1"/>
  <c r="I203" i="7"/>
  <c r="K203" i="7" s="1"/>
  <c r="I204" i="7"/>
  <c r="K204" i="7" s="1"/>
  <c r="I205" i="7"/>
  <c r="K205" i="7" s="1"/>
  <c r="I206" i="7"/>
  <c r="I185" i="7"/>
  <c r="K185" i="7" s="1"/>
  <c r="K206" i="7"/>
  <c r="J207" i="2"/>
  <c r="J206" i="2"/>
  <c r="J205" i="2"/>
  <c r="J203" i="2"/>
  <c r="J202" i="2"/>
  <c r="J201" i="2"/>
  <c r="J200" i="2"/>
  <c r="J199" i="2"/>
  <c r="J198" i="2"/>
  <c r="J197" i="2"/>
  <c r="J196" i="2"/>
  <c r="J195" i="2"/>
  <c r="J194" i="2"/>
  <c r="J193" i="2"/>
  <c r="J192" i="2"/>
  <c r="J191" i="2"/>
  <c r="J190" i="2"/>
  <c r="J189" i="2"/>
  <c r="J188" i="2"/>
  <c r="J187" i="2"/>
  <c r="J186" i="2"/>
  <c r="J46" i="14" l="1"/>
  <c r="I52" i="14" s="1"/>
  <c r="I53" i="14" s="1"/>
  <c r="J186" i="13"/>
  <c r="J188" i="13" s="1"/>
  <c r="K209" i="12"/>
  <c r="K209" i="7"/>
  <c r="E179" i="6"/>
  <c r="E177" i="6"/>
  <c r="E175" i="6"/>
  <c r="E174" i="6"/>
  <c r="E173" i="6"/>
  <c r="E172" i="6"/>
  <c r="E169" i="6"/>
  <c r="E168" i="6"/>
  <c r="E167" i="6"/>
  <c r="E166" i="6"/>
  <c r="E165" i="6"/>
  <c r="E164" i="6"/>
  <c r="E163" i="6"/>
  <c r="E161" i="6"/>
  <c r="E159" i="6"/>
  <c r="E158" i="6"/>
  <c r="E157" i="6"/>
  <c r="E156" i="6"/>
  <c r="E153" i="6"/>
  <c r="E152" i="6"/>
  <c r="E151" i="6"/>
  <c r="E150" i="6"/>
  <c r="E149" i="6"/>
  <c r="E148" i="6"/>
  <c r="E147" i="6"/>
  <c r="E145" i="6"/>
  <c r="E143" i="6"/>
  <c r="E142" i="6"/>
  <c r="E141" i="6"/>
  <c r="E140" i="6"/>
  <c r="E137" i="6"/>
  <c r="E136" i="6"/>
  <c r="E135" i="6"/>
  <c r="E134" i="6"/>
  <c r="E133" i="6"/>
  <c r="E132" i="6"/>
  <c r="E131" i="6"/>
  <c r="E129" i="6"/>
  <c r="E127" i="6"/>
  <c r="E126" i="6"/>
  <c r="E125" i="6"/>
  <c r="E124" i="6"/>
  <c r="E121" i="6"/>
  <c r="E120" i="6"/>
  <c r="E119" i="6"/>
  <c r="E118" i="6"/>
  <c r="E117" i="6"/>
  <c r="E116" i="6"/>
  <c r="E115" i="6"/>
  <c r="E113" i="6"/>
  <c r="E111" i="6"/>
  <c r="E110" i="6"/>
  <c r="E109" i="6"/>
  <c r="E108" i="6"/>
  <c r="E105" i="6"/>
  <c r="E104" i="6"/>
  <c r="E103" i="6"/>
  <c r="E102" i="6"/>
  <c r="E101" i="6"/>
  <c r="E100" i="6"/>
  <c r="E99" i="6"/>
  <c r="E97" i="6"/>
  <c r="E95" i="6"/>
  <c r="E94" i="6"/>
  <c r="E93" i="6"/>
  <c r="E92" i="6"/>
  <c r="E89" i="6"/>
  <c r="E88" i="6"/>
  <c r="E87" i="6"/>
  <c r="E86" i="6"/>
  <c r="E85" i="6"/>
  <c r="E84" i="6"/>
  <c r="E83" i="6"/>
  <c r="E81" i="6"/>
  <c r="E79" i="6"/>
  <c r="E78" i="6"/>
  <c r="E77" i="6"/>
  <c r="E76" i="6"/>
  <c r="E73" i="6"/>
  <c r="E72" i="6"/>
  <c r="E71" i="6"/>
  <c r="E70" i="6"/>
  <c r="E69" i="6"/>
  <c r="E68" i="6"/>
  <c r="E67" i="6"/>
  <c r="E65" i="6"/>
  <c r="E63" i="6"/>
  <c r="E62" i="6"/>
  <c r="E61" i="6"/>
  <c r="E60" i="6"/>
  <c r="E57" i="6"/>
  <c r="E56" i="6"/>
  <c r="E55" i="6"/>
  <c r="E54" i="6"/>
  <c r="E53" i="6"/>
  <c r="E52" i="6"/>
  <c r="E51" i="6"/>
  <c r="E49" i="6"/>
  <c r="E47" i="6"/>
  <c r="E46" i="6"/>
  <c r="E45" i="6"/>
  <c r="E44" i="6"/>
  <c r="E41" i="6"/>
  <c r="E40" i="6"/>
  <c r="E39" i="6"/>
  <c r="E38" i="6"/>
  <c r="E37" i="6"/>
  <c r="E36" i="6"/>
  <c r="E35" i="6"/>
  <c r="E33" i="6"/>
  <c r="E31" i="6"/>
  <c r="E30" i="6"/>
  <c r="E29" i="6"/>
  <c r="E28" i="6"/>
  <c r="E25" i="6"/>
  <c r="E24" i="6"/>
  <c r="E23" i="6"/>
  <c r="E22" i="6"/>
  <c r="E21" i="6"/>
  <c r="E20" i="6"/>
  <c r="E19" i="6"/>
  <c r="K14" i="7"/>
  <c r="K17" i="7"/>
  <c r="K10" i="7"/>
  <c r="I182" i="7"/>
  <c r="I179" i="7"/>
  <c r="I173" i="7"/>
  <c r="I168" i="7"/>
  <c r="I166" i="7"/>
  <c r="I165" i="7"/>
  <c r="I163" i="7"/>
  <c r="I157" i="7"/>
  <c r="I154" i="7"/>
  <c r="I150" i="7"/>
  <c r="I147" i="7"/>
  <c r="I138" i="7"/>
  <c r="I137" i="7"/>
  <c r="I133" i="7"/>
  <c r="I131" i="7"/>
  <c r="I126" i="7"/>
  <c r="I123" i="7"/>
  <c r="I122" i="7"/>
  <c r="I121" i="7"/>
  <c r="I116" i="7"/>
  <c r="I109" i="7"/>
  <c r="I106" i="7"/>
  <c r="I104" i="7"/>
  <c r="I95" i="7"/>
  <c r="I94" i="7"/>
  <c r="I92" i="7"/>
  <c r="I91" i="7"/>
  <c r="I90" i="7"/>
  <c r="I89" i="7"/>
  <c r="I80" i="7"/>
  <c r="I77" i="7"/>
  <c r="I74" i="7"/>
  <c r="I72" i="7"/>
  <c r="I63" i="7"/>
  <c r="I62" i="7"/>
  <c r="I60" i="7"/>
  <c r="I59" i="7"/>
  <c r="I53" i="7"/>
  <c r="I52" i="7"/>
  <c r="I49" i="7"/>
  <c r="I47" i="7"/>
  <c r="I46" i="7"/>
  <c r="I39" i="7"/>
  <c r="I38" i="7"/>
  <c r="I34" i="7"/>
  <c r="I33" i="7"/>
  <c r="I31" i="7"/>
  <c r="I26" i="7"/>
  <c r="I24" i="7"/>
  <c r="I23" i="7"/>
  <c r="I180" i="7"/>
  <c r="N1" i="6"/>
  <c r="E170" i="6" s="1"/>
  <c r="F1002" i="6"/>
  <c r="D179" i="6"/>
  <c r="B183" i="7" s="1"/>
  <c r="D178" i="6"/>
  <c r="B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K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A1007" i="6"/>
  <c r="A1006" i="6"/>
  <c r="A1005" i="6"/>
  <c r="F1004" i="6"/>
  <c r="A1004" i="6"/>
  <c r="A1003" i="6"/>
  <c r="I192" i="13" l="1"/>
  <c r="I193" i="13" s="1"/>
  <c r="J208" i="2"/>
  <c r="K137" i="7"/>
  <c r="K46" i="7"/>
  <c r="K89" i="7"/>
  <c r="K23" i="7"/>
  <c r="K39" i="7"/>
  <c r="K157" i="7"/>
  <c r="K52" i="7"/>
  <c r="K62" i="7"/>
  <c r="K94" i="7"/>
  <c r="K126" i="7"/>
  <c r="K80" i="7"/>
  <c r="K173" i="7"/>
  <c r="K109" i="7"/>
  <c r="K38" i="7"/>
  <c r="I44" i="7"/>
  <c r="K44" i="7" s="1"/>
  <c r="I76" i="7"/>
  <c r="K76" i="7" s="1"/>
  <c r="I107" i="7"/>
  <c r="K107" i="7" s="1"/>
  <c r="I141" i="7"/>
  <c r="K141" i="7" s="1"/>
  <c r="I181" i="7"/>
  <c r="K181" i="7" s="1"/>
  <c r="I78" i="7"/>
  <c r="K78" i="7" s="1"/>
  <c r="I110" i="7"/>
  <c r="K110" i="7" s="1"/>
  <c r="I149" i="7"/>
  <c r="K149" i="7" s="1"/>
  <c r="K90" i="7"/>
  <c r="K138" i="7"/>
  <c r="I81" i="7"/>
  <c r="K81" i="7" s="1"/>
  <c r="I152" i="7"/>
  <c r="K152" i="7" s="1"/>
  <c r="K26" i="7"/>
  <c r="K74" i="7"/>
  <c r="K106" i="7"/>
  <c r="K122" i="7"/>
  <c r="K154" i="7"/>
  <c r="I50" i="7"/>
  <c r="K50" i="7" s="1"/>
  <c r="I118" i="7"/>
  <c r="K118" i="7" s="1"/>
  <c r="K59" i="7"/>
  <c r="K91" i="7"/>
  <c r="I22" i="7"/>
  <c r="K22" i="7" s="1"/>
  <c r="I51" i="7"/>
  <c r="K51" i="7" s="1"/>
  <c r="I87" i="7"/>
  <c r="K87" i="7" s="1"/>
  <c r="I119" i="7"/>
  <c r="K119" i="7" s="1"/>
  <c r="I153" i="7"/>
  <c r="K153" i="7" s="1"/>
  <c r="K60" i="7"/>
  <c r="K92" i="7"/>
  <c r="I36" i="7"/>
  <c r="K36" i="7" s="1"/>
  <c r="I65" i="7"/>
  <c r="K65" i="7" s="1"/>
  <c r="I101" i="7"/>
  <c r="K101" i="7" s="1"/>
  <c r="I134" i="7"/>
  <c r="K134" i="7" s="1"/>
  <c r="I169" i="7"/>
  <c r="K169" i="7" s="1"/>
  <c r="K33" i="7"/>
  <c r="I37" i="7"/>
  <c r="K37" i="7" s="1"/>
  <c r="I66" i="7"/>
  <c r="K66" i="7" s="1"/>
  <c r="I103" i="7"/>
  <c r="K103" i="7" s="1"/>
  <c r="I136" i="7"/>
  <c r="K136" i="7" s="1"/>
  <c r="I170" i="7"/>
  <c r="K170" i="7" s="1"/>
  <c r="K123" i="7"/>
  <c r="I35" i="7"/>
  <c r="K35" i="7" s="1"/>
  <c r="I48" i="7"/>
  <c r="K48" i="7" s="1"/>
  <c r="I61" i="7"/>
  <c r="K61" i="7" s="1"/>
  <c r="I75" i="7"/>
  <c r="K75" i="7" s="1"/>
  <c r="I105" i="7"/>
  <c r="K105" i="7" s="1"/>
  <c r="I120" i="7"/>
  <c r="K120" i="7" s="1"/>
  <c r="I135" i="7"/>
  <c r="K135" i="7" s="1"/>
  <c r="I151" i="7"/>
  <c r="K151" i="7" s="1"/>
  <c r="I167" i="7"/>
  <c r="K167" i="7" s="1"/>
  <c r="I183" i="7"/>
  <c r="K183" i="7" s="1"/>
  <c r="K31" i="7"/>
  <c r="K47" i="7"/>
  <c r="K63" i="7"/>
  <c r="K95" i="7"/>
  <c r="I25" i="7"/>
  <c r="K25" i="7" s="1"/>
  <c r="I64" i="7"/>
  <c r="K64" i="7" s="1"/>
  <c r="I79" i="7"/>
  <c r="K79" i="7" s="1"/>
  <c r="I93" i="7"/>
  <c r="K93" i="7" s="1"/>
  <c r="I108" i="7"/>
  <c r="K108" i="7" s="1"/>
  <c r="I124" i="7"/>
  <c r="K124" i="7" s="1"/>
  <c r="I139" i="7"/>
  <c r="K139" i="7" s="1"/>
  <c r="I155" i="7"/>
  <c r="K155" i="7" s="1"/>
  <c r="I171" i="7"/>
  <c r="K171" i="7" s="1"/>
  <c r="I125" i="7"/>
  <c r="K125" i="7" s="1"/>
  <c r="I140" i="7"/>
  <c r="K140" i="7" s="1"/>
  <c r="I156" i="7"/>
  <c r="K156" i="7" s="1"/>
  <c r="I172" i="7"/>
  <c r="K172" i="7" s="1"/>
  <c r="K34" i="7"/>
  <c r="I27" i="7"/>
  <c r="K27" i="7" s="1"/>
  <c r="I40" i="7"/>
  <c r="K40" i="7" s="1"/>
  <c r="I54" i="7"/>
  <c r="K54" i="7" s="1"/>
  <c r="I67" i="7"/>
  <c r="K67" i="7" s="1"/>
  <c r="I82" i="7"/>
  <c r="K82" i="7" s="1"/>
  <c r="I96" i="7"/>
  <c r="K96" i="7" s="1"/>
  <c r="I111" i="7"/>
  <c r="K111" i="7" s="1"/>
  <c r="I127" i="7"/>
  <c r="K127" i="7" s="1"/>
  <c r="I142" i="7"/>
  <c r="K142" i="7" s="1"/>
  <c r="I158" i="7"/>
  <c r="K158" i="7" s="1"/>
  <c r="I174" i="7"/>
  <c r="K174" i="7" s="1"/>
  <c r="K131" i="7"/>
  <c r="K147" i="7"/>
  <c r="K163" i="7"/>
  <c r="K179" i="7"/>
  <c r="I28" i="7"/>
  <c r="K28" i="7" s="1"/>
  <c r="I41" i="7"/>
  <c r="K41" i="7" s="1"/>
  <c r="I55" i="7"/>
  <c r="K55" i="7" s="1"/>
  <c r="I68" i="7"/>
  <c r="K68" i="7" s="1"/>
  <c r="I83" i="7"/>
  <c r="K83" i="7" s="1"/>
  <c r="I97" i="7"/>
  <c r="K97" i="7" s="1"/>
  <c r="I112" i="7"/>
  <c r="K112" i="7" s="1"/>
  <c r="I128" i="7"/>
  <c r="K128" i="7" s="1"/>
  <c r="I143" i="7"/>
  <c r="K143" i="7" s="1"/>
  <c r="I159" i="7"/>
  <c r="K159" i="7" s="1"/>
  <c r="I175" i="7"/>
  <c r="K175" i="7" s="1"/>
  <c r="K116" i="7"/>
  <c r="K180" i="7"/>
  <c r="I29" i="7"/>
  <c r="K29" i="7" s="1"/>
  <c r="I56" i="7"/>
  <c r="K56" i="7" s="1"/>
  <c r="I69" i="7"/>
  <c r="K69" i="7" s="1"/>
  <c r="I84" i="7"/>
  <c r="K84" i="7" s="1"/>
  <c r="I98" i="7"/>
  <c r="K98" i="7" s="1"/>
  <c r="I113" i="7"/>
  <c r="K113" i="7" s="1"/>
  <c r="I129" i="7"/>
  <c r="K129" i="7" s="1"/>
  <c r="I144" i="7"/>
  <c r="K144" i="7" s="1"/>
  <c r="I160" i="7"/>
  <c r="K160" i="7" s="1"/>
  <c r="I176" i="7"/>
  <c r="K176" i="7" s="1"/>
  <c r="K53" i="7"/>
  <c r="K133" i="7"/>
  <c r="K165" i="7"/>
  <c r="I42" i="7"/>
  <c r="K42" i="7" s="1"/>
  <c r="I57" i="7"/>
  <c r="K57" i="7" s="1"/>
  <c r="I70" i="7"/>
  <c r="K70" i="7" s="1"/>
  <c r="I85" i="7"/>
  <c r="K85" i="7" s="1"/>
  <c r="I99" i="7"/>
  <c r="K99" i="7" s="1"/>
  <c r="I114" i="7"/>
  <c r="K114" i="7" s="1"/>
  <c r="I145" i="7"/>
  <c r="K145" i="7" s="1"/>
  <c r="I161" i="7"/>
  <c r="K161" i="7" s="1"/>
  <c r="I177" i="7"/>
  <c r="K177" i="7" s="1"/>
  <c r="K49" i="7"/>
  <c r="K150" i="7"/>
  <c r="K166" i="7"/>
  <c r="K182" i="7"/>
  <c r="I30" i="7"/>
  <c r="K30" i="7" s="1"/>
  <c r="I43" i="7"/>
  <c r="K43" i="7" s="1"/>
  <c r="I71" i="7"/>
  <c r="K71" i="7" s="1"/>
  <c r="I86" i="7"/>
  <c r="K86" i="7" s="1"/>
  <c r="I100" i="7"/>
  <c r="K100" i="7" s="1"/>
  <c r="I115" i="7"/>
  <c r="K115" i="7" s="1"/>
  <c r="I130" i="7"/>
  <c r="K130" i="7" s="1"/>
  <c r="I146" i="7"/>
  <c r="K146" i="7" s="1"/>
  <c r="I162" i="7"/>
  <c r="K162" i="7" s="1"/>
  <c r="I178" i="7"/>
  <c r="K178" i="7" s="1"/>
  <c r="K24" i="7"/>
  <c r="K72" i="7"/>
  <c r="K104" i="7"/>
  <c r="K168" i="7"/>
  <c r="I32" i="7"/>
  <c r="K32" i="7" s="1"/>
  <c r="I45" i="7"/>
  <c r="K45" i="7" s="1"/>
  <c r="I58" i="7"/>
  <c r="K58" i="7" s="1"/>
  <c r="I73" i="7"/>
  <c r="K73" i="7" s="1"/>
  <c r="I88" i="7"/>
  <c r="K88" i="7" s="1"/>
  <c r="I102" i="7"/>
  <c r="K102" i="7" s="1"/>
  <c r="I117" i="7"/>
  <c r="K117" i="7" s="1"/>
  <c r="I132" i="7"/>
  <c r="K132" i="7" s="1"/>
  <c r="I148" i="7"/>
  <c r="K148" i="7" s="1"/>
  <c r="I164" i="7"/>
  <c r="K164" i="7" s="1"/>
  <c r="K121" i="7"/>
  <c r="E27" i="6"/>
  <c r="E43" i="6"/>
  <c r="E59" i="6"/>
  <c r="E75" i="6"/>
  <c r="E91" i="6"/>
  <c r="E107" i="6"/>
  <c r="E123" i="6"/>
  <c r="E139" i="6"/>
  <c r="E155" i="6"/>
  <c r="E171" i="6"/>
  <c r="E32" i="6"/>
  <c r="E48" i="6"/>
  <c r="E64" i="6"/>
  <c r="E80" i="6"/>
  <c r="E96" i="6"/>
  <c r="E112" i="6"/>
  <c r="E128" i="6"/>
  <c r="E144" i="6"/>
  <c r="E160" i="6"/>
  <c r="E176" i="6"/>
  <c r="E18" i="6"/>
  <c r="E34" i="6"/>
  <c r="E50" i="6"/>
  <c r="E66" i="6"/>
  <c r="E82" i="6"/>
  <c r="E98" i="6"/>
  <c r="E114" i="6"/>
  <c r="E130" i="6"/>
  <c r="E146" i="6"/>
  <c r="E162" i="6"/>
  <c r="E178" i="6"/>
  <c r="E26" i="6"/>
  <c r="E42" i="6"/>
  <c r="E58" i="6"/>
  <c r="E74" i="6"/>
  <c r="E90" i="6"/>
  <c r="E106" i="6"/>
  <c r="E122" i="6"/>
  <c r="E138" i="6"/>
  <c r="E154" i="6"/>
  <c r="M11" i="6"/>
  <c r="L208" i="2" l="1"/>
  <c r="K207" i="7"/>
  <c r="J209" i="2"/>
  <c r="L209" i="2"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F201"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J211" i="2" l="1"/>
  <c r="J212" i="2"/>
  <c r="I227" i="2" s="1"/>
  <c r="I228" i="2" s="1"/>
  <c r="K208" i="7"/>
  <c r="K210" i="7" s="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H1007" i="6" l="1"/>
  <c r="H1006" i="6"/>
  <c r="H1005"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<sst xmlns="http://schemas.openxmlformats.org/spreadsheetml/2006/main" count="6891" uniqueCount="906">
  <si>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</si>
  <si>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</si>
  <si>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</si>
  <si>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</si>
  <si>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</si>
  <si>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</si>
  <si>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</si>
  <si>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</si>
  <si>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</si>
  <si>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</si>
  <si>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</si>
  <si>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</si>
  <si>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</si>
  <si>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</si>
  <si>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</si>
  <si>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</si>
  <si>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</si>
  <si>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</si>
  <si>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</si>
  <si>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</si>
  <si>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</si>
  <si>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</si>
  <si>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</si>
  <si>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</si>
  <si>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</si>
  <si>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</si>
  <si>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</si>
  <si>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</si>
  <si>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</si>
  <si>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</si>
  <si>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</si>
  <si>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</si>
  <si>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</si>
  <si>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</si>
  <si>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</si>
  <si>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</si>
  <si>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</si>
  <si>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</si>
  <si>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</si>
  <si>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</si>
  <si>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</si>
  <si>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</si>
  <si>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</si>
  <si>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</si>
  <si>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</si>
  <si>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</si>
  <si>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</si>
  <si>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</si>
  <si>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</si>
  <si>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</si>
  <si>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</si>
  <si>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</si>
  <si>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</si>
  <si>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</si>
  <si>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</si>
  <si>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</si>
  <si>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</si>
  <si>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</si>
  <si>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</si>
  <si>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</si>
  <si>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</si>
  <si>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</si>
  <si>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</si>
  <si>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</si>
  <si>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</si>
  <si>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</si>
  <si>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</si>
  <si>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</si>
  <si>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</si>
  <si>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</si>
  <si>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</si>
  <si>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</si>
  <si>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</si>
  <si>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</si>
  <si>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</si>
  <si>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</si>
  <si>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</si>
  <si>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</si>
  <si>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</si>
  <si>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</si>
  <si>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</si>
  <si>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</si>
  <si>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</si>
  <si>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</si>
  <si>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</si>
  <si>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</si>
  <si>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</si>
  <si>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</si>
  <si>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</si>
  <si>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</si>
  <si>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</si>
  <si>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</si>
  <si>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</si>
  <si>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</si>
  <si>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</si>
  <si>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</si>
  <si>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</si>
  <si>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</si>
  <si>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</si>
  <si>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</si>
  <si>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</si>
  <si>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</si>
  <si>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</si>
  <si>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</si>
  <si>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</si>
  <si>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</si>
  <si>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</si>
  <si>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</si>
  <si>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</si>
  <si>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</si>
  <si>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</si>
  <si>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</si>
  <si>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</si>
  <si>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</si>
  <si>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</si>
  <si>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</si>
  <si>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</si>
  <si>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</si>
  <si>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</si>
  <si>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</si>
  <si>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</si>
  <si>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</si>
  <si>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</si>
  <si>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</si>
  <si>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</si>
  <si>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</si>
  <si>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</si>
  <si>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</si>
  <si>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</si>
  <si>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</si>
  <si>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</si>
  <si>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</si>
  <si>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</si>
  <si>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</si>
  <si>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</si>
  <si>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</si>
  <si>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</si>
  <si>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</si>
  <si>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</si>
  <si>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</si>
  <si>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</si>
  <si>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</si>
  <si>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</si>
  <si>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</si>
  <si>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</si>
  <si>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</si>
  <si>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</si>
  <si>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</si>
  <si>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</si>
  <si>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</si>
  <si>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</si>
  <si>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</si>
  <si>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</si>
  <si>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</si>
  <si>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</si>
  <si>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</si>
  <si>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</si>
  <si>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</si>
  <si>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</si>
  <si>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</si>
  <si>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</si>
  <si>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</si>
  <si>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</si>
  <si>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</si>
  <si>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</si>
  <si>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</si>
  <si>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</si>
  <si>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</si>
  <si>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</si>
  <si>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</si>
  <si>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</si>
  <si>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</si>
  <si>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</si>
  <si>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</si>
  <si>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</si>
  <si>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</si>
  <si>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</si>
  <si>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</si>
  <si>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</si>
  <si>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</si>
  <si>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</si>
  <si>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</si>
  <si>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</si>
  <si>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</si>
  <si>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</si>
  <si>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</si>
  <si>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</si>
  <si>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</si>
  <si>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</si>
  <si>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</si>
  <si>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</si>
  <si>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</si>
  <si>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</si>
  <si>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</si>
  <si>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</si>
  <si>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</si>
  <si>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</si>
  <si>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</si>
  <si>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</si>
  <si>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</si>
  <si>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</si>
  <si>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</si>
  <si>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</si>
  <si>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</si>
  <si>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</si>
  <si>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</si>
  <si>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</si>
  <si>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</si>
  <si>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</si>
  <si>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</si>
  <si>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</si>
  <si>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</si>
  <si>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</si>
  <si>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</si>
  <si>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</si>
  <si>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</si>
  <si>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</si>
  <si>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</si>
  <si>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</si>
  <si>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</si>
  <si>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</si>
  <si>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</si>
  <si>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</si>
  <si>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</si>
  <si>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</si>
  <si>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</si>
  <si>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</si>
  <si>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</si>
  <si>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</si>
  <si>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</si>
  <si>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</si>
  <si>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</si>
  <si>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</si>
  <si>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</si>
  <si>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</si>
  <si>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</si>
  <si>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</si>
  <si>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</si>
  <si>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</si>
  <si>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</si>
  <si>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</si>
  <si>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</si>
  <si>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</si>
  <si>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</si>
  <si>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</si>
  <si>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</si>
  <si>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</si>
  <si>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</si>
  <si>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</si>
  <si>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</si>
  <si>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</si>
  <si>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</si>
  <si>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</si>
  <si>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</si>
  <si>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</si>
  <si>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</si>
  <si>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</si>
  <si>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</si>
  <si>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</si>
  <si>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</si>
  <si>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</si>
  <si>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</si>
  <si>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</si>
  <si>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</si>
  <si>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</si>
  <si>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</si>
  <si>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</si>
  <si>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</si>
  <si>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</si>
  <si>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</si>
  <si>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</si>
  <si>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</si>
  <si>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</si>
  <si>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</si>
  <si>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</si>
  <si>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</si>
  <si>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</si>
  <si>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</si>
  <si>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</si>
  <si>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</si>
  <si>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</si>
  <si>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</si>
  <si>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</si>
  <si>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</si>
  <si>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</si>
  <si>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</si>
  <si>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</si>
  <si>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</si>
  <si>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</si>
  <si>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</si>
  <si>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</si>
  <si>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</si>
  <si>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</si>
  <si>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</si>
  <si>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</si>
  <si>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</si>
  <si>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</si>
  <si>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</si>
  <si>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</si>
  <si>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</si>
  <si>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</si>
  <si>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</si>
  <si>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</si>
  <si>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</si>
  <si>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</si>
  <si>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</si>
  <si>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</si>
  <si>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</si>
  <si>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</si>
  <si>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</si>
  <si>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</si>
  <si>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</si>
  <si>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</si>
  <si>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</si>
  <si>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</si>
  <si>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</si>
  <si>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</si>
  <si>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</si>
  <si>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</si>
  <si>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</si>
  <si>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</si>
  <si>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</si>
  <si>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</si>
  <si>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</si>
  <si>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</si>
  <si>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</si>
  <si>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</si>
  <si>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</si>
  <si>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</si>
  <si>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</si>
  <si>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</si>
  <si>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</si>
  <si>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</si>
  <si>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</si>
  <si>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</si>
  <si>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</si>
  <si>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</si>
  <si>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</si>
  <si>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</si>
  <si>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</si>
  <si>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</si>
  <si>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</si>
  <si>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</si>
  <si>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</si>
  <si>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</si>
  <si>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</si>
  <si>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</si>
  <si>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</si>
  <si>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</si>
  <si>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</si>
  <si>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</si>
  <si>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</si>
  <si>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</si>
  <si>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</si>
  <si>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</si>
  <si>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</si>
  <si>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</si>
  <si>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</si>
  <si>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</si>
  <si>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</si>
  <si>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</si>
  <si>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</si>
  <si>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</si>
  <si>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</si>
  <si>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</si>
  <si>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</si>
  <si>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</si>
  <si>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</si>
  <si>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</si>
  <si>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</si>
  <si>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</si>
  <si>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</si>
  <si>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</si>
  <si>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</si>
  <si>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</si>
  <si>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</si>
  <si>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</si>
  <si>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</si>
  <si>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</si>
  <si>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</si>
  <si>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</si>
  <si>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</si>
  <si>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</si>
  <si>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</si>
  <si>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</si>
  <si>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</si>
  <si>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</si>
  <si>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</si>
  <si>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</si>
  <si>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</si>
  <si>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</si>
  <si>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</si>
  <si>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</si>
  <si>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</si>
  <si>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</si>
  <si>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</si>
  <si>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</si>
  <si>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</si>
  <si>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</si>
  <si>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</si>
  <si>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</si>
  <si>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</si>
  <si>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</si>
  <si>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</si>
  <si>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</si>
  <si>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</si>
  <si>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</si>
  <si>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</si>
  <si>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</si>
  <si>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</si>
  <si>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</si>
  <si>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</si>
  <si>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</si>
  <si>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</si>
  <si>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</si>
  <si>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</si>
  <si>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</si>
  <si>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</si>
  <si>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</si>
  <si>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</si>
  <si>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</si>
  <si>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</si>
  <si>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</si>
  <si>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</si>
  <si>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</si>
  <si>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</si>
  <si>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</si>
  <si>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</si>
  <si>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</si>
  <si>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</si>
  <si>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</si>
  <si>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</si>
  <si>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</si>
  <si>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</si>
  <si>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</si>
  <si>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</si>
  <si>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</si>
  <si>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</si>
  <si>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</si>
  <si>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</si>
  <si>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</si>
  <si>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</si>
  <si>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</si>
  <si>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</si>
  <si>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</si>
  <si>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</si>
  <si>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</si>
  <si>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</si>
  <si>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</si>
  <si>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</si>
  <si>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</si>
  <si>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</si>
  <si>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</si>
  <si>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</si>
  <si>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</si>
  <si>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</si>
  <si>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</si>
  <si>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</si>
  <si>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</si>
  <si>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</si>
  <si>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</si>
  <si>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</si>
  <si>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</si>
  <si>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</si>
  <si>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</si>
  <si>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</si>
  <si>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</si>
  <si>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</si>
  <si>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</si>
  <si>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</si>
  <si>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</si>
  <si>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</si>
  <si>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</si>
  <si>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</si>
  <si>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</si>
  <si>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</si>
  <si>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</si>
  <si>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</si>
  <si>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</si>
  <si>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</si>
  <si>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</si>
  <si>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</si>
  <si>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</si>
  <si>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</si>
  <si>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</si>
  <si>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</si>
  <si>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</si>
  <si>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</si>
  <si>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</si>
  <si>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</si>
  <si>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</si>
  <si>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</si>
  <si>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</si>
  <si>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</si>
  <si>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</si>
  <si>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</si>
  <si>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</si>
  <si>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</si>
  <si>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</si>
  <si>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</si>
  <si>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</si>
  <si>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</si>
  <si>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</si>
  <si>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</si>
  <si>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</si>
  <si>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</si>
  <si>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</si>
  <si>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</si>
  <si>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</si>
  <si>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</si>
  <si>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</si>
  <si>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</si>
  <si>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</si>
  <si>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</si>
  <si>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</si>
  <si>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</si>
  <si>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</si>
  <si>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</si>
  <si>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</si>
  <si>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</si>
  <si>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</si>
  <si>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</si>
  <si>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</si>
  <si>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</si>
  <si>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</si>
  <si>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</si>
  <si>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</si>
  <si>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</si>
  <si>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</si>
  <si>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</si>
  <si>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</si>
  <si>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</si>
  <si>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</si>
  <si>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</si>
  <si>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</si>
  <si>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</si>
  <si>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</si>
  <si>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</si>
  <si>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</si>
  <si>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</si>
  <si>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</si>
  <si>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</si>
  <si>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</si>
  <si>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</si>
  <si>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</si>
  <si>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</si>
  <si>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</si>
  <si>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</si>
  <si>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</si>
  <si>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</si>
  <si>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</si>
  <si>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</si>
  <si>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</si>
  <si>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</si>
  <si>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</si>
  <si>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</si>
  <si>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</si>
  <si>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</si>
  <si>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</si>
  <si>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</si>
  <si>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</si>
  <si>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</si>
  <si>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</si>
  <si>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</si>
  <si>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</si>
  <si>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</si>
  <si>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</si>
  <si>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</si>
  <si>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</si>
  <si>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</si>
  <si>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</si>
  <si>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</si>
  <si>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</si>
  <si>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</si>
  <si>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</si>
  <si>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</si>
  <si>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</si>
  <si>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</si>
  <si>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</si>
  <si>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</si>
  <si>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</si>
  <si>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</si>
  <si>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</si>
  <si>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</si>
  <si>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</si>
  <si>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</si>
  <si>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</si>
  <si>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</si>
  <si>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</si>
  <si>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</si>
  <si>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</si>
  <si>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</si>
  <si>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</si>
  <si>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</si>
  <si>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</si>
  <si>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</si>
  <si>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</si>
  <si>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</si>
  <si>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</si>
  <si>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</si>
  <si>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</si>
  <si>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</si>
  <si>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</si>
  <si>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</si>
  <si>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</si>
  <si>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</si>
  <si>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</si>
  <si>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</si>
  <si>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</si>
  <si>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</si>
  <si>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</si>
  <si>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</si>
  <si>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</si>
  <si>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</si>
  <si>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</si>
  <si>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</si>
  <si>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</si>
  <si>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</si>
  <si>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</si>
  <si>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</si>
  <si>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</si>
  <si>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</si>
  <si>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</si>
  <si>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</si>
  <si>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</si>
  <si>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</si>
  <si>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</si>
  <si>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</si>
  <si>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</si>
  <si>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</si>
  <si>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</si>
  <si>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</si>
  <si>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</si>
  <si>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</si>
  <si>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</si>
  <si>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</si>
  <si>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</si>
  <si>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</si>
  <si>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</si>
  <si>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</si>
  <si>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</si>
  <si>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</si>
  <si>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</si>
  <si>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</si>
  <si>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</si>
  <si>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</si>
  <si>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</si>
  <si>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</si>
  <si>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</si>
  <si>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</si>
  <si>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</si>
  <si>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</si>
  <si>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</si>
  <si>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</si>
  <si>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</si>
  <si>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</si>
  <si>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</si>
  <si>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</si>
  <si>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</si>
  <si>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</si>
  <si>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</si>
  <si>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</si>
  <si>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</si>
  <si>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</si>
  <si>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</si>
  <si>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</si>
  <si>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</si>
  <si>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</si>
  <si>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</si>
  <si>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</si>
  <si>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</si>
  <si>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</si>
  <si>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</si>
  <si>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</si>
  <si>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</si>
  <si>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</si>
  <si>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</si>
  <si>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</si>
  <si>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</si>
  <si>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</si>
  <si>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</si>
  <si>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</si>
  <si>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</si>
  <si>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</si>
  <si>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</si>
  <si>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</si>
  <si>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</si>
  <si>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</si>
  <si>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</si>
  <si>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</si>
  <si>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</si>
  <si>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</si>
  <si>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</si>
  <si>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</si>
  <si>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</si>
  <si>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</si>
  <si>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</si>
  <si>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</si>
  <si>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</si>
  <si>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</si>
  <si>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</si>
  <si>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</si>
  <si>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</si>
  <si>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</si>
  <si>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</si>
  <si>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</si>
  <si>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</si>
  <si>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</si>
  <si>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Australia</t>
  </si>
  <si>
    <t>Didi</t>
  </si>
  <si>
    <t>Rossan Distributors Pty Ltd</t>
  </si>
  <si>
    <t>Darsh Sejpal</t>
  </si>
  <si>
    <t>12/993 North Road</t>
  </si>
  <si>
    <t>3163 Murrumbeena</t>
  </si>
  <si>
    <t>Tel: 0425336733</t>
  </si>
  <si>
    <t>Email: brian@rossan.com.au</t>
  </si>
  <si>
    <t>18SBTF36</t>
  </si>
  <si>
    <t>Display box with 36 pcs of 18k gold plated + E-coating to protect scratching, 925 silver nose studs, 22g (0.6mm) with plain 4.2mm flying butterfly tops (in standard packing or in vacuum sealed packing to prevent tarnishing)</t>
  </si>
  <si>
    <t>BBETB</t>
  </si>
  <si>
    <t>Anodized surgical steel eyebrow or helix barbell, 16g (1.2mm) with two 3mm balls</t>
  </si>
  <si>
    <t>Surgical steel tongue barbell, 14g (1.6mm) with two 5mm balls</t>
  </si>
  <si>
    <t>BBTB4</t>
  </si>
  <si>
    <t>Anodized surgical steel nipple barbell, 14g (1.6mm) with two 4mm balls</t>
  </si>
  <si>
    <t>BCRTE</t>
  </si>
  <si>
    <t>Premium PVD plated surgical steel ball closure ring, 16g (1.2mm) with 3mm ball</t>
  </si>
  <si>
    <t>316L steel belly banana, 14g (1.6m) with a 8mm and a 5mm bezel set jewel ball using original Czech Preciosa crystals.</t>
  </si>
  <si>
    <t>BNB5</t>
  </si>
  <si>
    <t>Surgical Steel belly banana, 14g (1.6mm) with two 5mm balls</t>
  </si>
  <si>
    <t>BNE2C</t>
  </si>
  <si>
    <t>Surgical steel eyebrow banana, 16g (1.2mm) with two 3mm bezel jewel balls</t>
  </si>
  <si>
    <t>Crystal Color: AB Rose</t>
  </si>
  <si>
    <t>Crystal Color: AB Sapphire</t>
  </si>
  <si>
    <t>Crystal Color: AB Light Siam</t>
  </si>
  <si>
    <t>BNEB</t>
  </si>
  <si>
    <t>Surgical steel eyebrow banana, 16g (1.2mm) with two 3mm balls</t>
  </si>
  <si>
    <t>BNETB</t>
  </si>
  <si>
    <t>Premium PVD plated surgical steel eyebrow banana, 16g (1.2mm) with two 3mm balls</t>
  </si>
  <si>
    <t>BNETCN</t>
  </si>
  <si>
    <t>Premium PVD plated surgical steel eyebrow banana, 16g (1.2mm) with 3mm cones</t>
  </si>
  <si>
    <t>BNETTB</t>
  </si>
  <si>
    <t>Rose gold PVD plated surgical steel eyebrow banana, 16g (1.2mm) with two 3mm balls</t>
  </si>
  <si>
    <t>BNRDZ8</t>
  </si>
  <si>
    <t>Surgical steel casting belly banana, 14g (1.6mm) with 8mm prong set cubic zirconia (CZ) stone</t>
  </si>
  <si>
    <t>Cz Color: Amethyst</t>
  </si>
  <si>
    <t>Cz Color: Jet</t>
  </si>
  <si>
    <t>BNRZ349</t>
  </si>
  <si>
    <t>Surgical steel casting belly banana, 14g (1.6mm) with 8mm prong set cubic zirconia (CZ) stone with dangling dragonfly design with Cubic Zirconia wings</t>
  </si>
  <si>
    <t>BNRZ589</t>
  </si>
  <si>
    <t>Surgical steel casting belly banana, 14g (1.6mm) with 8mm prong set cubic zirconia (CZ) stone with a dangling small butterfly with prong set CZ stone(dangling part is made from silver plated brass)</t>
  </si>
  <si>
    <t>Cz Color: Orange</t>
  </si>
  <si>
    <t>BNRZ593</t>
  </si>
  <si>
    <t>Surgical steel casting belly banana, 14g (1.6mm) with 8mm prong set cubic zirconia (CZ) stone with dangling bird wing</t>
  </si>
  <si>
    <t>BNTG</t>
  </si>
  <si>
    <t>Anodized 316L steel belly banana, 14g (1.6mm) with 5 &amp; 8mm balls</t>
  </si>
  <si>
    <t>CBE2C</t>
  </si>
  <si>
    <t>Surgical steel circular barbell, 16g (1.2mm) with two 3mm jewel balls</t>
  </si>
  <si>
    <t>CBEB</t>
  </si>
  <si>
    <t>Surgical steel circular barbell, 16g (1.2mm) with two 3mm balls</t>
  </si>
  <si>
    <t>CZHTM</t>
  </si>
  <si>
    <t>One pair of 925 silver ear studs with 3mm to 8mm heart shaped prong set Cubic Zirconia stones</t>
  </si>
  <si>
    <t>Crystal Color: Lavender</t>
  </si>
  <si>
    <t>One pair of 925 silver ear studs with 1.5mm to 11mm round prong set Cubic Zirconia stones</t>
  </si>
  <si>
    <t>Size: 5mm</t>
  </si>
  <si>
    <t>ERFRR</t>
  </si>
  <si>
    <t>Size: 7mm</t>
  </si>
  <si>
    <t>Pair of stainless steel ear studs with ferido glued crystals without resin cover</t>
  </si>
  <si>
    <t>ERP</t>
  </si>
  <si>
    <t>Color: # 7 in picture</t>
  </si>
  <si>
    <t>Pair of stainless steel faux pearl ear studs</t>
  </si>
  <si>
    <t>Color: # 12 in picture</t>
  </si>
  <si>
    <t>Color: # 13 in picture</t>
  </si>
  <si>
    <t>Color: # 15 in picture</t>
  </si>
  <si>
    <t>Color: # 16 in picture</t>
  </si>
  <si>
    <t>Color: # 35 in picture</t>
  </si>
  <si>
    <t>ERTRD</t>
  </si>
  <si>
    <t>Pair of anodized surgical steel fake plug ear stud</t>
  </si>
  <si>
    <t>ERVFB</t>
  </si>
  <si>
    <t>Pair of 925 sterling silver ear studs with extra flat crystal top</t>
  </si>
  <si>
    <t>GPSEL18</t>
  </si>
  <si>
    <t>Sterling silver seamless ring, 18g (1mm) with real 18k gold plating and an outer diameter of 6mm to 12mm</t>
  </si>
  <si>
    <t>GSEPQ16</t>
  </si>
  <si>
    <t>LBB3G</t>
  </si>
  <si>
    <t>Surgical steel labret, 14g (1.6mm) with a 3mm ball</t>
  </si>
  <si>
    <t>LBB4</t>
  </si>
  <si>
    <t>Surgical steel labret, 14g (1.6mm) with a 4mm ball</t>
  </si>
  <si>
    <t>LBC3</t>
  </si>
  <si>
    <t>316L steel labret, 16g (1.2mm) with a 3mm bezel set jewel ball</t>
  </si>
  <si>
    <t>LBTB3</t>
  </si>
  <si>
    <t>Premium PVD plated surgical steel labret, 16g (1.2mm) with a 3mm ball</t>
  </si>
  <si>
    <t>LBTTJB25</t>
  </si>
  <si>
    <t>Rose gold PVD plated 316L steel labret, 16g (1.2mm) with a tiny 2.5mm bezel set jewel ball</t>
  </si>
  <si>
    <t>MCD585</t>
  </si>
  <si>
    <t>MCD624</t>
  </si>
  <si>
    <t>MCD718</t>
  </si>
  <si>
    <t>Surgical steel belly banana, 14g (1.6mm) with an 8mm prong set CZ stone and a dangling round Swarovski crystal</t>
  </si>
  <si>
    <t>MCD730</t>
  </si>
  <si>
    <t>MCD760</t>
  </si>
  <si>
    <t>Surgical steel belly banana, 14g (1.6mm) with an 8mm bezel set jewel ball and dangling butterfly with crystals on the body (dangling is made from silver plated brass)</t>
  </si>
  <si>
    <t>MCDHRC2</t>
  </si>
  <si>
    <t>MDGZ1</t>
  </si>
  <si>
    <t>Gold anodized 316L steel belly banana, 14g (1.6mm) with an 8mm round prong set CZ stone and a dangling butterfly with CZ stones</t>
  </si>
  <si>
    <t>MDGZ519</t>
  </si>
  <si>
    <t>Gold anodized 316L steel belly banana, 14g (1.6mm) with an 8mm round prong set CZ stone and a dangling 8mm prong set round CZ stone</t>
  </si>
  <si>
    <t>MDK710</t>
  </si>
  <si>
    <t>Size: 6x10mm</t>
  </si>
  <si>
    <t>Gold anodized 316L steel belly banana, 1.6mm (14g) with 5mm upper ball and 8mm prong set round Cubic Zirconia (CZ) stone with 6*10mm and 9*15mm dangling drop shape crystal (cup part is made from gold plated brass)</t>
  </si>
  <si>
    <t>MDK715</t>
  </si>
  <si>
    <t>Gold anodized 316L steel belly banana, 1.6mm (14g) with 5mm upper ball and 8mm prong set round Cubic Zirconia (CZ) stone with 10mm and 14mm dangling heart shape crystal (cup part is made from gold plated brass)</t>
  </si>
  <si>
    <t>MDK718</t>
  </si>
  <si>
    <t>Gold anodized 316L steel belly banana, 1.6mm (14g) with 5mm upper ball and 8mm prong set round Cubic Zirconia (CZ) stone with 8mm and 12mm dangling round Swarovski crystal (cup part is made from gold plated brass)</t>
  </si>
  <si>
    <t>MDRZ419</t>
  </si>
  <si>
    <t>Rose gold plated 316l steel belly banana, 14g (1.6mm) with a lower 8mm prong set cubic zirconia stone and a dangling heart shape with round CZ stone in the middle (dangling part is made from rose gold plated brass)</t>
  </si>
  <si>
    <t>NBRDBXC</t>
  </si>
  <si>
    <t>Display box with 52 pcs. of 925 sterling silver nose bones, 22g (0.6mm) with 1.5mm round clear crystal tops (in standard packing or in vacuum sealed packing to prevent tarnishing)</t>
  </si>
  <si>
    <t>NR31</t>
  </si>
  <si>
    <t>925 silver seamless nose hoop, 18g (1mm)</t>
  </si>
  <si>
    <t>NSAC2</t>
  </si>
  <si>
    <t>Clear acrylic nose stud, 20g (0.8mm) with a 1.5mm round crystal top</t>
  </si>
  <si>
    <t>NSC18</t>
  </si>
  <si>
    <t>Surgical steel nose screw, 18g (1mm) with a 2mm round crystal top</t>
  </si>
  <si>
    <t>NSRDBXC</t>
  </si>
  <si>
    <t>Display box with 52 pcs. of 925 sterling silver nose studs, 22g (0.6mm) with 1.5mm clear crystal tops (in standard packing or in vacuum sealed packing to prevent tarnishing)</t>
  </si>
  <si>
    <t>NSTC</t>
  </si>
  <si>
    <t>Anodized surgical steel nose stud with 2mm round crystal tops</t>
  </si>
  <si>
    <t>NYFLBXS2</t>
  </si>
  <si>
    <t>RSEPQ16</t>
  </si>
  <si>
    <t>RSNWPXC</t>
  </si>
  <si>
    <t>Display box with 36 pcs. of Rose gold plated 925 silver nose screws, 22g (0.6mm) with prong set 1.5mm clear crystals</t>
  </si>
  <si>
    <t>SELTT18</t>
  </si>
  <si>
    <t>Rose gold PVD plated annealed surgical steel seamless ring, 18g (1mm)</t>
  </si>
  <si>
    <t>SXVFN36</t>
  </si>
  <si>
    <t>Display box with 36 pcs. of silver nose studs, 22g (0.6mm) with plain silver infinity symbol shaped tops</t>
  </si>
  <si>
    <t>CZHT3M</t>
  </si>
  <si>
    <t>CZRD3M</t>
  </si>
  <si>
    <t>CZRD5M</t>
  </si>
  <si>
    <t>ERFRR7</t>
  </si>
  <si>
    <t>ERP5</t>
  </si>
  <si>
    <t>ERTRD8</t>
  </si>
  <si>
    <t>ERTRD10</t>
  </si>
  <si>
    <t>ERVFB5</t>
  </si>
  <si>
    <t>GPSEL18B</t>
  </si>
  <si>
    <t>MCD718S</t>
  </si>
  <si>
    <t>MDK710S</t>
  </si>
  <si>
    <t>MDK715S</t>
  </si>
  <si>
    <t>MDK718S</t>
  </si>
  <si>
    <t>NR31B</t>
  </si>
  <si>
    <t>Three Thousand Two Hundred Fifty Five and 98 cents AUD</t>
  </si>
  <si>
    <t>925 Silver septum clicker with real 18k Gold plating and with a 16g (1.2mm) 316L steel closure bar with 1 big CZ stones and 4 small CZ stone - length of bar 1/4'' - 5/16'' (6mm to 8mm)</t>
  </si>
  <si>
    <t>Surgical steel belly banana, 14g (1.6mm) with a lower butterfly design with two tear drop shaped acrylic crystals (these crystals are not real crystals) - length 3/8'' (10mm)</t>
  </si>
  <si>
    <t>Surgical steel belly banana, 14g (1.6mm) with an 8mm jewel ball and a horizontally dangling plain infinity symbol - length 3/8'' (10mm)</t>
  </si>
  <si>
    <t>Surgical steel belly banana, 14g (1.6mm) with an 8mm bezel set jewel ball and a dangling vintage moon with a single star - length 3/8'' (10mm)</t>
  </si>
  <si>
    <t>Surgical steel belly banana, 14g (1.6mm) with an 8mm bezel set jewel ball and a dangling heart design with crystals on one side - length 3/8'' (10mm)</t>
  </si>
  <si>
    <t>Display box with 52 pcs. of 925 sterling silver ''Bend it yourself'' nose studs, 22g (0.6mm) with crystal flower design tops with round assorted color center crystal (in standard packing or in vacuum sealed packing to prevent tarnishing)</t>
  </si>
  <si>
    <t>925 Silver septum clicker with real 18k rose gold plating and with a 16g (1.2mm) 316L steel closure bar with 1 big CZ stones and 4 small CZ stone - length of bar 1/4'' - 5/16'' (6mm to 8mm)</t>
  </si>
  <si>
    <t>3163 Murrumbeena, VIC</t>
  </si>
  <si>
    <t> </t>
  </si>
  <si>
    <t>Items added via email on 04-05-23 (PO 1190)</t>
  </si>
  <si>
    <t>NSP9M</t>
  </si>
  <si>
    <t>18NSP9M</t>
  </si>
  <si>
    <t>NBP9M</t>
  </si>
  <si>
    <t>18NW9M</t>
  </si>
  <si>
    <t>NSFLBXC</t>
  </si>
  <si>
    <t>18NWP9M</t>
  </si>
  <si>
    <t>DNSM221</t>
  </si>
  <si>
    <t>DNSM268</t>
  </si>
  <si>
    <t>18NBP9M</t>
  </si>
  <si>
    <t>Aquamarine</t>
  </si>
  <si>
    <t>Clear</t>
  </si>
  <si>
    <t>Peridot</t>
  </si>
  <si>
    <t>Rose</t>
  </si>
  <si>
    <t>Sapphire</t>
  </si>
  <si>
    <t>Blue Zircon</t>
  </si>
  <si>
    <t>Capri Blue</t>
  </si>
  <si>
    <t>Light Sapphire</t>
  </si>
  <si>
    <t>AB</t>
  </si>
  <si>
    <t>Loose piece of nose stud prong set pp9 - color crystal</t>
  </si>
  <si>
    <t>Loose one piece of 925 sterling silver nose studs,22g (0.6mm) with 1.5mm prongset colors crystal with real 18k gold plating</t>
  </si>
  <si>
    <t>Loose piece of  925 sterling silver nose bones  , 22g (0.6mm)  with prong set 1.5mm  color crystal</t>
  </si>
  <si>
    <t xml:space="preserve"> 925 sterling silver nose screws, 22g (0.6mm) with 1.5mm crystal tops in assorted colors with 18k gold plating</t>
  </si>
  <si>
    <t>Display box of 52 pieces of 925 stering silver nose studs , 22g (0.6mm) with flower shape clear crystals</t>
  </si>
  <si>
    <t xml:space="preserve"> 925 sterling silver nose screw, 22g (0.6mm) with prong set 1.5mm crystal tops in assorted colors and 18k gold plating</t>
  </si>
  <si>
    <t>Box with 24 pieces of 925 silver noose hoops with real 18k gold plating, 22g (0.6mm) with a closure ball and a 1.5 mm prong set clear round CZ stones - outer dimater 3/8" (10mm)</t>
  </si>
  <si>
    <t>Box with 24 pieces of 925 silver noose hoops , 22g (0.6mm) with a closure ball and a 1.5 mm prong set clear round CZ stones - outer dimater 3/8" (10mm)</t>
  </si>
  <si>
    <t>18k gold plated 925 sterling silver nose bone, 22g (0.6mm) with 1.5mm color prong set crystal tops</t>
  </si>
  <si>
    <r>
      <t xml:space="preserve">Discount 30% as per </t>
    </r>
    <r>
      <rPr>
        <b/>
        <sz val="10"/>
        <color theme="1"/>
        <rFont val="Arial"/>
        <family val="2"/>
      </rPr>
      <t>Gold Membership</t>
    </r>
    <r>
      <rPr>
        <sz val="10"/>
        <color theme="1"/>
        <rFont val="Arial"/>
        <family val="2"/>
      </rPr>
      <t>:</t>
    </r>
  </si>
  <si>
    <r>
      <t xml:space="preserve">Free Shipping to Australia via DHL as per </t>
    </r>
    <r>
      <rPr>
        <b/>
        <sz val="10"/>
        <color theme="1"/>
        <rFont val="Arial"/>
        <family val="2"/>
      </rPr>
      <t>Gold Membership</t>
    </r>
    <r>
      <rPr>
        <sz val="10"/>
        <color theme="1"/>
        <rFont val="Arial"/>
        <family val="2"/>
      </rPr>
      <t>:</t>
    </r>
  </si>
  <si>
    <t>Eight Hundred Twenty Six and 02 cents AUD</t>
  </si>
  <si>
    <t>Discount 30% as per Gold Membership:</t>
  </si>
  <si>
    <t>Total AUD:</t>
  </si>
  <si>
    <t>Total USD:</t>
  </si>
  <si>
    <t>Two Thousand Nine Hundred Thirty Nine and 07 cents USD</t>
  </si>
  <si>
    <t>Customer paid in USD:</t>
  </si>
  <si>
    <t>Overpaid amount:</t>
  </si>
  <si>
    <t>Two Thousand Seven Hundred Fifty Three and 39 cents AUD</t>
  </si>
  <si>
    <t>Two Thousand Four Hundred Thirty Two and 14 cents AUD</t>
  </si>
  <si>
    <t>Three Hundred Twenty One and 26 cents USD</t>
  </si>
  <si>
    <t>Customer paid USD:</t>
  </si>
  <si>
    <t>Total order 38484 (AUD):</t>
  </si>
  <si>
    <t>Exchage rare THB-AUD:</t>
  </si>
  <si>
    <t>Exchage rare THB-USD:</t>
  </si>
  <si>
    <t>Total order Added items (USD):</t>
  </si>
  <si>
    <t>Total order USD:</t>
  </si>
  <si>
    <t>Store Credit for next order:</t>
  </si>
  <si>
    <t>Exchange Rate AUD-THB</t>
  </si>
  <si>
    <t>Total Order USD</t>
  </si>
  <si>
    <t>Total Invoice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</si>
</sst>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0.0&quot;mm&quot;"/>
    <numFmt numFmtId="170" formatCode="_([$AUD]\ * #,##0.00_);_([$AUD]\ * \(#,##0.00\);_([$AUD]\ * &quot;-&quot;??_);_(@_)"/>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C00000"/>
      <name val="Arial"/>
      <family val="2"/>
    </font>
    <font>
      <sz val="10"/>
      <color rgb="FF3333FF"/>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3" tint="0.79998168889431442"/>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s>
  <cellStyleXfs count="4439">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44" fontId="2" fillId="0" borderId="0" applyFont="0" applyFill="0" applyBorder="0" applyAlignment="0" applyProtection="0"/>
  </cellStyleXfs>
  <cellXfs count="177">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1" fontId="18" fillId="2" borderId="20" xfId="0" applyNumberFormat="1" applyFont="1" applyFill="1" applyBorder="1" applyAlignment="1">
      <alignment horizontal="center"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0" fontId="18" fillId="3" borderId="19" xfId="0" applyFont="1" applyFill="1" applyBorder="1" applyAlignment="1">
      <alignment horizontal="center"/>
    </xf>
    <xf numFmtId="0" fontId="18" fillId="3" borderId="9" xfId="0" applyFont="1" applyFill="1" applyBorder="1" applyAlignment="1">
      <alignment horizontal="center"/>
    </xf>
    <xf numFmtId="0" fontId="18" fillId="2" borderId="19" xfId="0" applyFont="1" applyFill="1" applyBorder="1" applyAlignment="1">
      <alignment horizontal="center" vertical="top" wrapText="1"/>
    </xf>
    <xf numFmtId="0" fontId="1" fillId="2" borderId="19" xfId="0" applyFont="1" applyFill="1" applyBorder="1" applyAlignment="1">
      <alignment vertical="top" wrapText="1"/>
    </xf>
    <xf numFmtId="0" fontId="3" fillId="2" borderId="19" xfId="0" applyFont="1" applyFill="1" applyBorder="1" applyAlignment="1">
      <alignment vertical="top" wrapText="1"/>
    </xf>
    <xf numFmtId="0" fontId="18" fillId="2" borderId="20" xfId="0" applyFont="1" applyFill="1" applyBorder="1" applyAlignment="1">
      <alignment horizontal="center" vertical="top" wrapText="1"/>
    </xf>
    <xf numFmtId="0" fontId="1" fillId="2" borderId="20" xfId="0" applyFont="1" applyFill="1" applyBorder="1" applyAlignment="1">
      <alignment vertical="top" wrapText="1"/>
    </xf>
    <xf numFmtId="0" fontId="3" fillId="2" borderId="20" xfId="0" applyFont="1" applyFill="1" applyBorder="1" applyAlignment="1">
      <alignment vertical="top" wrapText="1"/>
    </xf>
    <xf numFmtId="1" fontId="18" fillId="2" borderId="19" xfId="0" applyNumberFormat="1" applyFont="1" applyFill="1" applyBorder="1" applyAlignment="1">
      <alignment horizontal="center" vertical="top" wrapText="1"/>
    </xf>
    <xf numFmtId="1" fontId="1" fillId="2" borderId="19"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0" xfId="0" applyNumberFormat="1" applyFont="1" applyFill="1"/>
    <xf numFmtId="2" fontId="1" fillId="2" borderId="19" xfId="0" applyNumberFormat="1" applyFont="1" applyFill="1" applyBorder="1" applyAlignment="1">
      <alignment horizontal="right" vertical="top" wrapText="1"/>
    </xf>
    <xf numFmtId="2" fontId="18" fillId="2" borderId="19" xfId="0" applyNumberFormat="1" applyFont="1" applyFill="1" applyBorder="1" applyAlignment="1">
      <alignment horizontal="right" vertical="top" wrapText="1"/>
    </xf>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3" borderId="47" xfId="0" applyFont="1" applyFill="1" applyBorder="1" applyAlignment="1">
      <alignment horizontal="center"/>
    </xf>
    <xf numFmtId="0" fontId="18" fillId="3" borderId="48" xfId="0" applyFont="1" applyFill="1" applyBorder="1" applyAlignment="1">
      <alignment horizontal="center"/>
    </xf>
    <xf numFmtId="169" fontId="3" fillId="2" borderId="9" xfId="0" applyNumberFormat="1" applyFont="1" applyFill="1" applyBorder="1" applyAlignment="1">
      <alignment vertical="top" wrapText="1"/>
    </xf>
    <xf numFmtId="169" fontId="3" fillId="2" borderId="13" xfId="0" applyNumberFormat="1" applyFont="1" applyFill="1" applyBorder="1" applyAlignment="1">
      <alignment vertical="top" wrapText="1"/>
    </xf>
    <xf numFmtId="0" fontId="18" fillId="3" borderId="46" xfId="0" applyFont="1" applyFill="1" applyBorder="1" applyAlignment="1">
      <alignment horizontal="center"/>
    </xf>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9" xfId="0" applyNumberFormat="1" applyFont="1" applyFill="1" applyBorder="1" applyAlignment="1">
      <alignment vertical="top" wrapText="1"/>
    </xf>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0" fontId="1" fillId="2" borderId="14" xfId="0" applyFont="1" applyFill="1" applyBorder="1" applyAlignment="1">
      <alignment horizontal="center"/>
    </xf>
    <xf numFmtId="0" fontId="1" fillId="0" borderId="0" xfId="0" applyFont="1" applyAlignment="1">
      <alignment horizontal="left" vertical="top"/>
    </xf>
    <xf numFmtId="0" fontId="31" fillId="0" borderId="0" xfId="0" applyFont="1" applyAlignment="1">
      <alignment horizontal="right"/>
    </xf>
    <xf numFmtId="44" fontId="1" fillId="0" borderId="0" xfId="4438" applyFont="1"/>
    <xf numFmtId="44" fontId="31" fillId="0" borderId="0" xfId="4438" applyFont="1"/>
    <xf numFmtId="170" fontId="18" fillId="2" borderId="0" xfId="0" applyNumberFormat="1" applyFont="1" applyFill="1" applyAlignment="1">
      <alignment horizontal="right"/>
    </xf>
    <xf numFmtId="44" fontId="18" fillId="2" borderId="0" xfId="4438" applyFont="1" applyFill="1" applyAlignment="1">
      <alignment horizontal="right"/>
    </xf>
    <xf numFmtId="170" fontId="1" fillId="0" borderId="0" xfId="0" applyNumberFormat="1" applyFont="1"/>
    <xf numFmtId="0" fontId="3" fillId="0" borderId="0" xfId="0" applyFont="1"/>
    <xf numFmtId="0" fontId="32" fillId="0" borderId="0" xfId="0" applyFont="1" applyAlignment="1">
      <alignment horizontal="right"/>
    </xf>
    <xf numFmtId="44" fontId="32" fillId="0" borderId="0" xfId="4438" applyFont="1"/>
    <xf numFmtId="44" fontId="32" fillId="0" borderId="0" xfId="0" applyNumberFormat="1" applyFont="1"/>
    <xf numFmtId="0" fontId="18" fillId="5" borderId="0" xfId="0" applyFont="1" applyFill="1" applyAlignment="1">
      <alignment horizontal="right"/>
    </xf>
    <xf numFmtId="44" fontId="18" fillId="5" borderId="0" xfId="4438" applyFont="1" applyFill="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0" fontId="18" fillId="3" borderId="47" xfId="0" applyFont="1" applyFill="1" applyBorder="1" applyAlignment="1">
      <alignment horizontal="center"/>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67" fontId="1" fillId="2" borderId="20" xfId="0" applyNumberFormat="1" applyFont="1" applyFill="1" applyBorder="1" applyAlignment="1">
      <alignment horizontal="center" vertical="center"/>
    </xf>
  </cellXfs>
  <cellStyles count="4439">
    <cellStyle name="Comma 2" xfId="7" xr:uid="{7DC8580D-9167-4804-BF68-5C9960ED2FA3}"/>
    <cellStyle name="Comma 2 2" xfId="4401" xr:uid="{573425CB-3479-4D00-ADBA-230175E36CEA}"/>
    <cellStyle name="Comma 3" xfId="4289" xr:uid="{31CB2FD4-E883-4DBF-9CA1-F2DBE621C07E}"/>
    <cellStyle name="Comma 3 2" xfId="4403" xr:uid="{359965B2-1BF7-4C6B-8493-14A94AA82E43}"/>
    <cellStyle name="Currency" xfId="4438" builtinId="4"/>
    <cellStyle name="Currency 10" xfId="8" xr:uid="{4CB47BEA-9D55-44C9-9A63-B5D0C84F6068}"/>
    <cellStyle name="Currency 10 2" xfId="9" xr:uid="{FE24522F-CD71-48E9-A944-5E63755081D6}"/>
    <cellStyle name="Currency 10 2 2" xfId="3666" xr:uid="{02B44BCB-3799-4DFC-BC39-98C218189412}"/>
    <cellStyle name="Currency 10 3" xfId="10" xr:uid="{95E2A654-64A1-4DB9-ADC5-E0128012F1D2}"/>
    <cellStyle name="Currency 10 3 2" xfId="3667" xr:uid="{96223A65-34A3-43B1-853B-985224E63BDA}"/>
    <cellStyle name="Currency 10 4" xfId="3668" xr:uid="{7A63DF81-070A-4AA0-A463-189842E08D43}"/>
    <cellStyle name="Currency 11" xfId="11" xr:uid="{DBE140A7-5513-4895-AEB3-0910A88E090A}"/>
    <cellStyle name="Currency 11 2" xfId="12" xr:uid="{60977F8D-D97E-4877-9EB6-4C79E8814726}"/>
    <cellStyle name="Currency 11 2 2" xfId="3669" xr:uid="{0E178E06-AFF3-4684-931E-508EB63EDD32}"/>
    <cellStyle name="Currency 11 3" xfId="13" xr:uid="{A86F010C-8625-4091-AB67-E57EBC64F13F}"/>
    <cellStyle name="Currency 11 3 2" xfId="3670" xr:uid="{0058752F-CCC5-42F2-9AE2-E715B8EAD66C}"/>
    <cellStyle name="Currency 11 4" xfId="3671" xr:uid="{E13B47D5-F1A0-4E61-A311-12B7448402A9}"/>
    <cellStyle name="Currency 11 5" xfId="4290" xr:uid="{469E7B0B-678B-4A96-AFAE-448B3A209363}"/>
    <cellStyle name="Currency 12" xfId="14" xr:uid="{21C6BDB2-9412-43F5-9ADF-98C493906ABF}"/>
    <cellStyle name="Currency 12 2" xfId="15" xr:uid="{13823A79-9444-4A50-8217-22C646A75522}"/>
    <cellStyle name="Currency 12 2 2" xfId="3672" xr:uid="{24A3324A-0700-4578-ADFA-835C56EFA228}"/>
    <cellStyle name="Currency 12 3" xfId="3673" xr:uid="{F9FB3D3A-E722-4459-BA28-AD8C3B6956BB}"/>
    <cellStyle name="Currency 13" xfId="16" xr:uid="{F6C08F0C-4F7C-4897-8281-43373E3C0367}"/>
    <cellStyle name="Currency 13 2" xfId="4292" xr:uid="{7F1FDEC0-0E48-43BA-B0C6-78B668BA2AD2}"/>
    <cellStyle name="Currency 13 3" xfId="4293" xr:uid="{AB0D38F8-9A18-4E12-BEBA-51366513CB14}"/>
    <cellStyle name="Currency 13 4" xfId="4291" xr:uid="{83947BE1-B750-489A-BE22-D173029B0618}"/>
    <cellStyle name="Currency 14" xfId="17" xr:uid="{F53584EB-361C-4053-A7B4-02736E74F207}"/>
    <cellStyle name="Currency 14 2" xfId="3674" xr:uid="{FF0C59D8-695D-4F5B-A72C-4E4EE64CB9D0}"/>
    <cellStyle name="Currency 15" xfId="4385" xr:uid="{6A4E42E4-FF91-40F1-9375-E7FCE800B3B7}"/>
    <cellStyle name="Currency 17" xfId="4294" xr:uid="{3BE060EC-F542-42D3-833D-10FBF112C6C4}"/>
    <cellStyle name="Currency 2" xfId="18" xr:uid="{E4AE3EB4-2D94-49CB-9936-754B99205761}"/>
    <cellStyle name="Currency 2 2" xfId="19" xr:uid="{CB57C55E-FFE7-45E5-8BE1-6D0A7FB25176}"/>
    <cellStyle name="Currency 2 2 2" xfId="20" xr:uid="{9FDC7FAE-76E6-421D-8DF5-8602605AA5ED}"/>
    <cellStyle name="Currency 2 2 2 2" xfId="21" xr:uid="{514F54AB-9E7B-42D8-B000-1AB33DDE5470}"/>
    <cellStyle name="Currency 2 2 2 3" xfId="22" xr:uid="{18B58282-698C-477E-B01C-E9F1721B501A}"/>
    <cellStyle name="Currency 2 2 2 3 2" xfId="3675" xr:uid="{0D6AB0B3-4CC4-4ED3-8184-B4CF25CB5759}"/>
    <cellStyle name="Currency 2 2 2 4" xfId="3676" xr:uid="{DFCFC133-7759-4CAC-86C2-CCC468C9EC22}"/>
    <cellStyle name="Currency 2 2 3" xfId="3677" xr:uid="{6178B9A8-192C-4FAF-B77C-D2EE04672B45}"/>
    <cellStyle name="Currency 2 3" xfId="23" xr:uid="{3E929741-46C0-4665-87F0-3544BE169C36}"/>
    <cellStyle name="Currency 2 3 2" xfId="3678" xr:uid="{D1637676-2D76-48F3-8597-FE39DC1F049D}"/>
    <cellStyle name="Currency 2 4" xfId="3679" xr:uid="{C81FC55A-2845-4EBD-9B1B-AD5C120A5AA3}"/>
    <cellStyle name="Currency 3" xfId="24" xr:uid="{63F8E95E-A9A1-4190-B158-86CFB379DC4C}"/>
    <cellStyle name="Currency 3 2" xfId="25" xr:uid="{3BDBA3D5-9EEF-4F5F-BD6D-9504191A2DC7}"/>
    <cellStyle name="Currency 3 2 2" xfId="3680" xr:uid="{A29C2ED7-DFA7-468A-9324-822D4C488E3B}"/>
    <cellStyle name="Currency 3 3" xfId="26" xr:uid="{C3BDE566-A1AA-45A7-9326-7388009C329E}"/>
    <cellStyle name="Currency 3 3 2" xfId="3681" xr:uid="{6554DD3F-4DCD-4D70-8128-ED01C5E5C385}"/>
    <cellStyle name="Currency 3 4" xfId="27" xr:uid="{DFF65D81-AC88-4C75-A3D0-3956BC722D00}"/>
    <cellStyle name="Currency 3 4 2" xfId="3682" xr:uid="{4D4A7525-D41E-47C7-A8DD-A3C944D39E16}"/>
    <cellStyle name="Currency 3 5" xfId="3683" xr:uid="{E04F3D6C-C196-484A-8CE7-E889C6FC9141}"/>
    <cellStyle name="Currency 4" xfId="28" xr:uid="{B10C6677-EA24-489E-B31B-CF6CC082D762}"/>
    <cellStyle name="Currency 4 2" xfId="29" xr:uid="{FA103A7D-797E-477D-935B-1594DD07587B}"/>
    <cellStyle name="Currency 4 2 2" xfId="3684" xr:uid="{76C00BB6-4A46-43B2-A326-1A6E21BE4611}"/>
    <cellStyle name="Currency 4 3" xfId="30" xr:uid="{90F65F29-D528-44FE-A184-063A1E761B40}"/>
    <cellStyle name="Currency 4 3 2" xfId="3685" xr:uid="{A7A49DC7-6716-4962-B1EA-E1FDC1C3D16E}"/>
    <cellStyle name="Currency 4 4" xfId="3686" xr:uid="{0776248E-25C2-40A6-93AF-8C25DBD3C95D}"/>
    <cellStyle name="Currency 4 5" xfId="4295" xr:uid="{8D3A2E3A-436B-4C9E-85CA-40B6D0CCB68B}"/>
    <cellStyle name="Currency 5" xfId="31" xr:uid="{55050876-A25E-4BDB-A2F9-0BAE69534FF8}"/>
    <cellStyle name="Currency 5 2" xfId="32" xr:uid="{C49EFFB6-2D65-40F4-98D8-C7E13137380A}"/>
    <cellStyle name="Currency 5 2 2" xfId="3687" xr:uid="{DC503C6B-8257-4192-8D60-5FB1B16E35E6}"/>
    <cellStyle name="Currency 5 3" xfId="4296" xr:uid="{68576FEB-2FEE-4064-8837-9A44418211C8}"/>
    <cellStyle name="Currency 6" xfId="33" xr:uid="{38AF13F9-C068-4FA5-8A41-49E696598072}"/>
    <cellStyle name="Currency 6 2" xfId="3688" xr:uid="{045CF41B-A7EE-47BC-9064-C1317D997F2C}"/>
    <cellStyle name="Currency 6 3" xfId="4297" xr:uid="{8C477CAE-AC18-455A-81F1-8070223319D6}"/>
    <cellStyle name="Currency 7" xfId="34" xr:uid="{34D72D87-6D49-4A83-AF47-4A3134998837}"/>
    <cellStyle name="Currency 7 2" xfId="35" xr:uid="{100B9D81-42F6-45BC-8534-2471F9EDC3FD}"/>
    <cellStyle name="Currency 7 2 2" xfId="3689" xr:uid="{47A33C24-F03E-4DBE-8A39-97E84665BDF8}"/>
    <cellStyle name="Currency 7 3" xfId="3690" xr:uid="{EABAE1A1-9B2F-40E0-ABE4-258BAA28BAEB}"/>
    <cellStyle name="Currency 8" xfId="36" xr:uid="{F95BA051-AA27-41A3-B6FB-AF4A657E9697}"/>
    <cellStyle name="Currency 8 2" xfId="37" xr:uid="{2DEB12D1-094E-45FC-A59B-41E3886AAD0D}"/>
    <cellStyle name="Currency 8 2 2" xfId="3691" xr:uid="{195A0660-D58A-4830-A4A3-3156009FCE4A}"/>
    <cellStyle name="Currency 8 3" xfId="38" xr:uid="{996CEBA4-DE8F-4370-93ED-2E41D429B468}"/>
    <cellStyle name="Currency 8 3 2" xfId="3692" xr:uid="{C9049A86-6CE6-4D2F-8FB5-5CD530334C37}"/>
    <cellStyle name="Currency 8 4" xfId="39" xr:uid="{C5B17EAA-8392-420D-B348-EE44A6357EAF}"/>
    <cellStyle name="Currency 8 4 2" xfId="3693" xr:uid="{62EF7CD1-268C-459D-A191-D2D2CAD042F8}"/>
    <cellStyle name="Currency 8 5" xfId="3694" xr:uid="{BE8DEDE3-997A-408B-ADD6-3E8857146090}"/>
    <cellStyle name="Currency 9" xfId="40" xr:uid="{D234EDB2-3794-4E57-A666-F7B4F68DD492}"/>
    <cellStyle name="Currency 9 2" xfId="41" xr:uid="{5AACD434-6E72-438D-B5EB-E505487F051C}"/>
    <cellStyle name="Currency 9 2 2" xfId="3695" xr:uid="{33E89A7A-FC63-4E3B-9582-C677E16E7B57}"/>
    <cellStyle name="Currency 9 3" xfId="42" xr:uid="{4436AD3E-3BAB-4610-84F7-9F9C1D0F4355}"/>
    <cellStyle name="Currency 9 3 2" xfId="3696" xr:uid="{6FB3B000-DE26-4575-B17E-E8DFEFE85042}"/>
    <cellStyle name="Currency 9 4" xfId="3697" xr:uid="{4C17A549-8A72-4DE4-80E6-51946F645D7B}"/>
    <cellStyle name="Currency 9 5" xfId="4298" xr:uid="{D1629EF8-34D6-44D3-9156-1EB548CB7E02}"/>
    <cellStyle name="Hyperlink 2" xfId="6" xr:uid="{6CFFD761-E1C4-4FFC-9C82-FDD569F38491}"/>
    <cellStyle name="Hyperlink 3" xfId="184" xr:uid="{E3B5D62E-6FB7-4A9A-BF36-FF08B46BF384}"/>
    <cellStyle name="Hyperlink 3 2" xfId="4386" xr:uid="{E23C6332-4D38-4F90-A164-225078E0EFDE}"/>
    <cellStyle name="Hyperlink 3 3" xfId="4299" xr:uid="{D004FDA2-0545-4740-8F4B-C7213B7F2B9C}"/>
    <cellStyle name="Hyperlink 4" xfId="4300" xr:uid="{7A2102ED-D611-4DE2-B26C-4E4E9E873EE4}"/>
    <cellStyle name="Normal" xfId="0" builtinId="0"/>
    <cellStyle name="Normal 10" xfId="43" xr:uid="{61467EF4-7922-4270-9194-570FC69D0F58}"/>
    <cellStyle name="Normal 10 10" xfId="191" xr:uid="{BECFD168-5EDF-4E46-9C23-968BAAE7248C}"/>
    <cellStyle name="Normal 10 10 2" xfId="192" xr:uid="{637BC715-FCD1-4270-B7BA-335F96BEAA9A}"/>
    <cellStyle name="Normal 10 10 2 2" xfId="4302" xr:uid="{D8F5FBCC-D1A8-4B19-A2C5-305C7E128477}"/>
    <cellStyle name="Normal 10 10 3" xfId="193" xr:uid="{729D4305-6298-4EAF-B15D-8CC384D8076E}"/>
    <cellStyle name="Normal 10 10 4" xfId="194" xr:uid="{665D12F1-73A9-4439-B680-AB4FB1EBA439}"/>
    <cellStyle name="Normal 10 11" xfId="195" xr:uid="{FE08B05D-D794-4712-B52A-3F57B78A9099}"/>
    <cellStyle name="Normal 10 11 2" xfId="196" xr:uid="{A583F669-4D98-4644-84F8-21526620327C}"/>
    <cellStyle name="Normal 10 11 3" xfId="197" xr:uid="{369C9B5D-B2A5-4937-9B0D-147D3B7E9AC7}"/>
    <cellStyle name="Normal 10 11 4" xfId="198" xr:uid="{1AE59879-2C46-4B5B-A4BB-034BFF419D27}"/>
    <cellStyle name="Normal 10 12" xfId="199" xr:uid="{1CE76167-76E7-4AA7-95EB-4840FAEEB51C}"/>
    <cellStyle name="Normal 10 12 2" xfId="200" xr:uid="{708DAFD4-22C5-4B5F-B636-F6BFBA98C767}"/>
    <cellStyle name="Normal 10 13" xfId="201" xr:uid="{5FB038FE-A835-42F7-A915-CB5369F225B5}"/>
    <cellStyle name="Normal 10 14" xfId="202" xr:uid="{02402B74-0301-4A73-8418-40021933B04A}"/>
    <cellStyle name="Normal 10 15" xfId="203" xr:uid="{E6B4B700-7F0F-4055-A2D1-7E0C3ED2D349}"/>
    <cellStyle name="Normal 10 2" xfId="44" xr:uid="{9B096B9A-F453-4E04-B3F4-8329E199FDB4}"/>
    <cellStyle name="Normal 10 2 10" xfId="204" xr:uid="{0B293EF4-25ED-43E9-9B03-88B1460C4B91}"/>
    <cellStyle name="Normal 10 2 11" xfId="205" xr:uid="{C9A0D38D-5C12-4DA6-ABF5-D08F4690FF35}"/>
    <cellStyle name="Normal 10 2 2" xfId="45" xr:uid="{7739E784-F927-47A5-B55E-A2C783D8EBFE}"/>
    <cellStyle name="Normal 10 2 2 2" xfId="46" xr:uid="{B1A26F9B-E05F-4098-AF46-44E2C206D66B}"/>
    <cellStyle name="Normal 10 2 2 2 2" xfId="206" xr:uid="{8D008D6D-795A-4136-A70B-FE585F6E4849}"/>
    <cellStyle name="Normal 10 2 2 2 2 2" xfId="207" xr:uid="{B1C000D0-7135-460F-9437-AEE3D978DD1F}"/>
    <cellStyle name="Normal 10 2 2 2 2 2 2" xfId="208" xr:uid="{A62D80E7-C3F3-4F8B-BEDA-F233640B3D68}"/>
    <cellStyle name="Normal 10 2 2 2 2 2 2 2" xfId="3738" xr:uid="{CB9E8641-4A28-46A1-962A-37B1F1761D64}"/>
    <cellStyle name="Normal 10 2 2 2 2 2 2 2 2" xfId="3739" xr:uid="{C0244475-D400-4632-BE88-40BCA454D180}"/>
    <cellStyle name="Normal 10 2 2 2 2 2 2 3" xfId="3740" xr:uid="{94682F81-DDE7-45D1-97F1-7F0EC7A74F7C}"/>
    <cellStyle name="Normal 10 2 2 2 2 2 3" xfId="209" xr:uid="{6FAAFCF7-81E7-42DC-9CDF-4D4AF001F198}"/>
    <cellStyle name="Normal 10 2 2 2 2 2 3 2" xfId="3741" xr:uid="{F101193A-785D-414E-988A-69C484629BBC}"/>
    <cellStyle name="Normal 10 2 2 2 2 2 4" xfId="210" xr:uid="{88E2AFE6-7744-42EC-A276-C6334B9C66ED}"/>
    <cellStyle name="Normal 10 2 2 2 2 3" xfId="211" xr:uid="{70899F1E-7380-4554-AAFD-CE82DA9312CF}"/>
    <cellStyle name="Normal 10 2 2 2 2 3 2" xfId="212" xr:uid="{B7451193-8093-4A25-ADD9-398359B020FA}"/>
    <cellStyle name="Normal 10 2 2 2 2 3 2 2" xfId="3742" xr:uid="{22C50BC7-CBE5-412A-A97C-B838C2CEB21F}"/>
    <cellStyle name="Normal 10 2 2 2 2 3 3" xfId="213" xr:uid="{B69D6892-1C6E-40D7-9B0C-23EE15896BBD}"/>
    <cellStyle name="Normal 10 2 2 2 2 3 4" xfId="214" xr:uid="{DE399D97-A824-4ACE-8084-F7A940F4DAF5}"/>
    <cellStyle name="Normal 10 2 2 2 2 4" xfId="215" xr:uid="{8010F9E4-0EAA-430C-BABF-D22A04970000}"/>
    <cellStyle name="Normal 10 2 2 2 2 4 2" xfId="3743" xr:uid="{07593085-679C-4613-9C4E-83CD6902134A}"/>
    <cellStyle name="Normal 10 2 2 2 2 5" xfId="216" xr:uid="{5748F9FA-4DC4-40A6-8A36-2747B39C18B2}"/>
    <cellStyle name="Normal 10 2 2 2 2 6" xfId="217" xr:uid="{560AE8A8-7895-4AF2-BDCC-8CD8FEB3ED63}"/>
    <cellStyle name="Normal 10 2 2 2 3" xfId="218" xr:uid="{06D0F990-C1B9-4DD3-99B9-18892FCD6662}"/>
    <cellStyle name="Normal 10 2 2 2 3 2" xfId="219" xr:uid="{D6BC5F2B-62DA-48CF-A3E9-8643DD833CC3}"/>
    <cellStyle name="Normal 10 2 2 2 3 2 2" xfId="220" xr:uid="{28526E6B-5287-4E5D-9418-583FEB3C8175}"/>
    <cellStyle name="Normal 10 2 2 2 3 2 2 2" xfId="3744" xr:uid="{2BAEE818-D971-408A-8D65-6E608D6E4D5C}"/>
    <cellStyle name="Normal 10 2 2 2 3 2 2 2 2" xfId="3745" xr:uid="{CA038EE6-954C-486A-87D1-05FFDD4FCF28}"/>
    <cellStyle name="Normal 10 2 2 2 3 2 2 3" xfId="3746" xr:uid="{E75EEE59-100F-44B0-A145-26717C767EDF}"/>
    <cellStyle name="Normal 10 2 2 2 3 2 3" xfId="221" xr:uid="{009FB7CE-FDAB-4CA5-90EE-D4711B889DA0}"/>
    <cellStyle name="Normal 10 2 2 2 3 2 3 2" xfId="3747" xr:uid="{F4FA37E3-F59F-4EE3-B192-1B8E21546B15}"/>
    <cellStyle name="Normal 10 2 2 2 3 2 4" xfId="222" xr:uid="{D6AE5C6D-C706-4B20-940D-FA678FED5B46}"/>
    <cellStyle name="Normal 10 2 2 2 3 3" xfId="223" xr:uid="{B995076A-7DEC-4CC9-A63E-8E32EFA816F5}"/>
    <cellStyle name="Normal 10 2 2 2 3 3 2" xfId="3748" xr:uid="{01897C91-E24D-4727-964C-6DDD9A367A48}"/>
    <cellStyle name="Normal 10 2 2 2 3 3 2 2" xfId="3749" xr:uid="{D1754EB0-4AFB-4B21-AF21-860DF2A1F590}"/>
    <cellStyle name="Normal 10 2 2 2 3 3 3" xfId="3750" xr:uid="{D72AAE8D-9C12-40A8-8C0A-8632E4BE0AF8}"/>
    <cellStyle name="Normal 10 2 2 2 3 4" xfId="224" xr:uid="{7C4E8BC5-4B72-4C6D-A6A7-68386CCD7523}"/>
    <cellStyle name="Normal 10 2 2 2 3 4 2" xfId="3751" xr:uid="{D0F83806-CE57-4DF4-A171-543ABED7FE73}"/>
    <cellStyle name="Normal 10 2 2 2 3 5" xfId="225" xr:uid="{39304AA1-2205-4ACC-90E9-ED6FF8D95B4A}"/>
    <cellStyle name="Normal 10 2 2 2 4" xfId="226" xr:uid="{DC1C01BA-539B-4E96-86D7-FD59007BD349}"/>
    <cellStyle name="Normal 10 2 2 2 4 2" xfId="227" xr:uid="{2C4800D6-6A95-4DC6-89A9-601DE708BEED}"/>
    <cellStyle name="Normal 10 2 2 2 4 2 2" xfId="3752" xr:uid="{556A070D-A56B-448E-8724-245EC7A60CD0}"/>
    <cellStyle name="Normal 10 2 2 2 4 2 2 2" xfId="3753" xr:uid="{B83C018F-FCF2-4B2A-8561-54980BFCC4F9}"/>
    <cellStyle name="Normal 10 2 2 2 4 2 3" xfId="3754" xr:uid="{5784894D-F771-4B67-B8F8-4CF1A166B21B}"/>
    <cellStyle name="Normal 10 2 2 2 4 3" xfId="228" xr:uid="{315D1715-A1DA-4CF5-A2B0-DFCD6C38E1B6}"/>
    <cellStyle name="Normal 10 2 2 2 4 3 2" xfId="3755" xr:uid="{00220532-EFC0-4C61-95C6-DA6E0893E159}"/>
    <cellStyle name="Normal 10 2 2 2 4 4" xfId="229" xr:uid="{105E6A83-4BDB-4EC3-9707-6F701B86F011}"/>
    <cellStyle name="Normal 10 2 2 2 5" xfId="230" xr:uid="{42C26E73-707E-4D28-B98F-2C59BD1C90BC}"/>
    <cellStyle name="Normal 10 2 2 2 5 2" xfId="231" xr:uid="{2C3F872E-C248-4A34-9AB9-2E3DCBD58339}"/>
    <cellStyle name="Normal 10 2 2 2 5 2 2" xfId="3756" xr:uid="{08C0F6DA-2E64-4376-877C-D5A17AF9777B}"/>
    <cellStyle name="Normal 10 2 2 2 5 3" xfId="232" xr:uid="{5F1E87BC-C2E9-4513-9D7D-ECB083719EE9}"/>
    <cellStyle name="Normal 10 2 2 2 5 4" xfId="233" xr:uid="{2DE84DC5-4646-4563-BF73-71BB7987AEFE}"/>
    <cellStyle name="Normal 10 2 2 2 6" xfId="234" xr:uid="{D3AA6ACE-F84A-4F9E-AEE5-5D11BB2EF6A7}"/>
    <cellStyle name="Normal 10 2 2 2 6 2" xfId="3757" xr:uid="{4C488A53-7C6F-4562-B216-04C64AF03732}"/>
    <cellStyle name="Normal 10 2 2 2 7" xfId="235" xr:uid="{8E233260-41F9-42EF-A1D1-3CC96953CF79}"/>
    <cellStyle name="Normal 10 2 2 2 8" xfId="236" xr:uid="{9B6868D3-4EC0-43DB-8261-58ADE4EE39D5}"/>
    <cellStyle name="Normal 10 2 2 3" xfId="237" xr:uid="{04998883-6924-4426-BD8B-BB3F32DCC33E}"/>
    <cellStyle name="Normal 10 2 2 3 2" xfId="238" xr:uid="{757B56E6-7B43-47CA-9E17-5E9F79B4EB8D}"/>
    <cellStyle name="Normal 10 2 2 3 2 2" xfId="239" xr:uid="{98B1D76C-4785-4BD0-8D99-260464866676}"/>
    <cellStyle name="Normal 10 2 2 3 2 2 2" xfId="3758" xr:uid="{ACE025DB-9B15-4049-A51A-818B87D1BB25}"/>
    <cellStyle name="Normal 10 2 2 3 2 2 2 2" xfId="3759" xr:uid="{F42EC425-175B-4BBA-BFC0-2F55A98F8E25}"/>
    <cellStyle name="Normal 10 2 2 3 2 2 3" xfId="3760" xr:uid="{C0D847BE-A3C2-424D-9A24-CA306BB57A09}"/>
    <cellStyle name="Normal 10 2 2 3 2 3" xfId="240" xr:uid="{3B4BA254-9462-4FDC-B6EC-574FDE26CB3C}"/>
    <cellStyle name="Normal 10 2 2 3 2 3 2" xfId="3761" xr:uid="{3A2FD5DB-8ECA-4DB3-8249-DF17197D2587}"/>
    <cellStyle name="Normal 10 2 2 3 2 4" xfId="241" xr:uid="{6BA969E8-EFDC-4EEF-9C37-6951DED8CC85}"/>
    <cellStyle name="Normal 10 2 2 3 3" xfId="242" xr:uid="{41A7B231-4F3E-4659-9FB2-EC67860379D4}"/>
    <cellStyle name="Normal 10 2 2 3 3 2" xfId="243" xr:uid="{FEA63A24-CA57-4AC6-A683-6938F66D856D}"/>
    <cellStyle name="Normal 10 2 2 3 3 2 2" xfId="3762" xr:uid="{0847A01A-E6E1-4053-B386-67D8CDE7BE37}"/>
    <cellStyle name="Normal 10 2 2 3 3 3" xfId="244" xr:uid="{C6F5980E-13BE-44ED-83F1-B1493926518B}"/>
    <cellStyle name="Normal 10 2 2 3 3 4" xfId="245" xr:uid="{0E885029-D5CC-44B5-8CE1-7FD501288C09}"/>
    <cellStyle name="Normal 10 2 2 3 4" xfId="246" xr:uid="{5EDC0BD0-2DC0-4CA9-A411-863202B198E5}"/>
    <cellStyle name="Normal 10 2 2 3 4 2" xfId="3763" xr:uid="{D36C6FC0-6B0A-49A6-92B7-259719DC28A9}"/>
    <cellStyle name="Normal 10 2 2 3 5" xfId="247" xr:uid="{738BAD14-457B-4D60-94C0-FEECC0888AAE}"/>
    <cellStyle name="Normal 10 2 2 3 6" xfId="248" xr:uid="{FF8E179E-AC68-4E7C-934C-7EEC1322B988}"/>
    <cellStyle name="Normal 10 2 2 4" xfId="249" xr:uid="{0FDAB12A-0FE2-4F10-B49C-4E7344005D94}"/>
    <cellStyle name="Normal 10 2 2 4 2" xfId="250" xr:uid="{3E5EE6FB-EC6A-474D-B658-2845F776178F}"/>
    <cellStyle name="Normal 10 2 2 4 2 2" xfId="251" xr:uid="{345646AF-E265-4F8E-8D8C-02F90535982D}"/>
    <cellStyle name="Normal 10 2 2 4 2 2 2" xfId="3764" xr:uid="{1EA900FA-B664-4AFA-A366-9F638FB2F9E7}"/>
    <cellStyle name="Normal 10 2 2 4 2 2 2 2" xfId="3765" xr:uid="{1F4C635E-7C32-4CC2-A6ED-8F5DBC175DD0}"/>
    <cellStyle name="Normal 10 2 2 4 2 2 3" xfId="3766" xr:uid="{6FA61A57-AFCF-4EA0-AE14-3AA630E4EB85}"/>
    <cellStyle name="Normal 10 2 2 4 2 3" xfId="252" xr:uid="{A1A8F41F-A5E5-4459-9EF6-1C1C3D5435D7}"/>
    <cellStyle name="Normal 10 2 2 4 2 3 2" xfId="3767" xr:uid="{32D34861-D790-4308-99BF-9E4190E2262F}"/>
    <cellStyle name="Normal 10 2 2 4 2 4" xfId="253" xr:uid="{CDC7BFB6-BF29-45EA-8111-F0FE9EB59E65}"/>
    <cellStyle name="Normal 10 2 2 4 3" xfId="254" xr:uid="{55005E60-9A72-4F91-B310-91CAC60D221D}"/>
    <cellStyle name="Normal 10 2 2 4 3 2" xfId="3768" xr:uid="{8C9F437D-ACDE-412D-A55D-861E6651302A}"/>
    <cellStyle name="Normal 10 2 2 4 3 2 2" xfId="3769" xr:uid="{09C52D2D-E241-4260-828B-07BBA3241571}"/>
    <cellStyle name="Normal 10 2 2 4 3 3" xfId="3770" xr:uid="{CF404C76-17F7-45A3-848E-B1C300757E0F}"/>
    <cellStyle name="Normal 10 2 2 4 4" xfId="255" xr:uid="{B7B1C320-E380-4B59-9D56-D09F22621567}"/>
    <cellStyle name="Normal 10 2 2 4 4 2" xfId="3771" xr:uid="{68CAE6C4-72F6-4D9F-869E-B4EFE9AEED96}"/>
    <cellStyle name="Normal 10 2 2 4 5" xfId="256" xr:uid="{CBF0B15D-3D82-41EC-87FF-B967259B10C8}"/>
    <cellStyle name="Normal 10 2 2 5" xfId="257" xr:uid="{5329E8BC-5917-4AD2-B511-2E0D4DC735FC}"/>
    <cellStyle name="Normal 10 2 2 5 2" xfId="258" xr:uid="{8700238B-78D2-4DA1-8A05-774CFF134F5E}"/>
    <cellStyle name="Normal 10 2 2 5 2 2" xfId="3772" xr:uid="{D07C6C66-5E0E-4BAF-A7EF-EE820C40BDC5}"/>
    <cellStyle name="Normal 10 2 2 5 2 2 2" xfId="3773" xr:uid="{C0B3ED60-4FCB-4C3B-92C1-BBB6A7AC1CCD}"/>
    <cellStyle name="Normal 10 2 2 5 2 3" xfId="3774" xr:uid="{EC5E8CE6-8BE9-4322-9A70-20F078A05A04}"/>
    <cellStyle name="Normal 10 2 2 5 3" xfId="259" xr:uid="{DF2F18ED-98FC-43E8-A390-A074159F6E7E}"/>
    <cellStyle name="Normal 10 2 2 5 3 2" xfId="3775" xr:uid="{C5EB7014-DBC1-4937-92DC-BDCFB8A33F0C}"/>
    <cellStyle name="Normal 10 2 2 5 4" xfId="260" xr:uid="{F0065D4C-4ECD-4B9F-9CFF-2055AC2F05E1}"/>
    <cellStyle name="Normal 10 2 2 6" xfId="261" xr:uid="{253773FB-8ADA-4515-B31A-E7F4D983196D}"/>
    <cellStyle name="Normal 10 2 2 6 2" xfId="262" xr:uid="{49A49ED9-1543-4476-AC19-7B8F681CF2B6}"/>
    <cellStyle name="Normal 10 2 2 6 2 2" xfId="3776" xr:uid="{5D66FA9F-0019-4252-8945-7E6A4467D259}"/>
    <cellStyle name="Normal 10 2 2 6 2 3" xfId="4304" xr:uid="{F7FF8988-7B13-4A51-B011-61F4F4F73334}"/>
    <cellStyle name="Normal 10 2 2 6 3" xfId="263" xr:uid="{7221FE7C-0122-4B51-8FAF-9D616A82E918}"/>
    <cellStyle name="Normal 10 2 2 6 4" xfId="264" xr:uid="{FB45A8D7-C074-415B-A5B1-FCD819D0DE26}"/>
    <cellStyle name="Normal 10 2 2 7" xfId="265" xr:uid="{C1F01F48-297F-4310-8F31-6C3A6281CA1C}"/>
    <cellStyle name="Normal 10 2 2 7 2" xfId="3777" xr:uid="{AD30123B-1416-41B9-B431-1BEC1F26E919}"/>
    <cellStyle name="Normal 10 2 2 8" xfId="266" xr:uid="{8EE16F05-F764-4251-AC06-2168D871FA53}"/>
    <cellStyle name="Normal 10 2 2 9" xfId="267" xr:uid="{11C54F74-5681-4927-AEF3-D038BED92AB9}"/>
    <cellStyle name="Normal 10 2 3" xfId="47" xr:uid="{993D521D-BB84-4F89-A4F7-86F39D023D3D}"/>
    <cellStyle name="Normal 10 2 3 2" xfId="48" xr:uid="{C8631843-9EBC-428C-BF80-87AF852CF1FA}"/>
    <cellStyle name="Normal 10 2 3 2 2" xfId="268" xr:uid="{7A378082-4FB4-4D92-B132-705E9790FBF5}"/>
    <cellStyle name="Normal 10 2 3 2 2 2" xfId="269" xr:uid="{CBF0A45F-0C08-4D50-B5FD-2F630737A272}"/>
    <cellStyle name="Normal 10 2 3 2 2 2 2" xfId="3778" xr:uid="{E560201A-CBEE-4FA2-971D-4CDE2140D09D}"/>
    <cellStyle name="Normal 10 2 3 2 2 2 2 2" xfId="3779" xr:uid="{34A36AFF-F1F5-425E-89BC-3A5C9F755093}"/>
    <cellStyle name="Normal 10 2 3 2 2 2 3" xfId="3780" xr:uid="{98EFB1D2-5672-4E8C-8090-CB7C8CABE058}"/>
    <cellStyle name="Normal 10 2 3 2 2 3" xfId="270" xr:uid="{9629BB5B-BBEB-40CF-862F-8667AA65F26A}"/>
    <cellStyle name="Normal 10 2 3 2 2 3 2" xfId="3781" xr:uid="{6D1786DD-67FF-4B0D-B12F-8C7E692BEEF6}"/>
    <cellStyle name="Normal 10 2 3 2 2 4" xfId="271" xr:uid="{277AB998-C73F-4E77-A154-E81BC3DBB7B0}"/>
    <cellStyle name="Normal 10 2 3 2 3" xfId="272" xr:uid="{6DE21C20-E4D1-4EC9-9AA4-2A2A0343D60F}"/>
    <cellStyle name="Normal 10 2 3 2 3 2" xfId="273" xr:uid="{1B96B6E6-253A-460A-8115-F2F4B0951DBC}"/>
    <cellStyle name="Normal 10 2 3 2 3 2 2" xfId="3782" xr:uid="{F611160A-253C-4C41-AE19-E54096B9925A}"/>
    <cellStyle name="Normal 10 2 3 2 3 3" xfId="274" xr:uid="{136A7F2E-5536-4341-B033-DDE01DA5F255}"/>
    <cellStyle name="Normal 10 2 3 2 3 4" xfId="275" xr:uid="{D9803434-4C21-4A56-8CFF-66D4570F5201}"/>
    <cellStyle name="Normal 10 2 3 2 4" xfId="276" xr:uid="{F2C73880-4F90-41A6-8462-FE73FCDED179}"/>
    <cellStyle name="Normal 10 2 3 2 4 2" xfId="3783" xr:uid="{58271F51-7619-4646-BB00-0EEC2040A96F}"/>
    <cellStyle name="Normal 10 2 3 2 5" xfId="277" xr:uid="{0BE71876-D6C4-4966-9039-7B45A67CA4B5}"/>
    <cellStyle name="Normal 10 2 3 2 6" xfId="278" xr:uid="{7A02B682-D8CC-447F-91D3-0CF18D8E35A7}"/>
    <cellStyle name="Normal 10 2 3 3" xfId="279" xr:uid="{1CC628C3-5AF9-4F23-9B4E-1270B767D963}"/>
    <cellStyle name="Normal 10 2 3 3 2" xfId="280" xr:uid="{549A04BD-0A3E-4E86-B174-CE51628B3B8E}"/>
    <cellStyle name="Normal 10 2 3 3 2 2" xfId="281" xr:uid="{0E9683A5-1072-4D60-9BA9-F084B9F059DB}"/>
    <cellStyle name="Normal 10 2 3 3 2 2 2" xfId="3784" xr:uid="{5D3FA341-2EC9-4BEB-80AA-70B70D842EC7}"/>
    <cellStyle name="Normal 10 2 3 3 2 2 2 2" xfId="3785" xr:uid="{215093C5-D8E5-49A8-85CB-2A11EB32ADCF}"/>
    <cellStyle name="Normal 10 2 3 3 2 2 3" xfId="3786" xr:uid="{E6887163-2EC7-4976-B453-B37315B2FA48}"/>
    <cellStyle name="Normal 10 2 3 3 2 3" xfId="282" xr:uid="{86F25E55-E6D7-4196-BD21-68778C6CBF1C}"/>
    <cellStyle name="Normal 10 2 3 3 2 3 2" xfId="3787" xr:uid="{16743A13-FB37-4308-A965-4F3E20071AB4}"/>
    <cellStyle name="Normal 10 2 3 3 2 4" xfId="283" xr:uid="{A16A085C-EA37-4B25-BF35-5461737AAA9C}"/>
    <cellStyle name="Normal 10 2 3 3 3" xfId="284" xr:uid="{A79B32C9-04AB-45F5-9BEC-726980E71FF8}"/>
    <cellStyle name="Normal 10 2 3 3 3 2" xfId="3788" xr:uid="{92125144-2A5C-4D56-ABA8-ED16868BD8C6}"/>
    <cellStyle name="Normal 10 2 3 3 3 2 2" xfId="3789" xr:uid="{E8BBC1C0-4C66-4C5E-A599-8EA5A36B3160}"/>
    <cellStyle name="Normal 10 2 3 3 3 3" xfId="3790" xr:uid="{2D87F2A2-ABC4-4EEA-AC5A-1DC8FA7208EF}"/>
    <cellStyle name="Normal 10 2 3 3 4" xfId="285" xr:uid="{52B7F6BE-7D19-4BA6-8C96-9CC88818EF33}"/>
    <cellStyle name="Normal 10 2 3 3 4 2" xfId="3791" xr:uid="{6B691D0C-5772-4716-8946-018E3E19EA0B}"/>
    <cellStyle name="Normal 10 2 3 3 5" xfId="286" xr:uid="{6A955F11-5815-4CF7-8C2A-A7AB55FDC583}"/>
    <cellStyle name="Normal 10 2 3 4" xfId="287" xr:uid="{E624CE33-A6C9-48C9-BDC3-E283AEDC454A}"/>
    <cellStyle name="Normal 10 2 3 4 2" xfId="288" xr:uid="{1826A865-E79C-4543-A1E4-04774BD9BCD5}"/>
    <cellStyle name="Normal 10 2 3 4 2 2" xfId="3792" xr:uid="{79F95B0B-E69B-48BC-B370-D0F5EEB26D9C}"/>
    <cellStyle name="Normal 10 2 3 4 2 2 2" xfId="3793" xr:uid="{4734617F-839E-4865-B785-7E557DBF175B}"/>
    <cellStyle name="Normal 10 2 3 4 2 3" xfId="3794" xr:uid="{110A406B-B188-4E3D-925C-98C7C1E0907B}"/>
    <cellStyle name="Normal 10 2 3 4 3" xfId="289" xr:uid="{3426E81A-A139-4AAF-B9DF-FF8B028FE06A}"/>
    <cellStyle name="Normal 10 2 3 4 3 2" xfId="3795" xr:uid="{4FC5C828-0A70-4143-B7F0-9C1F54B3B956}"/>
    <cellStyle name="Normal 10 2 3 4 4" xfId="290" xr:uid="{249A9F77-4415-42FE-BD3D-059A6E5701BF}"/>
    <cellStyle name="Normal 10 2 3 5" xfId="291" xr:uid="{CDC6316C-80EA-4065-861E-4614FAEEFBCC}"/>
    <cellStyle name="Normal 10 2 3 5 2" xfId="292" xr:uid="{B3D9713D-32D0-4C70-9215-750061424C70}"/>
    <cellStyle name="Normal 10 2 3 5 2 2" xfId="3796" xr:uid="{8E731D13-FCAD-4D94-96BB-5C8C519A0563}"/>
    <cellStyle name="Normal 10 2 3 5 2 3" xfId="4305" xr:uid="{137FEE31-3942-4F01-AC8D-6EA0C45EA894}"/>
    <cellStyle name="Normal 10 2 3 5 3" xfId="293" xr:uid="{47AEBC41-A10B-4417-B990-EDB0422C5423}"/>
    <cellStyle name="Normal 10 2 3 5 4" xfId="294" xr:uid="{1154F94D-728E-4DA7-AEF5-14088B332374}"/>
    <cellStyle name="Normal 10 2 3 6" xfId="295" xr:uid="{91A6D5F8-C109-47C8-9624-9925848C14F2}"/>
    <cellStyle name="Normal 10 2 3 6 2" xfId="3797" xr:uid="{B56DBFB3-84B6-41B4-A94D-62DD0008F978}"/>
    <cellStyle name="Normal 10 2 3 7" xfId="296" xr:uid="{39AC848D-2736-474A-86DE-57ACD4FF28DF}"/>
    <cellStyle name="Normal 10 2 3 8" xfId="297" xr:uid="{97120CC4-4445-4B23-A186-9E333A17FCD1}"/>
    <cellStyle name="Normal 10 2 4" xfId="49" xr:uid="{FC389534-C1BF-4470-8A70-B2CE6D94DD0C}"/>
    <cellStyle name="Normal 10 2 4 2" xfId="298" xr:uid="{CE90AA05-A508-435F-BC8F-049FFDF6187C}"/>
    <cellStyle name="Normal 10 2 4 2 2" xfId="299" xr:uid="{3CE47C50-0EDF-4188-A273-3D041B9877C4}"/>
    <cellStyle name="Normal 10 2 4 2 2 2" xfId="300" xr:uid="{F0EDF7F3-BD7B-4575-B06C-4EBCD85EF09B}"/>
    <cellStyle name="Normal 10 2 4 2 2 2 2" xfId="3798" xr:uid="{1B27B05E-0E99-48A0-8610-E64874A969D4}"/>
    <cellStyle name="Normal 10 2 4 2 2 3" xfId="301" xr:uid="{DE2381F3-5C4D-4615-8905-F4976A7C2601}"/>
    <cellStyle name="Normal 10 2 4 2 2 4" xfId="302" xr:uid="{BE3460CF-19F4-4418-83E8-5C531F941C63}"/>
    <cellStyle name="Normal 10 2 4 2 3" xfId="303" xr:uid="{0AFEC6A8-9213-4CF2-AEE4-6682594B5078}"/>
    <cellStyle name="Normal 10 2 4 2 3 2" xfId="3799" xr:uid="{4EEBF951-C503-4921-ADBF-44D91A803ABF}"/>
    <cellStyle name="Normal 10 2 4 2 4" xfId="304" xr:uid="{DDFBD28A-8F1C-40BE-8261-FBB2B21960BA}"/>
    <cellStyle name="Normal 10 2 4 2 5" xfId="305" xr:uid="{7BE5B54F-013C-4785-BAD8-619BEE92AA79}"/>
    <cellStyle name="Normal 10 2 4 3" xfId="306" xr:uid="{CDA1ECFA-8BE3-41C4-836F-7C00882A2DE5}"/>
    <cellStyle name="Normal 10 2 4 3 2" xfId="307" xr:uid="{0DB39EF2-B901-469E-AD85-C4DA1386AFD8}"/>
    <cellStyle name="Normal 10 2 4 3 2 2" xfId="3800" xr:uid="{7AF78188-FB48-4B2E-9D6C-95D8E5E7236E}"/>
    <cellStyle name="Normal 10 2 4 3 3" xfId="308" xr:uid="{D0E941AC-E190-488B-BF28-2AFCB9231263}"/>
    <cellStyle name="Normal 10 2 4 3 4" xfId="309" xr:uid="{4E2FB6DE-48D3-4263-9320-141C8C82472D}"/>
    <cellStyle name="Normal 10 2 4 4" xfId="310" xr:uid="{2DCE4F53-E57F-4B76-8E07-788F51204116}"/>
    <cellStyle name="Normal 10 2 4 4 2" xfId="311" xr:uid="{B1B09FBF-7416-4F52-B572-F7EBBFA2E0AA}"/>
    <cellStyle name="Normal 10 2 4 4 3" xfId="312" xr:uid="{DEF24F20-B5AD-4773-9A0C-8115A8D2C571}"/>
    <cellStyle name="Normal 10 2 4 4 4" xfId="313" xr:uid="{A309D5F4-6990-4760-B9D2-B1D2D87AF20C}"/>
    <cellStyle name="Normal 10 2 4 5" xfId="314" xr:uid="{FE8FA08C-E446-4F15-A539-073DB05CFCD3}"/>
    <cellStyle name="Normal 10 2 4 6" xfId="315" xr:uid="{2F7362F9-7C10-47B5-871C-15F923E06351}"/>
    <cellStyle name="Normal 10 2 4 7" xfId="316" xr:uid="{B4211D44-F6DE-4975-8965-2C9F3FA947EE}"/>
    <cellStyle name="Normal 10 2 5" xfId="317" xr:uid="{A2024104-D31E-4811-BEC2-9A837BAFBE6F}"/>
    <cellStyle name="Normal 10 2 5 2" xfId="318" xr:uid="{06383DE4-5794-44D7-962D-EA014EB9185F}"/>
    <cellStyle name="Normal 10 2 5 2 2" xfId="319" xr:uid="{B6DE827E-BD19-40E4-A8FE-D32538EE9DB9}"/>
    <cellStyle name="Normal 10 2 5 2 2 2" xfId="3801" xr:uid="{0D3855C4-E22E-45AA-A4B6-5D2482AA9EB7}"/>
    <cellStyle name="Normal 10 2 5 2 2 2 2" xfId="3802" xr:uid="{8346EC99-72D7-40CA-907F-ED36187B249C}"/>
    <cellStyle name="Normal 10 2 5 2 2 3" xfId="3803" xr:uid="{17004240-3B27-404C-A1D7-60A3443A1BB0}"/>
    <cellStyle name="Normal 10 2 5 2 3" xfId="320" xr:uid="{B7D2B8AE-6FA2-475F-811E-1A063734A8B1}"/>
    <cellStyle name="Normal 10 2 5 2 3 2" xfId="3804" xr:uid="{5B469837-9811-40F1-B19F-78B15E528D03}"/>
    <cellStyle name="Normal 10 2 5 2 4" xfId="321" xr:uid="{D85813B4-6AEB-4943-ABC8-76077975A538}"/>
    <cellStyle name="Normal 10 2 5 3" xfId="322" xr:uid="{95C6000E-DE19-4B8F-9CED-B706479BFA39}"/>
    <cellStyle name="Normal 10 2 5 3 2" xfId="323" xr:uid="{43FD63B2-F3A5-4ADD-953B-B3E3B5B815CF}"/>
    <cellStyle name="Normal 10 2 5 3 2 2" xfId="3805" xr:uid="{F48B65E3-2E78-416A-8344-F46BB0A6809B}"/>
    <cellStyle name="Normal 10 2 5 3 3" xfId="324" xr:uid="{2B2B4CF1-FDFF-45F3-BE5E-06643B12A00E}"/>
    <cellStyle name="Normal 10 2 5 3 4" xfId="325" xr:uid="{6AF5C9A0-5DF3-4135-8D4F-EB4D9D7E02C9}"/>
    <cellStyle name="Normal 10 2 5 4" xfId="326" xr:uid="{EAE8E5DF-DB10-4C2F-91B9-448760B3F13B}"/>
    <cellStyle name="Normal 10 2 5 4 2" xfId="3806" xr:uid="{AA641B22-8A2D-425B-BFB1-2678E66D51D7}"/>
    <cellStyle name="Normal 10 2 5 5" xfId="327" xr:uid="{20CBD4F9-D35B-4219-9E12-D345AA842D23}"/>
    <cellStyle name="Normal 10 2 5 6" xfId="328" xr:uid="{E09A5185-8F97-4BA5-A8F0-01E2EE62107C}"/>
    <cellStyle name="Normal 10 2 6" xfId="329" xr:uid="{89C540BA-D7F0-4AAF-963F-43114145854D}"/>
    <cellStyle name="Normal 10 2 6 2" xfId="330" xr:uid="{58C08F06-304C-413C-AD03-ACB96EEB1EEE}"/>
    <cellStyle name="Normal 10 2 6 2 2" xfId="331" xr:uid="{2CF28AB7-2EB1-4036-8AA7-6AED81EFFCD7}"/>
    <cellStyle name="Normal 10 2 6 2 2 2" xfId="3807" xr:uid="{028D59B9-1A86-4605-9ADC-5D30DFBEC99F}"/>
    <cellStyle name="Normal 10 2 6 2 3" xfId="332" xr:uid="{FBC6622C-3D6C-4D77-92DC-CF1CD8F1C2D0}"/>
    <cellStyle name="Normal 10 2 6 2 4" xfId="333" xr:uid="{A109038C-F933-4B07-B2F1-228F15592DEA}"/>
    <cellStyle name="Normal 10 2 6 3" xfId="334" xr:uid="{FEC43C0B-851D-42E2-B95D-437708123BC4}"/>
    <cellStyle name="Normal 10 2 6 3 2" xfId="3808" xr:uid="{DC8CD748-7466-4ADD-83C2-E309634FEB7C}"/>
    <cellStyle name="Normal 10 2 6 4" xfId="335" xr:uid="{97787D09-9C42-48ED-97D9-D6D8617DAEB1}"/>
    <cellStyle name="Normal 10 2 6 5" xfId="336" xr:uid="{C7A12039-6361-446E-A53F-2FA3E832D850}"/>
    <cellStyle name="Normal 10 2 7" xfId="337" xr:uid="{28A13427-B24E-411A-AE91-2A7272EAFB46}"/>
    <cellStyle name="Normal 10 2 7 2" xfId="338" xr:uid="{7433C349-26AF-47ED-BD38-7B14820F02A7}"/>
    <cellStyle name="Normal 10 2 7 2 2" xfId="3809" xr:uid="{F7B4F65B-2A61-45CB-9F2C-9638EFFEF62D}"/>
    <cellStyle name="Normal 10 2 7 2 3" xfId="4303" xr:uid="{3662D500-F314-41D8-8048-BB58E1B4B8BE}"/>
    <cellStyle name="Normal 10 2 7 3" xfId="339" xr:uid="{0FBA7ECD-4BD1-4C2B-81CA-6051F761347A}"/>
    <cellStyle name="Normal 10 2 7 4" xfId="340" xr:uid="{F2EAAFAC-D6E0-4A33-87DD-124E03B1441C}"/>
    <cellStyle name="Normal 10 2 8" xfId="341" xr:uid="{83BF5908-9DA3-4DEC-A238-3F68D213AA21}"/>
    <cellStyle name="Normal 10 2 8 2" xfId="342" xr:uid="{F1FE144F-247E-4642-A8FF-44CCBDEA4C3C}"/>
    <cellStyle name="Normal 10 2 8 3" xfId="343" xr:uid="{A37D0152-D677-48A6-A1F5-E5ACE657852E}"/>
    <cellStyle name="Normal 10 2 8 4" xfId="344" xr:uid="{D580C57F-86EA-403B-89FA-91D98BE2C7C5}"/>
    <cellStyle name="Normal 10 2 9" xfId="345" xr:uid="{8B498D69-9C7E-4C3B-8759-12E591CF2E0E}"/>
    <cellStyle name="Normal 10 3" xfId="50" xr:uid="{44544A34-AA07-44AF-85B2-3BB5753A9202}"/>
    <cellStyle name="Normal 10 3 10" xfId="346" xr:uid="{B183373E-3C14-4835-AF1F-DEF8EAF9EC79}"/>
    <cellStyle name="Normal 10 3 11" xfId="347" xr:uid="{94B67929-FD43-4B0D-8E77-DC413A652515}"/>
    <cellStyle name="Normal 10 3 2" xfId="51" xr:uid="{793B0C08-3C83-4F52-9F0A-69F7E7CA5D27}"/>
    <cellStyle name="Normal 10 3 2 2" xfId="52" xr:uid="{F14FA29D-3B80-4A95-9738-2370674FF031}"/>
    <cellStyle name="Normal 10 3 2 2 2" xfId="348" xr:uid="{630A445C-164D-4C82-8279-28D936997809}"/>
    <cellStyle name="Normal 10 3 2 2 2 2" xfId="349" xr:uid="{E25C01B4-F2CB-427F-A5AD-B29A010B5A76}"/>
    <cellStyle name="Normal 10 3 2 2 2 2 2" xfId="350" xr:uid="{4288740D-121C-4AFD-879F-DE156A50E3A6}"/>
    <cellStyle name="Normal 10 3 2 2 2 2 2 2" xfId="3810" xr:uid="{DB353079-B535-461A-8267-EC8E9733E14C}"/>
    <cellStyle name="Normal 10 3 2 2 2 2 3" xfId="351" xr:uid="{C2DABA59-1A14-4910-A47F-05163231EBF5}"/>
    <cellStyle name="Normal 10 3 2 2 2 2 4" xfId="352" xr:uid="{D0FBD0A5-22F2-4C50-89B4-A928A44815C0}"/>
    <cellStyle name="Normal 10 3 2 2 2 3" xfId="353" xr:uid="{7C4FC3DA-AA39-43D6-8250-90188F472F76}"/>
    <cellStyle name="Normal 10 3 2 2 2 3 2" xfId="354" xr:uid="{0E9DF79B-CC68-4AE7-9083-D8D1B8BEEC3B}"/>
    <cellStyle name="Normal 10 3 2 2 2 3 3" xfId="355" xr:uid="{CA8CB15B-0B37-434A-B92C-FF20E7BFFC2B}"/>
    <cellStyle name="Normal 10 3 2 2 2 3 4" xfId="356" xr:uid="{053A830A-C3FA-4630-AA78-004684AE02A1}"/>
    <cellStyle name="Normal 10 3 2 2 2 4" xfId="357" xr:uid="{8915F481-654C-4D76-99E5-ED7AB958EC2B}"/>
    <cellStyle name="Normal 10 3 2 2 2 5" xfId="358" xr:uid="{605CDE49-EA6A-4820-9539-E808733B5D54}"/>
    <cellStyle name="Normal 10 3 2 2 2 6" xfId="359" xr:uid="{52B83D0F-D710-4C49-85B0-F2B097C9AE5D}"/>
    <cellStyle name="Normal 10 3 2 2 3" xfId="360" xr:uid="{5794B490-7110-48A4-8A58-5DCE92B0A7E7}"/>
    <cellStyle name="Normal 10 3 2 2 3 2" xfId="361" xr:uid="{53CDB58B-EA06-4AEA-B9D4-6968B1A10BBE}"/>
    <cellStyle name="Normal 10 3 2 2 3 2 2" xfId="362" xr:uid="{0475B5E0-D720-4DFC-8C8E-204BE73453CE}"/>
    <cellStyle name="Normal 10 3 2 2 3 2 3" xfId="363" xr:uid="{22ADD910-094E-40A0-8C0E-A66209B0EA57}"/>
    <cellStyle name="Normal 10 3 2 2 3 2 4" xfId="364" xr:uid="{21EE677C-4FBC-4E8E-BD1E-E57186C94A7C}"/>
    <cellStyle name="Normal 10 3 2 2 3 3" xfId="365" xr:uid="{40B66753-4CF9-47B8-8C69-87318F6232D4}"/>
    <cellStyle name="Normal 10 3 2 2 3 4" xfId="366" xr:uid="{ADA0C801-FF85-43C2-99B8-7E87155F8645}"/>
    <cellStyle name="Normal 10 3 2 2 3 5" xfId="367" xr:uid="{3BD0E067-9658-4EE8-B511-F05B8902570E}"/>
    <cellStyle name="Normal 10 3 2 2 4" xfId="368" xr:uid="{E0FF7254-5804-4BBC-B95C-698A5CBC8351}"/>
    <cellStyle name="Normal 10 3 2 2 4 2" xfId="369" xr:uid="{7E12D69D-62D0-4ABB-9FE5-A9B2B79D985A}"/>
    <cellStyle name="Normal 10 3 2 2 4 3" xfId="370" xr:uid="{812DFA1D-073C-4643-B793-DA1A05040E69}"/>
    <cellStyle name="Normal 10 3 2 2 4 4" xfId="371" xr:uid="{EC18B8BC-3186-4530-B342-88F713C8D389}"/>
    <cellStyle name="Normal 10 3 2 2 5" xfId="372" xr:uid="{286018F5-DB08-4CD8-80E3-A434019270D8}"/>
    <cellStyle name="Normal 10 3 2 2 5 2" xfId="373" xr:uid="{322002E0-99B0-4D15-B5B2-2E3F3516882C}"/>
    <cellStyle name="Normal 10 3 2 2 5 3" xfId="374" xr:uid="{60279498-E8E8-435B-ACC2-C42448E95A26}"/>
    <cellStyle name="Normal 10 3 2 2 5 4" xfId="375" xr:uid="{E2C13174-C445-41E0-BD3D-E308875B5EEC}"/>
    <cellStyle name="Normal 10 3 2 2 6" xfId="376" xr:uid="{34E29820-FFE6-4264-B43E-03B2357F4074}"/>
    <cellStyle name="Normal 10 3 2 2 7" xfId="377" xr:uid="{A405E1AC-B5AC-4185-BE23-AE13BFB8526A}"/>
    <cellStyle name="Normal 10 3 2 2 8" xfId="378" xr:uid="{758B71CF-8AC5-4E4F-B235-83AACB4C2783}"/>
    <cellStyle name="Normal 10 3 2 3" xfId="379" xr:uid="{78917D06-DD16-42B8-82B3-3B9CEA9834F0}"/>
    <cellStyle name="Normal 10 3 2 3 2" xfId="380" xr:uid="{88838070-DB8D-4877-8D23-49DEC48C60DD}"/>
    <cellStyle name="Normal 10 3 2 3 2 2" xfId="381" xr:uid="{931BEF1A-D429-48C4-8D7E-F7863B0309F1}"/>
    <cellStyle name="Normal 10 3 2 3 2 2 2" xfId="3811" xr:uid="{8F257D74-FC80-46CE-90FC-7E28C2A401C6}"/>
    <cellStyle name="Normal 10 3 2 3 2 2 2 2" xfId="3812" xr:uid="{187BBAAE-0A84-4962-AFC9-57A2D7925599}"/>
    <cellStyle name="Normal 10 3 2 3 2 2 3" xfId="3813" xr:uid="{062BC68F-0B75-4488-BBCD-63679392A6FA}"/>
    <cellStyle name="Normal 10 3 2 3 2 3" xfId="382" xr:uid="{C6FD829F-5877-46EF-9075-1B9E92157C60}"/>
    <cellStyle name="Normal 10 3 2 3 2 3 2" xfId="3814" xr:uid="{4D649FA6-AF3D-47DE-B212-926B5312C021}"/>
    <cellStyle name="Normal 10 3 2 3 2 4" xfId="383" xr:uid="{D2B2057E-3297-4876-8C49-2A426C8C3A0C}"/>
    <cellStyle name="Normal 10 3 2 3 3" xfId="384" xr:uid="{1D304679-1062-4AFA-AC88-680E82EAD3DA}"/>
    <cellStyle name="Normal 10 3 2 3 3 2" xfId="385" xr:uid="{A53C1FA1-010C-4E35-B421-2106AE666D1D}"/>
    <cellStyle name="Normal 10 3 2 3 3 2 2" xfId="3815" xr:uid="{8B567CC1-498C-4DD1-A7FA-F8B8438BDCDE}"/>
    <cellStyle name="Normal 10 3 2 3 3 3" xfId="386" xr:uid="{CE8FC546-2C75-4BE1-8441-2EBE58C4F047}"/>
    <cellStyle name="Normal 10 3 2 3 3 4" xfId="387" xr:uid="{5AB82B16-3421-4E41-935A-8409FD315892}"/>
    <cellStyle name="Normal 10 3 2 3 4" xfId="388" xr:uid="{D86E0388-49D0-42F0-B26C-1E842EFD8FBC}"/>
    <cellStyle name="Normal 10 3 2 3 4 2" xfId="3816" xr:uid="{3D6EEFA8-6E9B-49CA-9399-F9F3E6261A34}"/>
    <cellStyle name="Normal 10 3 2 3 5" xfId="389" xr:uid="{3BE52D9B-FA1D-4C16-A45F-3B92ED7881C3}"/>
    <cellStyle name="Normal 10 3 2 3 6" xfId="390" xr:uid="{8DFCFD0C-F383-4EF9-A64D-E1D9E4204C81}"/>
    <cellStyle name="Normal 10 3 2 4" xfId="391" xr:uid="{950FEF26-5FB2-44D5-A48B-387914230E67}"/>
    <cellStyle name="Normal 10 3 2 4 2" xfId="392" xr:uid="{1EFA1886-6F0E-4087-8826-C036077C56E2}"/>
    <cellStyle name="Normal 10 3 2 4 2 2" xfId="393" xr:uid="{C472EF8B-2A2B-489C-87A5-75B3A45229EF}"/>
    <cellStyle name="Normal 10 3 2 4 2 2 2" xfId="3817" xr:uid="{5411CF3D-A388-46DE-8C40-A694B8899A2F}"/>
    <cellStyle name="Normal 10 3 2 4 2 3" xfId="394" xr:uid="{88386AA4-564D-4535-AE85-3F93FB2D3CD9}"/>
    <cellStyle name="Normal 10 3 2 4 2 4" xfId="395" xr:uid="{48F93BD2-BE14-469E-9871-837B0CD7C7D8}"/>
    <cellStyle name="Normal 10 3 2 4 3" xfId="396" xr:uid="{6394F788-C4B7-414E-B882-F74360A00942}"/>
    <cellStyle name="Normal 10 3 2 4 3 2" xfId="3818" xr:uid="{0934DF54-1974-41DC-AC12-0BB8BE6B878B}"/>
    <cellStyle name="Normal 10 3 2 4 4" xfId="397" xr:uid="{D674D48F-E0CC-48BC-AFD0-17084178E277}"/>
    <cellStyle name="Normal 10 3 2 4 5" xfId="398" xr:uid="{812CDB6B-06F0-443D-8988-8D4C5201E0C9}"/>
    <cellStyle name="Normal 10 3 2 5" xfId="399" xr:uid="{C760A830-28A5-4408-AF14-31EBEADA7146}"/>
    <cellStyle name="Normal 10 3 2 5 2" xfId="400" xr:uid="{CD6187F9-5CEC-4C1B-AA00-BB962B9FD328}"/>
    <cellStyle name="Normal 10 3 2 5 2 2" xfId="3819" xr:uid="{F6C17742-49C4-4E46-8A59-EED2790023FE}"/>
    <cellStyle name="Normal 10 3 2 5 3" xfId="401" xr:uid="{299C6804-745F-47F2-96EF-ED29A3A879E8}"/>
    <cellStyle name="Normal 10 3 2 5 4" xfId="402" xr:uid="{6A5D8316-1884-4060-9883-CA6F2B3CC356}"/>
    <cellStyle name="Normal 10 3 2 6" xfId="403" xr:uid="{391E6B8C-EA16-4C81-B121-8F247ED56AC3}"/>
    <cellStyle name="Normal 10 3 2 6 2" xfId="404" xr:uid="{4DC7DF6A-F072-44FD-96E7-BCAEB509A71B}"/>
    <cellStyle name="Normal 10 3 2 6 3" xfId="405" xr:uid="{6CE931A7-6395-4290-BB88-8924DA871575}"/>
    <cellStyle name="Normal 10 3 2 6 4" xfId="406" xr:uid="{15FF114D-AA71-4AFD-B709-8F6BCD829EFA}"/>
    <cellStyle name="Normal 10 3 2 7" xfId="407" xr:uid="{37D3ECF6-C7E2-4CCB-B1D0-B2C1876441DE}"/>
    <cellStyle name="Normal 10 3 2 8" xfId="408" xr:uid="{67639B97-5DED-4890-B848-E6FD2E825EF7}"/>
    <cellStyle name="Normal 10 3 2 9" xfId="409" xr:uid="{BE56E038-C689-4775-BF32-6748309BF99A}"/>
    <cellStyle name="Normal 10 3 3" xfId="53" xr:uid="{E686707D-1B3B-40E3-B54B-C36BEBCCE1FE}"/>
    <cellStyle name="Normal 10 3 3 2" xfId="54" xr:uid="{C3816FB1-BCEA-46FD-A483-A27608D7B27F}"/>
    <cellStyle name="Normal 10 3 3 2 2" xfId="410" xr:uid="{295C5EDF-16CA-4824-BF5D-824C64480ECB}"/>
    <cellStyle name="Normal 10 3 3 2 2 2" xfId="411" xr:uid="{38ABE19B-5480-4E02-9800-34DE8C9F566F}"/>
    <cellStyle name="Normal 10 3 3 2 2 2 2" xfId="3820" xr:uid="{8A038CE7-157A-4E65-A178-1C62F39ED49B}"/>
    <cellStyle name="Normal 10 3 3 2 2 3" xfId="412" xr:uid="{471862DD-3B59-45D9-A71B-1566E0890047}"/>
    <cellStyle name="Normal 10 3 3 2 2 4" xfId="413" xr:uid="{F0837EB7-57A4-4A7D-AAD4-2C7ADE4EC0FD}"/>
    <cellStyle name="Normal 10 3 3 2 3" xfId="414" xr:uid="{CF48F945-426D-4211-8575-8C6EB3A782A5}"/>
    <cellStyle name="Normal 10 3 3 2 3 2" xfId="415" xr:uid="{ACCD5525-B6D4-477D-8104-E23A2D04FDED}"/>
    <cellStyle name="Normal 10 3 3 2 3 3" xfId="416" xr:uid="{31D42798-40B0-4E67-9FAC-5AB067EE35F7}"/>
    <cellStyle name="Normal 10 3 3 2 3 4" xfId="417" xr:uid="{60591438-460B-4D52-90C3-B007475CA270}"/>
    <cellStyle name="Normal 10 3 3 2 4" xfId="418" xr:uid="{C27AB4BA-8925-4BB5-A591-0930E43B3E32}"/>
    <cellStyle name="Normal 10 3 3 2 5" xfId="419" xr:uid="{9D07B879-91CC-4175-932B-C2B56C4880AA}"/>
    <cellStyle name="Normal 10 3 3 2 6" xfId="420" xr:uid="{83858F0A-4B9C-4330-99C2-7A1FCF7055C0}"/>
    <cellStyle name="Normal 10 3 3 3" xfId="421" xr:uid="{8D71277B-839F-4B00-AC11-70B5143AC346}"/>
    <cellStyle name="Normal 10 3 3 3 2" xfId="422" xr:uid="{A6F86A10-F292-4A8D-838E-28FEBE597FB1}"/>
    <cellStyle name="Normal 10 3 3 3 2 2" xfId="423" xr:uid="{99716F7A-1A9D-46D0-8E36-8B8A00AF51E3}"/>
    <cellStyle name="Normal 10 3 3 3 2 3" xfId="424" xr:uid="{0BDB27F7-BDD6-496C-AC70-54FD1951E924}"/>
    <cellStyle name="Normal 10 3 3 3 2 4" xfId="425" xr:uid="{E90BA679-7D19-4C87-B1ED-F365F22392A9}"/>
    <cellStyle name="Normal 10 3 3 3 3" xfId="426" xr:uid="{B0A15369-2D4F-4F07-BA52-F79FD08B685B}"/>
    <cellStyle name="Normal 10 3 3 3 4" xfId="427" xr:uid="{0534915D-9F49-4A13-8552-A75ECD30EF9B}"/>
    <cellStyle name="Normal 10 3 3 3 5" xfId="428" xr:uid="{0A141996-D2E5-4870-BC3F-5126B449B741}"/>
    <cellStyle name="Normal 10 3 3 4" xfId="429" xr:uid="{6C4AB119-4643-444C-A69F-24F6FAE4A704}"/>
    <cellStyle name="Normal 10 3 3 4 2" xfId="430" xr:uid="{FF7464C0-12E7-48F4-8EBE-0A9532424155}"/>
    <cellStyle name="Normal 10 3 3 4 3" xfId="431" xr:uid="{C42AB231-F0C6-4208-8015-03BC760837B2}"/>
    <cellStyle name="Normal 10 3 3 4 4" xfId="432" xr:uid="{F1088C32-95C2-4DF9-A8C8-8ABE651B8B91}"/>
    <cellStyle name="Normal 10 3 3 5" xfId="433" xr:uid="{3CFE1EEB-0BE2-4C27-8E16-6D08B33C6CE5}"/>
    <cellStyle name="Normal 10 3 3 5 2" xfId="434" xr:uid="{15721298-33FB-40E0-90E6-D9E0C3494CD8}"/>
    <cellStyle name="Normal 10 3 3 5 3" xfId="435" xr:uid="{0D19B871-CFED-4E9C-B195-BCBF853969F8}"/>
    <cellStyle name="Normal 10 3 3 5 4" xfId="436" xr:uid="{0516FC72-0D85-40AE-BDAF-C26AB8616E76}"/>
    <cellStyle name="Normal 10 3 3 6" xfId="437" xr:uid="{B5116703-DB14-406E-AE64-5A1779DE3AFC}"/>
    <cellStyle name="Normal 10 3 3 7" xfId="438" xr:uid="{950BB311-9114-409C-9591-421507FACC4C}"/>
    <cellStyle name="Normal 10 3 3 8" xfId="439" xr:uid="{CD3CF1A4-8C65-4725-AC63-EBEEDB0C97AA}"/>
    <cellStyle name="Normal 10 3 4" xfId="55" xr:uid="{A16694C8-C084-48D4-B99D-454D2523E050}"/>
    <cellStyle name="Normal 10 3 4 2" xfId="440" xr:uid="{9A017B01-4BB2-4908-AB4A-97E2DAF69B52}"/>
    <cellStyle name="Normal 10 3 4 2 2" xfId="441" xr:uid="{4106B105-CE60-4F5F-91CF-18962FC64819}"/>
    <cellStyle name="Normal 10 3 4 2 2 2" xfId="442" xr:uid="{E2C62E3D-C35B-42F0-8619-AE1E376D0232}"/>
    <cellStyle name="Normal 10 3 4 2 2 2 2" xfId="3821" xr:uid="{6F36A7FF-427E-4526-B53A-83729F980314}"/>
    <cellStyle name="Normal 10 3 4 2 2 3" xfId="443" xr:uid="{9AB41582-4039-47EB-A5EC-4AA1654735C2}"/>
    <cellStyle name="Normal 10 3 4 2 2 4" xfId="444" xr:uid="{98D4D5A5-24B0-4CBC-9E17-07B5FE41D0BF}"/>
    <cellStyle name="Normal 10 3 4 2 3" xfId="445" xr:uid="{34BEE212-1995-4995-B791-F69C00CBC6D0}"/>
    <cellStyle name="Normal 10 3 4 2 3 2" xfId="3822" xr:uid="{EC6D8F20-C6A4-4723-BD2A-333038A178ED}"/>
    <cellStyle name="Normal 10 3 4 2 4" xfId="446" xr:uid="{24F3E1CE-28E5-4A66-A5D5-86B5A6DEFC5D}"/>
    <cellStyle name="Normal 10 3 4 2 5" xfId="447" xr:uid="{11704145-7D86-4083-9223-1CB34892CEC0}"/>
    <cellStyle name="Normal 10 3 4 3" xfId="448" xr:uid="{AD74EE0B-3D32-4021-AC91-AA8587EDD20F}"/>
    <cellStyle name="Normal 10 3 4 3 2" xfId="449" xr:uid="{C6E988DB-945B-4994-B18C-E77E7A47BD96}"/>
    <cellStyle name="Normal 10 3 4 3 2 2" xfId="3823" xr:uid="{D7F21971-1DAE-4906-931D-E1B5BDB367D3}"/>
    <cellStyle name="Normal 10 3 4 3 3" xfId="450" xr:uid="{FF65FFE3-17C5-4C99-9E2C-91B4F04950E3}"/>
    <cellStyle name="Normal 10 3 4 3 4" xfId="451" xr:uid="{86AA698D-2375-4412-914C-C47F24545249}"/>
    <cellStyle name="Normal 10 3 4 4" xfId="452" xr:uid="{29546DFC-D407-4C4D-8497-E23D0D62829F}"/>
    <cellStyle name="Normal 10 3 4 4 2" xfId="453" xr:uid="{CB8B2ADE-6436-4BBE-BAAD-CB8813111394}"/>
    <cellStyle name="Normal 10 3 4 4 3" xfId="454" xr:uid="{63622870-263D-4187-8179-C33342F5E8F6}"/>
    <cellStyle name="Normal 10 3 4 4 4" xfId="455" xr:uid="{2E6D6BBD-FA29-4BC2-91BC-B081651F5CED}"/>
    <cellStyle name="Normal 10 3 4 5" xfId="456" xr:uid="{64B137DC-216E-4E80-A701-FB63868A29D9}"/>
    <cellStyle name="Normal 10 3 4 6" xfId="457" xr:uid="{541F46A8-3858-490A-859B-1DD887DE9F97}"/>
    <cellStyle name="Normal 10 3 4 7" xfId="458" xr:uid="{5E12A2BD-E32D-45A0-A2FE-0237E11DFA59}"/>
    <cellStyle name="Normal 10 3 5" xfId="459" xr:uid="{67DE88DE-20D0-4A12-9279-11764B5A2DB4}"/>
    <cellStyle name="Normal 10 3 5 2" xfId="460" xr:uid="{4A43CFFE-1530-4FD3-B320-163E95E04C2C}"/>
    <cellStyle name="Normal 10 3 5 2 2" xfId="461" xr:uid="{2732F4A4-04B2-4BD8-B175-EBFD93262FEE}"/>
    <cellStyle name="Normal 10 3 5 2 2 2" xfId="3824" xr:uid="{932805E5-5364-40B3-B3F7-FB5428D78B25}"/>
    <cellStyle name="Normal 10 3 5 2 3" xfId="462" xr:uid="{2F44EAD5-5005-4E37-8217-86C8DC2AEC6E}"/>
    <cellStyle name="Normal 10 3 5 2 4" xfId="463" xr:uid="{0D1BE820-1D81-46D6-B188-BF61C70FA550}"/>
    <cellStyle name="Normal 10 3 5 3" xfId="464" xr:uid="{B119C4D6-9C2A-42FF-98F4-21A3CB0FDDCF}"/>
    <cellStyle name="Normal 10 3 5 3 2" xfId="465" xr:uid="{D8A3BA79-33EF-44E8-A7FA-CA92E20EE44D}"/>
    <cellStyle name="Normal 10 3 5 3 3" xfId="466" xr:uid="{2A65178B-3B8F-4341-81CC-C817D47A4299}"/>
    <cellStyle name="Normal 10 3 5 3 4" xfId="467" xr:uid="{1BE83359-3DCE-434F-B84C-CBF13503ED96}"/>
    <cellStyle name="Normal 10 3 5 4" xfId="468" xr:uid="{AB01B361-A539-4153-86CC-3BA616293D9B}"/>
    <cellStyle name="Normal 10 3 5 5" xfId="469" xr:uid="{BF955B18-564D-4C11-B06D-E9471F580ADD}"/>
    <cellStyle name="Normal 10 3 5 6" xfId="470" xr:uid="{2ABF2D12-8945-4784-B880-1E5CB70DC3BE}"/>
    <cellStyle name="Normal 10 3 6" xfId="471" xr:uid="{F61252CD-B191-4E30-BD4C-B341AAB5FCB4}"/>
    <cellStyle name="Normal 10 3 6 2" xfId="472" xr:uid="{FC51FFB9-F960-45D2-B999-C23F7690CA2F}"/>
    <cellStyle name="Normal 10 3 6 2 2" xfId="473" xr:uid="{1585DD93-3A9A-4FF1-BDE3-D89CD4659857}"/>
    <cellStyle name="Normal 10 3 6 2 3" xfId="474" xr:uid="{93B0900D-7D0E-44FE-8C8A-E0C23242B944}"/>
    <cellStyle name="Normal 10 3 6 2 4" xfId="475" xr:uid="{DCB89BE3-3D6B-477C-951C-78C0F21A0B18}"/>
    <cellStyle name="Normal 10 3 6 3" xfId="476" xr:uid="{FA045480-6F6D-4149-9C7D-7EEE865C6CBB}"/>
    <cellStyle name="Normal 10 3 6 4" xfId="477" xr:uid="{09AD0CA0-9D3C-490C-B097-3A9784AB525A}"/>
    <cellStyle name="Normal 10 3 6 5" xfId="478" xr:uid="{77ACEAB6-C9C7-4E50-9AAC-E6541FBA87E6}"/>
    <cellStyle name="Normal 10 3 7" xfId="479" xr:uid="{65FA191B-B3FF-491C-90FF-C5D5C0292310}"/>
    <cellStyle name="Normal 10 3 7 2" xfId="480" xr:uid="{19B1D52A-790D-4FB4-A2FD-16ED3D412528}"/>
    <cellStyle name="Normal 10 3 7 3" xfId="481" xr:uid="{35477554-8F76-49E8-9350-0F0B2B1B95BF}"/>
    <cellStyle name="Normal 10 3 7 4" xfId="482" xr:uid="{AEB62410-BE17-4E8E-A61A-79C51ED91ED2}"/>
    <cellStyle name="Normal 10 3 8" xfId="483" xr:uid="{CB2FC497-4DCC-44DA-AF57-6ABD2B24F52A}"/>
    <cellStyle name="Normal 10 3 8 2" xfId="484" xr:uid="{E6FD9A56-B6AC-4113-A4DE-B94EBA08B7CB}"/>
    <cellStyle name="Normal 10 3 8 3" xfId="485" xr:uid="{CF243A20-03A8-4041-9FC2-711262C965D3}"/>
    <cellStyle name="Normal 10 3 8 4" xfId="486" xr:uid="{F6845828-44BA-42CF-833F-6EABDB670DC1}"/>
    <cellStyle name="Normal 10 3 9" xfId="487" xr:uid="{617B62A8-036E-43B4-8A02-E4DE99049CD7}"/>
    <cellStyle name="Normal 10 4" xfId="56" xr:uid="{BD271D0C-54D7-4C33-AC7A-136D091D8621}"/>
    <cellStyle name="Normal 10 4 10" xfId="488" xr:uid="{CF49D803-4915-4F7C-BA7E-6E51AC728CF8}"/>
    <cellStyle name="Normal 10 4 11" xfId="489" xr:uid="{2F9F849E-3791-4C9E-A39C-ECECC933A787}"/>
    <cellStyle name="Normal 10 4 2" xfId="57" xr:uid="{9CBB8B91-D019-44CF-9D4B-4DFA0A18CB1B}"/>
    <cellStyle name="Normal 10 4 2 2" xfId="490" xr:uid="{636835D5-9CDC-4DC4-82E5-751971AF53B0}"/>
    <cellStyle name="Normal 10 4 2 2 2" xfId="491" xr:uid="{B67FD928-7CA7-4E60-B041-64A8D99CAD97}"/>
    <cellStyle name="Normal 10 4 2 2 2 2" xfId="492" xr:uid="{85430570-2743-41CC-8440-69B25C78A98E}"/>
    <cellStyle name="Normal 10 4 2 2 2 2 2" xfId="493" xr:uid="{FA8607C9-3CB2-445B-8C85-C57BB1C5C95B}"/>
    <cellStyle name="Normal 10 4 2 2 2 2 2 2" xfId="4408" xr:uid="{A616A612-575C-4A06-BE89-9AD326CD9448}"/>
    <cellStyle name="Normal 10 4 2 2 2 2 3" xfId="494" xr:uid="{B778F657-43DD-4A37-A41C-1624E592A240}"/>
    <cellStyle name="Normal 10 4 2 2 2 2 4" xfId="495" xr:uid="{E1B43BFD-89F2-46A1-AB26-075B7920DAE3}"/>
    <cellStyle name="Normal 10 4 2 2 2 3" xfId="496" xr:uid="{80B9D7C1-1573-4885-BE37-C92D7F7347F1}"/>
    <cellStyle name="Normal 10 4 2 2 2 3 2" xfId="497" xr:uid="{1BDA1078-DE66-430C-95B0-9E027658CF80}"/>
    <cellStyle name="Normal 10 4 2 2 2 3 3" xfId="498" xr:uid="{B42787DC-014B-4C7D-AE42-8622DCF9DE38}"/>
    <cellStyle name="Normal 10 4 2 2 2 3 4" xfId="499" xr:uid="{9906E9C2-B5D5-4B4F-B946-7FBF0F952C90}"/>
    <cellStyle name="Normal 10 4 2 2 2 4" xfId="500" xr:uid="{8EC54EEB-1459-4CAF-93E7-F54E5E92A91F}"/>
    <cellStyle name="Normal 10 4 2 2 2 5" xfId="501" xr:uid="{A0536CEF-102F-46F4-B922-B326CA5DD628}"/>
    <cellStyle name="Normal 10 4 2 2 2 6" xfId="502" xr:uid="{0A31AF69-9A21-4749-87F7-685106F4B33A}"/>
    <cellStyle name="Normal 10 4 2 2 3" xfId="503" xr:uid="{BC5DC785-F9F9-402E-98B5-C738B6BD8EE4}"/>
    <cellStyle name="Normal 10 4 2 2 3 2" xfId="504" xr:uid="{A6C84721-6EC3-4016-B5DB-A543BC168557}"/>
    <cellStyle name="Normal 10 4 2 2 3 2 2" xfId="505" xr:uid="{49C4AE5E-1C0D-4822-8FFD-AE4FB8598DF2}"/>
    <cellStyle name="Normal 10 4 2 2 3 2 3" xfId="506" xr:uid="{D191EAA8-C73B-4C16-AE69-FC3C911C7F66}"/>
    <cellStyle name="Normal 10 4 2 2 3 2 4" xfId="507" xr:uid="{5F638B58-EAB0-46F2-A641-34BD2BC6C55E}"/>
    <cellStyle name="Normal 10 4 2 2 3 3" xfId="508" xr:uid="{52A771A5-FDD8-4349-9D74-5E8513F770C8}"/>
    <cellStyle name="Normal 10 4 2 2 3 4" xfId="509" xr:uid="{7E797799-F706-49EF-B0C9-23CB40BC3203}"/>
    <cellStyle name="Normal 10 4 2 2 3 5" xfId="510" xr:uid="{406E34A8-6B30-4414-AF0D-81A0F555F3A5}"/>
    <cellStyle name="Normal 10 4 2 2 4" xfId="511" xr:uid="{9489D08D-1E3D-410E-AFCE-DA7A96DD257E}"/>
    <cellStyle name="Normal 10 4 2 2 4 2" xfId="512" xr:uid="{0ED4CCC2-5909-4368-965D-330BCE26B0D4}"/>
    <cellStyle name="Normal 10 4 2 2 4 3" xfId="513" xr:uid="{7B8F30AC-68AD-4108-A097-4DBB9DA1AC33}"/>
    <cellStyle name="Normal 10 4 2 2 4 4" xfId="514" xr:uid="{93034817-94CE-430A-8481-93F21AE8DA64}"/>
    <cellStyle name="Normal 10 4 2 2 5" xfId="515" xr:uid="{2BFC8CA2-6565-4856-B09A-26355D1BDD4D}"/>
    <cellStyle name="Normal 10 4 2 2 5 2" xfId="516" xr:uid="{C11FBEC4-38D0-4615-966C-8D7E92A17822}"/>
    <cellStyle name="Normal 10 4 2 2 5 3" xfId="517" xr:uid="{8F9BD87A-E9E5-477E-99B1-2DFA5EC64BBB}"/>
    <cellStyle name="Normal 10 4 2 2 5 4" xfId="518" xr:uid="{36DADA6E-7C39-4A34-BE83-EF4D179EE246}"/>
    <cellStyle name="Normal 10 4 2 2 6" xfId="519" xr:uid="{E5E9B7CF-8FDB-43DD-BBCF-86984C11E159}"/>
    <cellStyle name="Normal 10 4 2 2 7" xfId="520" xr:uid="{0DDF673A-3130-4A49-8983-281CB670E551}"/>
    <cellStyle name="Normal 10 4 2 2 8" xfId="521" xr:uid="{510509DA-0C25-4DD9-89EE-44D5680BA077}"/>
    <cellStyle name="Normal 10 4 2 3" xfId="522" xr:uid="{D613D617-87ED-4502-BBCA-A223A0CC9AC3}"/>
    <cellStyle name="Normal 10 4 2 3 2" xfId="523" xr:uid="{79FCB52B-6173-4BB4-9728-B562F61298A5}"/>
    <cellStyle name="Normal 10 4 2 3 2 2" xfId="524" xr:uid="{5B8F8FD5-17DF-4492-843F-B286E7E21116}"/>
    <cellStyle name="Normal 10 4 2 3 2 2 2" xfId="4409" xr:uid="{27B5FD46-143F-4ED5-B07B-6216ECCE6FB1}"/>
    <cellStyle name="Normal 10 4 2 3 2 3" xfId="525" xr:uid="{2E415FD3-1EF3-48D2-A15A-CEF167BAF4BD}"/>
    <cellStyle name="Normal 10 4 2 3 2 4" xfId="526" xr:uid="{17B2C987-7A57-4D73-87EF-FC337097E980}"/>
    <cellStyle name="Normal 10 4 2 3 3" xfId="527" xr:uid="{52CBA853-80EF-4F0C-8A82-8F22BA865887}"/>
    <cellStyle name="Normal 10 4 2 3 3 2" xfId="528" xr:uid="{6D32951A-B238-4F6D-8343-86394C753F0B}"/>
    <cellStyle name="Normal 10 4 2 3 3 3" xfId="529" xr:uid="{1F5188C0-7B62-4242-ADDE-BEE9F7B0FDC3}"/>
    <cellStyle name="Normal 10 4 2 3 3 4" xfId="530" xr:uid="{82E61F44-A854-49D0-8478-E773843DC2D4}"/>
    <cellStyle name="Normal 10 4 2 3 4" xfId="531" xr:uid="{20437D37-6A42-4168-A101-680D70B4699F}"/>
    <cellStyle name="Normal 10 4 2 3 5" xfId="532" xr:uid="{0CE50711-DBE4-4B12-B61F-D921491E202F}"/>
    <cellStyle name="Normal 10 4 2 3 6" xfId="533" xr:uid="{525F6A99-F92E-4DBD-889B-B0D0CEB86903}"/>
    <cellStyle name="Normal 10 4 2 4" xfId="534" xr:uid="{1D505A22-0333-497F-ABF3-368DD20631A7}"/>
    <cellStyle name="Normal 10 4 2 4 2" xfId="535" xr:uid="{25A3B12C-1F1A-4986-9BA2-F0265EA51BE8}"/>
    <cellStyle name="Normal 10 4 2 4 2 2" xfId="536" xr:uid="{37F53E28-DFD4-40C6-BF77-064E87DD262E}"/>
    <cellStyle name="Normal 10 4 2 4 2 3" xfId="537" xr:uid="{9A0F4D24-B2EF-460D-865B-E9E03FA04FEC}"/>
    <cellStyle name="Normal 10 4 2 4 2 4" xfId="538" xr:uid="{3C2C38E9-FA14-4ACF-BD9F-587DEDBE6C57}"/>
    <cellStyle name="Normal 10 4 2 4 3" xfId="539" xr:uid="{6E2476F9-CD4A-4368-87C4-01782A5D0458}"/>
    <cellStyle name="Normal 10 4 2 4 4" xfId="540" xr:uid="{F711C6DB-CD5D-48C5-9B79-3D3B63CBA03D}"/>
    <cellStyle name="Normal 10 4 2 4 5" xfId="541" xr:uid="{DE34750D-9CCD-46E0-80DE-C3C38196869B}"/>
    <cellStyle name="Normal 10 4 2 5" xfId="542" xr:uid="{23640B56-357E-451F-B00B-8FB2CF399170}"/>
    <cellStyle name="Normal 10 4 2 5 2" xfId="543" xr:uid="{2240CC3A-3156-427E-8674-8EB5D2583123}"/>
    <cellStyle name="Normal 10 4 2 5 3" xfId="544" xr:uid="{26DA063F-28CF-420A-86DE-6AFDFA364EB3}"/>
    <cellStyle name="Normal 10 4 2 5 4" xfId="545" xr:uid="{5C2E7371-AEB2-4B5D-B909-1BD69F87CFB9}"/>
    <cellStyle name="Normal 10 4 2 6" xfId="546" xr:uid="{9B49D2DD-BEEC-41CA-9D5D-B3BF02ACBB41}"/>
    <cellStyle name="Normal 10 4 2 6 2" xfId="547" xr:uid="{9D712B8B-3A17-420A-A946-2F1E3591718B}"/>
    <cellStyle name="Normal 10 4 2 6 3" xfId="548" xr:uid="{FAC19703-D5BA-43F4-AC07-5C5364312C5D}"/>
    <cellStyle name="Normal 10 4 2 6 4" xfId="549" xr:uid="{CB262699-B798-491F-9961-A2709AC69F0D}"/>
    <cellStyle name="Normal 10 4 2 7" xfId="550" xr:uid="{4AC95171-CBED-49E3-8EB3-CFE3036DCF94}"/>
    <cellStyle name="Normal 10 4 2 8" xfId="551" xr:uid="{5ABF1210-7F92-4E0F-A253-D68EC32CF4C5}"/>
    <cellStyle name="Normal 10 4 2 9" xfId="552" xr:uid="{BED60A5E-AC84-4247-A6BB-71DAEEA23F72}"/>
    <cellStyle name="Normal 10 4 3" xfId="553" xr:uid="{198BBAAC-FEB9-4EBF-B504-CBD26C43043C}"/>
    <cellStyle name="Normal 10 4 3 2" xfId="554" xr:uid="{2D7E49A0-9267-4B8D-AABA-F93E1932D885}"/>
    <cellStyle name="Normal 10 4 3 2 2" xfId="555" xr:uid="{43350834-0F58-4EBE-84EB-77E905F85658}"/>
    <cellStyle name="Normal 10 4 3 2 2 2" xfId="556" xr:uid="{2EF7F41F-E5A0-4921-AFE2-CBE38A34235F}"/>
    <cellStyle name="Normal 10 4 3 2 2 2 2" xfId="3825" xr:uid="{317241A2-1757-44A8-BE5C-7802686BD462}"/>
    <cellStyle name="Normal 10 4 3 2 2 3" xfId="557" xr:uid="{BF2EC9C2-A864-4621-B734-734FCB230B8E}"/>
    <cellStyle name="Normal 10 4 3 2 2 4" xfId="558" xr:uid="{CD1A1E19-D63D-4A0F-8D5F-683956010295}"/>
    <cellStyle name="Normal 10 4 3 2 3" xfId="559" xr:uid="{1EBEA75C-A63A-4644-8946-8BE35A452A47}"/>
    <cellStyle name="Normal 10 4 3 2 3 2" xfId="560" xr:uid="{D70F0B13-048E-4F3A-AD54-321A8EE2D25B}"/>
    <cellStyle name="Normal 10 4 3 2 3 3" xfId="561" xr:uid="{934AE487-AC75-4253-AED5-DEB3B32E6751}"/>
    <cellStyle name="Normal 10 4 3 2 3 4" xfId="562" xr:uid="{FCE282BF-D62F-47DF-806D-DE903229C304}"/>
    <cellStyle name="Normal 10 4 3 2 4" xfId="563" xr:uid="{869A592D-D47A-46A5-BF63-DB4AB0512B0B}"/>
    <cellStyle name="Normal 10 4 3 2 5" xfId="564" xr:uid="{7DCA407C-47FA-4C1E-A9E3-8E2E33EF5356}"/>
    <cellStyle name="Normal 10 4 3 2 6" xfId="565" xr:uid="{E943F695-B053-4B9A-B686-9A52003B935B}"/>
    <cellStyle name="Normal 10 4 3 3" xfId="566" xr:uid="{F3335341-F225-4DDA-9CB5-C844065A0ED7}"/>
    <cellStyle name="Normal 10 4 3 3 2" xfId="567" xr:uid="{071C378C-1993-4C06-8D55-41F9B12DC92C}"/>
    <cellStyle name="Normal 10 4 3 3 2 2" xfId="568" xr:uid="{F8DFC8E2-4A8E-4BCA-8C00-755EC84A1521}"/>
    <cellStyle name="Normal 10 4 3 3 2 3" xfId="569" xr:uid="{1A439C0B-D4E3-4C8C-8162-AFB3D8748056}"/>
    <cellStyle name="Normal 10 4 3 3 2 4" xfId="570" xr:uid="{CB75F8C4-8434-423C-BD93-A2D6D84BB879}"/>
    <cellStyle name="Normal 10 4 3 3 3" xfId="571" xr:uid="{5F4DA40E-8E58-406D-B164-8333987FD608}"/>
    <cellStyle name="Normal 10 4 3 3 4" xfId="572" xr:uid="{FA036121-9830-4A83-A3BF-2A3224F3684B}"/>
    <cellStyle name="Normal 10 4 3 3 5" xfId="573" xr:uid="{91FA2B60-FB22-4928-AC53-70C90195839A}"/>
    <cellStyle name="Normal 10 4 3 4" xfId="574" xr:uid="{7CC1A945-31E8-4DDE-BD34-89182B2468A1}"/>
    <cellStyle name="Normal 10 4 3 4 2" xfId="575" xr:uid="{875125BD-AB97-4977-A07B-DAF4B7AE6A59}"/>
    <cellStyle name="Normal 10 4 3 4 3" xfId="576" xr:uid="{431C58D3-256F-4E2C-A1A5-F8EE91CE3A1F}"/>
    <cellStyle name="Normal 10 4 3 4 4" xfId="577" xr:uid="{C893097E-57F0-41CD-BDA5-0F12D2E45ECF}"/>
    <cellStyle name="Normal 10 4 3 5" xfId="578" xr:uid="{20928D67-8E08-466A-AF32-9136D11ACF7C}"/>
    <cellStyle name="Normal 10 4 3 5 2" xfId="579" xr:uid="{30DEB8EA-B129-4512-B98A-50162CCAB270}"/>
    <cellStyle name="Normal 10 4 3 5 3" xfId="580" xr:uid="{7F6A7DA6-136D-48C2-B7C4-FE869754D57D}"/>
    <cellStyle name="Normal 10 4 3 5 4" xfId="581" xr:uid="{8DAD5215-86CA-428A-A212-ACB63CAAE6DC}"/>
    <cellStyle name="Normal 10 4 3 6" xfId="582" xr:uid="{BEBF3835-FE5C-446B-8837-B2C6562F7C5A}"/>
    <cellStyle name="Normal 10 4 3 7" xfId="583" xr:uid="{C033EB7F-A08E-469E-95F6-A6DC6BB8ECA2}"/>
    <cellStyle name="Normal 10 4 3 8" xfId="584" xr:uid="{C4A5F19F-EC5B-4E2C-8B83-B5E3E4846DA1}"/>
    <cellStyle name="Normal 10 4 4" xfId="585" xr:uid="{E01521DC-BEA2-4564-806C-22765779A808}"/>
    <cellStyle name="Normal 10 4 4 2" xfId="586" xr:uid="{FACFCD15-D360-4E91-AF13-4F7D08DE4963}"/>
    <cellStyle name="Normal 10 4 4 2 2" xfId="587" xr:uid="{A7693C6C-02A5-466A-B9FA-B5747F8F89A9}"/>
    <cellStyle name="Normal 10 4 4 2 2 2" xfId="588" xr:uid="{25806075-7E80-4AB1-AA15-AE84A257AC88}"/>
    <cellStyle name="Normal 10 4 4 2 2 3" xfId="589" xr:uid="{F38F4633-136B-4D7A-89E2-B92642C85449}"/>
    <cellStyle name="Normal 10 4 4 2 2 4" xfId="590" xr:uid="{73E83774-5E1C-4589-A1CD-67FFAF7FFDC7}"/>
    <cellStyle name="Normal 10 4 4 2 3" xfId="591" xr:uid="{F7A178C4-30AF-464A-85C8-2D07FF485184}"/>
    <cellStyle name="Normal 10 4 4 2 4" xfId="592" xr:uid="{6AFC4849-FC98-44F5-86FA-BB374B1068C8}"/>
    <cellStyle name="Normal 10 4 4 2 5" xfId="593" xr:uid="{7D8BA743-CC2F-4E04-B309-24EEE5CD1B0F}"/>
    <cellStyle name="Normal 10 4 4 3" xfId="594" xr:uid="{1F9862FA-0C68-4342-A39E-BB05D6C47F0C}"/>
    <cellStyle name="Normal 10 4 4 3 2" xfId="595" xr:uid="{09CDC674-1072-48BF-B8CC-36A1EAA62081}"/>
    <cellStyle name="Normal 10 4 4 3 3" xfId="596" xr:uid="{054CADD5-E095-4CCD-B5D8-A9DD69265308}"/>
    <cellStyle name="Normal 10 4 4 3 4" xfId="597" xr:uid="{7193AC34-05DE-4B0F-B314-836E438D8A96}"/>
    <cellStyle name="Normal 10 4 4 4" xfId="598" xr:uid="{904C42C2-DF73-49F6-A13D-33DCA8FCC1C1}"/>
    <cellStyle name="Normal 10 4 4 4 2" xfId="599" xr:uid="{99961A0E-BEB5-408B-9571-F63D3F4F18A6}"/>
    <cellStyle name="Normal 10 4 4 4 3" xfId="600" xr:uid="{DCA4770E-0F70-4717-B77B-BA3A688F7635}"/>
    <cellStyle name="Normal 10 4 4 4 4" xfId="601" xr:uid="{4C06CD39-5D18-46E0-BCA6-0FAA89FA4FA8}"/>
    <cellStyle name="Normal 10 4 4 5" xfId="602" xr:uid="{6392F4AA-D030-40A0-9C87-0D92C309EC4F}"/>
    <cellStyle name="Normal 10 4 4 6" xfId="603" xr:uid="{DC4391A5-3AD0-4246-8A59-04F90CCA1C5B}"/>
    <cellStyle name="Normal 10 4 4 7" xfId="604" xr:uid="{1E63172B-78B7-49F0-AB00-768E422783E8}"/>
    <cellStyle name="Normal 10 4 5" xfId="605" xr:uid="{9DF5C238-968B-4F03-B62C-6E7CDEF5F279}"/>
    <cellStyle name="Normal 10 4 5 2" xfId="606" xr:uid="{E42326FE-2E9B-4E47-8CBC-A358AC0F53C8}"/>
    <cellStyle name="Normal 10 4 5 2 2" xfId="607" xr:uid="{4C08F499-FF1A-430B-AB49-E9F63FC40638}"/>
    <cellStyle name="Normal 10 4 5 2 3" xfId="608" xr:uid="{C9E9FE54-E7B3-49FA-ADB4-086B459588C7}"/>
    <cellStyle name="Normal 10 4 5 2 4" xfId="609" xr:uid="{EBDBC79D-3334-451F-B14B-E88734348FCD}"/>
    <cellStyle name="Normal 10 4 5 3" xfId="610" xr:uid="{016E8C5D-6ED7-434D-B806-187B853DF12A}"/>
    <cellStyle name="Normal 10 4 5 3 2" xfId="611" xr:uid="{83288885-4E23-4060-B2CE-1608FF44E60F}"/>
    <cellStyle name="Normal 10 4 5 3 3" xfId="612" xr:uid="{45E879C5-B487-4067-98E3-A256A71E67A2}"/>
    <cellStyle name="Normal 10 4 5 3 4" xfId="613" xr:uid="{AB117B51-F1FD-4CB1-9C78-75AF576EBFE1}"/>
    <cellStyle name="Normal 10 4 5 4" xfId="614" xr:uid="{2B6092B6-B143-4757-BD9B-E5E08BCB35C3}"/>
    <cellStyle name="Normal 10 4 5 5" xfId="615" xr:uid="{206C0A7F-822B-4C23-B159-134D8DE17172}"/>
    <cellStyle name="Normal 10 4 5 6" xfId="616" xr:uid="{999B6E4F-E086-4ACC-BDCB-EA702F731301}"/>
    <cellStyle name="Normal 10 4 6" xfId="617" xr:uid="{BD57BBBB-961A-4CBB-A857-B7764BD5D8F4}"/>
    <cellStyle name="Normal 10 4 6 2" xfId="618" xr:uid="{A9A2DBCF-473B-42ED-AF65-C5F93F61D0DF}"/>
    <cellStyle name="Normal 10 4 6 2 2" xfId="619" xr:uid="{29696317-6AF9-4513-8A7F-A9764C96382E}"/>
    <cellStyle name="Normal 10 4 6 2 3" xfId="620" xr:uid="{093F98E4-6C05-47F8-8A93-817810AE8EE4}"/>
    <cellStyle name="Normal 10 4 6 2 4" xfId="621" xr:uid="{A193386A-E9F7-4271-9E2D-56F0BAF672B3}"/>
    <cellStyle name="Normal 10 4 6 3" xfId="622" xr:uid="{0520428D-50E5-4E0D-A627-1FD03733A120}"/>
    <cellStyle name="Normal 10 4 6 4" xfId="623" xr:uid="{E7356CD3-9493-465B-A842-1218E51140A9}"/>
    <cellStyle name="Normal 10 4 6 5" xfId="624" xr:uid="{B32A57DB-F9BC-4EB5-8917-78D03165D9BB}"/>
    <cellStyle name="Normal 10 4 7" xfId="625" xr:uid="{E8B85B33-C054-481F-A644-CC7AA6C7F7FC}"/>
    <cellStyle name="Normal 10 4 7 2" xfId="626" xr:uid="{18D36D26-64CB-493E-9EFD-6C56442249F2}"/>
    <cellStyle name="Normal 10 4 7 3" xfId="627" xr:uid="{D217D162-7200-4373-8B84-26237106BD31}"/>
    <cellStyle name="Normal 10 4 7 4" xfId="628" xr:uid="{CD151F3E-20D6-4678-A900-65F42F888CA9}"/>
    <cellStyle name="Normal 10 4 8" xfId="629" xr:uid="{BFA003F8-963D-4F1D-8EBC-847576377C9D}"/>
    <cellStyle name="Normal 10 4 8 2" xfId="630" xr:uid="{BDEEB927-7743-4B49-983C-AC1EE5A0A466}"/>
    <cellStyle name="Normal 10 4 8 3" xfId="631" xr:uid="{237F23B2-5A1C-4D99-9B4B-967075202B26}"/>
    <cellStyle name="Normal 10 4 8 4" xfId="632" xr:uid="{AC332834-4159-45BE-B209-5AE6CCC6CB37}"/>
    <cellStyle name="Normal 10 4 9" xfId="633" xr:uid="{E2359954-D86A-40E0-8D54-B17821CFD926}"/>
    <cellStyle name="Normal 10 5" xfId="58" xr:uid="{7F4C2F73-5507-4AC3-A487-7A0954CF7E6B}"/>
    <cellStyle name="Normal 10 5 2" xfId="59" xr:uid="{0072A2BB-0EA8-485E-81FC-B14ED611693F}"/>
    <cellStyle name="Normal 10 5 2 2" xfId="634" xr:uid="{ECF5BB64-5AA6-40D8-9A5C-62586FEF0399}"/>
    <cellStyle name="Normal 10 5 2 2 2" xfId="635" xr:uid="{5F4AB0A5-83A3-46D4-ABDA-2263B9AB6E04}"/>
    <cellStyle name="Normal 10 5 2 2 2 2" xfId="636" xr:uid="{832B6640-93CE-4352-A0C5-58943E6C4E69}"/>
    <cellStyle name="Normal 10 5 2 2 2 2 2" xfId="4410" xr:uid="{62CEF850-B9AB-4183-98CF-CFF0E3A233CB}"/>
    <cellStyle name="Normal 10 5 2 2 2 3" xfId="637" xr:uid="{7CBF7255-9737-4377-8432-0FE7139BDB66}"/>
    <cellStyle name="Normal 10 5 2 2 2 4" xfId="638" xr:uid="{EAC64233-8DA4-41CA-ABEE-0D9375A0C3AE}"/>
    <cellStyle name="Normal 10 5 2 2 3" xfId="639" xr:uid="{84B1E285-C9DA-41D8-B1A3-B5BEAFDD8029}"/>
    <cellStyle name="Normal 10 5 2 2 3 2" xfId="640" xr:uid="{6063D73A-C230-4636-B092-9E36AF8755FC}"/>
    <cellStyle name="Normal 10 5 2 2 3 3" xfId="641" xr:uid="{9FC4DC7F-6E70-4BAE-96EB-71FE0EB92226}"/>
    <cellStyle name="Normal 10 5 2 2 3 4" xfId="642" xr:uid="{A00012BC-F55A-44E4-8632-0B98F0841EF7}"/>
    <cellStyle name="Normal 10 5 2 2 4" xfId="643" xr:uid="{D94496C1-E748-4413-82D6-E566BFFB5ED1}"/>
    <cellStyle name="Normal 10 5 2 2 5" xfId="644" xr:uid="{46F05F92-5040-463B-ACCC-35E48D53CFDF}"/>
    <cellStyle name="Normal 10 5 2 2 6" xfId="645" xr:uid="{2709894E-9388-4D34-B650-0E1A2AAAF5D8}"/>
    <cellStyle name="Normal 10 5 2 3" xfId="646" xr:uid="{74319C8D-9B03-4FB4-9257-D9CCAA2E5106}"/>
    <cellStyle name="Normal 10 5 2 3 2" xfId="647" xr:uid="{C1D39FF3-3C27-483D-BF4C-118AAC36DB0A}"/>
    <cellStyle name="Normal 10 5 2 3 2 2" xfId="648" xr:uid="{E0F55FD3-603E-4DE7-B6A0-7531694D036F}"/>
    <cellStyle name="Normal 10 5 2 3 2 3" xfId="649" xr:uid="{B84D7039-F1A3-4946-AE72-28BFA2C63877}"/>
    <cellStyle name="Normal 10 5 2 3 2 4" xfId="650" xr:uid="{E718DF91-803C-4E49-B665-4DD8FD44A51B}"/>
    <cellStyle name="Normal 10 5 2 3 3" xfId="651" xr:uid="{955560F9-B2C3-4AB8-896D-7E47704791FE}"/>
    <cellStyle name="Normal 10 5 2 3 4" xfId="652" xr:uid="{2E211E93-9EF9-414C-B869-7E0001EE6C61}"/>
    <cellStyle name="Normal 10 5 2 3 5" xfId="653" xr:uid="{8AEC278A-D77F-49C2-AE17-410BAC557B95}"/>
    <cellStyle name="Normal 10 5 2 4" xfId="654" xr:uid="{84E3ADD2-8E4D-494A-9CA6-E0C43BB9A2BD}"/>
    <cellStyle name="Normal 10 5 2 4 2" xfId="655" xr:uid="{6AB68D19-5099-46AD-8949-DF941EB9B495}"/>
    <cellStyle name="Normal 10 5 2 4 3" xfId="656" xr:uid="{BD5B1928-D31D-4080-80C2-534EB41508ED}"/>
    <cellStyle name="Normal 10 5 2 4 4" xfId="657" xr:uid="{9A1DDC70-32B6-4C43-BBC2-1E2F05FD5D93}"/>
    <cellStyle name="Normal 10 5 2 5" xfId="658" xr:uid="{EF62ACDE-0C6A-405E-86DE-A4F4B63D317E}"/>
    <cellStyle name="Normal 10 5 2 5 2" xfId="659" xr:uid="{F6448111-56F2-4EC2-BEC2-987AD528CA65}"/>
    <cellStyle name="Normal 10 5 2 5 3" xfId="660" xr:uid="{74378F6E-A811-4298-B5DC-FA4B204A62EE}"/>
    <cellStyle name="Normal 10 5 2 5 4" xfId="661" xr:uid="{0AFD73BB-C19E-45CC-8E8B-85F46ABB409D}"/>
    <cellStyle name="Normal 10 5 2 6" xfId="662" xr:uid="{3510B21B-67FE-4E2F-9A8E-41B54E4438E4}"/>
    <cellStyle name="Normal 10 5 2 7" xfId="663" xr:uid="{87545C74-5F00-409B-A3EE-34A1801356D1}"/>
    <cellStyle name="Normal 10 5 2 8" xfId="664" xr:uid="{D7590D1B-9529-4A0F-8320-56520D9B2C0B}"/>
    <cellStyle name="Normal 10 5 3" xfId="665" xr:uid="{12FB5D70-A5FB-47CC-A019-9C7890B70C03}"/>
    <cellStyle name="Normal 10 5 3 2" xfId="666" xr:uid="{3B6EA4E8-A28B-434B-9B2C-DD063BF377AC}"/>
    <cellStyle name="Normal 10 5 3 2 2" xfId="667" xr:uid="{5E394D10-AA8E-45BA-8AE4-0147FD9E4827}"/>
    <cellStyle name="Normal 10 5 3 2 2 2" xfId="4411" xr:uid="{3F76417B-0AAE-47D5-9DAF-7001E1D377B7}"/>
    <cellStyle name="Normal 10 5 3 2 3" xfId="668" xr:uid="{A5580CF6-73C4-4414-B60D-7A206EFF919C}"/>
    <cellStyle name="Normal 10 5 3 2 4" xfId="669" xr:uid="{09BFDDF1-52F1-467A-A596-FD4CE252F14B}"/>
    <cellStyle name="Normal 10 5 3 3" xfId="670" xr:uid="{3ED6BD41-EB93-4D0F-A0CD-8BBCE29A8F53}"/>
    <cellStyle name="Normal 10 5 3 3 2" xfId="671" xr:uid="{8D21DEA1-EC91-46A0-8ADB-82DB15AD8DED}"/>
    <cellStyle name="Normal 10 5 3 3 3" xfId="672" xr:uid="{0A5804F3-6337-4B25-9BF0-6E7D9ABFB0DA}"/>
    <cellStyle name="Normal 10 5 3 3 4" xfId="673" xr:uid="{330BE5FE-ADC0-4950-BDE3-D73F2A119FA2}"/>
    <cellStyle name="Normal 10 5 3 4" xfId="674" xr:uid="{B87C2364-D846-49D2-A771-C19E9D4883AD}"/>
    <cellStyle name="Normal 10 5 3 5" xfId="675" xr:uid="{61896EC1-129E-47FA-922D-CB0A51C76461}"/>
    <cellStyle name="Normal 10 5 3 6" xfId="676" xr:uid="{9F241800-DEC9-4DC3-A320-0DE28824E4CB}"/>
    <cellStyle name="Normal 10 5 4" xfId="677" xr:uid="{E92135C1-DFB9-49E0-8671-9F2D75D52EFE}"/>
    <cellStyle name="Normal 10 5 4 2" xfId="678" xr:uid="{76035535-DCBA-4959-8FA2-DBFE106970E3}"/>
    <cellStyle name="Normal 10 5 4 2 2" xfId="679" xr:uid="{DF03AD4D-D34C-4015-88A5-6A1426C85E37}"/>
    <cellStyle name="Normal 10 5 4 2 3" xfId="680" xr:uid="{7DB64086-BCB5-446A-B927-7E2CF72E7B98}"/>
    <cellStyle name="Normal 10 5 4 2 4" xfId="681" xr:uid="{B80067D2-2D6A-49D5-B5F0-00DE9B4ADA7A}"/>
    <cellStyle name="Normal 10 5 4 3" xfId="682" xr:uid="{A1540689-84BC-408B-A479-41AE344FDE34}"/>
    <cellStyle name="Normal 10 5 4 4" xfId="683" xr:uid="{695140C8-882D-4A1C-8215-AC20FC08FB69}"/>
    <cellStyle name="Normal 10 5 4 5" xfId="684" xr:uid="{4F6AA437-C4ED-4DB4-ACAD-1A206E74B025}"/>
    <cellStyle name="Normal 10 5 5" xfId="685" xr:uid="{C2507BF7-A857-4178-B78A-EC4E2DA3724E}"/>
    <cellStyle name="Normal 10 5 5 2" xfId="686" xr:uid="{4D08C826-FB59-4C5A-A899-087961047876}"/>
    <cellStyle name="Normal 10 5 5 3" xfId="687" xr:uid="{36231FA5-C871-45C0-9040-072D9D71CF91}"/>
    <cellStyle name="Normal 10 5 5 4" xfId="688" xr:uid="{62AE7E38-E0A7-4D68-A1EB-3C334CCAF9DB}"/>
    <cellStyle name="Normal 10 5 6" xfId="689" xr:uid="{1D718B43-82F2-4364-AC57-059C51EA6B27}"/>
    <cellStyle name="Normal 10 5 6 2" xfId="690" xr:uid="{6D523EF8-C80B-49FB-88E2-69539C71C548}"/>
    <cellStyle name="Normal 10 5 6 3" xfId="691" xr:uid="{8468EF9D-17F5-4C5C-B833-397A6009DF47}"/>
    <cellStyle name="Normal 10 5 6 4" xfId="692" xr:uid="{130A3BBF-8BC8-40A3-94E0-D9B6B12F433F}"/>
    <cellStyle name="Normal 10 5 7" xfId="693" xr:uid="{55C60318-9F0E-4BDF-B28F-9B7597492806}"/>
    <cellStyle name="Normal 10 5 8" xfId="694" xr:uid="{833295E0-C033-4218-BEA9-A6D7AD0A5E12}"/>
    <cellStyle name="Normal 10 5 9" xfId="695" xr:uid="{5EA94D96-A9B1-43E1-ADA3-DF753604DFFB}"/>
    <cellStyle name="Normal 10 6" xfId="60" xr:uid="{8C7A4973-A4F8-421E-BB2B-7CFB3CFAF6BC}"/>
    <cellStyle name="Normal 10 6 2" xfId="696" xr:uid="{DF10937A-E862-4500-8A65-7F2614929301}"/>
    <cellStyle name="Normal 10 6 2 2" xfId="697" xr:uid="{1D5BF81B-E7E8-438E-9F04-E74BE52691C4}"/>
    <cellStyle name="Normal 10 6 2 2 2" xfId="698" xr:uid="{C95778AB-AB20-4036-BCAF-E4A3D2521A15}"/>
    <cellStyle name="Normal 10 6 2 2 2 2" xfId="3826" xr:uid="{505B624A-D277-47CB-B9C9-B222BFE31911}"/>
    <cellStyle name="Normal 10 6 2 2 3" xfId="699" xr:uid="{E8DA5C52-E047-466D-AF19-59AB7817C061}"/>
    <cellStyle name="Normal 10 6 2 2 4" xfId="700" xr:uid="{77FA3A64-CA38-4AB3-B874-EEBE0AD471F0}"/>
    <cellStyle name="Normal 10 6 2 3" xfId="701" xr:uid="{AB9B81C8-7D1B-45A4-BFBB-26B100427496}"/>
    <cellStyle name="Normal 10 6 2 3 2" xfId="702" xr:uid="{97639B8B-CB65-4F1B-B849-AAA9FA29FF87}"/>
    <cellStyle name="Normal 10 6 2 3 3" xfId="703" xr:uid="{A0D27291-A57E-4508-83E1-F8A58F00571E}"/>
    <cellStyle name="Normal 10 6 2 3 4" xfId="704" xr:uid="{B2205F02-3425-4601-A84D-764C13E700EA}"/>
    <cellStyle name="Normal 10 6 2 4" xfId="705" xr:uid="{17155A77-6E3F-4502-B846-E15E09FD87C5}"/>
    <cellStyle name="Normal 10 6 2 5" xfId="706" xr:uid="{2E111F48-C697-425E-A9E6-1696D54DEDFA}"/>
    <cellStyle name="Normal 10 6 2 6" xfId="707" xr:uid="{8287B268-C0AF-466E-BDA9-98913DD8C2BA}"/>
    <cellStyle name="Normal 10 6 3" xfId="708" xr:uid="{BD41DD23-A9D0-4BB3-8EAC-1F2F1A7F3671}"/>
    <cellStyle name="Normal 10 6 3 2" xfId="709" xr:uid="{755DB431-3A4E-4486-AF06-F849CC8A7DA4}"/>
    <cellStyle name="Normal 10 6 3 2 2" xfId="710" xr:uid="{B588D443-2AA1-480B-AD60-3B1E59D99529}"/>
    <cellStyle name="Normal 10 6 3 2 3" xfId="711" xr:uid="{7436E6CD-4454-4C93-A6AA-D4C467A600D6}"/>
    <cellStyle name="Normal 10 6 3 2 4" xfId="712" xr:uid="{91AF90E8-060A-429A-84CE-416E231F310D}"/>
    <cellStyle name="Normal 10 6 3 3" xfId="713" xr:uid="{7BE9077E-76F4-41E7-BD49-7A63CB6F6EEC}"/>
    <cellStyle name="Normal 10 6 3 4" xfId="714" xr:uid="{261DD582-CAD9-4113-9118-03D5B0DC40F4}"/>
    <cellStyle name="Normal 10 6 3 5" xfId="715" xr:uid="{9451D139-9014-41DC-AE9B-A2AAEF9602C0}"/>
    <cellStyle name="Normal 10 6 4" xfId="716" xr:uid="{A1B59F2B-E759-4086-AE1B-5D0B5C4BE0EA}"/>
    <cellStyle name="Normal 10 6 4 2" xfId="717" xr:uid="{8AEE04EF-974C-42E0-BFD9-B7D3044E3AF8}"/>
    <cellStyle name="Normal 10 6 4 3" xfId="718" xr:uid="{86CA6377-8FED-4780-8C72-0DAB1A74C4CD}"/>
    <cellStyle name="Normal 10 6 4 4" xfId="719" xr:uid="{2BA30A46-6F59-4EC8-B0CB-CCAB8541E288}"/>
    <cellStyle name="Normal 10 6 5" xfId="720" xr:uid="{E4F76203-6884-4386-B132-6412D8409FAA}"/>
    <cellStyle name="Normal 10 6 5 2" xfId="721" xr:uid="{F0C7E583-06A0-4E73-8BF7-96A9B38E35A3}"/>
    <cellStyle name="Normal 10 6 5 3" xfId="722" xr:uid="{103E7749-D34C-472C-933B-93EF645A7B41}"/>
    <cellStyle name="Normal 10 6 5 4" xfId="723" xr:uid="{75C59C4F-D3A2-4B62-A932-94796EAC4988}"/>
    <cellStyle name="Normal 10 6 6" xfId="724" xr:uid="{A666F92A-ADB4-4F7F-AAC6-AD327D98B1AC}"/>
    <cellStyle name="Normal 10 6 7" xfId="725" xr:uid="{21666C2B-7CC1-4686-83F8-19080D6A61EA}"/>
    <cellStyle name="Normal 10 6 8" xfId="726" xr:uid="{A13E267D-C207-470E-8E96-3D3AE2B2DC37}"/>
    <cellStyle name="Normal 10 7" xfId="727" xr:uid="{6DE1C339-DB1B-4FAB-8F9D-A324FEFC0D6F}"/>
    <cellStyle name="Normal 10 7 2" xfId="728" xr:uid="{4FED02D1-9674-4554-81A8-B46B771FCDAF}"/>
    <cellStyle name="Normal 10 7 2 2" xfId="729" xr:uid="{C68F114B-E07F-40EA-A636-6317F2907695}"/>
    <cellStyle name="Normal 10 7 2 2 2" xfId="730" xr:uid="{35AEDBDC-0300-4624-A185-28B45967FA18}"/>
    <cellStyle name="Normal 10 7 2 2 3" xfId="731" xr:uid="{C7540C87-F2CE-402A-B8B6-4916140F2973}"/>
    <cellStyle name="Normal 10 7 2 2 4" xfId="732" xr:uid="{1B670D72-85CD-4BBB-9DA2-4288F98E3820}"/>
    <cellStyle name="Normal 10 7 2 3" xfId="733" xr:uid="{5C008824-F51B-497D-9912-F6F29BF744D9}"/>
    <cellStyle name="Normal 10 7 2 4" xfId="734" xr:uid="{DE2E0308-594F-47D9-BBA5-D762AAEE44D9}"/>
    <cellStyle name="Normal 10 7 2 5" xfId="735" xr:uid="{4A84962F-6BD9-450C-AE7F-35153D59480C}"/>
    <cellStyle name="Normal 10 7 3" xfId="736" xr:uid="{92F4480F-0058-4580-A708-FEFCD3E02400}"/>
    <cellStyle name="Normal 10 7 3 2" xfId="737" xr:uid="{0028BF28-C799-45DD-88F6-33E4E4A6C2CD}"/>
    <cellStyle name="Normal 10 7 3 3" xfId="738" xr:uid="{86AD7B15-108E-4BF5-ABC7-7E176092C702}"/>
    <cellStyle name="Normal 10 7 3 4" xfId="739" xr:uid="{3548C2A1-6D65-40CC-8610-65C725502457}"/>
    <cellStyle name="Normal 10 7 4" xfId="740" xr:uid="{543FF6DF-5303-4ADD-A288-2A9805B220A3}"/>
    <cellStyle name="Normal 10 7 4 2" xfId="741" xr:uid="{D7B4E3C7-D7E9-43E8-8AF0-617D55C257D9}"/>
    <cellStyle name="Normal 10 7 4 3" xfId="742" xr:uid="{8D8AA0BE-AE0F-4A39-8F3E-81D40ABB7BF1}"/>
    <cellStyle name="Normal 10 7 4 4" xfId="743" xr:uid="{FA3D8310-84B6-4789-A571-721EAFBDA4BF}"/>
    <cellStyle name="Normal 10 7 5" xfId="744" xr:uid="{A01ED5FD-EAD3-4FE9-A198-D3BCC177B67A}"/>
    <cellStyle name="Normal 10 7 6" xfId="745" xr:uid="{4121EC05-A302-43E2-AE51-AB429C4EE345}"/>
    <cellStyle name="Normal 10 7 7" xfId="746" xr:uid="{7A95A14D-A555-455A-9763-955FEF52B3E5}"/>
    <cellStyle name="Normal 10 8" xfId="747" xr:uid="{953738AF-CBFA-403F-B526-22BCB1560B5B}"/>
    <cellStyle name="Normal 10 8 2" xfId="748" xr:uid="{41E935FB-9F69-4F63-95AA-0629C78655FA}"/>
    <cellStyle name="Normal 10 8 2 2" xfId="749" xr:uid="{7665E567-D824-4AF7-815A-88FC39CE4618}"/>
    <cellStyle name="Normal 10 8 2 3" xfId="750" xr:uid="{3FE2CBB3-900E-4474-88BF-A2A57F962422}"/>
    <cellStyle name="Normal 10 8 2 4" xfId="751" xr:uid="{ED832D79-720E-4FB9-9E6A-21830DAD2EFA}"/>
    <cellStyle name="Normal 10 8 3" xfId="752" xr:uid="{48270000-BF65-44B9-A8FC-B129A70736C5}"/>
    <cellStyle name="Normal 10 8 3 2" xfId="753" xr:uid="{891106DA-37A4-418C-9012-C18B87A15568}"/>
    <cellStyle name="Normal 10 8 3 3" xfId="754" xr:uid="{433E3F7C-B4F1-4677-8940-6CC4F28A4C76}"/>
    <cellStyle name="Normal 10 8 3 4" xfId="755" xr:uid="{ECE8A09F-FD37-455F-B55F-0A5965A06F5A}"/>
    <cellStyle name="Normal 10 8 4" xfId="756" xr:uid="{8EDA9F1B-B63D-4CC6-AC35-7C5D0A7972B7}"/>
    <cellStyle name="Normal 10 8 5" xfId="757" xr:uid="{ACA25917-C8F4-4508-943A-17CE713ACCA2}"/>
    <cellStyle name="Normal 10 8 6" xfId="758" xr:uid="{5F010CDF-86EA-4A5A-BCF7-FEFE4E5369F6}"/>
    <cellStyle name="Normal 10 9" xfId="759" xr:uid="{FD943713-9C8C-433C-B0A0-682A22613E06}"/>
    <cellStyle name="Normal 10 9 2" xfId="760" xr:uid="{45B5D518-B943-48C4-91F8-C81C4FD29268}"/>
    <cellStyle name="Normal 10 9 2 2" xfId="761" xr:uid="{D01CCE6B-0D8A-4391-A45A-3788D79E6486}"/>
    <cellStyle name="Normal 10 9 2 2 2" xfId="4301" xr:uid="{7BC8BA45-2656-4A1A-ABCF-9E17810F2E38}"/>
    <cellStyle name="Normal 10 9 2 3" xfId="762" xr:uid="{E7DDDB75-87AD-4B31-9D00-B70EDFBC2049}"/>
    <cellStyle name="Normal 10 9 2 4" xfId="763" xr:uid="{E4101A20-A4D6-420B-88BC-9F1D4FF22912}"/>
    <cellStyle name="Normal 10 9 3" xfId="764" xr:uid="{D745218F-497E-4BB0-B633-C05D0C791122}"/>
    <cellStyle name="Normal 10 9 4" xfId="765" xr:uid="{7BED8175-B4B3-4CD1-94E0-9B8ECD296F7F}"/>
    <cellStyle name="Normal 10 9 5" xfId="766" xr:uid="{AE7532C5-1886-471D-9586-9CDE9218D4EA}"/>
    <cellStyle name="Normal 11" xfId="61" xr:uid="{650A09F2-0116-4073-9DDC-FD9DD3D19B87}"/>
    <cellStyle name="Normal 11 2" xfId="3698" xr:uid="{EDEEAFF2-B895-4F7E-9ECE-2FBAA0B15654}"/>
    <cellStyle name="Normal 11 3" xfId="4306" xr:uid="{664029F2-C3D9-487B-BF74-77E1300E7C00}"/>
    <cellStyle name="Normal 12" xfId="62" xr:uid="{38FEDA26-DA99-44B5-91AC-E49D44BA4286}"/>
    <cellStyle name="Normal 12 2" xfId="3699" xr:uid="{041E3AE1-4355-4ABE-ABFA-266230079CCF}"/>
    <cellStyle name="Normal 13" xfId="63" xr:uid="{16830DAA-E886-4AFB-9E0C-B84FBF1DF110}"/>
    <cellStyle name="Normal 13 2" xfId="64" xr:uid="{7D5A62F9-E0D0-4F0D-849A-7E761B9D6A04}"/>
    <cellStyle name="Normal 13 2 2" xfId="3700" xr:uid="{E95BAE0B-1B09-449B-AAF1-85C9DCEF6F5E}"/>
    <cellStyle name="Normal 13 2 3" xfId="4308" xr:uid="{EB0478F4-4611-403D-B230-7A6453600C40}"/>
    <cellStyle name="Normal 13 3" xfId="3701" xr:uid="{26AA6A32-6ECB-48BE-996E-C703464E4147}"/>
    <cellStyle name="Normal 13 3 2" xfId="4392" xr:uid="{9505AFDE-13FD-4656-B994-8ABA8A950F27}"/>
    <cellStyle name="Normal 13 3 3" xfId="4309" xr:uid="{D94EB5B7-C145-4757-800B-882B93B6A86F}"/>
    <cellStyle name="Normal 13 4" xfId="4310" xr:uid="{C645ADED-455C-469D-A311-B01EB5C9D97E}"/>
    <cellStyle name="Normal 13 5" xfId="4307" xr:uid="{B20F2623-53E0-4DA8-B4A8-E0EE5D31A576}"/>
    <cellStyle name="Normal 14" xfId="65" xr:uid="{D06A995E-4DAE-4999-BFEE-E0E26641EE88}"/>
    <cellStyle name="Normal 14 18" xfId="4312" xr:uid="{17232B37-5F8C-42F9-930F-7BE8C76E878F}"/>
    <cellStyle name="Normal 14 2" xfId="185" xr:uid="{FD6F83EC-05A5-4D9F-B5F3-795F0159B1D3}"/>
    <cellStyle name="Normal 14 2 2" xfId="186" xr:uid="{056896BC-EC6B-4D98-9A35-7286EFC87821}"/>
    <cellStyle name="Normal 14 2 2 2" xfId="3702" xr:uid="{85841A34-1E3C-4E8F-A537-01337ACC1673}"/>
    <cellStyle name="Normal 14 2 3" xfId="3703" xr:uid="{CD826E45-5D8A-419B-80DA-F0BC2AE46154}"/>
    <cellStyle name="Normal 14 3" xfId="3704" xr:uid="{681EF2E7-EFF0-4AF1-88ED-90A3DDF344E5}"/>
    <cellStyle name="Normal 14 4" xfId="4311" xr:uid="{E362CF7B-91EF-4087-9D74-2CBD40A12AEF}"/>
    <cellStyle name="Normal 15" xfId="66" xr:uid="{15723F77-4231-4FE4-87A1-993EE3E018A8}"/>
    <cellStyle name="Normal 15 2" xfId="67" xr:uid="{71705472-7EFF-444B-A46B-196D4C4139FB}"/>
    <cellStyle name="Normal 15 2 2" xfId="3705" xr:uid="{17397423-7749-4F75-9337-AACAFB97265E}"/>
    <cellStyle name="Normal 15 3" xfId="3706" xr:uid="{25879B78-89A2-4FAF-A1DD-49A8C41F5E9A}"/>
    <cellStyle name="Normal 15 3 2" xfId="4393" xr:uid="{D52919F0-35FE-4980-A280-F8F3B8E08E94}"/>
    <cellStyle name="Normal 15 3 3" xfId="4314" xr:uid="{651D383D-CCFE-4FA9-AF23-20F6C11BCE49}"/>
    <cellStyle name="Normal 15 4" xfId="4313" xr:uid="{506AEDE4-B5B2-4541-8209-B6E93B76D2D4}"/>
    <cellStyle name="Normal 16" xfId="68" xr:uid="{DEB85398-A20A-490B-957D-1378D2A85700}"/>
    <cellStyle name="Normal 16 2" xfId="3707" xr:uid="{87E3B5A3-BBB7-4FCC-B6EE-858DE741E346}"/>
    <cellStyle name="Normal 16 2 2" xfId="4394" xr:uid="{3804F732-535D-4CAE-8EF7-5737782A328A}"/>
    <cellStyle name="Normal 16 2 3" xfId="4315" xr:uid="{ECD66149-696A-4B32-B420-DD8DC44DBA76}"/>
    <cellStyle name="Normal 17" xfId="69" xr:uid="{2472AAA0-1175-47B0-ACC6-E97BD4EDB1DF}"/>
    <cellStyle name="Normal 17 2" xfId="3708" xr:uid="{D46589B8-D771-499C-B84F-70BB50865FCB}"/>
    <cellStyle name="Normal 17 2 2" xfId="4395" xr:uid="{6FCA20E7-E8E3-48E5-B4CB-1A73D9113103}"/>
    <cellStyle name="Normal 17 2 3" xfId="4317" xr:uid="{BCD2757B-11D7-4F99-AEDB-9CB6A0E699EB}"/>
    <cellStyle name="Normal 17 3" xfId="4318" xr:uid="{53978380-BA99-40C8-BF81-05D0344879DF}"/>
    <cellStyle name="Normal 17 4" xfId="4316" xr:uid="{B4092D39-44A2-4F00-B79D-BD05F716A1CB}"/>
    <cellStyle name="Normal 18" xfId="70" xr:uid="{503E0048-FF52-4ED7-9A56-24994B8FA07E}"/>
    <cellStyle name="Normal 18 2" xfId="3709" xr:uid="{4FC9F6A1-B971-479D-9591-F08E30500CCA}"/>
    <cellStyle name="Normal 18 3" xfId="4319" xr:uid="{29BEF8C9-F5CD-411E-932C-D110736F7D5D}"/>
    <cellStyle name="Normal 19" xfId="71" xr:uid="{DBB50ED6-2147-482E-9C12-198D2D9DF6EB}"/>
    <cellStyle name="Normal 19 2" xfId="72" xr:uid="{6A357A5A-D878-4624-AB3E-838E9153BDAF}"/>
    <cellStyle name="Normal 19 2 2" xfId="3710" xr:uid="{42114DEE-BB14-42EB-B267-CDB91A91970E}"/>
    <cellStyle name="Normal 19 3" xfId="3711" xr:uid="{A5A0AD41-CAB2-46D4-820A-D482F3CA45A2}"/>
    <cellStyle name="Normal 2" xfId="3" xr:uid="{0035700C-F3A5-4A6F-B63A-5CE25669DEE2}"/>
    <cellStyle name="Normal 2 2" xfId="73" xr:uid="{0F276325-E11A-4093-B24C-EDC99F978FB7}"/>
    <cellStyle name="Normal 2 2 2" xfId="74" xr:uid="{9587C34A-B57B-4543-BF9C-551EA22F1E46}"/>
    <cellStyle name="Normal 2 2 2 2" xfId="3712" xr:uid="{1587EB27-E5E2-4F90-9D55-A9BB3E92E5AC}"/>
    <cellStyle name="Normal 2 2 3" xfId="3713" xr:uid="{A69C8301-97A0-419B-809E-F6514AEBED9A}"/>
    <cellStyle name="Normal 2 2 3 2" xfId="4436" xr:uid="{033472C7-84BA-4FD5-903B-96FC1691BC22}"/>
    <cellStyle name="Normal 2 2 4" xfId="4320" xr:uid="{16EF6090-2141-4CE2-8BE3-C1FFF85B8AA0}"/>
    <cellStyle name="Normal 2 3" xfId="75" xr:uid="{26C771EE-3E00-4E34-81D2-AE862E11DE44}"/>
    <cellStyle name="Normal 2 3 2" xfId="76" xr:uid="{5993B1EF-35AE-4BF6-9D49-CB3998DA30A8}"/>
    <cellStyle name="Normal 2 3 2 2" xfId="3714" xr:uid="{6D36A6AB-0BCF-4E86-AB1E-1D1600FF4037}"/>
    <cellStyle name="Normal 2 3 2 3" xfId="4322" xr:uid="{08ACEFC4-31D4-46E8-8A41-1B8AA6B6580B}"/>
    <cellStyle name="Normal 2 3 3" xfId="77" xr:uid="{132B1BAF-0A96-4028-81DC-A154BA69CF38}"/>
    <cellStyle name="Normal 2 3 4" xfId="78" xr:uid="{396A3273-412F-421F-B87D-2BF45BAB8988}"/>
    <cellStyle name="Normal 2 3 5" xfId="3715" xr:uid="{556E3BE8-075A-45B3-BCF2-CDDC3DF72A07}"/>
    <cellStyle name="Normal 2 3 6" xfId="4321" xr:uid="{975E3A0B-D2D1-4C08-BFA1-DDC320A50765}"/>
    <cellStyle name="Normal 2 4" xfId="79" xr:uid="{886D4BDD-0BB1-4F20-BB6D-9940C02F4F44}"/>
    <cellStyle name="Normal 2 4 2" xfId="80" xr:uid="{B066D4EF-B8D8-496D-A237-D6906E47E358}"/>
    <cellStyle name="Normal 2 4 3" xfId="3716" xr:uid="{8D6699F3-21C3-48FF-88E2-F8DF50428FE1}"/>
    <cellStyle name="Normal 2 5" xfId="3717" xr:uid="{85B6BA6B-1E50-44C7-BC73-3C460580791A}"/>
    <cellStyle name="Normal 2 5 2" xfId="3732" xr:uid="{5F4A8610-4930-4B6A-B3AD-E1B430E975F7}"/>
    <cellStyle name="Normal 2 6" xfId="3733" xr:uid="{97EDE61E-8DC5-4747-A44E-4692A7F2FFCF}"/>
    <cellStyle name="Normal 20" xfId="187" xr:uid="{26B03059-81CF-41B6-A406-64D2A83A7658}"/>
    <cellStyle name="Normal 20 2" xfId="3718" xr:uid="{D8376323-121C-404C-8F29-68581639E93E}"/>
    <cellStyle name="Normal 20 2 2" xfId="3719" xr:uid="{791A3692-7FC2-4A2C-91BE-3BF40B187B1E}"/>
    <cellStyle name="Normal 20 2 2 2" xfId="4396" xr:uid="{ABE10A68-413A-43F7-ACE1-1C0402A11354}"/>
    <cellStyle name="Normal 20 2 2 3" xfId="4388" xr:uid="{D3E69D50-DCCD-4EC5-8D9A-2D1017180FE5}"/>
    <cellStyle name="Normal 20 2 3" xfId="4391" xr:uid="{26A2730D-0816-4227-948C-DEE3F93103D5}"/>
    <cellStyle name="Normal 20 2 4" xfId="4387" xr:uid="{8AB2ED62-6D0A-4C05-8ED1-CE0E950BCAEE}"/>
    <cellStyle name="Normal 20 3" xfId="3827" xr:uid="{E6A4174F-3A99-485E-8EC7-869ADB994A03}"/>
    <cellStyle name="Normal 20 4" xfId="4323" xr:uid="{FB662E14-8511-4B2B-80AE-7B4C8C532EFD}"/>
    <cellStyle name="Normal 20 5" xfId="4404" xr:uid="{E5F4A884-D267-4DF3-BA97-070E1C416638}"/>
    <cellStyle name="Normal 21" xfId="188" xr:uid="{8E42EED9-1755-427F-9D2B-D57DD7692DA2}"/>
    <cellStyle name="Normal 21 2" xfId="3720" xr:uid="{C97E8F80-3067-46DA-B9B6-E7647CCD4B9E}"/>
    <cellStyle name="Normal 21 2 2" xfId="3721" xr:uid="{0E21FEA5-F87B-47B9-A4A0-0BEC2B5C94F1}"/>
    <cellStyle name="Normal 21 3" xfId="4324" xr:uid="{F63F4239-0893-497B-B883-36DFC898E923}"/>
    <cellStyle name="Normal 22" xfId="767" xr:uid="{06AE9CF5-3F42-4C15-9D14-C2006EFAA7C2}"/>
    <cellStyle name="Normal 22 2" xfId="3662" xr:uid="{952E7C69-7C09-4E25-B4B6-DD091F557EDB}"/>
    <cellStyle name="Normal 22 3" xfId="3661" xr:uid="{0C8A0DF1-0742-4727-9F81-E35DC596BE71}"/>
    <cellStyle name="Normal 22 3 2" xfId="4325" xr:uid="{DBD94301-9474-4986-8030-62CE14E216C1}"/>
    <cellStyle name="Normal 22 3 2 2" xfId="4412" xr:uid="{C6E191A3-0361-4041-82F4-E3CE919AB3E9}"/>
    <cellStyle name="Normal 22 3 3" xfId="4413" xr:uid="{3CACB71D-A7E3-43CD-B784-0DEBA5F50F15}"/>
    <cellStyle name="Normal 22 3 3 2" xfId="4414" xr:uid="{CEC1C974-E30B-4DDA-9E9D-580CC7182A01}"/>
    <cellStyle name="Normal 22 3 3 2 2" xfId="4415" xr:uid="{AB0A8610-BE6F-4F1A-859E-8D3603CE3C84}"/>
    <cellStyle name="Normal 22 4" xfId="3665" xr:uid="{AE20EF9F-BF63-4D4A-8A91-22155E8E7B42}"/>
    <cellStyle name="Normal 22 4 2" xfId="4402" xr:uid="{98FA1565-6F4C-4C42-A7E0-24C8254C5701}"/>
    <cellStyle name="Normal 22 4 3" xfId="4406" xr:uid="{79C66DC2-E219-4204-8878-98F641E8F36B}"/>
    <cellStyle name="Normal 22 4 4" xfId="4405" xr:uid="{02440EE1-3F53-452B-A16E-95F0A8059F21}"/>
    <cellStyle name="Normal 23" xfId="3722" xr:uid="{DCF0705C-1268-4E47-AD85-40D6D675CA06}"/>
    <cellStyle name="Normal 23 2" xfId="4282" xr:uid="{973093B4-CD1A-49FD-87F4-FB39B3F1A53D}"/>
    <cellStyle name="Normal 23 2 2" xfId="4327" xr:uid="{B02907BD-2E24-4322-9D22-661AC6038D69}"/>
    <cellStyle name="Normal 23 3" xfId="4397" xr:uid="{C72C3AC3-FE37-4BE1-8A67-1A250C62554D}"/>
    <cellStyle name="Normal 23 4" xfId="4326" xr:uid="{694A5548-6BC0-45D3-B660-2F6D5B8331E0}"/>
    <cellStyle name="Normal 24" xfId="3723" xr:uid="{9B8B576D-A2AB-4B5D-AD16-AA3B3482773C}"/>
    <cellStyle name="Normal 24 2" xfId="3724" xr:uid="{01F20327-2D87-4E34-A493-3F120F154123}"/>
    <cellStyle name="Normal 24 2 2" xfId="4399" xr:uid="{4A94D421-4F35-4619-B86F-C949809EE653}"/>
    <cellStyle name="Normal 24 2 3" xfId="4329" xr:uid="{D396F135-67F3-47B8-9463-44A6DE11300C}"/>
    <cellStyle name="Normal 24 3" xfId="4398" xr:uid="{11EFA78B-354C-4D4F-844D-A3375C5DFA9B}"/>
    <cellStyle name="Normal 24 4" xfId="4328" xr:uid="{07C19F22-C572-4750-A5D5-5A528A27B707}"/>
    <cellStyle name="Normal 25" xfId="3731" xr:uid="{EBF45B99-1F41-40AD-AEB6-ECDB093C019B}"/>
    <cellStyle name="Normal 25 2" xfId="4331" xr:uid="{16D76418-E024-44E7-9989-C1444A11A31E}"/>
    <cellStyle name="Normal 25 2 2" xfId="4407" xr:uid="{F67BFCF5-B34B-40E3-A605-D558BC11BDB0}"/>
    <cellStyle name="Normal 25 3" xfId="4400" xr:uid="{22EF14F9-12F8-4C19-9FE6-773B4BD81F59}"/>
    <cellStyle name="Normal 25 4" xfId="4330" xr:uid="{6FF79807-022D-4947-8D39-CC3E4E572907}"/>
    <cellStyle name="Normal 26" xfId="4280" xr:uid="{9B815D8F-54FD-4DA5-8E3B-C72D3617FEC4}"/>
    <cellStyle name="Normal 26 2" xfId="4281" xr:uid="{4F575E7F-B82C-46EF-8443-859F69FF2914}"/>
    <cellStyle name="Normal 26 2 2" xfId="4333" xr:uid="{27C0A9BC-7552-4CBF-A858-43D010F4731C}"/>
    <cellStyle name="Normal 26 3" xfId="4332" xr:uid="{1EB5F749-7F42-4878-943B-F704687B6066}"/>
    <cellStyle name="Normal 27" xfId="4334" xr:uid="{A58D1902-2CB1-437F-BC76-7EB2D66E8E32}"/>
    <cellStyle name="Normal 27 2" xfId="4335" xr:uid="{1F69B8DE-21D3-4A89-BA83-6F79BB74EC8E}"/>
    <cellStyle name="Normal 28" xfId="4336" xr:uid="{DA537611-3C0E-456E-A365-B3A507EE9875}"/>
    <cellStyle name="Normal 28 2" xfId="4337" xr:uid="{BC5CC671-4B63-4075-8EE5-10561E09C0D4}"/>
    <cellStyle name="Normal 28 3" xfId="4338" xr:uid="{F7D1F3D3-B988-48A1-AAA2-DA3B0E0AC854}"/>
    <cellStyle name="Normal 29" xfId="4339" xr:uid="{47B850AA-1053-49CE-BEA0-E891F444F19D}"/>
    <cellStyle name="Normal 29 2" xfId="4340" xr:uid="{8483B338-972E-4DFC-9F0D-AB11D2D995E7}"/>
    <cellStyle name="Normal 3" xfId="2" xr:uid="{665067A7-73F8-4B7E-BFD2-7BB3B9468366}"/>
    <cellStyle name="Normal 3 2" xfId="81" xr:uid="{282D0888-BD14-4950-972F-F728381ADB16}"/>
    <cellStyle name="Normal 3 2 2" xfId="82" xr:uid="{1A1F48B7-A411-4D98-9216-4D5CB640A579}"/>
    <cellStyle name="Normal 3 2 2 2" xfId="3725" xr:uid="{46092795-B758-419A-8626-6A6E5F07F526}"/>
    <cellStyle name="Normal 3 2 3" xfId="83" xr:uid="{7FB02C6A-8533-4E31-AB27-F80D32C5F654}"/>
    <cellStyle name="Normal 3 2 4" xfId="3726" xr:uid="{D953357A-687A-4816-B4A7-565324486E45}"/>
    <cellStyle name="Normal 3 3" xfId="84" xr:uid="{A5F6056C-4459-4337-8535-66420BA3D255}"/>
    <cellStyle name="Normal 3 3 2" xfId="3727" xr:uid="{58B3ACA4-572F-4735-BB34-8B134028F8FE}"/>
    <cellStyle name="Normal 3 4" xfId="85" xr:uid="{2E670C87-CFBC-407F-B93A-CAB37BF6AFF9}"/>
    <cellStyle name="Normal 3 4 2" xfId="4284" xr:uid="{6D7B7967-29D4-4FC0-8FCD-5011F4E2F48C}"/>
    <cellStyle name="Normal 3 5" xfId="4283" xr:uid="{3428FEF3-CDF2-4403-8E7B-2D61186A2C15}"/>
    <cellStyle name="Normal 30" xfId="4341" xr:uid="{B1C0ECF8-9034-4BD2-A3D8-086445830706}"/>
    <cellStyle name="Normal 30 2" xfId="4342" xr:uid="{EA9177EF-938C-4ABE-B6B1-553B3759EDFA}"/>
    <cellStyle name="Normal 31" xfId="4343" xr:uid="{EFEBA95C-A704-4617-A099-201028B04396}"/>
    <cellStyle name="Normal 31 2" xfId="4344" xr:uid="{570153C4-2CB9-4050-A69C-92A0CD842393}"/>
    <cellStyle name="Normal 32" xfId="4345" xr:uid="{90161E7A-CE15-45B8-B12E-B005BB372B51}"/>
    <cellStyle name="Normal 33" xfId="4346" xr:uid="{9B1037AB-033F-412A-9997-CD602D172512}"/>
    <cellStyle name="Normal 33 2" xfId="4347" xr:uid="{408955EF-4B1A-4976-A8F3-9C703060D500}"/>
    <cellStyle name="Normal 34" xfId="4348" xr:uid="{791DD109-222E-470B-AD43-0AB074F030F3}"/>
    <cellStyle name="Normal 34 2" xfId="4349" xr:uid="{0F30ACA7-0B2C-4543-BB81-AB5AA15F0512}"/>
    <cellStyle name="Normal 35" xfId="4350" xr:uid="{548C4D48-0FE0-4883-9B8B-6A6D84841D07}"/>
    <cellStyle name="Normal 35 2" xfId="4351" xr:uid="{24D53009-9003-4D93-B638-65E83B381C96}"/>
    <cellStyle name="Normal 36" xfId="4352" xr:uid="{CB68CD94-0BA0-4EE4-AE21-74F6F6463A9C}"/>
    <cellStyle name="Normal 36 2" xfId="4353" xr:uid="{30FA7C0F-A994-4E11-8BEB-48F06ED23183}"/>
    <cellStyle name="Normal 37" xfId="4354" xr:uid="{5EF27EF7-8001-4A46-B64A-AAE1D83AA5F6}"/>
    <cellStyle name="Normal 37 2" xfId="4355" xr:uid="{679D959E-A768-476A-A6D6-01D9032CCFFA}"/>
    <cellStyle name="Normal 38" xfId="4356" xr:uid="{0F91BD3A-86F5-4269-9E15-7B8BF0143F3C}"/>
    <cellStyle name="Normal 38 2" xfId="4357" xr:uid="{17313391-2B4B-4996-98CF-519C3A3391DC}"/>
    <cellStyle name="Normal 39" xfId="4358" xr:uid="{F57F6B6C-CED6-4768-ADE9-5900DC256F89}"/>
    <cellStyle name="Normal 39 2" xfId="4359" xr:uid="{D73CBCF8-3517-4A26-9DDE-58D293440502}"/>
    <cellStyle name="Normal 39 2 2" xfId="4360" xr:uid="{99DAD890-5017-4522-978C-A5746D587C73}"/>
    <cellStyle name="Normal 39 3" xfId="4361" xr:uid="{0A5DF255-0836-4079-A78B-BCF53A1A790E}"/>
    <cellStyle name="Normal 4" xfId="86" xr:uid="{9A77ECDD-6324-49D4-AC46-0E79CC5B0812}"/>
    <cellStyle name="Normal 4 2" xfId="87" xr:uid="{D0E42AC1-BDD4-4F50-9F1D-1956D66F4606}"/>
    <cellStyle name="Normal 4 2 2" xfId="88" xr:uid="{D20E8B5F-68E7-4907-AFA8-0A3E670B8D68}"/>
    <cellStyle name="Normal 4 2 2 2" xfId="768" xr:uid="{7842B75C-2C64-4ECD-874F-056A4373BBC2}"/>
    <cellStyle name="Normal 4 2 2 3" xfId="769" xr:uid="{C96A6C65-F827-47E0-A4EB-986B8DB093BD}"/>
    <cellStyle name="Normal 4 2 2 4" xfId="770" xr:uid="{6A682171-F0D7-44DA-AC55-E0ACEC8CF2CF}"/>
    <cellStyle name="Normal 4 2 2 4 2" xfId="771" xr:uid="{2C9187EA-E670-4EF9-8CB0-57E653228346}"/>
    <cellStyle name="Normal 4 2 2 4 3" xfId="772" xr:uid="{3D7B8E09-A37D-48A7-BA36-5215BCAB5C96}"/>
    <cellStyle name="Normal 4 2 2 4 3 2" xfId="773" xr:uid="{4D43517B-64EE-4DAA-9315-00FA803D936E}"/>
    <cellStyle name="Normal 4 2 2 4 3 3" xfId="3664" xr:uid="{6A45F641-3400-4948-95EC-B0FFDAD02A71}"/>
    <cellStyle name="Normal 4 2 3" xfId="4275" xr:uid="{F91243E1-993B-4358-BC4F-DB254C33FDEF}"/>
    <cellStyle name="Normal 4 2 3 2" xfId="4286" xr:uid="{49604D6F-25E6-4464-BAF1-0416FA92FC77}"/>
    <cellStyle name="Normal 4 2 4" xfId="4276" xr:uid="{CC905C3D-D377-4F1B-AC9F-8A72B1765BEB}"/>
    <cellStyle name="Normal 4 2 4 2" xfId="4363" xr:uid="{C07AEA7F-B564-4506-82B2-36969A38F322}"/>
    <cellStyle name="Normal 4 2 5" xfId="3828" xr:uid="{F08B1FDB-6FCA-48AC-A21E-6B5D77C98E09}"/>
    <cellStyle name="Normal 4 3" xfId="189" xr:uid="{A475D841-BCE0-4B84-BA86-CB5C1F6B3619}"/>
    <cellStyle name="Normal 4 3 2" xfId="190" xr:uid="{CBCE9FD8-4AF3-4814-A708-32B815BCF722}"/>
    <cellStyle name="Normal 4 3 2 2" xfId="774" xr:uid="{671EA8DB-2ED4-47B9-BBFF-E0ABAE199425}"/>
    <cellStyle name="Normal 4 3 2 3" xfId="3829" xr:uid="{29A8C279-8F98-4104-A1F9-834EC245CEB4}"/>
    <cellStyle name="Normal 4 3 3" xfId="775" xr:uid="{05D759B3-487F-4BDB-AEB9-66C763D4C449}"/>
    <cellStyle name="Normal 4 3 4" xfId="776" xr:uid="{99610986-5C01-4C4A-B849-17EBA807002B}"/>
    <cellStyle name="Normal 4 3 5" xfId="777" xr:uid="{55BAD793-B374-4AF3-A73A-2A12E6B95D83}"/>
    <cellStyle name="Normal 4 3 5 2" xfId="778" xr:uid="{DACA8411-DE3B-4B56-AB99-EC700068BE82}"/>
    <cellStyle name="Normal 4 3 5 3" xfId="779" xr:uid="{90847A93-B17A-4EC1-9169-D5B8F5A2A3C7}"/>
    <cellStyle name="Normal 4 3 5 3 2" xfId="780" xr:uid="{AEA335D8-C810-4CCE-8A07-37315801C1EF}"/>
    <cellStyle name="Normal 4 3 5 3 3" xfId="3663" xr:uid="{85804B8A-8156-44A4-86D8-AC5ED1ED6176}"/>
    <cellStyle name="Normal 4 3 6" xfId="3735" xr:uid="{0F9A9A10-6A92-445B-B771-FA326ABC175E}"/>
    <cellStyle name="Normal 4 4" xfId="3734" xr:uid="{1DC97649-4C74-467E-BDFD-162FEC65BD7A}"/>
    <cellStyle name="Normal 4 4 2" xfId="4277" xr:uid="{A562C186-2C48-4988-8BE1-815060842368}"/>
    <cellStyle name="Normal 4 4 3" xfId="4285" xr:uid="{6CE77005-9DBA-4A7A-BB7B-3CCC0C9CAC7F}"/>
    <cellStyle name="Normal 4 4 3 2" xfId="4288" xr:uid="{64BC276A-1217-41BC-8E01-093E71CA685A}"/>
    <cellStyle name="Normal 4 4 3 3" xfId="4287" xr:uid="{73BB66CE-F926-4CE2-968E-BF7EA3C729EE}"/>
    <cellStyle name="Normal 4 5" xfId="4278" xr:uid="{C0525A1D-0DA2-4DD0-8D70-A4F176DBC9B3}"/>
    <cellStyle name="Normal 4 5 2" xfId="4362" xr:uid="{86C27F79-A88D-4FF4-92D6-937EEBFD5912}"/>
    <cellStyle name="Normal 4 6" xfId="4279" xr:uid="{143403E2-10BE-4D03-BD82-D09EB21DEE47}"/>
    <cellStyle name="Normal 4 7" xfId="3737" xr:uid="{5A23D771-B249-4E43-9277-9D03470A4A7B}"/>
    <cellStyle name="Normal 40" xfId="4364" xr:uid="{012B92CF-D1A6-4D85-A532-064E0001C160}"/>
    <cellStyle name="Normal 40 2" xfId="4365" xr:uid="{565E5F7C-940C-4EE1-98A7-77C5BE5B6633}"/>
    <cellStyle name="Normal 40 2 2" xfId="4366" xr:uid="{EF978C08-49C8-4044-B863-45CD723FA3EF}"/>
    <cellStyle name="Normal 40 3" xfId="4367" xr:uid="{2D148300-8558-4527-A245-0CD088249EF1}"/>
    <cellStyle name="Normal 41" xfId="4368" xr:uid="{BA4FCCB0-0A42-498F-A6B2-EBD98D929B0D}"/>
    <cellStyle name="Normal 41 2" xfId="4369" xr:uid="{10C7CF39-501D-4B21-89C0-7951F448ED23}"/>
    <cellStyle name="Normal 42" xfId="4370" xr:uid="{AC3B3647-C7AC-4B93-86EB-E139CF98E90B}"/>
    <cellStyle name="Normal 42 2" xfId="4371" xr:uid="{9998C0D8-35FA-42B7-A184-8FD0E1A3229D}"/>
    <cellStyle name="Normal 43" xfId="4372" xr:uid="{72517F1D-2D15-45A9-AC59-D31CF3084DBA}"/>
    <cellStyle name="Normal 43 2" xfId="4373" xr:uid="{1923132D-A119-479A-8FDE-40C2D9CC6DEE}"/>
    <cellStyle name="Normal 44" xfId="4383" xr:uid="{C77C07C9-412B-4F02-8DCC-4AA8AD52E529}"/>
    <cellStyle name="Normal 44 2" xfId="4384" xr:uid="{58025D4D-A312-4B6C-9E1E-2AF8CEAEE577}"/>
    <cellStyle name="Normal 45" xfId="4437" xr:uid="{56A5C4DF-BD67-43B3-B0C4-FC8893F704DB}"/>
    <cellStyle name="Normal 5" xfId="89" xr:uid="{7DB9D131-78B8-4D18-BA74-4A57006996E7}"/>
    <cellStyle name="Normal 5 10" xfId="781" xr:uid="{3D3D9FD1-15BB-4297-84A5-74C479B8FB9C}"/>
    <cellStyle name="Normal 5 10 2" xfId="782" xr:uid="{169D1677-7937-4958-962B-6726BEE5DDD0}"/>
    <cellStyle name="Normal 5 10 2 2" xfId="783" xr:uid="{450C1A3B-82A0-40BF-88EB-CD17699D7785}"/>
    <cellStyle name="Normal 5 10 2 3" xfId="784" xr:uid="{7DA69563-930A-4263-B1EC-1D8477FC1016}"/>
    <cellStyle name="Normal 5 10 2 4" xfId="785" xr:uid="{25D313D7-E5B2-4F7F-9689-9D6015AA46DA}"/>
    <cellStyle name="Normal 5 10 3" xfId="786" xr:uid="{79813073-1E7D-48B2-A0D4-B57B126F2464}"/>
    <cellStyle name="Normal 5 10 3 2" xfId="787" xr:uid="{C3969E42-40CC-412A-868C-C6DBAF783A5B}"/>
    <cellStyle name="Normal 5 10 3 3" xfId="788" xr:uid="{B95F215D-4EFD-4FF1-8674-FA8FA47649FB}"/>
    <cellStyle name="Normal 5 10 3 4" xfId="789" xr:uid="{D62F9AD7-5E6E-4975-AE0A-0E99823143B5}"/>
    <cellStyle name="Normal 5 10 4" xfId="790" xr:uid="{4265FA76-C48B-44A2-ADCD-4C91690D59B7}"/>
    <cellStyle name="Normal 5 10 5" xfId="791" xr:uid="{2DDE1E00-77A1-4A41-9A64-8BF604144E7F}"/>
    <cellStyle name="Normal 5 10 6" xfId="792" xr:uid="{8F48B104-8564-4C90-A285-1819E9C3B3CF}"/>
    <cellStyle name="Normal 5 11" xfId="793" xr:uid="{DCC7FD6F-E658-44CE-859D-FC4A3914639F}"/>
    <cellStyle name="Normal 5 11 2" xfId="794" xr:uid="{5C63E898-A541-4746-B0B6-4A794A9D0BA0}"/>
    <cellStyle name="Normal 5 11 2 2" xfId="795" xr:uid="{BDBEABAC-B0F2-4473-80DB-CC0BCB32881C}"/>
    <cellStyle name="Normal 5 11 2 2 2" xfId="4374" xr:uid="{619C6EDA-BADF-4C39-A995-81C531A02CD6}"/>
    <cellStyle name="Normal 5 11 2 3" xfId="796" xr:uid="{BAB32DC6-38F5-4E23-9862-3AC59A09D715}"/>
    <cellStyle name="Normal 5 11 2 4" xfId="797" xr:uid="{5B326680-4B99-4982-BA60-9B6DB7EC2724}"/>
    <cellStyle name="Normal 5 11 3" xfId="798" xr:uid="{8FB9317B-B673-4AC0-9975-9B61CA6C2732}"/>
    <cellStyle name="Normal 5 11 4" xfId="799" xr:uid="{379D5A4A-5B92-401B-AAD4-FC7EDFC8D234}"/>
    <cellStyle name="Normal 5 11 5" xfId="800" xr:uid="{EDC4FA96-C2BA-4051-BB2B-08DA5FC1A219}"/>
    <cellStyle name="Normal 5 12" xfId="801" xr:uid="{343260BE-D575-44F2-B5E4-A0E45C26D6C1}"/>
    <cellStyle name="Normal 5 12 2" xfId="802" xr:uid="{3F221683-72AA-4DC6-A7D4-D8C887DA547F}"/>
    <cellStyle name="Normal 5 12 3" xfId="803" xr:uid="{2CDD8DFB-A4A6-42C8-AADA-0E2B3DED7D00}"/>
    <cellStyle name="Normal 5 12 4" xfId="804" xr:uid="{4B58BECC-DE4E-4141-AC03-4D08BE0A3927}"/>
    <cellStyle name="Normal 5 13" xfId="805" xr:uid="{6E2A36D7-833E-4143-BF31-37B045B381E1}"/>
    <cellStyle name="Normal 5 13 2" xfId="806" xr:uid="{09A1823C-5A4A-4342-875A-6E3F47D6DF7F}"/>
    <cellStyle name="Normal 5 13 3" xfId="807" xr:uid="{97B395E8-00E5-4208-940C-092668FE91B0}"/>
    <cellStyle name="Normal 5 13 4" xfId="808" xr:uid="{ADD38DAF-D06D-4932-976F-1D38E57989F3}"/>
    <cellStyle name="Normal 5 14" xfId="809" xr:uid="{5E67FEA6-004B-47CF-B098-95FC484D64CF}"/>
    <cellStyle name="Normal 5 14 2" xfId="810" xr:uid="{120AD670-45D6-43BD-86C6-1EB27AB68221}"/>
    <cellStyle name="Normal 5 15" xfId="811" xr:uid="{67D29614-CE91-4EB7-BECC-8BA2948E4D86}"/>
    <cellStyle name="Normal 5 16" xfId="812" xr:uid="{AE71C086-C9AE-4DFB-BB0F-C5A61792D0A1}"/>
    <cellStyle name="Normal 5 17" xfId="813" xr:uid="{FEA79456-9E94-4D5E-95DF-A821D1CA5B35}"/>
    <cellStyle name="Normal 5 2" xfId="90" xr:uid="{596CD81C-4D5E-41E8-AD1D-F7A10D3AFB25}"/>
    <cellStyle name="Normal 5 2 2" xfId="3728" xr:uid="{3B670059-9FBD-443A-A8F9-ACB3DA367A34}"/>
    <cellStyle name="Normal 5 2 3" xfId="4375" xr:uid="{5F7723F9-817D-4A4C-8C66-F20ADC21A413}"/>
    <cellStyle name="Normal 5 3" xfId="91" xr:uid="{DEB2372C-D6C0-4A0B-893F-A0D300A9822B}"/>
    <cellStyle name="Normal 5 3 2" xfId="4377" xr:uid="{2B73D46D-86B2-43B6-AD9B-DD7E9E4C96F3}"/>
    <cellStyle name="Normal 5 3 3" xfId="4376" xr:uid="{C84CDBB0-B323-49F0-9AEB-27B3040B4E7D}"/>
    <cellStyle name="Normal 5 4" xfId="92" xr:uid="{A88D5FE1-B3C0-4DB9-8346-253654DCEFD9}"/>
    <cellStyle name="Normal 5 4 10" xfId="814" xr:uid="{F2A624B0-B8F6-464C-B2C4-3174AD3D33BA}"/>
    <cellStyle name="Normal 5 4 11" xfId="815" xr:uid="{48DB4345-AE78-4308-94FD-9EDF7B58458D}"/>
    <cellStyle name="Normal 5 4 2" xfId="93" xr:uid="{92329F58-31E9-4CEE-9B06-FE304DB179EF}"/>
    <cellStyle name="Normal 5 4 2 2" xfId="94" xr:uid="{215B9D4E-016A-4D28-B64D-BF62EBFCD182}"/>
    <cellStyle name="Normal 5 4 2 2 2" xfId="816" xr:uid="{D2FD3215-E223-41AE-A9CC-0360E29CC09B}"/>
    <cellStyle name="Normal 5 4 2 2 2 2" xfId="817" xr:uid="{80E84C95-3220-44C5-915D-C750F6DBEBB3}"/>
    <cellStyle name="Normal 5 4 2 2 2 2 2" xfId="818" xr:uid="{DC020F8F-7E6A-4EC0-AB72-77025897FD47}"/>
    <cellStyle name="Normal 5 4 2 2 2 2 2 2" xfId="3830" xr:uid="{188195BD-CB35-49E6-B2CE-8600710D268C}"/>
    <cellStyle name="Normal 5 4 2 2 2 2 2 2 2" xfId="3831" xr:uid="{E55BC07F-C5BD-4532-9CFE-F7C4A8FFD972}"/>
    <cellStyle name="Normal 5 4 2 2 2 2 2 3" xfId="3832" xr:uid="{69B0D8F7-B2CA-4AF9-8724-BDDA9C871278}"/>
    <cellStyle name="Normal 5 4 2 2 2 2 3" xfId="819" xr:uid="{78BEE004-339F-4E26-BB35-EE0C6AA9A741}"/>
    <cellStyle name="Normal 5 4 2 2 2 2 3 2" xfId="3833" xr:uid="{C072CF3E-C0BC-48AC-AF19-3F55590032AA}"/>
    <cellStyle name="Normal 5 4 2 2 2 2 4" xfId="820" xr:uid="{6792211E-141F-4018-B187-494845BBC493}"/>
    <cellStyle name="Normal 5 4 2 2 2 3" xfId="821" xr:uid="{0097FF6C-C38C-4DAF-A796-13F20527EF74}"/>
    <cellStyle name="Normal 5 4 2 2 2 3 2" xfId="822" xr:uid="{7963299B-1B30-4B03-AE67-F72DFF764C51}"/>
    <cellStyle name="Normal 5 4 2 2 2 3 2 2" xfId="3834" xr:uid="{C775A3D3-0327-46FA-BBDD-C8D85B2E64E5}"/>
    <cellStyle name="Normal 5 4 2 2 2 3 3" xfId="823" xr:uid="{30D6FE36-1814-45FB-91C8-D08095A79671}"/>
    <cellStyle name="Normal 5 4 2 2 2 3 4" xfId="824" xr:uid="{810C2C47-C13B-45F1-9BED-8CE504D16E99}"/>
    <cellStyle name="Normal 5 4 2 2 2 4" xfId="825" xr:uid="{D01B171F-281B-41C4-9F09-D29EB6CC7BA1}"/>
    <cellStyle name="Normal 5 4 2 2 2 4 2" xfId="3835" xr:uid="{2EB853E6-9B9C-46AA-B2BE-4E80FC65AD8D}"/>
    <cellStyle name="Normal 5 4 2 2 2 5" xfId="826" xr:uid="{5B35C2DA-2324-43ED-9FC8-7B1B883716AB}"/>
    <cellStyle name="Normal 5 4 2 2 2 6" xfId="827" xr:uid="{729286B5-145D-4391-911F-DC5A47BE9382}"/>
    <cellStyle name="Normal 5 4 2 2 3" xfId="828" xr:uid="{9B4750C5-F4CA-4531-A917-5F30BE37490F}"/>
    <cellStyle name="Normal 5 4 2 2 3 2" xfId="829" xr:uid="{EC8473A2-D070-49B6-B687-7E8292E6B453}"/>
    <cellStyle name="Normal 5 4 2 2 3 2 2" xfId="830" xr:uid="{8DC8B720-D115-49CA-B80D-687F84CA16D0}"/>
    <cellStyle name="Normal 5 4 2 2 3 2 2 2" xfId="3836" xr:uid="{3B81A0CB-3A3C-4193-93DD-FE4F1C330D1E}"/>
    <cellStyle name="Normal 5 4 2 2 3 2 2 2 2" xfId="3837" xr:uid="{EE8C4B42-CBCD-4132-9E7D-AF623E5113A8}"/>
    <cellStyle name="Normal 5 4 2 2 3 2 2 3" xfId="3838" xr:uid="{E2CC7592-A6A8-47BD-A498-3274A8E139AD}"/>
    <cellStyle name="Normal 5 4 2 2 3 2 3" xfId="831" xr:uid="{2AF584F4-F444-4D75-8821-D84E3667B168}"/>
    <cellStyle name="Normal 5 4 2 2 3 2 3 2" xfId="3839" xr:uid="{BDF58142-86F7-42DF-9B7B-6940BFF0E601}"/>
    <cellStyle name="Normal 5 4 2 2 3 2 4" xfId="832" xr:uid="{55DD0D05-57E7-40BB-892C-B23064C7A7FD}"/>
    <cellStyle name="Normal 5 4 2 2 3 3" xfId="833" xr:uid="{4DC89B30-AB35-40A5-B19C-F9B2E751541A}"/>
    <cellStyle name="Normal 5 4 2 2 3 3 2" xfId="3840" xr:uid="{5321FD1C-8FEA-4B09-B95C-BCAE6F85D4DF}"/>
    <cellStyle name="Normal 5 4 2 2 3 3 2 2" xfId="3841" xr:uid="{0964ED84-A212-4F68-9A39-29375D919FFD}"/>
    <cellStyle name="Normal 5 4 2 2 3 3 3" xfId="3842" xr:uid="{C2FC6DC4-EB07-4BB0-84C3-8825395DDED4}"/>
    <cellStyle name="Normal 5 4 2 2 3 4" xfId="834" xr:uid="{1473EA8B-4863-4BF3-92A3-0DB979DE512B}"/>
    <cellStyle name="Normal 5 4 2 2 3 4 2" xfId="3843" xr:uid="{F3D83329-6300-4903-B2C6-AC81902894E3}"/>
    <cellStyle name="Normal 5 4 2 2 3 5" xfId="835" xr:uid="{B845CB38-6937-4B2D-B743-49BB2A59F131}"/>
    <cellStyle name="Normal 5 4 2 2 4" xfId="836" xr:uid="{AFC89C42-FA1D-4B6B-99F3-1B152E7042B1}"/>
    <cellStyle name="Normal 5 4 2 2 4 2" xfId="837" xr:uid="{26861C0C-391B-42DF-B7FE-AAAD8A0504AC}"/>
    <cellStyle name="Normal 5 4 2 2 4 2 2" xfId="3844" xr:uid="{FBE5DA04-EEB0-4249-9FC9-85CAC4F96312}"/>
    <cellStyle name="Normal 5 4 2 2 4 2 2 2" xfId="3845" xr:uid="{9573B5B5-D70C-4B61-B35D-005444CF7065}"/>
    <cellStyle name="Normal 5 4 2 2 4 2 3" xfId="3846" xr:uid="{F889B311-FB54-42E0-B011-388DA1BBAC7B}"/>
    <cellStyle name="Normal 5 4 2 2 4 3" xfId="838" xr:uid="{C1A51028-A60A-4E2F-B713-45F0841482FF}"/>
    <cellStyle name="Normal 5 4 2 2 4 3 2" xfId="3847" xr:uid="{A0A2B2B6-95A9-437D-B0CC-4C822C69723D}"/>
    <cellStyle name="Normal 5 4 2 2 4 4" xfId="839" xr:uid="{FFBA29AA-2E50-4702-B46D-5724B88FD225}"/>
    <cellStyle name="Normal 5 4 2 2 5" xfId="840" xr:uid="{973B963E-90FF-46AB-BBC2-A352EF7D1105}"/>
    <cellStyle name="Normal 5 4 2 2 5 2" xfId="841" xr:uid="{CD3AE919-42C5-4849-BC27-ED582139FF0B}"/>
    <cellStyle name="Normal 5 4 2 2 5 2 2" xfId="3848" xr:uid="{D052E621-F009-40D4-AFE3-3E0A6B3DEC2B}"/>
    <cellStyle name="Normal 5 4 2 2 5 3" xfId="842" xr:uid="{4F976D7E-87CD-4520-91DE-FC8B058F27B1}"/>
    <cellStyle name="Normal 5 4 2 2 5 4" xfId="843" xr:uid="{0A06CB59-FDC8-455A-AF44-66DDE3AF5AAF}"/>
    <cellStyle name="Normal 5 4 2 2 6" xfId="844" xr:uid="{3D1A4563-42E6-4BC3-A95F-28435F8473FE}"/>
    <cellStyle name="Normal 5 4 2 2 6 2" xfId="3849" xr:uid="{97BD511D-FA62-4BF2-A589-6346C3ED614C}"/>
    <cellStyle name="Normal 5 4 2 2 7" xfId="845" xr:uid="{28970CCD-4F90-42C2-BD5D-47740D2BEA58}"/>
    <cellStyle name="Normal 5 4 2 2 8" xfId="846" xr:uid="{09162FCE-C644-4F7E-931B-FFCAFCF14720}"/>
    <cellStyle name="Normal 5 4 2 3" xfId="847" xr:uid="{9F69A2B9-8FCF-47E4-903A-A687329FC05F}"/>
    <cellStyle name="Normal 5 4 2 3 2" xfId="848" xr:uid="{95213E9E-CC00-4B17-811A-A34A3AF24A84}"/>
    <cellStyle name="Normal 5 4 2 3 2 2" xfId="849" xr:uid="{A60B6D3D-25A1-4D58-9192-F10EC04B2226}"/>
    <cellStyle name="Normal 5 4 2 3 2 2 2" xfId="3850" xr:uid="{05FF4839-EC9A-4F99-8C3F-75435C95190C}"/>
    <cellStyle name="Normal 5 4 2 3 2 2 2 2" xfId="3851" xr:uid="{C4BDC2F1-2DA1-447B-B30A-34CCA22C73C7}"/>
    <cellStyle name="Normal 5 4 2 3 2 2 3" xfId="3852" xr:uid="{74608526-DC4E-4A9C-96BA-C17A09B03267}"/>
    <cellStyle name="Normal 5 4 2 3 2 3" xfId="850" xr:uid="{B59C4F5C-80F2-4EDE-8090-5510490EF176}"/>
    <cellStyle name="Normal 5 4 2 3 2 3 2" xfId="3853" xr:uid="{D1F433AC-A0D1-4064-95D4-288FB0A38400}"/>
    <cellStyle name="Normal 5 4 2 3 2 4" xfId="851" xr:uid="{58F09221-4FCE-424D-AC09-A0FB7AF54A7B}"/>
    <cellStyle name="Normal 5 4 2 3 3" xfId="852" xr:uid="{EA9CFAE5-4E08-4439-9CBD-03099CFE25D4}"/>
    <cellStyle name="Normal 5 4 2 3 3 2" xfId="853" xr:uid="{7D5C414E-1DF4-4AAA-B594-CBBDFB85A8AA}"/>
    <cellStyle name="Normal 5 4 2 3 3 2 2" xfId="3854" xr:uid="{F33FA846-9257-4DA3-9E3F-CDD2C73BAAFE}"/>
    <cellStyle name="Normal 5 4 2 3 3 3" xfId="854" xr:uid="{0C8A6F52-5188-4E36-88A7-B596A157FAC6}"/>
    <cellStyle name="Normal 5 4 2 3 3 4" xfId="855" xr:uid="{28A532C6-5A61-471B-B6D5-C3E4AFC3A0E1}"/>
    <cellStyle name="Normal 5 4 2 3 4" xfId="856" xr:uid="{58E45512-32B9-4863-8A7B-56C68420CF3E}"/>
    <cellStyle name="Normal 5 4 2 3 4 2" xfId="3855" xr:uid="{A9F35365-6366-4CD5-A8BD-0D17D3830DFE}"/>
    <cellStyle name="Normal 5 4 2 3 5" xfId="857" xr:uid="{F1D07183-C336-41B4-9770-E0CA390059E3}"/>
    <cellStyle name="Normal 5 4 2 3 6" xfId="858" xr:uid="{17625382-2ECB-425B-BA13-1A2D6B0D8A6B}"/>
    <cellStyle name="Normal 5 4 2 4" xfId="859" xr:uid="{330D3DB4-45B8-43A3-9892-26000CF69511}"/>
    <cellStyle name="Normal 5 4 2 4 2" xfId="860" xr:uid="{80FA8EE7-3BC9-45C0-BC27-90A2956735F5}"/>
    <cellStyle name="Normal 5 4 2 4 2 2" xfId="861" xr:uid="{28F2E45D-0153-424C-A7FD-E3F38812B3FF}"/>
    <cellStyle name="Normal 5 4 2 4 2 2 2" xfId="3856" xr:uid="{23212CBA-D06A-4685-8D50-1F404EE9F53A}"/>
    <cellStyle name="Normal 5 4 2 4 2 2 2 2" xfId="3857" xr:uid="{3EE066A4-970C-4815-9CA7-5331B4928436}"/>
    <cellStyle name="Normal 5 4 2 4 2 2 3" xfId="3858" xr:uid="{62CF25D3-A577-4FDE-917D-8B14C149458A}"/>
    <cellStyle name="Normal 5 4 2 4 2 3" xfId="862" xr:uid="{64E4482E-6133-4710-8FA8-E80940A3E015}"/>
    <cellStyle name="Normal 5 4 2 4 2 3 2" xfId="3859" xr:uid="{D0A5D1CA-45CA-4897-859C-803514F47829}"/>
    <cellStyle name="Normal 5 4 2 4 2 4" xfId="863" xr:uid="{52C0C9D0-F05C-436A-BCF7-982D3D9C6EEF}"/>
    <cellStyle name="Normal 5 4 2 4 3" xfId="864" xr:uid="{72459E40-809F-4800-9DF1-6C2CD78EB34C}"/>
    <cellStyle name="Normal 5 4 2 4 3 2" xfId="3860" xr:uid="{1608A4CB-E1E8-4FCC-BB25-02AAFC9AD632}"/>
    <cellStyle name="Normal 5 4 2 4 3 2 2" xfId="3861" xr:uid="{76E39AD6-8192-4097-825D-A04B6582BBDC}"/>
    <cellStyle name="Normal 5 4 2 4 3 3" xfId="3862" xr:uid="{C1C165E5-E90B-4CA6-9E99-F73EA960B8B3}"/>
    <cellStyle name="Normal 5 4 2 4 4" xfId="865" xr:uid="{B212438F-A594-4E9F-AAB4-E2A0597D063F}"/>
    <cellStyle name="Normal 5 4 2 4 4 2" xfId="3863" xr:uid="{2B21EFCE-74B3-44E0-8572-3FA729AB51F2}"/>
    <cellStyle name="Normal 5 4 2 4 5" xfId="866" xr:uid="{1CD226C2-D7D8-4912-A9AB-B979B065A06B}"/>
    <cellStyle name="Normal 5 4 2 5" xfId="867" xr:uid="{5CB1DFFF-FE1F-4402-8188-92DC44710928}"/>
    <cellStyle name="Normal 5 4 2 5 2" xfId="868" xr:uid="{438FF506-0C33-4BEF-8D6D-1532E9269604}"/>
    <cellStyle name="Normal 5 4 2 5 2 2" xfId="3864" xr:uid="{39B87207-695C-4978-86EB-208642B50DE2}"/>
    <cellStyle name="Normal 5 4 2 5 2 2 2" xfId="3865" xr:uid="{C8EB6378-98D4-43F9-8BE0-33CE5879063F}"/>
    <cellStyle name="Normal 5 4 2 5 2 3" xfId="3866" xr:uid="{34BE0574-C668-4CC5-AA28-521889B0F4BD}"/>
    <cellStyle name="Normal 5 4 2 5 3" xfId="869" xr:uid="{35C0CF5F-96CB-45CE-AE58-A6DFA72802CC}"/>
    <cellStyle name="Normal 5 4 2 5 3 2" xfId="3867" xr:uid="{42D38694-40AC-4EE5-ADCF-DF81A8B8B875}"/>
    <cellStyle name="Normal 5 4 2 5 4" xfId="870" xr:uid="{5826C7DF-2149-4E3F-B509-C4961BDFCD93}"/>
    <cellStyle name="Normal 5 4 2 6" xfId="871" xr:uid="{BA06BD72-2FE8-4B55-A2AD-A5DE3F81D998}"/>
    <cellStyle name="Normal 5 4 2 6 2" xfId="872" xr:uid="{76D8DFAF-9828-485F-9B07-133018D13B0E}"/>
    <cellStyle name="Normal 5 4 2 6 2 2" xfId="3868" xr:uid="{610099CA-D72B-4582-8B59-3FFFD5300203}"/>
    <cellStyle name="Normal 5 4 2 6 2 3" xfId="4390" xr:uid="{7E704697-D930-4FCF-984A-A46018E3648C}"/>
    <cellStyle name="Normal 5 4 2 6 3" xfId="873" xr:uid="{01B554C2-0D41-4D4E-9FA7-FB4F4B62DD9C}"/>
    <cellStyle name="Normal 5 4 2 6 4" xfId="874" xr:uid="{FD96F1B9-6CFB-4934-A145-9EA84BE6FC2D}"/>
    <cellStyle name="Normal 5 4 2 7" xfId="875" xr:uid="{820C51EB-98E0-4790-87CA-9F97558199CC}"/>
    <cellStyle name="Normal 5 4 2 7 2" xfId="3869" xr:uid="{A4D89C7F-77D4-4197-97AB-AEBB78B0CF65}"/>
    <cellStyle name="Normal 5 4 2 8" xfId="876" xr:uid="{825293D9-89C8-4992-9480-51B8D098FFBE}"/>
    <cellStyle name="Normal 5 4 2 9" xfId="877" xr:uid="{2980B4BB-A9BE-4603-AB40-C26ADDE2E7D3}"/>
    <cellStyle name="Normal 5 4 3" xfId="95" xr:uid="{2B6DA83F-89B7-4A50-BF06-D65AB852F3F5}"/>
    <cellStyle name="Normal 5 4 3 2" xfId="96" xr:uid="{EFFF98C3-5A9A-44DA-83B9-548D0FD7B6F7}"/>
    <cellStyle name="Normal 5 4 3 2 2" xfId="878" xr:uid="{6814EA0E-3A0C-4BA7-BC39-BD2483FAD09B}"/>
    <cellStyle name="Normal 5 4 3 2 2 2" xfId="879" xr:uid="{AB60523A-9F7D-44C9-845D-3AD9A9C499BC}"/>
    <cellStyle name="Normal 5 4 3 2 2 2 2" xfId="3870" xr:uid="{57016DAD-88D6-487D-B968-8513BF30ABC3}"/>
    <cellStyle name="Normal 5 4 3 2 2 2 2 2" xfId="3871" xr:uid="{8CA6878A-B31F-4A34-B358-B18D1990076F}"/>
    <cellStyle name="Normal 5 4 3 2 2 2 3" xfId="3872" xr:uid="{7BB9F14D-B17D-4A9A-A879-3FA0BA31AA00}"/>
    <cellStyle name="Normal 5 4 3 2 2 3" xfId="880" xr:uid="{BD0B27F0-305F-43B5-820D-BF3B5B196D4F}"/>
    <cellStyle name="Normal 5 4 3 2 2 3 2" xfId="3873" xr:uid="{C98D0487-7FA4-4F72-8E57-049F17BDAA86}"/>
    <cellStyle name="Normal 5 4 3 2 2 4" xfId="881" xr:uid="{342A2DA9-4807-4C60-A8AC-96640F9DB910}"/>
    <cellStyle name="Normal 5 4 3 2 3" xfId="882" xr:uid="{A09B8320-5734-4B74-91B9-7F1DAF42D8A0}"/>
    <cellStyle name="Normal 5 4 3 2 3 2" xfId="883" xr:uid="{90FAA660-5627-4A2C-BCC1-7834BF03A489}"/>
    <cellStyle name="Normal 5 4 3 2 3 2 2" xfId="3874" xr:uid="{29E52A3D-41CC-4955-8463-609D5B909395}"/>
    <cellStyle name="Normal 5 4 3 2 3 3" xfId="884" xr:uid="{44489236-E1F8-4EB9-AE03-6621FE70CA59}"/>
    <cellStyle name="Normal 5 4 3 2 3 4" xfId="885" xr:uid="{15213CDC-85D7-43FF-86C3-AF0D769795A5}"/>
    <cellStyle name="Normal 5 4 3 2 4" xfId="886" xr:uid="{22330147-938B-4962-B784-B0DB7634BCBB}"/>
    <cellStyle name="Normal 5 4 3 2 4 2" xfId="3875" xr:uid="{F78652D4-37B4-48AB-BFE1-69EDCD6ACE2E}"/>
    <cellStyle name="Normal 5 4 3 2 5" xfId="887" xr:uid="{6DF7D68B-C2AD-47BE-AF78-6FC31CC0A9AF}"/>
    <cellStyle name="Normal 5 4 3 2 6" xfId="888" xr:uid="{DD32DF39-E8DD-437C-A173-6106B1E078AC}"/>
    <cellStyle name="Normal 5 4 3 3" xfId="889" xr:uid="{B7DC3A77-EADD-4AC4-9AFE-EB9E3C66E78C}"/>
    <cellStyle name="Normal 5 4 3 3 2" xfId="890" xr:uid="{C3BC922E-B313-430C-B7DD-4BAF3C65D416}"/>
    <cellStyle name="Normal 5 4 3 3 2 2" xfId="891" xr:uid="{56BFD37C-48E3-4BF3-A5C7-6E630FA40DE9}"/>
    <cellStyle name="Normal 5 4 3 3 2 2 2" xfId="3876" xr:uid="{52F16FF9-0132-4702-B3B3-1E16F5003445}"/>
    <cellStyle name="Normal 5 4 3 3 2 2 2 2" xfId="3877" xr:uid="{80B0CBAD-1174-401B-9952-197690EFC693}"/>
    <cellStyle name="Normal 5 4 3 3 2 2 3" xfId="3878" xr:uid="{22272B14-7B1C-4D3F-8AA6-DEE7F571C9C1}"/>
    <cellStyle name="Normal 5 4 3 3 2 3" xfId="892" xr:uid="{2299880F-3912-419E-92E1-4D9BB21B2DAA}"/>
    <cellStyle name="Normal 5 4 3 3 2 3 2" xfId="3879" xr:uid="{251939CE-62D9-45E5-8376-6D6DE7CD10C2}"/>
    <cellStyle name="Normal 5 4 3 3 2 4" xfId="893" xr:uid="{13BB6EE6-6D65-4EB1-8E49-2CC9538313A2}"/>
    <cellStyle name="Normal 5 4 3 3 3" xfId="894" xr:uid="{FC2ABECC-2432-4E31-BAA1-BEE7ECAAE0D4}"/>
    <cellStyle name="Normal 5 4 3 3 3 2" xfId="3880" xr:uid="{A2CC2834-2E05-4320-A867-F20A880C5E66}"/>
    <cellStyle name="Normal 5 4 3 3 3 2 2" xfId="3881" xr:uid="{4313CC68-8E64-4F0F-BF7B-BF503515C0E5}"/>
    <cellStyle name="Normal 5 4 3 3 3 3" xfId="3882" xr:uid="{6608B13F-21B7-433C-A92B-07FCCBE34F11}"/>
    <cellStyle name="Normal 5 4 3 3 4" xfId="895" xr:uid="{185E23A9-1CC1-44CE-ACAE-F743751A7831}"/>
    <cellStyle name="Normal 5 4 3 3 4 2" xfId="3883" xr:uid="{5B06F6E1-4F50-4956-8FA1-D13F6903480C}"/>
    <cellStyle name="Normal 5 4 3 3 5" xfId="896" xr:uid="{F03F6C11-0EBB-49A3-B33B-890152E67E90}"/>
    <cellStyle name="Normal 5 4 3 4" xfId="897" xr:uid="{B4304251-4C2E-414E-B143-E6BD529BC165}"/>
    <cellStyle name="Normal 5 4 3 4 2" xfId="898" xr:uid="{13672F8F-4841-4541-8F0F-A9F15B3CD8C2}"/>
    <cellStyle name="Normal 5 4 3 4 2 2" xfId="3884" xr:uid="{5425D778-61A8-4BA1-9141-0C5D8375D4B4}"/>
    <cellStyle name="Normal 5 4 3 4 2 2 2" xfId="3885" xr:uid="{2C28443B-2C8C-4C28-941D-48C4DC18D7B2}"/>
    <cellStyle name="Normal 5 4 3 4 2 3" xfId="3886" xr:uid="{23E02FE5-FBFE-40B5-8C90-2FB1D8AA1C6A}"/>
    <cellStyle name="Normal 5 4 3 4 3" xfId="899" xr:uid="{7922DB1B-9685-44CC-9B59-377A3F61FCF0}"/>
    <cellStyle name="Normal 5 4 3 4 3 2" xfId="3887" xr:uid="{097805D7-8577-4CC8-90A5-FE81FED454B9}"/>
    <cellStyle name="Normal 5 4 3 4 4" xfId="900" xr:uid="{D04EAD06-20B6-4B8E-93E0-7EEEB32455BA}"/>
    <cellStyle name="Normal 5 4 3 5" xfId="901" xr:uid="{4DE653B1-94F8-4AFC-918E-561738493D2A}"/>
    <cellStyle name="Normal 5 4 3 5 2" xfId="902" xr:uid="{21AD06B7-7F62-4390-84DF-5CD11C2EBF1E}"/>
    <cellStyle name="Normal 5 4 3 5 2 2" xfId="3888" xr:uid="{B6D2D496-4A36-4939-A2E7-0E889A9876FB}"/>
    <cellStyle name="Normal 5 4 3 5 3" xfId="903" xr:uid="{079BC0ED-BEF5-4B10-B120-FE3609082C2B}"/>
    <cellStyle name="Normal 5 4 3 5 4" xfId="904" xr:uid="{81DFD36B-7CA1-4283-9DAE-265909244178}"/>
    <cellStyle name="Normal 5 4 3 6" xfId="905" xr:uid="{2E66034F-1D03-422A-A257-99ED548CB93A}"/>
    <cellStyle name="Normal 5 4 3 6 2" xfId="3889" xr:uid="{C0DA43FC-A0D6-43B1-9B90-52CCF9DE740D}"/>
    <cellStyle name="Normal 5 4 3 7" xfId="906" xr:uid="{EBE942D6-BBB5-403C-AFD2-9AA5513732C6}"/>
    <cellStyle name="Normal 5 4 3 8" xfId="907" xr:uid="{9D42682E-3555-47C8-A6D7-0F60635520CA}"/>
    <cellStyle name="Normal 5 4 4" xfId="97" xr:uid="{2F148BF7-4622-482D-964F-68B3255CD953}"/>
    <cellStyle name="Normal 5 4 4 2" xfId="908" xr:uid="{8B6DC0B7-E7AF-4393-AFDD-CDE931CBF413}"/>
    <cellStyle name="Normal 5 4 4 2 2" xfId="909" xr:uid="{FAACA07A-D6C9-426B-9F5B-B9A85075C019}"/>
    <cellStyle name="Normal 5 4 4 2 2 2" xfId="910" xr:uid="{F85EDAD9-4E23-4421-8E43-40A54A128D0A}"/>
    <cellStyle name="Normal 5 4 4 2 2 2 2" xfId="3890" xr:uid="{7D5DBA23-3254-4E9C-8A67-7526E1F722EC}"/>
    <cellStyle name="Normal 5 4 4 2 2 3" xfId="911" xr:uid="{F1255E45-B5D0-4268-AAF1-2E71FCBC4A1A}"/>
    <cellStyle name="Normal 5 4 4 2 2 4" xfId="912" xr:uid="{F42A7198-4785-4B56-89F1-EC93B2C08698}"/>
    <cellStyle name="Normal 5 4 4 2 3" xfId="913" xr:uid="{EEE2CBCD-2E10-454F-AE82-2A62060AE90F}"/>
    <cellStyle name="Normal 5 4 4 2 3 2" xfId="3891" xr:uid="{81F859A6-F939-4387-AEE6-ECFE1D659EE1}"/>
    <cellStyle name="Normal 5 4 4 2 4" xfId="914" xr:uid="{6DF51895-0A59-4E42-BA36-C235B6EE6ACB}"/>
    <cellStyle name="Normal 5 4 4 2 5" xfId="915" xr:uid="{5FA9C2AE-547B-4C7D-A538-C4F23F59F1E4}"/>
    <cellStyle name="Normal 5 4 4 3" xfId="916" xr:uid="{E25504D5-87A0-4EA7-AC48-12BA055632ED}"/>
    <cellStyle name="Normal 5 4 4 3 2" xfId="917" xr:uid="{ABC6800C-4C5B-47A9-B823-CD546FC45AB0}"/>
    <cellStyle name="Normal 5 4 4 3 2 2" xfId="3892" xr:uid="{0E70260E-EE8B-491B-AD17-47B604AAC2E9}"/>
    <cellStyle name="Normal 5 4 4 3 3" xfId="918" xr:uid="{DB8E257A-AF8C-4ECC-A5FF-927C453CB268}"/>
    <cellStyle name="Normal 5 4 4 3 4" xfId="919" xr:uid="{8BF8A191-EC80-48BA-A149-AFCA3CE6CF1D}"/>
    <cellStyle name="Normal 5 4 4 4" xfId="920" xr:uid="{582AEC39-DB30-4A9C-877D-3970DA076A54}"/>
    <cellStyle name="Normal 5 4 4 4 2" xfId="921" xr:uid="{D18BF4A9-74D7-476E-B01A-DE7B20B051F3}"/>
    <cellStyle name="Normal 5 4 4 4 3" xfId="922" xr:uid="{E5A1795E-567C-4B36-A829-DF42CEF2196F}"/>
    <cellStyle name="Normal 5 4 4 4 4" xfId="923" xr:uid="{F46BC8F4-7A9A-4281-A2CB-00630B3754A0}"/>
    <cellStyle name="Normal 5 4 4 5" xfId="924" xr:uid="{238FD37D-9A7E-466E-9268-44C5EA76AE45}"/>
    <cellStyle name="Normal 5 4 4 6" xfId="925" xr:uid="{D8269024-D4A9-41A1-9BFF-CA6E0B71AB8A}"/>
    <cellStyle name="Normal 5 4 4 7" xfId="926" xr:uid="{4C8BE186-890C-4926-BEFD-B37A8BAA59FA}"/>
    <cellStyle name="Normal 5 4 5" xfId="927" xr:uid="{761F9504-DF47-4465-8AAD-685B288CC7F5}"/>
    <cellStyle name="Normal 5 4 5 2" xfId="928" xr:uid="{D55A8430-7F39-441F-95DB-8E812D272E5B}"/>
    <cellStyle name="Normal 5 4 5 2 2" xfId="929" xr:uid="{69B19307-DCED-4F89-95C6-9C492D9F217C}"/>
    <cellStyle name="Normal 5 4 5 2 2 2" xfId="3893" xr:uid="{F4087785-61AA-4C91-B46A-9F67146CDDE0}"/>
    <cellStyle name="Normal 5 4 5 2 2 2 2" xfId="3894" xr:uid="{565811A2-5F0C-405B-A335-8168421B0927}"/>
    <cellStyle name="Normal 5 4 5 2 2 3" xfId="3895" xr:uid="{335E83CE-4AA0-4114-9677-933540889D36}"/>
    <cellStyle name="Normal 5 4 5 2 3" xfId="930" xr:uid="{910756D4-CD95-40D6-AF6D-B405C029D15B}"/>
    <cellStyle name="Normal 5 4 5 2 3 2" xfId="3896" xr:uid="{4CD2ADD4-78D6-4383-8C3A-BD3076B3D5F4}"/>
    <cellStyle name="Normal 5 4 5 2 4" xfId="931" xr:uid="{9166599B-6618-4D0F-BC32-8AE89237A96D}"/>
    <cellStyle name="Normal 5 4 5 3" xfId="932" xr:uid="{02404BC5-C1E6-4A3E-8FBF-66820F1CF8C1}"/>
    <cellStyle name="Normal 5 4 5 3 2" xfId="933" xr:uid="{8E9A7C48-B64A-4CF0-89EB-EC1257B0CDD1}"/>
    <cellStyle name="Normal 5 4 5 3 2 2" xfId="3897" xr:uid="{B3019C58-2F21-408D-8BE9-751FE2498D7B}"/>
    <cellStyle name="Normal 5 4 5 3 3" xfId="934" xr:uid="{3A475D37-7D50-42AA-9D2D-7B87CD9C3E5A}"/>
    <cellStyle name="Normal 5 4 5 3 4" xfId="935" xr:uid="{E3DF516C-207D-4B85-8984-494B519250B8}"/>
    <cellStyle name="Normal 5 4 5 4" xfId="936" xr:uid="{8867EB0E-18C3-475C-914F-560C3A84214B}"/>
    <cellStyle name="Normal 5 4 5 4 2" xfId="3898" xr:uid="{A9EBA2A3-3D1F-4FF6-B6B0-EAFED1038EAB}"/>
    <cellStyle name="Normal 5 4 5 5" xfId="937" xr:uid="{349189BE-12EA-47F1-BFCB-29F13D7A5DC5}"/>
    <cellStyle name="Normal 5 4 5 6" xfId="938" xr:uid="{C5876377-3B8E-4058-8F49-1B06ABD1F479}"/>
    <cellStyle name="Normal 5 4 6" xfId="939" xr:uid="{31B767C4-5351-4E5A-BBAA-4343F9D1F407}"/>
    <cellStyle name="Normal 5 4 6 2" xfId="940" xr:uid="{3629E4E1-0166-41C4-B467-B5EA7EC7E34D}"/>
    <cellStyle name="Normal 5 4 6 2 2" xfId="941" xr:uid="{66201578-FE71-497E-9533-DA47DECA8352}"/>
    <cellStyle name="Normal 5 4 6 2 2 2" xfId="3899" xr:uid="{D8E1F0CD-C289-467E-A611-3F876CA92BA4}"/>
    <cellStyle name="Normal 5 4 6 2 3" xfId="942" xr:uid="{81D33C13-8BE0-4A15-B5D3-384858F1B6A5}"/>
    <cellStyle name="Normal 5 4 6 2 4" xfId="943" xr:uid="{D1A2FC4E-8104-4302-9FDF-0087E447CDB2}"/>
    <cellStyle name="Normal 5 4 6 3" xfId="944" xr:uid="{703CFE1E-9BA2-45E8-8C47-9AD3C0DB76AF}"/>
    <cellStyle name="Normal 5 4 6 3 2" xfId="3900" xr:uid="{760105C6-466C-4D19-A8B6-6E2E1677AE98}"/>
    <cellStyle name="Normal 5 4 6 4" xfId="945" xr:uid="{14AC7313-C973-49AC-BC13-5644012525D6}"/>
    <cellStyle name="Normal 5 4 6 5" xfId="946" xr:uid="{90A8C1E3-A05C-4AC5-9495-AD07192D14F2}"/>
    <cellStyle name="Normal 5 4 7" xfId="947" xr:uid="{EFC04040-E5C2-4B93-A9E1-3762FD405343}"/>
    <cellStyle name="Normal 5 4 7 2" xfId="948" xr:uid="{8A588F92-7BBF-4D59-BF3D-1F01A6F2AA29}"/>
    <cellStyle name="Normal 5 4 7 2 2" xfId="3901" xr:uid="{F31C83B1-CA7D-4398-90DF-CF0D72923506}"/>
    <cellStyle name="Normal 5 4 7 2 3" xfId="4389" xr:uid="{FE68B7B5-BD9A-40AF-92F2-CC392A90DF65}"/>
    <cellStyle name="Normal 5 4 7 3" xfId="949" xr:uid="{9D1EE56C-8733-4B4F-940A-11C116B05ECD}"/>
    <cellStyle name="Normal 5 4 7 4" xfId="950" xr:uid="{7109C84A-477D-42EC-AA5C-898F649C1AD2}"/>
    <cellStyle name="Normal 5 4 8" xfId="951" xr:uid="{4B86E41B-509F-4EA4-A004-D415510C1EC6}"/>
    <cellStyle name="Normal 5 4 8 2" xfId="952" xr:uid="{03383E50-A052-4FC8-81D7-16E857C98AD9}"/>
    <cellStyle name="Normal 5 4 8 3" xfId="953" xr:uid="{3721502B-23CE-4640-8F84-D5B76C2E902E}"/>
    <cellStyle name="Normal 5 4 8 4" xfId="954" xr:uid="{BD437771-693B-445C-B615-DE3CCE6DB83C}"/>
    <cellStyle name="Normal 5 4 9" xfId="955" xr:uid="{4C6FEBC2-3430-4509-A92F-51EC01A00942}"/>
    <cellStyle name="Normal 5 5" xfId="98" xr:uid="{9B91698A-B023-49BF-93FA-4BF68DFF9D6B}"/>
    <cellStyle name="Normal 5 5 10" xfId="956" xr:uid="{D007E3B3-C37B-4CA2-83AB-DE888AB5F699}"/>
    <cellStyle name="Normal 5 5 11" xfId="957" xr:uid="{9A38FFA8-9462-40DC-8A45-79DEBAFD62EB}"/>
    <cellStyle name="Normal 5 5 2" xfId="99" xr:uid="{BF99AD31-AA61-4AA5-8353-A82B8D83E7DE}"/>
    <cellStyle name="Normal 5 5 2 2" xfId="100" xr:uid="{6A77BC4E-06DB-405B-BF9E-3C9BAB10FD01}"/>
    <cellStyle name="Normal 5 5 2 2 2" xfId="958" xr:uid="{9AC516F1-4E72-4BCE-A9FF-C3A9AAB61ADA}"/>
    <cellStyle name="Normal 5 5 2 2 2 2" xfId="959" xr:uid="{D61B06B3-9B8F-4287-B941-5E0432DBFE31}"/>
    <cellStyle name="Normal 5 5 2 2 2 2 2" xfId="960" xr:uid="{F8A3A2FD-133A-4F07-AA14-C6AEC5E685DF}"/>
    <cellStyle name="Normal 5 5 2 2 2 2 2 2" xfId="3902" xr:uid="{F2253F10-1372-422F-A0A8-C7472BA2F4E6}"/>
    <cellStyle name="Normal 5 5 2 2 2 2 3" xfId="961" xr:uid="{3575F1F3-44D8-4C6A-AA17-81D9D600D7EF}"/>
    <cellStyle name="Normal 5 5 2 2 2 2 4" xfId="962" xr:uid="{F967966E-2C80-4CF7-A4DC-8F2083E0E9DA}"/>
    <cellStyle name="Normal 5 5 2 2 2 3" xfId="963" xr:uid="{6DC96F44-05A7-42EB-B48C-88B13FF30302}"/>
    <cellStyle name="Normal 5 5 2 2 2 3 2" xfId="964" xr:uid="{BE300354-8A31-45DC-975A-239A806E4CA3}"/>
    <cellStyle name="Normal 5 5 2 2 2 3 3" xfId="965" xr:uid="{405E83EB-2B06-4FD0-805E-517135F4C521}"/>
    <cellStyle name="Normal 5 5 2 2 2 3 4" xfId="966" xr:uid="{8CECC8F8-DB81-47D1-8894-84948E52F33C}"/>
    <cellStyle name="Normal 5 5 2 2 2 4" xfId="967" xr:uid="{65C2494C-05FF-4994-8741-5676FC66D6B0}"/>
    <cellStyle name="Normal 5 5 2 2 2 5" xfId="968" xr:uid="{0AF64AD5-9A3A-4E77-899F-C19BECB26D48}"/>
    <cellStyle name="Normal 5 5 2 2 2 6" xfId="969" xr:uid="{E2A74335-9992-4741-BD3A-176AB4724AFC}"/>
    <cellStyle name="Normal 5 5 2 2 3" xfId="970" xr:uid="{4CA865E2-DCDF-435E-A427-70AB15153F7C}"/>
    <cellStyle name="Normal 5 5 2 2 3 2" xfId="971" xr:uid="{FEC3D801-76B9-4DFB-AE33-AFDEA8700A07}"/>
    <cellStyle name="Normal 5 5 2 2 3 2 2" xfId="972" xr:uid="{0A5A6EBF-0170-4293-BC8A-FA5C4F2FDC78}"/>
    <cellStyle name="Normal 5 5 2 2 3 2 3" xfId="973" xr:uid="{29BC9065-5C2B-4AF1-A826-15FD031E9B12}"/>
    <cellStyle name="Normal 5 5 2 2 3 2 4" xfId="974" xr:uid="{58D0F82C-422A-4B64-8260-F0681DE838FF}"/>
    <cellStyle name="Normal 5 5 2 2 3 3" xfId="975" xr:uid="{ADC192B8-8A8D-4ACA-873C-ABC66782D631}"/>
    <cellStyle name="Normal 5 5 2 2 3 4" xfId="976" xr:uid="{610BDC41-0DD7-43C4-9F7B-DE4D1E5E2BDE}"/>
    <cellStyle name="Normal 5 5 2 2 3 5" xfId="977" xr:uid="{C34B0EEC-2015-4C76-B992-9C6DE8982F4D}"/>
    <cellStyle name="Normal 5 5 2 2 4" xfId="978" xr:uid="{9AF0B858-B3BE-41D5-A617-2CD0DFBDE4E1}"/>
    <cellStyle name="Normal 5 5 2 2 4 2" xfId="979" xr:uid="{235D8309-7F2C-4125-BFC3-D8BE847899E0}"/>
    <cellStyle name="Normal 5 5 2 2 4 3" xfId="980" xr:uid="{5B28E6E9-7374-47D0-A331-E88172A72074}"/>
    <cellStyle name="Normal 5 5 2 2 4 4" xfId="981" xr:uid="{B92DAEFA-464D-4DFD-92AA-0D3A7BFFBBA4}"/>
    <cellStyle name="Normal 5 5 2 2 5" xfId="982" xr:uid="{74C75A75-A06B-4233-B956-E0634043903D}"/>
    <cellStyle name="Normal 5 5 2 2 5 2" xfId="983" xr:uid="{495F1CE1-73E1-4B4E-8D5E-F424185B8AAF}"/>
    <cellStyle name="Normal 5 5 2 2 5 3" xfId="984" xr:uid="{9D92FE16-AE42-4599-938E-83F72E8A541D}"/>
    <cellStyle name="Normal 5 5 2 2 5 4" xfId="985" xr:uid="{14AD728A-8A26-4E73-9E34-53B87BC3A7EB}"/>
    <cellStyle name="Normal 5 5 2 2 6" xfId="986" xr:uid="{3F6F39F6-115B-41A5-A52A-0C81F9DBF510}"/>
    <cellStyle name="Normal 5 5 2 2 7" xfId="987" xr:uid="{7C954C9E-F895-4C38-8BFF-086F5D404031}"/>
    <cellStyle name="Normal 5 5 2 2 8" xfId="988" xr:uid="{9D8C08E8-BD04-4D12-98ED-A0301F1BD48C}"/>
    <cellStyle name="Normal 5 5 2 3" xfId="989" xr:uid="{EFD0C024-330C-49EB-A311-2F1B4F68BE5C}"/>
    <cellStyle name="Normal 5 5 2 3 2" xfId="990" xr:uid="{C4122301-6AD1-444E-B172-95650883038F}"/>
    <cellStyle name="Normal 5 5 2 3 2 2" xfId="991" xr:uid="{9D578FC7-6C8E-4ECF-860D-8EBF03E2E79C}"/>
    <cellStyle name="Normal 5 5 2 3 2 2 2" xfId="3903" xr:uid="{7AC660AA-F198-4863-8D70-C63BA2877575}"/>
    <cellStyle name="Normal 5 5 2 3 2 2 2 2" xfId="3904" xr:uid="{77538796-CAAF-4B5D-BCDD-6531413B4FC1}"/>
    <cellStyle name="Normal 5 5 2 3 2 2 3" xfId="3905" xr:uid="{3620E5ED-0FCE-45F1-9792-68377A809CAE}"/>
    <cellStyle name="Normal 5 5 2 3 2 3" xfId="992" xr:uid="{2663EFC4-245F-4ED5-9ACD-417419476D2B}"/>
    <cellStyle name="Normal 5 5 2 3 2 3 2" xfId="3906" xr:uid="{4D3070F9-D079-46AA-BB9D-EB108476B6A6}"/>
    <cellStyle name="Normal 5 5 2 3 2 4" xfId="993" xr:uid="{893FEDE8-739E-40AC-8074-7C646626EEFF}"/>
    <cellStyle name="Normal 5 5 2 3 3" xfId="994" xr:uid="{F3C40AFE-8C62-4342-BB40-7191C536088B}"/>
    <cellStyle name="Normal 5 5 2 3 3 2" xfId="995" xr:uid="{A89EBAE7-41B6-425A-AE45-5BFB6C65FA0E}"/>
    <cellStyle name="Normal 5 5 2 3 3 2 2" xfId="3907" xr:uid="{01AB4B0C-0442-40B2-B131-CB12A4FF371C}"/>
    <cellStyle name="Normal 5 5 2 3 3 3" xfId="996" xr:uid="{6F309541-C9B6-4788-8254-751DFBEB025C}"/>
    <cellStyle name="Normal 5 5 2 3 3 4" xfId="997" xr:uid="{2660BC96-293F-4C61-912B-33B09AEDE52C}"/>
    <cellStyle name="Normal 5 5 2 3 4" xfId="998" xr:uid="{CC76A86D-69A3-4D00-BDBF-2A88455ADA6A}"/>
    <cellStyle name="Normal 5 5 2 3 4 2" xfId="3908" xr:uid="{B0E252EF-4486-4BC1-B1A5-4F237BB4A5EF}"/>
    <cellStyle name="Normal 5 5 2 3 5" xfId="999" xr:uid="{6EA502E6-5A9A-4246-AE53-F3291C9B9832}"/>
    <cellStyle name="Normal 5 5 2 3 6" xfId="1000" xr:uid="{D6B6234D-2151-4EE6-83B5-10D8277B553E}"/>
    <cellStyle name="Normal 5 5 2 4" xfId="1001" xr:uid="{63EBCC98-FB71-4C3D-9047-49D9102AF30E}"/>
    <cellStyle name="Normal 5 5 2 4 2" xfId="1002" xr:uid="{A0377DF1-87C2-4444-9342-B3AD5DC4FEC5}"/>
    <cellStyle name="Normal 5 5 2 4 2 2" xfId="1003" xr:uid="{EC91747A-8627-4889-AE70-B6FAF09AFDC8}"/>
    <cellStyle name="Normal 5 5 2 4 2 2 2" xfId="3909" xr:uid="{A9D291DB-ADAD-433D-8508-6D2E7F61E137}"/>
    <cellStyle name="Normal 5 5 2 4 2 3" xfId="1004" xr:uid="{8D7E7072-BACD-4F54-80FB-F191CA00190E}"/>
    <cellStyle name="Normal 5 5 2 4 2 4" xfId="1005" xr:uid="{68F592C3-3001-4953-8484-AF08F3D7A2B0}"/>
    <cellStyle name="Normal 5 5 2 4 3" xfId="1006" xr:uid="{FFFFB971-2396-4B9A-9E53-4BA792541456}"/>
    <cellStyle name="Normal 5 5 2 4 3 2" xfId="3910" xr:uid="{5FF52258-8AF0-4934-B059-62F79F3749F5}"/>
    <cellStyle name="Normal 5 5 2 4 4" xfId="1007" xr:uid="{4590E1AD-3006-41E1-B509-35CDF46ED1AD}"/>
    <cellStyle name="Normal 5 5 2 4 5" xfId="1008" xr:uid="{6D787740-6065-4F8E-B88F-0A8F0857ED3C}"/>
    <cellStyle name="Normal 5 5 2 5" xfId="1009" xr:uid="{78ADAD0A-2A5D-4FB5-90A8-52BCA21DC4FF}"/>
    <cellStyle name="Normal 5 5 2 5 2" xfId="1010" xr:uid="{34B1E476-F97A-4BE1-B3AB-C8B863A18562}"/>
    <cellStyle name="Normal 5 5 2 5 2 2" xfId="3911" xr:uid="{9AF8DCDD-5081-4906-8E29-306F6D44AD1D}"/>
    <cellStyle name="Normal 5 5 2 5 3" xfId="1011" xr:uid="{F5BC626F-1066-4D2F-9DA4-FDC935FDE431}"/>
    <cellStyle name="Normal 5 5 2 5 4" xfId="1012" xr:uid="{007B6931-990E-4A9E-BF9F-D505400FBDE1}"/>
    <cellStyle name="Normal 5 5 2 6" xfId="1013" xr:uid="{462A0919-2EE1-4908-B47E-88BC27BBFC5F}"/>
    <cellStyle name="Normal 5 5 2 6 2" xfId="1014" xr:uid="{25FE8949-741D-4A08-8812-428693D6C1A8}"/>
    <cellStyle name="Normal 5 5 2 6 3" xfId="1015" xr:uid="{F2BAE4E3-DE6D-40B1-B6A0-295E27DE09D9}"/>
    <cellStyle name="Normal 5 5 2 6 4" xfId="1016" xr:uid="{25AC6E9A-8CC8-468E-8270-7804DFB20F26}"/>
    <cellStyle name="Normal 5 5 2 7" xfId="1017" xr:uid="{4B2C6625-AB37-4574-9A2C-82FD437B3B9D}"/>
    <cellStyle name="Normal 5 5 2 8" xfId="1018" xr:uid="{6E050528-8D32-4762-894A-C57A4844CBD8}"/>
    <cellStyle name="Normal 5 5 2 9" xfId="1019" xr:uid="{F7C7E9E3-B340-450F-8519-82E0318F559E}"/>
    <cellStyle name="Normal 5 5 3" xfId="101" xr:uid="{4832B366-51D7-435A-ACB7-154D90BA8832}"/>
    <cellStyle name="Normal 5 5 3 2" xfId="102" xr:uid="{69EC2092-D255-44A2-B52F-4B9B65C5A70B}"/>
    <cellStyle name="Normal 5 5 3 2 2" xfId="1020" xr:uid="{63A6E959-DB1C-4CBC-A566-170D9EB896B4}"/>
    <cellStyle name="Normal 5 5 3 2 2 2" xfId="1021" xr:uid="{06E74428-92AF-4AB6-A1C1-3F1C8345FBB9}"/>
    <cellStyle name="Normal 5 5 3 2 2 2 2" xfId="3912" xr:uid="{AB3979D0-232B-48C8-8FFA-B58D6CEACB55}"/>
    <cellStyle name="Normal 5 5 3 2 2 3" xfId="1022" xr:uid="{599712C9-24F9-4A44-B68E-831C78B10500}"/>
    <cellStyle name="Normal 5 5 3 2 2 4" xfId="1023" xr:uid="{14393DDD-66EF-4899-9062-6768C2AC5467}"/>
    <cellStyle name="Normal 5 5 3 2 3" xfId="1024" xr:uid="{9D1D8407-ABA1-4E60-88EB-1BBD9B4B8711}"/>
    <cellStyle name="Normal 5 5 3 2 3 2" xfId="1025" xr:uid="{9D75E447-4BE5-4C0B-8E35-1C9F20EA7633}"/>
    <cellStyle name="Normal 5 5 3 2 3 3" xfId="1026" xr:uid="{DEB5A281-53AE-4342-9DEF-CF96FD1725BC}"/>
    <cellStyle name="Normal 5 5 3 2 3 4" xfId="1027" xr:uid="{E885F382-0BEE-4402-89FC-147C5867AE1B}"/>
    <cellStyle name="Normal 5 5 3 2 4" xfId="1028" xr:uid="{AE210004-FF7C-4637-BF94-02F7C5CE61AB}"/>
    <cellStyle name="Normal 5 5 3 2 5" xfId="1029" xr:uid="{908AB251-27AC-4448-94AF-9561E129C2F0}"/>
    <cellStyle name="Normal 5 5 3 2 6" xfId="1030" xr:uid="{6CF4954A-EFDC-4D83-88E6-ECE1CA16E662}"/>
    <cellStyle name="Normal 5 5 3 3" xfId="1031" xr:uid="{F079DDCC-5AA7-441A-A4F7-977B1B6FB5F5}"/>
    <cellStyle name="Normal 5 5 3 3 2" xfId="1032" xr:uid="{8BB38751-B9C9-47C9-A38D-834F418A646D}"/>
    <cellStyle name="Normal 5 5 3 3 2 2" xfId="1033" xr:uid="{B2009851-7461-476C-94E7-709738D11BA1}"/>
    <cellStyle name="Normal 5 5 3 3 2 3" xfId="1034" xr:uid="{30DCDB26-B013-494D-8D11-7DB255763FD5}"/>
    <cellStyle name="Normal 5 5 3 3 2 4" xfId="1035" xr:uid="{ED236E72-6C56-4636-B6F3-FD06160AB267}"/>
    <cellStyle name="Normal 5 5 3 3 3" xfId="1036" xr:uid="{0941C6A5-6D64-4B63-8F51-E9925553DDA2}"/>
    <cellStyle name="Normal 5 5 3 3 4" xfId="1037" xr:uid="{1DA3E397-02E6-4760-B362-21DB8ACB2794}"/>
    <cellStyle name="Normal 5 5 3 3 5" xfId="1038" xr:uid="{B0F49735-5F29-4821-9DDF-49D5E5C1022C}"/>
    <cellStyle name="Normal 5 5 3 4" xfId="1039" xr:uid="{C24C672A-7681-453E-8ED4-3172306CB55D}"/>
    <cellStyle name="Normal 5 5 3 4 2" xfId="1040" xr:uid="{D649A2B3-8D9D-4974-8450-A66521488B8E}"/>
    <cellStyle name="Normal 5 5 3 4 3" xfId="1041" xr:uid="{C319B3AC-E97D-4291-A35F-88A78F259BED}"/>
    <cellStyle name="Normal 5 5 3 4 4" xfId="1042" xr:uid="{2326A77F-4599-4D98-8B42-4C4147D87E55}"/>
    <cellStyle name="Normal 5 5 3 5" xfId="1043" xr:uid="{EBC0D19B-DFA0-4164-99A1-5D636FFDBDAE}"/>
    <cellStyle name="Normal 5 5 3 5 2" xfId="1044" xr:uid="{1FC3D87E-013C-4602-B8F5-E6F68E23268A}"/>
    <cellStyle name="Normal 5 5 3 5 3" xfId="1045" xr:uid="{A1CA133C-B175-4E86-9FBE-250B8448C3C8}"/>
    <cellStyle name="Normal 5 5 3 5 4" xfId="1046" xr:uid="{E70AD448-B11F-4D11-9037-6D825067A56D}"/>
    <cellStyle name="Normal 5 5 3 6" xfId="1047" xr:uid="{A6332EE0-C343-4570-92CD-E8677ADD8104}"/>
    <cellStyle name="Normal 5 5 3 7" xfId="1048" xr:uid="{DB656E05-323E-4D1B-BD80-86A55A2578B2}"/>
    <cellStyle name="Normal 5 5 3 8" xfId="1049" xr:uid="{9EC1B74D-EEC9-43C3-BFED-3C23BA3B2CFF}"/>
    <cellStyle name="Normal 5 5 4" xfId="103" xr:uid="{0F6CC57F-6EB0-46F0-B37E-8571A5FC85D6}"/>
    <cellStyle name="Normal 5 5 4 2" xfId="1050" xr:uid="{2C492D12-BC40-4129-ADD0-D66A734F5A01}"/>
    <cellStyle name="Normal 5 5 4 2 2" xfId="1051" xr:uid="{13ACB0F8-AC45-4262-AA2D-A6A07144DC6E}"/>
    <cellStyle name="Normal 5 5 4 2 2 2" xfId="1052" xr:uid="{5BA2F8F5-78BE-49D2-A960-0AA573B5DC2C}"/>
    <cellStyle name="Normal 5 5 4 2 2 2 2" xfId="3913" xr:uid="{C079083B-15D9-4DB2-9E71-C489D6A98384}"/>
    <cellStyle name="Normal 5 5 4 2 2 3" xfId="1053" xr:uid="{DE96004A-9536-4735-8D2C-CEBB0AE95718}"/>
    <cellStyle name="Normal 5 5 4 2 2 4" xfId="1054" xr:uid="{05FA589C-99FD-4B54-9C77-BE819A884B94}"/>
    <cellStyle name="Normal 5 5 4 2 3" xfId="1055" xr:uid="{9F0C3D67-C63B-4764-8084-3CE9B813B023}"/>
    <cellStyle name="Normal 5 5 4 2 3 2" xfId="3914" xr:uid="{228BB6EF-6492-449E-9DA2-96D3AB18CCBE}"/>
    <cellStyle name="Normal 5 5 4 2 4" xfId="1056" xr:uid="{2CBA00D5-43FF-4F07-A6C1-A8674BBE905A}"/>
    <cellStyle name="Normal 5 5 4 2 5" xfId="1057" xr:uid="{AA73D922-12B6-4198-8BF7-B6A890B3B840}"/>
    <cellStyle name="Normal 5 5 4 3" xfId="1058" xr:uid="{A7DCE850-408B-4663-8864-1558777C4C7D}"/>
    <cellStyle name="Normal 5 5 4 3 2" xfId="1059" xr:uid="{C55AE694-B038-4540-A82C-CE5EA56F1B3D}"/>
    <cellStyle name="Normal 5 5 4 3 2 2" xfId="3915" xr:uid="{70EBED8A-4186-49C8-9F4A-A68DA786583A}"/>
    <cellStyle name="Normal 5 5 4 3 3" xfId="1060" xr:uid="{C838581C-8E28-4D72-8B98-D76740502997}"/>
    <cellStyle name="Normal 5 5 4 3 4" xfId="1061" xr:uid="{3F71A7DF-00BB-40A3-BB49-C871E887DC0B}"/>
    <cellStyle name="Normal 5 5 4 4" xfId="1062" xr:uid="{9F7A7DFC-224F-43DF-BE9B-98D5D2A7BDB2}"/>
    <cellStyle name="Normal 5 5 4 4 2" xfId="1063" xr:uid="{BD544FB4-7631-4EC7-8DFA-8555E7A4E2C4}"/>
    <cellStyle name="Normal 5 5 4 4 3" xfId="1064" xr:uid="{5045D5EE-0780-44BF-BD4C-5197C5F3571C}"/>
    <cellStyle name="Normal 5 5 4 4 4" xfId="1065" xr:uid="{69A3CDC4-4A73-4A7B-AD55-8AC5DFD23970}"/>
    <cellStyle name="Normal 5 5 4 5" xfId="1066" xr:uid="{8E0C7EC5-C17E-4375-BD8F-39AE671406AA}"/>
    <cellStyle name="Normal 5 5 4 6" xfId="1067" xr:uid="{99DF40A7-3F2E-4C3C-A9AC-E672F2EB316A}"/>
    <cellStyle name="Normal 5 5 4 7" xfId="1068" xr:uid="{EF664129-5256-4D9C-9402-1C6174EE7D3C}"/>
    <cellStyle name="Normal 5 5 5" xfId="1069" xr:uid="{B0B95037-F4C7-46E0-84F7-39A79F82D942}"/>
    <cellStyle name="Normal 5 5 5 2" xfId="1070" xr:uid="{5481A194-DE56-4380-8E88-98F0906D4DE1}"/>
    <cellStyle name="Normal 5 5 5 2 2" xfId="1071" xr:uid="{B87B6530-9BAE-48FD-917F-FC69ADD962E1}"/>
    <cellStyle name="Normal 5 5 5 2 2 2" xfId="3916" xr:uid="{21E77AFD-79CC-4054-ACBF-2E71843058F3}"/>
    <cellStyle name="Normal 5 5 5 2 3" xfId="1072" xr:uid="{143BC29C-DC86-48C9-8E7B-8478D8596601}"/>
    <cellStyle name="Normal 5 5 5 2 4" xfId="1073" xr:uid="{6F30E11E-BAD1-4BBD-AFC1-F9F054B142BA}"/>
    <cellStyle name="Normal 5 5 5 3" xfId="1074" xr:uid="{2268AC86-18EB-44C9-BDB9-6D1F52492604}"/>
    <cellStyle name="Normal 5 5 5 3 2" xfId="1075" xr:uid="{36FA8E8A-A755-4995-8354-E79951B0B494}"/>
    <cellStyle name="Normal 5 5 5 3 3" xfId="1076" xr:uid="{940A188C-6CE1-4746-8AF6-84D23EA6E999}"/>
    <cellStyle name="Normal 5 5 5 3 4" xfId="1077" xr:uid="{69F734FF-AB49-400C-8D80-B8325624CB65}"/>
    <cellStyle name="Normal 5 5 5 4" xfId="1078" xr:uid="{B5D4A7D4-9BFB-4EDA-BAE9-A9F31D8AFB9D}"/>
    <cellStyle name="Normal 5 5 5 5" xfId="1079" xr:uid="{6B57E687-2A86-42FD-85BE-F6E5EEADC72B}"/>
    <cellStyle name="Normal 5 5 5 6" xfId="1080" xr:uid="{68F51755-DCCA-4A78-983B-29C6051A869E}"/>
    <cellStyle name="Normal 5 5 6" xfId="1081" xr:uid="{72295240-9916-4B7D-AB67-0302B9D56C78}"/>
    <cellStyle name="Normal 5 5 6 2" xfId="1082" xr:uid="{168AE04C-41B4-45AF-8907-DA09F2C71DA0}"/>
    <cellStyle name="Normal 5 5 6 2 2" xfId="1083" xr:uid="{94CE3AF3-7B7F-4FC9-A503-525E609A3969}"/>
    <cellStyle name="Normal 5 5 6 2 3" xfId="1084" xr:uid="{FCF576CD-09F6-4B01-A463-81A09A5240A0}"/>
    <cellStyle name="Normal 5 5 6 2 4" xfId="1085" xr:uid="{34BFB2F4-7A78-49B6-84DB-FBF33BE29996}"/>
    <cellStyle name="Normal 5 5 6 3" xfId="1086" xr:uid="{BF1DCF28-6775-4C3D-BB61-C32D94DB7040}"/>
    <cellStyle name="Normal 5 5 6 4" xfId="1087" xr:uid="{7467A5B2-40A7-48B0-8561-4518F01D9DDB}"/>
    <cellStyle name="Normal 5 5 6 5" xfId="1088" xr:uid="{6F5212C1-24E4-43A9-A59C-8EAEEDF126C7}"/>
    <cellStyle name="Normal 5 5 7" xfId="1089" xr:uid="{5DB431D3-281B-4768-B92C-03C35FA81EF7}"/>
    <cellStyle name="Normal 5 5 7 2" xfId="1090" xr:uid="{38257F47-9458-4512-B0C5-1B93BCEA4428}"/>
    <cellStyle name="Normal 5 5 7 3" xfId="1091" xr:uid="{AEEC2F48-AC56-4DF5-9EB1-E0CFBB9074EE}"/>
    <cellStyle name="Normal 5 5 7 4" xfId="1092" xr:uid="{AAE16FE1-5C52-4807-95F6-4FBC24190F5E}"/>
    <cellStyle name="Normal 5 5 8" xfId="1093" xr:uid="{AF7ED4B6-B5F3-4563-9B89-056047FE9489}"/>
    <cellStyle name="Normal 5 5 8 2" xfId="1094" xr:uid="{85A3C34C-05B6-4A21-AA95-6DB5AD1DD793}"/>
    <cellStyle name="Normal 5 5 8 3" xfId="1095" xr:uid="{0482D06A-1F65-475C-9037-53ADA10D2632}"/>
    <cellStyle name="Normal 5 5 8 4" xfId="1096" xr:uid="{081AA2A0-BDE9-499E-9995-6FB5722B69C9}"/>
    <cellStyle name="Normal 5 5 9" xfId="1097" xr:uid="{BD9E772A-4080-4880-B9D8-4372B3DBABBD}"/>
    <cellStyle name="Normal 5 6" xfId="104" xr:uid="{8C201485-1C10-4660-8A20-9478B5EEEC3B}"/>
    <cellStyle name="Normal 5 6 10" xfId="1098" xr:uid="{3A637B07-A3AB-4735-BC87-7032850DD88C}"/>
    <cellStyle name="Normal 5 6 11" xfId="1099" xr:uid="{D53CC607-F0C8-4354-BB86-96C10978FED6}"/>
    <cellStyle name="Normal 5 6 2" xfId="105" xr:uid="{2CE54E64-118B-4299-84B8-64BC132D3673}"/>
    <cellStyle name="Normal 5 6 2 2" xfId="1100" xr:uid="{8D1AF6C8-A2A8-4933-9FDB-51024A255E3B}"/>
    <cellStyle name="Normal 5 6 2 2 2" xfId="1101" xr:uid="{48040074-D778-450B-857D-29156D860901}"/>
    <cellStyle name="Normal 5 6 2 2 2 2" xfId="1102" xr:uid="{77076C82-5DFD-457C-B4A5-C64A97309174}"/>
    <cellStyle name="Normal 5 6 2 2 2 2 2" xfId="1103" xr:uid="{D0D8E60A-49D2-4E9A-9E48-39A8840EC3A0}"/>
    <cellStyle name="Normal 5 6 2 2 2 2 2 2" xfId="4416" xr:uid="{B97603F9-6633-4062-9EAC-FBD168B8B747}"/>
    <cellStyle name="Normal 5 6 2 2 2 2 3" xfId="1104" xr:uid="{6573EAA6-CFC0-4433-A9D9-E022014B6798}"/>
    <cellStyle name="Normal 5 6 2 2 2 2 4" xfId="1105" xr:uid="{F94F0D4C-9D82-4C70-AC83-5666BAE4EB12}"/>
    <cellStyle name="Normal 5 6 2 2 2 3" xfId="1106" xr:uid="{23F7560B-3DB8-435F-B1EE-BFF3388C31CD}"/>
    <cellStyle name="Normal 5 6 2 2 2 3 2" xfId="1107" xr:uid="{E75486DD-FAD2-485B-A724-8EB2D6EA3404}"/>
    <cellStyle name="Normal 5 6 2 2 2 3 3" xfId="1108" xr:uid="{B58C02D6-E88A-42DD-8D2A-60D00B1162C6}"/>
    <cellStyle name="Normal 5 6 2 2 2 3 4" xfId="1109" xr:uid="{638196AF-9D46-4CAA-8FF6-56767F8CAD32}"/>
    <cellStyle name="Normal 5 6 2 2 2 4" xfId="1110" xr:uid="{E5623D4D-8701-4EB5-9422-5BBDBB193E4F}"/>
    <cellStyle name="Normal 5 6 2 2 2 5" xfId="1111" xr:uid="{884B75E5-3885-4C6A-8F27-07889CB5747D}"/>
    <cellStyle name="Normal 5 6 2 2 2 6" xfId="1112" xr:uid="{C845ADF8-8B3F-40D7-BECB-629608E0E27F}"/>
    <cellStyle name="Normal 5 6 2 2 3" xfId="1113" xr:uid="{7C227E3F-474D-4B63-B634-FC6179B176EE}"/>
    <cellStyle name="Normal 5 6 2 2 3 2" xfId="1114" xr:uid="{B5070245-AE57-40EA-9946-DE8E6E97C53F}"/>
    <cellStyle name="Normal 5 6 2 2 3 2 2" xfId="1115" xr:uid="{3C19BD38-AB96-44F7-839F-081B9D21E5F8}"/>
    <cellStyle name="Normal 5 6 2 2 3 2 3" xfId="1116" xr:uid="{73C99540-D18A-469D-8BD3-D1504F3B3CE9}"/>
    <cellStyle name="Normal 5 6 2 2 3 2 4" xfId="1117" xr:uid="{050C04B3-BF1E-4017-9233-E5252B3850D0}"/>
    <cellStyle name="Normal 5 6 2 2 3 3" xfId="1118" xr:uid="{9E8A3191-0673-416F-9B27-93720BD8EFE0}"/>
    <cellStyle name="Normal 5 6 2 2 3 4" xfId="1119" xr:uid="{A51263B3-EA8C-4EE2-8164-68671E4BF193}"/>
    <cellStyle name="Normal 5 6 2 2 3 5" xfId="1120" xr:uid="{2FD83E5B-C775-4CE0-A76D-787971675A81}"/>
    <cellStyle name="Normal 5 6 2 2 4" xfId="1121" xr:uid="{649E53C9-86D4-4182-A7DB-628EE893DB3E}"/>
    <cellStyle name="Normal 5 6 2 2 4 2" xfId="1122" xr:uid="{93EC2D94-921E-4895-AE16-AC9C2D1DF7EF}"/>
    <cellStyle name="Normal 5 6 2 2 4 3" xfId="1123" xr:uid="{1EC6BA35-9360-44DF-AA26-F9670E8C067D}"/>
    <cellStyle name="Normal 5 6 2 2 4 4" xfId="1124" xr:uid="{B4E36CC4-4255-4E84-BF14-1C7E598E0EAC}"/>
    <cellStyle name="Normal 5 6 2 2 5" xfId="1125" xr:uid="{24116B1E-B124-4D17-BBD7-6D308D35A290}"/>
    <cellStyle name="Normal 5 6 2 2 5 2" xfId="1126" xr:uid="{4E0B180D-414F-4B63-83EA-DD005C7A2D35}"/>
    <cellStyle name="Normal 5 6 2 2 5 3" xfId="1127" xr:uid="{671CE3B1-B494-4BD0-8C72-95722EC907F4}"/>
    <cellStyle name="Normal 5 6 2 2 5 4" xfId="1128" xr:uid="{BDFCCEC4-F3FD-4743-8BA4-6B014E32987B}"/>
    <cellStyle name="Normal 5 6 2 2 6" xfId="1129" xr:uid="{87BC32F8-8C82-4443-9E36-51948EABD196}"/>
    <cellStyle name="Normal 5 6 2 2 7" xfId="1130" xr:uid="{0F009486-7E1A-46A5-AB55-D98A81A099CC}"/>
    <cellStyle name="Normal 5 6 2 2 8" xfId="1131" xr:uid="{4F4041A2-4178-426D-AD16-4E561B05B5A1}"/>
    <cellStyle name="Normal 5 6 2 3" xfId="1132" xr:uid="{CAE6B3BE-F652-4A58-9EA0-997F31CE2FED}"/>
    <cellStyle name="Normal 5 6 2 3 2" xfId="1133" xr:uid="{6EFAFBBF-531E-484E-B31D-9D0493F1EF40}"/>
    <cellStyle name="Normal 5 6 2 3 2 2" xfId="1134" xr:uid="{7FF8E9D8-2FB2-4053-90C6-ECF56F5E9300}"/>
    <cellStyle name="Normal 5 6 2 3 2 2 2" xfId="4417" xr:uid="{31252483-B464-4611-BB4A-3D51179FB39A}"/>
    <cellStyle name="Normal 5 6 2 3 2 3" xfId="1135" xr:uid="{689D6471-345C-4245-9525-15B65A08601A}"/>
    <cellStyle name="Normal 5 6 2 3 2 4" xfId="1136" xr:uid="{A86199FA-2BD2-4B3B-B68C-F7B13079207B}"/>
    <cellStyle name="Normal 5 6 2 3 3" xfId="1137" xr:uid="{1A4F644B-865F-43BD-B91F-F0770E6C755A}"/>
    <cellStyle name="Normal 5 6 2 3 3 2" xfId="1138" xr:uid="{4202FCEA-3812-40EF-95AF-038ABB99BDF8}"/>
    <cellStyle name="Normal 5 6 2 3 3 3" xfId="1139" xr:uid="{7626AA0A-D82B-4618-83B3-92C04167BF08}"/>
    <cellStyle name="Normal 5 6 2 3 3 4" xfId="1140" xr:uid="{A91BF3E1-0363-4F5A-8FF4-AB1770DA3C4B}"/>
    <cellStyle name="Normal 5 6 2 3 4" xfId="1141" xr:uid="{D95F5569-7522-4AE4-80B0-64FB76761F49}"/>
    <cellStyle name="Normal 5 6 2 3 5" xfId="1142" xr:uid="{3401986E-E6F6-457E-952E-FBCF8080DDD9}"/>
    <cellStyle name="Normal 5 6 2 3 6" xfId="1143" xr:uid="{65985FDF-AFEE-4703-819D-04646A8B9937}"/>
    <cellStyle name="Normal 5 6 2 4" xfId="1144" xr:uid="{B13886B8-89CD-4F1F-A4C2-93455BD1DC1F}"/>
    <cellStyle name="Normal 5 6 2 4 2" xfId="1145" xr:uid="{E99E0F5E-5FD5-4C73-9DE5-43B85B231947}"/>
    <cellStyle name="Normal 5 6 2 4 2 2" xfId="1146" xr:uid="{B0E662E2-BA17-473C-8E62-38B50356C9B1}"/>
    <cellStyle name="Normal 5 6 2 4 2 3" xfId="1147" xr:uid="{3512F88F-05C5-4E4D-9530-B9252D021B91}"/>
    <cellStyle name="Normal 5 6 2 4 2 4" xfId="1148" xr:uid="{272746AE-7A82-4F87-ACD1-BC6FCB80FCF4}"/>
    <cellStyle name="Normal 5 6 2 4 3" xfId="1149" xr:uid="{FF04A108-03FD-41FC-BA91-756F3586D2DA}"/>
    <cellStyle name="Normal 5 6 2 4 4" xfId="1150" xr:uid="{9A46F4C1-D296-4F57-8C5F-F4BA68DEE8BF}"/>
    <cellStyle name="Normal 5 6 2 4 5" xfId="1151" xr:uid="{450DF9B5-6496-425A-B825-302F18E0E432}"/>
    <cellStyle name="Normal 5 6 2 5" xfId="1152" xr:uid="{6F6EF731-CFC8-42EB-8970-35291404723D}"/>
    <cellStyle name="Normal 5 6 2 5 2" xfId="1153" xr:uid="{AD53EDBF-A7C3-4C8F-9CD2-BC7CF8D498CA}"/>
    <cellStyle name="Normal 5 6 2 5 3" xfId="1154" xr:uid="{BD55B1FE-A649-4DC3-A9A4-34324F22774F}"/>
    <cellStyle name="Normal 5 6 2 5 4" xfId="1155" xr:uid="{EB507300-DE30-416A-961B-014039D5E8A7}"/>
    <cellStyle name="Normal 5 6 2 6" xfId="1156" xr:uid="{0AA28A55-27A6-4C8B-9AB0-AB74963789B3}"/>
    <cellStyle name="Normal 5 6 2 6 2" xfId="1157" xr:uid="{994F2A08-7C62-4E85-BC1B-435996E92F0F}"/>
    <cellStyle name="Normal 5 6 2 6 3" xfId="1158" xr:uid="{8A4438D6-B81D-4B0A-84B8-C5B551434492}"/>
    <cellStyle name="Normal 5 6 2 6 4" xfId="1159" xr:uid="{661A1453-3A14-4B9E-BE95-32F3ABF6D88A}"/>
    <cellStyle name="Normal 5 6 2 7" xfId="1160" xr:uid="{C16D52AD-94B5-4527-9D0A-5717E954B642}"/>
    <cellStyle name="Normal 5 6 2 8" xfId="1161" xr:uid="{0AEF38CA-7615-47C6-917B-DDF3B411AE1F}"/>
    <cellStyle name="Normal 5 6 2 9" xfId="1162" xr:uid="{57227578-DB6D-4B94-BCCA-252F5FCB9136}"/>
    <cellStyle name="Normal 5 6 3" xfId="1163" xr:uid="{1F3C3E52-26FC-4E0D-8171-010ABFDDC672}"/>
    <cellStyle name="Normal 5 6 3 2" xfId="1164" xr:uid="{8A593C2D-3B1F-465E-842A-DF3529CE7D77}"/>
    <cellStyle name="Normal 5 6 3 2 2" xfId="1165" xr:uid="{14D1F7A0-16D6-4EC4-B0F9-D32B3EC345A9}"/>
    <cellStyle name="Normal 5 6 3 2 2 2" xfId="1166" xr:uid="{3EA27180-5EE9-4903-A529-080F2AA514BD}"/>
    <cellStyle name="Normal 5 6 3 2 2 2 2" xfId="3917" xr:uid="{C7710B19-B8B2-4AB7-B703-39E00BBC28F2}"/>
    <cellStyle name="Normal 5 6 3 2 2 3" xfId="1167" xr:uid="{306D95DF-F5CA-4002-8257-1F0181242F2E}"/>
    <cellStyle name="Normal 5 6 3 2 2 4" xfId="1168" xr:uid="{BAEAB690-5549-4819-8E80-D0586C0DE9F7}"/>
    <cellStyle name="Normal 5 6 3 2 3" xfId="1169" xr:uid="{4F164C2A-3509-4033-98EF-350E053AFE79}"/>
    <cellStyle name="Normal 5 6 3 2 3 2" xfId="1170" xr:uid="{2F6654C1-5853-4A08-8FD7-74C587866EF9}"/>
    <cellStyle name="Normal 5 6 3 2 3 3" xfId="1171" xr:uid="{25CA0EAD-3C59-488F-849C-4AC9135DFCAE}"/>
    <cellStyle name="Normal 5 6 3 2 3 4" xfId="1172" xr:uid="{BB781753-5812-41BB-8C11-2A67F939F2B0}"/>
    <cellStyle name="Normal 5 6 3 2 4" xfId="1173" xr:uid="{56D5A433-A22E-4D5C-A8E8-27F24BAFB049}"/>
    <cellStyle name="Normal 5 6 3 2 5" xfId="1174" xr:uid="{F60F7A1D-861C-4A8C-A661-0E9FDE2A1AE3}"/>
    <cellStyle name="Normal 5 6 3 2 6" xfId="1175" xr:uid="{614BD8FC-C0DD-4044-B00A-7914F6850F53}"/>
    <cellStyle name="Normal 5 6 3 3" xfId="1176" xr:uid="{92B9EE2D-87D3-4665-B4BF-31854CFFC8BE}"/>
    <cellStyle name="Normal 5 6 3 3 2" xfId="1177" xr:uid="{4E3728BF-B7ED-412F-BC50-B8C398AA5AC8}"/>
    <cellStyle name="Normal 5 6 3 3 2 2" xfId="1178" xr:uid="{E3FE793B-8667-4DF0-9002-64D41628375B}"/>
    <cellStyle name="Normal 5 6 3 3 2 3" xfId="1179" xr:uid="{7FDFFF2A-CF3D-49D9-BB8A-D0EB8B2B7062}"/>
    <cellStyle name="Normal 5 6 3 3 2 4" xfId="1180" xr:uid="{D040E546-5C2D-44F6-B23E-ABDF5455F687}"/>
    <cellStyle name="Normal 5 6 3 3 3" xfId="1181" xr:uid="{8AB04611-0246-40D3-B4E0-3C397D20863F}"/>
    <cellStyle name="Normal 5 6 3 3 4" xfId="1182" xr:uid="{E6E0F35C-B394-42DC-870B-A9D779D375E9}"/>
    <cellStyle name="Normal 5 6 3 3 5" xfId="1183" xr:uid="{606BC6A8-4BB3-4CC6-8240-37EFC15053B7}"/>
    <cellStyle name="Normal 5 6 3 4" xfId="1184" xr:uid="{56D369E7-933E-4E63-8220-FF0D10401A76}"/>
    <cellStyle name="Normal 5 6 3 4 2" xfId="1185" xr:uid="{1BAE1023-DB74-4E28-9279-AEC9DC07EF0A}"/>
    <cellStyle name="Normal 5 6 3 4 3" xfId="1186" xr:uid="{C926E4D1-DE39-4C33-A994-B0EE1F889CF5}"/>
    <cellStyle name="Normal 5 6 3 4 4" xfId="1187" xr:uid="{7E29719B-F4E1-4F84-8BE2-C663E8D1D52E}"/>
    <cellStyle name="Normal 5 6 3 5" xfId="1188" xr:uid="{330929C9-C538-4917-889E-677FB49B0D4D}"/>
    <cellStyle name="Normal 5 6 3 5 2" xfId="1189" xr:uid="{5D55C6FD-ED67-4D7F-AD27-52D9984745A5}"/>
    <cellStyle name="Normal 5 6 3 5 3" xfId="1190" xr:uid="{EC76E45A-3E34-4031-B892-C94DB7A72716}"/>
    <cellStyle name="Normal 5 6 3 5 4" xfId="1191" xr:uid="{574EA2E6-4393-4608-916B-FC667EBDD21B}"/>
    <cellStyle name="Normal 5 6 3 6" xfId="1192" xr:uid="{D188A17F-02F9-40F2-AA92-DAD8AA821161}"/>
    <cellStyle name="Normal 5 6 3 7" xfId="1193" xr:uid="{E5C93834-37F7-438A-9BD2-281AE1D1DA89}"/>
    <cellStyle name="Normal 5 6 3 8" xfId="1194" xr:uid="{A905E26B-270A-430D-95E7-6BAEB44B0FD4}"/>
    <cellStyle name="Normal 5 6 4" xfId="1195" xr:uid="{0AC5D361-D375-4CFD-89F9-3C1733736964}"/>
    <cellStyle name="Normal 5 6 4 2" xfId="1196" xr:uid="{A5DCC4DA-6EB1-464E-A0B1-7BCD8DE4A5AF}"/>
    <cellStyle name="Normal 5 6 4 2 2" xfId="1197" xr:uid="{7B3A565A-BDD3-4127-8D69-638D6EAEF99C}"/>
    <cellStyle name="Normal 5 6 4 2 2 2" xfId="1198" xr:uid="{6F650FDD-C443-4387-98C3-06645ADD7285}"/>
    <cellStyle name="Normal 5 6 4 2 2 3" xfId="1199" xr:uid="{AFF04A9F-5CC5-45DA-948E-D810C6AB476D}"/>
    <cellStyle name="Normal 5 6 4 2 2 4" xfId="1200" xr:uid="{5DA3090F-D741-4C19-AC7E-985032C4AD38}"/>
    <cellStyle name="Normal 5 6 4 2 3" xfId="1201" xr:uid="{38BCF1E9-E2C6-4FE8-BCD6-4DB3C1EAE9B7}"/>
    <cellStyle name="Normal 5 6 4 2 4" xfId="1202" xr:uid="{5E8A4693-3EB7-47F2-869F-3BC4F6B9271A}"/>
    <cellStyle name="Normal 5 6 4 2 5" xfId="1203" xr:uid="{6B44D2AD-B24A-4E83-B517-1C97CA8E01E1}"/>
    <cellStyle name="Normal 5 6 4 3" xfId="1204" xr:uid="{618E2749-0A11-4902-B9A7-BC48E8EB3428}"/>
    <cellStyle name="Normal 5 6 4 3 2" xfId="1205" xr:uid="{0C4231EB-F92F-428C-9E66-F5891C539772}"/>
    <cellStyle name="Normal 5 6 4 3 3" xfId="1206" xr:uid="{2B58A1A7-D2BD-49EE-AFAD-A1141E6607EA}"/>
    <cellStyle name="Normal 5 6 4 3 4" xfId="1207" xr:uid="{05B723E3-6EE7-429D-AA94-4B3AE7F8FAEC}"/>
    <cellStyle name="Normal 5 6 4 4" xfId="1208" xr:uid="{2FC6CD8E-C252-43F4-A93B-35FBDAE81CB8}"/>
    <cellStyle name="Normal 5 6 4 4 2" xfId="1209" xr:uid="{4F17B1E6-BDAB-48CA-BC73-0001EA01EA06}"/>
    <cellStyle name="Normal 5 6 4 4 3" xfId="1210" xr:uid="{DFC746EF-27F3-469D-AE99-D0548FE9C583}"/>
    <cellStyle name="Normal 5 6 4 4 4" xfId="1211" xr:uid="{20A4D192-E238-448D-8A12-30B4A2D07689}"/>
    <cellStyle name="Normal 5 6 4 5" xfId="1212" xr:uid="{5DC3BBBD-63C1-4155-8383-F0473D431E93}"/>
    <cellStyle name="Normal 5 6 4 6" xfId="1213" xr:uid="{312C272B-4570-4C66-95FC-815D97AA6C0A}"/>
    <cellStyle name="Normal 5 6 4 7" xfId="1214" xr:uid="{71F12F02-A756-46CB-98BB-2E8ED3E9046B}"/>
    <cellStyle name="Normal 5 6 5" xfId="1215" xr:uid="{2BD43854-ACB5-4443-A4A7-660C9830D322}"/>
    <cellStyle name="Normal 5 6 5 2" xfId="1216" xr:uid="{5C505BD6-2F2D-4C82-A4B1-6AC7F18F91A6}"/>
    <cellStyle name="Normal 5 6 5 2 2" xfId="1217" xr:uid="{BF6DB9E7-C2D9-46B2-9A9A-AABE3B41696C}"/>
    <cellStyle name="Normal 5 6 5 2 3" xfId="1218" xr:uid="{EF3DB533-CCAE-4AC3-9325-021143DA49ED}"/>
    <cellStyle name="Normal 5 6 5 2 4" xfId="1219" xr:uid="{602FCCA9-14C9-4AC3-BC10-9AD39916A5C8}"/>
    <cellStyle name="Normal 5 6 5 3" xfId="1220" xr:uid="{0D777070-2706-4957-8F53-8C299130A785}"/>
    <cellStyle name="Normal 5 6 5 3 2" xfId="1221" xr:uid="{60EE08A9-4A48-4C7A-B7D8-28C661589AC7}"/>
    <cellStyle name="Normal 5 6 5 3 3" xfId="1222" xr:uid="{58427799-A779-4FE0-A72D-8BB3C442B6E6}"/>
    <cellStyle name="Normal 5 6 5 3 4" xfId="1223" xr:uid="{CFBD3D02-5682-4482-93B2-1C7CA578A235}"/>
    <cellStyle name="Normal 5 6 5 4" xfId="1224" xr:uid="{21D0FBB3-A8EB-4EE1-B385-2285352F65B3}"/>
    <cellStyle name="Normal 5 6 5 5" xfId="1225" xr:uid="{DFC87817-32E9-420F-8354-058D763B84B3}"/>
    <cellStyle name="Normal 5 6 5 6" xfId="1226" xr:uid="{9812E92F-6570-4FA2-9CEE-6AA37992F8B4}"/>
    <cellStyle name="Normal 5 6 6" xfId="1227" xr:uid="{9522EE1C-77FA-40BC-9725-B332BC8625F6}"/>
    <cellStyle name="Normal 5 6 6 2" xfId="1228" xr:uid="{99CFA33D-CA4A-4ADB-8332-6783BC3D4A6E}"/>
    <cellStyle name="Normal 5 6 6 2 2" xfId="1229" xr:uid="{C8AC8A81-A920-49ED-8B09-7A2BC3411AFA}"/>
    <cellStyle name="Normal 5 6 6 2 3" xfId="1230" xr:uid="{08201377-24CD-4B9C-AB93-297861FA96C5}"/>
    <cellStyle name="Normal 5 6 6 2 4" xfId="1231" xr:uid="{BE486344-E397-4DF0-BDC1-BCB09CBAE5F4}"/>
    <cellStyle name="Normal 5 6 6 3" xfId="1232" xr:uid="{A907EA21-5ECB-49CB-99BF-11D55BDF1E75}"/>
    <cellStyle name="Normal 5 6 6 4" xfId="1233" xr:uid="{E6657E6E-531D-4F88-B980-63B57FAF6B93}"/>
    <cellStyle name="Normal 5 6 6 5" xfId="1234" xr:uid="{9240B272-9335-470B-AAB7-5AB86E048088}"/>
    <cellStyle name="Normal 5 6 7" xfId="1235" xr:uid="{FB87EF32-CAFD-45BB-945A-500D175D6EB8}"/>
    <cellStyle name="Normal 5 6 7 2" xfId="1236" xr:uid="{B3D8748C-639F-4B6A-817A-C678A2D3C7C5}"/>
    <cellStyle name="Normal 5 6 7 3" xfId="1237" xr:uid="{08156DE4-4A06-4693-92A7-976A0FC6C4E7}"/>
    <cellStyle name="Normal 5 6 7 4" xfId="1238" xr:uid="{5C51330A-84FD-41DD-AB79-8D68A4A02BD2}"/>
    <cellStyle name="Normal 5 6 8" xfId="1239" xr:uid="{2C7695D1-9152-4B00-9447-CD2C553ED833}"/>
    <cellStyle name="Normal 5 6 8 2" xfId="1240" xr:uid="{8B61B012-8CC3-47E4-BD0B-35368161B9BA}"/>
    <cellStyle name="Normal 5 6 8 3" xfId="1241" xr:uid="{BA342714-3C4A-4226-BB22-19077CFD8AFC}"/>
    <cellStyle name="Normal 5 6 8 4" xfId="1242" xr:uid="{50D38511-1CE5-4D55-80CF-23E6E60F5E03}"/>
    <cellStyle name="Normal 5 6 9" xfId="1243" xr:uid="{CECB4BA8-E0CB-479C-8CE8-59FEBFD5AE1A}"/>
    <cellStyle name="Normal 5 7" xfId="106" xr:uid="{2D3FF0DD-2E45-40F5-82A5-CE9AB9BD3147}"/>
    <cellStyle name="Normal 5 7 2" xfId="107" xr:uid="{FD3DD08A-2AF6-4708-9E83-E349F4F7C8C8}"/>
    <cellStyle name="Normal 5 7 2 2" xfId="1244" xr:uid="{1E506367-6297-41B2-825D-C976641D4A0A}"/>
    <cellStyle name="Normal 5 7 2 2 2" xfId="1245" xr:uid="{67830E0F-3DCE-495B-B577-4C8E96E5E205}"/>
    <cellStyle name="Normal 5 7 2 2 2 2" xfId="1246" xr:uid="{01826EC6-C07E-4191-B5DB-0C15731542A0}"/>
    <cellStyle name="Normal 5 7 2 2 2 2 2" xfId="4418" xr:uid="{E102AC60-EB59-4543-8928-43D62410F166}"/>
    <cellStyle name="Normal 5 7 2 2 2 3" xfId="1247" xr:uid="{F14AF54C-3977-4A9E-BFF6-1885657DD1E3}"/>
    <cellStyle name="Normal 5 7 2 2 2 4" xfId="1248" xr:uid="{2321F5A9-4CF6-4D44-863C-42F0FA957C85}"/>
    <cellStyle name="Normal 5 7 2 2 3" xfId="1249" xr:uid="{D154708E-7E65-46B4-B9A0-589594A92285}"/>
    <cellStyle name="Normal 5 7 2 2 3 2" xfId="1250" xr:uid="{7F961807-EC1E-474A-84CE-B939CBD538AE}"/>
    <cellStyle name="Normal 5 7 2 2 3 3" xfId="1251" xr:uid="{1EFED9C9-A025-4F7F-BB5B-1208A95BF22A}"/>
    <cellStyle name="Normal 5 7 2 2 3 4" xfId="1252" xr:uid="{5E660B80-0581-4A4E-9BEF-AC05EEF4E6FA}"/>
    <cellStyle name="Normal 5 7 2 2 4" xfId="1253" xr:uid="{CBE56298-5CEF-40D1-98F7-3AA2E11085C7}"/>
    <cellStyle name="Normal 5 7 2 2 5" xfId="1254" xr:uid="{205A3B84-303E-46BA-AA4B-8F65F9C2E0F5}"/>
    <cellStyle name="Normal 5 7 2 2 6" xfId="1255" xr:uid="{526FB36C-F87C-4689-AC27-F3CB9D859438}"/>
    <cellStyle name="Normal 5 7 2 3" xfId="1256" xr:uid="{E780E543-0EBA-4097-9BF6-C7EE65E665D8}"/>
    <cellStyle name="Normal 5 7 2 3 2" xfId="1257" xr:uid="{108E6A85-E0BF-4FCE-9FE8-1489AE309185}"/>
    <cellStyle name="Normal 5 7 2 3 2 2" xfId="1258" xr:uid="{E8B66D32-99A6-40BD-84AE-1361A5890385}"/>
    <cellStyle name="Normal 5 7 2 3 2 3" xfId="1259" xr:uid="{1CFA6337-F1E1-4A1D-8538-469A61F3AC8C}"/>
    <cellStyle name="Normal 5 7 2 3 2 4" xfId="1260" xr:uid="{3110DC65-1A50-438C-B207-1764D50A152F}"/>
    <cellStyle name="Normal 5 7 2 3 3" xfId="1261" xr:uid="{826777EE-6638-470C-B0BA-C35901F80693}"/>
    <cellStyle name="Normal 5 7 2 3 4" xfId="1262" xr:uid="{327F717D-98D7-465B-ADBF-C6ED06C057AC}"/>
    <cellStyle name="Normal 5 7 2 3 5" xfId="1263" xr:uid="{8E5AEED0-2AA8-42BB-A695-D9DDCAC91905}"/>
    <cellStyle name="Normal 5 7 2 4" xfId="1264" xr:uid="{AF3DAA11-8B13-4627-84B8-EA04EF4C754C}"/>
    <cellStyle name="Normal 5 7 2 4 2" xfId="1265" xr:uid="{FFC1FCB8-F376-41C0-BDCB-FA943A07E2B5}"/>
    <cellStyle name="Normal 5 7 2 4 3" xfId="1266" xr:uid="{5A4D60AC-8869-48AD-9A26-6F516B933011}"/>
    <cellStyle name="Normal 5 7 2 4 4" xfId="1267" xr:uid="{5BE8863B-BA02-4DE4-9A58-87D77F5D8908}"/>
    <cellStyle name="Normal 5 7 2 5" xfId="1268" xr:uid="{FD4D9975-26E1-4643-869C-0C3A6CF493F2}"/>
    <cellStyle name="Normal 5 7 2 5 2" xfId="1269" xr:uid="{AA3B09B3-2AA6-49BA-996D-F585E1D46EC8}"/>
    <cellStyle name="Normal 5 7 2 5 3" xfId="1270" xr:uid="{3F447804-1051-49E0-A6AF-B9B9622D6194}"/>
    <cellStyle name="Normal 5 7 2 5 4" xfId="1271" xr:uid="{F0F78331-A89B-4848-8DC0-279B58013176}"/>
    <cellStyle name="Normal 5 7 2 6" xfId="1272" xr:uid="{4AC5CB70-46FD-401D-8DF8-E224D61BDBD0}"/>
    <cellStyle name="Normal 5 7 2 7" xfId="1273" xr:uid="{557E3566-460A-4921-9582-08252969888C}"/>
    <cellStyle name="Normal 5 7 2 8" xfId="1274" xr:uid="{D2EFEA95-1828-47D4-B601-7F884675D433}"/>
    <cellStyle name="Normal 5 7 3" xfId="1275" xr:uid="{6A3567A9-17BD-412F-B19A-901A9AFFD981}"/>
    <cellStyle name="Normal 5 7 3 2" xfId="1276" xr:uid="{C0F4C7CB-B544-4A6A-BC7C-9721D2D7605C}"/>
    <cellStyle name="Normal 5 7 3 2 2" xfId="1277" xr:uid="{C0219C86-877C-4C3B-B868-B3B7FA5ECB04}"/>
    <cellStyle name="Normal 5 7 3 2 2 2" xfId="4419" xr:uid="{2663E613-2824-4757-8842-497B9504367D}"/>
    <cellStyle name="Normal 5 7 3 2 3" xfId="1278" xr:uid="{5DFFB476-4022-4958-9F84-26E4187CDB8F}"/>
    <cellStyle name="Normal 5 7 3 2 4" xfId="1279" xr:uid="{4A0625F3-4ED7-4AEC-A7EB-2659A7AE2204}"/>
    <cellStyle name="Normal 5 7 3 3" xfId="1280" xr:uid="{E579E743-BB27-4DE7-976F-BB3A3D73C93A}"/>
    <cellStyle name="Normal 5 7 3 3 2" xfId="1281" xr:uid="{1AD501D2-8940-416B-96AE-630FE2B5C3B7}"/>
    <cellStyle name="Normal 5 7 3 3 3" xfId="1282" xr:uid="{2786D456-8188-4C17-B60E-87364C94CFAD}"/>
    <cellStyle name="Normal 5 7 3 3 4" xfId="1283" xr:uid="{CC402DC3-0DC3-44CE-80C2-F3C8337C1898}"/>
    <cellStyle name="Normal 5 7 3 4" xfId="1284" xr:uid="{56807499-E8DB-4F08-A680-F4E1754499D3}"/>
    <cellStyle name="Normal 5 7 3 5" xfId="1285" xr:uid="{90EF2F5F-A311-4387-B11E-988ED6D47B65}"/>
    <cellStyle name="Normal 5 7 3 6" xfId="1286" xr:uid="{07F2379E-7A02-4621-A60D-9917D5DB608F}"/>
    <cellStyle name="Normal 5 7 4" xfId="1287" xr:uid="{329E3AF3-B2E1-440D-9F63-C04925AD612B}"/>
    <cellStyle name="Normal 5 7 4 2" xfId="1288" xr:uid="{3D41FEF4-D8B9-4821-8AD0-5D2A1A340197}"/>
    <cellStyle name="Normal 5 7 4 2 2" xfId="1289" xr:uid="{7D45C489-E1B5-4B2C-8CF5-4EBEF8CF4551}"/>
    <cellStyle name="Normal 5 7 4 2 3" xfId="1290" xr:uid="{308D5BD7-58B6-479C-A8D2-C90447C27EE8}"/>
    <cellStyle name="Normal 5 7 4 2 4" xfId="1291" xr:uid="{2F11C9FF-77AD-4852-8CB6-DB3FC93FB557}"/>
    <cellStyle name="Normal 5 7 4 3" xfId="1292" xr:uid="{139D3B98-4C4E-4C21-8F64-77CB3309E2EB}"/>
    <cellStyle name="Normal 5 7 4 4" xfId="1293" xr:uid="{B74037BC-2F00-424F-A768-B913E411CC0F}"/>
    <cellStyle name="Normal 5 7 4 5" xfId="1294" xr:uid="{A4648936-C448-4D00-BE72-10970D92CCA0}"/>
    <cellStyle name="Normal 5 7 5" xfId="1295" xr:uid="{D183D942-F5A8-4BDA-8690-072ED7A39073}"/>
    <cellStyle name="Normal 5 7 5 2" xfId="1296" xr:uid="{DD24BB7B-8D87-4F0D-898E-1A355A5BBF95}"/>
    <cellStyle name="Normal 5 7 5 3" xfId="1297" xr:uid="{4058FFA9-F098-4C57-9204-95C53BB3B3B6}"/>
    <cellStyle name="Normal 5 7 5 4" xfId="1298" xr:uid="{75600417-B8AA-4DB6-B53B-BD32CA2E4C6E}"/>
    <cellStyle name="Normal 5 7 6" xfId="1299" xr:uid="{2B7ECBB2-BAB7-4C9A-A361-F902E07DEA86}"/>
    <cellStyle name="Normal 5 7 6 2" xfId="1300" xr:uid="{5E071D6F-D193-498E-9B35-DEAF6FC0F74B}"/>
    <cellStyle name="Normal 5 7 6 3" xfId="1301" xr:uid="{B62A7C3C-734B-4673-812C-A0150C15CD1E}"/>
    <cellStyle name="Normal 5 7 6 4" xfId="1302" xr:uid="{3328FA39-2A9A-4508-A9A8-9238D186D6F7}"/>
    <cellStyle name="Normal 5 7 7" xfId="1303" xr:uid="{CA530D99-22C7-4188-912E-A392FAF4BB18}"/>
    <cellStyle name="Normal 5 7 8" xfId="1304" xr:uid="{5E554182-99F6-4C4A-BAB3-BB77C9A0B656}"/>
    <cellStyle name="Normal 5 7 9" xfId="1305" xr:uid="{5E31710A-9732-40ED-8707-5B49963CFB83}"/>
    <cellStyle name="Normal 5 8" xfId="108" xr:uid="{BDE704F6-78DC-452A-BE53-7347C7CD97B4}"/>
    <cellStyle name="Normal 5 8 2" xfId="1306" xr:uid="{D9824AA1-C4C7-4191-BFAC-3C736224DB9B}"/>
    <cellStyle name="Normal 5 8 2 2" xfId="1307" xr:uid="{646DFAA3-9DC3-452D-82C9-7D604AF483D4}"/>
    <cellStyle name="Normal 5 8 2 2 2" xfId="1308" xr:uid="{DA9F4EC6-B712-494D-B134-B3CA61C95361}"/>
    <cellStyle name="Normal 5 8 2 2 2 2" xfId="3918" xr:uid="{B4B8FCF9-4BB4-486A-BC16-CEA3A1365F98}"/>
    <cellStyle name="Normal 5 8 2 2 3" xfId="1309" xr:uid="{0D621146-6EC2-4A9C-8E73-4345B2BA2BDF}"/>
    <cellStyle name="Normal 5 8 2 2 4" xfId="1310" xr:uid="{5A9FFE74-7A63-40A5-BFD3-D452195760A5}"/>
    <cellStyle name="Normal 5 8 2 3" xfId="1311" xr:uid="{4864533F-AD62-432D-A7FF-FC1A2CA3740A}"/>
    <cellStyle name="Normal 5 8 2 3 2" xfId="1312" xr:uid="{CF131397-8084-42C5-8A4F-F7CA9A871D15}"/>
    <cellStyle name="Normal 5 8 2 3 3" xfId="1313" xr:uid="{C29B097E-EB2C-4738-BA93-0EB8B08541A4}"/>
    <cellStyle name="Normal 5 8 2 3 4" xfId="1314" xr:uid="{BA534C0D-3550-4614-A738-52F31FB5635B}"/>
    <cellStyle name="Normal 5 8 2 4" xfId="1315" xr:uid="{DAFDEACC-E299-4868-AB1A-96BBE8DB9918}"/>
    <cellStyle name="Normal 5 8 2 5" xfId="1316" xr:uid="{9911D3DF-BDA5-471E-9C34-83C45AE3358E}"/>
    <cellStyle name="Normal 5 8 2 6" xfId="1317" xr:uid="{1F9439F4-1EEE-4A0E-BCC2-081ED4553A38}"/>
    <cellStyle name="Normal 5 8 3" xfId="1318" xr:uid="{FC4B05FC-4672-4482-9B8B-9849CE2D9A82}"/>
    <cellStyle name="Normal 5 8 3 2" xfId="1319" xr:uid="{CD01DCF2-7F61-4211-90AF-AE22E0B6E130}"/>
    <cellStyle name="Normal 5 8 3 2 2" xfId="1320" xr:uid="{B296117B-5F7C-473F-8815-E6878D34857C}"/>
    <cellStyle name="Normal 5 8 3 2 3" xfId="1321" xr:uid="{AA9DA45C-BA54-4C07-86DB-9DDD76B6F78B}"/>
    <cellStyle name="Normal 5 8 3 2 4" xfId="1322" xr:uid="{1CF94359-3801-4CB7-A7E9-C894FED6A244}"/>
    <cellStyle name="Normal 5 8 3 3" xfId="1323" xr:uid="{FA948FFA-F2B4-4C60-9873-87ED89ABBE0A}"/>
    <cellStyle name="Normal 5 8 3 4" xfId="1324" xr:uid="{51065506-9AD2-49FF-A689-370DB2716290}"/>
    <cellStyle name="Normal 5 8 3 5" xfId="1325" xr:uid="{EBF307AA-5E7E-4788-85D3-7A9B41BED484}"/>
    <cellStyle name="Normal 5 8 4" xfId="1326" xr:uid="{FA13EEF1-1748-4F95-B85E-8E246E902413}"/>
    <cellStyle name="Normal 5 8 4 2" xfId="1327" xr:uid="{AC889941-1476-42DB-9DD7-1619A7F2E87E}"/>
    <cellStyle name="Normal 5 8 4 3" xfId="1328" xr:uid="{CAB1308D-5627-416F-808A-68E9F37E34C1}"/>
    <cellStyle name="Normal 5 8 4 4" xfId="1329" xr:uid="{A6EB28B8-71D1-44A4-AC31-A16E36E2D9EB}"/>
    <cellStyle name="Normal 5 8 5" xfId="1330" xr:uid="{12E6A933-C92C-43BA-9C12-D72822971297}"/>
    <cellStyle name="Normal 5 8 5 2" xfId="1331" xr:uid="{DF04863E-6A3C-4181-B0E4-5AD1AB6EBFC8}"/>
    <cellStyle name="Normal 5 8 5 3" xfId="1332" xr:uid="{9E3EE4F7-5BA0-4F49-B866-185E9897E461}"/>
    <cellStyle name="Normal 5 8 5 4" xfId="1333" xr:uid="{53042FEC-2DF7-41D4-8497-936DBF8C1982}"/>
    <cellStyle name="Normal 5 8 6" xfId="1334" xr:uid="{CFFB9CF5-9D52-4BA9-A2D8-8A546B84098E}"/>
    <cellStyle name="Normal 5 8 7" xfId="1335" xr:uid="{64E02796-75B9-4B09-9EDD-2B37465A5BAA}"/>
    <cellStyle name="Normal 5 8 8" xfId="1336" xr:uid="{581798B3-C400-43BC-9967-034673970768}"/>
    <cellStyle name="Normal 5 9" xfId="1337" xr:uid="{5CF4F49A-48B8-4C97-A8F6-1BF53AA10B98}"/>
    <cellStyle name="Normal 5 9 2" xfId="1338" xr:uid="{9BC0291A-FB10-472A-A372-6CD0540ABC3C}"/>
    <cellStyle name="Normal 5 9 2 2" xfId="1339" xr:uid="{A92AB5D5-385A-479D-903E-74B32A2E0C75}"/>
    <cellStyle name="Normal 5 9 2 2 2" xfId="1340" xr:uid="{00AAD33B-1A2D-4383-92F6-ABAE5C51F198}"/>
    <cellStyle name="Normal 5 9 2 2 3" xfId="1341" xr:uid="{EE8046C5-430A-44E0-ACB9-76BD81D4B4C8}"/>
    <cellStyle name="Normal 5 9 2 2 4" xfId="1342" xr:uid="{F3D53C08-B26A-4452-A5CD-089F9AAECD6C}"/>
    <cellStyle name="Normal 5 9 2 3" xfId="1343" xr:uid="{6E84E7E6-8100-4C6B-B034-9C4CB364B29B}"/>
    <cellStyle name="Normal 5 9 2 4" xfId="1344" xr:uid="{6DB2B5B5-0A1F-4BE9-A860-1605D016F793}"/>
    <cellStyle name="Normal 5 9 2 5" xfId="1345" xr:uid="{ECF56BA4-AA03-46FB-9283-96B481F20117}"/>
    <cellStyle name="Normal 5 9 3" xfId="1346" xr:uid="{436922D8-27A2-4DBF-A358-E7D93E0C14DC}"/>
    <cellStyle name="Normal 5 9 3 2" xfId="1347" xr:uid="{6E101039-6BB1-4213-83ED-9961C9708DAC}"/>
    <cellStyle name="Normal 5 9 3 3" xfId="1348" xr:uid="{94B7C7FB-BFE9-48EC-A332-637992E2D3C0}"/>
    <cellStyle name="Normal 5 9 3 4" xfId="1349" xr:uid="{A5C82EF9-7BA6-4CBC-94D9-94F894C9582B}"/>
    <cellStyle name="Normal 5 9 4" xfId="1350" xr:uid="{53188E0E-4A0D-4E87-850D-74744B2D2A71}"/>
    <cellStyle name="Normal 5 9 4 2" xfId="1351" xr:uid="{4EE29F6C-C082-420F-8876-9D7086E46716}"/>
    <cellStyle name="Normal 5 9 4 3" xfId="1352" xr:uid="{642E4E63-9BAF-4B46-8659-060E2BD051CD}"/>
    <cellStyle name="Normal 5 9 4 4" xfId="1353" xr:uid="{0003C8CD-F259-42DB-A095-2D9FBBBC64A7}"/>
    <cellStyle name="Normal 5 9 5" xfId="1354" xr:uid="{9F80D224-5D27-4910-BCC3-59171628E9DA}"/>
    <cellStyle name="Normal 5 9 6" xfId="1355" xr:uid="{A64F58DF-7074-4EA3-A231-44FFF479963A}"/>
    <cellStyle name="Normal 5 9 7" xfId="1356" xr:uid="{E1DB9A2C-A67A-4CDC-95A4-FFBFD773AA94}"/>
    <cellStyle name="Normal 6" xfId="109" xr:uid="{714C91B6-0096-47D3-BE27-94076B264E32}"/>
    <cellStyle name="Normal 6 10" xfId="1357" xr:uid="{2D38B2E4-02EE-4B25-8D5B-46BC2D1FA695}"/>
    <cellStyle name="Normal 6 10 2" xfId="1358" xr:uid="{7E8797D3-05DA-4A08-989B-96F15A73E36D}"/>
    <cellStyle name="Normal 6 10 2 2" xfId="1359" xr:uid="{CC5981EA-76C1-4566-AA37-FDA5236A3231}"/>
    <cellStyle name="Normal 6 10 2 3" xfId="1360" xr:uid="{50C819C9-AB38-4D48-B557-5087DA88F716}"/>
    <cellStyle name="Normal 6 10 2 4" xfId="1361" xr:uid="{922F66AB-00A4-4F79-B934-6622D032BC54}"/>
    <cellStyle name="Normal 6 10 3" xfId="1362" xr:uid="{E2DBF7DC-F61E-4DA9-8FDE-FE41475F2E17}"/>
    <cellStyle name="Normal 6 10 4" xfId="1363" xr:uid="{B83B8F39-27CF-498C-B0B1-15C401898DA1}"/>
    <cellStyle name="Normal 6 10 5" xfId="1364" xr:uid="{3218B535-65DF-4667-B632-DD467B143E06}"/>
    <cellStyle name="Normal 6 11" xfId="1365" xr:uid="{2B25E779-FF66-4706-A531-232B4F7B8711}"/>
    <cellStyle name="Normal 6 11 2" xfId="1366" xr:uid="{57E9D040-61D2-4E69-8247-260E286A36BB}"/>
    <cellStyle name="Normal 6 11 3" xfId="1367" xr:uid="{68C85F90-2BDC-42AD-9963-72F332ECB1EE}"/>
    <cellStyle name="Normal 6 11 4" xfId="1368" xr:uid="{93DE4732-1010-42B9-9B0A-9BAC57D922F1}"/>
    <cellStyle name="Normal 6 12" xfId="1369" xr:uid="{F1655D42-550C-46B9-82AE-7B049319B7AB}"/>
    <cellStyle name="Normal 6 12 2" xfId="1370" xr:uid="{B632D249-E118-4FF3-BAFC-9DCD0245193D}"/>
    <cellStyle name="Normal 6 12 3" xfId="1371" xr:uid="{7DD32176-C70B-4AF7-A9D7-089E9404286D}"/>
    <cellStyle name="Normal 6 12 4" xfId="1372" xr:uid="{65BE849B-8273-41AC-81E4-92AFFCC6C35A}"/>
    <cellStyle name="Normal 6 13" xfId="1373" xr:uid="{B92F6D06-56CC-4C30-B6FA-490F4CF39D56}"/>
    <cellStyle name="Normal 6 13 2" xfId="1374" xr:uid="{0388ACF2-B8B5-41B5-B31E-C4F67E8CA089}"/>
    <cellStyle name="Normal 6 13 3" xfId="3736" xr:uid="{67F09038-561F-415C-8124-BE6439BFA037}"/>
    <cellStyle name="Normal 6 14" xfId="1375" xr:uid="{2FB20839-6619-42A0-8BF1-0C5C941B6C08}"/>
    <cellStyle name="Normal 6 15" xfId="1376" xr:uid="{5DFCF654-D989-47F4-85D6-7E6E83065FC7}"/>
    <cellStyle name="Normal 6 16" xfId="1377" xr:uid="{759F9E18-C8D2-44B6-90FC-415D872712EB}"/>
    <cellStyle name="Normal 6 2" xfId="110" xr:uid="{B85A5584-3FC0-4305-B8EF-58AD93F6110A}"/>
    <cellStyle name="Normal 6 2 2" xfId="3729" xr:uid="{E669DB67-3061-4DF8-9843-AF7C7DE916EC}"/>
    <cellStyle name="Normal 6 3" xfId="111" xr:uid="{FBF1A087-3C54-415A-B405-EE155083827B}"/>
    <cellStyle name="Normal 6 3 10" xfId="1378" xr:uid="{6CA70878-17B1-42A5-82AF-962FD27E5489}"/>
    <cellStyle name="Normal 6 3 11" xfId="1379" xr:uid="{D7B7D77E-B918-4CD3-9D7B-47216CA84E2A}"/>
    <cellStyle name="Normal 6 3 2" xfId="112" xr:uid="{408A4FEC-75C4-4F4D-B1EE-4F35D31EF7B6}"/>
    <cellStyle name="Normal 6 3 2 2" xfId="113" xr:uid="{C713A114-37F2-44C3-B51F-1490851A0AC0}"/>
    <cellStyle name="Normal 6 3 2 2 2" xfId="1380" xr:uid="{ED1AC27D-FEAF-4E4F-B269-97FD1D70D095}"/>
    <cellStyle name="Normal 6 3 2 2 2 2" xfId="1381" xr:uid="{5B12B207-695D-44B3-A2ED-D369FAACD06D}"/>
    <cellStyle name="Normal 6 3 2 2 2 2 2" xfId="1382" xr:uid="{8B1BB97E-6F36-45F2-AED9-B68DEE7602E7}"/>
    <cellStyle name="Normal 6 3 2 2 2 2 2 2" xfId="3919" xr:uid="{86A22847-61BC-4EBA-9BCA-EB18C48079AC}"/>
    <cellStyle name="Normal 6 3 2 2 2 2 2 2 2" xfId="3920" xr:uid="{9FC25946-608E-43C7-B8B1-CD38B27EA157}"/>
    <cellStyle name="Normal 6 3 2 2 2 2 2 3" xfId="3921" xr:uid="{3D65E68A-0965-4EBB-A4CF-6126423B7818}"/>
    <cellStyle name="Normal 6 3 2 2 2 2 3" xfId="1383" xr:uid="{3659851A-A54B-4985-ACE4-2D3714F10BA5}"/>
    <cellStyle name="Normal 6 3 2 2 2 2 3 2" xfId="3922" xr:uid="{E77987BB-B888-4918-9641-13807C66FC61}"/>
    <cellStyle name="Normal 6 3 2 2 2 2 4" xfId="1384" xr:uid="{5C003C6C-BD21-47CA-B53F-CD9FF6F3CE7F}"/>
    <cellStyle name="Normal 6 3 2 2 2 3" xfId="1385" xr:uid="{D6F692A8-8588-4F71-8F80-78522580EF39}"/>
    <cellStyle name="Normal 6 3 2 2 2 3 2" xfId="1386" xr:uid="{7AB75B02-35A4-4559-BB47-9ACE2D2552FD}"/>
    <cellStyle name="Normal 6 3 2 2 2 3 2 2" xfId="3923" xr:uid="{BAA0B3CA-21AF-4AA4-AEDA-30B42C0AE325}"/>
    <cellStyle name="Normal 6 3 2 2 2 3 3" xfId="1387" xr:uid="{84DD3E9E-AC45-44E1-A7E9-366E00463143}"/>
    <cellStyle name="Normal 6 3 2 2 2 3 4" xfId="1388" xr:uid="{08B40AAB-A6A8-47C4-A566-F59D6DDE37C2}"/>
    <cellStyle name="Normal 6 3 2 2 2 4" xfId="1389" xr:uid="{69285405-2308-4C79-8F67-5F40AF35E945}"/>
    <cellStyle name="Normal 6 3 2 2 2 4 2" xfId="3924" xr:uid="{18C5B710-4EA1-4052-BF6B-28421A120D6B}"/>
    <cellStyle name="Normal 6 3 2 2 2 5" xfId="1390" xr:uid="{7FA1273A-E795-4C21-B0FE-3F33EA411FDE}"/>
    <cellStyle name="Normal 6 3 2 2 2 6" xfId="1391" xr:uid="{708E0974-909C-4E64-8B44-0344EA6C59A6}"/>
    <cellStyle name="Normal 6 3 2 2 3" xfId="1392" xr:uid="{5FDCC968-66B6-4F68-814F-65D5028356CF}"/>
    <cellStyle name="Normal 6 3 2 2 3 2" xfId="1393" xr:uid="{234EA230-5531-4E43-BBAA-7093DF45BDC5}"/>
    <cellStyle name="Normal 6 3 2 2 3 2 2" xfId="1394" xr:uid="{13AA214E-C75A-4326-9AE8-40308E1514DE}"/>
    <cellStyle name="Normal 6 3 2 2 3 2 2 2" xfId="3925" xr:uid="{8CE78D56-D185-4E76-ACD2-EAFD2A1F3253}"/>
    <cellStyle name="Normal 6 3 2 2 3 2 2 2 2" xfId="3926" xr:uid="{A3B82185-57EF-41F9-B6C7-9C8BBB476D2E}"/>
    <cellStyle name="Normal 6 3 2 2 3 2 2 3" xfId="3927" xr:uid="{A3324632-1088-4CDA-9B40-6491ECC4FF3B}"/>
    <cellStyle name="Normal 6 3 2 2 3 2 3" xfId="1395" xr:uid="{F7B9D724-BFE8-4D4F-B812-4692FC51DCDA}"/>
    <cellStyle name="Normal 6 3 2 2 3 2 3 2" xfId="3928" xr:uid="{BB298538-9B9C-474C-B868-19F4DEEF5F6A}"/>
    <cellStyle name="Normal 6 3 2 2 3 2 4" xfId="1396" xr:uid="{3B2AC654-E8BC-4F38-BBD5-8B22D1248CBB}"/>
    <cellStyle name="Normal 6 3 2 2 3 3" xfId="1397" xr:uid="{99BD9C12-AA7D-481E-945E-E62D84572005}"/>
    <cellStyle name="Normal 6 3 2 2 3 3 2" xfId="3929" xr:uid="{32A140F9-FB0F-4B3A-89A8-CAD445ECB7EE}"/>
    <cellStyle name="Normal 6 3 2 2 3 3 2 2" xfId="3930" xr:uid="{EAA77454-2638-4A29-9708-5AEC48961AE3}"/>
    <cellStyle name="Normal 6 3 2 2 3 3 3" xfId="3931" xr:uid="{B2CB63F6-9DD0-4309-BE45-EABDE320E2CC}"/>
    <cellStyle name="Normal 6 3 2 2 3 4" xfId="1398" xr:uid="{DF952B9A-50CC-44A9-9086-7D89442ADEEE}"/>
    <cellStyle name="Normal 6 3 2 2 3 4 2" xfId="3932" xr:uid="{6876EFE9-7449-431D-B832-89C4C860E65F}"/>
    <cellStyle name="Normal 6 3 2 2 3 5" xfId="1399" xr:uid="{F09F0392-648F-4C78-9D96-08F5A3D5B438}"/>
    <cellStyle name="Normal 6 3 2 2 4" xfId="1400" xr:uid="{A7BDEC0C-4E09-4724-A500-DB5C835EDE20}"/>
    <cellStyle name="Normal 6 3 2 2 4 2" xfId="1401" xr:uid="{706C574F-F10A-4C0A-A5EA-D1CC564FC036}"/>
    <cellStyle name="Normal 6 3 2 2 4 2 2" xfId="3933" xr:uid="{4CFB72B8-24AA-44C4-B5AB-29A0096C878C}"/>
    <cellStyle name="Normal 6 3 2 2 4 2 2 2" xfId="3934" xr:uid="{DD75915E-32D1-41B8-A58C-A3A396371DAA}"/>
    <cellStyle name="Normal 6 3 2 2 4 2 3" xfId="3935" xr:uid="{1D52E795-911B-4FA6-90F2-64C328F45D09}"/>
    <cellStyle name="Normal 6 3 2 2 4 3" xfId="1402" xr:uid="{533F9227-B953-4B17-A94C-80AA82FCAB51}"/>
    <cellStyle name="Normal 6 3 2 2 4 3 2" xfId="3936" xr:uid="{E0222FE7-CE65-4080-AA83-39910DD4E11F}"/>
    <cellStyle name="Normal 6 3 2 2 4 4" xfId="1403" xr:uid="{DE116A1B-2B0B-47B1-93D0-5C357B216CDC}"/>
    <cellStyle name="Normal 6 3 2 2 5" xfId="1404" xr:uid="{0163AC62-DCA5-4817-9487-BB1C7B0AA7DE}"/>
    <cellStyle name="Normal 6 3 2 2 5 2" xfId="1405" xr:uid="{11353EBF-976F-4A1B-89D9-9F9A3D056BC2}"/>
    <cellStyle name="Normal 6 3 2 2 5 2 2" xfId="3937" xr:uid="{A5AA7391-7FDC-4F11-B315-F3FAB44E9CF2}"/>
    <cellStyle name="Normal 6 3 2 2 5 3" xfId="1406" xr:uid="{BF35CF6C-E625-4085-A3DF-8A063F08A21B}"/>
    <cellStyle name="Normal 6 3 2 2 5 4" xfId="1407" xr:uid="{6D4AA9F6-DA1D-4E24-83FA-CB123674F2EB}"/>
    <cellStyle name="Normal 6 3 2 2 6" xfId="1408" xr:uid="{3B7FFC2D-DCC5-4398-853B-9DF3D2CB74A2}"/>
    <cellStyle name="Normal 6 3 2 2 6 2" xfId="3938" xr:uid="{8E777D43-F3F2-4918-9D14-355B0AEA5EE0}"/>
    <cellStyle name="Normal 6 3 2 2 7" xfId="1409" xr:uid="{A3C38877-904B-4EC3-A010-F9A4CBFB6A4E}"/>
    <cellStyle name="Normal 6 3 2 2 8" xfId="1410" xr:uid="{0964491A-6974-482D-8107-4EF53E9F6366}"/>
    <cellStyle name="Normal 6 3 2 3" xfId="1411" xr:uid="{50721089-7E7B-4F91-9AF9-47632AF21D3C}"/>
    <cellStyle name="Normal 6 3 2 3 2" xfId="1412" xr:uid="{6890315B-1875-400D-BA44-4F76817945C2}"/>
    <cellStyle name="Normal 6 3 2 3 2 2" xfId="1413" xr:uid="{C2F094DC-58AE-417A-9550-33595534B374}"/>
    <cellStyle name="Normal 6 3 2 3 2 2 2" xfId="3939" xr:uid="{910F111E-BA12-4AB8-AEF6-841DE5CD8DBF}"/>
    <cellStyle name="Normal 6 3 2 3 2 2 2 2" xfId="3940" xr:uid="{24EFDD41-453F-4856-BC19-04EA1EA44E7C}"/>
    <cellStyle name="Normal 6 3 2 3 2 2 3" xfId="3941" xr:uid="{3902CEE6-1B90-46B4-94F4-AC6606EB09BF}"/>
    <cellStyle name="Normal 6 3 2 3 2 3" xfId="1414" xr:uid="{259512F2-20B3-4B18-8A29-ED34ECF302E7}"/>
    <cellStyle name="Normal 6 3 2 3 2 3 2" xfId="3942" xr:uid="{695EF462-B4B7-4311-A675-3C492B2EA7AE}"/>
    <cellStyle name="Normal 6 3 2 3 2 4" xfId="1415" xr:uid="{6EE01098-5DCD-4C38-B883-8D6EAC2A414F}"/>
    <cellStyle name="Normal 6 3 2 3 3" xfId="1416" xr:uid="{896EEE35-156C-4305-A3C8-922DE0F6D26B}"/>
    <cellStyle name="Normal 6 3 2 3 3 2" xfId="1417" xr:uid="{606CD02F-434B-4C26-8630-CE754E4A5E07}"/>
    <cellStyle name="Normal 6 3 2 3 3 2 2" xfId="3943" xr:uid="{4FA5DA60-CE1B-4E33-A213-B811591A35FD}"/>
    <cellStyle name="Normal 6 3 2 3 3 3" xfId="1418" xr:uid="{63006F38-EAF4-4906-BF38-4CA678816BDE}"/>
    <cellStyle name="Normal 6 3 2 3 3 4" xfId="1419" xr:uid="{88CB60E4-D82C-4377-8BD9-006CBCC79DAE}"/>
    <cellStyle name="Normal 6 3 2 3 4" xfId="1420" xr:uid="{C4FF53E1-B93D-4F90-8F4E-69FAE60D62A8}"/>
    <cellStyle name="Normal 6 3 2 3 4 2" xfId="3944" xr:uid="{7FEFAD47-DC19-4D58-9AED-86BCD7306AD5}"/>
    <cellStyle name="Normal 6 3 2 3 5" xfId="1421" xr:uid="{B0E3F200-32DD-4AF1-8898-BF18F4DC7985}"/>
    <cellStyle name="Normal 6 3 2 3 6" xfId="1422" xr:uid="{E97EACAF-BDFE-4B69-B497-F0699B10F53A}"/>
    <cellStyle name="Normal 6 3 2 4" xfId="1423" xr:uid="{0AB64E01-133B-40CB-B5D2-8612F06ABA00}"/>
    <cellStyle name="Normal 6 3 2 4 2" xfId="1424" xr:uid="{AE456256-CB42-4C86-904F-92C409C26464}"/>
    <cellStyle name="Normal 6 3 2 4 2 2" xfId="1425" xr:uid="{6CBE4042-3DBE-40E5-8D40-6E796BBF809A}"/>
    <cellStyle name="Normal 6 3 2 4 2 2 2" xfId="3945" xr:uid="{0B936451-9EDF-4E89-B980-E1642CCC7032}"/>
    <cellStyle name="Normal 6 3 2 4 2 2 2 2" xfId="3946" xr:uid="{EBA47535-9A90-4217-BEDC-EEDBD90BEDCD}"/>
    <cellStyle name="Normal 6 3 2 4 2 2 3" xfId="3947" xr:uid="{3E840601-65B2-4649-8D50-7C59788E7F6E}"/>
    <cellStyle name="Normal 6 3 2 4 2 3" xfId="1426" xr:uid="{9AF43201-B4E6-41F3-8D0C-81A248B1BD31}"/>
    <cellStyle name="Normal 6 3 2 4 2 3 2" xfId="3948" xr:uid="{1D218839-3B87-4452-999A-36203D8DDC79}"/>
    <cellStyle name="Normal 6 3 2 4 2 4" xfId="1427" xr:uid="{F3FF0D9D-FF28-4D87-BFE0-C26F8406A2AE}"/>
    <cellStyle name="Normal 6 3 2 4 3" xfId="1428" xr:uid="{DDD7DA68-E9A9-4AF8-920D-C529197E12B0}"/>
    <cellStyle name="Normal 6 3 2 4 3 2" xfId="3949" xr:uid="{8F4038B2-5D38-472D-8C1C-05F6614C5BA4}"/>
    <cellStyle name="Normal 6 3 2 4 3 2 2" xfId="3950" xr:uid="{B954F36C-E3D3-4FA4-97CC-12910990B89D}"/>
    <cellStyle name="Normal 6 3 2 4 3 3" xfId="3951" xr:uid="{BBA33D16-91B5-4141-9372-7B1740727982}"/>
    <cellStyle name="Normal 6 3 2 4 4" xfId="1429" xr:uid="{76ABCD97-444F-4ED6-A214-620B1F779607}"/>
    <cellStyle name="Normal 6 3 2 4 4 2" xfId="3952" xr:uid="{9C593389-84C0-4B30-9F1A-4007D03742D0}"/>
    <cellStyle name="Normal 6 3 2 4 5" xfId="1430" xr:uid="{EBCA8449-4FF4-4B92-8A39-98E6394E8F9A}"/>
    <cellStyle name="Normal 6 3 2 5" xfId="1431" xr:uid="{CDEE252B-4579-4759-AD9B-97BBBF3CF740}"/>
    <cellStyle name="Normal 6 3 2 5 2" xfId="1432" xr:uid="{9EF48913-1996-46A8-982F-70945A406207}"/>
    <cellStyle name="Normal 6 3 2 5 2 2" xfId="3953" xr:uid="{475634FB-B004-4A29-B15A-BE267C30B3CA}"/>
    <cellStyle name="Normal 6 3 2 5 2 2 2" xfId="3954" xr:uid="{79830A07-C6F3-401F-A397-3544B06198AC}"/>
    <cellStyle name="Normal 6 3 2 5 2 3" xfId="3955" xr:uid="{A2456DBA-B23B-44D7-9BAE-55CC05066CEF}"/>
    <cellStyle name="Normal 6 3 2 5 3" xfId="1433" xr:uid="{B124E107-5170-4896-B2A6-55440068141C}"/>
    <cellStyle name="Normal 6 3 2 5 3 2" xfId="3956" xr:uid="{0EBAAADE-79F9-467C-81E9-C0505B05DD42}"/>
    <cellStyle name="Normal 6 3 2 5 4" xfId="1434" xr:uid="{2529C938-DBBB-4267-867B-244EF65B8697}"/>
    <cellStyle name="Normal 6 3 2 6" xfId="1435" xr:uid="{354FA9B8-B4E9-4DBD-9226-804275645FC0}"/>
    <cellStyle name="Normal 6 3 2 6 2" xfId="1436" xr:uid="{A3AD472C-D92C-4C2D-8729-ED6E71ADF62E}"/>
    <cellStyle name="Normal 6 3 2 6 2 2" xfId="3957" xr:uid="{E7CE7A93-698D-4F87-9421-F27E41D1C78A}"/>
    <cellStyle name="Normal 6 3 2 6 3" xfId="1437" xr:uid="{D2A9E7F3-0AF2-4D77-AC7E-DE63ADEC6BEF}"/>
    <cellStyle name="Normal 6 3 2 6 4" xfId="1438" xr:uid="{E72B3741-6DD3-4B57-8F77-7F3499B04AF2}"/>
    <cellStyle name="Normal 6 3 2 7" xfId="1439" xr:uid="{E5ACABE1-3069-4C9E-8554-C7FF5C9A61C7}"/>
    <cellStyle name="Normal 6 3 2 7 2" xfId="3958" xr:uid="{5BA5EA7D-CB55-47A3-8763-E5154C167563}"/>
    <cellStyle name="Normal 6 3 2 8" xfId="1440" xr:uid="{E807DD44-57F3-4F0D-BCCE-2D781A6C6AE1}"/>
    <cellStyle name="Normal 6 3 2 9" xfId="1441" xr:uid="{DC5322C2-B9E1-416F-BA5D-1109982605DB}"/>
    <cellStyle name="Normal 6 3 3" xfId="114" xr:uid="{4E3A0ED6-C531-41B9-987A-85980D615A31}"/>
    <cellStyle name="Normal 6 3 3 2" xfId="115" xr:uid="{60716652-9DCB-460E-A7F9-BAE1C7076DBA}"/>
    <cellStyle name="Normal 6 3 3 2 2" xfId="1442" xr:uid="{4B7596BA-C6D2-400E-903C-BE39EFA89E48}"/>
    <cellStyle name="Normal 6 3 3 2 2 2" xfId="1443" xr:uid="{EB435AC0-E680-4A4C-86ED-E914983BFA42}"/>
    <cellStyle name="Normal 6 3 3 2 2 2 2" xfId="3959" xr:uid="{F6CB8DCA-527B-4ED1-8443-E58F1CDE94AD}"/>
    <cellStyle name="Normal 6 3 3 2 2 2 2 2" xfId="3960" xr:uid="{F2D18629-B70A-48D6-97C5-673E128A3DFB}"/>
    <cellStyle name="Normal 6 3 3 2 2 2 3" xfId="3961" xr:uid="{855259DD-C916-44C2-BE07-B8364CE16B1A}"/>
    <cellStyle name="Normal 6 3 3 2 2 3" xfId="1444" xr:uid="{7A75CEB0-12E9-40C2-98AC-56EF69B73EC0}"/>
    <cellStyle name="Normal 6 3 3 2 2 3 2" xfId="3962" xr:uid="{2417D049-A62C-4F21-A42F-CE2164685F03}"/>
    <cellStyle name="Normal 6 3 3 2 2 4" xfId="1445" xr:uid="{EE947E67-C389-4CD9-9AB7-AF3420D2FCF1}"/>
    <cellStyle name="Normal 6 3 3 2 3" xfId="1446" xr:uid="{C9E4E9F7-F2AE-4899-8C07-A222F2576D0C}"/>
    <cellStyle name="Normal 6 3 3 2 3 2" xfId="1447" xr:uid="{866B735E-38CD-4980-BDD0-8049FAE8E5E2}"/>
    <cellStyle name="Normal 6 3 3 2 3 2 2" xfId="3963" xr:uid="{FD6E33A8-C198-4F74-BBF3-6427D393D238}"/>
    <cellStyle name="Normal 6 3 3 2 3 3" xfId="1448" xr:uid="{3BB931A5-F26F-40F2-A3E8-E05E37278080}"/>
    <cellStyle name="Normal 6 3 3 2 3 4" xfId="1449" xr:uid="{B9797ECA-B1A3-484C-A0E4-A8695902FFA1}"/>
    <cellStyle name="Normal 6 3 3 2 4" xfId="1450" xr:uid="{25830D17-E194-440B-AA36-89B30842C37B}"/>
    <cellStyle name="Normal 6 3 3 2 4 2" xfId="3964" xr:uid="{5E12D6AD-D1D9-49A3-9F59-7521E3E9B7E2}"/>
    <cellStyle name="Normal 6 3 3 2 5" xfId="1451" xr:uid="{C2930B7C-0C5A-4217-8AB6-74579331ED27}"/>
    <cellStyle name="Normal 6 3 3 2 6" xfId="1452" xr:uid="{FB98E7D4-7168-467C-81E6-E86C972DD951}"/>
    <cellStyle name="Normal 6 3 3 3" xfId="1453" xr:uid="{0BB4CA3B-FC0A-45BA-981B-2CE848E30B6B}"/>
    <cellStyle name="Normal 6 3 3 3 2" xfId="1454" xr:uid="{5E00954B-D31B-421E-8CF2-35309E80528B}"/>
    <cellStyle name="Normal 6 3 3 3 2 2" xfId="1455" xr:uid="{F265FB13-1F49-4119-8D8C-C2E128CA62D5}"/>
    <cellStyle name="Normal 6 3 3 3 2 2 2" xfId="3965" xr:uid="{A18433E3-69E6-4900-B235-831D8984B249}"/>
    <cellStyle name="Normal 6 3 3 3 2 2 2 2" xfId="3966" xr:uid="{0D142032-6C1D-4C96-899B-8693FCA053C8}"/>
    <cellStyle name="Normal 6 3 3 3 2 2 3" xfId="3967" xr:uid="{4E569BD8-03CA-4AA7-91CD-77B42819EE34}"/>
    <cellStyle name="Normal 6 3 3 3 2 3" xfId="1456" xr:uid="{E7F156E3-1858-4FD7-B5DD-255A23E16140}"/>
    <cellStyle name="Normal 6 3 3 3 2 3 2" xfId="3968" xr:uid="{2B890E3E-94F6-4908-B94E-03A252927FA8}"/>
    <cellStyle name="Normal 6 3 3 3 2 4" xfId="1457" xr:uid="{231AB752-00B9-45BE-9E9E-A36A320689BF}"/>
    <cellStyle name="Normal 6 3 3 3 3" xfId="1458" xr:uid="{2269B11E-7DC6-44CF-B23B-5E8B46CF378B}"/>
    <cellStyle name="Normal 6 3 3 3 3 2" xfId="3969" xr:uid="{7E976DB8-E02A-4E87-9B00-0DE5B4B41760}"/>
    <cellStyle name="Normal 6 3 3 3 3 2 2" xfId="3970" xr:uid="{A129580F-6F32-48FE-B888-2B4EBDB2CD73}"/>
    <cellStyle name="Normal 6 3 3 3 3 3" xfId="3971" xr:uid="{CF2A73BE-9453-4034-92C9-9DC0BC45311D}"/>
    <cellStyle name="Normal 6 3 3 3 4" xfId="1459" xr:uid="{86FEE895-FB8C-4CEB-B652-226B8C5DF7CE}"/>
    <cellStyle name="Normal 6 3 3 3 4 2" xfId="3972" xr:uid="{F027D3CA-C975-4F52-9853-BE941B8FD887}"/>
    <cellStyle name="Normal 6 3 3 3 5" xfId="1460" xr:uid="{EB633AAB-7073-4CED-9F19-4CC99232E776}"/>
    <cellStyle name="Normal 6 3 3 4" xfId="1461" xr:uid="{20B38CE2-DF19-47BE-A5AD-AF4B51C4C4F0}"/>
    <cellStyle name="Normal 6 3 3 4 2" xfId="1462" xr:uid="{41865F31-B4E4-4E20-A033-D9D1EBF2858C}"/>
    <cellStyle name="Normal 6 3 3 4 2 2" xfId="3973" xr:uid="{51AFC531-1841-4F3B-8AAE-2A15E29EEDAF}"/>
    <cellStyle name="Normal 6 3 3 4 2 2 2" xfId="3974" xr:uid="{DDB5A446-8CC8-47BA-8D42-EBE075F4216E}"/>
    <cellStyle name="Normal 6 3 3 4 2 3" xfId="3975" xr:uid="{50017469-3BCE-4B05-AF5D-62A316C92F36}"/>
    <cellStyle name="Normal 6 3 3 4 3" xfId="1463" xr:uid="{A3667D6E-F132-4527-9FFF-82EE9EFE1474}"/>
    <cellStyle name="Normal 6 3 3 4 3 2" xfId="3976" xr:uid="{100A2B86-EA00-4C92-9D55-4D7DE7FE6FD9}"/>
    <cellStyle name="Normal 6 3 3 4 4" xfId="1464" xr:uid="{4448AC27-BAA7-4FDC-8E76-184AFA6DA1E0}"/>
    <cellStyle name="Normal 6 3 3 5" xfId="1465" xr:uid="{EC3093BE-8F1A-4C23-B820-70CB778C445F}"/>
    <cellStyle name="Normal 6 3 3 5 2" xfId="1466" xr:uid="{D84AB0E6-B148-4D07-BADF-B3C620D8FCBC}"/>
    <cellStyle name="Normal 6 3 3 5 2 2" xfId="3977" xr:uid="{9C640B10-AC66-46DC-9B59-C00B7315E12D}"/>
    <cellStyle name="Normal 6 3 3 5 3" xfId="1467" xr:uid="{658E76B7-3FF9-4A60-B9A6-7D6EBD515AB1}"/>
    <cellStyle name="Normal 6 3 3 5 4" xfId="1468" xr:uid="{EEA39D27-E846-40D8-A809-0DFB91874182}"/>
    <cellStyle name="Normal 6 3 3 6" xfId="1469" xr:uid="{2B2CF071-7559-41A8-B14A-F5804F3A44FA}"/>
    <cellStyle name="Normal 6 3 3 6 2" xfId="3978" xr:uid="{DFC573E3-99BC-4F06-90AD-C779D608F0DD}"/>
    <cellStyle name="Normal 6 3 3 7" xfId="1470" xr:uid="{9FF0131D-0CF8-4DCD-B09B-C2E01AF36F02}"/>
    <cellStyle name="Normal 6 3 3 8" xfId="1471" xr:uid="{516CA7D5-889C-4418-B2BB-4C53210C0385}"/>
    <cellStyle name="Normal 6 3 4" xfId="116" xr:uid="{B635D309-6B0C-4673-BDB0-EC6D2CE1A282}"/>
    <cellStyle name="Normal 6 3 4 2" xfId="1472" xr:uid="{FC4548C0-740C-470C-95F1-FBBD8E512D92}"/>
    <cellStyle name="Normal 6 3 4 2 2" xfId="1473" xr:uid="{ADED64CB-B9CD-4102-BDC6-2F1D0D145358}"/>
    <cellStyle name="Normal 6 3 4 2 2 2" xfId="1474" xr:uid="{0EDF610C-5862-4F8D-9502-484F0372EAEB}"/>
    <cellStyle name="Normal 6 3 4 2 2 2 2" xfId="3979" xr:uid="{2B6F6A55-A9C5-471F-8525-756FC19354AF}"/>
    <cellStyle name="Normal 6 3 4 2 2 3" xfId="1475" xr:uid="{665B4466-67AE-49EA-82C1-037FF92F4E46}"/>
    <cellStyle name="Normal 6 3 4 2 2 4" xfId="1476" xr:uid="{8D73061A-EB60-4629-B464-6A28D8BD4AC6}"/>
    <cellStyle name="Normal 6 3 4 2 3" xfId="1477" xr:uid="{4A0BA145-6DF8-4B23-8EB2-89D224D6DFE4}"/>
    <cellStyle name="Normal 6 3 4 2 3 2" xfId="3980" xr:uid="{4E2E0D77-C922-4199-B458-27A0BCE69498}"/>
    <cellStyle name="Normal 6 3 4 2 4" xfId="1478" xr:uid="{02FB984B-6BB5-463D-8C06-CFD5F8339EB5}"/>
    <cellStyle name="Normal 6 3 4 2 5" xfId="1479" xr:uid="{7449FE38-7F9C-48B7-B6DF-E3ACFA34E4FB}"/>
    <cellStyle name="Normal 6 3 4 3" xfId="1480" xr:uid="{A697D425-BA17-4C72-8C02-64CE68903041}"/>
    <cellStyle name="Normal 6 3 4 3 2" xfId="1481" xr:uid="{57896E9A-DA8A-4662-BBB3-044480304F62}"/>
    <cellStyle name="Normal 6 3 4 3 2 2" xfId="3981" xr:uid="{DA40C756-4A99-4445-85ED-B52BF5BFF242}"/>
    <cellStyle name="Normal 6 3 4 3 3" xfId="1482" xr:uid="{1BBB8318-B1E3-48B4-BD6A-39D75350CCD6}"/>
    <cellStyle name="Normal 6 3 4 3 4" xfId="1483" xr:uid="{31433FD4-0D5D-4856-AE7A-6CFC6A72D2BF}"/>
    <cellStyle name="Normal 6 3 4 4" xfId="1484" xr:uid="{40444E13-E78F-4AF4-B8D6-A117C66BA973}"/>
    <cellStyle name="Normal 6 3 4 4 2" xfId="1485" xr:uid="{1A22713C-B3E6-47E1-A1C6-0D70D414896E}"/>
    <cellStyle name="Normal 6 3 4 4 3" xfId="1486" xr:uid="{F4EAA44C-7A67-4D17-B19D-9937241DF604}"/>
    <cellStyle name="Normal 6 3 4 4 4" xfId="1487" xr:uid="{EE6BBC3C-CB9B-48C0-845C-0CCBE320E9D2}"/>
    <cellStyle name="Normal 6 3 4 5" xfId="1488" xr:uid="{35D775E5-AEC8-45EF-8D3C-3D3CEBDE3D69}"/>
    <cellStyle name="Normal 6 3 4 6" xfId="1489" xr:uid="{AA929CE1-3F26-4879-8269-1677548FEAF2}"/>
    <cellStyle name="Normal 6 3 4 7" xfId="1490" xr:uid="{422BA657-AC77-41E4-9581-A8164C2B3852}"/>
    <cellStyle name="Normal 6 3 5" xfId="1491" xr:uid="{97BBE027-AE77-4B3C-8371-E5FE5003912F}"/>
    <cellStyle name="Normal 6 3 5 2" xfId="1492" xr:uid="{796B9D23-8CDF-4B10-87EE-108DFFF7C056}"/>
    <cellStyle name="Normal 6 3 5 2 2" xfId="1493" xr:uid="{0087D73D-37E5-45B1-B6CA-555FD6FB8209}"/>
    <cellStyle name="Normal 6 3 5 2 2 2" xfId="3982" xr:uid="{79A59629-9E10-4CC2-BD0F-3D74586E7A42}"/>
    <cellStyle name="Normal 6 3 5 2 2 2 2" xfId="3983" xr:uid="{5A2E557E-5C20-41F5-851B-5EDA5F860127}"/>
    <cellStyle name="Normal 6 3 5 2 2 3" xfId="3984" xr:uid="{FFF919FF-EC74-4EBE-8CF4-15B87BC6A15E}"/>
    <cellStyle name="Normal 6 3 5 2 3" xfId="1494" xr:uid="{C62F81A4-EF4F-4CA7-BB88-0014266710B9}"/>
    <cellStyle name="Normal 6 3 5 2 3 2" xfId="3985" xr:uid="{48F7427A-5340-44C2-9F11-617232E28FD1}"/>
    <cellStyle name="Normal 6 3 5 2 4" xfId="1495" xr:uid="{DF2BB712-4683-47C0-B90C-DFFF22B9E39A}"/>
    <cellStyle name="Normal 6 3 5 3" xfId="1496" xr:uid="{CA4E8A16-2079-4314-9D68-BB80E98E0A21}"/>
    <cellStyle name="Normal 6 3 5 3 2" xfId="1497" xr:uid="{A8442116-F26D-4437-AB26-9F416CF4BAB1}"/>
    <cellStyle name="Normal 6 3 5 3 2 2" xfId="3986" xr:uid="{004267D1-DB42-4BA9-98C9-A934D0C93977}"/>
    <cellStyle name="Normal 6 3 5 3 3" xfId="1498" xr:uid="{61796AA4-7A57-4EBB-B059-2D1BE0C250B9}"/>
    <cellStyle name="Normal 6 3 5 3 4" xfId="1499" xr:uid="{AF28E24C-B60F-4D7D-83D5-8AA55D39267E}"/>
    <cellStyle name="Normal 6 3 5 4" xfId="1500" xr:uid="{192C1251-ABE8-4509-AC48-BF12D4ECC6DE}"/>
    <cellStyle name="Normal 6 3 5 4 2" xfId="3987" xr:uid="{3FC452E0-84CB-4A60-9882-75E509BCE8BA}"/>
    <cellStyle name="Normal 6 3 5 5" xfId="1501" xr:uid="{0B3322F4-990F-46EE-866E-0B3FD3F61E6F}"/>
    <cellStyle name="Normal 6 3 5 6" xfId="1502" xr:uid="{DFC606B0-55C6-4FBF-96F5-7B4C8F4456A8}"/>
    <cellStyle name="Normal 6 3 6" xfId="1503" xr:uid="{BA139688-6C7D-497A-90F0-1EFF1B4EBD7E}"/>
    <cellStyle name="Normal 6 3 6 2" xfId="1504" xr:uid="{69A328B1-26B0-4D29-B569-3D1B487BB29C}"/>
    <cellStyle name="Normal 6 3 6 2 2" xfId="1505" xr:uid="{C1CA6627-9B6B-491E-8C2A-9B83307833D6}"/>
    <cellStyle name="Normal 6 3 6 2 2 2" xfId="3988" xr:uid="{A12BBD27-A139-4958-B27F-ED0D4F86E9CB}"/>
    <cellStyle name="Normal 6 3 6 2 3" xfId="1506" xr:uid="{B86B92DF-6B22-45BB-938F-D48EBEF426D0}"/>
    <cellStyle name="Normal 6 3 6 2 4" xfId="1507" xr:uid="{A516D4DC-F8A1-43E5-A742-C356389734D7}"/>
    <cellStyle name="Normal 6 3 6 3" xfId="1508" xr:uid="{0904667A-9C6A-4CC5-8C40-A6F93F3B42A1}"/>
    <cellStyle name="Normal 6 3 6 3 2" xfId="3989" xr:uid="{A43FC393-B242-4A50-8EE3-A07228D52213}"/>
    <cellStyle name="Normal 6 3 6 4" xfId="1509" xr:uid="{6531925F-AEBE-4945-9F5D-65FC5E705FCC}"/>
    <cellStyle name="Normal 6 3 6 5" xfId="1510" xr:uid="{D33928F3-6B22-4419-99E7-7E4C425B9CE5}"/>
    <cellStyle name="Normal 6 3 7" xfId="1511" xr:uid="{662507B5-7279-47E0-AD46-4EA5E886B5E5}"/>
    <cellStyle name="Normal 6 3 7 2" xfId="1512" xr:uid="{967C4843-FD65-4C0D-A8D3-F418135F0F98}"/>
    <cellStyle name="Normal 6 3 7 2 2" xfId="3990" xr:uid="{25AE92B0-04BC-4E36-8107-A977B3879DF3}"/>
    <cellStyle name="Normal 6 3 7 3" xfId="1513" xr:uid="{E29D01EB-C6A3-4941-A1BA-98536141A602}"/>
    <cellStyle name="Normal 6 3 7 4" xfId="1514" xr:uid="{E2D88727-43BB-4F94-B3C9-3A5F5C82DEDF}"/>
    <cellStyle name="Normal 6 3 8" xfId="1515" xr:uid="{1371647F-1525-4A74-829B-BD330FA92DAD}"/>
    <cellStyle name="Normal 6 3 8 2" xfId="1516" xr:uid="{426F7D71-5D2C-4D3C-991E-BEA538C1B9DB}"/>
    <cellStyle name="Normal 6 3 8 3" xfId="1517" xr:uid="{E01CDA74-6F82-4C73-996A-1F98005602B7}"/>
    <cellStyle name="Normal 6 3 8 4" xfId="1518" xr:uid="{97177070-A4D6-4D1C-901F-E237A83D0A76}"/>
    <cellStyle name="Normal 6 3 9" xfId="1519" xr:uid="{75AC28EA-4C6D-4229-ACD3-D7431147E41E}"/>
    <cellStyle name="Normal 6 4" xfId="117" xr:uid="{67563CB0-87CB-4C59-A26B-8BEC52C1E902}"/>
    <cellStyle name="Normal 6 4 10" xfId="1520" xr:uid="{2E26FBF1-EDD9-45CE-801D-EC5D9CB89E6D}"/>
    <cellStyle name="Normal 6 4 11" xfId="1521" xr:uid="{0D91B853-3854-48B6-9C4F-E32F04879B68}"/>
    <cellStyle name="Normal 6 4 2" xfId="118" xr:uid="{FEA6FF41-767D-4D06-AF30-01ED89555EB3}"/>
    <cellStyle name="Normal 6 4 2 2" xfId="119" xr:uid="{AB14F81D-FC19-40AB-9406-2583F9F07440}"/>
    <cellStyle name="Normal 6 4 2 2 2" xfId="1522" xr:uid="{8C22B778-84FA-4D99-9A87-0FAF004BF611}"/>
    <cellStyle name="Normal 6 4 2 2 2 2" xfId="1523" xr:uid="{68122144-2C57-4220-909D-C615CC2D21B6}"/>
    <cellStyle name="Normal 6 4 2 2 2 2 2" xfId="1524" xr:uid="{CFAC748C-9FC9-4633-9C02-30956AA50E0F}"/>
    <cellStyle name="Normal 6 4 2 2 2 2 2 2" xfId="3991" xr:uid="{56C3EC56-42C8-478F-89B7-AF886AE6A24E}"/>
    <cellStyle name="Normal 6 4 2 2 2 2 3" xfId="1525" xr:uid="{2A17A74D-C9C9-4581-9312-7E05FBCBC34B}"/>
    <cellStyle name="Normal 6 4 2 2 2 2 4" xfId="1526" xr:uid="{5A9AEA43-9FE7-460A-BEDC-A72D17C5CE44}"/>
    <cellStyle name="Normal 6 4 2 2 2 3" xfId="1527" xr:uid="{968C30E5-CDFB-4248-B652-60350607A6E4}"/>
    <cellStyle name="Normal 6 4 2 2 2 3 2" xfId="1528" xr:uid="{25E9176E-8EAC-498C-891E-33EB72FBC8F7}"/>
    <cellStyle name="Normal 6 4 2 2 2 3 3" xfId="1529" xr:uid="{66595581-7ED1-4F68-B9DE-A7839ED431B3}"/>
    <cellStyle name="Normal 6 4 2 2 2 3 4" xfId="1530" xr:uid="{44671690-06BC-40F6-BEA0-AED80A29CB7B}"/>
    <cellStyle name="Normal 6 4 2 2 2 4" xfId="1531" xr:uid="{CCC39EFC-07B6-4BCE-8FFD-CA43EB0740CB}"/>
    <cellStyle name="Normal 6 4 2 2 2 5" xfId="1532" xr:uid="{E8D8EDE4-8D70-4AB5-A98C-FBA2536E4452}"/>
    <cellStyle name="Normal 6 4 2 2 2 6" xfId="1533" xr:uid="{50A8E941-0132-41A4-8FA3-FD1BC5480CB3}"/>
    <cellStyle name="Normal 6 4 2 2 3" xfId="1534" xr:uid="{8D59A153-14ED-462B-BE69-B858ABE87C6D}"/>
    <cellStyle name="Normal 6 4 2 2 3 2" xfId="1535" xr:uid="{8326B2ED-624C-42A6-958B-9EAE23F8CF12}"/>
    <cellStyle name="Normal 6 4 2 2 3 2 2" xfId="1536" xr:uid="{0600987B-6BB5-426C-B10D-8D0CA5D80FD4}"/>
    <cellStyle name="Normal 6 4 2 2 3 2 3" xfId="1537" xr:uid="{F720C1C9-1758-4843-96CE-806E230FA30F}"/>
    <cellStyle name="Normal 6 4 2 2 3 2 4" xfId="1538" xr:uid="{324AE0C9-CF9F-412E-88E4-D01F35679D77}"/>
    <cellStyle name="Normal 6 4 2 2 3 3" xfId="1539" xr:uid="{B794531C-4917-4165-8CEB-4BDBD7C56795}"/>
    <cellStyle name="Normal 6 4 2 2 3 4" xfId="1540" xr:uid="{CF0ECA8F-8C50-4EA5-BF20-566451988AC6}"/>
    <cellStyle name="Normal 6 4 2 2 3 5" xfId="1541" xr:uid="{4EC62D58-C537-4B61-9171-FDDCCCF563C6}"/>
    <cellStyle name="Normal 6 4 2 2 4" xfId="1542" xr:uid="{375E559D-9794-4BCE-BE4D-B2260FC3F231}"/>
    <cellStyle name="Normal 6 4 2 2 4 2" xfId="1543" xr:uid="{F4C7F4EC-832F-4536-B894-B29528AFD9FF}"/>
    <cellStyle name="Normal 6 4 2 2 4 3" xfId="1544" xr:uid="{5093869B-707E-4522-82FA-36F7AFBA29A8}"/>
    <cellStyle name="Normal 6 4 2 2 4 4" xfId="1545" xr:uid="{44630EF2-F553-4C3D-8F76-24DAF0324D25}"/>
    <cellStyle name="Normal 6 4 2 2 5" xfId="1546" xr:uid="{64A419C7-B898-4972-979D-EA83500BFC4B}"/>
    <cellStyle name="Normal 6 4 2 2 5 2" xfId="1547" xr:uid="{86A7CB30-118A-4D64-98DE-D971BE9810B2}"/>
    <cellStyle name="Normal 6 4 2 2 5 3" xfId="1548" xr:uid="{00E65D78-401B-49E0-8107-2C8A7DAF9061}"/>
    <cellStyle name="Normal 6 4 2 2 5 4" xfId="1549" xr:uid="{18B618C1-80BF-4BDA-BDA1-5431DA86B6AD}"/>
    <cellStyle name="Normal 6 4 2 2 6" xfId="1550" xr:uid="{AC4194C9-1D29-455E-AECD-761090D769D0}"/>
    <cellStyle name="Normal 6 4 2 2 7" xfId="1551" xr:uid="{35702712-849D-411E-8B5C-63E1DB1C79A5}"/>
    <cellStyle name="Normal 6 4 2 2 8" xfId="1552" xr:uid="{048F39C7-D11C-4720-A370-A6FDD7526EB1}"/>
    <cellStyle name="Normal 6 4 2 3" xfId="1553" xr:uid="{DB33A89A-BDCA-421B-A764-64130D9AE01E}"/>
    <cellStyle name="Normal 6 4 2 3 2" xfId="1554" xr:uid="{FB8B1162-85B4-4C94-8726-237A16B48AD8}"/>
    <cellStyle name="Normal 6 4 2 3 2 2" xfId="1555" xr:uid="{4A1D9DA0-35FD-4D06-8AA1-1DD573A7895A}"/>
    <cellStyle name="Normal 6 4 2 3 2 2 2" xfId="3992" xr:uid="{FA1C6F0A-56ED-4A48-961D-7E66A5DFE0E7}"/>
    <cellStyle name="Normal 6 4 2 3 2 2 2 2" xfId="3993" xr:uid="{0CAF6EEC-E344-4D36-AC5E-959FFFA9145E}"/>
    <cellStyle name="Normal 6 4 2 3 2 2 3" xfId="3994" xr:uid="{6CC64D95-A5A1-4403-B135-9435C4EF4F23}"/>
    <cellStyle name="Normal 6 4 2 3 2 3" xfId="1556" xr:uid="{46CCD11C-9231-4CB7-B0B2-8A88B44773C8}"/>
    <cellStyle name="Normal 6 4 2 3 2 3 2" xfId="3995" xr:uid="{A7D45A87-AF1B-43FA-9C63-B54579635AF4}"/>
    <cellStyle name="Normal 6 4 2 3 2 4" xfId="1557" xr:uid="{E4957701-1308-4157-BFB9-03CD72AA998A}"/>
    <cellStyle name="Normal 6 4 2 3 3" xfId="1558" xr:uid="{ADAE1C4C-74FE-4263-93E3-DEAA43EC210D}"/>
    <cellStyle name="Normal 6 4 2 3 3 2" xfId="1559" xr:uid="{934A6F1E-A7D4-4749-BB3F-A33672802A00}"/>
    <cellStyle name="Normal 6 4 2 3 3 2 2" xfId="3996" xr:uid="{C94164B1-24CD-4D00-ABD4-3AF3B4C6EB27}"/>
    <cellStyle name="Normal 6 4 2 3 3 3" xfId="1560" xr:uid="{885F28F1-BC65-4F93-BECC-AC834BF399B6}"/>
    <cellStyle name="Normal 6 4 2 3 3 4" xfId="1561" xr:uid="{563B9A4F-4701-42A4-A67E-F98893D47D93}"/>
    <cellStyle name="Normal 6 4 2 3 4" xfId="1562" xr:uid="{6746D6ED-F7BB-4C14-BE5F-331174BC7E68}"/>
    <cellStyle name="Normal 6 4 2 3 4 2" xfId="3997" xr:uid="{F1A51052-D409-4ED6-A905-16227CFDADAE}"/>
    <cellStyle name="Normal 6 4 2 3 5" xfId="1563" xr:uid="{3B4A3CE0-9F31-4FCC-9626-A238F261FBF0}"/>
    <cellStyle name="Normal 6 4 2 3 6" xfId="1564" xr:uid="{FD9F7104-DB7D-427D-AFE9-7DA6325A55C6}"/>
    <cellStyle name="Normal 6 4 2 4" xfId="1565" xr:uid="{6C3E6971-58A3-4C05-A94B-F0FB30C071A8}"/>
    <cellStyle name="Normal 6 4 2 4 2" xfId="1566" xr:uid="{C681069A-D37D-40AD-AFD9-15EBB099ABCD}"/>
    <cellStyle name="Normal 6 4 2 4 2 2" xfId="1567" xr:uid="{B8545BA4-A1A4-46F9-987E-131ACA74981C}"/>
    <cellStyle name="Normal 6 4 2 4 2 2 2" xfId="3998" xr:uid="{229756B8-4949-4B40-AD0D-9A7ABD45517B}"/>
    <cellStyle name="Normal 6 4 2 4 2 3" xfId="1568" xr:uid="{92F07BDC-B00D-419D-B0F9-F7D92D5EDA72}"/>
    <cellStyle name="Normal 6 4 2 4 2 4" xfId="1569" xr:uid="{59782C4F-2223-4C68-8AF3-270D8EA2D23E}"/>
    <cellStyle name="Normal 6 4 2 4 3" xfId="1570" xr:uid="{9029BF1F-1E43-4342-83FB-5C4EE411F96C}"/>
    <cellStyle name="Normal 6 4 2 4 3 2" xfId="3999" xr:uid="{C2E4CAE7-5035-4E03-9FFD-0D9C18E3C30D}"/>
    <cellStyle name="Normal 6 4 2 4 4" xfId="1571" xr:uid="{A932BF9C-E112-47B0-9872-45E88D3E6DD8}"/>
    <cellStyle name="Normal 6 4 2 4 5" xfId="1572" xr:uid="{0251CF10-9303-4BAF-9795-FC0FE861B3A8}"/>
    <cellStyle name="Normal 6 4 2 5" xfId="1573" xr:uid="{7D2C044D-B651-4601-8342-EFC5A3B57AD7}"/>
    <cellStyle name="Normal 6 4 2 5 2" xfId="1574" xr:uid="{D7CCF0C7-DBC7-4243-95AA-88D2E770A9EA}"/>
    <cellStyle name="Normal 6 4 2 5 2 2" xfId="4000" xr:uid="{61466605-EF2A-4826-AE3C-3948BAD122C5}"/>
    <cellStyle name="Normal 6 4 2 5 3" xfId="1575" xr:uid="{DC782C87-2CBE-43B8-9668-7E05B6C2476D}"/>
    <cellStyle name="Normal 6 4 2 5 4" xfId="1576" xr:uid="{68B7C055-F9FC-4874-B566-02A8931C591A}"/>
    <cellStyle name="Normal 6 4 2 6" xfId="1577" xr:uid="{18E4B47A-8453-451A-840E-FBCAFA0C7410}"/>
    <cellStyle name="Normal 6 4 2 6 2" xfId="1578" xr:uid="{622755B9-CD90-4264-AA99-883A6ED10E50}"/>
    <cellStyle name="Normal 6 4 2 6 3" xfId="1579" xr:uid="{620C52C9-9F50-49BF-9ACE-2948816DD387}"/>
    <cellStyle name="Normal 6 4 2 6 4" xfId="1580" xr:uid="{DEA66D6B-7289-4C92-BB06-BE9E9F579080}"/>
    <cellStyle name="Normal 6 4 2 7" xfId="1581" xr:uid="{4534D204-72C7-4340-ACA7-26C5C88E22AC}"/>
    <cellStyle name="Normal 6 4 2 8" xfId="1582" xr:uid="{2F933F79-0406-4E8D-96EE-C3F492F4B73F}"/>
    <cellStyle name="Normal 6 4 2 9" xfId="1583" xr:uid="{16C0E93A-878A-449B-AEDA-569C8A2E00A0}"/>
    <cellStyle name="Normal 6 4 3" xfId="120" xr:uid="{3EE47E1D-B8F2-4F07-8C03-2A4EE98E4B68}"/>
    <cellStyle name="Normal 6 4 3 2" xfId="121" xr:uid="{67E69BCF-4FE3-4FD7-B199-269D6E109823}"/>
    <cellStyle name="Normal 6 4 3 2 2" xfId="1584" xr:uid="{C712E5AA-E2A0-4D21-AD15-102BAE71796C}"/>
    <cellStyle name="Normal 6 4 3 2 2 2" xfId="1585" xr:uid="{3A72177E-A8CE-4B3B-951C-0E5357B96089}"/>
    <cellStyle name="Normal 6 4 3 2 2 2 2" xfId="4001" xr:uid="{F78B586C-39D8-4C49-B50B-766F6946011F}"/>
    <cellStyle name="Normal 6 4 3 2 2 3" xfId="1586" xr:uid="{D3AAD367-B411-4AD5-ADE9-2D4AF112F076}"/>
    <cellStyle name="Normal 6 4 3 2 2 4" xfId="1587" xr:uid="{124EFD1C-FE96-4C02-AA1B-C301B2292980}"/>
    <cellStyle name="Normal 6 4 3 2 3" xfId="1588" xr:uid="{F28906F1-C401-4121-A95A-F2A4FE9ABC37}"/>
    <cellStyle name="Normal 6 4 3 2 3 2" xfId="1589" xr:uid="{BDBEA310-EFE1-426B-B10D-DEB3BBD7A6F6}"/>
    <cellStyle name="Normal 6 4 3 2 3 3" xfId="1590" xr:uid="{3D970B5B-820E-465C-81FD-D50D236C81DB}"/>
    <cellStyle name="Normal 6 4 3 2 3 4" xfId="1591" xr:uid="{66FCB91D-B9F6-40E4-816C-8E031BC5BC8E}"/>
    <cellStyle name="Normal 6 4 3 2 4" xfId="1592" xr:uid="{86EFDD3D-DF25-41C0-B4D5-A68C612BC08D}"/>
    <cellStyle name="Normal 6 4 3 2 5" xfId="1593" xr:uid="{D28D7DC0-00A1-4A54-ABD9-E6144D71F1D3}"/>
    <cellStyle name="Normal 6 4 3 2 6" xfId="1594" xr:uid="{5E758CF5-ED6A-4FB2-A9CE-77FFCD25F48E}"/>
    <cellStyle name="Normal 6 4 3 3" xfId="1595" xr:uid="{247A6A8A-8ADB-4AE1-8077-7F6B82A2D70B}"/>
    <cellStyle name="Normal 6 4 3 3 2" xfId="1596" xr:uid="{DCAEF454-DECE-43E6-A035-E71260CD4ACE}"/>
    <cellStyle name="Normal 6 4 3 3 2 2" xfId="1597" xr:uid="{5F694A28-EDFD-4075-927B-D41D085D5C8F}"/>
    <cellStyle name="Normal 6 4 3 3 2 3" xfId="1598" xr:uid="{3A7F8874-48C1-41D5-BC41-5A2E67EA0893}"/>
    <cellStyle name="Normal 6 4 3 3 2 4" xfId="1599" xr:uid="{198DFA31-871F-4EB5-B260-B97860EEB95C}"/>
    <cellStyle name="Normal 6 4 3 3 3" xfId="1600" xr:uid="{E624C218-BB7D-4EE9-9F43-9EC8FEF6F915}"/>
    <cellStyle name="Normal 6 4 3 3 4" xfId="1601" xr:uid="{E1D9B574-9501-4323-AFF1-1624944ECD88}"/>
    <cellStyle name="Normal 6 4 3 3 5" xfId="1602" xr:uid="{499E274B-B0AD-4DC7-A31F-DDE4838A8068}"/>
    <cellStyle name="Normal 6 4 3 4" xfId="1603" xr:uid="{2847077D-F470-4ACF-B8EB-6152FAB55B9E}"/>
    <cellStyle name="Normal 6 4 3 4 2" xfId="1604" xr:uid="{0CE3F346-CA0A-456B-BEBD-A557908DB669}"/>
    <cellStyle name="Normal 6 4 3 4 3" xfId="1605" xr:uid="{4333B13F-F5B2-4381-8850-B84BE3195FCB}"/>
    <cellStyle name="Normal 6 4 3 4 4" xfId="1606" xr:uid="{53FABD4D-9A4C-4C4C-AF08-EA6FDEA6642B}"/>
    <cellStyle name="Normal 6 4 3 5" xfId="1607" xr:uid="{60129E53-57E2-4187-BC47-318BB1EE181B}"/>
    <cellStyle name="Normal 6 4 3 5 2" xfId="1608" xr:uid="{9ADF8303-8D1E-4C3B-BE58-4F3038063993}"/>
    <cellStyle name="Normal 6 4 3 5 3" xfId="1609" xr:uid="{8F520750-AB15-4461-8065-D602FD9B29B2}"/>
    <cellStyle name="Normal 6 4 3 5 4" xfId="1610" xr:uid="{05D86417-53D5-4E02-BFA8-D29529C70C22}"/>
    <cellStyle name="Normal 6 4 3 6" xfId="1611" xr:uid="{5F0D03D6-8555-40C3-A9EF-39CF84E0E01D}"/>
    <cellStyle name="Normal 6 4 3 7" xfId="1612" xr:uid="{1FF7A963-48C5-4E6D-9F5F-D3A75F5F4BB9}"/>
    <cellStyle name="Normal 6 4 3 8" xfId="1613" xr:uid="{346BB47F-566E-49BB-A9F1-4EE6B2684E72}"/>
    <cellStyle name="Normal 6 4 4" xfId="122" xr:uid="{0FB4F702-2E7B-47CC-856E-E0082C9E95D1}"/>
    <cellStyle name="Normal 6 4 4 2" xfId="1614" xr:uid="{19029C1C-4720-48E4-AD30-97569B343C28}"/>
    <cellStyle name="Normal 6 4 4 2 2" xfId="1615" xr:uid="{456A7C76-7D27-41B7-8683-F5A2967BC581}"/>
    <cellStyle name="Normal 6 4 4 2 2 2" xfId="1616" xr:uid="{540E04E5-3D9A-46B8-90AE-2B897643796C}"/>
    <cellStyle name="Normal 6 4 4 2 2 2 2" xfId="4002" xr:uid="{09D2C4F3-C976-4683-AE95-4F9261D38AC3}"/>
    <cellStyle name="Normal 6 4 4 2 2 3" xfId="1617" xr:uid="{B2101E60-0079-4CAE-910B-0BF8F17CB6E1}"/>
    <cellStyle name="Normal 6 4 4 2 2 4" xfId="1618" xr:uid="{E6F24109-F5EE-4673-A938-4C4B9598316B}"/>
    <cellStyle name="Normal 6 4 4 2 3" xfId="1619" xr:uid="{280D07BF-65C7-48D1-A167-97FE42866703}"/>
    <cellStyle name="Normal 6 4 4 2 3 2" xfId="4003" xr:uid="{1C9E9059-F730-4985-B620-592041DF5C55}"/>
    <cellStyle name="Normal 6 4 4 2 4" xfId="1620" xr:uid="{112E866E-6953-423F-9F19-2A168C954430}"/>
    <cellStyle name="Normal 6 4 4 2 5" xfId="1621" xr:uid="{C6C8F428-59E5-4704-A2E9-DB75D14C8592}"/>
    <cellStyle name="Normal 6 4 4 3" xfId="1622" xr:uid="{C1CB1381-C502-48EF-AC35-7D8975D5E610}"/>
    <cellStyle name="Normal 6 4 4 3 2" xfId="1623" xr:uid="{C9D6A79B-C297-48AF-8949-412EA70BD3F3}"/>
    <cellStyle name="Normal 6 4 4 3 2 2" xfId="4004" xr:uid="{59BEDFDF-7545-441E-86D3-B4CD97503AD2}"/>
    <cellStyle name="Normal 6 4 4 3 3" xfId="1624" xr:uid="{6360E437-CA39-464C-8D86-433E74A41BFB}"/>
    <cellStyle name="Normal 6 4 4 3 4" xfId="1625" xr:uid="{4CF90C71-3AD0-4363-8D45-80A9E24FFEEA}"/>
    <cellStyle name="Normal 6 4 4 4" xfId="1626" xr:uid="{0CA55527-AF4A-44F7-9E5D-33C06582347D}"/>
    <cellStyle name="Normal 6 4 4 4 2" xfId="1627" xr:uid="{ADFCC5B1-8D40-4357-A077-BE080EF29A85}"/>
    <cellStyle name="Normal 6 4 4 4 3" xfId="1628" xr:uid="{06ACDCA6-7EB6-4EEF-99CD-F812759EA075}"/>
    <cellStyle name="Normal 6 4 4 4 4" xfId="1629" xr:uid="{28F5E2CE-54AB-47FC-8F5E-B583BDEF136A}"/>
    <cellStyle name="Normal 6 4 4 5" xfId="1630" xr:uid="{8DFD20BD-7EB2-4490-A343-FFE5BA24DF5A}"/>
    <cellStyle name="Normal 6 4 4 6" xfId="1631" xr:uid="{6F18A09C-E083-4761-9F20-EA64E5BF1EEF}"/>
    <cellStyle name="Normal 6 4 4 7" xfId="1632" xr:uid="{6414D55C-8644-43F6-A6D8-27E582A6F21D}"/>
    <cellStyle name="Normal 6 4 5" xfId="1633" xr:uid="{E46B355F-966B-4659-920E-C8A5363E297D}"/>
    <cellStyle name="Normal 6 4 5 2" xfId="1634" xr:uid="{9EC0D735-D3CF-4D63-89BA-9449C4F34FF9}"/>
    <cellStyle name="Normal 6 4 5 2 2" xfId="1635" xr:uid="{19045459-DA13-4AAE-8EE7-50295E5CAFF4}"/>
    <cellStyle name="Normal 6 4 5 2 2 2" xfId="4005" xr:uid="{AE82181A-29E3-4C2A-AFBD-A2DFA4C6889C}"/>
    <cellStyle name="Normal 6 4 5 2 3" xfId="1636" xr:uid="{D02FD3E9-128F-4105-AF08-0FE3482BF05E}"/>
    <cellStyle name="Normal 6 4 5 2 4" xfId="1637" xr:uid="{58912534-CB25-498F-A4CE-2695995325A5}"/>
    <cellStyle name="Normal 6 4 5 3" xfId="1638" xr:uid="{6403292A-F065-41AA-9DBD-AC1DB90EE593}"/>
    <cellStyle name="Normal 6 4 5 3 2" xfId="1639" xr:uid="{D4F7AC07-991C-4180-ADD2-1139E61BA172}"/>
    <cellStyle name="Normal 6 4 5 3 3" xfId="1640" xr:uid="{8BA3B617-CC9B-4F4F-89A6-D54E7F78D542}"/>
    <cellStyle name="Normal 6 4 5 3 4" xfId="1641" xr:uid="{C7956CEB-9433-4338-A542-4F815BDC3C92}"/>
    <cellStyle name="Normal 6 4 5 4" xfId="1642" xr:uid="{F61F5A3F-0311-4E2C-A1D9-F3CD0F6980F5}"/>
    <cellStyle name="Normal 6 4 5 5" xfId="1643" xr:uid="{E96D9D06-A0D7-4010-AD45-FC00738F16BB}"/>
    <cellStyle name="Normal 6 4 5 6" xfId="1644" xr:uid="{F30C1F4C-F3B4-4006-B76E-3A96AF363121}"/>
    <cellStyle name="Normal 6 4 6" xfId="1645" xr:uid="{BCE2D926-45F3-44E7-9BE7-434B39176DFD}"/>
    <cellStyle name="Normal 6 4 6 2" xfId="1646" xr:uid="{AF7D6926-B7BB-4CF4-BAEC-05FA8DC7F16E}"/>
    <cellStyle name="Normal 6 4 6 2 2" xfId="1647" xr:uid="{48C77687-D187-4A16-B58E-D98FC05140A9}"/>
    <cellStyle name="Normal 6 4 6 2 3" xfId="1648" xr:uid="{AF2D88FF-3245-4C07-BF93-7EFC9669815D}"/>
    <cellStyle name="Normal 6 4 6 2 4" xfId="1649" xr:uid="{E79081AA-FB2B-496E-A9D7-4DA95E941133}"/>
    <cellStyle name="Normal 6 4 6 3" xfId="1650" xr:uid="{D90F7EDC-FA28-4452-AE7A-F6158EA345C8}"/>
    <cellStyle name="Normal 6 4 6 4" xfId="1651" xr:uid="{59EF11F0-34E7-4B8D-BDD9-D92CD4818EDB}"/>
    <cellStyle name="Normal 6 4 6 5" xfId="1652" xr:uid="{D5B44066-2F7C-4565-AF77-42F5C7D1EBAF}"/>
    <cellStyle name="Normal 6 4 7" xfId="1653" xr:uid="{53209AA2-0677-47EF-96C5-E51A9AAF3CE9}"/>
    <cellStyle name="Normal 6 4 7 2" xfId="1654" xr:uid="{EC461288-90BE-40C4-B42A-5E011683C934}"/>
    <cellStyle name="Normal 6 4 7 3" xfId="1655" xr:uid="{8113BBCA-13CA-4279-8583-EF33CEE24777}"/>
    <cellStyle name="Normal 6 4 7 3 2" xfId="4378" xr:uid="{539D775F-9CE6-45E6-B8DD-996DF9CE5A44}"/>
    <cellStyle name="Normal 6 4 7 4" xfId="1656" xr:uid="{D790DBD8-9AC0-4259-8837-A27B141A022B}"/>
    <cellStyle name="Normal 6 4 8" xfId="1657" xr:uid="{E7B9A143-593F-4470-A485-ACB3868918E9}"/>
    <cellStyle name="Normal 6 4 8 2" xfId="1658" xr:uid="{6E58B74B-3AFD-46BA-8E0C-C502518219A2}"/>
    <cellStyle name="Normal 6 4 8 3" xfId="1659" xr:uid="{3BD39939-9E42-4456-8045-9E16277A1E11}"/>
    <cellStyle name="Normal 6 4 8 4" xfId="1660" xr:uid="{E63FFF4D-4B0E-4E74-BCF1-2048A45DD587}"/>
    <cellStyle name="Normal 6 4 9" xfId="1661" xr:uid="{F3E50777-9A9E-45A1-B966-8DED14F104B5}"/>
    <cellStyle name="Normal 6 5" xfId="123" xr:uid="{4F5E65CE-273A-43EA-B5A4-4E6151471363}"/>
    <cellStyle name="Normal 6 5 10" xfId="1662" xr:uid="{831E0250-572C-41BC-AAFC-D44A2E9A02B7}"/>
    <cellStyle name="Normal 6 5 11" xfId="1663" xr:uid="{FB3E9567-B319-485B-A815-DD0CFDC8F572}"/>
    <cellStyle name="Normal 6 5 2" xfId="124" xr:uid="{8B621139-A9DB-4EB5-A0FC-09D978FD2AFC}"/>
    <cellStyle name="Normal 6 5 2 2" xfId="1664" xr:uid="{49FDCF33-3344-45E8-B7B7-52B7BA3E4CE9}"/>
    <cellStyle name="Normal 6 5 2 2 2" xfId="1665" xr:uid="{BC06C3D2-5B6E-4F86-99E0-BE2C0FE705B0}"/>
    <cellStyle name="Normal 6 5 2 2 2 2" xfId="1666" xr:uid="{2EF69893-E158-4AAC-B418-1356BD3B7775}"/>
    <cellStyle name="Normal 6 5 2 2 2 2 2" xfId="1667" xr:uid="{C8824301-09B3-4ADD-94A2-198D0C264F04}"/>
    <cellStyle name="Normal 6 5 2 2 2 2 2 2" xfId="4420" xr:uid="{BC5C44B0-2805-49A8-B9EF-C3F12EC56024}"/>
    <cellStyle name="Normal 6 5 2 2 2 2 3" xfId="1668" xr:uid="{33B76A28-0AED-4BA3-81AF-6E94B1413C71}"/>
    <cellStyle name="Normal 6 5 2 2 2 2 4" xfId="1669" xr:uid="{6EF8D504-B4F7-402F-BDF5-48B20328E0FD}"/>
    <cellStyle name="Normal 6 5 2 2 2 3" xfId="1670" xr:uid="{96FCBB8B-C9FF-42AF-B39E-9872F047FA5B}"/>
    <cellStyle name="Normal 6 5 2 2 2 3 2" xfId="1671" xr:uid="{17CEBD78-79C8-4473-96DC-8DC605D29221}"/>
    <cellStyle name="Normal 6 5 2 2 2 3 3" xfId="1672" xr:uid="{39AA3EC4-A139-43F4-851C-E0D68FAFF316}"/>
    <cellStyle name="Normal 6 5 2 2 2 3 4" xfId="1673" xr:uid="{AAC5CEF9-223F-41EF-9F20-4E49A29F3807}"/>
    <cellStyle name="Normal 6 5 2 2 2 4" xfId="1674" xr:uid="{AD87E27A-6164-4BAE-B6B7-966BE22563FE}"/>
    <cellStyle name="Normal 6 5 2 2 2 5" xfId="1675" xr:uid="{B02ABF75-BB46-4F90-AE84-59F747C4B0D9}"/>
    <cellStyle name="Normal 6 5 2 2 2 6" xfId="1676" xr:uid="{4E03DCC9-3233-44A1-BE52-584128F971E4}"/>
    <cellStyle name="Normal 6 5 2 2 3" xfId="1677" xr:uid="{65983187-CDE3-488A-BF09-AECE1F4B7D2F}"/>
    <cellStyle name="Normal 6 5 2 2 3 2" xfId="1678" xr:uid="{B9E91E4C-1397-45D3-9085-1C1C6298060E}"/>
    <cellStyle name="Normal 6 5 2 2 3 2 2" xfId="1679" xr:uid="{EF78E74C-C6BB-49C9-B8FE-13496E09361C}"/>
    <cellStyle name="Normal 6 5 2 2 3 2 3" xfId="1680" xr:uid="{FF17DA29-6EB9-4A6C-928A-E76CEDBCD19A}"/>
    <cellStyle name="Normal 6 5 2 2 3 2 4" xfId="1681" xr:uid="{D2FA0BFD-ACB4-43ED-BC21-93386A9D8865}"/>
    <cellStyle name="Normal 6 5 2 2 3 3" xfId="1682" xr:uid="{7C5248A9-FC86-46FF-ACC0-88690EEEAC87}"/>
    <cellStyle name="Normal 6 5 2 2 3 4" xfId="1683" xr:uid="{B28BE0B5-0002-43E3-BD2F-12E20A573BD0}"/>
    <cellStyle name="Normal 6 5 2 2 3 5" xfId="1684" xr:uid="{8D2C0467-E04C-4917-B0FE-D8F728279226}"/>
    <cellStyle name="Normal 6 5 2 2 4" xfId="1685" xr:uid="{34D3EB69-BF91-4F0D-8999-35CF1B87D09D}"/>
    <cellStyle name="Normal 6 5 2 2 4 2" xfId="1686" xr:uid="{B34B683A-267A-4541-942A-A084AAD75984}"/>
    <cellStyle name="Normal 6 5 2 2 4 3" xfId="1687" xr:uid="{F464ADE3-05BE-4968-A427-C4D05A7C9200}"/>
    <cellStyle name="Normal 6 5 2 2 4 4" xfId="1688" xr:uid="{AB3F0CF3-A1D1-4DF4-88A5-74C9E3DC9268}"/>
    <cellStyle name="Normal 6 5 2 2 5" xfId="1689" xr:uid="{BA9CD4B0-9280-430D-A2A4-BB06A8ABF26B}"/>
    <cellStyle name="Normal 6 5 2 2 5 2" xfId="1690" xr:uid="{D22457E1-5D1F-46CE-AE3D-E03BAC60302B}"/>
    <cellStyle name="Normal 6 5 2 2 5 3" xfId="1691" xr:uid="{756AC1F2-5AF3-47B5-A161-0073A7DEE470}"/>
    <cellStyle name="Normal 6 5 2 2 5 4" xfId="1692" xr:uid="{6C60D40E-0A22-436D-9F14-C913CFD06461}"/>
    <cellStyle name="Normal 6 5 2 2 6" xfId="1693" xr:uid="{A85271E5-F024-4D09-80CC-605B9C640779}"/>
    <cellStyle name="Normal 6 5 2 2 7" xfId="1694" xr:uid="{2DB03DCD-D092-427B-9E49-6BB1007F356E}"/>
    <cellStyle name="Normal 6 5 2 2 8" xfId="1695" xr:uid="{40B17D6A-390B-4E8D-9189-E0FBE4379A67}"/>
    <cellStyle name="Normal 6 5 2 3" xfId="1696" xr:uid="{557D82C8-5B5B-491F-96C7-662679B26C2B}"/>
    <cellStyle name="Normal 6 5 2 3 2" xfId="1697" xr:uid="{5BBA7517-FF7A-4A99-A70F-B3A918415428}"/>
    <cellStyle name="Normal 6 5 2 3 2 2" xfId="1698" xr:uid="{E71B24F2-3804-4DFE-ABCA-6CDD7D781234}"/>
    <cellStyle name="Normal 6 5 2 3 2 2 2" xfId="4421" xr:uid="{B39D1EF7-692F-4EAA-AC84-0DF141946AFF}"/>
    <cellStyle name="Normal 6 5 2 3 2 3" xfId="1699" xr:uid="{E38A0098-8615-42FF-A80C-EA92F4460202}"/>
    <cellStyle name="Normal 6 5 2 3 2 4" xfId="1700" xr:uid="{F5EA8C7F-B890-43B7-B655-FCE29E1C81F7}"/>
    <cellStyle name="Normal 6 5 2 3 3" xfId="1701" xr:uid="{BAEE8DA6-A377-48AA-BAAB-D90FDDCF3A35}"/>
    <cellStyle name="Normal 6 5 2 3 3 2" xfId="1702" xr:uid="{D2F631D5-79FD-4622-9620-9E4580695A2C}"/>
    <cellStyle name="Normal 6 5 2 3 3 3" xfId="1703" xr:uid="{B6936D23-524E-475B-B58E-8660633EA458}"/>
    <cellStyle name="Normal 6 5 2 3 3 4" xfId="1704" xr:uid="{0D82CDF4-F64C-48C6-8159-A009C3EC3C4C}"/>
    <cellStyle name="Normal 6 5 2 3 4" xfId="1705" xr:uid="{1B10C4F0-1777-4228-B8A9-977DAE1FC409}"/>
    <cellStyle name="Normal 6 5 2 3 5" xfId="1706" xr:uid="{E55742F2-E9A7-4AF8-95D5-F4292C782676}"/>
    <cellStyle name="Normal 6 5 2 3 6" xfId="1707" xr:uid="{8EFC701B-98AC-423A-818F-E374C7D3B8E9}"/>
    <cellStyle name="Normal 6 5 2 4" xfId="1708" xr:uid="{73504D3B-2BF7-4B48-BF84-ABF888C7CE10}"/>
    <cellStyle name="Normal 6 5 2 4 2" xfId="1709" xr:uid="{FDFF5766-1AB5-4249-8633-5B3FCE37EFD8}"/>
    <cellStyle name="Normal 6 5 2 4 2 2" xfId="1710" xr:uid="{13581E55-CBB5-42A6-BFF8-04691420D2F0}"/>
    <cellStyle name="Normal 6 5 2 4 2 3" xfId="1711" xr:uid="{052884E3-2E02-4823-A480-D2CAAD66A521}"/>
    <cellStyle name="Normal 6 5 2 4 2 4" xfId="1712" xr:uid="{00FF9449-247A-4D50-BBD4-E8363A3268A7}"/>
    <cellStyle name="Normal 6 5 2 4 3" xfId="1713" xr:uid="{2236BB3D-41D6-48CD-9811-192DEE6B0784}"/>
    <cellStyle name="Normal 6 5 2 4 4" xfId="1714" xr:uid="{9ED1836A-D33A-4C0E-BB99-C0B92AC06E6F}"/>
    <cellStyle name="Normal 6 5 2 4 5" xfId="1715" xr:uid="{129B1B51-CA20-4577-A70A-CA18DE3885A4}"/>
    <cellStyle name="Normal 6 5 2 5" xfId="1716" xr:uid="{629EC019-FCCB-459F-ABAB-6C02D99C375C}"/>
    <cellStyle name="Normal 6 5 2 5 2" xfId="1717" xr:uid="{4FA51F68-8B8F-4C80-8FF4-DE69885559B5}"/>
    <cellStyle name="Normal 6 5 2 5 3" xfId="1718" xr:uid="{96D3FC18-CB64-4002-9547-2D33B3ECD3DC}"/>
    <cellStyle name="Normal 6 5 2 5 4" xfId="1719" xr:uid="{19B4190A-B135-4BF9-A4A1-AA87EFCDDFEE}"/>
    <cellStyle name="Normal 6 5 2 6" xfId="1720" xr:uid="{DA249960-6907-4AC1-8517-66D98B911384}"/>
    <cellStyle name="Normal 6 5 2 6 2" xfId="1721" xr:uid="{D6191206-5720-4A48-8E3B-09280186C00F}"/>
    <cellStyle name="Normal 6 5 2 6 3" xfId="1722" xr:uid="{5A9D11D9-973F-4103-BEE3-43478A185EC5}"/>
    <cellStyle name="Normal 6 5 2 6 4" xfId="1723" xr:uid="{C2B0C3E9-86DC-40D6-884D-317882C21235}"/>
    <cellStyle name="Normal 6 5 2 7" xfId="1724" xr:uid="{75028911-98A7-4A73-83A2-B129FDBE3A83}"/>
    <cellStyle name="Normal 6 5 2 8" xfId="1725" xr:uid="{36B741D8-4BE4-4410-9F5A-8B0FB7E6574E}"/>
    <cellStyle name="Normal 6 5 2 9" xfId="1726" xr:uid="{E00389E0-7D73-4B40-9A90-E73C6751E151}"/>
    <cellStyle name="Normal 6 5 3" xfId="1727" xr:uid="{899552D8-1E80-4AF7-9936-FBE52FA9C0B5}"/>
    <cellStyle name="Normal 6 5 3 2" xfId="1728" xr:uid="{32FAC8B5-7124-4FB3-8AAF-77E7D108AECA}"/>
    <cellStyle name="Normal 6 5 3 2 2" xfId="1729" xr:uid="{146A3A23-D1BC-419E-96F0-03F4CE375572}"/>
    <cellStyle name="Normal 6 5 3 2 2 2" xfId="1730" xr:uid="{C14B08E7-D058-4AB6-9143-2900B295D843}"/>
    <cellStyle name="Normal 6 5 3 2 2 2 2" xfId="4006" xr:uid="{04B32B72-E059-4CB2-8D0D-04DC41A1AC8F}"/>
    <cellStyle name="Normal 6 5 3 2 2 3" xfId="1731" xr:uid="{A54268C0-9987-4594-8372-611773F5D7C4}"/>
    <cellStyle name="Normal 6 5 3 2 2 4" xfId="1732" xr:uid="{8CD01CD8-0DB6-419B-B37E-BF4F80EB6C17}"/>
    <cellStyle name="Normal 6 5 3 2 3" xfId="1733" xr:uid="{A6FB2195-62DF-4EED-BBAD-79C4DDFA856F}"/>
    <cellStyle name="Normal 6 5 3 2 3 2" xfId="1734" xr:uid="{22704C67-7E1C-41ED-BFDB-B4906E9DC86B}"/>
    <cellStyle name="Normal 6 5 3 2 3 3" xfId="1735" xr:uid="{5B130873-F54A-44BB-8BD1-DFCCB41B9B21}"/>
    <cellStyle name="Normal 6 5 3 2 3 4" xfId="1736" xr:uid="{0069B999-63B9-44F2-A288-B5B73778221A}"/>
    <cellStyle name="Normal 6 5 3 2 4" xfId="1737" xr:uid="{5F280375-B668-4E0E-8136-6A5B653F4AF6}"/>
    <cellStyle name="Normal 6 5 3 2 5" xfId="1738" xr:uid="{A9635F32-7D0E-4AB2-AFDD-04EFB4243E9E}"/>
    <cellStyle name="Normal 6 5 3 2 6" xfId="1739" xr:uid="{3E7A6540-16CA-4A43-A548-31D87CC361C1}"/>
    <cellStyle name="Normal 6 5 3 3" xfId="1740" xr:uid="{B86A613D-4EE2-4E5D-BDF6-431E2C922C42}"/>
    <cellStyle name="Normal 6 5 3 3 2" xfId="1741" xr:uid="{F700FAC5-F240-4C94-8F15-68385E3586E7}"/>
    <cellStyle name="Normal 6 5 3 3 2 2" xfId="1742" xr:uid="{9284B0E0-66DA-43A8-90DF-3C499EECA83B}"/>
    <cellStyle name="Normal 6 5 3 3 2 3" xfId="1743" xr:uid="{C08BC377-189F-4F02-B913-6981CCD71A4C}"/>
    <cellStyle name="Normal 6 5 3 3 2 4" xfId="1744" xr:uid="{ECB85B1D-90BA-4434-9BB9-FB550670AE03}"/>
    <cellStyle name="Normal 6 5 3 3 3" xfId="1745" xr:uid="{7B9233C9-C6C7-4961-887B-2A8E167CFFB6}"/>
    <cellStyle name="Normal 6 5 3 3 4" xfId="1746" xr:uid="{347FBE12-2C63-4F5B-85DB-E7336E5A3BF5}"/>
    <cellStyle name="Normal 6 5 3 3 5" xfId="1747" xr:uid="{2661BD9D-9F63-42D4-8AD0-BDAC2686ACB9}"/>
    <cellStyle name="Normal 6 5 3 4" xfId="1748" xr:uid="{18F182D0-33B0-496C-BCF1-BB4D123ACF5D}"/>
    <cellStyle name="Normal 6 5 3 4 2" xfId="1749" xr:uid="{0FAAB99C-F674-45F0-99F0-B9F80D191D51}"/>
    <cellStyle name="Normal 6 5 3 4 3" xfId="1750" xr:uid="{BA0E14D4-1992-4D65-87C3-79091ED3C749}"/>
    <cellStyle name="Normal 6 5 3 4 4" xfId="1751" xr:uid="{3BBA5E03-AD82-403D-83AF-C3A1F4BED950}"/>
    <cellStyle name="Normal 6 5 3 5" xfId="1752" xr:uid="{F8195AA7-6218-4DE3-9DED-7F554095F30C}"/>
    <cellStyle name="Normal 6 5 3 5 2" xfId="1753" xr:uid="{A1445D12-0B5B-4ECB-9EC2-9A2318E97C83}"/>
    <cellStyle name="Normal 6 5 3 5 3" xfId="1754" xr:uid="{52D61F30-CB35-4147-B992-709E2A404AC0}"/>
    <cellStyle name="Normal 6 5 3 5 4" xfId="1755" xr:uid="{E54FD96A-A251-4A7D-A74D-4FA7BA250490}"/>
    <cellStyle name="Normal 6 5 3 6" xfId="1756" xr:uid="{E08FDF9B-D959-4046-B486-B8045082DA55}"/>
    <cellStyle name="Normal 6 5 3 7" xfId="1757" xr:uid="{5CEBD98D-9EF7-4A58-9509-C0DB3D0F8377}"/>
    <cellStyle name="Normal 6 5 3 8" xfId="1758" xr:uid="{D39B6717-859D-4E54-BCD1-4F143E1FD018}"/>
    <cellStyle name="Normal 6 5 4" xfId="1759" xr:uid="{39D15B88-1E4A-4942-A17A-A98A345976BB}"/>
    <cellStyle name="Normal 6 5 4 2" xfId="1760" xr:uid="{64B4BF39-1862-4CE7-84E9-F007C09BD76B}"/>
    <cellStyle name="Normal 6 5 4 2 2" xfId="1761" xr:uid="{FA0A87B9-E106-4193-BAF7-6F1DD1E63F83}"/>
    <cellStyle name="Normal 6 5 4 2 2 2" xfId="1762" xr:uid="{03DAA88F-888D-4341-820F-EB43BF2A442C}"/>
    <cellStyle name="Normal 6 5 4 2 2 3" xfId="1763" xr:uid="{9621097B-D1E7-4E88-B057-1D195A8E44BE}"/>
    <cellStyle name="Normal 6 5 4 2 2 4" xfId="1764" xr:uid="{BB4E8380-4779-43B1-A853-B7A8AF04E02E}"/>
    <cellStyle name="Normal 6 5 4 2 3" xfId="1765" xr:uid="{0FCFC792-8DF6-4DA4-9876-70706C44CDF1}"/>
    <cellStyle name="Normal 6 5 4 2 4" xfId="1766" xr:uid="{9D422297-E40D-4A93-92DD-261BBAC26FFA}"/>
    <cellStyle name="Normal 6 5 4 2 5" xfId="1767" xr:uid="{E261DACD-581D-4B17-9AD5-2EB94D5BC7F1}"/>
    <cellStyle name="Normal 6 5 4 3" xfId="1768" xr:uid="{952FCF5D-87C3-4956-A739-6CFFFCBF7645}"/>
    <cellStyle name="Normal 6 5 4 3 2" xfId="1769" xr:uid="{800D21B9-4AF1-47F3-AC53-15C96DC2B9E7}"/>
    <cellStyle name="Normal 6 5 4 3 3" xfId="1770" xr:uid="{29C93AD6-3A7F-43D0-9346-ECAAEACDC3DB}"/>
    <cellStyle name="Normal 6 5 4 3 4" xfId="1771" xr:uid="{7B39022B-9F20-4959-8E4D-A47B63F2796B}"/>
    <cellStyle name="Normal 6 5 4 4" xfId="1772" xr:uid="{23B06A76-0BF5-4B22-A969-2E556CBB3BA7}"/>
    <cellStyle name="Normal 6 5 4 4 2" xfId="1773" xr:uid="{3440A6B8-F4C7-41A5-8DA6-4BEF6D8CE7D2}"/>
    <cellStyle name="Normal 6 5 4 4 3" xfId="1774" xr:uid="{7D80D167-1C74-437F-8AF7-65BF49D69B71}"/>
    <cellStyle name="Normal 6 5 4 4 4" xfId="1775" xr:uid="{C639FECE-D1D1-49D7-86EA-C7879DCB39C8}"/>
    <cellStyle name="Normal 6 5 4 5" xfId="1776" xr:uid="{A970E277-1B37-4CAD-891C-40D4A51AC6F8}"/>
    <cellStyle name="Normal 6 5 4 6" xfId="1777" xr:uid="{CCF69F08-C34D-49EA-8554-6E8B5F093061}"/>
    <cellStyle name="Normal 6 5 4 7" xfId="1778" xr:uid="{E832FAA0-49F8-4CBA-9A5D-9DC17736F5E4}"/>
    <cellStyle name="Normal 6 5 5" xfId="1779" xr:uid="{47C5BAD1-4EFF-4F5E-ADBE-C0D5B3FB33C1}"/>
    <cellStyle name="Normal 6 5 5 2" xfId="1780" xr:uid="{81A6F1CE-2289-4B76-AEF3-47E15AAEF8DE}"/>
    <cellStyle name="Normal 6 5 5 2 2" xfId="1781" xr:uid="{A2016798-683D-4060-9581-69CCD9A0971D}"/>
    <cellStyle name="Normal 6 5 5 2 3" xfId="1782" xr:uid="{AFCF3CB9-0F94-4710-B9D4-C92B8BB44BE8}"/>
    <cellStyle name="Normal 6 5 5 2 4" xfId="1783" xr:uid="{9EE271D5-BAC5-43A6-B740-D21EE37BE3F3}"/>
    <cellStyle name="Normal 6 5 5 3" xfId="1784" xr:uid="{AE77E05A-ACCD-473B-AB08-C389626A29FE}"/>
    <cellStyle name="Normal 6 5 5 3 2" xfId="1785" xr:uid="{0CC05602-8700-4826-8FB6-7630C7F36EB3}"/>
    <cellStyle name="Normal 6 5 5 3 3" xfId="1786" xr:uid="{3266DDFD-CB5B-4DC0-A989-085580724F3E}"/>
    <cellStyle name="Normal 6 5 5 3 4" xfId="1787" xr:uid="{FC1A43C2-FFF1-4DDE-B7CC-0B307B48C504}"/>
    <cellStyle name="Normal 6 5 5 4" xfId="1788" xr:uid="{5EFEF689-E591-41B1-97EC-09B2F86D184C}"/>
    <cellStyle name="Normal 6 5 5 5" xfId="1789" xr:uid="{C07995D6-B5C7-46F4-8EA8-0BF4ACDCFD9A}"/>
    <cellStyle name="Normal 6 5 5 6" xfId="1790" xr:uid="{BED6CC59-DD96-4F4D-89C8-B25400FD2BE4}"/>
    <cellStyle name="Normal 6 5 6" xfId="1791" xr:uid="{286048D5-75A9-423E-B00A-16A0A5403160}"/>
    <cellStyle name="Normal 6 5 6 2" xfId="1792" xr:uid="{AF345E9B-5914-40DE-985E-90B424B11B62}"/>
    <cellStyle name="Normal 6 5 6 2 2" xfId="1793" xr:uid="{32EEEC49-25D3-4C3E-9E76-6FFE24653A2E}"/>
    <cellStyle name="Normal 6 5 6 2 3" xfId="1794" xr:uid="{A1B0F913-7387-4F9E-894C-58D7F4FDC585}"/>
    <cellStyle name="Normal 6 5 6 2 4" xfId="1795" xr:uid="{0BE2D03C-AD16-4AEB-ABE1-6B2B619CA22D}"/>
    <cellStyle name="Normal 6 5 6 3" xfId="1796" xr:uid="{7EDE3ABA-ACC1-47FA-9459-4C5C1B182DA1}"/>
    <cellStyle name="Normal 6 5 6 4" xfId="1797" xr:uid="{BC14FCC4-91F7-42DC-A776-9771B387C733}"/>
    <cellStyle name="Normal 6 5 6 5" xfId="1798" xr:uid="{9789CB6A-1CDC-46D6-8326-C3E703006A70}"/>
    <cellStyle name="Normal 6 5 7" xfId="1799" xr:uid="{5D2BDB4D-C6AF-4416-8D23-ED002728F54C}"/>
    <cellStyle name="Normal 6 5 7 2" xfId="1800" xr:uid="{11669044-82F5-4BBC-AEEE-D42D8FA8DB95}"/>
    <cellStyle name="Normal 6 5 7 3" xfId="1801" xr:uid="{A6257601-998D-42D2-9FB5-4D0A918DC7DD}"/>
    <cellStyle name="Normal 6 5 7 4" xfId="1802" xr:uid="{33276825-2E59-4AF5-88F6-0CCCA97F8867}"/>
    <cellStyle name="Normal 6 5 8" xfId="1803" xr:uid="{0D74E570-ED26-4483-BF8D-E1F668057149}"/>
    <cellStyle name="Normal 6 5 8 2" xfId="1804" xr:uid="{F9642425-1CE2-4261-AE79-DCE5557F55CB}"/>
    <cellStyle name="Normal 6 5 8 3" xfId="1805" xr:uid="{3915DC0A-6B6B-4E17-AFA5-3D93B81715FF}"/>
    <cellStyle name="Normal 6 5 8 4" xfId="1806" xr:uid="{A9E57641-9C46-425A-B6AE-7EBA0ED2EB3E}"/>
    <cellStyle name="Normal 6 5 9" xfId="1807" xr:uid="{9774F22A-0831-4547-B5AE-BFA3FE5AE13B}"/>
    <cellStyle name="Normal 6 6" xfId="125" xr:uid="{C21C562A-153D-43DA-952C-DFBCF8614D97}"/>
    <cellStyle name="Normal 6 6 2" xfId="126" xr:uid="{26890B9D-FD61-46CD-A81F-B42ED7AB214D}"/>
    <cellStyle name="Normal 6 6 2 2" xfId="1808" xr:uid="{98700575-1DB4-488F-BDFB-3DE5CC03C953}"/>
    <cellStyle name="Normal 6 6 2 2 2" xfId="1809" xr:uid="{470B1751-4C99-4AE6-8F62-83EE05D6AF98}"/>
    <cellStyle name="Normal 6 6 2 2 2 2" xfId="1810" xr:uid="{E8D8C9D8-BBAE-486C-A89C-4100A6EB2428}"/>
    <cellStyle name="Normal 6 6 2 2 2 2 2" xfId="4422" xr:uid="{351C014C-EFC3-4D8C-B682-DBC9733CCEB5}"/>
    <cellStyle name="Normal 6 6 2 2 2 3" xfId="1811" xr:uid="{1339EEB3-D0A4-4C4B-985C-10FB13A169BF}"/>
    <cellStyle name="Normal 6 6 2 2 2 4" xfId="1812" xr:uid="{B44A2CCA-0D8A-4140-BBB2-DE590AB7C046}"/>
    <cellStyle name="Normal 6 6 2 2 3" xfId="1813" xr:uid="{57160D1F-963E-4D71-8E1C-E89C7AB549BD}"/>
    <cellStyle name="Normal 6 6 2 2 3 2" xfId="1814" xr:uid="{A77B625E-7FCF-43DA-9E8A-AF0E52F6B10B}"/>
    <cellStyle name="Normal 6 6 2 2 3 3" xfId="1815" xr:uid="{9002434D-32CA-45D6-8F95-3ADF7C6E3377}"/>
    <cellStyle name="Normal 6 6 2 2 3 4" xfId="1816" xr:uid="{24510D1B-9CC7-41F8-9EA2-F48C795A7D60}"/>
    <cellStyle name="Normal 6 6 2 2 4" xfId="1817" xr:uid="{39E579F9-BBFF-4223-AB92-3B3C84043B52}"/>
    <cellStyle name="Normal 6 6 2 2 5" xfId="1818" xr:uid="{95F75204-0954-4E29-9452-87F778E6B8F4}"/>
    <cellStyle name="Normal 6 6 2 2 6" xfId="1819" xr:uid="{56A1356A-ECB9-4029-9623-B82DCEDF9886}"/>
    <cellStyle name="Normal 6 6 2 3" xfId="1820" xr:uid="{DA543B3A-4114-49DC-9EE6-86C1163D0522}"/>
    <cellStyle name="Normal 6 6 2 3 2" xfId="1821" xr:uid="{249F6199-6ED8-4BCB-A0F6-92E434D6D5EA}"/>
    <cellStyle name="Normal 6 6 2 3 2 2" xfId="1822" xr:uid="{C9E99553-E3CB-4618-B064-79499C91EEB8}"/>
    <cellStyle name="Normal 6 6 2 3 2 3" xfId="1823" xr:uid="{5E08FF36-CA41-4B34-B713-35D7C29D4CC3}"/>
    <cellStyle name="Normal 6 6 2 3 2 4" xfId="1824" xr:uid="{A2F1832F-EBDF-4B6D-B812-16B8D89A4B16}"/>
    <cellStyle name="Normal 6 6 2 3 3" xfId="1825" xr:uid="{B839FAEA-8B71-40EB-8A08-C1AE7AEFEA5E}"/>
    <cellStyle name="Normal 6 6 2 3 4" xfId="1826" xr:uid="{ADADCE95-C389-45C7-992E-00409F6A8635}"/>
    <cellStyle name="Normal 6 6 2 3 5" xfId="1827" xr:uid="{417AF6C6-7004-41ED-9871-2B82F825E23C}"/>
    <cellStyle name="Normal 6 6 2 4" xfId="1828" xr:uid="{8CD15180-D741-4442-AE0D-BCD54AB4DE14}"/>
    <cellStyle name="Normal 6 6 2 4 2" xfId="1829" xr:uid="{0F58D23C-C922-41DB-893C-4B494325F801}"/>
    <cellStyle name="Normal 6 6 2 4 3" xfId="1830" xr:uid="{BCFD44B7-9CFE-4682-9922-86D40A72937D}"/>
    <cellStyle name="Normal 6 6 2 4 4" xfId="1831" xr:uid="{CB13B0C1-795E-418D-BF18-06BC0B4F3A9A}"/>
    <cellStyle name="Normal 6 6 2 5" xfId="1832" xr:uid="{4AA41093-7462-4117-851A-2A7C65F8A3CE}"/>
    <cellStyle name="Normal 6 6 2 5 2" xfId="1833" xr:uid="{E93B5665-1C5A-47B5-90C7-1A5783F71BA6}"/>
    <cellStyle name="Normal 6 6 2 5 3" xfId="1834" xr:uid="{4FA587B9-45D1-4BEF-8259-2B099FFABB63}"/>
    <cellStyle name="Normal 6 6 2 5 4" xfId="1835" xr:uid="{02CFF44A-7C93-4814-864B-3A17FF7927C4}"/>
    <cellStyle name="Normal 6 6 2 6" xfId="1836" xr:uid="{4CD37E22-CCD5-46A5-8F46-E5F866007C3B}"/>
    <cellStyle name="Normal 6 6 2 7" xfId="1837" xr:uid="{B9349DAD-D1B0-4179-8AEE-46B4E86F6132}"/>
    <cellStyle name="Normal 6 6 2 8" xfId="1838" xr:uid="{6D9D2AB8-1740-46EF-A17D-97C7F35EA935}"/>
    <cellStyle name="Normal 6 6 3" xfId="1839" xr:uid="{745FA4E9-34AE-4123-B30E-95AA75CE396B}"/>
    <cellStyle name="Normal 6 6 3 2" xfId="1840" xr:uid="{78431F98-13AF-45A4-B606-BC007A30694D}"/>
    <cellStyle name="Normal 6 6 3 2 2" xfId="1841" xr:uid="{51F2CB38-7922-42B5-AD69-FCB2A58247F2}"/>
    <cellStyle name="Normal 6 6 3 2 2 2" xfId="4423" xr:uid="{8102A218-E71B-4133-BB09-92C1C68C4B1F}"/>
    <cellStyle name="Normal 6 6 3 2 3" xfId="1842" xr:uid="{29F8D753-52BA-4B91-B028-76B9F59CE27E}"/>
    <cellStyle name="Normal 6 6 3 2 4" xfId="1843" xr:uid="{340D68DA-FFB5-42BA-91C6-67687AA8C942}"/>
    <cellStyle name="Normal 6 6 3 3" xfId="1844" xr:uid="{5A881154-6271-4D8C-84BB-48DE07F77685}"/>
    <cellStyle name="Normal 6 6 3 3 2" xfId="1845" xr:uid="{4FB801B7-A6D4-4F38-8575-67AD7635ADEE}"/>
    <cellStyle name="Normal 6 6 3 3 3" xfId="1846" xr:uid="{B4B25FB9-3C77-4E98-BEAF-010282605D3E}"/>
    <cellStyle name="Normal 6 6 3 3 4" xfId="1847" xr:uid="{0B9D3CF8-F7D0-4DD8-B6BF-8D07955E75EE}"/>
    <cellStyle name="Normal 6 6 3 4" xfId="1848" xr:uid="{AC334E4B-DACD-41E5-90EA-DE36818BC172}"/>
    <cellStyle name="Normal 6 6 3 5" xfId="1849" xr:uid="{650BD879-C625-4EB8-AC3B-4209E34F0345}"/>
    <cellStyle name="Normal 6 6 3 6" xfId="1850" xr:uid="{00CF5752-267B-40A9-89C4-98752698CA58}"/>
    <cellStyle name="Normal 6 6 4" xfId="1851" xr:uid="{ACD696ED-9A03-4273-AB2B-57D91E3BCB4C}"/>
    <cellStyle name="Normal 6 6 4 2" xfId="1852" xr:uid="{27570797-E549-4CD8-885D-49444E10632A}"/>
    <cellStyle name="Normal 6 6 4 2 2" xfId="1853" xr:uid="{A9D8F8D1-3191-4924-81E7-280ACD55FD6F}"/>
    <cellStyle name="Normal 6 6 4 2 3" xfId="1854" xr:uid="{3BACA482-0C82-48A5-A690-7DEC10FE624D}"/>
    <cellStyle name="Normal 6 6 4 2 4" xfId="1855" xr:uid="{7609E7F8-5BEB-4016-8E76-CEE155A71EAF}"/>
    <cellStyle name="Normal 6 6 4 3" xfId="1856" xr:uid="{60CB8E7F-986C-42D7-B9E9-EC2BBFC0C779}"/>
    <cellStyle name="Normal 6 6 4 4" xfId="1857" xr:uid="{74FFF848-D99B-46F0-A0D7-D1FA3003C146}"/>
    <cellStyle name="Normal 6 6 4 5" xfId="1858" xr:uid="{12375722-E353-4A93-A982-984B55FC82A3}"/>
    <cellStyle name="Normal 6 6 5" xfId="1859" xr:uid="{73AFE4CF-5383-4CBB-AA94-22BF9FCD677E}"/>
    <cellStyle name="Normal 6 6 5 2" xfId="1860" xr:uid="{5D899261-2BB7-4D85-9022-D94A2BF9438F}"/>
    <cellStyle name="Normal 6 6 5 3" xfId="1861" xr:uid="{B9760F15-F333-4B67-AED9-A16357EAD07F}"/>
    <cellStyle name="Normal 6 6 5 4" xfId="1862" xr:uid="{648B3CE3-B9F0-4D9E-8499-75F958998733}"/>
    <cellStyle name="Normal 6 6 6" xfId="1863" xr:uid="{43C0EAF7-4E7A-4796-BF47-695AA2952D38}"/>
    <cellStyle name="Normal 6 6 6 2" xfId="1864" xr:uid="{BD42FFAD-CB88-4484-9B03-EE7E22396650}"/>
    <cellStyle name="Normal 6 6 6 3" xfId="1865" xr:uid="{F6BDD789-6A11-4710-AA33-C3F05B70A3A3}"/>
    <cellStyle name="Normal 6 6 6 4" xfId="1866" xr:uid="{FD9DA7EA-E9FC-4DBE-916E-DC86E3D32160}"/>
    <cellStyle name="Normal 6 6 7" xfId="1867" xr:uid="{643372FE-1C2B-4ECD-BC1E-A0353BAB2309}"/>
    <cellStyle name="Normal 6 6 8" xfId="1868" xr:uid="{5D13BC7D-01F5-4F7E-BE0F-F9A72CC60B28}"/>
    <cellStyle name="Normal 6 6 9" xfId="1869" xr:uid="{98220FD3-F13F-4C92-B53A-80F4A112C21C}"/>
    <cellStyle name="Normal 6 7" xfId="127" xr:uid="{19ED4EAE-3B74-4034-993A-614164BDE130}"/>
    <cellStyle name="Normal 6 7 2" xfId="1870" xr:uid="{64463EBD-F56C-469B-B616-6AA673BDA754}"/>
    <cellStyle name="Normal 6 7 2 2" xfId="1871" xr:uid="{EC107424-DB7C-42BA-8D36-B1C34CFC277C}"/>
    <cellStyle name="Normal 6 7 2 2 2" xfId="1872" xr:uid="{6538247E-C567-465D-B938-F5D7C3820712}"/>
    <cellStyle name="Normal 6 7 2 2 2 2" xfId="4007" xr:uid="{61447B80-1E57-4DDC-B41E-DD9393CA33D6}"/>
    <cellStyle name="Normal 6 7 2 2 3" xfId="1873" xr:uid="{1170E194-BE03-453A-B80C-736ED75795D8}"/>
    <cellStyle name="Normal 6 7 2 2 4" xfId="1874" xr:uid="{905B8F58-546C-4559-8017-595B0478602D}"/>
    <cellStyle name="Normal 6 7 2 3" xfId="1875" xr:uid="{8C6CB98E-02DD-4F4F-8287-0011345816FB}"/>
    <cellStyle name="Normal 6 7 2 3 2" xfId="1876" xr:uid="{2CBC7B5C-8A48-4DAE-98CD-A86AE1BF6307}"/>
    <cellStyle name="Normal 6 7 2 3 3" xfId="1877" xr:uid="{B5934DAC-B477-40D5-9F47-750127A97A99}"/>
    <cellStyle name="Normal 6 7 2 3 4" xfId="1878" xr:uid="{8DCF53AB-30B5-4D93-AC55-7A445DA541FB}"/>
    <cellStyle name="Normal 6 7 2 4" xfId="1879" xr:uid="{C20EC9C6-6EB3-4C8B-B7C2-1479EBC68576}"/>
    <cellStyle name="Normal 6 7 2 5" xfId="1880" xr:uid="{EC697AA0-3F4A-418C-AE0D-C9327D610D2C}"/>
    <cellStyle name="Normal 6 7 2 6" xfId="1881" xr:uid="{AFF67F11-24EC-4739-AFE8-ADEBD5AB0D08}"/>
    <cellStyle name="Normal 6 7 3" xfId="1882" xr:uid="{E1B8E2B5-9461-48E0-B707-F475B35E50F9}"/>
    <cellStyle name="Normal 6 7 3 2" xfId="1883" xr:uid="{3ABAD0D1-7C84-4448-985B-F9A241792FF6}"/>
    <cellStyle name="Normal 6 7 3 2 2" xfId="1884" xr:uid="{B4EC7A6A-16DC-4F89-8E6C-B6A0F04170BF}"/>
    <cellStyle name="Normal 6 7 3 2 3" xfId="1885" xr:uid="{ADE9E5AE-704D-4207-A73C-F455564C6D96}"/>
    <cellStyle name="Normal 6 7 3 2 4" xfId="1886" xr:uid="{17F24458-89B1-45FD-A34B-2D89E0984F88}"/>
    <cellStyle name="Normal 6 7 3 3" xfId="1887" xr:uid="{6BE8A459-25BB-45DA-BE11-BE62F54B5BF6}"/>
    <cellStyle name="Normal 6 7 3 4" xfId="1888" xr:uid="{59F3A27A-72BC-43D9-BABF-F7DB86B32D96}"/>
    <cellStyle name="Normal 6 7 3 5" xfId="1889" xr:uid="{BE92A382-BCE7-4511-8B7C-AB2F9BC15825}"/>
    <cellStyle name="Normal 6 7 4" xfId="1890" xr:uid="{11FB654C-6B3E-4D80-8C5F-8E881CCBDA6E}"/>
    <cellStyle name="Normal 6 7 4 2" xfId="1891" xr:uid="{5DEA255A-74D8-4FA5-BB3D-24D54F96D451}"/>
    <cellStyle name="Normal 6 7 4 3" xfId="1892" xr:uid="{6108A628-F972-4443-A63A-0602017780CC}"/>
    <cellStyle name="Normal 6 7 4 4" xfId="1893" xr:uid="{7EDEEF98-EDA3-4975-9EA5-E3F047AF465D}"/>
    <cellStyle name="Normal 6 7 5" xfId="1894" xr:uid="{3C520DD7-A462-4E7F-A8F7-594D49750DB4}"/>
    <cellStyle name="Normal 6 7 5 2" xfId="1895" xr:uid="{8FF29684-BFE6-4EE1-9E52-07A6AC52EAB9}"/>
    <cellStyle name="Normal 6 7 5 3" xfId="1896" xr:uid="{9BC6DE50-3E7C-49FE-97AC-C87F5CC350AE}"/>
    <cellStyle name="Normal 6 7 5 4" xfId="1897" xr:uid="{3D5865C1-4095-4357-9549-3AD509DBDD79}"/>
    <cellStyle name="Normal 6 7 6" xfId="1898" xr:uid="{AB04F498-BFDF-4864-B237-0A87515F4206}"/>
    <cellStyle name="Normal 6 7 7" xfId="1899" xr:uid="{110BDE23-5E86-47E2-A5AB-0CD1DF19D5BD}"/>
    <cellStyle name="Normal 6 7 8" xfId="1900" xr:uid="{A35D74EA-1CFB-4942-BFA5-E62DF87EB6C6}"/>
    <cellStyle name="Normal 6 8" xfId="1901" xr:uid="{2970FB10-3762-41EF-97CF-9A96421D8706}"/>
    <cellStyle name="Normal 6 8 2" xfId="1902" xr:uid="{B79AA5A1-C761-43C2-95E0-C41D8FCFC1A2}"/>
    <cellStyle name="Normal 6 8 2 2" xfId="1903" xr:uid="{10D6FD41-B564-4B6E-B558-14CB9BC667C2}"/>
    <cellStyle name="Normal 6 8 2 2 2" xfId="1904" xr:uid="{9C7DDB59-4C7D-4A6B-9E07-808FB8D9D474}"/>
    <cellStyle name="Normal 6 8 2 2 3" xfId="1905" xr:uid="{20BD1276-AC93-4B2C-A9C9-DAD488717222}"/>
    <cellStyle name="Normal 6 8 2 2 4" xfId="1906" xr:uid="{8B85DED8-ED3E-494E-9B5A-57440E40BCC8}"/>
    <cellStyle name="Normal 6 8 2 3" xfId="1907" xr:uid="{0A3AD5DB-8EAC-4F0A-8851-27A4C5C9198F}"/>
    <cellStyle name="Normal 6 8 2 4" xfId="1908" xr:uid="{C3BC8339-116D-42AC-BF6D-B606623FF97C}"/>
    <cellStyle name="Normal 6 8 2 5" xfId="1909" xr:uid="{4C73A09E-1D3D-4275-AF6A-AFB126A8A0BF}"/>
    <cellStyle name="Normal 6 8 3" xfId="1910" xr:uid="{22815A70-4D83-4741-8E44-1DA5D13C8AEE}"/>
    <cellStyle name="Normal 6 8 3 2" xfId="1911" xr:uid="{198C52B8-16D2-480C-9394-89AB723FF523}"/>
    <cellStyle name="Normal 6 8 3 3" xfId="1912" xr:uid="{2776DA29-BD0A-47CB-8C70-8437AD2C0D10}"/>
    <cellStyle name="Normal 6 8 3 4" xfId="1913" xr:uid="{9619045F-81F7-43C2-99DA-ED39532057D4}"/>
    <cellStyle name="Normal 6 8 4" xfId="1914" xr:uid="{2830FEC6-55A6-4B3F-AEDD-B1EDCF8B9429}"/>
    <cellStyle name="Normal 6 8 4 2" xfId="1915" xr:uid="{95123030-FEE2-4783-8D82-624A4597CFEE}"/>
    <cellStyle name="Normal 6 8 4 3" xfId="1916" xr:uid="{055F2413-8140-4555-89BF-2E3486BC24AC}"/>
    <cellStyle name="Normal 6 8 4 4" xfId="1917" xr:uid="{5B5EDFFB-AC3C-45EA-8603-6001033D7CD1}"/>
    <cellStyle name="Normal 6 8 5" xfId="1918" xr:uid="{BC73BF93-1250-4C71-9EA9-23956FC95B1F}"/>
    <cellStyle name="Normal 6 8 6" xfId="1919" xr:uid="{36B90CBC-6614-4537-B9A4-0289588188AC}"/>
    <cellStyle name="Normal 6 8 7" xfId="1920" xr:uid="{330E027E-9BAE-4CBD-9182-57BEE6A2AC6E}"/>
    <cellStyle name="Normal 6 9" xfId="1921" xr:uid="{E5BD13AE-0A9A-405C-BFDC-843F8420EBD3}"/>
    <cellStyle name="Normal 6 9 2" xfId="1922" xr:uid="{27C092AA-E471-426C-9DFF-E5196C03DD52}"/>
    <cellStyle name="Normal 6 9 2 2" xfId="1923" xr:uid="{17EF872B-ADED-4C1F-B765-BF98BD222937}"/>
    <cellStyle name="Normal 6 9 2 3" xfId="1924" xr:uid="{A8544CDC-7498-4733-A91E-1DF8C00F6F7C}"/>
    <cellStyle name="Normal 6 9 2 4" xfId="1925" xr:uid="{60942F98-7BEA-4C7D-81A0-1932949CDB88}"/>
    <cellStyle name="Normal 6 9 3" xfId="1926" xr:uid="{DA013FBC-5F05-459D-B350-E3FBB6E59B74}"/>
    <cellStyle name="Normal 6 9 3 2" xfId="1927" xr:uid="{8795EF48-A43C-4C63-89FD-FF24182D60D8}"/>
    <cellStyle name="Normal 6 9 3 3" xfId="1928" xr:uid="{4173EFE8-719E-4F62-9448-0F6C98E203D3}"/>
    <cellStyle name="Normal 6 9 3 4" xfId="1929" xr:uid="{3BD76C6F-76BC-47A7-83B7-0A9566BDDF43}"/>
    <cellStyle name="Normal 6 9 4" xfId="1930" xr:uid="{7E220FD5-6527-4071-9ED8-E5CD73B78481}"/>
    <cellStyle name="Normal 6 9 5" xfId="1931" xr:uid="{A2C92608-8B27-41BB-BA2B-9518FA3BBD4D}"/>
    <cellStyle name="Normal 6 9 6" xfId="1932" xr:uid="{E2C6BFBA-6BB2-4B62-A408-D682068F6ECB}"/>
    <cellStyle name="Normal 7" xfId="128" xr:uid="{C5C5044E-A476-4B87-810C-86695A14E043}"/>
    <cellStyle name="Normal 7 10" xfId="1933" xr:uid="{32FC0BAD-F862-4731-89F9-8731C793F52E}"/>
    <cellStyle name="Normal 7 10 2" xfId="1934" xr:uid="{9854CCDF-105F-4C08-A112-F2C13EA4095B}"/>
    <cellStyle name="Normal 7 10 3" xfId="1935" xr:uid="{FB311A87-5906-4C85-97A9-5E62DF999667}"/>
    <cellStyle name="Normal 7 10 4" xfId="1936" xr:uid="{EEE5A3AC-D950-40A1-B765-6D6D13292FA4}"/>
    <cellStyle name="Normal 7 11" xfId="1937" xr:uid="{91448B39-E3CF-4717-8FDF-612121E9E428}"/>
    <cellStyle name="Normal 7 11 2" xfId="1938" xr:uid="{EA4DFEB1-9AA8-42D6-B28B-3530E3AE7282}"/>
    <cellStyle name="Normal 7 11 3" xfId="1939" xr:uid="{FB40536E-D781-4C0B-988B-FE93FED2B70E}"/>
    <cellStyle name="Normal 7 11 4" xfId="1940" xr:uid="{FA363629-FB33-4750-871A-B7E6C2A8A9F8}"/>
    <cellStyle name="Normal 7 12" xfId="1941" xr:uid="{84CC3C70-1D6C-4DB6-B6FD-9F5294B5B8C2}"/>
    <cellStyle name="Normal 7 12 2" xfId="1942" xr:uid="{1F43252E-4FE3-4C66-8D24-297402BC202A}"/>
    <cellStyle name="Normal 7 13" xfId="1943" xr:uid="{C25CD1A3-1CA4-4F28-AD00-E5A60585ECA3}"/>
    <cellStyle name="Normal 7 14" xfId="1944" xr:uid="{E2D3A6BE-375D-4241-8EDE-856BA720FF33}"/>
    <cellStyle name="Normal 7 15" xfId="1945" xr:uid="{024D37F5-B67A-4939-BC94-58C26C2C3C41}"/>
    <cellStyle name="Normal 7 2" xfId="129" xr:uid="{F8E50411-20C6-46C0-9618-3792540520F8}"/>
    <cellStyle name="Normal 7 2 10" xfId="1946" xr:uid="{47C9116B-EE1E-4B6E-8198-F13DB7BA7D64}"/>
    <cellStyle name="Normal 7 2 11" xfId="1947" xr:uid="{05E11DA0-352B-49E3-96AD-171515730DCA}"/>
    <cellStyle name="Normal 7 2 2" xfId="130" xr:uid="{46819D48-92C2-44AB-B3E2-5C1618CBBBEB}"/>
    <cellStyle name="Normal 7 2 2 2" xfId="131" xr:uid="{DC20AC12-5A13-4202-B602-4AC4EEADD96E}"/>
    <cellStyle name="Normal 7 2 2 2 2" xfId="1948" xr:uid="{E6DA4BC9-3320-4E4B-8041-3A4648E2AA7D}"/>
    <cellStyle name="Normal 7 2 2 2 2 2" xfId="1949" xr:uid="{090D26C1-29F4-48FE-8E80-85A87A7948C3}"/>
    <cellStyle name="Normal 7 2 2 2 2 2 2" xfId="1950" xr:uid="{4E2F18DB-CDF0-4002-B2D8-8EE7B0650C1B}"/>
    <cellStyle name="Normal 7 2 2 2 2 2 2 2" xfId="4008" xr:uid="{8FB9EC44-AD09-4B7B-A4EC-AC22820BDAAD}"/>
    <cellStyle name="Normal 7 2 2 2 2 2 2 2 2" xfId="4009" xr:uid="{1625B81E-D3C6-4008-A59A-6B5289E80051}"/>
    <cellStyle name="Normal 7 2 2 2 2 2 2 3" xfId="4010" xr:uid="{3813C250-1022-4783-B20A-25330AE23780}"/>
    <cellStyle name="Normal 7 2 2 2 2 2 3" xfId="1951" xr:uid="{EDB7BA66-8F2F-4A5A-A829-D82CFF56BB62}"/>
    <cellStyle name="Normal 7 2 2 2 2 2 3 2" xfId="4011" xr:uid="{20CC8661-83F7-4E99-A66E-726D577473C9}"/>
    <cellStyle name="Normal 7 2 2 2 2 2 4" xfId="1952" xr:uid="{07B99372-156E-4C1E-8F9E-079E45F5A141}"/>
    <cellStyle name="Normal 7 2 2 2 2 3" xfId="1953" xr:uid="{08895E06-4593-4289-8AB0-B3973F571893}"/>
    <cellStyle name="Normal 7 2 2 2 2 3 2" xfId="1954" xr:uid="{2D6DD81E-35B3-49A0-AF37-A8A3C6DDB88B}"/>
    <cellStyle name="Normal 7 2 2 2 2 3 2 2" xfId="4012" xr:uid="{54593EDC-2908-419E-BEB8-7A777048B9E2}"/>
    <cellStyle name="Normal 7 2 2 2 2 3 3" xfId="1955" xr:uid="{1A16CF55-7983-4C7E-BE70-807C25521E03}"/>
    <cellStyle name="Normal 7 2 2 2 2 3 4" xfId="1956" xr:uid="{CEFFEB71-DB12-4C45-B55C-C24E4C4C512A}"/>
    <cellStyle name="Normal 7 2 2 2 2 4" xfId="1957" xr:uid="{B27C3F48-F248-4FA1-B5A6-AFE70DEEBDFF}"/>
    <cellStyle name="Normal 7 2 2 2 2 4 2" xfId="4013" xr:uid="{877C792F-C98A-4F9D-A23F-E84C5D2DFB9B}"/>
    <cellStyle name="Normal 7 2 2 2 2 5" xfId="1958" xr:uid="{505797DD-AA1E-4EBB-8C24-4E3BBFCB8337}"/>
    <cellStyle name="Normal 7 2 2 2 2 6" xfId="1959" xr:uid="{069D09B6-54AF-4523-AC7B-F90B5216723C}"/>
    <cellStyle name="Normal 7 2 2 2 3" xfId="1960" xr:uid="{F0CDD28A-0CD3-4737-B817-8476226585DD}"/>
    <cellStyle name="Normal 7 2 2 2 3 2" xfId="1961" xr:uid="{69AAF6CA-594C-4120-8E27-0C9BF99037E9}"/>
    <cellStyle name="Normal 7 2 2 2 3 2 2" xfId="1962" xr:uid="{C4E2C7C7-108E-4872-955A-8A29EB403BCB}"/>
    <cellStyle name="Normal 7 2 2 2 3 2 2 2" xfId="4014" xr:uid="{FCFDF079-B181-4AD1-9AA5-8E5D1095FAA9}"/>
    <cellStyle name="Normal 7 2 2 2 3 2 2 2 2" xfId="4015" xr:uid="{6B2D380F-C3D6-4CB9-98AB-F1BC6D1613FA}"/>
    <cellStyle name="Normal 7 2 2 2 3 2 2 3" xfId="4016" xr:uid="{5A6143DE-8DCC-4072-9F95-EF0C264712E4}"/>
    <cellStyle name="Normal 7 2 2 2 3 2 3" xfId="1963" xr:uid="{71275755-F69C-47D2-AB62-63445F8E8DC4}"/>
    <cellStyle name="Normal 7 2 2 2 3 2 3 2" xfId="4017" xr:uid="{7E6F99F9-5697-4EC7-90AA-4A348D4C549C}"/>
    <cellStyle name="Normal 7 2 2 2 3 2 4" xfId="1964" xr:uid="{5D19FEB9-78D5-4614-9D98-CBAE08BDA537}"/>
    <cellStyle name="Normal 7 2 2 2 3 3" xfId="1965" xr:uid="{38BFFAC6-45DD-411D-BACA-39AEA9A006F4}"/>
    <cellStyle name="Normal 7 2 2 2 3 3 2" xfId="4018" xr:uid="{A2D7B15E-7ADB-4321-AC55-73F99B608FD0}"/>
    <cellStyle name="Normal 7 2 2 2 3 3 2 2" xfId="4019" xr:uid="{EA7870A7-CC89-449E-B600-C84B329B481C}"/>
    <cellStyle name="Normal 7 2 2 2 3 3 3" xfId="4020" xr:uid="{84BC7270-A0DA-42E9-BE2A-57A1C5D7F5DF}"/>
    <cellStyle name="Normal 7 2 2 2 3 4" xfId="1966" xr:uid="{2550B55E-DE44-42B4-96F9-AECE63107EE1}"/>
    <cellStyle name="Normal 7 2 2 2 3 4 2" xfId="4021" xr:uid="{618368DD-8B53-4749-AA98-EA084F596486}"/>
    <cellStyle name="Normal 7 2 2 2 3 5" xfId="1967" xr:uid="{8E56B670-CCF7-4B26-B948-5B9D4FF59AF8}"/>
    <cellStyle name="Normal 7 2 2 2 4" xfId="1968" xr:uid="{496DCC85-368C-4ED5-AEFA-4B5CC170D413}"/>
    <cellStyle name="Normal 7 2 2 2 4 2" xfId="1969" xr:uid="{7B7A3EEA-246A-45AA-BC62-C64CB45E7FA2}"/>
    <cellStyle name="Normal 7 2 2 2 4 2 2" xfId="4022" xr:uid="{2C74DFCE-ECDA-4A94-ACF2-17CF5F8D1A57}"/>
    <cellStyle name="Normal 7 2 2 2 4 2 2 2" xfId="4023" xr:uid="{BE669164-5A0B-4D9C-AD69-A6F47383C466}"/>
    <cellStyle name="Normal 7 2 2 2 4 2 3" xfId="4024" xr:uid="{D5B7BDD2-CE3F-4107-B1BD-65D5AD6EEF13}"/>
    <cellStyle name="Normal 7 2 2 2 4 3" xfId="1970" xr:uid="{0CB32E21-8A54-4638-BBB2-C6971C0671D6}"/>
    <cellStyle name="Normal 7 2 2 2 4 3 2" xfId="4025" xr:uid="{DBD7F7A5-66F4-47EA-A6CB-0D5B7321FE7B}"/>
    <cellStyle name="Normal 7 2 2 2 4 4" xfId="1971" xr:uid="{9CADA477-0D2C-46FF-A8DC-4CA568B3F957}"/>
    <cellStyle name="Normal 7 2 2 2 5" xfId="1972" xr:uid="{1FA3D5AC-4363-419B-9967-79824BBC406C}"/>
    <cellStyle name="Normal 7 2 2 2 5 2" xfId="1973" xr:uid="{B7BD9249-ADCA-475F-A394-8D7AB436380C}"/>
    <cellStyle name="Normal 7 2 2 2 5 2 2" xfId="4026" xr:uid="{0E9C0BC3-A013-4E43-B41F-1A1BC29E23F4}"/>
    <cellStyle name="Normal 7 2 2 2 5 3" xfId="1974" xr:uid="{A3747265-0E0D-42F3-BAD0-7799993D89F6}"/>
    <cellStyle name="Normal 7 2 2 2 5 4" xfId="1975" xr:uid="{FEE91B6F-92C3-43B2-B053-A2C13137D675}"/>
    <cellStyle name="Normal 7 2 2 2 6" xfId="1976" xr:uid="{E3C075EA-1B79-421C-8AF8-E88BEF558958}"/>
    <cellStyle name="Normal 7 2 2 2 6 2" xfId="4027" xr:uid="{38D66D81-6377-47A6-A8E5-92897BA683DC}"/>
    <cellStyle name="Normal 7 2 2 2 7" xfId="1977" xr:uid="{0A389ED5-074A-4ACD-B2AB-41AC98F5FFFF}"/>
    <cellStyle name="Normal 7 2 2 2 8" xfId="1978" xr:uid="{E6DC9FBC-0738-4CC9-AFE0-287BB88DDB75}"/>
    <cellStyle name="Normal 7 2 2 3" xfId="1979" xr:uid="{1B713236-1381-4CDE-A876-8CEC413ABDEF}"/>
    <cellStyle name="Normal 7 2 2 3 2" xfId="1980" xr:uid="{D4C587B3-712D-4BD8-BD51-62C444FE35DF}"/>
    <cellStyle name="Normal 7 2 2 3 2 2" xfId="1981" xr:uid="{310514DB-9D54-46EF-B1AC-345CD287127B}"/>
    <cellStyle name="Normal 7 2 2 3 2 2 2" xfId="4028" xr:uid="{AA8A7C00-662B-4475-A704-12799DCF6E32}"/>
    <cellStyle name="Normal 7 2 2 3 2 2 2 2" xfId="4029" xr:uid="{A4D82D61-4240-48CC-A325-87B02D2B7B4D}"/>
    <cellStyle name="Normal 7 2 2 3 2 2 3" xfId="4030" xr:uid="{548A9B76-3495-40AD-AC36-3D18517101D3}"/>
    <cellStyle name="Normal 7 2 2 3 2 3" xfId="1982" xr:uid="{B59413C7-2337-484A-88F8-17368623FED8}"/>
    <cellStyle name="Normal 7 2 2 3 2 3 2" xfId="4031" xr:uid="{CC0F64C3-4A4E-48DB-9D60-B4A6DB8A2D96}"/>
    <cellStyle name="Normal 7 2 2 3 2 4" xfId="1983" xr:uid="{5D70C696-7436-4F2C-B1BA-6E9988F858FA}"/>
    <cellStyle name="Normal 7 2 2 3 3" xfId="1984" xr:uid="{1215F3FC-AB3F-4094-9D8A-3C78C9250B7E}"/>
    <cellStyle name="Normal 7 2 2 3 3 2" xfId="1985" xr:uid="{7BEB6547-9BE7-4E80-BC2F-0B47BE84ADFF}"/>
    <cellStyle name="Normal 7 2 2 3 3 2 2" xfId="4032" xr:uid="{4B35B3BA-41C1-4B92-9F30-A684BC771B53}"/>
    <cellStyle name="Normal 7 2 2 3 3 3" xfId="1986" xr:uid="{28FB514A-A835-49A5-9CC4-3C9F1091098C}"/>
    <cellStyle name="Normal 7 2 2 3 3 4" xfId="1987" xr:uid="{1B20AA82-516B-4D1F-B38F-24CC13688DC4}"/>
    <cellStyle name="Normal 7 2 2 3 4" xfId="1988" xr:uid="{EB914FAC-2DB5-41A7-BCCD-AD40B1A2DF06}"/>
    <cellStyle name="Normal 7 2 2 3 4 2" xfId="4033" xr:uid="{04934A01-B42D-443E-98C9-7DE8D153A56B}"/>
    <cellStyle name="Normal 7 2 2 3 5" xfId="1989" xr:uid="{CACC0340-8CF7-4028-9278-BC68BB2881B9}"/>
    <cellStyle name="Normal 7 2 2 3 6" xfId="1990" xr:uid="{64AC43C9-AF1A-4E46-82AE-F6D941203A2C}"/>
    <cellStyle name="Normal 7 2 2 4" xfId="1991" xr:uid="{013F37AD-A508-439F-B40F-EC38382EC96F}"/>
    <cellStyle name="Normal 7 2 2 4 2" xfId="1992" xr:uid="{F565F4B7-C79B-4167-A49F-AA56DDB77B12}"/>
    <cellStyle name="Normal 7 2 2 4 2 2" xfId="1993" xr:uid="{62EDF762-9212-4CC9-8C8F-02B1DEBF68FA}"/>
    <cellStyle name="Normal 7 2 2 4 2 2 2" xfId="4034" xr:uid="{913043FC-1243-4545-8AEF-0FDB6F29B262}"/>
    <cellStyle name="Normal 7 2 2 4 2 2 2 2" xfId="4035" xr:uid="{6468CFEC-EEC5-47B6-96E3-39ECFDEAC4C6}"/>
    <cellStyle name="Normal 7 2 2 4 2 2 3" xfId="4036" xr:uid="{E4035B9F-29E9-4759-8FC7-5A41D2CFD7C0}"/>
    <cellStyle name="Normal 7 2 2 4 2 3" xfId="1994" xr:uid="{3180E532-2075-463B-A256-99397463D392}"/>
    <cellStyle name="Normal 7 2 2 4 2 3 2" xfId="4037" xr:uid="{4CEFE072-FF0B-421D-B7BD-ACF1FC1ACEF8}"/>
    <cellStyle name="Normal 7 2 2 4 2 4" xfId="1995" xr:uid="{C7C7AEDD-FA61-4CE8-A4A7-6B938D4F9942}"/>
    <cellStyle name="Normal 7 2 2 4 3" xfId="1996" xr:uid="{A7097B4C-A40C-4D17-AECB-8E5FB0EE7423}"/>
    <cellStyle name="Normal 7 2 2 4 3 2" xfId="4038" xr:uid="{4ADA5B1B-31CE-4DAA-91E2-8D98141EEFA3}"/>
    <cellStyle name="Normal 7 2 2 4 3 2 2" xfId="4039" xr:uid="{8C72BEE1-5592-469D-A356-4BACFA512E4C}"/>
    <cellStyle name="Normal 7 2 2 4 3 3" xfId="4040" xr:uid="{2D5754B4-A4DF-4F94-8E93-2522ED738BA6}"/>
    <cellStyle name="Normal 7 2 2 4 4" xfId="1997" xr:uid="{36DDDFC4-86E7-4F80-AEC0-9F4BD3C6A5A2}"/>
    <cellStyle name="Normal 7 2 2 4 4 2" xfId="4041" xr:uid="{3D743CD3-CB00-40AF-9AB5-B0511EC76899}"/>
    <cellStyle name="Normal 7 2 2 4 5" xfId="1998" xr:uid="{75592D99-5DFB-40C1-9903-9AB4C86971FC}"/>
    <cellStyle name="Normal 7 2 2 5" xfId="1999" xr:uid="{59946AB7-D73E-4DA5-8985-E839709F046A}"/>
    <cellStyle name="Normal 7 2 2 5 2" xfId="2000" xr:uid="{9DBC9B9A-7215-4E65-B0F9-75C2A84DEA95}"/>
    <cellStyle name="Normal 7 2 2 5 2 2" xfId="4042" xr:uid="{3565300A-D64A-4C7F-9A50-1AE13485654D}"/>
    <cellStyle name="Normal 7 2 2 5 2 2 2" xfId="4043" xr:uid="{CC80D189-756D-4F8B-A616-9B52D60716B3}"/>
    <cellStyle name="Normal 7 2 2 5 2 3" xfId="4044" xr:uid="{4B691A31-F4A3-4C54-AE64-30E64A8727E9}"/>
    <cellStyle name="Normal 7 2 2 5 3" xfId="2001" xr:uid="{902C4C59-1F61-4ACB-8650-B74D32A34A0E}"/>
    <cellStyle name="Normal 7 2 2 5 3 2" xfId="4045" xr:uid="{D70FE5BF-F741-4355-9D8E-DD2ECBED6D32}"/>
    <cellStyle name="Normal 7 2 2 5 4" xfId="2002" xr:uid="{C2FB8640-6B4A-462E-8973-2A62F05AFEF6}"/>
    <cellStyle name="Normal 7 2 2 6" xfId="2003" xr:uid="{2C3B7611-1106-48E3-8653-32DE77D9C85F}"/>
    <cellStyle name="Normal 7 2 2 6 2" xfId="2004" xr:uid="{A6C83ADE-7F48-41C8-93D0-348A7E345E36}"/>
    <cellStyle name="Normal 7 2 2 6 2 2" xfId="4046" xr:uid="{AE9AFBC7-DBED-487E-8637-778DC4CD976D}"/>
    <cellStyle name="Normal 7 2 2 6 3" xfId="2005" xr:uid="{A2430AD4-6CB7-4E95-B57C-F6A2C3B0B71E}"/>
    <cellStyle name="Normal 7 2 2 6 4" xfId="2006" xr:uid="{F495DE9C-F349-41C7-973B-035460863BA4}"/>
    <cellStyle name="Normal 7 2 2 7" xfId="2007" xr:uid="{84457909-FB4B-455E-A773-F1380877726A}"/>
    <cellStyle name="Normal 7 2 2 7 2" xfId="4047" xr:uid="{7C3C72B8-6C24-4FA5-A9B7-2A216BA54F50}"/>
    <cellStyle name="Normal 7 2 2 8" xfId="2008" xr:uid="{2367E6ED-2403-4C9A-AE09-CC71F1B698F5}"/>
    <cellStyle name="Normal 7 2 2 9" xfId="2009" xr:uid="{9549AD0C-F64B-4A00-9504-26C67B0D4F8F}"/>
    <cellStyle name="Normal 7 2 3" xfId="132" xr:uid="{BCA67C2D-6680-4798-951F-AE22306C2211}"/>
    <cellStyle name="Normal 7 2 3 2" xfId="133" xr:uid="{29AC794F-17AE-4342-99C3-53CC34F78692}"/>
    <cellStyle name="Normal 7 2 3 2 2" xfId="2010" xr:uid="{809264E6-3977-420F-9C94-AFFB4BD87B02}"/>
    <cellStyle name="Normal 7 2 3 2 2 2" xfId="2011" xr:uid="{6AFEF8CD-FE31-4315-9628-AD71A379EC85}"/>
    <cellStyle name="Normal 7 2 3 2 2 2 2" xfId="4048" xr:uid="{9181CFF3-7B1A-4087-99BD-BC66CADC9DE4}"/>
    <cellStyle name="Normal 7 2 3 2 2 2 2 2" xfId="4049" xr:uid="{CD926FB4-D2FF-4788-BB7E-651456D1222F}"/>
    <cellStyle name="Normal 7 2 3 2 2 2 3" xfId="4050" xr:uid="{C58D1B71-94CA-4001-AF98-1EA27DFA501F}"/>
    <cellStyle name="Normal 7 2 3 2 2 3" xfId="2012" xr:uid="{297D9F48-0921-40BE-8CF3-2086A786D8FD}"/>
    <cellStyle name="Normal 7 2 3 2 2 3 2" xfId="4051" xr:uid="{55B937D8-77C9-4761-93F6-7EE5EEB2D883}"/>
    <cellStyle name="Normal 7 2 3 2 2 4" xfId="2013" xr:uid="{53A99130-5F84-43EF-819B-3D99228D6917}"/>
    <cellStyle name="Normal 7 2 3 2 3" xfId="2014" xr:uid="{4F6869F3-F184-43BE-9152-72F81A9234B9}"/>
    <cellStyle name="Normal 7 2 3 2 3 2" xfId="2015" xr:uid="{F278E12C-469A-4460-ACFF-74335279E868}"/>
    <cellStyle name="Normal 7 2 3 2 3 2 2" xfId="4052" xr:uid="{78C61897-32AA-4999-8435-21B52E6913A5}"/>
    <cellStyle name="Normal 7 2 3 2 3 3" xfId="2016" xr:uid="{5C944277-0E3D-4581-8469-0A48E281053C}"/>
    <cellStyle name="Normal 7 2 3 2 3 4" xfId="2017" xr:uid="{647C3D56-4FA4-4608-90FF-9F7B3CB42B35}"/>
    <cellStyle name="Normal 7 2 3 2 4" xfId="2018" xr:uid="{E8D38128-F728-4B49-8C7A-1F2872596F28}"/>
    <cellStyle name="Normal 7 2 3 2 4 2" xfId="4053" xr:uid="{5998D87C-80EB-4CB0-8B08-8973CCD050D6}"/>
    <cellStyle name="Normal 7 2 3 2 5" xfId="2019" xr:uid="{F0AF3914-DD12-4EEF-950D-18BB0CE3C360}"/>
    <cellStyle name="Normal 7 2 3 2 6" xfId="2020" xr:uid="{D1F3A274-FFF9-4BF6-8DC7-AACC66DEECA9}"/>
    <cellStyle name="Normal 7 2 3 3" xfId="2021" xr:uid="{BB5DEE8B-BC79-4B8B-95DA-B5F59CCAAA21}"/>
    <cellStyle name="Normal 7 2 3 3 2" xfId="2022" xr:uid="{4C7220C6-8C48-44FB-BDCF-A9F5094423B4}"/>
    <cellStyle name="Normal 7 2 3 3 2 2" xfId="2023" xr:uid="{0B17662F-330B-4553-B096-423CB6F65275}"/>
    <cellStyle name="Normal 7 2 3 3 2 2 2" xfId="4054" xr:uid="{7EA8FC57-7012-4962-B6B1-BFBCE27C4406}"/>
    <cellStyle name="Normal 7 2 3 3 2 2 2 2" xfId="4055" xr:uid="{DC143597-9374-47AF-BA4E-6CA1DBADC999}"/>
    <cellStyle name="Normal 7 2 3 3 2 2 3" xfId="4056" xr:uid="{41F6BB51-3F9A-436C-A8B8-4EF436C2E47D}"/>
    <cellStyle name="Normal 7 2 3 3 2 3" xfId="2024" xr:uid="{94551468-4A88-4485-98A2-953F6AE68517}"/>
    <cellStyle name="Normal 7 2 3 3 2 3 2" xfId="4057" xr:uid="{74ACD46C-0E71-40CB-B7CC-68D5F3421983}"/>
    <cellStyle name="Normal 7 2 3 3 2 4" xfId="2025" xr:uid="{17173148-C685-447E-8430-3A8229981E04}"/>
    <cellStyle name="Normal 7 2 3 3 3" xfId="2026" xr:uid="{DEF40ACA-95CC-489E-B8A0-EA6633FE9654}"/>
    <cellStyle name="Normal 7 2 3 3 3 2" xfId="4058" xr:uid="{279A32F5-C879-4C96-92BD-9E18EE80C9E5}"/>
    <cellStyle name="Normal 7 2 3 3 3 2 2" xfId="4059" xr:uid="{5BE3899C-3133-4BAC-84FC-77F511CA684F}"/>
    <cellStyle name="Normal 7 2 3 3 3 3" xfId="4060" xr:uid="{E9134090-175D-48C3-8742-A730771EA4DE}"/>
    <cellStyle name="Normal 7 2 3 3 4" xfId="2027" xr:uid="{74B0D847-31A4-44FA-83FA-D00FD8FE7B37}"/>
    <cellStyle name="Normal 7 2 3 3 4 2" xfId="4061" xr:uid="{E37EEB6D-5A86-4C00-BCEB-7645A662B42D}"/>
    <cellStyle name="Normal 7 2 3 3 5" xfId="2028" xr:uid="{A4192B8D-95DF-48E3-AFF3-00EF1958E07A}"/>
    <cellStyle name="Normal 7 2 3 4" xfId="2029" xr:uid="{5017B342-AC06-40D8-B194-E7C779C3C3AB}"/>
    <cellStyle name="Normal 7 2 3 4 2" xfId="2030" xr:uid="{D532CCA9-38CD-4259-A2F9-2570284A7094}"/>
    <cellStyle name="Normal 7 2 3 4 2 2" xfId="4062" xr:uid="{86D2F3D1-DC5C-4857-BC38-8B0D2DE99809}"/>
    <cellStyle name="Normal 7 2 3 4 2 2 2" xfId="4063" xr:uid="{1393D49B-6E9E-4160-A4B3-F51937A231AB}"/>
    <cellStyle name="Normal 7 2 3 4 2 3" xfId="4064" xr:uid="{24954C0C-FB66-4CB5-8BC4-AB73277B991B}"/>
    <cellStyle name="Normal 7 2 3 4 3" xfId="2031" xr:uid="{E38AD6D2-70B4-45AD-94AF-C6D09CC9B83C}"/>
    <cellStyle name="Normal 7 2 3 4 3 2" xfId="4065" xr:uid="{693A1335-0A96-4461-B06F-0454F1DEBCEA}"/>
    <cellStyle name="Normal 7 2 3 4 4" xfId="2032" xr:uid="{029F1B57-0F1E-483B-B084-520B0CAF9FE8}"/>
    <cellStyle name="Normal 7 2 3 5" xfId="2033" xr:uid="{D287FA0A-F163-4123-81F8-4E5ABF77AAE0}"/>
    <cellStyle name="Normal 7 2 3 5 2" xfId="2034" xr:uid="{FE1BB31C-7CEE-4F40-A389-3DA7D13F6524}"/>
    <cellStyle name="Normal 7 2 3 5 2 2" xfId="4066" xr:uid="{E1ED6B8D-85E9-4647-8BD3-3F31C8EB0AB9}"/>
    <cellStyle name="Normal 7 2 3 5 3" xfId="2035" xr:uid="{5475FA1C-AB76-4842-A8A4-6E85BF1986B9}"/>
    <cellStyle name="Normal 7 2 3 5 4" xfId="2036" xr:uid="{D9CF5D7B-8930-45A4-8908-0C933F2DE1DE}"/>
    <cellStyle name="Normal 7 2 3 6" xfId="2037" xr:uid="{24C7C4CB-FF4C-4FD4-BAA3-2533F5CCA259}"/>
    <cellStyle name="Normal 7 2 3 6 2" xfId="4067" xr:uid="{678E682B-F938-41BE-A113-FA04A823EF69}"/>
    <cellStyle name="Normal 7 2 3 7" xfId="2038" xr:uid="{300CF978-EF33-4B13-AF04-38574AB69E90}"/>
    <cellStyle name="Normal 7 2 3 8" xfId="2039" xr:uid="{8BB94DAA-8C84-456B-B192-F09458AE3643}"/>
    <cellStyle name="Normal 7 2 4" xfId="134" xr:uid="{0F25ED94-EA7D-4C58-80C1-D5D400554F9C}"/>
    <cellStyle name="Normal 7 2 4 2" xfId="2040" xr:uid="{9E5268AA-B266-4E9E-B786-9DFDE67E45FA}"/>
    <cellStyle name="Normal 7 2 4 2 2" xfId="2041" xr:uid="{A821682A-6AC9-4FF8-8AA1-20CE32965CBC}"/>
    <cellStyle name="Normal 7 2 4 2 2 2" xfId="2042" xr:uid="{5148FB7A-95C9-4378-9702-3EF6183BDD3C}"/>
    <cellStyle name="Normal 7 2 4 2 2 2 2" xfId="4068" xr:uid="{2C8863E7-04C8-4186-820E-A1DCB94F4831}"/>
    <cellStyle name="Normal 7 2 4 2 2 3" xfId="2043" xr:uid="{F85F95E2-811E-4EC1-9B48-1EC6BE1F0DE0}"/>
    <cellStyle name="Normal 7 2 4 2 2 4" xfId="2044" xr:uid="{04726340-287F-46B1-B974-D8A9C5D2AD32}"/>
    <cellStyle name="Normal 7 2 4 2 3" xfId="2045" xr:uid="{40497FE6-C5B0-4C21-A31A-5EACD7924142}"/>
    <cellStyle name="Normal 7 2 4 2 3 2" xfId="4069" xr:uid="{F4A73223-E3AB-485E-A51D-74313E5EAB1B}"/>
    <cellStyle name="Normal 7 2 4 2 4" xfId="2046" xr:uid="{9278E640-4B59-4A53-A98A-8A5D2EF8FE26}"/>
    <cellStyle name="Normal 7 2 4 2 5" xfId="2047" xr:uid="{73676EB4-4A39-4C49-A356-15F9899286C8}"/>
    <cellStyle name="Normal 7 2 4 3" xfId="2048" xr:uid="{FD0B6183-8428-429B-A059-582E4C852A49}"/>
    <cellStyle name="Normal 7 2 4 3 2" xfId="2049" xr:uid="{A618EDAB-BD7A-4B0F-90E4-6EDE35A61ECC}"/>
    <cellStyle name="Normal 7 2 4 3 2 2" xfId="4070" xr:uid="{86B90A31-4148-40FA-A5A7-358C6840CA32}"/>
    <cellStyle name="Normal 7 2 4 3 3" xfId="2050" xr:uid="{8D912E21-C7E7-4086-88DD-59FF37CB1FDE}"/>
    <cellStyle name="Normal 7 2 4 3 4" xfId="2051" xr:uid="{E5272389-863F-4A14-A380-C4A7001FB12D}"/>
    <cellStyle name="Normal 7 2 4 4" xfId="2052" xr:uid="{ACB79542-DADA-43E6-8876-8021AF4955F1}"/>
    <cellStyle name="Normal 7 2 4 4 2" xfId="2053" xr:uid="{53ABA59C-2C38-4044-8593-080190491814}"/>
    <cellStyle name="Normal 7 2 4 4 3" xfId="2054" xr:uid="{8EA76D9D-B2C1-43F9-8E67-02492AAA2FFF}"/>
    <cellStyle name="Normal 7 2 4 4 4" xfId="2055" xr:uid="{5B31BEFD-D322-4FD3-ABAC-CB4490330979}"/>
    <cellStyle name="Normal 7 2 4 5" xfId="2056" xr:uid="{EAB8216A-D3C1-40C8-A014-A9DA3D3E44CC}"/>
    <cellStyle name="Normal 7 2 4 6" xfId="2057" xr:uid="{4A2CBEEF-0B65-4E97-8093-FF55881D36C1}"/>
    <cellStyle name="Normal 7 2 4 7" xfId="2058" xr:uid="{B5746712-4ACD-47F1-8CC0-4402E4B46D84}"/>
    <cellStyle name="Normal 7 2 5" xfId="2059" xr:uid="{932196F4-BD49-4035-BA9A-968E025C2E16}"/>
    <cellStyle name="Normal 7 2 5 2" xfId="2060" xr:uid="{85D8D53D-0857-47F7-8D6A-C5CABDAFEF3F}"/>
    <cellStyle name="Normal 7 2 5 2 2" xfId="2061" xr:uid="{DF3A392E-CCCE-4AA6-851E-E4D4E676F9D7}"/>
    <cellStyle name="Normal 7 2 5 2 2 2" xfId="4071" xr:uid="{E663FC5A-4BE6-4222-A544-804EB3FBA32E}"/>
    <cellStyle name="Normal 7 2 5 2 2 2 2" xfId="4072" xr:uid="{A996C3D9-A1B1-4265-AB34-401EEBA75782}"/>
    <cellStyle name="Normal 7 2 5 2 2 3" xfId="4073" xr:uid="{6BA07DF7-E7B9-47CA-A049-E48C408BBEE4}"/>
    <cellStyle name="Normal 7 2 5 2 3" xfId="2062" xr:uid="{3A6D3D2B-4637-47F8-BAE8-C2C14554BD1B}"/>
    <cellStyle name="Normal 7 2 5 2 3 2" xfId="4074" xr:uid="{0C62855C-8152-4E1A-8946-0B73D393F060}"/>
    <cellStyle name="Normal 7 2 5 2 4" xfId="2063" xr:uid="{F41FE617-11F5-4450-909E-9799988B6D99}"/>
    <cellStyle name="Normal 7 2 5 3" xfId="2064" xr:uid="{59566BA9-E7BE-46A4-8A3F-A86EE1606CBA}"/>
    <cellStyle name="Normal 7 2 5 3 2" xfId="2065" xr:uid="{03567467-8388-4893-A1F6-B097E5C29D44}"/>
    <cellStyle name="Normal 7 2 5 3 2 2" xfId="4075" xr:uid="{A9A5CF4C-DF77-4CC6-A31B-271632006314}"/>
    <cellStyle name="Normal 7 2 5 3 3" xfId="2066" xr:uid="{7DC84D6D-F20C-4620-879D-E8464F5ED77E}"/>
    <cellStyle name="Normal 7 2 5 3 4" xfId="2067" xr:uid="{2F2A28D8-D626-4B38-A9DE-160D81A999E5}"/>
    <cellStyle name="Normal 7 2 5 4" xfId="2068" xr:uid="{AA5FF2D7-4559-4507-9C06-B584CF492104}"/>
    <cellStyle name="Normal 7 2 5 4 2" xfId="4076" xr:uid="{F4D9C1A2-1A50-42C2-ADBB-A443AFA95F7B}"/>
    <cellStyle name="Normal 7 2 5 5" xfId="2069" xr:uid="{9EC623FC-EC7B-4553-A136-F7F5F1989F0F}"/>
    <cellStyle name="Normal 7 2 5 6" xfId="2070" xr:uid="{6540D263-F415-4FA6-A477-F3B5BF56B99C}"/>
    <cellStyle name="Normal 7 2 6" xfId="2071" xr:uid="{592A962E-C85B-44C8-B094-2BD64F01A998}"/>
    <cellStyle name="Normal 7 2 6 2" xfId="2072" xr:uid="{E13DA986-DA5D-48D5-929F-7924E46F5DED}"/>
    <cellStyle name="Normal 7 2 6 2 2" xfId="2073" xr:uid="{258EE5AD-286F-4740-8727-AF14AD9E4B17}"/>
    <cellStyle name="Normal 7 2 6 2 2 2" xfId="4077" xr:uid="{9A38FDAC-8100-489E-A1A1-C5C2B11E7C00}"/>
    <cellStyle name="Normal 7 2 6 2 3" xfId="2074" xr:uid="{41906556-2B7E-4018-BF8C-51D37C50F312}"/>
    <cellStyle name="Normal 7 2 6 2 4" xfId="2075" xr:uid="{9C3D662B-3C01-4948-A3BF-626404B9095C}"/>
    <cellStyle name="Normal 7 2 6 3" xfId="2076" xr:uid="{2562B5DB-8151-44F6-B8AE-53235630EF05}"/>
    <cellStyle name="Normal 7 2 6 3 2" xfId="4078" xr:uid="{96FBBCC9-CDFF-403D-8A69-8FBD213C46A4}"/>
    <cellStyle name="Normal 7 2 6 4" xfId="2077" xr:uid="{AB2C6C80-13E8-4963-B018-9EEA0540DF07}"/>
    <cellStyle name="Normal 7 2 6 5" xfId="2078" xr:uid="{50A73309-BE24-458A-AD87-B62F3F4DA19E}"/>
    <cellStyle name="Normal 7 2 7" xfId="2079" xr:uid="{E5A530A6-1E8E-4634-979D-C6028E08FEE2}"/>
    <cellStyle name="Normal 7 2 7 2" xfId="2080" xr:uid="{48B3127F-0117-4B3E-8322-B7FF4CA6534E}"/>
    <cellStyle name="Normal 7 2 7 2 2" xfId="4079" xr:uid="{8E81F5E0-2F6F-4D50-A962-8EA11006CB5E}"/>
    <cellStyle name="Normal 7 2 7 2 3" xfId="4380" xr:uid="{F69AB055-D97B-47E8-9F55-B72C3EA06463}"/>
    <cellStyle name="Normal 7 2 7 3" xfId="2081" xr:uid="{F2E52B9F-4B88-4CDA-A568-6606EBE278ED}"/>
    <cellStyle name="Normal 7 2 7 4" xfId="2082" xr:uid="{099AC9D8-315D-45E0-88CC-022D90058345}"/>
    <cellStyle name="Normal 7 2 8" xfId="2083" xr:uid="{5034FBC8-07F1-474F-9DE9-2249CA0A6868}"/>
    <cellStyle name="Normal 7 2 8 2" xfId="2084" xr:uid="{D0FC08E0-9B6A-40D3-AC57-395691EAC522}"/>
    <cellStyle name="Normal 7 2 8 3" xfId="2085" xr:uid="{4EC88401-8BDA-4CEB-A528-4C3999693728}"/>
    <cellStyle name="Normal 7 2 8 4" xfId="2086" xr:uid="{4A3937AA-6039-4B87-94A6-4EB632FB3C1E}"/>
    <cellStyle name="Normal 7 2 9" xfId="2087" xr:uid="{589083C7-E51F-4E8F-805C-3A035FC73E84}"/>
    <cellStyle name="Normal 7 3" xfId="135" xr:uid="{6C1CD00A-6493-4CFB-BB46-3A56E0AA3527}"/>
    <cellStyle name="Normal 7 3 10" xfId="2088" xr:uid="{80FD6344-C3B2-4D4A-9A29-2D440456180E}"/>
    <cellStyle name="Normal 7 3 11" xfId="2089" xr:uid="{1840207E-B3FB-457D-A6A2-50AED58EE2D1}"/>
    <cellStyle name="Normal 7 3 2" xfId="136" xr:uid="{6A9EDCC5-8876-4F44-9EA1-DF5E23BBC789}"/>
    <cellStyle name="Normal 7 3 2 2" xfId="137" xr:uid="{FDF311AB-F3B5-4420-9E31-5E092F212859}"/>
    <cellStyle name="Normal 7 3 2 2 2" xfId="2090" xr:uid="{F936ACAB-E07F-4606-9F7C-297069DBF03B}"/>
    <cellStyle name="Normal 7 3 2 2 2 2" xfId="2091" xr:uid="{ADAE9DB5-DF66-4D84-BFCC-3291650CF9CB}"/>
    <cellStyle name="Normal 7 3 2 2 2 2 2" xfId="2092" xr:uid="{732226F5-37BA-492D-B49F-9A0455C27AB0}"/>
    <cellStyle name="Normal 7 3 2 2 2 2 2 2" xfId="4080" xr:uid="{7BB1A5E3-EDD8-4B7A-8EBD-553BFC9D1204}"/>
    <cellStyle name="Normal 7 3 2 2 2 2 3" xfId="2093" xr:uid="{C8C4C430-E8AE-4CE2-B594-2D225FC2099A}"/>
    <cellStyle name="Normal 7 3 2 2 2 2 4" xfId="2094" xr:uid="{98346E3C-C7AD-47EC-AA29-38E9667BE2A6}"/>
    <cellStyle name="Normal 7 3 2 2 2 3" xfId="2095" xr:uid="{7417E6A2-881B-4A77-A74D-A7F330D88A27}"/>
    <cellStyle name="Normal 7 3 2 2 2 3 2" xfId="2096" xr:uid="{CD11335C-24C1-4BBE-A1BB-57FC91E2D22E}"/>
    <cellStyle name="Normal 7 3 2 2 2 3 3" xfId="2097" xr:uid="{E0FCF6CB-657B-47BE-BCB8-E37E58FBC2CA}"/>
    <cellStyle name="Normal 7 3 2 2 2 3 4" xfId="2098" xr:uid="{84A85CDB-0106-4FDB-B06B-0924B3E6A855}"/>
    <cellStyle name="Normal 7 3 2 2 2 4" xfId="2099" xr:uid="{B4BAFC91-A5FC-40EF-9144-9565738DA2E6}"/>
    <cellStyle name="Normal 7 3 2 2 2 5" xfId="2100" xr:uid="{C915C81C-83E9-4D89-BC4B-DC9C21522F33}"/>
    <cellStyle name="Normal 7 3 2 2 2 6" xfId="2101" xr:uid="{A8D0086E-F438-42A1-A97B-253621BF8370}"/>
    <cellStyle name="Normal 7 3 2 2 3" xfId="2102" xr:uid="{CCAE3CB2-D268-4EBF-9595-3F48CED66D44}"/>
    <cellStyle name="Normal 7 3 2 2 3 2" xfId="2103" xr:uid="{4AA8F98B-1CF9-47A0-B3BE-D9050FC39AEF}"/>
    <cellStyle name="Normal 7 3 2 2 3 2 2" xfId="2104" xr:uid="{68A2F65A-7853-4A47-A2DD-BD7578084E9E}"/>
    <cellStyle name="Normal 7 3 2 2 3 2 3" xfId="2105" xr:uid="{81EA31E1-FF29-44AF-86A8-9B6FF01FFE6F}"/>
    <cellStyle name="Normal 7 3 2 2 3 2 4" xfId="2106" xr:uid="{99C7BC25-1990-44F6-86E4-85DF213FEB15}"/>
    <cellStyle name="Normal 7 3 2 2 3 3" xfId="2107" xr:uid="{A5462411-920F-49E3-9773-659FCB610080}"/>
    <cellStyle name="Normal 7 3 2 2 3 4" xfId="2108" xr:uid="{5291C9A9-10F3-4698-8626-34982ECB519F}"/>
    <cellStyle name="Normal 7 3 2 2 3 5" xfId="2109" xr:uid="{F97795AC-874F-4F0E-9817-BAFEAF7A08C0}"/>
    <cellStyle name="Normal 7 3 2 2 4" xfId="2110" xr:uid="{68BBE1E0-CF37-4FE4-8C73-FD4D21B25169}"/>
    <cellStyle name="Normal 7 3 2 2 4 2" xfId="2111" xr:uid="{A48EE0FB-E4D4-48F6-8F0F-F6611A965A9B}"/>
    <cellStyle name="Normal 7 3 2 2 4 3" xfId="2112" xr:uid="{962C2EB5-4679-48F8-977F-F644DDFFCC66}"/>
    <cellStyle name="Normal 7 3 2 2 4 4" xfId="2113" xr:uid="{161A4586-B7FC-4F85-8098-166951681CF3}"/>
    <cellStyle name="Normal 7 3 2 2 5" xfId="2114" xr:uid="{0D72FADC-8319-4D6D-99BF-A637FD82296F}"/>
    <cellStyle name="Normal 7 3 2 2 5 2" xfId="2115" xr:uid="{1B99EB0E-E3EA-4424-BB88-AEBD9F7D4B5A}"/>
    <cellStyle name="Normal 7 3 2 2 5 3" xfId="2116" xr:uid="{8B6A5674-1F61-495B-AB19-AB5AC40E55F0}"/>
    <cellStyle name="Normal 7 3 2 2 5 4" xfId="2117" xr:uid="{018C8D4D-E898-450B-B943-3569D82B7C9C}"/>
    <cellStyle name="Normal 7 3 2 2 6" xfId="2118" xr:uid="{1B16BE1A-0B06-4B4F-A266-6BFC677B92E4}"/>
    <cellStyle name="Normal 7 3 2 2 7" xfId="2119" xr:uid="{BDF21EE7-0001-4648-9D17-097C18C3EB41}"/>
    <cellStyle name="Normal 7 3 2 2 8" xfId="2120" xr:uid="{BBDAD61B-48EE-48D4-AB87-A884BE2983CC}"/>
    <cellStyle name="Normal 7 3 2 3" xfId="2121" xr:uid="{689C7CC8-B41F-4521-96DB-CDD689C603F3}"/>
    <cellStyle name="Normal 7 3 2 3 2" xfId="2122" xr:uid="{7F1A92CF-D9A0-4BEE-A64C-4E8855068611}"/>
    <cellStyle name="Normal 7 3 2 3 2 2" xfId="2123" xr:uid="{FF44C54E-7BF9-4624-BCBF-6E0E1C4D01EB}"/>
    <cellStyle name="Normal 7 3 2 3 2 2 2" xfId="4081" xr:uid="{B2163A7B-0AF3-4C49-B1D3-B142F863F5B2}"/>
    <cellStyle name="Normal 7 3 2 3 2 2 2 2" xfId="4082" xr:uid="{46B69F34-44BB-41DF-ABD2-9EBECE102C70}"/>
    <cellStyle name="Normal 7 3 2 3 2 2 3" xfId="4083" xr:uid="{C207B70A-F63C-47C3-8853-38B88A3C55F4}"/>
    <cellStyle name="Normal 7 3 2 3 2 3" xfId="2124" xr:uid="{53469C0E-C423-4A49-964F-34323D973825}"/>
    <cellStyle name="Normal 7 3 2 3 2 3 2" xfId="4084" xr:uid="{35E605E0-95D8-45F0-827C-979412876028}"/>
    <cellStyle name="Normal 7 3 2 3 2 4" xfId="2125" xr:uid="{3191FB3D-CCCA-463E-91F3-800C90C1BE38}"/>
    <cellStyle name="Normal 7 3 2 3 3" xfId="2126" xr:uid="{9CF18E14-6E02-4D9B-933D-135BF22AF960}"/>
    <cellStyle name="Normal 7 3 2 3 3 2" xfId="2127" xr:uid="{ACBCFB25-8C39-41AF-BE82-7F4D9CAD30F8}"/>
    <cellStyle name="Normal 7 3 2 3 3 2 2" xfId="4085" xr:uid="{E7A56198-07ED-4A3D-87C1-223996A90870}"/>
    <cellStyle name="Normal 7 3 2 3 3 3" xfId="2128" xr:uid="{2292752E-08B3-4D22-82E1-0E27DF849521}"/>
    <cellStyle name="Normal 7 3 2 3 3 4" xfId="2129" xr:uid="{F28D8AD6-244A-4337-B51E-9023CF46C475}"/>
    <cellStyle name="Normal 7 3 2 3 4" xfId="2130" xr:uid="{982FC3E0-CC89-40A2-8F38-EEBD66D22849}"/>
    <cellStyle name="Normal 7 3 2 3 4 2" xfId="4086" xr:uid="{78CB3916-3463-435B-B47F-F1B2AACE8B0A}"/>
    <cellStyle name="Normal 7 3 2 3 5" xfId="2131" xr:uid="{A911C139-DA96-49CD-8F52-5997B463E746}"/>
    <cellStyle name="Normal 7 3 2 3 6" xfId="2132" xr:uid="{A67DE74B-9F34-4A11-87FC-808ADF9B2DC4}"/>
    <cellStyle name="Normal 7 3 2 4" xfId="2133" xr:uid="{99D49A81-3D1D-43ED-8FB9-EC082DF49976}"/>
    <cellStyle name="Normal 7 3 2 4 2" xfId="2134" xr:uid="{BCBEDECA-6BDB-4306-AB20-016A0B7C59F6}"/>
    <cellStyle name="Normal 7 3 2 4 2 2" xfId="2135" xr:uid="{0495D944-FC66-4659-83F4-2DE6F8D9D68A}"/>
    <cellStyle name="Normal 7 3 2 4 2 2 2" xfId="4087" xr:uid="{C435DB81-8258-45B1-899D-E0D5F6F5EC75}"/>
    <cellStyle name="Normal 7 3 2 4 2 3" xfId="2136" xr:uid="{56FCFBCC-67EE-4BCC-A95E-C2F1E616E95C}"/>
    <cellStyle name="Normal 7 3 2 4 2 4" xfId="2137" xr:uid="{DAC88A5F-955A-40F2-B0F4-4F383494DFAA}"/>
    <cellStyle name="Normal 7 3 2 4 3" xfId="2138" xr:uid="{36FF81FB-48FC-4DAF-8E4F-8F644876D57A}"/>
    <cellStyle name="Normal 7 3 2 4 3 2" xfId="4088" xr:uid="{7DCEA62F-12E3-432E-B161-EC4F4305A22B}"/>
    <cellStyle name="Normal 7 3 2 4 4" xfId="2139" xr:uid="{F377E6B0-FB1E-444A-8AFF-D34ABD191FCA}"/>
    <cellStyle name="Normal 7 3 2 4 5" xfId="2140" xr:uid="{9C1FB6F6-D102-48D1-A085-D6131FD2B939}"/>
    <cellStyle name="Normal 7 3 2 5" xfId="2141" xr:uid="{94DF1385-C0E5-42BD-BA43-9E369EBDB9A7}"/>
    <cellStyle name="Normal 7 3 2 5 2" xfId="2142" xr:uid="{6A57A640-1A79-4D40-B4BF-1265D088697D}"/>
    <cellStyle name="Normal 7 3 2 5 2 2" xfId="4089" xr:uid="{DB4F6577-3699-4E70-8107-099F8543BC09}"/>
    <cellStyle name="Normal 7 3 2 5 3" xfId="2143" xr:uid="{9BBA9958-722C-4F06-BEA0-85A1002EDB95}"/>
    <cellStyle name="Normal 7 3 2 5 4" xfId="2144" xr:uid="{2A4B764D-5E2B-4EBF-AB11-50BD3E00B699}"/>
    <cellStyle name="Normal 7 3 2 6" xfId="2145" xr:uid="{075DDBB3-156E-4A5B-A87C-208261FE253B}"/>
    <cellStyle name="Normal 7 3 2 6 2" xfId="2146" xr:uid="{233C1FE0-3EFD-4D93-8395-D288A0E20390}"/>
    <cellStyle name="Normal 7 3 2 6 3" xfId="2147" xr:uid="{83AC4EAE-1099-401D-8A74-0BF00B4BC174}"/>
    <cellStyle name="Normal 7 3 2 6 4" xfId="2148" xr:uid="{14622DBF-9E69-4CE4-88F0-33A7121181A3}"/>
    <cellStyle name="Normal 7 3 2 7" xfId="2149" xr:uid="{0CB3BA48-7EF7-4EAA-98BB-2C47EE2BB274}"/>
    <cellStyle name="Normal 7 3 2 8" xfId="2150" xr:uid="{E487DD78-7B27-4467-8675-F1C83EA1617F}"/>
    <cellStyle name="Normal 7 3 2 9" xfId="2151" xr:uid="{93CA8F11-24D2-409A-AF81-827A204DAE20}"/>
    <cellStyle name="Normal 7 3 3" xfId="138" xr:uid="{65907650-211F-4611-A3A1-DE909F693F9B}"/>
    <cellStyle name="Normal 7 3 3 2" xfId="139" xr:uid="{FE6EF16F-9120-48DF-A95F-90C65B9E43EC}"/>
    <cellStyle name="Normal 7 3 3 2 2" xfId="2152" xr:uid="{EC95ED15-2D19-4628-B1B6-0D18FD9E0FEE}"/>
    <cellStyle name="Normal 7 3 3 2 2 2" xfId="2153" xr:uid="{9146FAA5-043E-4A3C-B640-AB27006D08AE}"/>
    <cellStyle name="Normal 7 3 3 2 2 2 2" xfId="4090" xr:uid="{18466421-4613-4F7A-9E3C-FBEC2A23583A}"/>
    <cellStyle name="Normal 7 3 3 2 2 3" xfId="2154" xr:uid="{87C0A20B-C262-4F5F-A126-89E3B79E08CC}"/>
    <cellStyle name="Normal 7 3 3 2 2 4" xfId="2155" xr:uid="{59A851ED-C7F1-4B19-97EF-F53F4394B94F}"/>
    <cellStyle name="Normal 7 3 3 2 3" xfId="2156" xr:uid="{F8F82EF6-0259-4B8D-BF7E-EE5E9FFEEFEE}"/>
    <cellStyle name="Normal 7 3 3 2 3 2" xfId="2157" xr:uid="{B860FB0E-B73A-45E4-A153-A98AAE4BC19A}"/>
    <cellStyle name="Normal 7 3 3 2 3 3" xfId="2158" xr:uid="{30C7B438-0700-4799-AFC7-6EC8535AFA4C}"/>
    <cellStyle name="Normal 7 3 3 2 3 4" xfId="2159" xr:uid="{79A62240-6D0B-4864-836B-8946FDEBB183}"/>
    <cellStyle name="Normal 7 3 3 2 4" xfId="2160" xr:uid="{97B5D10C-B0AE-4640-A215-8B961855F626}"/>
    <cellStyle name="Normal 7 3 3 2 5" xfId="2161" xr:uid="{0943675A-B392-4019-A556-C02F823D7464}"/>
    <cellStyle name="Normal 7 3 3 2 6" xfId="2162" xr:uid="{3803E967-A97B-423B-BE9C-0AB3D94ED98F}"/>
    <cellStyle name="Normal 7 3 3 3" xfId="2163" xr:uid="{B41EEB90-D2A7-46F3-8CC7-BA6FB7EA3B16}"/>
    <cellStyle name="Normal 7 3 3 3 2" xfId="2164" xr:uid="{3ADF1753-EF98-4607-902C-0F7A0C29B5B3}"/>
    <cellStyle name="Normal 7 3 3 3 2 2" xfId="2165" xr:uid="{A6EE073B-236E-46B6-8E64-4BEFCB3BBECE}"/>
    <cellStyle name="Normal 7 3 3 3 2 3" xfId="2166" xr:uid="{938B9F9F-3EF6-48E6-858E-CCA2E1E65F2C}"/>
    <cellStyle name="Normal 7 3 3 3 2 4" xfId="2167" xr:uid="{EA47AD99-4C75-4D9A-8BF4-BDC023B5C88C}"/>
    <cellStyle name="Normal 7 3 3 3 3" xfId="2168" xr:uid="{53183BE4-279B-4986-96DD-1F6EAFE0A25E}"/>
    <cellStyle name="Normal 7 3 3 3 4" xfId="2169" xr:uid="{10F47CDF-EDE4-408A-9CC9-BB5123DD3FAC}"/>
    <cellStyle name="Normal 7 3 3 3 5" xfId="2170" xr:uid="{3C3FD933-14EC-495B-8F01-D8120023245C}"/>
    <cellStyle name="Normal 7 3 3 4" xfId="2171" xr:uid="{61C8E01C-C5B1-4E89-A160-5126873E82EB}"/>
    <cellStyle name="Normal 7 3 3 4 2" xfId="2172" xr:uid="{E970D834-21F3-46FD-BADD-B1E7186D80FC}"/>
    <cellStyle name="Normal 7 3 3 4 3" xfId="2173" xr:uid="{3BE27E4F-B7BF-4898-93CB-1CAA7A8B50B4}"/>
    <cellStyle name="Normal 7 3 3 4 4" xfId="2174" xr:uid="{6A7590B5-D3DE-42BD-9B3C-841209A1F71D}"/>
    <cellStyle name="Normal 7 3 3 5" xfId="2175" xr:uid="{4EEBCDD7-E63A-4368-BA73-043DEE2A4CB4}"/>
    <cellStyle name="Normal 7 3 3 5 2" xfId="2176" xr:uid="{A71AC518-DB4E-419A-BE23-FC81E56412F0}"/>
    <cellStyle name="Normal 7 3 3 5 3" xfId="2177" xr:uid="{CB760B71-9C2E-4624-AFAD-DED658F30FA8}"/>
    <cellStyle name="Normal 7 3 3 5 4" xfId="2178" xr:uid="{034833CE-AADF-4394-8CB0-1DF4F201B3F2}"/>
    <cellStyle name="Normal 7 3 3 6" xfId="2179" xr:uid="{25920028-F50F-4B42-8D00-732318E765FE}"/>
    <cellStyle name="Normal 7 3 3 7" xfId="2180" xr:uid="{65EC33C0-1E21-493C-BE07-C6C3516EAF95}"/>
    <cellStyle name="Normal 7 3 3 8" xfId="2181" xr:uid="{2FC20254-E838-4FB0-BD58-B7B789E81815}"/>
    <cellStyle name="Normal 7 3 4" xfId="140" xr:uid="{A4714704-C4BB-48E9-86E1-8C357BA83FA3}"/>
    <cellStyle name="Normal 7 3 4 2" xfId="2182" xr:uid="{33C527E8-A73A-4754-ABB7-8D4C00B1D5C0}"/>
    <cellStyle name="Normal 7 3 4 2 2" xfId="2183" xr:uid="{46F50101-56F4-461F-B98B-426DD41C508B}"/>
    <cellStyle name="Normal 7 3 4 2 2 2" xfId="2184" xr:uid="{B0467235-FE11-446A-9DD0-415FD7B84BBC}"/>
    <cellStyle name="Normal 7 3 4 2 2 2 2" xfId="4091" xr:uid="{1D23B052-5A7B-4158-B7E1-B1C5AB2EC19D}"/>
    <cellStyle name="Normal 7 3 4 2 2 3" xfId="2185" xr:uid="{0412250E-6387-4BE9-AB50-F0BB81DF15A4}"/>
    <cellStyle name="Normal 7 3 4 2 2 4" xfId="2186" xr:uid="{08C5D6AB-0792-429B-93E1-4074CC90B37C}"/>
    <cellStyle name="Normal 7 3 4 2 3" xfId="2187" xr:uid="{CDD42652-0486-43B4-ADD7-28DFB7859AD8}"/>
    <cellStyle name="Normal 7 3 4 2 3 2" xfId="4092" xr:uid="{F6A5C071-512B-4142-96C4-77B0010AA699}"/>
    <cellStyle name="Normal 7 3 4 2 4" xfId="2188" xr:uid="{2F0D039B-7FBD-40EF-83F5-B0815C1C9E3A}"/>
    <cellStyle name="Normal 7 3 4 2 5" xfId="2189" xr:uid="{6C12B1E3-5D16-4F8F-960C-F41CB8625FB3}"/>
    <cellStyle name="Normal 7 3 4 3" xfId="2190" xr:uid="{9C318554-F42B-46F3-8A82-C0115D86E526}"/>
    <cellStyle name="Normal 7 3 4 3 2" xfId="2191" xr:uid="{1E0D63D1-F98A-43CC-AA43-F0CD4929EC55}"/>
    <cellStyle name="Normal 7 3 4 3 2 2" xfId="4093" xr:uid="{8EE75F8E-AA0A-40C5-A112-D96FD09E7844}"/>
    <cellStyle name="Normal 7 3 4 3 3" xfId="2192" xr:uid="{8F4B239F-CC10-4261-A361-4C58005C5A0D}"/>
    <cellStyle name="Normal 7 3 4 3 4" xfId="2193" xr:uid="{816D06BF-88EF-454B-ACA2-21DBA9B74C4E}"/>
    <cellStyle name="Normal 7 3 4 4" xfId="2194" xr:uid="{1CBFAEB1-762B-4FDB-AD90-C14970B8B50B}"/>
    <cellStyle name="Normal 7 3 4 4 2" xfId="2195" xr:uid="{ED1289F1-D49C-4CB1-B50A-456020B376F2}"/>
    <cellStyle name="Normal 7 3 4 4 3" xfId="2196" xr:uid="{40BC4A61-50EF-4DC6-8B07-7F631439512A}"/>
    <cellStyle name="Normal 7 3 4 4 4" xfId="2197" xr:uid="{BE0E928F-A620-442C-81E8-DF2B596FEFD8}"/>
    <cellStyle name="Normal 7 3 4 5" xfId="2198" xr:uid="{AABEDB26-29E5-48C3-87FA-EA3715EB89F2}"/>
    <cellStyle name="Normal 7 3 4 6" xfId="2199" xr:uid="{5AFE5918-4F19-46B7-98E4-2E41547CBE7F}"/>
    <cellStyle name="Normal 7 3 4 7" xfId="2200" xr:uid="{A644540A-7C26-4E06-B267-9AA6CBBBCC9F}"/>
    <cellStyle name="Normal 7 3 5" xfId="2201" xr:uid="{2EAFFF92-424D-4F93-A253-B864109C76ED}"/>
    <cellStyle name="Normal 7 3 5 2" xfId="2202" xr:uid="{04B221A3-723E-42A2-BBAA-0AE60E13F0DF}"/>
    <cellStyle name="Normal 7 3 5 2 2" xfId="2203" xr:uid="{AFE6614E-81F4-49F3-87FB-EF97A093214F}"/>
    <cellStyle name="Normal 7 3 5 2 2 2" xfId="4094" xr:uid="{7A52DD26-98B0-4829-9248-77F2DD9BF6F0}"/>
    <cellStyle name="Normal 7 3 5 2 3" xfId="2204" xr:uid="{3902EFDC-C34F-4971-8BDE-ADB8B69559FB}"/>
    <cellStyle name="Normal 7 3 5 2 4" xfId="2205" xr:uid="{AA42553E-172C-4F6E-A9A2-D4505A005DFF}"/>
    <cellStyle name="Normal 7 3 5 3" xfId="2206" xr:uid="{4E9D2D9D-6A9D-4ABE-A7D3-4D8A9043D64B}"/>
    <cellStyle name="Normal 7 3 5 3 2" xfId="2207" xr:uid="{1F5160B0-B7A6-4437-9346-B1A4CAA9FC7E}"/>
    <cellStyle name="Normal 7 3 5 3 3" xfId="2208" xr:uid="{71A51F95-EEC2-4924-BFE7-B1207DB73680}"/>
    <cellStyle name="Normal 7 3 5 3 4" xfId="2209" xr:uid="{0C412CE8-D71C-4AE7-B579-20985777B623}"/>
    <cellStyle name="Normal 7 3 5 4" xfId="2210" xr:uid="{EADA2918-9817-4924-8DE6-C5129358F5FD}"/>
    <cellStyle name="Normal 7 3 5 5" xfId="2211" xr:uid="{30F15847-453C-4CF4-B053-629C4EE3795D}"/>
    <cellStyle name="Normal 7 3 5 6" xfId="2212" xr:uid="{053C83B8-2D44-45FF-A705-54B0FD004DD3}"/>
    <cellStyle name="Normal 7 3 6" xfId="2213" xr:uid="{D538E6D2-7C50-48F7-A11F-ECD97B1995D2}"/>
    <cellStyle name="Normal 7 3 6 2" xfId="2214" xr:uid="{B5C15B09-05A3-42A6-BDEE-B8FBDA8222D5}"/>
    <cellStyle name="Normal 7 3 6 2 2" xfId="2215" xr:uid="{61440333-C1CB-4C11-9033-5865BA171362}"/>
    <cellStyle name="Normal 7 3 6 2 3" xfId="2216" xr:uid="{2E34090E-26C4-47A5-8982-3F5C5370B13B}"/>
    <cellStyle name="Normal 7 3 6 2 4" xfId="2217" xr:uid="{B3B4E81E-23F9-4623-82EA-9C78012D827C}"/>
    <cellStyle name="Normal 7 3 6 3" xfId="2218" xr:uid="{36372CB6-440A-4D7C-8923-1A0E80253F67}"/>
    <cellStyle name="Normal 7 3 6 4" xfId="2219" xr:uid="{B415A15A-A6D6-411B-B4CD-0E56CE6ADA2A}"/>
    <cellStyle name="Normal 7 3 6 5" xfId="2220" xr:uid="{A1CE96F0-3ABC-4676-9D9F-594F2D870819}"/>
    <cellStyle name="Normal 7 3 7" xfId="2221" xr:uid="{5B23D28C-E2C0-4680-82B4-8C30B174758D}"/>
    <cellStyle name="Normal 7 3 7 2" xfId="2222" xr:uid="{EC2000B2-C868-4FEB-AB21-1E819215B4C7}"/>
    <cellStyle name="Normal 7 3 7 3" xfId="2223" xr:uid="{22FEC843-5FC2-45B1-9751-847FDD338A19}"/>
    <cellStyle name="Normal 7 3 7 4" xfId="2224" xr:uid="{497A604E-D6C9-4E59-A3A6-454480EA37EE}"/>
    <cellStyle name="Normal 7 3 8" xfId="2225" xr:uid="{881EFDB4-49C5-4D70-8E0B-6E50B37C93DC}"/>
    <cellStyle name="Normal 7 3 8 2" xfId="2226" xr:uid="{11A38012-1349-487F-A64E-045233087366}"/>
    <cellStyle name="Normal 7 3 8 3" xfId="2227" xr:uid="{F95A0884-B363-4EFA-B0F3-2E5B151EAEF9}"/>
    <cellStyle name="Normal 7 3 8 4" xfId="2228" xr:uid="{C5E5B51B-B1AE-4F37-AC5F-F61E1A56AE44}"/>
    <cellStyle name="Normal 7 3 9" xfId="2229" xr:uid="{4AA8CA50-4AC0-4127-849A-7E0A9A3C6EF3}"/>
    <cellStyle name="Normal 7 4" xfId="141" xr:uid="{0186F896-7F78-4675-9AE9-E10C9EE4874F}"/>
    <cellStyle name="Normal 7 4 10" xfId="2230" xr:uid="{54B5D78C-1472-456B-A0EE-66E4B12BACE1}"/>
    <cellStyle name="Normal 7 4 11" xfId="2231" xr:uid="{94515920-EA78-4B18-B1EB-8522735E03AB}"/>
    <cellStyle name="Normal 7 4 2" xfId="142" xr:uid="{046F2B4F-C6BF-4D3C-88FB-D7FD9BBDF9ED}"/>
    <cellStyle name="Normal 7 4 2 2" xfId="2232" xr:uid="{50A1FD29-860B-4865-B228-EBEBAF822F56}"/>
    <cellStyle name="Normal 7 4 2 2 2" xfId="2233" xr:uid="{BBAFE23A-5E56-435B-AE59-FBB6ECD9E2BC}"/>
    <cellStyle name="Normal 7 4 2 2 2 2" xfId="2234" xr:uid="{8FF33716-A5B0-4CB8-A5D1-58F636586537}"/>
    <cellStyle name="Normal 7 4 2 2 2 2 2" xfId="2235" xr:uid="{1FE42A7C-4806-47C0-853F-042CA9ECC356}"/>
    <cellStyle name="Normal 7 4 2 2 2 2 2 2" xfId="4424" xr:uid="{B8AB52A9-5934-4D4C-9604-822A2338290D}"/>
    <cellStyle name="Normal 7 4 2 2 2 2 3" xfId="2236" xr:uid="{28184724-CB3D-439A-8BB9-D18105EDA2D2}"/>
    <cellStyle name="Normal 7 4 2 2 2 2 4" xfId="2237" xr:uid="{F36A0306-6111-450F-9B50-968BCBA52106}"/>
    <cellStyle name="Normal 7 4 2 2 2 3" xfId="2238" xr:uid="{EABF23C0-4320-41A9-A4DE-94CB977D64AD}"/>
    <cellStyle name="Normal 7 4 2 2 2 3 2" xfId="2239" xr:uid="{5F216555-FF50-4112-8083-1A73C98A9B4C}"/>
    <cellStyle name="Normal 7 4 2 2 2 3 3" xfId="2240" xr:uid="{11ADF7F2-D3C9-477E-B13B-C6B839E2C17F}"/>
    <cellStyle name="Normal 7 4 2 2 2 3 4" xfId="2241" xr:uid="{33A32353-7527-406C-B1FA-C65935F208FF}"/>
    <cellStyle name="Normal 7 4 2 2 2 4" xfId="2242" xr:uid="{A5D9E8A6-01B1-4B11-9B87-2413C0F0452D}"/>
    <cellStyle name="Normal 7 4 2 2 2 5" xfId="2243" xr:uid="{A7A7C341-096F-4DC9-82E5-171825E3A3E0}"/>
    <cellStyle name="Normal 7 4 2 2 2 6" xfId="2244" xr:uid="{EA8592A4-E2F7-4540-ABA1-3F3ABD5CDE35}"/>
    <cellStyle name="Normal 7 4 2 2 3" xfId="2245" xr:uid="{2646B5A5-35E1-4E20-A128-736E3E6409CB}"/>
    <cellStyle name="Normal 7 4 2 2 3 2" xfId="2246" xr:uid="{9C81C989-8EEB-4D30-AFF5-62131011F0F7}"/>
    <cellStyle name="Normal 7 4 2 2 3 2 2" xfId="2247" xr:uid="{37A642F1-0D85-4F0E-A1C8-BE272A1AFDC8}"/>
    <cellStyle name="Normal 7 4 2 2 3 2 3" xfId="2248" xr:uid="{BCE8E6C8-7C40-435D-B132-F266AE86D3CB}"/>
    <cellStyle name="Normal 7 4 2 2 3 2 4" xfId="2249" xr:uid="{4D3E4DD8-3F98-46A4-BDE7-25E3C63A4443}"/>
    <cellStyle name="Normal 7 4 2 2 3 3" xfId="2250" xr:uid="{089483E7-8D3E-4B5F-9AC5-3D7A009F8A19}"/>
    <cellStyle name="Normal 7 4 2 2 3 4" xfId="2251" xr:uid="{56764977-FE8D-4C39-824F-0A311F7A0F76}"/>
    <cellStyle name="Normal 7 4 2 2 3 5" xfId="2252" xr:uid="{2E700D03-73B1-46BE-8A51-779DA798040E}"/>
    <cellStyle name="Normal 7 4 2 2 4" xfId="2253" xr:uid="{A3703300-CBD3-4881-893F-FECC7E63E3B4}"/>
    <cellStyle name="Normal 7 4 2 2 4 2" xfId="2254" xr:uid="{0E4AB506-B2E9-42B1-AF37-7E44B1C0DC3D}"/>
    <cellStyle name="Normal 7 4 2 2 4 3" xfId="2255" xr:uid="{9886F84C-2922-4160-BA4F-B4844CE94178}"/>
    <cellStyle name="Normal 7 4 2 2 4 4" xfId="2256" xr:uid="{94CD0C04-6FAC-4161-AE20-4F0F26AD6BE4}"/>
    <cellStyle name="Normal 7 4 2 2 5" xfId="2257" xr:uid="{461E57EA-9A38-48CB-9F5E-0BEBE1236E46}"/>
    <cellStyle name="Normal 7 4 2 2 5 2" xfId="2258" xr:uid="{412C0430-22BA-48A0-B63C-738ABD4BECB9}"/>
    <cellStyle name="Normal 7 4 2 2 5 3" xfId="2259" xr:uid="{6E085217-081B-4E51-910E-4A18D3F5B70C}"/>
    <cellStyle name="Normal 7 4 2 2 5 4" xfId="2260" xr:uid="{A37E4AAA-4833-44ED-A201-1F1AD55ED10E}"/>
    <cellStyle name="Normal 7 4 2 2 6" xfId="2261" xr:uid="{6F558A3A-CB0F-46E5-B54D-4C872DBA2EAD}"/>
    <cellStyle name="Normal 7 4 2 2 7" xfId="2262" xr:uid="{D0EE4BCC-A967-4120-8A4F-5B2BE3FA5BB9}"/>
    <cellStyle name="Normal 7 4 2 2 8" xfId="2263" xr:uid="{E56521FB-BA84-4262-A08F-E4B841FC7700}"/>
    <cellStyle name="Normal 7 4 2 3" xfId="2264" xr:uid="{C8EB37FE-02D8-4F23-9A70-E5E0F0B88A9D}"/>
    <cellStyle name="Normal 7 4 2 3 2" xfId="2265" xr:uid="{514176CE-239F-4A77-8178-B56A384ECAD7}"/>
    <cellStyle name="Normal 7 4 2 3 2 2" xfId="2266" xr:uid="{4894438E-4815-4E6D-B98F-78D0FB7F23C7}"/>
    <cellStyle name="Normal 7 4 2 3 2 2 2" xfId="4425" xr:uid="{F0218863-E1CD-4794-8FF4-308FBE81B120}"/>
    <cellStyle name="Normal 7 4 2 3 2 3" xfId="2267" xr:uid="{9E339F6A-374D-45FC-9865-6FBA6B88ECDC}"/>
    <cellStyle name="Normal 7 4 2 3 2 4" xfId="2268" xr:uid="{E967F940-3B5B-426C-A66D-59AEAC65E19B}"/>
    <cellStyle name="Normal 7 4 2 3 3" xfId="2269" xr:uid="{CAA12BF6-38BC-4AF1-BE21-10F7DBCC0C69}"/>
    <cellStyle name="Normal 7 4 2 3 3 2" xfId="2270" xr:uid="{D3819FF0-C6B8-491F-BD1D-157C757B5A41}"/>
    <cellStyle name="Normal 7 4 2 3 3 3" xfId="2271" xr:uid="{D50C0924-D329-49D4-A5D3-FE153BB03B67}"/>
    <cellStyle name="Normal 7 4 2 3 3 4" xfId="2272" xr:uid="{FA2483F7-D77A-410D-8F17-BB332476E0AC}"/>
    <cellStyle name="Normal 7 4 2 3 4" xfId="2273" xr:uid="{299127DF-FE85-4F09-9FDF-DA2D0573CD2A}"/>
    <cellStyle name="Normal 7 4 2 3 5" xfId="2274" xr:uid="{91CC50F7-9FAA-4521-8217-70E9126F0A67}"/>
    <cellStyle name="Normal 7 4 2 3 6" xfId="2275" xr:uid="{63FF5FB5-02D7-4CA9-85E2-AD6BB292147A}"/>
    <cellStyle name="Normal 7 4 2 4" xfId="2276" xr:uid="{5C53E962-3DCA-498D-8D42-FA2D9F1C585F}"/>
    <cellStyle name="Normal 7 4 2 4 2" xfId="2277" xr:uid="{0A815332-C51B-4441-8866-2BAD9C02BE30}"/>
    <cellStyle name="Normal 7 4 2 4 2 2" xfId="2278" xr:uid="{F8D4CC51-E4D5-4C6F-BA38-245C666B77DE}"/>
    <cellStyle name="Normal 7 4 2 4 2 3" xfId="2279" xr:uid="{BE0DBCBF-146A-436D-A0B6-AB99D34F01D1}"/>
    <cellStyle name="Normal 7 4 2 4 2 4" xfId="2280" xr:uid="{673D5FBB-F7FE-4333-88F3-53A593794CB0}"/>
    <cellStyle name="Normal 7 4 2 4 3" xfId="2281" xr:uid="{137BF66C-61D1-4D74-B6F9-6B1C310923FC}"/>
    <cellStyle name="Normal 7 4 2 4 4" xfId="2282" xr:uid="{4C472C39-4C17-4AD3-8A30-AF4AF10B2ED9}"/>
    <cellStyle name="Normal 7 4 2 4 5" xfId="2283" xr:uid="{94508A1D-D1B2-4702-859E-B5FBF4D8042B}"/>
    <cellStyle name="Normal 7 4 2 5" xfId="2284" xr:uid="{364C9305-70AE-45F4-A567-8E206C6B8548}"/>
    <cellStyle name="Normal 7 4 2 5 2" xfId="2285" xr:uid="{DFEC8939-3D5A-449D-843C-0D8BB5B5C81E}"/>
    <cellStyle name="Normal 7 4 2 5 3" xfId="2286" xr:uid="{7CA91D79-6A57-4476-88B1-0E3D889BCCD0}"/>
    <cellStyle name="Normal 7 4 2 5 4" xfId="2287" xr:uid="{F44E98D2-5161-494E-B5FE-86593B0EC921}"/>
    <cellStyle name="Normal 7 4 2 6" xfId="2288" xr:uid="{0692A592-AA36-4388-B385-ADAB0202CF0C}"/>
    <cellStyle name="Normal 7 4 2 6 2" xfId="2289" xr:uid="{83426D9B-C2E7-4961-95E2-B065253D9000}"/>
    <cellStyle name="Normal 7 4 2 6 3" xfId="2290" xr:uid="{671E80B2-8CC9-4703-9208-DB4C2FE5FF9A}"/>
    <cellStyle name="Normal 7 4 2 6 4" xfId="2291" xr:uid="{95FF8B74-7487-48FC-A1A7-13ED2D39785F}"/>
    <cellStyle name="Normal 7 4 2 7" xfId="2292" xr:uid="{1560B566-BB0D-4D42-8232-B46029D9D0FD}"/>
    <cellStyle name="Normal 7 4 2 8" xfId="2293" xr:uid="{F2C65CEC-9E70-46A7-BA2D-0B04284EA2BB}"/>
    <cellStyle name="Normal 7 4 2 9" xfId="2294" xr:uid="{E162F22C-22AE-4DFD-9687-33B4EDD16DA1}"/>
    <cellStyle name="Normal 7 4 3" xfId="2295" xr:uid="{8AA22F05-BBA6-4DBB-B463-94AFF6B9B6E1}"/>
    <cellStyle name="Normal 7 4 3 2" xfId="2296" xr:uid="{C7B5F281-51DD-42E3-A83B-B40491C070F6}"/>
    <cellStyle name="Normal 7 4 3 2 2" xfId="2297" xr:uid="{DAC3E523-A550-4AF7-8AE3-85088722F7E9}"/>
    <cellStyle name="Normal 7 4 3 2 2 2" xfId="2298" xr:uid="{24F32A48-947A-4212-A288-63F31453C344}"/>
    <cellStyle name="Normal 7 4 3 2 2 2 2" xfId="4095" xr:uid="{1B03A0FA-62D2-4A59-9C25-0FF2D6AB4D37}"/>
    <cellStyle name="Normal 7 4 3 2 2 3" xfId="2299" xr:uid="{C3D837E9-C80F-46F9-B162-91D4469D0C6B}"/>
    <cellStyle name="Normal 7 4 3 2 2 4" xfId="2300" xr:uid="{D5085F6E-93A2-45EE-91D6-9CB0A63D9972}"/>
    <cellStyle name="Normal 7 4 3 2 3" xfId="2301" xr:uid="{32CA1EEC-F091-46EA-8C87-155A6E66AB78}"/>
    <cellStyle name="Normal 7 4 3 2 3 2" xfId="2302" xr:uid="{15121768-120B-461E-9303-EBCF0E738190}"/>
    <cellStyle name="Normal 7 4 3 2 3 3" xfId="2303" xr:uid="{4CD4E5E1-2444-43E9-B671-A7FAD04A18C4}"/>
    <cellStyle name="Normal 7 4 3 2 3 4" xfId="2304" xr:uid="{D3D0262F-3B12-43AF-81B9-D41A0A1B28D6}"/>
    <cellStyle name="Normal 7 4 3 2 4" xfId="2305" xr:uid="{6EAA782F-8AEF-477E-BCB3-3DFA9101298A}"/>
    <cellStyle name="Normal 7 4 3 2 5" xfId="2306" xr:uid="{60BEE921-F907-4AC1-8031-4FA543D6C8C0}"/>
    <cellStyle name="Normal 7 4 3 2 6" xfId="2307" xr:uid="{FD7FF9B8-F16B-4906-8CE4-828987E799CC}"/>
    <cellStyle name="Normal 7 4 3 3" xfId="2308" xr:uid="{C82556EE-7199-4B52-92B6-D2457D956E5F}"/>
    <cellStyle name="Normal 7 4 3 3 2" xfId="2309" xr:uid="{972F28ED-CECF-4ACD-94A2-CE895D36EBCC}"/>
    <cellStyle name="Normal 7 4 3 3 2 2" xfId="2310" xr:uid="{6B720A1A-9E36-47B8-A5BB-B4989E3CD329}"/>
    <cellStyle name="Normal 7 4 3 3 2 3" xfId="2311" xr:uid="{1AF3074F-70FC-40FC-938F-9AF700B3FC25}"/>
    <cellStyle name="Normal 7 4 3 3 2 4" xfId="2312" xr:uid="{F9150B8A-7E42-4938-A392-98B997B78C4A}"/>
    <cellStyle name="Normal 7 4 3 3 3" xfId="2313" xr:uid="{1426002C-896A-4B12-8FA1-25C14571842A}"/>
    <cellStyle name="Normal 7 4 3 3 4" xfId="2314" xr:uid="{7E0F78D2-29CA-48CD-AEAA-6CE59F1EEC63}"/>
    <cellStyle name="Normal 7 4 3 3 5" xfId="2315" xr:uid="{763AF6A6-0A1E-458C-840D-F3414206B3C3}"/>
    <cellStyle name="Normal 7 4 3 4" xfId="2316" xr:uid="{6BE4FEEA-9CB4-4496-A31F-1B7A24CBF74F}"/>
    <cellStyle name="Normal 7 4 3 4 2" xfId="2317" xr:uid="{9E315DE8-2AB3-4A13-AA80-6A7C43549710}"/>
    <cellStyle name="Normal 7 4 3 4 3" xfId="2318" xr:uid="{142016D4-0512-4709-B360-9E3A94ACE72B}"/>
    <cellStyle name="Normal 7 4 3 4 4" xfId="2319" xr:uid="{72E8A4A0-432A-4883-BD80-FCAA307ED728}"/>
    <cellStyle name="Normal 7 4 3 5" xfId="2320" xr:uid="{9C70BC89-1B56-428F-9B4B-F177D934866D}"/>
    <cellStyle name="Normal 7 4 3 5 2" xfId="2321" xr:uid="{3F975BC2-0EA9-45C9-A449-ECC8AE0B5941}"/>
    <cellStyle name="Normal 7 4 3 5 3" xfId="2322" xr:uid="{35F5302E-0931-42D1-BB0D-A453C50ECAA6}"/>
    <cellStyle name="Normal 7 4 3 5 4" xfId="2323" xr:uid="{943E2BD2-367C-4F0E-8E7C-9B647492E3CB}"/>
    <cellStyle name="Normal 7 4 3 6" xfId="2324" xr:uid="{B80EA75F-1B76-4026-84D6-6E32B2D60EA7}"/>
    <cellStyle name="Normal 7 4 3 7" xfId="2325" xr:uid="{8D058345-80A4-4F9A-AAEF-3374D2607813}"/>
    <cellStyle name="Normal 7 4 3 8" xfId="2326" xr:uid="{F19A9CAB-62A6-4D82-A4DD-19187B675806}"/>
    <cellStyle name="Normal 7 4 4" xfId="2327" xr:uid="{0C566261-F90C-42FA-BCEA-3F8575C07DAB}"/>
    <cellStyle name="Normal 7 4 4 2" xfId="2328" xr:uid="{8EDEB323-1E32-4477-8195-13F6EF1226A5}"/>
    <cellStyle name="Normal 7 4 4 2 2" xfId="2329" xr:uid="{06C9937C-E2D3-472A-8B54-FA06509036A0}"/>
    <cellStyle name="Normal 7 4 4 2 2 2" xfId="2330" xr:uid="{CBCA7083-F351-4EC7-9D1C-B589E5AC1C84}"/>
    <cellStyle name="Normal 7 4 4 2 2 3" xfId="2331" xr:uid="{9923B518-9498-44B2-A100-7850B6F3B4A5}"/>
    <cellStyle name="Normal 7 4 4 2 2 4" xfId="2332" xr:uid="{2DD64EBA-FF5A-4C99-9749-3BD0E46298B1}"/>
    <cellStyle name="Normal 7 4 4 2 3" xfId="2333" xr:uid="{63037F7E-9EB2-400D-8ECC-452B70DFEFE5}"/>
    <cellStyle name="Normal 7 4 4 2 4" xfId="2334" xr:uid="{2A5F42B1-26D9-48CD-931B-84864A3AB36B}"/>
    <cellStyle name="Normal 7 4 4 2 5" xfId="2335" xr:uid="{64B2F50F-E448-49ED-A90C-B5E3D0BC67A0}"/>
    <cellStyle name="Normal 7 4 4 3" xfId="2336" xr:uid="{E3D0D00A-6F63-455C-8AC0-4CC45BDE3D85}"/>
    <cellStyle name="Normal 7 4 4 3 2" xfId="2337" xr:uid="{A0C1E90A-34B6-4F98-AF04-11C559E4307A}"/>
    <cellStyle name="Normal 7 4 4 3 3" xfId="2338" xr:uid="{B0820BEC-DED7-45AE-A175-AD9ED37E69BB}"/>
    <cellStyle name="Normal 7 4 4 3 4" xfId="2339" xr:uid="{265D673E-2176-460B-AACD-3813A9575E0E}"/>
    <cellStyle name="Normal 7 4 4 4" xfId="2340" xr:uid="{BDE9B26B-2577-4539-99EA-1B64A8667335}"/>
    <cellStyle name="Normal 7 4 4 4 2" xfId="2341" xr:uid="{B9CF34B2-7E62-40C5-8513-640D99D58029}"/>
    <cellStyle name="Normal 7 4 4 4 3" xfId="2342" xr:uid="{A03DF695-2F4F-4563-B8C1-8163B5F8DBF1}"/>
    <cellStyle name="Normal 7 4 4 4 4" xfId="2343" xr:uid="{4753AF92-0039-4207-997D-40D13AF982DF}"/>
    <cellStyle name="Normal 7 4 4 5" xfId="2344" xr:uid="{D6D3D9E3-47B3-46D9-89A9-CA2FB744BE4B}"/>
    <cellStyle name="Normal 7 4 4 6" xfId="2345" xr:uid="{3A70A0E0-7EDA-4204-801B-13760EA24F04}"/>
    <cellStyle name="Normal 7 4 4 7" xfId="2346" xr:uid="{51B1811D-3E00-425F-9F93-763237799E8C}"/>
    <cellStyle name="Normal 7 4 5" xfId="2347" xr:uid="{2D9C7F15-9D4B-41EE-8ADD-E18D296071C8}"/>
    <cellStyle name="Normal 7 4 5 2" xfId="2348" xr:uid="{C93F36E5-BACF-409E-82BF-C3FEB989F5A8}"/>
    <cellStyle name="Normal 7 4 5 2 2" xfId="2349" xr:uid="{CC625C17-D714-4D50-B655-4BF17B245EFE}"/>
    <cellStyle name="Normal 7 4 5 2 3" xfId="2350" xr:uid="{0428FD4C-C7CB-4E44-AAFE-3B4F8EC18415}"/>
    <cellStyle name="Normal 7 4 5 2 4" xfId="2351" xr:uid="{36900E30-406D-405F-A338-3A817A3A7C96}"/>
    <cellStyle name="Normal 7 4 5 3" xfId="2352" xr:uid="{FABD5EA2-4876-485E-A068-87BB3F970B52}"/>
    <cellStyle name="Normal 7 4 5 3 2" xfId="2353" xr:uid="{7ED324D8-D970-4C8D-89A5-AA5BEEC50968}"/>
    <cellStyle name="Normal 7 4 5 3 3" xfId="2354" xr:uid="{AE4D2E89-DD51-4CCB-9944-4049E3158C0C}"/>
    <cellStyle name="Normal 7 4 5 3 4" xfId="2355" xr:uid="{A843232F-4DB7-4297-8C36-1B6073D9C150}"/>
    <cellStyle name="Normal 7 4 5 4" xfId="2356" xr:uid="{792E9D9B-29EB-4F08-AAC1-A5D8262C1A48}"/>
    <cellStyle name="Normal 7 4 5 5" xfId="2357" xr:uid="{35C58446-B498-43D1-9C5B-F909EEC0D88D}"/>
    <cellStyle name="Normal 7 4 5 6" xfId="2358" xr:uid="{E4713D50-D097-4FB2-87BD-426334E296CB}"/>
    <cellStyle name="Normal 7 4 6" xfId="2359" xr:uid="{50A1608F-15B3-439F-8F04-8DA607AFF50D}"/>
    <cellStyle name="Normal 7 4 6 2" xfId="2360" xr:uid="{06E1C763-9261-4DDC-9ECA-6EDC07ABB302}"/>
    <cellStyle name="Normal 7 4 6 2 2" xfId="2361" xr:uid="{29557CFC-01D7-435C-93AE-A478713A85A4}"/>
    <cellStyle name="Normal 7 4 6 2 3" xfId="2362" xr:uid="{48EDC396-9DC4-4555-AA3A-AA2892B35DFD}"/>
    <cellStyle name="Normal 7 4 6 2 4" xfId="2363" xr:uid="{97AFEB73-517E-4957-A24E-CC0206A00C63}"/>
    <cellStyle name="Normal 7 4 6 3" xfId="2364" xr:uid="{E6AB95AE-D4B2-40D8-B6B1-F54CC7672C66}"/>
    <cellStyle name="Normal 7 4 6 4" xfId="2365" xr:uid="{6852B32B-FB94-4273-8A43-F41503796A86}"/>
    <cellStyle name="Normal 7 4 6 5" xfId="2366" xr:uid="{02AC1F45-940C-4F82-8687-B862C2A11470}"/>
    <cellStyle name="Normal 7 4 7" xfId="2367" xr:uid="{5A9A9F7D-FBCE-4161-884A-5558212744FB}"/>
    <cellStyle name="Normal 7 4 7 2" xfId="2368" xr:uid="{F770E4B9-8526-4FA5-94D4-FFE441B33D83}"/>
    <cellStyle name="Normal 7 4 7 3" xfId="2369" xr:uid="{09A9CEB5-D0E6-4DB6-85BE-B3329E6E37EE}"/>
    <cellStyle name="Normal 7 4 7 4" xfId="2370" xr:uid="{EC9C2159-CA12-4A8A-A8CC-FED689B8A215}"/>
    <cellStyle name="Normal 7 4 8" xfId="2371" xr:uid="{E14DC1D4-0A9B-49AB-9189-9146BF2DC40D}"/>
    <cellStyle name="Normal 7 4 8 2" xfId="2372" xr:uid="{0D11D7F6-F711-4F67-B6A1-22980DFC4211}"/>
    <cellStyle name="Normal 7 4 8 3" xfId="2373" xr:uid="{1501EFB0-FA9F-486C-B997-A6D30CF2C437}"/>
    <cellStyle name="Normal 7 4 8 4" xfId="2374" xr:uid="{93D3D9D0-91B2-4522-B3AE-97B55575E694}"/>
    <cellStyle name="Normal 7 4 9" xfId="2375" xr:uid="{8975355A-0633-4ABD-9E0E-43FDAD479C76}"/>
    <cellStyle name="Normal 7 5" xfId="143" xr:uid="{A781675B-BA3E-466D-917A-6E65E62F2229}"/>
    <cellStyle name="Normal 7 5 2" xfId="144" xr:uid="{6CFBB564-E7B7-4792-9157-26DD3F04C75A}"/>
    <cellStyle name="Normal 7 5 2 2" xfId="2376" xr:uid="{17BC81F2-943C-4777-BB76-59B7F9AC1897}"/>
    <cellStyle name="Normal 7 5 2 2 2" xfId="2377" xr:uid="{DC6253AC-6819-4F5C-8170-FF4BE0C2C4F4}"/>
    <cellStyle name="Normal 7 5 2 2 2 2" xfId="2378" xr:uid="{2721572F-CF97-4605-BE2F-14A0F5717833}"/>
    <cellStyle name="Normal 7 5 2 2 2 2 2" xfId="4426" xr:uid="{2F06397D-B451-41CA-A2C6-55A39AF7AA54}"/>
    <cellStyle name="Normal 7 5 2 2 2 3" xfId="2379" xr:uid="{F1DE0DF8-DB5F-4499-9516-B8F10C35DE42}"/>
    <cellStyle name="Normal 7 5 2 2 2 4" xfId="2380" xr:uid="{3F09E607-C8BE-47F3-B7A6-1A770F0F391C}"/>
    <cellStyle name="Normal 7 5 2 2 3" xfId="2381" xr:uid="{A74C0C52-197C-4941-97B6-558D26D5FD60}"/>
    <cellStyle name="Normal 7 5 2 2 3 2" xfId="2382" xr:uid="{CE44876C-9673-4F55-BBB9-C43BED9B5377}"/>
    <cellStyle name="Normal 7 5 2 2 3 3" xfId="2383" xr:uid="{E0B9C890-D7AF-41B2-8E13-32A6A2DBEBB6}"/>
    <cellStyle name="Normal 7 5 2 2 3 4" xfId="2384" xr:uid="{F5CEC223-2119-48C0-84C9-158417A9ED5B}"/>
    <cellStyle name="Normal 7 5 2 2 4" xfId="2385" xr:uid="{D9F2B68B-A535-4E12-BA45-9DB99AAD91F4}"/>
    <cellStyle name="Normal 7 5 2 2 5" xfId="2386" xr:uid="{4807878E-0E2C-4C19-95E2-378B585AC33D}"/>
    <cellStyle name="Normal 7 5 2 2 6" xfId="2387" xr:uid="{73D73D70-3BA2-4D03-BA8F-75B5047A1FBD}"/>
    <cellStyle name="Normal 7 5 2 3" xfId="2388" xr:uid="{6DBE369B-E21A-465E-88F8-CD5B3378C2A9}"/>
    <cellStyle name="Normal 7 5 2 3 2" xfId="2389" xr:uid="{45A3740A-40B0-4E2A-9077-8B090D1ADED5}"/>
    <cellStyle name="Normal 7 5 2 3 2 2" xfId="2390" xr:uid="{D77B7643-BCFF-485C-AF03-305F953DBBF1}"/>
    <cellStyle name="Normal 7 5 2 3 2 3" xfId="2391" xr:uid="{8DE2FD93-1BA3-4F3A-AEE1-52381B8AB572}"/>
    <cellStyle name="Normal 7 5 2 3 2 4" xfId="2392" xr:uid="{66D6F26C-A34F-44C7-B00A-FC4FA0E8ABCC}"/>
    <cellStyle name="Normal 7 5 2 3 3" xfId="2393" xr:uid="{62CE8417-F6A0-4981-A45E-DBD5DDEBF1FD}"/>
    <cellStyle name="Normal 7 5 2 3 4" xfId="2394" xr:uid="{614CAB9F-629C-4EE2-A223-75B6CAB89516}"/>
    <cellStyle name="Normal 7 5 2 3 5" xfId="2395" xr:uid="{E5999301-CA78-4CC3-88A1-31719A76AFF5}"/>
    <cellStyle name="Normal 7 5 2 4" xfId="2396" xr:uid="{E48D2F4A-E8BF-48D1-B50D-74E7A8E54CF7}"/>
    <cellStyle name="Normal 7 5 2 4 2" xfId="2397" xr:uid="{69BC5E92-F81A-4CE4-97E5-34668A51AF1B}"/>
    <cellStyle name="Normal 7 5 2 4 3" xfId="2398" xr:uid="{9669D0AA-729A-4EC6-A72C-8F6FBBA25353}"/>
    <cellStyle name="Normal 7 5 2 4 4" xfId="2399" xr:uid="{62E35550-5CA2-442B-9265-2E79F278857E}"/>
    <cellStyle name="Normal 7 5 2 5" xfId="2400" xr:uid="{097F821F-85E8-4A54-8A6C-45FDE9BED3FA}"/>
    <cellStyle name="Normal 7 5 2 5 2" xfId="2401" xr:uid="{BC4DFCEF-4354-4425-8F9B-0C067893DFC4}"/>
    <cellStyle name="Normal 7 5 2 5 3" xfId="2402" xr:uid="{D6A3E08D-6EFF-4F95-8CC5-2D9145D8D409}"/>
    <cellStyle name="Normal 7 5 2 5 4" xfId="2403" xr:uid="{287FA5A4-7B95-45E5-8F27-718FF8862851}"/>
    <cellStyle name="Normal 7 5 2 6" xfId="2404" xr:uid="{CBAF95AD-8DCF-4FE4-9F92-CC11C4B9C9DC}"/>
    <cellStyle name="Normal 7 5 2 7" xfId="2405" xr:uid="{75D32275-5B1A-4E37-83AF-7FDEF572EB7A}"/>
    <cellStyle name="Normal 7 5 2 8" xfId="2406" xr:uid="{3208F921-F80F-4ECD-895D-214A73506914}"/>
    <cellStyle name="Normal 7 5 3" xfId="2407" xr:uid="{A44164F9-0A38-4245-8CFA-E88C253FB415}"/>
    <cellStyle name="Normal 7 5 3 2" xfId="2408" xr:uid="{4E92054B-273E-47EA-A38E-0CAA23F02560}"/>
    <cellStyle name="Normal 7 5 3 2 2" xfId="2409" xr:uid="{90B1BE29-6AB8-411D-A8C6-3761D8EF0E1B}"/>
    <cellStyle name="Normal 7 5 3 2 2 2" xfId="4427" xr:uid="{F2777E1F-2762-4480-B4BD-5AA764E275C1}"/>
    <cellStyle name="Normal 7 5 3 2 3" xfId="2410" xr:uid="{4E459879-007B-40ED-950E-0F8AC08A2FE5}"/>
    <cellStyle name="Normal 7 5 3 2 4" xfId="2411" xr:uid="{DAB3A661-7D44-4C2D-A936-A57C6010E873}"/>
    <cellStyle name="Normal 7 5 3 3" xfId="2412" xr:uid="{195507CB-FE95-4E6D-95C9-F9F19512CD37}"/>
    <cellStyle name="Normal 7 5 3 3 2" xfId="2413" xr:uid="{A63968C5-61D5-47B1-82C9-95E39FEB9D47}"/>
    <cellStyle name="Normal 7 5 3 3 3" xfId="2414" xr:uid="{4E088150-CA1D-43CA-A950-B783A1B1A2AC}"/>
    <cellStyle name="Normal 7 5 3 3 4" xfId="2415" xr:uid="{1A0A95F4-9D08-4FB5-A84B-644E1586D241}"/>
    <cellStyle name="Normal 7 5 3 4" xfId="2416" xr:uid="{9CEFB34B-3EC4-4E72-8777-40A68F2B605C}"/>
    <cellStyle name="Normal 7 5 3 5" xfId="2417" xr:uid="{D347D2FE-874F-4AB1-B85B-6DE1D532EDFB}"/>
    <cellStyle name="Normal 7 5 3 6" xfId="2418" xr:uid="{4D107B90-CA69-4553-9EEE-4E2FE15152F6}"/>
    <cellStyle name="Normal 7 5 4" xfId="2419" xr:uid="{E1AD4EEB-9B51-4CF1-A623-5DC71F07D466}"/>
    <cellStyle name="Normal 7 5 4 2" xfId="2420" xr:uid="{5BC3F449-5FA8-49C6-B07D-550C1240543C}"/>
    <cellStyle name="Normal 7 5 4 2 2" xfId="2421" xr:uid="{6D8FFC8D-A0A2-4E7A-AAF1-39E51C1F9A32}"/>
    <cellStyle name="Normal 7 5 4 2 3" xfId="2422" xr:uid="{EE9E813E-19F2-465F-88F9-0CB0908EA5BF}"/>
    <cellStyle name="Normal 7 5 4 2 4" xfId="2423" xr:uid="{63BED957-3113-4D72-A92E-1CEE3F231590}"/>
    <cellStyle name="Normal 7 5 4 3" xfId="2424" xr:uid="{21C6B557-2291-42C2-8959-328A70905D93}"/>
    <cellStyle name="Normal 7 5 4 4" xfId="2425" xr:uid="{ED969973-6BD7-4D8D-B9F9-2F9EEFB4094E}"/>
    <cellStyle name="Normal 7 5 4 5" xfId="2426" xr:uid="{3854A1E2-6DC2-4AD6-825D-4B2642E7F357}"/>
    <cellStyle name="Normal 7 5 5" xfId="2427" xr:uid="{EC954ABD-9B47-42DC-AEF5-212EB94B6603}"/>
    <cellStyle name="Normal 7 5 5 2" xfId="2428" xr:uid="{01947AB7-FF75-404F-AA19-715EF02ED1AC}"/>
    <cellStyle name="Normal 7 5 5 3" xfId="2429" xr:uid="{65198A4B-102D-4FA6-A488-4EA3727B65B8}"/>
    <cellStyle name="Normal 7 5 5 4" xfId="2430" xr:uid="{661C45A1-966D-478E-82C0-D8B3381806D3}"/>
    <cellStyle name="Normal 7 5 6" xfId="2431" xr:uid="{A37B2D15-78AC-4FEB-9E9B-EDEB4F6F1CD7}"/>
    <cellStyle name="Normal 7 5 6 2" xfId="2432" xr:uid="{C3AD0B5C-9416-4A49-83A6-3217A076C607}"/>
    <cellStyle name="Normal 7 5 6 3" xfId="2433" xr:uid="{B82DEA0F-296A-4F6B-9E0B-C8BD2D39906D}"/>
    <cellStyle name="Normal 7 5 6 4" xfId="2434" xr:uid="{7807FADB-EF9D-4F32-9589-3839840084E6}"/>
    <cellStyle name="Normal 7 5 7" xfId="2435" xr:uid="{00B1501C-59F1-4A06-B431-B8EECA714A1F}"/>
    <cellStyle name="Normal 7 5 8" xfId="2436" xr:uid="{C43DBB85-FF10-46CE-8697-CFDB048D7706}"/>
    <cellStyle name="Normal 7 5 9" xfId="2437" xr:uid="{D374F404-B107-44D9-865E-BA2E28E840FA}"/>
    <cellStyle name="Normal 7 6" xfId="145" xr:uid="{7BCA9E68-09F2-432A-A85C-16D49F3F63DC}"/>
    <cellStyle name="Normal 7 6 2" xfId="2438" xr:uid="{E47BF3AC-D397-40FB-986E-17F0CD96B000}"/>
    <cellStyle name="Normal 7 6 2 2" xfId="2439" xr:uid="{0F6DAA02-39B7-49E8-88DA-FEB2DA5CA9A8}"/>
    <cellStyle name="Normal 7 6 2 2 2" xfId="2440" xr:uid="{FC3D2ECD-3814-41F8-9B60-B6D67919C47E}"/>
    <cellStyle name="Normal 7 6 2 2 2 2" xfId="4096" xr:uid="{8171B144-7494-4864-B11F-22427EF7981C}"/>
    <cellStyle name="Normal 7 6 2 2 3" xfId="2441" xr:uid="{F552CAF6-AC87-456A-8905-7A54DDA957A4}"/>
    <cellStyle name="Normal 7 6 2 2 4" xfId="2442" xr:uid="{9B3152F8-F3F1-4A9E-B836-1137F48F459C}"/>
    <cellStyle name="Normal 7 6 2 3" xfId="2443" xr:uid="{031F5D85-EC30-4DC7-AB16-86C9ECA56720}"/>
    <cellStyle name="Normal 7 6 2 3 2" xfId="2444" xr:uid="{7652AE7C-C44F-47E1-B72A-3F298AF40160}"/>
    <cellStyle name="Normal 7 6 2 3 3" xfId="2445" xr:uid="{2F20E848-A1FA-4CFB-B183-2526B3B8C345}"/>
    <cellStyle name="Normal 7 6 2 3 4" xfId="2446" xr:uid="{66128612-DBD5-4EFA-9357-79BB2E4ED7F3}"/>
    <cellStyle name="Normal 7 6 2 4" xfId="2447" xr:uid="{DB818BAE-BDB6-4975-BC88-D8BFA75E26B7}"/>
    <cellStyle name="Normal 7 6 2 5" xfId="2448" xr:uid="{AC991E53-26ED-4986-BB83-CBF7F8EFE44A}"/>
    <cellStyle name="Normal 7 6 2 6" xfId="2449" xr:uid="{71C67FB8-BFDD-4818-B8FC-0BB332AA5F42}"/>
    <cellStyle name="Normal 7 6 3" xfId="2450" xr:uid="{E2DC2420-3FC4-42C4-B44A-5DEC9577D859}"/>
    <cellStyle name="Normal 7 6 3 2" xfId="2451" xr:uid="{FC8479DA-F650-448D-A520-AEEAD1D440B3}"/>
    <cellStyle name="Normal 7 6 3 2 2" xfId="2452" xr:uid="{DB6DA055-CA60-4C75-9E62-173C9D462BAC}"/>
    <cellStyle name="Normal 7 6 3 2 3" xfId="2453" xr:uid="{A2165332-AC3E-4D4E-B126-685C4075FE53}"/>
    <cellStyle name="Normal 7 6 3 2 4" xfId="2454" xr:uid="{F7775D66-6649-4438-93B4-022407D78785}"/>
    <cellStyle name="Normal 7 6 3 3" xfId="2455" xr:uid="{7708E7AD-5C03-4009-BF0D-9ACF93E774BC}"/>
    <cellStyle name="Normal 7 6 3 4" xfId="2456" xr:uid="{0C133A49-FBD4-452A-A741-C24507EC665B}"/>
    <cellStyle name="Normal 7 6 3 5" xfId="2457" xr:uid="{BE14B854-A867-41AE-96CB-7C999262C01C}"/>
    <cellStyle name="Normal 7 6 4" xfId="2458" xr:uid="{8CF2087A-419C-47EA-AA8E-23D3E4C02A84}"/>
    <cellStyle name="Normal 7 6 4 2" xfId="2459" xr:uid="{64E25440-9263-4ABD-BBB9-0E365A407602}"/>
    <cellStyle name="Normal 7 6 4 3" xfId="2460" xr:uid="{494883D6-284C-402D-9005-261F111DEEF4}"/>
    <cellStyle name="Normal 7 6 4 4" xfId="2461" xr:uid="{2687AD32-517E-419E-9B3C-7A4578DDD99C}"/>
    <cellStyle name="Normal 7 6 5" xfId="2462" xr:uid="{3A928269-9D36-4600-AB66-DFF54C785C06}"/>
    <cellStyle name="Normal 7 6 5 2" xfId="2463" xr:uid="{56716C02-4438-4557-85DE-2CFFD999641D}"/>
    <cellStyle name="Normal 7 6 5 3" xfId="2464" xr:uid="{FAA07236-1C34-4F38-8809-092AED75C0F3}"/>
    <cellStyle name="Normal 7 6 5 4" xfId="2465" xr:uid="{24621E70-F957-4C29-BFF3-225708024DA0}"/>
    <cellStyle name="Normal 7 6 6" xfId="2466" xr:uid="{29A124EE-1D1D-49E0-AF2F-B7063D2C1B07}"/>
    <cellStyle name="Normal 7 6 7" xfId="2467" xr:uid="{D454A28E-B46D-4FF3-B557-F7BFC3682D93}"/>
    <cellStyle name="Normal 7 6 8" xfId="2468" xr:uid="{BF488421-1D15-4FD0-9255-7F02B10F0014}"/>
    <cellStyle name="Normal 7 7" xfId="2469" xr:uid="{C4DC84D6-6667-40FD-869E-8091B71F0557}"/>
    <cellStyle name="Normal 7 7 2" xfId="2470" xr:uid="{95F5C3DC-1B59-4BE5-A5F8-A2622694EF0D}"/>
    <cellStyle name="Normal 7 7 2 2" xfId="2471" xr:uid="{152E76BB-5541-4650-801C-F08A8D519918}"/>
    <cellStyle name="Normal 7 7 2 2 2" xfId="2472" xr:uid="{A9CFF569-A099-4406-9D80-734E7E8A7221}"/>
    <cellStyle name="Normal 7 7 2 2 3" xfId="2473" xr:uid="{0F287551-CFC1-4E2A-8958-FA2E2E3BB44E}"/>
    <cellStyle name="Normal 7 7 2 2 4" xfId="2474" xr:uid="{96DF9E2F-F5B5-4022-B3EC-63C31B168DDE}"/>
    <cellStyle name="Normal 7 7 2 3" xfId="2475" xr:uid="{45261BB3-60D2-4C15-BDE2-8A2BA1252D4B}"/>
    <cellStyle name="Normal 7 7 2 4" xfId="2476" xr:uid="{26E88534-2078-4B25-A68D-9E6CA5D7ABCD}"/>
    <cellStyle name="Normal 7 7 2 5" xfId="2477" xr:uid="{7617C3FB-21D6-4E1A-9142-0EE896D83217}"/>
    <cellStyle name="Normal 7 7 3" xfId="2478" xr:uid="{60F20588-BE9D-4EBB-83E3-72E5E7074BB9}"/>
    <cellStyle name="Normal 7 7 3 2" xfId="2479" xr:uid="{9570F9FF-F4A8-4D56-9AC5-DD7BC6A834EE}"/>
    <cellStyle name="Normal 7 7 3 3" xfId="2480" xr:uid="{883B6126-C92C-4D7F-99F1-47231AD9927D}"/>
    <cellStyle name="Normal 7 7 3 4" xfId="2481" xr:uid="{6438E27C-8B6C-4757-B335-7398FFEA51F5}"/>
    <cellStyle name="Normal 7 7 4" xfId="2482" xr:uid="{74924681-2F35-4D2B-9005-7BAAEE1AA95F}"/>
    <cellStyle name="Normal 7 7 4 2" xfId="2483" xr:uid="{CD75187A-C551-4F99-BC9F-030951DCE0B6}"/>
    <cellStyle name="Normal 7 7 4 3" xfId="2484" xr:uid="{E01F222A-ABDE-4B96-8942-1D1569BD5CFF}"/>
    <cellStyle name="Normal 7 7 4 4" xfId="2485" xr:uid="{0A083CC0-5588-4F23-92AA-C6CA9827DBEE}"/>
    <cellStyle name="Normal 7 7 5" xfId="2486" xr:uid="{9FDA4F9C-94AA-4324-8152-99C15B56C893}"/>
    <cellStyle name="Normal 7 7 6" xfId="2487" xr:uid="{9BF7578D-41DB-462D-96B8-C8296DB57DF4}"/>
    <cellStyle name="Normal 7 7 7" xfId="2488" xr:uid="{C60EDD14-1124-45F9-8E8E-36F4FB81F273}"/>
    <cellStyle name="Normal 7 8" xfId="2489" xr:uid="{CE4844AA-238B-490C-ADCB-2506FD3A530C}"/>
    <cellStyle name="Normal 7 8 2" xfId="2490" xr:uid="{2E6D4817-7EDD-4C1C-B787-1FE9E8CF1C78}"/>
    <cellStyle name="Normal 7 8 2 2" xfId="2491" xr:uid="{2A417BBA-52A5-4B16-9846-073DA3AB2A70}"/>
    <cellStyle name="Normal 7 8 2 3" xfId="2492" xr:uid="{5BDF62AE-391D-4576-AD16-9860221D517A}"/>
    <cellStyle name="Normal 7 8 2 4" xfId="2493" xr:uid="{41DB79B9-9A74-4A40-9513-1DD8C2B8FFBA}"/>
    <cellStyle name="Normal 7 8 3" xfId="2494" xr:uid="{2C6B63F4-2B46-43A1-982C-2BD5CF07937F}"/>
    <cellStyle name="Normal 7 8 3 2" xfId="2495" xr:uid="{0389DD80-1EF4-4C66-BCB6-12AE7661C172}"/>
    <cellStyle name="Normal 7 8 3 3" xfId="2496" xr:uid="{53ECB107-61D2-41F1-928A-7286B298687C}"/>
    <cellStyle name="Normal 7 8 3 4" xfId="2497" xr:uid="{2149959C-4763-4409-A2E1-27122B09458C}"/>
    <cellStyle name="Normal 7 8 4" xfId="2498" xr:uid="{B080BAB6-BC71-4F55-9B62-6BECAEC75C5C}"/>
    <cellStyle name="Normal 7 8 5" xfId="2499" xr:uid="{A15EE157-7D8B-4D2C-B368-F3B4690BC83D}"/>
    <cellStyle name="Normal 7 8 6" xfId="2500" xr:uid="{7AC9F601-5BAD-4234-BDC2-F5B693E97C96}"/>
    <cellStyle name="Normal 7 9" xfId="2501" xr:uid="{2C07CDD5-0C45-483A-A457-12A5587EFDED}"/>
    <cellStyle name="Normal 7 9 2" xfId="2502" xr:uid="{090A942C-04BD-40DD-B32E-42A4A9C3C87B}"/>
    <cellStyle name="Normal 7 9 2 2" xfId="2503" xr:uid="{CFBB3EF5-79A5-45C6-BEB6-804EB3A7C0C4}"/>
    <cellStyle name="Normal 7 9 2 2 2" xfId="4379" xr:uid="{05EA2AAD-AD17-450B-9DF6-7A8F24AC1AB3}"/>
    <cellStyle name="Normal 7 9 2 3" xfId="2504" xr:uid="{29AADDEF-55F0-446B-ACF1-B948BD61EE85}"/>
    <cellStyle name="Normal 7 9 2 4" xfId="2505" xr:uid="{0A3C40CC-F976-4924-89B4-BD699DFBA11C}"/>
    <cellStyle name="Normal 7 9 3" xfId="2506" xr:uid="{116AC88B-1BEB-4518-97F3-8D908AECB27A}"/>
    <cellStyle name="Normal 7 9 4" xfId="2507" xr:uid="{96268BAD-73D2-440F-847D-DA00C89A14A0}"/>
    <cellStyle name="Normal 7 9 5" xfId="2508" xr:uid="{4AB3A392-6C78-4567-8865-F778DAF97838}"/>
    <cellStyle name="Normal 8" xfId="146" xr:uid="{5988A12A-0F97-41C3-8322-34034771C1A9}"/>
    <cellStyle name="Normal 8 10" xfId="2509" xr:uid="{678A4F5A-50AF-4716-846D-BA0AF4FA31A4}"/>
    <cellStyle name="Normal 8 10 2" xfId="2510" xr:uid="{59B47004-9312-45E7-AA59-251117E7696D}"/>
    <cellStyle name="Normal 8 10 3" xfId="2511" xr:uid="{4C6928CC-4535-4089-916D-E11EC78ADE30}"/>
    <cellStyle name="Normal 8 10 4" xfId="2512" xr:uid="{6F988437-7287-40AE-B954-64960D2AF51A}"/>
    <cellStyle name="Normal 8 11" xfId="2513" xr:uid="{BE2189B4-7D3B-4423-93D6-50AE9280DCCF}"/>
    <cellStyle name="Normal 8 11 2" xfId="2514" xr:uid="{A70698C2-F6A9-47A4-9E86-7EA1623A7FAB}"/>
    <cellStyle name="Normal 8 11 3" xfId="2515" xr:uid="{3D023D95-97C7-4050-9934-CF5B3207F638}"/>
    <cellStyle name="Normal 8 11 4" xfId="2516" xr:uid="{00FF7626-6363-4FEA-9BE2-A6757FA27662}"/>
    <cellStyle name="Normal 8 12" xfId="2517" xr:uid="{B8214799-4C18-47E5-9C78-F2258CFA0B9B}"/>
    <cellStyle name="Normal 8 12 2" xfId="2518" xr:uid="{3698792C-9E04-4BEC-91A6-4CB594090BB2}"/>
    <cellStyle name="Normal 8 13" xfId="2519" xr:uid="{A03FA78B-6D44-4410-BAC3-361BBF518F3B}"/>
    <cellStyle name="Normal 8 14" xfId="2520" xr:uid="{CECEDCFE-22FF-403F-92C2-F935D0E2AFE3}"/>
    <cellStyle name="Normal 8 15" xfId="2521" xr:uid="{F8C8510C-7E06-4357-8FF5-FDDE5B7CBFEA}"/>
    <cellStyle name="Normal 8 2" xfId="147" xr:uid="{27E83C53-7F8D-4106-9BD9-66406AA4DD04}"/>
    <cellStyle name="Normal 8 2 10" xfId="2522" xr:uid="{31B41371-7314-40FC-90C4-EF1C9D84C8F4}"/>
    <cellStyle name="Normal 8 2 11" xfId="2523" xr:uid="{840FF73A-48FF-4830-9143-E2CC90B7C52F}"/>
    <cellStyle name="Normal 8 2 2" xfId="148" xr:uid="{E41C289F-97AC-4655-AA76-27FED661B6D8}"/>
    <cellStyle name="Normal 8 2 2 2" xfId="149" xr:uid="{AB880014-140F-43C1-ACA4-BDE13AE0F5BB}"/>
    <cellStyle name="Normal 8 2 2 2 2" xfId="2524" xr:uid="{1FE7532D-2268-4C75-B0DF-0114990BCA44}"/>
    <cellStyle name="Normal 8 2 2 2 2 2" xfId="2525" xr:uid="{144A4F97-819E-4B02-AD4E-D3ED2E37F6B9}"/>
    <cellStyle name="Normal 8 2 2 2 2 2 2" xfId="2526" xr:uid="{BEAA92F4-A5B3-4D33-AA44-8D7720C02935}"/>
    <cellStyle name="Normal 8 2 2 2 2 2 2 2" xfId="4097" xr:uid="{3BAF27A4-30F7-46B9-A1B4-40C170CFB176}"/>
    <cellStyle name="Normal 8 2 2 2 2 2 2 2 2" xfId="4098" xr:uid="{E2AC9505-1A59-405B-AFBE-C8CFAC3147A2}"/>
    <cellStyle name="Normal 8 2 2 2 2 2 2 3" xfId="4099" xr:uid="{F6083A79-614F-4FB2-B511-91204C43D8BF}"/>
    <cellStyle name="Normal 8 2 2 2 2 2 3" xfId="2527" xr:uid="{37A66FA6-3339-4257-B65C-656625D4E515}"/>
    <cellStyle name="Normal 8 2 2 2 2 2 3 2" xfId="4100" xr:uid="{120CCB57-1829-4EE3-A58D-CCBCF6ABE85B}"/>
    <cellStyle name="Normal 8 2 2 2 2 2 4" xfId="2528" xr:uid="{91025D94-EC28-490F-91BD-FC78E2E192A2}"/>
    <cellStyle name="Normal 8 2 2 2 2 3" xfId="2529" xr:uid="{435F8668-A24F-44DE-BDF9-1CAB8652BA0C}"/>
    <cellStyle name="Normal 8 2 2 2 2 3 2" xfId="2530" xr:uid="{175B3890-FE8D-4194-98A7-35D60CA96346}"/>
    <cellStyle name="Normal 8 2 2 2 2 3 2 2" xfId="4101" xr:uid="{B3162A17-B944-4D39-95F1-6EDDA860F5DD}"/>
    <cellStyle name="Normal 8 2 2 2 2 3 3" xfId="2531" xr:uid="{49DD42DC-A2AD-4439-92B3-C42441533233}"/>
    <cellStyle name="Normal 8 2 2 2 2 3 4" xfId="2532" xr:uid="{ACB2F0F7-F1B2-42B4-A0D7-DDBD71F2BC63}"/>
    <cellStyle name="Normal 8 2 2 2 2 4" xfId="2533" xr:uid="{809493A2-2C2B-4C39-A4D9-DC1F50AF29A6}"/>
    <cellStyle name="Normal 8 2 2 2 2 4 2" xfId="4102" xr:uid="{7F2A27F7-F5EB-4960-B330-1B5173018E52}"/>
    <cellStyle name="Normal 8 2 2 2 2 5" xfId="2534" xr:uid="{89B9FBBA-B607-47BB-9450-5ED53500FA50}"/>
    <cellStyle name="Normal 8 2 2 2 2 6" xfId="2535" xr:uid="{0A27C03A-E286-4008-A5E9-CDACE3071DBA}"/>
    <cellStyle name="Normal 8 2 2 2 3" xfId="2536" xr:uid="{37622DA7-04EF-482C-808E-77609546E125}"/>
    <cellStyle name="Normal 8 2 2 2 3 2" xfId="2537" xr:uid="{058CF5F2-2659-40FC-884F-2FC90000F68C}"/>
    <cellStyle name="Normal 8 2 2 2 3 2 2" xfId="2538" xr:uid="{F11F50EB-E3B1-4D8C-BD47-9FAA400918BE}"/>
    <cellStyle name="Normal 8 2 2 2 3 2 2 2" xfId="4103" xr:uid="{B01F300E-6D57-4614-99AE-1A873D9BBC13}"/>
    <cellStyle name="Normal 8 2 2 2 3 2 2 2 2" xfId="4104" xr:uid="{49C78BB5-C791-4602-ADF1-921B5E7A0FCD}"/>
    <cellStyle name="Normal 8 2 2 2 3 2 2 3" xfId="4105" xr:uid="{89371CF8-3EDA-4B2E-8AFF-9C1972F9B70F}"/>
    <cellStyle name="Normal 8 2 2 2 3 2 3" xfId="2539" xr:uid="{A3493BF6-A440-4FBE-BAAC-FA89C6FB87D2}"/>
    <cellStyle name="Normal 8 2 2 2 3 2 3 2" xfId="4106" xr:uid="{C7088CBB-F00C-48FD-A7CD-7630CEF235DD}"/>
    <cellStyle name="Normal 8 2 2 2 3 2 4" xfId="2540" xr:uid="{6D4FBBEB-A1B9-495A-ABEB-6994B2551E1C}"/>
    <cellStyle name="Normal 8 2 2 2 3 3" xfId="2541" xr:uid="{C7AC1C8C-A408-4733-AD34-45F581343F8C}"/>
    <cellStyle name="Normal 8 2 2 2 3 3 2" xfId="4107" xr:uid="{4D826A12-1808-408F-9CDC-E1292B017932}"/>
    <cellStyle name="Normal 8 2 2 2 3 3 2 2" xfId="4108" xr:uid="{7062EA3D-53B5-4A04-B957-46C991273229}"/>
    <cellStyle name="Normal 8 2 2 2 3 3 3" xfId="4109" xr:uid="{1639CFA8-A900-4E92-8410-2E02E4166CAB}"/>
    <cellStyle name="Normal 8 2 2 2 3 4" xfId="2542" xr:uid="{5B112EE4-E4FB-4EF9-8C17-7482BB3F5CD9}"/>
    <cellStyle name="Normal 8 2 2 2 3 4 2" xfId="4110" xr:uid="{6771A1F8-BADF-4CAE-81FE-1A07A64A9F92}"/>
    <cellStyle name="Normal 8 2 2 2 3 5" xfId="2543" xr:uid="{ACEC3A33-E948-4C26-986D-0EC28CCC1586}"/>
    <cellStyle name="Normal 8 2 2 2 4" xfId="2544" xr:uid="{8DF37651-19EF-42C9-A100-B34500F44DA4}"/>
    <cellStyle name="Normal 8 2 2 2 4 2" xfId="2545" xr:uid="{21CD4811-2219-43CE-9958-57EBB78E441D}"/>
    <cellStyle name="Normal 8 2 2 2 4 2 2" xfId="4111" xr:uid="{087A1E4F-0C92-4BA2-990A-D39B4A303863}"/>
    <cellStyle name="Normal 8 2 2 2 4 2 2 2" xfId="4112" xr:uid="{09A98988-3975-4E7D-857F-C8486831ABBE}"/>
    <cellStyle name="Normal 8 2 2 2 4 2 3" xfId="4113" xr:uid="{3814EADC-AF03-4BA4-8E65-D0446C9318E8}"/>
    <cellStyle name="Normal 8 2 2 2 4 3" xfId="2546" xr:uid="{278DD094-CC55-488A-82E9-3B14CB132003}"/>
    <cellStyle name="Normal 8 2 2 2 4 3 2" xfId="4114" xr:uid="{FF56707C-97DF-4FF0-A366-136EAA42CEE8}"/>
    <cellStyle name="Normal 8 2 2 2 4 4" xfId="2547" xr:uid="{2A48FF42-645E-4EFA-A428-D618F918787A}"/>
    <cellStyle name="Normal 8 2 2 2 5" xfId="2548" xr:uid="{04223192-F168-40CD-97FB-47B20B4EEA80}"/>
    <cellStyle name="Normal 8 2 2 2 5 2" xfId="2549" xr:uid="{BE9C320C-65F3-4308-A87F-0337D0772A3E}"/>
    <cellStyle name="Normal 8 2 2 2 5 2 2" xfId="4115" xr:uid="{81C2CA62-55BB-41B1-94D8-C8ACF5A98D64}"/>
    <cellStyle name="Normal 8 2 2 2 5 3" xfId="2550" xr:uid="{3334A999-3EAD-429A-82DC-809246BDE1DD}"/>
    <cellStyle name="Normal 8 2 2 2 5 4" xfId="2551" xr:uid="{046D3F91-3652-451C-A672-26EBA84AEBBE}"/>
    <cellStyle name="Normal 8 2 2 2 6" xfId="2552" xr:uid="{AFA9D01A-7621-480B-8DBC-F8E833394194}"/>
    <cellStyle name="Normal 8 2 2 2 6 2" xfId="4116" xr:uid="{D6307844-913F-4749-96AC-258C611CE259}"/>
    <cellStyle name="Normal 8 2 2 2 7" xfId="2553" xr:uid="{D26853CC-ACA4-4565-A2AC-A1EAAC892C8A}"/>
    <cellStyle name="Normal 8 2 2 2 8" xfId="2554" xr:uid="{B65D7E98-6B7A-4D6B-B64F-6CA09A2E00DC}"/>
    <cellStyle name="Normal 8 2 2 3" xfId="2555" xr:uid="{5C0725DB-2CCB-4975-B4DF-4CBB0AE17BCC}"/>
    <cellStyle name="Normal 8 2 2 3 2" xfId="2556" xr:uid="{82A0EC2E-CEFC-45F5-94A8-EE3432D916EB}"/>
    <cellStyle name="Normal 8 2 2 3 2 2" xfId="2557" xr:uid="{62591C69-4400-4F08-8D5A-EEDE67686059}"/>
    <cellStyle name="Normal 8 2 2 3 2 2 2" xfId="4117" xr:uid="{9C1B09DB-EEDB-41D2-9332-4E52BF2260AF}"/>
    <cellStyle name="Normal 8 2 2 3 2 2 2 2" xfId="4118" xr:uid="{7F472C63-B4BC-462C-AE73-AA169C9DA1AB}"/>
    <cellStyle name="Normal 8 2 2 3 2 2 3" xfId="4119" xr:uid="{C79AD2A2-2A56-477E-957F-B96B7F2327CA}"/>
    <cellStyle name="Normal 8 2 2 3 2 3" xfId="2558" xr:uid="{C8535C77-D6B7-4980-AD1E-B1332F237222}"/>
    <cellStyle name="Normal 8 2 2 3 2 3 2" xfId="4120" xr:uid="{67D63B6F-9060-4FFC-ABA0-CDE222763131}"/>
    <cellStyle name="Normal 8 2 2 3 2 4" xfId="2559" xr:uid="{4110F34D-1A73-494A-9AD9-A9D7006D6BA6}"/>
    <cellStyle name="Normal 8 2 2 3 3" xfId="2560" xr:uid="{34A88788-A215-46C6-A238-092D3E872CE4}"/>
    <cellStyle name="Normal 8 2 2 3 3 2" xfId="2561" xr:uid="{D772E9E0-4B5A-4520-8365-F5AD985CFC2F}"/>
    <cellStyle name="Normal 8 2 2 3 3 2 2" xfId="4121" xr:uid="{845716CB-61B2-4800-99D2-F00ECAECCAB0}"/>
    <cellStyle name="Normal 8 2 2 3 3 3" xfId="2562" xr:uid="{0A6D8FE4-3F5E-407F-92BB-7FE82C073837}"/>
    <cellStyle name="Normal 8 2 2 3 3 4" xfId="2563" xr:uid="{0E767A42-DDB6-4F27-844D-E8F4678892E8}"/>
    <cellStyle name="Normal 8 2 2 3 4" xfId="2564" xr:uid="{2CB89A37-35BF-45DA-94E5-03301A3E443B}"/>
    <cellStyle name="Normal 8 2 2 3 4 2" xfId="4122" xr:uid="{F13EC99E-985C-4DA1-A6D2-4FDFE40F826F}"/>
    <cellStyle name="Normal 8 2 2 3 5" xfId="2565" xr:uid="{2488C413-DC7C-4EBA-AE00-E08A480539E5}"/>
    <cellStyle name="Normal 8 2 2 3 6" xfId="2566" xr:uid="{F6A14950-E197-4CA6-B349-7F48752618C6}"/>
    <cellStyle name="Normal 8 2 2 4" xfId="2567" xr:uid="{0880EE8A-F53B-4DEE-845C-F868663CA30A}"/>
    <cellStyle name="Normal 8 2 2 4 2" xfId="2568" xr:uid="{C89E93DA-B693-4915-8C81-B8E225B4B0FA}"/>
    <cellStyle name="Normal 8 2 2 4 2 2" xfId="2569" xr:uid="{B17C13AA-58D1-4BAA-BE53-BC2483589D36}"/>
    <cellStyle name="Normal 8 2 2 4 2 2 2" xfId="4123" xr:uid="{AD713EF1-EDD5-4D3E-9DFA-5AF34FA24F92}"/>
    <cellStyle name="Normal 8 2 2 4 2 2 2 2" xfId="4124" xr:uid="{8E6886C8-B9F6-4F5F-A9F1-7B72EB07F0FA}"/>
    <cellStyle name="Normal 8 2 2 4 2 2 3" xfId="4125" xr:uid="{3FD25BB9-9572-46AB-8ED3-2F37AC848F77}"/>
    <cellStyle name="Normal 8 2 2 4 2 3" xfId="2570" xr:uid="{7345F224-95F7-4811-A76A-310B83C82618}"/>
    <cellStyle name="Normal 8 2 2 4 2 3 2" xfId="4126" xr:uid="{D104172B-6C30-45E4-AB7A-2FEB29E1A86A}"/>
    <cellStyle name="Normal 8 2 2 4 2 4" xfId="2571" xr:uid="{54655708-1D25-4D2D-97B8-A5C0169EE131}"/>
    <cellStyle name="Normal 8 2 2 4 3" xfId="2572" xr:uid="{5452047D-DD47-41C1-BA14-E23CA70533A9}"/>
    <cellStyle name="Normal 8 2 2 4 3 2" xfId="4127" xr:uid="{A7F10903-E436-4D92-8403-AA09881EEB53}"/>
    <cellStyle name="Normal 8 2 2 4 3 2 2" xfId="4128" xr:uid="{937E7065-EBAD-416F-8393-16524D104DE6}"/>
    <cellStyle name="Normal 8 2 2 4 3 3" xfId="4129" xr:uid="{76F0DA80-EAFA-46DB-B556-3F7500ED9416}"/>
    <cellStyle name="Normal 8 2 2 4 4" xfId="2573" xr:uid="{9B0B030D-1BFD-477B-AC2F-005B65975117}"/>
    <cellStyle name="Normal 8 2 2 4 4 2" xfId="4130" xr:uid="{E715258C-D523-4F82-A649-6D3D1E7D956D}"/>
    <cellStyle name="Normal 8 2 2 4 5" xfId="2574" xr:uid="{789CFF77-9ED6-4BFD-9DCC-41D9FA8129B7}"/>
    <cellStyle name="Normal 8 2 2 5" xfId="2575" xr:uid="{65F2EFBC-3A8D-4E4E-99F8-FF17532BCB41}"/>
    <cellStyle name="Normal 8 2 2 5 2" xfId="2576" xr:uid="{7593F3FA-6659-4AE0-89E5-B438C4A29F32}"/>
    <cellStyle name="Normal 8 2 2 5 2 2" xfId="4131" xr:uid="{09AA3C0C-CE57-4E88-8EBA-B87E60781F56}"/>
    <cellStyle name="Normal 8 2 2 5 2 2 2" xfId="4132" xr:uid="{D64E017D-EDB5-41B6-9D70-CA5A0653ADFA}"/>
    <cellStyle name="Normal 8 2 2 5 2 3" xfId="4133" xr:uid="{AAF54B6C-20C3-4423-91E4-4B06DA18C4E3}"/>
    <cellStyle name="Normal 8 2 2 5 3" xfId="2577" xr:uid="{156D8EAD-CFA8-4E88-B531-F11A3ECE3A49}"/>
    <cellStyle name="Normal 8 2 2 5 3 2" xfId="4134" xr:uid="{5E221143-29C0-4606-8BEB-77282B0EC86F}"/>
    <cellStyle name="Normal 8 2 2 5 4" xfId="2578" xr:uid="{132983F1-61A5-4F1D-87FB-1D4119AA5582}"/>
    <cellStyle name="Normal 8 2 2 6" xfId="2579" xr:uid="{1C11A850-EE3D-4488-8C91-6F5634D1BB13}"/>
    <cellStyle name="Normal 8 2 2 6 2" xfId="2580" xr:uid="{19A0822D-526A-4723-93BA-0A02C8765A63}"/>
    <cellStyle name="Normal 8 2 2 6 2 2" xfId="4135" xr:uid="{3FAF3B50-D85D-4B76-8E68-9087EDA6FA07}"/>
    <cellStyle name="Normal 8 2 2 6 3" xfId="2581" xr:uid="{DB14F7E3-625B-49BD-99B7-C6436822FA94}"/>
    <cellStyle name="Normal 8 2 2 6 4" xfId="2582" xr:uid="{4664393A-1140-49FC-83E1-4C0914535393}"/>
    <cellStyle name="Normal 8 2 2 7" xfId="2583" xr:uid="{0DB30439-13FC-412B-9286-5620607F17F1}"/>
    <cellStyle name="Normal 8 2 2 7 2" xfId="4136" xr:uid="{6E7A9B6C-E4E2-4E9E-854D-32B0ED4F32BF}"/>
    <cellStyle name="Normal 8 2 2 8" xfId="2584" xr:uid="{7A9368F4-D3C7-4B00-8F15-1F7CBEEB57A3}"/>
    <cellStyle name="Normal 8 2 2 9" xfId="2585" xr:uid="{94C5370C-531B-487D-ABDA-E3BF8189D7DF}"/>
    <cellStyle name="Normal 8 2 3" xfId="150" xr:uid="{3537B8ED-1C6D-4655-8801-99E37A38FE2A}"/>
    <cellStyle name="Normal 8 2 3 2" xfId="151" xr:uid="{48172ECA-FAA6-4A6C-ACED-2F560819739E}"/>
    <cellStyle name="Normal 8 2 3 2 2" xfId="2586" xr:uid="{9902A7C5-6845-4B8E-89F2-0EF2C72734EA}"/>
    <cellStyle name="Normal 8 2 3 2 2 2" xfId="2587" xr:uid="{2378C1ED-7E33-410A-B9D3-673BAF33519B}"/>
    <cellStyle name="Normal 8 2 3 2 2 2 2" xfId="4137" xr:uid="{1AF0FF61-9DA0-4998-B03F-484091020318}"/>
    <cellStyle name="Normal 8 2 3 2 2 2 2 2" xfId="4138" xr:uid="{7295036D-2430-4CCC-BBBF-18539C0CEC97}"/>
    <cellStyle name="Normal 8 2 3 2 2 2 3" xfId="4139" xr:uid="{9D49E599-719E-4DC3-B3F4-627F29D4B8C9}"/>
    <cellStyle name="Normal 8 2 3 2 2 3" xfId="2588" xr:uid="{FEE9D821-EBAC-43B4-A212-BAE290BC5FD4}"/>
    <cellStyle name="Normal 8 2 3 2 2 3 2" xfId="4140" xr:uid="{3324E84D-D0E5-48B1-AECF-8A4400D40069}"/>
    <cellStyle name="Normal 8 2 3 2 2 4" xfId="2589" xr:uid="{1221EB24-8979-4EEB-9BD5-5204DCA5E893}"/>
    <cellStyle name="Normal 8 2 3 2 3" xfId="2590" xr:uid="{1DC210D8-628C-4A17-AB35-BDA3DF7A8E83}"/>
    <cellStyle name="Normal 8 2 3 2 3 2" xfId="2591" xr:uid="{83EB92B5-F09F-4D85-A56B-1BD305E1BE31}"/>
    <cellStyle name="Normal 8 2 3 2 3 2 2" xfId="4141" xr:uid="{AFA8BEA4-F3B7-4D3C-A195-056B804F6654}"/>
    <cellStyle name="Normal 8 2 3 2 3 3" xfId="2592" xr:uid="{5C8581DD-839D-46A7-890F-5AA0F26CB5D0}"/>
    <cellStyle name="Normal 8 2 3 2 3 4" xfId="2593" xr:uid="{918A9C30-B0ED-4EAC-878F-690A6B2139C7}"/>
    <cellStyle name="Normal 8 2 3 2 4" xfId="2594" xr:uid="{0FB00390-16BF-41EC-8EB3-4E0FCC7D2838}"/>
    <cellStyle name="Normal 8 2 3 2 4 2" xfId="4142" xr:uid="{F859BB78-96D1-40C4-A947-D447D041AF63}"/>
    <cellStyle name="Normal 8 2 3 2 5" xfId="2595" xr:uid="{07CCB3D0-2604-46B9-8952-3CCF1C8FA1C0}"/>
    <cellStyle name="Normal 8 2 3 2 6" xfId="2596" xr:uid="{55022BA7-6F63-43AF-A494-821F218FA510}"/>
    <cellStyle name="Normal 8 2 3 3" xfId="2597" xr:uid="{5DAC0615-0929-48F1-9487-FA895DEFD606}"/>
    <cellStyle name="Normal 8 2 3 3 2" xfId="2598" xr:uid="{09DDC083-4E94-4F93-B2BC-F96279BC5853}"/>
    <cellStyle name="Normal 8 2 3 3 2 2" xfId="2599" xr:uid="{0DF65F3F-61D2-43B4-AAE0-A6B0F4461429}"/>
    <cellStyle name="Normal 8 2 3 3 2 2 2" xfId="4143" xr:uid="{2E4AE4B3-932A-41FA-A705-80B7221A0F17}"/>
    <cellStyle name="Normal 8 2 3 3 2 2 2 2" xfId="4144" xr:uid="{F84C4024-ED71-4E71-A1E1-DAC8F2CDCC3B}"/>
    <cellStyle name="Normal 8 2 3 3 2 2 3" xfId="4145" xr:uid="{3B8C4845-A665-412D-AB36-149BF0202497}"/>
    <cellStyle name="Normal 8 2 3 3 2 3" xfId="2600" xr:uid="{33B65558-3516-4F00-B49F-C674FF758CA2}"/>
    <cellStyle name="Normal 8 2 3 3 2 3 2" xfId="4146" xr:uid="{4472CF18-B2A4-4A4E-82B6-AEE924959BDA}"/>
    <cellStyle name="Normal 8 2 3 3 2 4" xfId="2601" xr:uid="{B3087029-4A90-41D1-BD76-6E0B03878646}"/>
    <cellStyle name="Normal 8 2 3 3 3" xfId="2602" xr:uid="{8CC8888F-260F-4257-AA6B-19DAB3C99ED3}"/>
    <cellStyle name="Normal 8 2 3 3 3 2" xfId="4147" xr:uid="{E48E651F-8D03-4EE6-9D2D-B08CF3B3C4AD}"/>
    <cellStyle name="Normal 8 2 3 3 3 2 2" xfId="4148" xr:uid="{F8381442-73B9-4A51-A5AC-5883353952ED}"/>
    <cellStyle name="Normal 8 2 3 3 3 3" xfId="4149" xr:uid="{2E6C9AD0-D14F-4862-B40C-B7BE900628BD}"/>
    <cellStyle name="Normal 8 2 3 3 4" xfId="2603" xr:uid="{42AF9395-C187-440B-A27A-7FE0AD4053C7}"/>
    <cellStyle name="Normal 8 2 3 3 4 2" xfId="4150" xr:uid="{5A8F2151-7065-408E-8FE9-1333B4CD14CD}"/>
    <cellStyle name="Normal 8 2 3 3 5" xfId="2604" xr:uid="{920F48B6-F7D6-404B-B93D-BA37B10E510A}"/>
    <cellStyle name="Normal 8 2 3 4" xfId="2605" xr:uid="{8DBC9ECD-EC2F-4EA2-B31A-AEEA4FCD30C8}"/>
    <cellStyle name="Normal 8 2 3 4 2" xfId="2606" xr:uid="{8F924E3F-7376-48FD-9E28-A76F0CF1317F}"/>
    <cellStyle name="Normal 8 2 3 4 2 2" xfId="4151" xr:uid="{08ED058F-BBA3-449A-AE95-B9C2EE5FB366}"/>
    <cellStyle name="Normal 8 2 3 4 2 2 2" xfId="4152" xr:uid="{1C1EBEB0-1D4B-436C-B773-21861AF3CBF3}"/>
    <cellStyle name="Normal 8 2 3 4 2 3" xfId="4153" xr:uid="{08159F58-622F-4DA2-91A8-041BF2D65554}"/>
    <cellStyle name="Normal 8 2 3 4 3" xfId="2607" xr:uid="{D0373F24-3324-4E61-8B04-0D866C43EF4C}"/>
    <cellStyle name="Normal 8 2 3 4 3 2" xfId="4154" xr:uid="{1F8D4575-6A35-483F-955F-123FECA2AEF8}"/>
    <cellStyle name="Normal 8 2 3 4 4" xfId="2608" xr:uid="{AEE2B442-FBC9-4714-AE48-67FB2D7C01C0}"/>
    <cellStyle name="Normal 8 2 3 5" xfId="2609" xr:uid="{D02108E8-95D5-4695-8648-F8F7A373B76F}"/>
    <cellStyle name="Normal 8 2 3 5 2" xfId="2610" xr:uid="{1BA44C66-38AF-413C-803D-C152941593DE}"/>
    <cellStyle name="Normal 8 2 3 5 2 2" xfId="4155" xr:uid="{E0C3B341-248F-48A5-9DE8-DA79E0EF08A5}"/>
    <cellStyle name="Normal 8 2 3 5 3" xfId="2611" xr:uid="{75D16C26-85CF-4EEC-A63E-9AAA69589D73}"/>
    <cellStyle name="Normal 8 2 3 5 4" xfId="2612" xr:uid="{12D3538C-4EC7-4F6A-9C5D-D15092B2F841}"/>
    <cellStyle name="Normal 8 2 3 6" xfId="2613" xr:uid="{A0437AE8-2DC6-4916-90EA-66790A1B58EC}"/>
    <cellStyle name="Normal 8 2 3 6 2" xfId="4156" xr:uid="{44CA3AD6-1048-4DBB-91C3-B169D2277009}"/>
    <cellStyle name="Normal 8 2 3 7" xfId="2614" xr:uid="{6342F588-1838-4E00-B18B-8C3F3494B5AE}"/>
    <cellStyle name="Normal 8 2 3 8" xfId="2615" xr:uid="{920A8D70-86EC-40F1-8830-F8AE01178956}"/>
    <cellStyle name="Normal 8 2 4" xfId="152" xr:uid="{B6F87B5F-96D4-40BD-BCCE-3A9F1E483179}"/>
    <cellStyle name="Normal 8 2 4 2" xfId="2616" xr:uid="{DBCDD60C-C8E6-4AD7-BED9-90B00E16CBDF}"/>
    <cellStyle name="Normal 8 2 4 2 2" xfId="2617" xr:uid="{9A5482FA-CCF0-4FFF-B88D-E2500D75EB42}"/>
    <cellStyle name="Normal 8 2 4 2 2 2" xfId="2618" xr:uid="{47632D08-B041-4773-9B99-55ADC8202A7D}"/>
    <cellStyle name="Normal 8 2 4 2 2 2 2" xfId="4157" xr:uid="{B675D6D7-99E7-41C0-9FE7-6BD514E0C629}"/>
    <cellStyle name="Normal 8 2 4 2 2 3" xfId="2619" xr:uid="{F14ADD18-073C-4863-9CAB-E886949BA8C3}"/>
    <cellStyle name="Normal 8 2 4 2 2 4" xfId="2620" xr:uid="{83A3F459-7611-433F-AE88-CC79FDA92C84}"/>
    <cellStyle name="Normal 8 2 4 2 3" xfId="2621" xr:uid="{24063911-AB08-49BB-ADB0-7C1B2E979252}"/>
    <cellStyle name="Normal 8 2 4 2 3 2" xfId="4158" xr:uid="{FE659FC2-7595-492D-8503-8482D583A04D}"/>
    <cellStyle name="Normal 8 2 4 2 4" xfId="2622" xr:uid="{8A23BF1D-4C1E-46DB-ABC3-2273C65FECF5}"/>
    <cellStyle name="Normal 8 2 4 2 5" xfId="2623" xr:uid="{74AACF52-6CD6-48F2-B2D4-22E77B0080A1}"/>
    <cellStyle name="Normal 8 2 4 3" xfId="2624" xr:uid="{11FB7BD9-A3B4-4BFE-B711-30D3B65110F0}"/>
    <cellStyle name="Normal 8 2 4 3 2" xfId="2625" xr:uid="{C3EF96A5-54D1-433B-BF83-63F00BE2211C}"/>
    <cellStyle name="Normal 8 2 4 3 2 2" xfId="4159" xr:uid="{151DF23A-15F2-44AB-8D14-A6D14065F897}"/>
    <cellStyle name="Normal 8 2 4 3 3" xfId="2626" xr:uid="{B77A3A1A-C767-4374-A4DF-99EF98066AEF}"/>
    <cellStyle name="Normal 8 2 4 3 4" xfId="2627" xr:uid="{856FDCAB-7AD9-46C8-9D8A-529C62873562}"/>
    <cellStyle name="Normal 8 2 4 4" xfId="2628" xr:uid="{105FD7CB-50F8-47DC-AB12-F856A5AEDFDD}"/>
    <cellStyle name="Normal 8 2 4 4 2" xfId="2629" xr:uid="{1809B407-D0FB-4CFC-9C1E-431BC34EF443}"/>
    <cellStyle name="Normal 8 2 4 4 3" xfId="2630" xr:uid="{C7E5FEF9-D16C-4DED-9A83-A5B44EB9B035}"/>
    <cellStyle name="Normal 8 2 4 4 4" xfId="2631" xr:uid="{96635EED-77F4-4EDD-BC19-836CDA0F9749}"/>
    <cellStyle name="Normal 8 2 4 5" xfId="2632" xr:uid="{04184D3B-EACF-4A14-8CC2-8C86B5A4C618}"/>
    <cellStyle name="Normal 8 2 4 6" xfId="2633" xr:uid="{B215CF2B-551E-4125-AFE1-F618A0DF809E}"/>
    <cellStyle name="Normal 8 2 4 7" xfId="2634" xr:uid="{2602A61B-21A7-48FB-A888-407E86BC3BE1}"/>
    <cellStyle name="Normal 8 2 5" xfId="2635" xr:uid="{C28A8867-63DE-4F03-B881-981DCB5029D2}"/>
    <cellStyle name="Normal 8 2 5 2" xfId="2636" xr:uid="{163828A2-A084-408E-8843-38D167448977}"/>
    <cellStyle name="Normal 8 2 5 2 2" xfId="2637" xr:uid="{7FAEF657-8F6D-46D3-89AB-53F4DDB21E6F}"/>
    <cellStyle name="Normal 8 2 5 2 2 2" xfId="4160" xr:uid="{445FE707-5051-4182-B761-773FF55AF66C}"/>
    <cellStyle name="Normal 8 2 5 2 2 2 2" xfId="4161" xr:uid="{F3007DC2-DE80-4CDF-B8EA-47B5F59BC2E3}"/>
    <cellStyle name="Normal 8 2 5 2 2 3" xfId="4162" xr:uid="{778DAD71-012E-460F-8775-F563D4D35076}"/>
    <cellStyle name="Normal 8 2 5 2 3" xfId="2638" xr:uid="{C639B4F1-4E9E-4B04-9FD8-A40D04D57CDC}"/>
    <cellStyle name="Normal 8 2 5 2 3 2" xfId="4163" xr:uid="{E3427144-19B6-4046-AB74-28684FFABC63}"/>
    <cellStyle name="Normal 8 2 5 2 4" xfId="2639" xr:uid="{3CF366BD-D384-4406-91DF-2FDDA78CDBCF}"/>
    <cellStyle name="Normal 8 2 5 3" xfId="2640" xr:uid="{E84ACEB7-1174-4C44-A29F-1AC6FFAAD0A9}"/>
    <cellStyle name="Normal 8 2 5 3 2" xfId="2641" xr:uid="{2B807D03-706E-402F-976E-80C6ED88BC14}"/>
    <cellStyle name="Normal 8 2 5 3 2 2" xfId="4164" xr:uid="{44159933-4C81-4670-9CC9-72BDD843114E}"/>
    <cellStyle name="Normal 8 2 5 3 3" xfId="2642" xr:uid="{2C4BEBA9-293C-4511-AE60-1FE68737E9B8}"/>
    <cellStyle name="Normal 8 2 5 3 4" xfId="2643" xr:uid="{3BB47BDF-9CD1-4E57-82C7-51CA760A808A}"/>
    <cellStyle name="Normal 8 2 5 4" xfId="2644" xr:uid="{95C817C6-84F4-4C11-ADF0-8707A716F5A8}"/>
    <cellStyle name="Normal 8 2 5 4 2" xfId="4165" xr:uid="{5416AAE3-86C9-4E60-99EE-BECC0E4DCB79}"/>
    <cellStyle name="Normal 8 2 5 5" xfId="2645" xr:uid="{8261E399-8BE3-4DD1-A4B5-2BD6A5C013F4}"/>
    <cellStyle name="Normal 8 2 5 6" xfId="2646" xr:uid="{B170B347-3459-42F2-9543-78BF75926A16}"/>
    <cellStyle name="Normal 8 2 6" xfId="2647" xr:uid="{2BD4A60F-8B37-4777-A619-EE4338EC7B71}"/>
    <cellStyle name="Normal 8 2 6 2" xfId="2648" xr:uid="{DDAAD621-9637-48FF-B72B-CCA7CDC8731B}"/>
    <cellStyle name="Normal 8 2 6 2 2" xfId="2649" xr:uid="{D9367017-9E02-416F-B0FF-34A261061164}"/>
    <cellStyle name="Normal 8 2 6 2 2 2" xfId="4166" xr:uid="{25989933-0E12-4437-87FB-7085CE6582AE}"/>
    <cellStyle name="Normal 8 2 6 2 3" xfId="2650" xr:uid="{8AF0223A-D813-41ED-82FD-8D32AD532011}"/>
    <cellStyle name="Normal 8 2 6 2 4" xfId="2651" xr:uid="{C6EBD20E-8C1B-4509-8EDE-24B288A6038B}"/>
    <cellStyle name="Normal 8 2 6 3" xfId="2652" xr:uid="{A1616A15-6C1C-45D5-89CC-FB2BBA237A5A}"/>
    <cellStyle name="Normal 8 2 6 3 2" xfId="4167" xr:uid="{B0B20A80-D2E7-42B2-88FE-11C8402BB1E9}"/>
    <cellStyle name="Normal 8 2 6 4" xfId="2653" xr:uid="{2FD787B2-E885-423E-AB1F-06B8A49DE954}"/>
    <cellStyle name="Normal 8 2 6 5" xfId="2654" xr:uid="{C05C1F4D-05D1-4C5F-8986-3A75494EE12D}"/>
    <cellStyle name="Normal 8 2 7" xfId="2655" xr:uid="{F69F2A5C-141A-4191-B308-F3B3EF2DB1E4}"/>
    <cellStyle name="Normal 8 2 7 2" xfId="2656" xr:uid="{5DF2EA6E-E6DF-41B3-BDC3-2F2C3DA9EEDC}"/>
    <cellStyle name="Normal 8 2 7 2 2" xfId="4168" xr:uid="{D21D3429-4152-45F2-AB42-64F06642C582}"/>
    <cellStyle name="Normal 8 2 7 3" xfId="2657" xr:uid="{9BC63C4F-B1B1-46E5-A222-4649510448E4}"/>
    <cellStyle name="Normal 8 2 7 4" xfId="2658" xr:uid="{C1C60845-BEEC-42B4-AEE7-C7ABF56A20CA}"/>
    <cellStyle name="Normal 8 2 8" xfId="2659" xr:uid="{6ECB1938-BF4A-4695-9A39-0F9F942374B5}"/>
    <cellStyle name="Normal 8 2 8 2" xfId="2660" xr:uid="{07852C6C-D0BD-430F-879C-842AD3C715CF}"/>
    <cellStyle name="Normal 8 2 8 3" xfId="2661" xr:uid="{E5D91577-C22B-421C-BBA2-B63EA196E3CF}"/>
    <cellStyle name="Normal 8 2 8 4" xfId="2662" xr:uid="{C42FEA44-E9DB-4B90-95B0-DE6270E2BD74}"/>
    <cellStyle name="Normal 8 2 9" xfId="2663" xr:uid="{63ACB43A-9328-4E62-B212-8E265D57DF8D}"/>
    <cellStyle name="Normal 8 3" xfId="153" xr:uid="{0A14BF04-3214-48F3-9475-B0580892FA96}"/>
    <cellStyle name="Normal 8 3 10" xfId="2664" xr:uid="{DC63C6B7-342B-4A8D-A6F6-146FF32BFAE6}"/>
    <cellStyle name="Normal 8 3 11" xfId="2665" xr:uid="{2D9BA239-20D6-4076-9228-11B0BBBA5F11}"/>
    <cellStyle name="Normal 8 3 2" xfId="154" xr:uid="{3CFB5D2D-2AAF-4A49-8635-023822F99445}"/>
    <cellStyle name="Normal 8 3 2 2" xfId="155" xr:uid="{CC1CB318-945B-4246-95CD-E117B47721E9}"/>
    <cellStyle name="Normal 8 3 2 2 2" xfId="2666" xr:uid="{3021447B-41AB-428B-BF1C-46B301642716}"/>
    <cellStyle name="Normal 8 3 2 2 2 2" xfId="2667" xr:uid="{C3C2E338-4942-4D0E-857E-6F0366DFB1E4}"/>
    <cellStyle name="Normal 8 3 2 2 2 2 2" xfId="2668" xr:uid="{2F6218E3-A577-481A-A4D1-1C1B1B664C16}"/>
    <cellStyle name="Normal 8 3 2 2 2 2 2 2" xfId="4169" xr:uid="{E0F5E480-5855-47CD-BC42-786AB5F1C5D0}"/>
    <cellStyle name="Normal 8 3 2 2 2 2 3" xfId="2669" xr:uid="{742CC8D9-73CD-4F07-8E1A-1C85B153CBD1}"/>
    <cellStyle name="Normal 8 3 2 2 2 2 4" xfId="2670" xr:uid="{F6DFC6C6-4900-428F-98DF-76B76D226F5B}"/>
    <cellStyle name="Normal 8 3 2 2 2 3" xfId="2671" xr:uid="{692101B5-15FA-4D58-8D0D-12A1E8362A8E}"/>
    <cellStyle name="Normal 8 3 2 2 2 3 2" xfId="2672" xr:uid="{DFE2D7B6-8CEB-4759-9250-2C2753BFB828}"/>
    <cellStyle name="Normal 8 3 2 2 2 3 3" xfId="2673" xr:uid="{CEC24D4D-1D38-4C8B-93A4-87D9F55DFDEF}"/>
    <cellStyle name="Normal 8 3 2 2 2 3 4" xfId="2674" xr:uid="{AC420476-FF7B-4F86-AB4E-E245F601F16D}"/>
    <cellStyle name="Normal 8 3 2 2 2 4" xfId="2675" xr:uid="{0DC5F487-7926-4E3C-AEAA-DDDE90AFD6AB}"/>
    <cellStyle name="Normal 8 3 2 2 2 5" xfId="2676" xr:uid="{B9BC81C9-6205-4F9B-A03B-F801769EE491}"/>
    <cellStyle name="Normal 8 3 2 2 2 6" xfId="2677" xr:uid="{5849100F-CF3D-467D-8343-1FD8F1515FE0}"/>
    <cellStyle name="Normal 8 3 2 2 3" xfId="2678" xr:uid="{FAA58282-12AA-4740-8EB7-D59C31E51DAF}"/>
    <cellStyle name="Normal 8 3 2 2 3 2" xfId="2679" xr:uid="{C7C29279-16B5-454E-BDB2-8E58EFD44736}"/>
    <cellStyle name="Normal 8 3 2 2 3 2 2" xfId="2680" xr:uid="{070FF91B-D069-475A-8C28-A5A72CA9DE87}"/>
    <cellStyle name="Normal 8 3 2 2 3 2 3" xfId="2681" xr:uid="{D716628D-012B-48B1-B711-7139F73D8953}"/>
    <cellStyle name="Normal 8 3 2 2 3 2 4" xfId="2682" xr:uid="{A323CA63-CFA6-456A-BFE3-C14AE1E8D6AD}"/>
    <cellStyle name="Normal 8 3 2 2 3 3" xfId="2683" xr:uid="{48FE67D1-66CB-4774-B981-BAD2963F04E0}"/>
    <cellStyle name="Normal 8 3 2 2 3 4" xfId="2684" xr:uid="{CF3A1530-7BE4-49CE-B025-3DE0C0924F84}"/>
    <cellStyle name="Normal 8 3 2 2 3 5" xfId="2685" xr:uid="{B89FFE42-BA9A-4434-9F62-6340D966EF83}"/>
    <cellStyle name="Normal 8 3 2 2 4" xfId="2686" xr:uid="{AC8283C4-E312-4262-A1C0-46E872C7CE0B}"/>
    <cellStyle name="Normal 8 3 2 2 4 2" xfId="2687" xr:uid="{B1612B65-FE1D-40CF-867B-1E736FC0E9CE}"/>
    <cellStyle name="Normal 8 3 2 2 4 3" xfId="2688" xr:uid="{E9DBF075-196A-477A-A779-03FC901E8C56}"/>
    <cellStyle name="Normal 8 3 2 2 4 4" xfId="2689" xr:uid="{606059DB-30A1-4577-BC30-7F765F8A059A}"/>
    <cellStyle name="Normal 8 3 2 2 5" xfId="2690" xr:uid="{B9C697EF-EFEF-4140-960F-018745AE3C73}"/>
    <cellStyle name="Normal 8 3 2 2 5 2" xfId="2691" xr:uid="{DAE5B188-4D67-4F45-9C98-73174E73C52C}"/>
    <cellStyle name="Normal 8 3 2 2 5 3" xfId="2692" xr:uid="{27ABFF4D-EE90-40DA-BB30-37B74068F5D5}"/>
    <cellStyle name="Normal 8 3 2 2 5 4" xfId="2693" xr:uid="{D1A5DF25-F7B7-4E67-912A-4F3C0CDDDBED}"/>
    <cellStyle name="Normal 8 3 2 2 6" xfId="2694" xr:uid="{B0933955-F67D-48BC-8162-9D644D3FB576}"/>
    <cellStyle name="Normal 8 3 2 2 7" xfId="2695" xr:uid="{79804885-FBE6-4F51-964D-C7495EDB9138}"/>
    <cellStyle name="Normal 8 3 2 2 8" xfId="2696" xr:uid="{7CFF18F1-A52D-4BBD-B918-3CE8DB3DB853}"/>
    <cellStyle name="Normal 8 3 2 3" xfId="2697" xr:uid="{2B097D54-F01F-4AA2-AA34-3AA65531F097}"/>
    <cellStyle name="Normal 8 3 2 3 2" xfId="2698" xr:uid="{BF670EE4-26CB-4D78-B8CF-A17358B463BA}"/>
    <cellStyle name="Normal 8 3 2 3 2 2" xfId="2699" xr:uid="{0879D5A2-909D-420D-9ED1-7025DBA3CA71}"/>
    <cellStyle name="Normal 8 3 2 3 2 2 2" xfId="4170" xr:uid="{A3B13A8F-D529-4E79-A86D-2650E584D09B}"/>
    <cellStyle name="Normal 8 3 2 3 2 2 2 2" xfId="4171" xr:uid="{7831726E-A1A2-4794-9FC2-AFB73C8EFF40}"/>
    <cellStyle name="Normal 8 3 2 3 2 2 3" xfId="4172" xr:uid="{B914915D-854F-4C5E-9B57-3BD2C3FD8DF8}"/>
    <cellStyle name="Normal 8 3 2 3 2 3" xfId="2700" xr:uid="{E5E047FB-7AAF-4B19-BAEA-D718E3443DAA}"/>
    <cellStyle name="Normal 8 3 2 3 2 3 2" xfId="4173" xr:uid="{C60C3F6A-FC28-43ED-A436-EE1D60282669}"/>
    <cellStyle name="Normal 8 3 2 3 2 4" xfId="2701" xr:uid="{CCE40047-53F2-47D2-8F35-6E04C89DE32D}"/>
    <cellStyle name="Normal 8 3 2 3 3" xfId="2702" xr:uid="{14788271-C4F4-4537-A0E6-3527BBDAA6A3}"/>
    <cellStyle name="Normal 8 3 2 3 3 2" xfId="2703" xr:uid="{0A545D9E-0105-49A4-8526-1AAF1CC064D3}"/>
    <cellStyle name="Normal 8 3 2 3 3 2 2" xfId="4174" xr:uid="{9A392E3A-D7A8-4675-85A7-D223E9199211}"/>
    <cellStyle name="Normal 8 3 2 3 3 3" xfId="2704" xr:uid="{0BFE2698-742E-428C-BCFB-42C920526AF7}"/>
    <cellStyle name="Normal 8 3 2 3 3 4" xfId="2705" xr:uid="{5F930C32-8569-482A-AF2C-4FA0C46F1F81}"/>
    <cellStyle name="Normal 8 3 2 3 4" xfId="2706" xr:uid="{643B1023-4513-4DB5-9D19-CE7488B6AE92}"/>
    <cellStyle name="Normal 8 3 2 3 4 2" xfId="4175" xr:uid="{677E25C4-8F44-4603-B642-D19805C44AF0}"/>
    <cellStyle name="Normal 8 3 2 3 5" xfId="2707" xr:uid="{4A1F60D7-03F8-44AF-A798-311C807304A1}"/>
    <cellStyle name="Normal 8 3 2 3 6" xfId="2708" xr:uid="{D4BE3DC3-9F6C-43A3-9A6B-BAEE3E3EB696}"/>
    <cellStyle name="Normal 8 3 2 4" xfId="2709" xr:uid="{0389669F-3CE2-48B9-ACE4-9F2B55AA6E2E}"/>
    <cellStyle name="Normal 8 3 2 4 2" xfId="2710" xr:uid="{83E01211-5303-44C6-A9C0-A3802375D30F}"/>
    <cellStyle name="Normal 8 3 2 4 2 2" xfId="2711" xr:uid="{1C2575F8-6255-48D9-9432-3923F909DFBC}"/>
    <cellStyle name="Normal 8 3 2 4 2 2 2" xfId="4176" xr:uid="{65E7B6A1-CC51-4714-87D3-DD884EC95E29}"/>
    <cellStyle name="Normal 8 3 2 4 2 3" xfId="2712" xr:uid="{5C55F1E7-1028-4422-89D6-182CCAA066A5}"/>
    <cellStyle name="Normal 8 3 2 4 2 4" xfId="2713" xr:uid="{298DB47B-1A3B-48A3-B53E-4970FB53201A}"/>
    <cellStyle name="Normal 8 3 2 4 3" xfId="2714" xr:uid="{F3CDAFF2-D4CD-4AC8-A24D-EABB502E4985}"/>
    <cellStyle name="Normal 8 3 2 4 3 2" xfId="4177" xr:uid="{DD978F8B-4CD5-47C8-9813-2B1B26E796D1}"/>
    <cellStyle name="Normal 8 3 2 4 4" xfId="2715" xr:uid="{3B7BC612-E25B-4DA8-AFEB-555A7AB4BA92}"/>
    <cellStyle name="Normal 8 3 2 4 5" xfId="2716" xr:uid="{E2F42752-F19C-4F07-BB3E-05FAC646A82B}"/>
    <cellStyle name="Normal 8 3 2 5" xfId="2717" xr:uid="{ECB57ED3-FDFB-413C-91BA-58CB264BE147}"/>
    <cellStyle name="Normal 8 3 2 5 2" xfId="2718" xr:uid="{BF8C94FB-B6E1-48DF-B45E-12B4985F6F35}"/>
    <cellStyle name="Normal 8 3 2 5 2 2" xfId="4178" xr:uid="{263B358B-EAA2-48B0-8AB7-0F6282C0A76B}"/>
    <cellStyle name="Normal 8 3 2 5 3" xfId="2719" xr:uid="{DFA205A1-E1A9-41FD-BCF8-313B8EE59056}"/>
    <cellStyle name="Normal 8 3 2 5 4" xfId="2720" xr:uid="{AFB17D17-50BE-448D-B620-79B595C4DA8F}"/>
    <cellStyle name="Normal 8 3 2 6" xfId="2721" xr:uid="{2DAF99E7-B71A-4722-A46B-D97AEC11F994}"/>
    <cellStyle name="Normal 8 3 2 6 2" xfId="2722" xr:uid="{244DB0A5-0113-4D5C-9F65-84B2A15678FF}"/>
    <cellStyle name="Normal 8 3 2 6 3" xfId="2723" xr:uid="{601C7C71-22AC-4AAE-9B75-5A35CF3BD487}"/>
    <cellStyle name="Normal 8 3 2 6 4" xfId="2724" xr:uid="{AE98D4D9-C6CB-4E56-8F30-D78B974240DD}"/>
    <cellStyle name="Normal 8 3 2 7" xfId="2725" xr:uid="{45488A64-FA9A-419C-99B6-42A08A4B9822}"/>
    <cellStyle name="Normal 8 3 2 8" xfId="2726" xr:uid="{CB97C914-5BA0-4B83-815C-44806F5923B1}"/>
    <cellStyle name="Normal 8 3 2 9" xfId="2727" xr:uid="{E8D7A016-8C3C-4925-B57E-98B64607F14A}"/>
    <cellStyle name="Normal 8 3 3" xfId="156" xr:uid="{84C82F39-CBFA-4A01-8525-18339652EA35}"/>
    <cellStyle name="Normal 8 3 3 2" xfId="157" xr:uid="{95A471C8-03CD-482E-87AC-3782BB00AD97}"/>
    <cellStyle name="Normal 8 3 3 2 2" xfId="2728" xr:uid="{ED3612D7-9FFD-49CF-80F4-E57EBC45EEA7}"/>
    <cellStyle name="Normal 8 3 3 2 2 2" xfId="2729" xr:uid="{F22F9D76-19B4-4717-B3FB-ED3AD753FB06}"/>
    <cellStyle name="Normal 8 3 3 2 2 2 2" xfId="4179" xr:uid="{DEEE381F-F56B-499D-B151-79B74048E682}"/>
    <cellStyle name="Normal 8 3 3 2 2 3" xfId="2730" xr:uid="{E54C17F9-8F8A-44EF-B97C-3864FCD3DA66}"/>
    <cellStyle name="Normal 8 3 3 2 2 4" xfId="2731" xr:uid="{80334D8F-BECC-4127-8161-352CECE85851}"/>
    <cellStyle name="Normal 8 3 3 2 3" xfId="2732" xr:uid="{10C55F55-550F-4FEB-9054-9B5F2ACF497C}"/>
    <cellStyle name="Normal 8 3 3 2 3 2" xfId="2733" xr:uid="{C7077C20-680F-4B1F-ABE9-84A19EA53A79}"/>
    <cellStyle name="Normal 8 3 3 2 3 3" xfId="2734" xr:uid="{D57BF86E-AEC7-4C12-80C7-ACAF96E1AD53}"/>
    <cellStyle name="Normal 8 3 3 2 3 4" xfId="2735" xr:uid="{F75F2337-6485-443C-8C9B-CEB441F919EE}"/>
    <cellStyle name="Normal 8 3 3 2 4" xfId="2736" xr:uid="{1F6A544A-9CFE-48DC-A0E4-C840DDB52BF7}"/>
    <cellStyle name="Normal 8 3 3 2 5" xfId="2737" xr:uid="{36849051-87A8-4290-853C-122E04F5EE98}"/>
    <cellStyle name="Normal 8 3 3 2 6" xfId="2738" xr:uid="{986275DA-8528-4CBD-80AA-18BE089E82DC}"/>
    <cellStyle name="Normal 8 3 3 3" xfId="2739" xr:uid="{39D8DE5F-0567-4896-8F39-F8DA776D7D67}"/>
    <cellStyle name="Normal 8 3 3 3 2" xfId="2740" xr:uid="{8D0E1A77-2DB2-480C-859C-77D421A68CCA}"/>
    <cellStyle name="Normal 8 3 3 3 2 2" xfId="2741" xr:uid="{E2D0D426-AE5B-4A04-9F03-82D2F2CEA2E4}"/>
    <cellStyle name="Normal 8 3 3 3 2 3" xfId="2742" xr:uid="{0986D5F1-F47C-4AEA-A2FA-8F3C6B203A01}"/>
    <cellStyle name="Normal 8 3 3 3 2 4" xfId="2743" xr:uid="{76BB5282-7FFF-42C2-82E8-36AF591CABE4}"/>
    <cellStyle name="Normal 8 3 3 3 3" xfId="2744" xr:uid="{F0AACFAC-FB0A-4E73-B505-FF0336403539}"/>
    <cellStyle name="Normal 8 3 3 3 4" xfId="2745" xr:uid="{61C91092-46BB-4E9F-9CA4-90CD59ADDDE7}"/>
    <cellStyle name="Normal 8 3 3 3 5" xfId="2746" xr:uid="{810F9CB9-13C2-43F8-B950-AFB4778ED4B8}"/>
    <cellStyle name="Normal 8 3 3 4" xfId="2747" xr:uid="{AAA61596-8740-42A1-AB57-25700CDED865}"/>
    <cellStyle name="Normal 8 3 3 4 2" xfId="2748" xr:uid="{8901C53C-A616-41E9-8C3E-4559435E1CA9}"/>
    <cellStyle name="Normal 8 3 3 4 3" xfId="2749" xr:uid="{31EEAC1B-2C2B-459C-A6AA-FB94B384ADB7}"/>
    <cellStyle name="Normal 8 3 3 4 4" xfId="2750" xr:uid="{74AA82FF-FAE5-4C73-B814-8474315AC993}"/>
    <cellStyle name="Normal 8 3 3 5" xfId="2751" xr:uid="{0F5DA8BB-5AAA-4F95-A111-BACE599042D6}"/>
    <cellStyle name="Normal 8 3 3 5 2" xfId="2752" xr:uid="{758E037B-ACB0-4D4F-BF43-2AEA5B23F7DC}"/>
    <cellStyle name="Normal 8 3 3 5 3" xfId="2753" xr:uid="{8A64279F-6CDB-4893-83BE-7CC1734635DF}"/>
    <cellStyle name="Normal 8 3 3 5 4" xfId="2754" xr:uid="{D1EFBE2E-DDB2-42BE-AD83-C1C1540DE21F}"/>
    <cellStyle name="Normal 8 3 3 6" xfId="2755" xr:uid="{8B13BC45-0E55-4DC5-9F25-488728305F1E}"/>
    <cellStyle name="Normal 8 3 3 7" xfId="2756" xr:uid="{CA81A539-43DD-4711-801A-EC40E05E1E2B}"/>
    <cellStyle name="Normal 8 3 3 8" xfId="2757" xr:uid="{227EB972-37F8-4406-B50E-9E856101B94B}"/>
    <cellStyle name="Normal 8 3 4" xfId="158" xr:uid="{E9222388-42AC-4C9E-9FB7-8993C5121DF1}"/>
    <cellStyle name="Normal 8 3 4 2" xfId="2758" xr:uid="{19E1547D-E2EE-4B3E-89CF-29B58E05E242}"/>
    <cellStyle name="Normal 8 3 4 2 2" xfId="2759" xr:uid="{CD4DFC78-A869-4939-8CBE-779DBB749AFD}"/>
    <cellStyle name="Normal 8 3 4 2 2 2" xfId="2760" xr:uid="{BB3E2669-16EC-4C78-995A-33FA51B2B34B}"/>
    <cellStyle name="Normal 8 3 4 2 2 2 2" xfId="4180" xr:uid="{200A1885-CFC4-4096-84D8-750C49B79F6D}"/>
    <cellStyle name="Normal 8 3 4 2 2 3" xfId="2761" xr:uid="{AEE8A1A1-3CF3-4C15-A546-7048E9FB1A19}"/>
    <cellStyle name="Normal 8 3 4 2 2 4" xfId="2762" xr:uid="{CD9C9CBC-87D5-4002-8D15-50363C9A11B5}"/>
    <cellStyle name="Normal 8 3 4 2 3" xfId="2763" xr:uid="{4A1FB291-C8A4-4B1C-B78F-CA6FD1D9EC74}"/>
    <cellStyle name="Normal 8 3 4 2 3 2" xfId="4181" xr:uid="{BFB0A329-BD50-4E11-AC57-6B2121866D89}"/>
    <cellStyle name="Normal 8 3 4 2 4" xfId="2764" xr:uid="{D14B3396-2504-43BD-91FA-4505711806B1}"/>
    <cellStyle name="Normal 8 3 4 2 5" xfId="2765" xr:uid="{742F93FF-0A70-4CBE-8FF8-FA11D832F2E9}"/>
    <cellStyle name="Normal 8 3 4 3" xfId="2766" xr:uid="{6C10CD0C-5F5F-493A-86F3-87A2069C0F4F}"/>
    <cellStyle name="Normal 8 3 4 3 2" xfId="2767" xr:uid="{33B5D2DE-C3B9-4AB1-BDDF-0E33C636AD64}"/>
    <cellStyle name="Normal 8 3 4 3 2 2" xfId="4182" xr:uid="{DAB97B56-D57B-46B3-8E82-747BA83D71CC}"/>
    <cellStyle name="Normal 8 3 4 3 3" xfId="2768" xr:uid="{29DA4027-6EC0-49F3-B0DC-767827A8ED5D}"/>
    <cellStyle name="Normal 8 3 4 3 4" xfId="2769" xr:uid="{B3A1C566-3CB8-45F5-832D-73E6A26D7F03}"/>
    <cellStyle name="Normal 8 3 4 4" xfId="2770" xr:uid="{1AE935DD-24B3-4006-8710-D6B5EAFC7C4F}"/>
    <cellStyle name="Normal 8 3 4 4 2" xfId="2771" xr:uid="{0F446AD3-B7E3-4C18-A2A0-3B3219A2A1A1}"/>
    <cellStyle name="Normal 8 3 4 4 3" xfId="2772" xr:uid="{C7C65C66-E8DD-4742-A0B9-B5D047DC88D6}"/>
    <cellStyle name="Normal 8 3 4 4 4" xfId="2773" xr:uid="{0DEA3393-516E-4CE3-9ADD-84AA15B88A40}"/>
    <cellStyle name="Normal 8 3 4 5" xfId="2774" xr:uid="{126A45B2-E877-4B67-A822-4204C2512BEF}"/>
    <cellStyle name="Normal 8 3 4 6" xfId="2775" xr:uid="{5833D047-6EBC-4C7A-A927-C3C77A0B272A}"/>
    <cellStyle name="Normal 8 3 4 7" xfId="2776" xr:uid="{0DCE2BB8-1022-48D8-86F4-2FE2ACEE155A}"/>
    <cellStyle name="Normal 8 3 5" xfId="2777" xr:uid="{E160CB95-81CC-4FBB-A7FD-5A7412DD4CF9}"/>
    <cellStyle name="Normal 8 3 5 2" xfId="2778" xr:uid="{8385714B-5020-4535-9BBF-77FE7D8272ED}"/>
    <cellStyle name="Normal 8 3 5 2 2" xfId="2779" xr:uid="{EAFBAC9E-BABF-4311-B938-C0C26A9F5711}"/>
    <cellStyle name="Normal 8 3 5 2 2 2" xfId="4183" xr:uid="{E184447E-6019-453C-A5CC-666AAB41E034}"/>
    <cellStyle name="Normal 8 3 5 2 3" xfId="2780" xr:uid="{1D50ADA7-D8A1-4881-A4E0-A3173B40FA90}"/>
    <cellStyle name="Normal 8 3 5 2 4" xfId="2781" xr:uid="{C9DF0DBC-72D5-453A-93FB-78B9A97D239B}"/>
    <cellStyle name="Normal 8 3 5 3" xfId="2782" xr:uid="{639D853C-7F5B-425A-AC7C-794B7BBECCA3}"/>
    <cellStyle name="Normal 8 3 5 3 2" xfId="2783" xr:uid="{06DF3806-A6E9-438C-B7BB-56F57894B9CE}"/>
    <cellStyle name="Normal 8 3 5 3 3" xfId="2784" xr:uid="{010D8ABE-F580-4AF4-9F8F-F0427BE3A5E7}"/>
    <cellStyle name="Normal 8 3 5 3 4" xfId="2785" xr:uid="{CC1191E7-514F-4160-BA47-9EF0C0E6732C}"/>
    <cellStyle name="Normal 8 3 5 4" xfId="2786" xr:uid="{94DF917B-6604-456A-A811-807C99F1B188}"/>
    <cellStyle name="Normal 8 3 5 5" xfId="2787" xr:uid="{8DECA7FD-9364-47D7-BC02-0FF3AFE6ADC1}"/>
    <cellStyle name="Normal 8 3 5 6" xfId="2788" xr:uid="{1D93C3AA-B74A-49D8-98C7-F246E9097965}"/>
    <cellStyle name="Normal 8 3 6" xfId="2789" xr:uid="{08C2EBD8-B508-4980-BB3C-ECAE83F85655}"/>
    <cellStyle name="Normal 8 3 6 2" xfId="2790" xr:uid="{7A49D1B6-256E-4981-8B99-E2D1DD805732}"/>
    <cellStyle name="Normal 8 3 6 2 2" xfId="2791" xr:uid="{23100E34-C204-43AF-8CB4-CD267CF506A8}"/>
    <cellStyle name="Normal 8 3 6 2 3" xfId="2792" xr:uid="{F1505B51-A874-48AC-9679-0F17B2A22FD1}"/>
    <cellStyle name="Normal 8 3 6 2 4" xfId="2793" xr:uid="{2E781C8A-8189-4BBE-959F-63A7B613DEDF}"/>
    <cellStyle name="Normal 8 3 6 3" xfId="2794" xr:uid="{396E6FC4-7090-424F-A8BC-2A4D8D23215C}"/>
    <cellStyle name="Normal 8 3 6 4" xfId="2795" xr:uid="{FC3FB9D2-1CD0-4AEB-8B6D-3A2245089455}"/>
    <cellStyle name="Normal 8 3 6 5" xfId="2796" xr:uid="{8315207C-D435-4E2D-ABA8-1EC494ECA7B5}"/>
    <cellStyle name="Normal 8 3 7" xfId="2797" xr:uid="{7A80BEEC-9A01-4DBB-A42A-290C3A54D001}"/>
    <cellStyle name="Normal 8 3 7 2" xfId="2798" xr:uid="{31135F63-9E73-49C3-AFEC-0FBC102E26A0}"/>
    <cellStyle name="Normal 8 3 7 3" xfId="2799" xr:uid="{5E98E222-4CC3-413C-B67E-911F88DF2DA7}"/>
    <cellStyle name="Normal 8 3 7 4" xfId="2800" xr:uid="{5C2818EE-0B2E-4841-A6B8-406A26A38B79}"/>
    <cellStyle name="Normal 8 3 8" xfId="2801" xr:uid="{7A7CD3FB-08EF-48E7-86BC-AF33D0478A02}"/>
    <cellStyle name="Normal 8 3 8 2" xfId="2802" xr:uid="{72E80CDC-B379-4E5E-A3BD-1AE7DF7B0930}"/>
    <cellStyle name="Normal 8 3 8 3" xfId="2803" xr:uid="{2BE8B9B9-CBCE-4C0C-BB28-EFE492AD1274}"/>
    <cellStyle name="Normal 8 3 8 4" xfId="2804" xr:uid="{2BC2E195-75B9-43E9-BB9F-6BF2C1C7567B}"/>
    <cellStyle name="Normal 8 3 9" xfId="2805" xr:uid="{ADF0E52A-86A8-47D3-911F-55C3957E538F}"/>
    <cellStyle name="Normal 8 4" xfId="159" xr:uid="{EB21AF67-1CE4-442D-BFB3-3A90D2201B04}"/>
    <cellStyle name="Normal 8 4 10" xfId="2806" xr:uid="{9DA312C9-2ACC-4BC1-A773-995C2246F37B}"/>
    <cellStyle name="Normal 8 4 11" xfId="2807" xr:uid="{3E82C22F-0AFB-4689-B92B-4111CC221EDC}"/>
    <cellStyle name="Normal 8 4 2" xfId="160" xr:uid="{65DFBD1E-682D-424E-91B2-576D6209AE4F}"/>
    <cellStyle name="Normal 8 4 2 2" xfId="2808" xr:uid="{F20BE75A-8352-4F8E-9CB6-B7B46CEC5609}"/>
    <cellStyle name="Normal 8 4 2 2 2" xfId="2809" xr:uid="{65366B0D-F66D-48A3-91BA-1BA5CB4B5B12}"/>
    <cellStyle name="Normal 8 4 2 2 2 2" xfId="2810" xr:uid="{9A360A2D-A8C5-490F-B6EF-A104A017DCD1}"/>
    <cellStyle name="Normal 8 4 2 2 2 2 2" xfId="2811" xr:uid="{26DFCDE3-7D00-45E1-AFBF-DEAD1DEA6CDA}"/>
    <cellStyle name="Normal 8 4 2 2 2 2 2 2" xfId="4428" xr:uid="{B4EEE7B5-C68F-4BAA-BD4F-BE5D5137813B}"/>
    <cellStyle name="Normal 8 4 2 2 2 2 3" xfId="2812" xr:uid="{893C3CCF-085E-4CFC-8BE4-2DCBCE5E2932}"/>
    <cellStyle name="Normal 8 4 2 2 2 2 4" xfId="2813" xr:uid="{E5A2A8B7-719B-4D2D-8577-DAD68B3A85AC}"/>
    <cellStyle name="Normal 8 4 2 2 2 3" xfId="2814" xr:uid="{BD881F88-B392-465F-A03B-B0F3BC4D130F}"/>
    <cellStyle name="Normal 8 4 2 2 2 3 2" xfId="2815" xr:uid="{D40BCBDC-4AA4-41FC-87EC-87A0C2523FD1}"/>
    <cellStyle name="Normal 8 4 2 2 2 3 3" xfId="2816" xr:uid="{A70C5103-55F6-4237-B9C0-EAEFB550F16E}"/>
    <cellStyle name="Normal 8 4 2 2 2 3 4" xfId="2817" xr:uid="{5FFA5BE5-62BB-4813-B700-B99074F9DC2C}"/>
    <cellStyle name="Normal 8 4 2 2 2 4" xfId="2818" xr:uid="{CF8460EC-7430-48ED-BB67-B5CCEF38359E}"/>
    <cellStyle name="Normal 8 4 2 2 2 5" xfId="2819" xr:uid="{AC9AC965-9818-4086-B719-4B0D62317D63}"/>
    <cellStyle name="Normal 8 4 2 2 2 6" xfId="2820" xr:uid="{AB17215C-1AA9-414C-BB18-BEAFC8745DB1}"/>
    <cellStyle name="Normal 8 4 2 2 3" xfId="2821" xr:uid="{553D4E23-7177-4A46-B933-149018853965}"/>
    <cellStyle name="Normal 8 4 2 2 3 2" xfId="2822" xr:uid="{92991FA8-CFE1-4670-B33B-2B7FAA72ABB8}"/>
    <cellStyle name="Normal 8 4 2 2 3 2 2" xfId="2823" xr:uid="{0D146132-F9A3-46BA-96ED-5AE1234606B3}"/>
    <cellStyle name="Normal 8 4 2 2 3 2 3" xfId="2824" xr:uid="{AC13E66D-EBC0-4DEF-9602-9D104111D02F}"/>
    <cellStyle name="Normal 8 4 2 2 3 2 4" xfId="2825" xr:uid="{0E0563FD-4374-4E4C-A711-619F474C963C}"/>
    <cellStyle name="Normal 8 4 2 2 3 3" xfId="2826" xr:uid="{E8D57FB4-CF6B-4741-842F-E52A8069ED10}"/>
    <cellStyle name="Normal 8 4 2 2 3 4" xfId="2827" xr:uid="{45CAC5A5-A05F-4EAB-A76F-0FF03B57D2B7}"/>
    <cellStyle name="Normal 8 4 2 2 3 5" xfId="2828" xr:uid="{986DEA02-0F28-4ED0-831B-BDDB29D39FAC}"/>
    <cellStyle name="Normal 8 4 2 2 4" xfId="2829" xr:uid="{9490E56B-7FDE-4251-B3D0-E5B6538F6E83}"/>
    <cellStyle name="Normal 8 4 2 2 4 2" xfId="2830" xr:uid="{974F3DBF-CF7B-45B1-81C2-DBF449903D0A}"/>
    <cellStyle name="Normal 8 4 2 2 4 3" xfId="2831" xr:uid="{58B5285A-CA5A-4880-89F8-AC6509F9E6DE}"/>
    <cellStyle name="Normal 8 4 2 2 4 4" xfId="2832" xr:uid="{64980A39-01DF-4CA2-924D-A04427806FCD}"/>
    <cellStyle name="Normal 8 4 2 2 5" xfId="2833" xr:uid="{A279545C-CD43-4C35-BD3C-642DCD31B379}"/>
    <cellStyle name="Normal 8 4 2 2 5 2" xfId="2834" xr:uid="{CDA8588C-1081-4D8A-846E-EE591DA39610}"/>
    <cellStyle name="Normal 8 4 2 2 5 3" xfId="2835" xr:uid="{2B71D9DC-692E-41F6-B76C-1E0A28AFA01D}"/>
    <cellStyle name="Normal 8 4 2 2 5 4" xfId="2836" xr:uid="{FD201891-13EF-46D6-B7BF-90F79819047B}"/>
    <cellStyle name="Normal 8 4 2 2 6" xfId="2837" xr:uid="{080F42E6-951E-48AF-8021-4BCD16A174C9}"/>
    <cellStyle name="Normal 8 4 2 2 7" xfId="2838" xr:uid="{2E667DEF-3B12-46AB-A295-4BD5C6933CA9}"/>
    <cellStyle name="Normal 8 4 2 2 8" xfId="2839" xr:uid="{BD21C8A2-05F5-4968-ABC5-2DD4D4EF1A4B}"/>
    <cellStyle name="Normal 8 4 2 3" xfId="2840" xr:uid="{4190D78F-EE6D-450A-8596-DD04C44E13E4}"/>
    <cellStyle name="Normal 8 4 2 3 2" xfId="2841" xr:uid="{B8EC7F07-A3C0-4D62-83A1-743E989EF15B}"/>
    <cellStyle name="Normal 8 4 2 3 2 2" xfId="2842" xr:uid="{C5E84FC1-D4A1-4513-976C-5FDAD149F1D2}"/>
    <cellStyle name="Normal 8 4 2 3 2 2 2" xfId="4429" xr:uid="{1D7455F8-8885-4253-AAAD-61C2ACAD821B}"/>
    <cellStyle name="Normal 8 4 2 3 2 3" xfId="2843" xr:uid="{5AE22225-2E78-47BE-817A-640F181A7AA1}"/>
    <cellStyle name="Normal 8 4 2 3 2 4" xfId="2844" xr:uid="{CCB7F370-25C4-4022-98F6-7DD89227F169}"/>
    <cellStyle name="Normal 8 4 2 3 3" xfId="2845" xr:uid="{7F3AC2BF-85B6-414C-837A-211BA53649CE}"/>
    <cellStyle name="Normal 8 4 2 3 3 2" xfId="2846" xr:uid="{E0F33865-424B-4684-A4FB-9313BC368BF6}"/>
    <cellStyle name="Normal 8 4 2 3 3 3" xfId="2847" xr:uid="{0E24095C-1574-47FE-B99F-F1D4D64598BD}"/>
    <cellStyle name="Normal 8 4 2 3 3 4" xfId="2848" xr:uid="{24A5D8F0-B480-494C-9C4E-823E764557D5}"/>
    <cellStyle name="Normal 8 4 2 3 4" xfId="2849" xr:uid="{B9371F30-3320-402F-B24C-3CCCA89852C4}"/>
    <cellStyle name="Normal 8 4 2 3 5" xfId="2850" xr:uid="{6B3EFC1D-9FCD-4521-B373-23F16FD12F48}"/>
    <cellStyle name="Normal 8 4 2 3 6" xfId="2851" xr:uid="{EF289C7E-20E5-4B83-A740-785DE5EB0204}"/>
    <cellStyle name="Normal 8 4 2 4" xfId="2852" xr:uid="{B1A7246F-EF6D-429D-A394-1E6A9A2E1B65}"/>
    <cellStyle name="Normal 8 4 2 4 2" xfId="2853" xr:uid="{D511C1A7-B989-46E0-9F6B-8B36DB945479}"/>
    <cellStyle name="Normal 8 4 2 4 2 2" xfId="2854" xr:uid="{42A14C50-94F0-45CA-8300-282CBCDFF1B8}"/>
    <cellStyle name="Normal 8 4 2 4 2 3" xfId="2855" xr:uid="{7324E06B-2185-4629-95F1-0D2CC1D3283E}"/>
    <cellStyle name="Normal 8 4 2 4 2 4" xfId="2856" xr:uid="{21C07F08-717D-4821-9C4E-8C7268592C6E}"/>
    <cellStyle name="Normal 8 4 2 4 3" xfId="2857" xr:uid="{EE5A6EB6-9C40-4CD8-8808-CADAFBAE3B07}"/>
    <cellStyle name="Normal 8 4 2 4 4" xfId="2858" xr:uid="{61EDEDD7-7EE4-4591-BDF1-B0C226F9315F}"/>
    <cellStyle name="Normal 8 4 2 4 5" xfId="2859" xr:uid="{C23561D5-E400-428C-A03C-F8E9900FDD24}"/>
    <cellStyle name="Normal 8 4 2 5" xfId="2860" xr:uid="{E90C16AE-2A81-444C-BDE1-C8E4EDF51B5B}"/>
    <cellStyle name="Normal 8 4 2 5 2" xfId="2861" xr:uid="{5735AEC3-473C-45C0-80A8-39CB8A26982A}"/>
    <cellStyle name="Normal 8 4 2 5 3" xfId="2862" xr:uid="{790007CB-EDD6-4CAA-8EC8-F18CC5A8328A}"/>
    <cellStyle name="Normal 8 4 2 5 4" xfId="2863" xr:uid="{8E510485-FC60-4B5A-B758-5916C2A9D00F}"/>
    <cellStyle name="Normal 8 4 2 6" xfId="2864" xr:uid="{59614E0B-A6F5-40BA-AA1A-9F4A13585D62}"/>
    <cellStyle name="Normal 8 4 2 6 2" xfId="2865" xr:uid="{941BB163-11DA-4778-AEBB-1C12057DA82C}"/>
    <cellStyle name="Normal 8 4 2 6 3" xfId="2866" xr:uid="{E191A6AD-3592-4B55-8315-A095F6038A89}"/>
    <cellStyle name="Normal 8 4 2 6 4" xfId="2867" xr:uid="{14B6E051-6ED9-435A-9B44-E7D451C0955E}"/>
    <cellStyle name="Normal 8 4 2 7" xfId="2868" xr:uid="{4AE964FC-BF40-42E6-966C-3F0485A28647}"/>
    <cellStyle name="Normal 8 4 2 8" xfId="2869" xr:uid="{E138AFB0-01E4-4BB7-95FF-3FD632493834}"/>
    <cellStyle name="Normal 8 4 2 9" xfId="2870" xr:uid="{CD3D1427-58DA-4D69-821A-4AD46FD07C4D}"/>
    <cellStyle name="Normal 8 4 3" xfId="2871" xr:uid="{94D9AF9B-2EAB-40D2-AE1E-E4CEC14E2208}"/>
    <cellStyle name="Normal 8 4 3 2" xfId="2872" xr:uid="{D5760702-94CA-409F-BD78-C12F3E7FAE2B}"/>
    <cellStyle name="Normal 8 4 3 2 2" xfId="2873" xr:uid="{C44C3D42-4F7E-44B6-AF61-80785DBCC2C9}"/>
    <cellStyle name="Normal 8 4 3 2 2 2" xfId="2874" xr:uid="{E7A5AE36-6B99-462E-A898-7DA69E1D47C7}"/>
    <cellStyle name="Normal 8 4 3 2 2 2 2" xfId="4184" xr:uid="{0E9CD470-CB1D-48BF-9107-2AC8E946E300}"/>
    <cellStyle name="Normal 8 4 3 2 2 3" xfId="2875" xr:uid="{5C7CF0D0-F3F6-4F1C-943B-669760E15D62}"/>
    <cellStyle name="Normal 8 4 3 2 2 4" xfId="2876" xr:uid="{2A9144C3-61D1-4BEE-9ECC-0B89ADF507D9}"/>
    <cellStyle name="Normal 8 4 3 2 3" xfId="2877" xr:uid="{31656385-36D8-433A-951E-300613E3CF0D}"/>
    <cellStyle name="Normal 8 4 3 2 3 2" xfId="2878" xr:uid="{843FE57C-5D1D-447C-BF14-E329981A6C1B}"/>
    <cellStyle name="Normal 8 4 3 2 3 3" xfId="2879" xr:uid="{DD4F62C2-239B-43EF-9E56-B58C4D8ADEC8}"/>
    <cellStyle name="Normal 8 4 3 2 3 4" xfId="2880" xr:uid="{55D315D3-B005-4A45-BF74-8032C7266C06}"/>
    <cellStyle name="Normal 8 4 3 2 4" xfId="2881" xr:uid="{0BDD5F92-ABCB-4678-81F2-867FA78977B3}"/>
    <cellStyle name="Normal 8 4 3 2 5" xfId="2882" xr:uid="{185CEBB5-5531-46BF-8B7E-F7335B53CDF3}"/>
    <cellStyle name="Normal 8 4 3 2 6" xfId="2883" xr:uid="{2E4172F5-1A2D-4378-ACA9-854DA692803F}"/>
    <cellStyle name="Normal 8 4 3 3" xfId="2884" xr:uid="{AAAB1346-EC1A-4CF2-906F-E707D02AD4A5}"/>
    <cellStyle name="Normal 8 4 3 3 2" xfId="2885" xr:uid="{C91AE72D-B2BC-4D37-AD47-8CE1D85D0D96}"/>
    <cellStyle name="Normal 8 4 3 3 2 2" xfId="2886" xr:uid="{E2DCE5C8-E6EE-4B45-B6C5-C517E2F54ECA}"/>
    <cellStyle name="Normal 8 4 3 3 2 3" xfId="2887" xr:uid="{E92C3337-309E-4180-84FC-C79E2C413000}"/>
    <cellStyle name="Normal 8 4 3 3 2 4" xfId="2888" xr:uid="{61A7C625-BD8B-456A-98FE-223FBC67797B}"/>
    <cellStyle name="Normal 8 4 3 3 3" xfId="2889" xr:uid="{9237767C-6099-45C0-800F-E7CE88A3B4E6}"/>
    <cellStyle name="Normal 8 4 3 3 4" xfId="2890" xr:uid="{22C53E5E-5022-4ACC-8FC3-88FB6FCAF834}"/>
    <cellStyle name="Normal 8 4 3 3 5" xfId="2891" xr:uid="{0383CECF-46E5-4682-A9DF-B9C19673B7C3}"/>
    <cellStyle name="Normal 8 4 3 4" xfId="2892" xr:uid="{F14640D5-51E3-4AD7-9498-9FE5E0CCBB72}"/>
    <cellStyle name="Normal 8 4 3 4 2" xfId="2893" xr:uid="{3C10BD4B-7FDA-4EC4-BC97-F2DA3678F24D}"/>
    <cellStyle name="Normal 8 4 3 4 3" xfId="2894" xr:uid="{3538477B-ACE3-4718-A0CD-CF4B43373366}"/>
    <cellStyle name="Normal 8 4 3 4 4" xfId="2895" xr:uid="{21B0A003-0986-42AF-B1EC-696A5D7D614D}"/>
    <cellStyle name="Normal 8 4 3 5" xfId="2896" xr:uid="{AAC482DF-EDF4-4F1F-BD38-2A78B839DC36}"/>
    <cellStyle name="Normal 8 4 3 5 2" xfId="2897" xr:uid="{9F2D1B93-3628-4FE5-A8D7-23A423888118}"/>
    <cellStyle name="Normal 8 4 3 5 3" xfId="2898" xr:uid="{992FE989-539C-4E24-9C3A-9EED2BBA56D1}"/>
    <cellStyle name="Normal 8 4 3 5 4" xfId="2899" xr:uid="{C589043B-B518-42CC-9DB6-B08692F7F7BC}"/>
    <cellStyle name="Normal 8 4 3 6" xfId="2900" xr:uid="{4BF71CFB-9B53-468C-B72C-81F6B4E203E9}"/>
    <cellStyle name="Normal 8 4 3 7" xfId="2901" xr:uid="{D53DF7F6-43C0-440F-AAAB-542316F05308}"/>
    <cellStyle name="Normal 8 4 3 8" xfId="2902" xr:uid="{E381A52D-8A6E-4C38-95F8-97A4B856E0B4}"/>
    <cellStyle name="Normal 8 4 4" xfId="2903" xr:uid="{0649D430-09E8-4C9E-80AE-1C8261C7E575}"/>
    <cellStyle name="Normal 8 4 4 2" xfId="2904" xr:uid="{585125D4-8E39-4CF5-8C94-E8BC09B95DD8}"/>
    <cellStyle name="Normal 8 4 4 2 2" xfId="2905" xr:uid="{9AB24500-16CA-4C76-BB62-EB55F128CED3}"/>
    <cellStyle name="Normal 8 4 4 2 2 2" xfId="2906" xr:uid="{130B4C24-D770-4425-90C4-C2862E459CA8}"/>
    <cellStyle name="Normal 8 4 4 2 2 3" xfId="2907" xr:uid="{2D768FE4-1839-45CA-8DD9-2A70BF876D74}"/>
    <cellStyle name="Normal 8 4 4 2 2 4" xfId="2908" xr:uid="{A719560B-0626-4209-8989-163DB8FBCFEF}"/>
    <cellStyle name="Normal 8 4 4 2 3" xfId="2909" xr:uid="{0BB38F51-ABE9-4403-869E-45B30885F46F}"/>
    <cellStyle name="Normal 8 4 4 2 4" xfId="2910" xr:uid="{3E474277-A84A-4AB0-8097-B87655F44AFC}"/>
    <cellStyle name="Normal 8 4 4 2 5" xfId="2911" xr:uid="{21EEA679-3C5D-4328-B21C-923606F2A17A}"/>
    <cellStyle name="Normal 8 4 4 3" xfId="2912" xr:uid="{CAC8468C-B304-4CFF-B725-F982F1501D3A}"/>
    <cellStyle name="Normal 8 4 4 3 2" xfId="2913" xr:uid="{0F41F635-8B70-46AC-8CED-D1348806434A}"/>
    <cellStyle name="Normal 8 4 4 3 3" xfId="2914" xr:uid="{A4EE36A6-8926-44D6-B230-D1CAE376420A}"/>
    <cellStyle name="Normal 8 4 4 3 4" xfId="2915" xr:uid="{318B9673-F241-4175-B54B-55C185A4D636}"/>
    <cellStyle name="Normal 8 4 4 4" xfId="2916" xr:uid="{D8B4DA91-901F-46B9-A24D-092BD7485A24}"/>
    <cellStyle name="Normal 8 4 4 4 2" xfId="2917" xr:uid="{82A992B2-6276-426A-A114-CC170FEF65F2}"/>
    <cellStyle name="Normal 8 4 4 4 3" xfId="2918" xr:uid="{416485D2-6D7B-4CB3-B4D0-81DFD86D3DA2}"/>
    <cellStyle name="Normal 8 4 4 4 4" xfId="2919" xr:uid="{848495C3-BE38-45E5-B589-16D867CCC175}"/>
    <cellStyle name="Normal 8 4 4 5" xfId="2920" xr:uid="{A279E022-E1C6-449D-AC3F-A04AF3603D0B}"/>
    <cellStyle name="Normal 8 4 4 6" xfId="2921" xr:uid="{66EB7E5F-A08D-416C-A9E5-70E792554FFA}"/>
    <cellStyle name="Normal 8 4 4 7" xfId="2922" xr:uid="{5E3EF61C-AEDB-4A06-8032-1EF3CD093EBD}"/>
    <cellStyle name="Normal 8 4 5" xfId="2923" xr:uid="{D72EC067-52FB-4639-8B5C-839C3D78EF23}"/>
    <cellStyle name="Normal 8 4 5 2" xfId="2924" xr:uid="{BA4A0696-B8E0-48E4-8A3F-D3DF9658299C}"/>
    <cellStyle name="Normal 8 4 5 2 2" xfId="2925" xr:uid="{ABC2AE5F-B97B-4B48-8872-D7C3CA8F1FF3}"/>
    <cellStyle name="Normal 8 4 5 2 3" xfId="2926" xr:uid="{3AA1A096-8EF7-4EA4-AA70-B164D7397F54}"/>
    <cellStyle name="Normal 8 4 5 2 4" xfId="2927" xr:uid="{961C91B8-10FC-4DD4-A618-F91C5833056D}"/>
    <cellStyle name="Normal 8 4 5 3" xfId="2928" xr:uid="{A6CC9C19-4C16-41C7-B427-8ECA3C47DABE}"/>
    <cellStyle name="Normal 8 4 5 3 2" xfId="2929" xr:uid="{580D866C-1DBF-4148-AAA0-954C2175AA38}"/>
    <cellStyle name="Normal 8 4 5 3 3" xfId="2930" xr:uid="{4BD21384-FC77-4CEB-9919-673BA3A63F3D}"/>
    <cellStyle name="Normal 8 4 5 3 4" xfId="2931" xr:uid="{9F76AA2A-8735-4FA6-91C0-C2953395D7F8}"/>
    <cellStyle name="Normal 8 4 5 4" xfId="2932" xr:uid="{5B50F3B1-F091-4094-9FB2-1D5EE1055579}"/>
    <cellStyle name="Normal 8 4 5 5" xfId="2933" xr:uid="{943CCCE5-FA5C-4889-B859-DF86DD83E476}"/>
    <cellStyle name="Normal 8 4 5 6" xfId="2934" xr:uid="{DC0F7D16-A70C-4A6F-9E17-D7C21340C947}"/>
    <cellStyle name="Normal 8 4 6" xfId="2935" xr:uid="{DA9E87E4-44B6-43B2-9A0E-5500B44BE456}"/>
    <cellStyle name="Normal 8 4 6 2" xfId="2936" xr:uid="{04595414-E8F4-462E-93E3-42D5AAF3AE41}"/>
    <cellStyle name="Normal 8 4 6 2 2" xfId="2937" xr:uid="{28E67FA9-7436-4A26-9403-1E6D2DE6A82F}"/>
    <cellStyle name="Normal 8 4 6 2 3" xfId="2938" xr:uid="{3F00ED9F-3BBA-4AED-8B26-F84E278CCAEA}"/>
    <cellStyle name="Normal 8 4 6 2 4" xfId="2939" xr:uid="{F1F344D2-667A-43F7-81CD-888C51F86668}"/>
    <cellStyle name="Normal 8 4 6 3" xfId="2940" xr:uid="{9F5A9ACE-1F95-4647-B418-5AA369A2ED67}"/>
    <cellStyle name="Normal 8 4 6 4" xfId="2941" xr:uid="{5E4F2C35-9970-494B-BAEE-33E68B1EA5CF}"/>
    <cellStyle name="Normal 8 4 6 5" xfId="2942" xr:uid="{1AFD568E-CCB6-42D3-B29A-00C8A3040241}"/>
    <cellStyle name="Normal 8 4 7" xfId="2943" xr:uid="{70A17B2D-447A-4D06-A7EE-D6D27594DB6F}"/>
    <cellStyle name="Normal 8 4 7 2" xfId="2944" xr:uid="{5CFD1F51-272B-4600-A290-9F113A3BBD9A}"/>
    <cellStyle name="Normal 8 4 7 3" xfId="2945" xr:uid="{50FEFCF9-246C-46A7-AF39-272DD3793F54}"/>
    <cellStyle name="Normal 8 4 7 4" xfId="2946" xr:uid="{B89B51AE-14CA-4161-87CB-A6FBBF59F480}"/>
    <cellStyle name="Normal 8 4 8" xfId="2947" xr:uid="{DE6A0905-7493-4D5C-BE70-51B8EF895926}"/>
    <cellStyle name="Normal 8 4 8 2" xfId="2948" xr:uid="{DCAB77AF-2F4D-44C0-9FBD-0BA16920013A}"/>
    <cellStyle name="Normal 8 4 8 3" xfId="2949" xr:uid="{66D19041-E2BA-4C46-86EF-FCF2F7F73326}"/>
    <cellStyle name="Normal 8 4 8 4" xfId="2950" xr:uid="{C3030714-C96C-46AA-9052-CD9FFE3378AA}"/>
    <cellStyle name="Normal 8 4 9" xfId="2951" xr:uid="{FB1D9F5F-D09F-4CEB-A5AD-7DBFDE1087D4}"/>
    <cellStyle name="Normal 8 5" xfId="161" xr:uid="{D1C6A12C-B0D1-4F8E-A9E0-61A5A4A887DB}"/>
    <cellStyle name="Normal 8 5 2" xfId="162" xr:uid="{C7118E13-9D82-4DA8-BB27-C91F5C5015E5}"/>
    <cellStyle name="Normal 8 5 2 2" xfId="2952" xr:uid="{7611D84B-80F7-4C92-89D0-E73A465CE87A}"/>
    <cellStyle name="Normal 8 5 2 2 2" xfId="2953" xr:uid="{3CB456D6-707C-4A7B-98C7-E02F0E7A109F}"/>
    <cellStyle name="Normal 8 5 2 2 2 2" xfId="2954" xr:uid="{552F5E8C-A6C7-459E-A71E-7E8ECFB22A46}"/>
    <cellStyle name="Normal 8 5 2 2 2 2 2" xfId="4430" xr:uid="{E4292CEC-672D-432D-9180-33F2835DD9A2}"/>
    <cellStyle name="Normal 8 5 2 2 2 3" xfId="2955" xr:uid="{8294C46D-FE64-4AB2-9FF5-BE348B87A005}"/>
    <cellStyle name="Normal 8 5 2 2 2 4" xfId="2956" xr:uid="{42942CF5-A0E5-4EFF-A071-881D70F14078}"/>
    <cellStyle name="Normal 8 5 2 2 3" xfId="2957" xr:uid="{0B59B8BF-9377-487C-8C08-A05B981C0F0B}"/>
    <cellStyle name="Normal 8 5 2 2 3 2" xfId="2958" xr:uid="{C5A522E7-1F73-48D8-B2CC-768E603E8C0D}"/>
    <cellStyle name="Normal 8 5 2 2 3 3" xfId="2959" xr:uid="{4649F0F2-C6CF-4877-BB3E-37F59E07F17A}"/>
    <cellStyle name="Normal 8 5 2 2 3 4" xfId="2960" xr:uid="{BECBDC03-B999-4D29-88E1-BE0BE88ED0AB}"/>
    <cellStyle name="Normal 8 5 2 2 4" xfId="2961" xr:uid="{E11ABC4A-1CF3-40DF-973B-A405AF06350C}"/>
    <cellStyle name="Normal 8 5 2 2 5" xfId="2962" xr:uid="{67221EC4-134A-43A2-A93E-C2D038EC7E38}"/>
    <cellStyle name="Normal 8 5 2 2 6" xfId="2963" xr:uid="{4C629D87-5019-45CD-9CFC-E7D3F3D25DF6}"/>
    <cellStyle name="Normal 8 5 2 3" xfId="2964" xr:uid="{DAEEAF3E-016C-40D2-AD49-5FD8828E5C8C}"/>
    <cellStyle name="Normal 8 5 2 3 2" xfId="2965" xr:uid="{8ADF118B-1409-4315-AA15-E9EE77E42453}"/>
    <cellStyle name="Normal 8 5 2 3 2 2" xfId="2966" xr:uid="{A21E1B9D-F6B2-4AE2-8374-469BEDB78AF6}"/>
    <cellStyle name="Normal 8 5 2 3 2 3" xfId="2967" xr:uid="{91CB4395-C2ED-4E37-97D5-FFEB90647E58}"/>
    <cellStyle name="Normal 8 5 2 3 2 4" xfId="2968" xr:uid="{5BCA2F39-C19E-4D80-9495-BA895EB5413D}"/>
    <cellStyle name="Normal 8 5 2 3 3" xfId="2969" xr:uid="{629FBC10-D1E0-4D44-B6A1-9961CD688AEF}"/>
    <cellStyle name="Normal 8 5 2 3 4" xfId="2970" xr:uid="{83E7A226-42C5-41D2-AC11-950619452897}"/>
    <cellStyle name="Normal 8 5 2 3 5" xfId="2971" xr:uid="{2F6F485B-E416-40F1-9A38-F4D99F3A266D}"/>
    <cellStyle name="Normal 8 5 2 4" xfId="2972" xr:uid="{4DE6CB64-C469-483D-A69A-DEC594BE6B28}"/>
    <cellStyle name="Normal 8 5 2 4 2" xfId="2973" xr:uid="{CBD75171-3927-47A3-B5FC-D80AFA869DDF}"/>
    <cellStyle name="Normal 8 5 2 4 3" xfId="2974" xr:uid="{3A7F51CA-DCE6-411D-B683-99B97AD7B530}"/>
    <cellStyle name="Normal 8 5 2 4 4" xfId="2975" xr:uid="{F79AD497-2A07-44F4-887A-7DE1274C020B}"/>
    <cellStyle name="Normal 8 5 2 5" xfId="2976" xr:uid="{251DCD4D-EC46-41FC-B915-4B60FB2C0515}"/>
    <cellStyle name="Normal 8 5 2 5 2" xfId="2977" xr:uid="{B69722AD-95C7-4D05-AEFE-C965DFB7A43F}"/>
    <cellStyle name="Normal 8 5 2 5 3" xfId="2978" xr:uid="{445C4025-A8A7-40DB-A14A-8E1B3F6A5FDC}"/>
    <cellStyle name="Normal 8 5 2 5 4" xfId="2979" xr:uid="{3B10C33F-41EF-45DA-9041-62FD66386247}"/>
    <cellStyle name="Normal 8 5 2 6" xfId="2980" xr:uid="{D358A14F-6D1D-4F32-AF4E-7633152FC45D}"/>
    <cellStyle name="Normal 8 5 2 7" xfId="2981" xr:uid="{D3945589-88D8-4588-ABCB-529A43702C5A}"/>
    <cellStyle name="Normal 8 5 2 8" xfId="2982" xr:uid="{DB2B86A8-8148-4DE9-8C0E-305D779E9B34}"/>
    <cellStyle name="Normal 8 5 3" xfId="2983" xr:uid="{32ACB82D-4DBE-4BCA-B47A-FB9AF694CBC9}"/>
    <cellStyle name="Normal 8 5 3 2" xfId="2984" xr:uid="{20D7019B-E745-4A32-A4CD-4705BFA28759}"/>
    <cellStyle name="Normal 8 5 3 2 2" xfId="2985" xr:uid="{EC55971F-8EF9-406C-99AE-9A92C9B71593}"/>
    <cellStyle name="Normal 8 5 3 2 2 2" xfId="4431" xr:uid="{09EDDBFB-25D1-4172-BED7-9DFE31C96ACE}"/>
    <cellStyle name="Normal 8 5 3 2 3" xfId="2986" xr:uid="{A9576110-221C-4957-9775-91A4E651381F}"/>
    <cellStyle name="Normal 8 5 3 2 4" xfId="2987" xr:uid="{7D02FDCE-A840-4677-AC53-5B0A67672294}"/>
    <cellStyle name="Normal 8 5 3 3" xfId="2988" xr:uid="{DAE006C1-DFE1-4608-A2E1-E2B4FC8EDF1D}"/>
    <cellStyle name="Normal 8 5 3 3 2" xfId="2989" xr:uid="{9319F500-23F2-4A95-94CA-CE539ADD6599}"/>
    <cellStyle name="Normal 8 5 3 3 3" xfId="2990" xr:uid="{DEC6D65B-88F8-460D-9845-B00327B48F0B}"/>
    <cellStyle name="Normal 8 5 3 3 4" xfId="2991" xr:uid="{EEF878C6-C78D-43D7-BE02-698AE7C11A8F}"/>
    <cellStyle name="Normal 8 5 3 4" xfId="2992" xr:uid="{4A58A1CB-DB9C-4354-BF59-BFA363F8E6CF}"/>
    <cellStyle name="Normal 8 5 3 5" xfId="2993" xr:uid="{7A709E05-D092-4E20-B0D4-44CCFC514681}"/>
    <cellStyle name="Normal 8 5 3 6" xfId="2994" xr:uid="{D7A2E43A-1D67-4849-B84F-AC75052A80F6}"/>
    <cellStyle name="Normal 8 5 4" xfId="2995" xr:uid="{69B84075-7110-4E40-8914-D5C229EDB34B}"/>
    <cellStyle name="Normal 8 5 4 2" xfId="2996" xr:uid="{4E273F0D-7150-4173-9198-11209FD6CE88}"/>
    <cellStyle name="Normal 8 5 4 2 2" xfId="2997" xr:uid="{CF143B14-6973-4708-9EBA-880D8EAD979B}"/>
    <cellStyle name="Normal 8 5 4 2 3" xfId="2998" xr:uid="{D7BAF0CA-C3CE-49D2-B813-F7E2AE6D4A41}"/>
    <cellStyle name="Normal 8 5 4 2 4" xfId="2999" xr:uid="{3E544A42-F02F-4719-9757-F25869AF9AF7}"/>
    <cellStyle name="Normal 8 5 4 3" xfId="3000" xr:uid="{E77A2208-4236-4228-A2FD-BEE5895295C6}"/>
    <cellStyle name="Normal 8 5 4 4" xfId="3001" xr:uid="{360F7AC8-BA2D-4058-B2EE-C316A621B457}"/>
    <cellStyle name="Normal 8 5 4 5" xfId="3002" xr:uid="{FE997613-A228-42DA-B5F7-D997653BF691}"/>
    <cellStyle name="Normal 8 5 5" xfId="3003" xr:uid="{6D799E55-16F9-41B5-860E-6706C49A19DE}"/>
    <cellStyle name="Normal 8 5 5 2" xfId="3004" xr:uid="{54237464-77E3-475F-BAC9-73CCCFCDAB92}"/>
    <cellStyle name="Normal 8 5 5 3" xfId="3005" xr:uid="{C5FA2FE0-34CA-498C-8D81-F428956CEE9A}"/>
    <cellStyle name="Normal 8 5 5 4" xfId="3006" xr:uid="{F1B6A51B-3121-439D-A823-754D17F96BAC}"/>
    <cellStyle name="Normal 8 5 6" xfId="3007" xr:uid="{8A1CF7AC-1C89-429A-9685-F69536B6D4DC}"/>
    <cellStyle name="Normal 8 5 6 2" xfId="3008" xr:uid="{2F97D51A-52AC-4540-8B06-5A32DAB168B2}"/>
    <cellStyle name="Normal 8 5 6 3" xfId="3009" xr:uid="{A554A9BF-48B4-4CCA-BE18-057CF0EB2207}"/>
    <cellStyle name="Normal 8 5 6 4" xfId="3010" xr:uid="{5B33D6D6-A0A0-4C9C-BE7F-A3B8E2F7D7F2}"/>
    <cellStyle name="Normal 8 5 7" xfId="3011" xr:uid="{EE06B872-A3A1-4016-BDE1-2A25A3F5DCAA}"/>
    <cellStyle name="Normal 8 5 8" xfId="3012" xr:uid="{D2B425C1-3A7D-4AAC-97D0-0B64C72EE0F5}"/>
    <cellStyle name="Normal 8 5 9" xfId="3013" xr:uid="{35622B93-2EEB-411D-AB5F-9488E7BCE5A9}"/>
    <cellStyle name="Normal 8 6" xfId="163" xr:uid="{FF9720E4-BC4F-4282-AA31-005BD3830977}"/>
    <cellStyle name="Normal 8 6 2" xfId="3014" xr:uid="{934EA38C-17F8-49DE-8B82-3FC0E838AD01}"/>
    <cellStyle name="Normal 8 6 2 2" xfId="3015" xr:uid="{7F618303-A79D-4965-8828-C0E06CDDD217}"/>
    <cellStyle name="Normal 8 6 2 2 2" xfId="3016" xr:uid="{B9F2EC48-4284-45AF-AFEB-E3A311A18DAF}"/>
    <cellStyle name="Normal 8 6 2 2 2 2" xfId="4185" xr:uid="{8565549D-1A36-4973-B862-EF515A53F005}"/>
    <cellStyle name="Normal 8 6 2 2 3" xfId="3017" xr:uid="{42C5AD50-221A-4C7F-A25B-4FFFC99A6D66}"/>
    <cellStyle name="Normal 8 6 2 2 4" xfId="3018" xr:uid="{F18F6AFA-061A-40E2-871E-9DE47C2093ED}"/>
    <cellStyle name="Normal 8 6 2 3" xfId="3019" xr:uid="{989ED1E1-2AF1-4ABA-87A6-DD157AF57CFD}"/>
    <cellStyle name="Normal 8 6 2 3 2" xfId="3020" xr:uid="{C9633A2A-19C3-434E-8039-FA31D7048E51}"/>
    <cellStyle name="Normal 8 6 2 3 3" xfId="3021" xr:uid="{AD81179A-F062-453F-99F7-C4D0FE40F621}"/>
    <cellStyle name="Normal 8 6 2 3 4" xfId="3022" xr:uid="{56173773-C38B-4661-BEEA-BC5DDB663152}"/>
    <cellStyle name="Normal 8 6 2 4" xfId="3023" xr:uid="{6E47DB66-039C-4227-891C-E5B6E1AC9B96}"/>
    <cellStyle name="Normal 8 6 2 5" xfId="3024" xr:uid="{48A9760E-7313-4987-90FF-A4C9D1112E0A}"/>
    <cellStyle name="Normal 8 6 2 6" xfId="3025" xr:uid="{9992E32E-E0DA-4968-92C8-687119A30F73}"/>
    <cellStyle name="Normal 8 6 3" xfId="3026" xr:uid="{9781BD5D-DD00-4683-BA09-2F0627CB69FA}"/>
    <cellStyle name="Normal 8 6 3 2" xfId="3027" xr:uid="{27B467E0-BA0E-45B5-8159-6A43774B01D5}"/>
    <cellStyle name="Normal 8 6 3 2 2" xfId="3028" xr:uid="{194A4D2E-838A-4012-9A49-C83B8EB2092F}"/>
    <cellStyle name="Normal 8 6 3 2 3" xfId="3029" xr:uid="{23A5D1EA-D694-475A-A3BC-543EF57C156F}"/>
    <cellStyle name="Normal 8 6 3 2 4" xfId="3030" xr:uid="{C08F27E7-C4B4-4029-8953-C096AC62A5CE}"/>
    <cellStyle name="Normal 8 6 3 3" xfId="3031" xr:uid="{1B155322-DA6F-4F56-829D-A74486288EC0}"/>
    <cellStyle name="Normal 8 6 3 4" xfId="3032" xr:uid="{FE51E92D-298D-4AFC-9A44-CF0CD559A52B}"/>
    <cellStyle name="Normal 8 6 3 5" xfId="3033" xr:uid="{244466BC-8487-4556-9D5F-7A36C1A778D6}"/>
    <cellStyle name="Normal 8 6 4" xfId="3034" xr:uid="{01321E1A-F262-4080-9336-C1DA7F07D592}"/>
    <cellStyle name="Normal 8 6 4 2" xfId="3035" xr:uid="{4D5E3321-2BA6-485D-B197-229198F971D7}"/>
    <cellStyle name="Normal 8 6 4 3" xfId="3036" xr:uid="{3C13D895-0D7C-47EB-8AB2-0E74977102BB}"/>
    <cellStyle name="Normal 8 6 4 4" xfId="3037" xr:uid="{98616306-F2D2-4C8C-84DD-AE37618D38C3}"/>
    <cellStyle name="Normal 8 6 5" xfId="3038" xr:uid="{7D6F11D3-25B8-4D2A-8CDC-7DA942782C70}"/>
    <cellStyle name="Normal 8 6 5 2" xfId="3039" xr:uid="{BFCEBB92-7618-4CAF-B4CE-65A6CA36F40A}"/>
    <cellStyle name="Normal 8 6 5 3" xfId="3040" xr:uid="{D95C7842-DFA3-4856-9D9A-43FEF26930EE}"/>
    <cellStyle name="Normal 8 6 5 4" xfId="3041" xr:uid="{A2598DB6-8544-406D-A93F-60D5A4CA3759}"/>
    <cellStyle name="Normal 8 6 6" xfId="3042" xr:uid="{267CD37B-911D-4E78-AD34-EB068A4160AF}"/>
    <cellStyle name="Normal 8 6 7" xfId="3043" xr:uid="{66A16A13-A264-45BE-B9D3-D8D560905EB6}"/>
    <cellStyle name="Normal 8 6 8" xfId="3044" xr:uid="{8187E17B-D60F-4B7E-8AFE-4E14A3E5F600}"/>
    <cellStyle name="Normal 8 7" xfId="3045" xr:uid="{20DCE6E8-A6D2-4731-B3BA-73E7E02279B0}"/>
    <cellStyle name="Normal 8 7 2" xfId="3046" xr:uid="{AE195B50-07F0-4615-AD09-ED95D64C903C}"/>
    <cellStyle name="Normal 8 7 2 2" xfId="3047" xr:uid="{DCD9261D-082C-4725-A198-7704B9273AD0}"/>
    <cellStyle name="Normal 8 7 2 2 2" xfId="3048" xr:uid="{8836A41A-C504-4FE7-B696-C8DC87787FC5}"/>
    <cellStyle name="Normal 8 7 2 2 3" xfId="3049" xr:uid="{07F641BF-5D58-48F8-9B0F-FDD181E9804F}"/>
    <cellStyle name="Normal 8 7 2 2 4" xfId="3050" xr:uid="{1C2AF7F5-7C4D-4BAA-BA4D-C10072B7358D}"/>
    <cellStyle name="Normal 8 7 2 3" xfId="3051" xr:uid="{A78B0227-9037-455A-868E-EE60FF6E7433}"/>
    <cellStyle name="Normal 8 7 2 4" xfId="3052" xr:uid="{9A951319-9531-40A7-B2FC-742B0AD3B08A}"/>
    <cellStyle name="Normal 8 7 2 5" xfId="3053" xr:uid="{F173D51C-C226-4F26-8966-A1957F5F802A}"/>
    <cellStyle name="Normal 8 7 3" xfId="3054" xr:uid="{B5158811-418A-4799-A447-E2326B40B9A5}"/>
    <cellStyle name="Normal 8 7 3 2" xfId="3055" xr:uid="{2E659D20-52AB-4C13-8576-01CC20DDCE4C}"/>
    <cellStyle name="Normal 8 7 3 3" xfId="3056" xr:uid="{8108FBA5-B3A3-4BD5-9DA4-22657A8AC7CB}"/>
    <cellStyle name="Normal 8 7 3 4" xfId="3057" xr:uid="{A1084F22-779E-4941-AA63-B43EEB5C1B47}"/>
    <cellStyle name="Normal 8 7 4" xfId="3058" xr:uid="{93B269A6-A7CD-4A40-976B-A0EDA02EE572}"/>
    <cellStyle name="Normal 8 7 4 2" xfId="3059" xr:uid="{7F8103B4-69DA-45BC-83B3-D4A6C7728EE3}"/>
    <cellStyle name="Normal 8 7 4 3" xfId="3060" xr:uid="{82A28466-4864-4BFE-B7F8-92801E3B288D}"/>
    <cellStyle name="Normal 8 7 4 4" xfId="3061" xr:uid="{AC0182BE-D999-436D-8D45-43F23F8ACF98}"/>
    <cellStyle name="Normal 8 7 5" xfId="3062" xr:uid="{6784D8D5-A4B6-4F34-9102-316235F651AA}"/>
    <cellStyle name="Normal 8 7 6" xfId="3063" xr:uid="{28046A0A-0059-4827-8D7F-733EBD12238B}"/>
    <cellStyle name="Normal 8 7 7" xfId="3064" xr:uid="{E84DAFA1-AAA4-4869-9ADF-749BA8765900}"/>
    <cellStyle name="Normal 8 8" xfId="3065" xr:uid="{D4243D8E-2499-4E16-B93A-EAE8D0B5AAAE}"/>
    <cellStyle name="Normal 8 8 2" xfId="3066" xr:uid="{E81D3DAA-44BC-4448-8D7E-558474AEC839}"/>
    <cellStyle name="Normal 8 8 2 2" xfId="3067" xr:uid="{205EBDB1-D156-4C05-AC63-DFDCBBDEAA05}"/>
    <cellStyle name="Normal 8 8 2 3" xfId="3068" xr:uid="{9707DAA5-E4C0-4F39-B7AC-EBDE0F87EE39}"/>
    <cellStyle name="Normal 8 8 2 4" xfId="3069" xr:uid="{025B8516-8888-45CC-8F85-13FA50285EDB}"/>
    <cellStyle name="Normal 8 8 3" xfId="3070" xr:uid="{6BACF3A3-CABA-49B7-866A-78B2751F64D4}"/>
    <cellStyle name="Normal 8 8 3 2" xfId="3071" xr:uid="{0C89F212-AF97-4B12-84BE-12F5A2F6794C}"/>
    <cellStyle name="Normal 8 8 3 3" xfId="3072" xr:uid="{C88D1F30-7513-4959-9DF4-B272E1E3DCD0}"/>
    <cellStyle name="Normal 8 8 3 4" xfId="3073" xr:uid="{785AC87B-F487-4F28-9218-122CB3245381}"/>
    <cellStyle name="Normal 8 8 4" xfId="3074" xr:uid="{26A23893-BD1B-4AED-A806-A40FF3324EA2}"/>
    <cellStyle name="Normal 8 8 5" xfId="3075" xr:uid="{1EEEAB70-A736-4212-A89D-33442608635E}"/>
    <cellStyle name="Normal 8 8 6" xfId="3076" xr:uid="{6A3192E1-FC8D-4F3D-8F93-785BAC956A68}"/>
    <cellStyle name="Normal 8 9" xfId="3077" xr:uid="{0BB5B4A2-C482-4952-806B-A6F247B0B241}"/>
    <cellStyle name="Normal 8 9 2" xfId="3078" xr:uid="{10A21D10-DC91-4F0A-B52B-912D68BDE9CB}"/>
    <cellStyle name="Normal 8 9 2 2" xfId="3079" xr:uid="{24A4F08F-6A25-474C-837E-DF1F94283E54}"/>
    <cellStyle name="Normal 8 9 2 2 2" xfId="4381" xr:uid="{FB98FADE-8F64-4DF8-9242-9B2192B3BC07}"/>
    <cellStyle name="Normal 8 9 2 3" xfId="3080" xr:uid="{65491490-BD9A-48F6-97D2-6528AD71527C}"/>
    <cellStyle name="Normal 8 9 2 4" xfId="3081" xr:uid="{082F3846-95B1-4C89-B1F2-6D09DF3EA88B}"/>
    <cellStyle name="Normal 8 9 3" xfId="3082" xr:uid="{7D6AD113-0154-4416-A28C-A570D6C10646}"/>
    <cellStyle name="Normal 8 9 4" xfId="3083" xr:uid="{5FFB785A-4F6B-4B43-B91C-8C4DD11B9813}"/>
    <cellStyle name="Normal 8 9 5" xfId="3084" xr:uid="{C3215C07-761E-44BB-B022-6825735BF941}"/>
    <cellStyle name="Normal 9" xfId="164" xr:uid="{1C357261-95C7-49EE-B9F8-109A857749F3}"/>
    <cellStyle name="Normal 9 10" xfId="3085" xr:uid="{12FA4AEC-68BC-42CB-AAE6-960849C1B919}"/>
    <cellStyle name="Normal 9 10 2" xfId="3086" xr:uid="{0054DA4A-D1BF-4402-B91A-75D8B9F9F953}"/>
    <cellStyle name="Normal 9 10 2 2" xfId="3087" xr:uid="{5792580C-D62C-4877-A0A9-A10BF7C5B565}"/>
    <cellStyle name="Normal 9 10 2 3" xfId="3088" xr:uid="{B821684E-90D8-47B9-A679-A27A52BBA0D4}"/>
    <cellStyle name="Normal 9 10 2 4" xfId="3089" xr:uid="{12B19AD0-9E0F-4D7C-BB28-DA27BC5012A9}"/>
    <cellStyle name="Normal 9 10 3" xfId="3090" xr:uid="{13594638-17A1-44F2-A1B0-25F17A3C9E3B}"/>
    <cellStyle name="Normal 9 10 4" xfId="3091" xr:uid="{77B9A63E-CB68-4EA9-A4E4-207149A2AE5F}"/>
    <cellStyle name="Normal 9 10 5" xfId="3092" xr:uid="{C79D0635-60F3-4758-96F1-3FB6BC21C1FA}"/>
    <cellStyle name="Normal 9 11" xfId="3093" xr:uid="{A0BCB64F-84F2-4B63-8DC3-8C764EF00217}"/>
    <cellStyle name="Normal 9 11 2" xfId="3094" xr:uid="{949B7167-A10B-4743-9362-03ED108C5D79}"/>
    <cellStyle name="Normal 9 11 3" xfId="3095" xr:uid="{9E09E3D0-B243-4C1C-95B1-E31C93E2425D}"/>
    <cellStyle name="Normal 9 11 4" xfId="3096" xr:uid="{A8E3DC29-1616-4C7C-BD6F-DBE4027C972C}"/>
    <cellStyle name="Normal 9 12" xfId="3097" xr:uid="{86368B07-27D7-4501-B83F-72AF3D669D7B}"/>
    <cellStyle name="Normal 9 12 2" xfId="3098" xr:uid="{DDA82B56-A4B3-4B13-9A1D-1F4C75AF0834}"/>
    <cellStyle name="Normal 9 12 3" xfId="3099" xr:uid="{2F31D929-A415-475A-871B-34AE26BE4E7D}"/>
    <cellStyle name="Normal 9 12 4" xfId="3100" xr:uid="{1C1D822E-AE64-4E6E-AB9A-747F853EFCE4}"/>
    <cellStyle name="Normal 9 13" xfId="3101" xr:uid="{F8FE7F6D-878C-4FAB-A946-FF3F5FE8D7F6}"/>
    <cellStyle name="Normal 9 13 2" xfId="3102" xr:uid="{F1998698-FFAC-45F8-9092-E0EFCBEABE35}"/>
    <cellStyle name="Normal 9 14" xfId="3103" xr:uid="{C7A83B9A-DB10-4F14-AB3F-C263295038E6}"/>
    <cellStyle name="Normal 9 15" xfId="3104" xr:uid="{1CF61783-6616-4441-8FA9-8AF9D0102D3E}"/>
    <cellStyle name="Normal 9 16" xfId="3105" xr:uid="{E29460DA-8920-4270-AE9E-BFFA36CE602D}"/>
    <cellStyle name="Normal 9 2" xfId="165" xr:uid="{574D444F-BA40-4253-A787-6FA0B3831A35}"/>
    <cellStyle name="Normal 9 2 2" xfId="3730" xr:uid="{4D47A609-7931-4648-84D1-80250689A086}"/>
    <cellStyle name="Normal 9 3" xfId="166" xr:uid="{CA697919-29CA-4E17-A78D-3ABF2E3C59DA}"/>
    <cellStyle name="Normal 9 3 10" xfId="3106" xr:uid="{E38D9188-745E-4AE9-A35F-D1C9D87564F7}"/>
    <cellStyle name="Normal 9 3 11" xfId="3107" xr:uid="{B76AFA10-BC09-4A84-A44F-95AE1726A069}"/>
    <cellStyle name="Normal 9 3 2" xfId="167" xr:uid="{685A7738-D6CE-421D-AF71-38BA9DA7DC75}"/>
    <cellStyle name="Normal 9 3 2 2" xfId="168" xr:uid="{E4068A70-0E6E-4A64-9EF5-6EFB927A5DE0}"/>
    <cellStyle name="Normal 9 3 2 2 2" xfId="3108" xr:uid="{58E5B5D3-73B5-44A8-9766-B79B246CB81D}"/>
    <cellStyle name="Normal 9 3 2 2 2 2" xfId="3109" xr:uid="{276F8219-8B10-4D8E-A14F-0CAE88530306}"/>
    <cellStyle name="Normal 9 3 2 2 2 2 2" xfId="3110" xr:uid="{C9A81CA2-8530-47C6-B837-5B4DD603FBF6}"/>
    <cellStyle name="Normal 9 3 2 2 2 2 2 2" xfId="4186" xr:uid="{76FC73DB-EBC8-46E2-8638-0516157985EF}"/>
    <cellStyle name="Normal 9 3 2 2 2 2 2 2 2" xfId="4187" xr:uid="{602277E8-F106-4BC5-97D2-4D260D01A293}"/>
    <cellStyle name="Normal 9 3 2 2 2 2 2 3" xfId="4188" xr:uid="{0703972E-ECF7-49D7-8B7E-F4E47BAEC98A}"/>
    <cellStyle name="Normal 9 3 2 2 2 2 3" xfId="3111" xr:uid="{F6741509-8A91-419A-9E57-93AB599CC6F4}"/>
    <cellStyle name="Normal 9 3 2 2 2 2 3 2" xfId="4189" xr:uid="{8BCB30CF-0313-4987-B65D-0093F40F0698}"/>
    <cellStyle name="Normal 9 3 2 2 2 2 4" xfId="3112" xr:uid="{3E88F947-2706-4CCB-9DCF-7CC5219F418C}"/>
    <cellStyle name="Normal 9 3 2 2 2 3" xfId="3113" xr:uid="{36A2DE47-5D64-49C9-A545-6E8E27E7BAA1}"/>
    <cellStyle name="Normal 9 3 2 2 2 3 2" xfId="3114" xr:uid="{4B19C47F-8A55-4626-A45B-A37C6A02D397}"/>
    <cellStyle name="Normal 9 3 2 2 2 3 2 2" xfId="4190" xr:uid="{4D29F190-0473-476F-9601-A9FE28DB7B7E}"/>
    <cellStyle name="Normal 9 3 2 2 2 3 3" xfId="3115" xr:uid="{918AB49F-1CAB-43F1-B041-26EB871D9D4A}"/>
    <cellStyle name="Normal 9 3 2 2 2 3 4" xfId="3116" xr:uid="{97A756D8-BFF6-44C1-AC3C-8958273F937C}"/>
    <cellStyle name="Normal 9 3 2 2 2 4" xfId="3117" xr:uid="{4C298B9E-8887-43C1-B4EA-9EB265BB23B8}"/>
    <cellStyle name="Normal 9 3 2 2 2 4 2" xfId="4191" xr:uid="{B181D904-3A2D-45DB-BBDD-E00E7F388713}"/>
    <cellStyle name="Normal 9 3 2 2 2 5" xfId="3118" xr:uid="{57DA1DA6-5FB5-424D-AD75-7D53EA516756}"/>
    <cellStyle name="Normal 9 3 2 2 2 6" xfId="3119" xr:uid="{132B2DA5-E6C4-45BD-9379-B6EC157D5EF2}"/>
    <cellStyle name="Normal 9 3 2 2 3" xfId="3120" xr:uid="{69858BBC-6B59-4D84-8AD6-49819B074F63}"/>
    <cellStyle name="Normal 9 3 2 2 3 2" xfId="3121" xr:uid="{FED3F713-C00D-4349-A0D5-D6E2F9095C3D}"/>
    <cellStyle name="Normal 9 3 2 2 3 2 2" xfId="3122" xr:uid="{AF4DD9A1-4C9E-4FBC-AB4C-3DF2AE71C003}"/>
    <cellStyle name="Normal 9 3 2 2 3 2 2 2" xfId="4192" xr:uid="{7E03762E-47EA-466F-8AB1-BF99EAB68183}"/>
    <cellStyle name="Normal 9 3 2 2 3 2 2 2 2" xfId="4193" xr:uid="{5BFD7D2F-B087-4F43-A204-229AB21B4F8D}"/>
    <cellStyle name="Normal 9 3 2 2 3 2 2 3" xfId="4194" xr:uid="{944E7349-2E26-431A-81BB-3BF4E157B25E}"/>
    <cellStyle name="Normal 9 3 2 2 3 2 3" xfId="3123" xr:uid="{1F62FF1C-1363-47A7-A40E-12D660A41676}"/>
    <cellStyle name="Normal 9 3 2 2 3 2 3 2" xfId="4195" xr:uid="{28B14AF4-55DE-417B-9010-530270729743}"/>
    <cellStyle name="Normal 9 3 2 2 3 2 4" xfId="3124" xr:uid="{617ECC0F-0AF7-4E2A-98E2-24422FA30F09}"/>
    <cellStyle name="Normal 9 3 2 2 3 3" xfId="3125" xr:uid="{318ED515-39B6-4CED-B929-3A31F9F7F4CD}"/>
    <cellStyle name="Normal 9 3 2 2 3 3 2" xfId="4196" xr:uid="{1C927B64-9D13-4BA2-A2AF-A0D161ACED48}"/>
    <cellStyle name="Normal 9 3 2 2 3 3 2 2" xfId="4197" xr:uid="{79E2932B-FB90-43A0-9705-E4817AA0DFD8}"/>
    <cellStyle name="Normal 9 3 2 2 3 3 3" xfId="4198" xr:uid="{8C0477B8-17CD-4919-AF18-8A6A6CE008B0}"/>
    <cellStyle name="Normal 9 3 2 2 3 4" xfId="3126" xr:uid="{CC2B8DE9-23CD-44D1-9A6A-6A14691B9EE3}"/>
    <cellStyle name="Normal 9 3 2 2 3 4 2" xfId="4199" xr:uid="{98478B26-CB05-42CA-949A-9D6BE781E136}"/>
    <cellStyle name="Normal 9 3 2 2 3 5" xfId="3127" xr:uid="{E7C5FEE5-D768-41B0-BA04-C151EC463870}"/>
    <cellStyle name="Normal 9 3 2 2 4" xfId="3128" xr:uid="{66A52664-97B4-424A-ACE0-3AFC36D86DBA}"/>
    <cellStyle name="Normal 9 3 2 2 4 2" xfId="3129" xr:uid="{1B97013E-E4EA-4C5E-934D-714B7E76C44F}"/>
    <cellStyle name="Normal 9 3 2 2 4 2 2" xfId="4200" xr:uid="{F754D157-07EE-4D0F-A427-6DD79F30150D}"/>
    <cellStyle name="Normal 9 3 2 2 4 2 2 2" xfId="4201" xr:uid="{E9B69FBA-CEB5-415B-99A9-A415F87450EB}"/>
    <cellStyle name="Normal 9 3 2 2 4 2 3" xfId="4202" xr:uid="{DDC4588C-5CD1-4136-B1EA-0DC8891E4B5F}"/>
    <cellStyle name="Normal 9 3 2 2 4 3" xfId="3130" xr:uid="{A31D3A26-4CD0-4CBB-AC60-6C0787EE4790}"/>
    <cellStyle name="Normal 9 3 2 2 4 3 2" xfId="4203" xr:uid="{5734589E-97E0-4F3C-9D6D-ED105FC22CBA}"/>
    <cellStyle name="Normal 9 3 2 2 4 4" xfId="3131" xr:uid="{C3DA3E09-D6CD-4812-A948-C5B6FADC9430}"/>
    <cellStyle name="Normal 9 3 2 2 5" xfId="3132" xr:uid="{4E6F480E-36AF-4DB3-9BFE-CE72BC28EE7E}"/>
    <cellStyle name="Normal 9 3 2 2 5 2" xfId="3133" xr:uid="{8F7C4A8F-0BE2-4B1D-8C75-B736FCB5DCAC}"/>
    <cellStyle name="Normal 9 3 2 2 5 2 2" xfId="4204" xr:uid="{3F98A499-F718-4A57-8F31-8479FDF9B0DF}"/>
    <cellStyle name="Normal 9 3 2 2 5 3" xfId="3134" xr:uid="{E44D11AE-01F9-4C28-B33D-3B6ABB0BC028}"/>
    <cellStyle name="Normal 9 3 2 2 5 4" xfId="3135" xr:uid="{AD853C52-5143-4631-A04E-DAF96F58BE67}"/>
    <cellStyle name="Normal 9 3 2 2 6" xfId="3136" xr:uid="{8056640D-4555-469D-98EC-109E42BA8012}"/>
    <cellStyle name="Normal 9 3 2 2 6 2" xfId="4205" xr:uid="{CD603D1B-DF37-443D-8C8E-174EFCC35343}"/>
    <cellStyle name="Normal 9 3 2 2 7" xfId="3137" xr:uid="{F6A79F09-5FC3-4181-ACCF-F184E482B2A1}"/>
    <cellStyle name="Normal 9 3 2 2 8" xfId="3138" xr:uid="{36D1CCE8-3870-4F39-867F-1408715522B2}"/>
    <cellStyle name="Normal 9 3 2 3" xfId="3139" xr:uid="{6BE8DF68-E19D-4FD3-9AD0-3704AB33D471}"/>
    <cellStyle name="Normal 9 3 2 3 2" xfId="3140" xr:uid="{8EEA52B1-747D-4CD7-8D5E-E22B0321F108}"/>
    <cellStyle name="Normal 9 3 2 3 2 2" xfId="3141" xr:uid="{3093C687-49EA-443A-9C41-73F4B9BD55C5}"/>
    <cellStyle name="Normal 9 3 2 3 2 2 2" xfId="4206" xr:uid="{CC2EE2F3-1E34-4774-82C2-AE43EFB7C5B0}"/>
    <cellStyle name="Normal 9 3 2 3 2 2 2 2" xfId="4207" xr:uid="{6787B202-115A-4DF7-A8C3-1BE838E6BEBD}"/>
    <cellStyle name="Normal 9 3 2 3 2 2 3" xfId="4208" xr:uid="{1CEFFD0C-C924-4C0C-B1A8-38205608CC57}"/>
    <cellStyle name="Normal 9 3 2 3 2 3" xfId="3142" xr:uid="{DB3782A3-2853-4A93-90D5-9B2E139DB7B0}"/>
    <cellStyle name="Normal 9 3 2 3 2 3 2" xfId="4209" xr:uid="{FC27769B-3D8C-4FD9-ACFD-6B6F30600B93}"/>
    <cellStyle name="Normal 9 3 2 3 2 4" xfId="3143" xr:uid="{51625F23-FFCD-4502-8D9D-7F4B213633E3}"/>
    <cellStyle name="Normal 9 3 2 3 3" xfId="3144" xr:uid="{CD8C3588-E2CB-495E-B8C4-8D1A1E7D5CC4}"/>
    <cellStyle name="Normal 9 3 2 3 3 2" xfId="3145" xr:uid="{B30ABD7A-B7DC-42BB-8C8F-B10812F70070}"/>
    <cellStyle name="Normal 9 3 2 3 3 2 2" xfId="4210" xr:uid="{5468D65F-54FC-4FC0-948D-35607833EBFD}"/>
    <cellStyle name="Normal 9 3 2 3 3 3" xfId="3146" xr:uid="{22151069-878D-46A2-9147-62A38906B0B1}"/>
    <cellStyle name="Normal 9 3 2 3 3 4" xfId="3147" xr:uid="{0827336F-C85C-4E2F-AB28-674A456730AA}"/>
    <cellStyle name="Normal 9 3 2 3 4" xfId="3148" xr:uid="{E6718912-0BB3-4B2A-9A72-1855067FC6B2}"/>
    <cellStyle name="Normal 9 3 2 3 4 2" xfId="4211" xr:uid="{4F9C4F93-CA20-48E5-A9C7-F80238EA99AF}"/>
    <cellStyle name="Normal 9 3 2 3 5" xfId="3149" xr:uid="{1D3B8D3C-8BE4-48F5-A2EC-D1D29EF6DD1B}"/>
    <cellStyle name="Normal 9 3 2 3 6" xfId="3150" xr:uid="{54F7A882-7F0C-43BA-9139-AF05F2B67A65}"/>
    <cellStyle name="Normal 9 3 2 4" xfId="3151" xr:uid="{659DD16E-88DA-4244-A7E9-0EDDFF0FEBC9}"/>
    <cellStyle name="Normal 9 3 2 4 2" xfId="3152" xr:uid="{487C6BC0-2C19-4CEE-86ED-F2E79D112D3F}"/>
    <cellStyle name="Normal 9 3 2 4 2 2" xfId="3153" xr:uid="{B34EDCAA-CCAE-438C-9C71-C74DF2F307CC}"/>
    <cellStyle name="Normal 9 3 2 4 2 2 2" xfId="4212" xr:uid="{40DF960A-DB28-41FA-B8D4-9FD2865BA240}"/>
    <cellStyle name="Normal 9 3 2 4 2 2 2 2" xfId="4213" xr:uid="{D7179D9D-A3AD-4E3E-A17D-058CCC012B2C}"/>
    <cellStyle name="Normal 9 3 2 4 2 2 3" xfId="4214" xr:uid="{45EFB93B-C6CC-4AD8-AF2A-D5B3A4303FCF}"/>
    <cellStyle name="Normal 9 3 2 4 2 3" xfId="3154" xr:uid="{5F0A0AEE-D427-4E4A-9712-2B985C566B76}"/>
    <cellStyle name="Normal 9 3 2 4 2 3 2" xfId="4215" xr:uid="{A6FD1F95-906C-4CA5-A29C-E3935D78CD94}"/>
    <cellStyle name="Normal 9 3 2 4 2 4" xfId="3155" xr:uid="{C4F057E2-84E5-4E1A-B018-84BE35F0D9B0}"/>
    <cellStyle name="Normal 9 3 2 4 3" xfId="3156" xr:uid="{14939CDF-3BFD-42A1-9BED-A79E8B86E402}"/>
    <cellStyle name="Normal 9 3 2 4 3 2" xfId="4216" xr:uid="{BEC372B2-20DD-4956-9390-99C92382CEBC}"/>
    <cellStyle name="Normal 9 3 2 4 3 2 2" xfId="4217" xr:uid="{713102EB-EC48-4797-B110-3D64F5C9AC72}"/>
    <cellStyle name="Normal 9 3 2 4 3 3" xfId="4218" xr:uid="{894E5830-4209-490E-B217-9E10A692C394}"/>
    <cellStyle name="Normal 9 3 2 4 4" xfId="3157" xr:uid="{9D9DE047-279E-4C25-83B6-21EF24A3FCA4}"/>
    <cellStyle name="Normal 9 3 2 4 4 2" xfId="4219" xr:uid="{57257DE1-BFB7-4EF8-849A-38A13943FA30}"/>
    <cellStyle name="Normal 9 3 2 4 5" xfId="3158" xr:uid="{01358042-AB13-4869-8BC0-5EB8F139453F}"/>
    <cellStyle name="Normal 9 3 2 5" xfId="3159" xr:uid="{C26CF6F8-34C5-4712-9406-34AF24C89C25}"/>
    <cellStyle name="Normal 9 3 2 5 2" xfId="3160" xr:uid="{1F59AF92-F889-416B-A24B-367DC3BF43AA}"/>
    <cellStyle name="Normal 9 3 2 5 2 2" xfId="4220" xr:uid="{C408BD58-CCF2-4407-A57F-0D440908EA7E}"/>
    <cellStyle name="Normal 9 3 2 5 2 2 2" xfId="4221" xr:uid="{72A8962C-C56A-45C8-A2B7-8834AD2E9BC4}"/>
    <cellStyle name="Normal 9 3 2 5 2 3" xfId="4222" xr:uid="{B1F88B73-8CC2-4338-B3A3-3420ABC5BD11}"/>
    <cellStyle name="Normal 9 3 2 5 3" xfId="3161" xr:uid="{242575D2-7E95-4E97-ACCB-55D7C63AED89}"/>
    <cellStyle name="Normal 9 3 2 5 3 2" xfId="4223" xr:uid="{2EF78FE5-0537-4AF9-AB33-A0EE9030B377}"/>
    <cellStyle name="Normal 9 3 2 5 4" xfId="3162" xr:uid="{FFC6C29D-CB04-45FF-BABC-355E164E9308}"/>
    <cellStyle name="Normal 9 3 2 6" xfId="3163" xr:uid="{DE67DF81-46E1-4228-B5EF-82080D410DFA}"/>
    <cellStyle name="Normal 9 3 2 6 2" xfId="3164" xr:uid="{D679ADA2-C924-4D1C-8E7D-5590014ECF99}"/>
    <cellStyle name="Normal 9 3 2 6 2 2" xfId="4224" xr:uid="{1BF70FF5-530A-420F-AAE0-7290325F8E81}"/>
    <cellStyle name="Normal 9 3 2 6 3" xfId="3165" xr:uid="{8A7A7033-5BD9-475F-B766-83ED5026FCD0}"/>
    <cellStyle name="Normal 9 3 2 6 4" xfId="3166" xr:uid="{34497263-E36E-49FA-B4F2-1D6AD3A1A44E}"/>
    <cellStyle name="Normal 9 3 2 7" xfId="3167" xr:uid="{E257DC8B-99D0-4CA9-8745-E6CA3D6CD1C0}"/>
    <cellStyle name="Normal 9 3 2 7 2" xfId="4225" xr:uid="{36299B8E-E7DE-482C-B928-122779F185FB}"/>
    <cellStyle name="Normal 9 3 2 8" xfId="3168" xr:uid="{9575C516-2F54-4D3F-85AB-B2554FB43DB6}"/>
    <cellStyle name="Normal 9 3 2 9" xfId="3169" xr:uid="{FC1239F5-60A2-4137-869B-CD9FF0C94690}"/>
    <cellStyle name="Normal 9 3 3" xfId="169" xr:uid="{89ACE26A-EEA6-4A07-A59B-F56E88B19085}"/>
    <cellStyle name="Normal 9 3 3 2" xfId="170" xr:uid="{0EDD0087-AEBE-422D-BEC2-BD3B5E040449}"/>
    <cellStyle name="Normal 9 3 3 2 2" xfId="3170" xr:uid="{C5E775B7-9FCC-490E-9038-E6F6B8D951D8}"/>
    <cellStyle name="Normal 9 3 3 2 2 2" xfId="3171" xr:uid="{BA677069-44BF-4AF4-90B9-ED2CECE7C1E8}"/>
    <cellStyle name="Normal 9 3 3 2 2 2 2" xfId="4226" xr:uid="{56355CDE-4D36-4B82-8CDD-7DADDB1C11BD}"/>
    <cellStyle name="Normal 9 3 3 2 2 2 2 2" xfId="4227" xr:uid="{F5C1EC7E-77DB-4E70-9C5F-83543E384804}"/>
    <cellStyle name="Normal 9 3 3 2 2 2 3" xfId="4228" xr:uid="{263E845B-4D3C-4818-8F94-F572A856973B}"/>
    <cellStyle name="Normal 9 3 3 2 2 3" xfId="3172" xr:uid="{38F1C0C3-9926-4CF5-851B-CFA73A15462C}"/>
    <cellStyle name="Normal 9 3 3 2 2 3 2" xfId="4229" xr:uid="{B2FF89BA-1776-4BF3-8072-3C30A5C4179C}"/>
    <cellStyle name="Normal 9 3 3 2 2 4" xfId="3173" xr:uid="{05E788F2-FA01-4FC0-9A51-BA422FF3E2D2}"/>
    <cellStyle name="Normal 9 3 3 2 3" xfId="3174" xr:uid="{9F6137D9-68DE-49A2-AFDF-75F96A3A7C4A}"/>
    <cellStyle name="Normal 9 3 3 2 3 2" xfId="3175" xr:uid="{D5656936-FA39-4837-8716-624A9935034C}"/>
    <cellStyle name="Normal 9 3 3 2 3 2 2" xfId="4230" xr:uid="{8BADD804-CCE4-4861-BC2A-5D9CAAC156E6}"/>
    <cellStyle name="Normal 9 3 3 2 3 3" xfId="3176" xr:uid="{63DC7E6F-8C35-4567-A211-85A35C751494}"/>
    <cellStyle name="Normal 9 3 3 2 3 4" xfId="3177" xr:uid="{2A109846-C602-4468-9CBC-FF489A515A77}"/>
    <cellStyle name="Normal 9 3 3 2 4" xfId="3178" xr:uid="{411EA1D5-05F8-4799-8395-95DBF48B23B9}"/>
    <cellStyle name="Normal 9 3 3 2 4 2" xfId="4231" xr:uid="{181CA9B4-8D7C-439F-BBE5-E51DD97DF42F}"/>
    <cellStyle name="Normal 9 3 3 2 5" xfId="3179" xr:uid="{1F8D8BA5-E86E-426E-A99D-B85DA2EA9553}"/>
    <cellStyle name="Normal 9 3 3 2 6" xfId="3180" xr:uid="{F3693B50-05FA-4E52-94B1-44309FBA058B}"/>
    <cellStyle name="Normal 9 3 3 3" xfId="3181" xr:uid="{4E7D9C47-8B4F-4B54-B8EC-0D4707DBF8AC}"/>
    <cellStyle name="Normal 9 3 3 3 2" xfId="3182" xr:uid="{D523F69E-7212-4B85-8469-6982424AC194}"/>
    <cellStyle name="Normal 9 3 3 3 2 2" xfId="3183" xr:uid="{6C79780F-21CC-4CD1-A365-8562913A520F}"/>
    <cellStyle name="Normal 9 3 3 3 2 2 2" xfId="4232" xr:uid="{6719B535-7E4D-4671-9EA0-A6226B15B5A5}"/>
    <cellStyle name="Normal 9 3 3 3 2 2 2 2" xfId="4233" xr:uid="{5F70BEBD-1CF2-4F42-865A-C81854DC5EEC}"/>
    <cellStyle name="Normal 9 3 3 3 2 2 3" xfId="4234" xr:uid="{D103573A-3164-413C-8976-943448380411}"/>
    <cellStyle name="Normal 9 3 3 3 2 3" xfId="3184" xr:uid="{B9C2E660-7E15-494C-A07E-17271723D068}"/>
    <cellStyle name="Normal 9 3 3 3 2 3 2" xfId="4235" xr:uid="{E39E8856-94B7-4B9B-956F-399A6D3CF615}"/>
    <cellStyle name="Normal 9 3 3 3 2 4" xfId="3185" xr:uid="{95896398-6068-4ACD-844E-B2176A38D17E}"/>
    <cellStyle name="Normal 9 3 3 3 3" xfId="3186" xr:uid="{E803ABD2-DD23-4BEA-ADE2-67C07310C63E}"/>
    <cellStyle name="Normal 9 3 3 3 3 2" xfId="4236" xr:uid="{E9C909F1-E932-445C-8872-F39A4992A325}"/>
    <cellStyle name="Normal 9 3 3 3 3 2 2" xfId="4237" xr:uid="{5F4BC19F-1B96-4485-BE7A-1298E7187B74}"/>
    <cellStyle name="Normal 9 3 3 3 3 3" xfId="4238" xr:uid="{B6523175-0DD4-4D99-B4A8-9E950BFD4D7C}"/>
    <cellStyle name="Normal 9 3 3 3 4" xfId="3187" xr:uid="{40282D04-C057-46B3-A283-E95B3AD0207E}"/>
    <cellStyle name="Normal 9 3 3 3 4 2" xfId="4239" xr:uid="{B06732BA-E6A3-4897-8222-D447C989E69E}"/>
    <cellStyle name="Normal 9 3 3 3 5" xfId="3188" xr:uid="{0086D83D-71C3-4D37-952B-DE2F82148715}"/>
    <cellStyle name="Normal 9 3 3 4" xfId="3189" xr:uid="{F682FD87-D1BC-42A3-B7DF-83BC3B1EE269}"/>
    <cellStyle name="Normal 9 3 3 4 2" xfId="3190" xr:uid="{8EA033E2-4395-40B8-AABA-B0D9B60046D2}"/>
    <cellStyle name="Normal 9 3 3 4 2 2" xfId="4240" xr:uid="{012C9DE9-5AB5-4721-AA04-05B9A6D8A2C5}"/>
    <cellStyle name="Normal 9 3 3 4 2 2 2" xfId="4241" xr:uid="{AE3C54A4-FC49-4C03-BEF4-3CF33411C2EF}"/>
    <cellStyle name="Normal 9 3 3 4 2 3" xfId="4242" xr:uid="{7C3C7BEB-F875-4B70-A297-6EE540559437}"/>
    <cellStyle name="Normal 9 3 3 4 3" xfId="3191" xr:uid="{D330AA8D-285D-4A62-A152-9A58092EB0D7}"/>
    <cellStyle name="Normal 9 3 3 4 3 2" xfId="4243" xr:uid="{A51FB940-2420-4D42-92EB-B433A97A1A7C}"/>
    <cellStyle name="Normal 9 3 3 4 4" xfId="3192" xr:uid="{C656379D-7A89-46A9-9818-5ABF4B69C3B0}"/>
    <cellStyle name="Normal 9 3 3 5" xfId="3193" xr:uid="{703953D8-526D-4923-A44C-F52AB56C1B89}"/>
    <cellStyle name="Normal 9 3 3 5 2" xfId="3194" xr:uid="{25B0B086-334A-4AB5-84E2-EE779C962E8F}"/>
    <cellStyle name="Normal 9 3 3 5 2 2" xfId="4244" xr:uid="{967646F5-2535-4C87-B54D-F9E2EDD80E23}"/>
    <cellStyle name="Normal 9 3 3 5 3" xfId="3195" xr:uid="{0B17B17D-1255-42B2-BBCB-F2F49F7E3FD0}"/>
    <cellStyle name="Normal 9 3 3 5 4" xfId="3196" xr:uid="{726806E8-C7A9-41BE-9488-C1D4048E1B56}"/>
    <cellStyle name="Normal 9 3 3 6" xfId="3197" xr:uid="{675EB34E-9591-4972-BBD0-D8CF9B35B385}"/>
    <cellStyle name="Normal 9 3 3 6 2" xfId="4245" xr:uid="{EF704C39-5E58-42D1-BA1F-B69257FA3E9B}"/>
    <cellStyle name="Normal 9 3 3 7" xfId="3198" xr:uid="{E3AE14CB-6504-45BF-8D71-CF2A22501F68}"/>
    <cellStyle name="Normal 9 3 3 8" xfId="3199" xr:uid="{C10EF99A-8536-47A6-813F-6A8EFD3CE526}"/>
    <cellStyle name="Normal 9 3 4" xfId="171" xr:uid="{3E8779C2-9D1F-4415-ABE5-EB8D205C20C5}"/>
    <cellStyle name="Normal 9 3 4 2" xfId="3200" xr:uid="{1FF78763-F0B6-4504-9002-6B3740A75066}"/>
    <cellStyle name="Normal 9 3 4 2 2" xfId="3201" xr:uid="{E150AF59-D370-4332-8C41-B1AF8529121F}"/>
    <cellStyle name="Normal 9 3 4 2 2 2" xfId="3202" xr:uid="{0A5EE4D1-0C0B-4B75-A0B2-9000A741E976}"/>
    <cellStyle name="Normal 9 3 4 2 2 2 2" xfId="4246" xr:uid="{F9094293-988E-4924-8F6C-FC488DA328EA}"/>
    <cellStyle name="Normal 9 3 4 2 2 3" xfId="3203" xr:uid="{44C65238-2455-43BF-9341-2D01AB92589D}"/>
    <cellStyle name="Normal 9 3 4 2 2 4" xfId="3204" xr:uid="{438FFFBC-824D-4A37-81DF-9C111DCB4D0F}"/>
    <cellStyle name="Normal 9 3 4 2 3" xfId="3205" xr:uid="{DA8DE6DE-3673-4AB8-B0F3-E9C80806D07C}"/>
    <cellStyle name="Normal 9 3 4 2 3 2" xfId="4247" xr:uid="{518B9523-A8D5-41EC-A55A-F04675538FC3}"/>
    <cellStyle name="Normal 9 3 4 2 4" xfId="3206" xr:uid="{77FE5D5B-9D3C-49E0-B2D0-39E2258D8783}"/>
    <cellStyle name="Normal 9 3 4 2 5" xfId="3207" xr:uid="{68072CD2-63A4-4386-A02E-6FF511B87984}"/>
    <cellStyle name="Normal 9 3 4 3" xfId="3208" xr:uid="{014180CD-845C-4D35-837D-B37A153092C1}"/>
    <cellStyle name="Normal 9 3 4 3 2" xfId="3209" xr:uid="{6D58F4BE-6A2F-491C-9D29-F27EFEA51E3C}"/>
    <cellStyle name="Normal 9 3 4 3 2 2" xfId="4248" xr:uid="{808286F6-F59F-4C95-AFC6-CDAF63A3FE5F}"/>
    <cellStyle name="Normal 9 3 4 3 3" xfId="3210" xr:uid="{11F9EDFC-A621-4785-AC8E-8BEC174B26A6}"/>
    <cellStyle name="Normal 9 3 4 3 4" xfId="3211" xr:uid="{085A4C85-9B15-4CCD-886C-DC56F6A5ADB3}"/>
    <cellStyle name="Normal 9 3 4 4" xfId="3212" xr:uid="{158EB572-0BD1-4673-B6BD-EE488EBB1075}"/>
    <cellStyle name="Normal 9 3 4 4 2" xfId="3213" xr:uid="{A0E3B5D0-E857-46D1-BC83-2800F0E4A57C}"/>
    <cellStyle name="Normal 9 3 4 4 3" xfId="3214" xr:uid="{1D4ECA97-B04C-4B9C-83C5-D9F90DC3DE2A}"/>
    <cellStyle name="Normal 9 3 4 4 4" xfId="3215" xr:uid="{826B2035-A839-4BE5-8B52-ED93036CCEC4}"/>
    <cellStyle name="Normal 9 3 4 5" xfId="3216" xr:uid="{F1B55EDA-27A7-4A08-8B24-0246B06BA945}"/>
    <cellStyle name="Normal 9 3 4 6" xfId="3217" xr:uid="{1D677966-30DE-4081-B112-01A00D85B66A}"/>
    <cellStyle name="Normal 9 3 4 7" xfId="3218" xr:uid="{98B76A47-C802-4FFC-822F-66E6F10D26D8}"/>
    <cellStyle name="Normal 9 3 5" xfId="3219" xr:uid="{EA21F73A-AF91-40A2-ADEE-190BDB9765CB}"/>
    <cellStyle name="Normal 9 3 5 2" xfId="3220" xr:uid="{527A0782-8BFF-49E4-AC60-0EEAB22668DE}"/>
    <cellStyle name="Normal 9 3 5 2 2" xfId="3221" xr:uid="{5E6F011B-4D87-4EF4-A4DD-0BFDFA262B25}"/>
    <cellStyle name="Normal 9 3 5 2 2 2" xfId="4249" xr:uid="{DCD86BBD-9699-40B5-B64A-A37BF61B6268}"/>
    <cellStyle name="Normal 9 3 5 2 2 2 2" xfId="4250" xr:uid="{CD362633-A832-450E-B439-77D25808EB51}"/>
    <cellStyle name="Normal 9 3 5 2 2 3" xfId="4251" xr:uid="{A4C988C2-6113-4FD5-8413-9D03CECEF2F8}"/>
    <cellStyle name="Normal 9 3 5 2 3" xfId="3222" xr:uid="{3AFE9914-C7B0-40FB-8EED-56498B70B167}"/>
    <cellStyle name="Normal 9 3 5 2 3 2" xfId="4252" xr:uid="{A62BAACC-B308-46F0-B605-BD9DFA53FDB6}"/>
    <cellStyle name="Normal 9 3 5 2 4" xfId="3223" xr:uid="{07241B72-0D73-4F8C-9063-91AB32E99862}"/>
    <cellStyle name="Normal 9 3 5 3" xfId="3224" xr:uid="{882D5D7D-EEF4-4003-AF30-0B916F2C9E61}"/>
    <cellStyle name="Normal 9 3 5 3 2" xfId="3225" xr:uid="{3EC7CBE0-80A8-4DDF-9B02-C4F2F2CFA35A}"/>
    <cellStyle name="Normal 9 3 5 3 2 2" xfId="4253" xr:uid="{0B58B97F-CF0F-4589-95BF-6582D5CA8DD8}"/>
    <cellStyle name="Normal 9 3 5 3 3" xfId="3226" xr:uid="{83193E0E-F0AD-436A-B0C7-804820B07568}"/>
    <cellStyle name="Normal 9 3 5 3 4" xfId="3227" xr:uid="{A7B9AA88-2514-4F56-968E-F12A6B27DBF6}"/>
    <cellStyle name="Normal 9 3 5 4" xfId="3228" xr:uid="{BA14314C-41C7-4402-8B72-906CABF92350}"/>
    <cellStyle name="Normal 9 3 5 4 2" xfId="4254" xr:uid="{64EA278B-5C4E-4532-8021-CD17D595DE7D}"/>
    <cellStyle name="Normal 9 3 5 5" xfId="3229" xr:uid="{5FF6D784-3374-4FFD-BFF4-AA9528969A27}"/>
    <cellStyle name="Normal 9 3 5 6" xfId="3230" xr:uid="{071F5D65-476A-4486-AB0F-656C0F627C6E}"/>
    <cellStyle name="Normal 9 3 6" xfId="3231" xr:uid="{36A234B6-8F90-4A2F-B48B-5BB28E54DB2A}"/>
    <cellStyle name="Normal 9 3 6 2" xfId="3232" xr:uid="{8B67C8E4-F10C-4147-A72D-DF55542F6371}"/>
    <cellStyle name="Normal 9 3 6 2 2" xfId="3233" xr:uid="{8C3B6879-02A1-417B-AE61-9B3E3B0CAAEC}"/>
    <cellStyle name="Normal 9 3 6 2 2 2" xfId="4255" xr:uid="{55354D36-E3FF-4177-8787-49D21EA39375}"/>
    <cellStyle name="Normal 9 3 6 2 3" xfId="3234" xr:uid="{D8F39D4A-0D25-44A4-A56E-18AF7A173E89}"/>
    <cellStyle name="Normal 9 3 6 2 4" xfId="3235" xr:uid="{6A0B3B70-7F52-4678-B05F-B5B498EFA77D}"/>
    <cellStyle name="Normal 9 3 6 3" xfId="3236" xr:uid="{E1B44CF5-1F16-445D-9A33-652D7EE75F99}"/>
    <cellStyle name="Normal 9 3 6 3 2" xfId="4256" xr:uid="{0C994822-26C4-48E9-B26F-5D7713401F06}"/>
    <cellStyle name="Normal 9 3 6 4" xfId="3237" xr:uid="{3539D54D-8BC5-4C7F-86AB-3F0F4ACC2D57}"/>
    <cellStyle name="Normal 9 3 6 5" xfId="3238" xr:uid="{9E7C2373-97F8-4104-88F0-3E1C93021729}"/>
    <cellStyle name="Normal 9 3 7" xfId="3239" xr:uid="{D96048F8-9A66-4059-96A1-3A88414DC7AD}"/>
    <cellStyle name="Normal 9 3 7 2" xfId="3240" xr:uid="{A2D946FD-EBAB-4CD3-A98F-048F05DA10E6}"/>
    <cellStyle name="Normal 9 3 7 2 2" xfId="4257" xr:uid="{B06F6B53-4B2E-4212-84BD-12F48848067A}"/>
    <cellStyle name="Normal 9 3 7 3" xfId="3241" xr:uid="{32847353-1863-433B-A856-C16561CCCECF}"/>
    <cellStyle name="Normal 9 3 7 4" xfId="3242" xr:uid="{DD871A98-9C50-4A2E-9E4D-2A399C3ECFA2}"/>
    <cellStyle name="Normal 9 3 8" xfId="3243" xr:uid="{F85B03AE-A570-43E7-9D9C-EC6E8B56B8C7}"/>
    <cellStyle name="Normal 9 3 8 2" xfId="3244" xr:uid="{86415772-9FBD-4786-8752-B7C09889CE68}"/>
    <cellStyle name="Normal 9 3 8 3" xfId="3245" xr:uid="{B9D28EE1-3CB7-4BE9-90B9-DEA6B831C464}"/>
    <cellStyle name="Normal 9 3 8 4" xfId="3246" xr:uid="{FD7D4BB3-6262-4B45-96B6-44755C20A2AF}"/>
    <cellStyle name="Normal 9 3 9" xfId="3247" xr:uid="{950DC812-0745-466F-92FE-A82A30E632E0}"/>
    <cellStyle name="Normal 9 4" xfId="172" xr:uid="{678AC449-ECF3-43D9-9B0F-77B0690306D3}"/>
    <cellStyle name="Normal 9 4 10" xfId="3248" xr:uid="{C14A46A2-B2BC-46FA-9EE6-86AA8574DA22}"/>
    <cellStyle name="Normal 9 4 11" xfId="3249" xr:uid="{F12AF1B3-8CCA-4FE3-B198-23AD0B9AF0B9}"/>
    <cellStyle name="Normal 9 4 2" xfId="173" xr:uid="{7B094086-BF5A-4F05-8034-5A9E20C07F5E}"/>
    <cellStyle name="Normal 9 4 2 2" xfId="174" xr:uid="{63425F23-20B5-4798-986B-FC9655510E77}"/>
    <cellStyle name="Normal 9 4 2 2 2" xfId="3250" xr:uid="{FAB6725F-ECA0-412F-85FD-E504FA80B3AF}"/>
    <cellStyle name="Normal 9 4 2 2 2 2" xfId="3251" xr:uid="{2496BED8-6F9A-410C-B430-76B9AF3BF66C}"/>
    <cellStyle name="Normal 9 4 2 2 2 2 2" xfId="3252" xr:uid="{851733FA-2051-4C24-BAFD-3BFB6F97CD34}"/>
    <cellStyle name="Normal 9 4 2 2 2 2 2 2" xfId="4258" xr:uid="{0BAC7F17-D5D2-461B-A56E-A8CB1B75AB29}"/>
    <cellStyle name="Normal 9 4 2 2 2 2 3" xfId="3253" xr:uid="{8A0BDAE5-116A-44FC-BC79-445E89F5B65B}"/>
    <cellStyle name="Normal 9 4 2 2 2 2 4" xfId="3254" xr:uid="{4D47B43B-774F-490F-9650-2C2DD2AE5AB1}"/>
    <cellStyle name="Normal 9 4 2 2 2 3" xfId="3255" xr:uid="{D312192E-7964-4A27-8EA2-8415472B41FB}"/>
    <cellStyle name="Normal 9 4 2 2 2 3 2" xfId="3256" xr:uid="{26832E5D-974E-4A5C-9D31-4F520606EBA5}"/>
    <cellStyle name="Normal 9 4 2 2 2 3 3" xfId="3257" xr:uid="{6390C7E0-EC6A-4003-8DFE-395C3751C1F6}"/>
    <cellStyle name="Normal 9 4 2 2 2 3 4" xfId="3258" xr:uid="{C628E4B3-AFBA-4F46-B744-A641517D0A29}"/>
    <cellStyle name="Normal 9 4 2 2 2 4" xfId="3259" xr:uid="{56F66528-E1D4-48D9-89A1-66331A498DC9}"/>
    <cellStyle name="Normal 9 4 2 2 2 5" xfId="3260" xr:uid="{8403A35B-D5C8-4924-85E0-E6FD27CCB5AD}"/>
    <cellStyle name="Normal 9 4 2 2 2 6" xfId="3261" xr:uid="{8A61D498-4C34-4EF0-959D-4DCF256B4068}"/>
    <cellStyle name="Normal 9 4 2 2 3" xfId="3262" xr:uid="{44D167B0-063B-4354-A5EB-2E855B608F2C}"/>
    <cellStyle name="Normal 9 4 2 2 3 2" xfId="3263" xr:uid="{7F2B18A6-D80B-4253-84EE-C73E408DCDCA}"/>
    <cellStyle name="Normal 9 4 2 2 3 2 2" xfId="3264" xr:uid="{949600A7-AF5E-4415-96D0-40BA8EB7E8DD}"/>
    <cellStyle name="Normal 9 4 2 2 3 2 3" xfId="3265" xr:uid="{4E53529C-78F8-461A-A1CF-18AF23AED7B6}"/>
    <cellStyle name="Normal 9 4 2 2 3 2 4" xfId="3266" xr:uid="{BDC1C5F3-103A-479A-965E-D980EA6FD4EC}"/>
    <cellStyle name="Normal 9 4 2 2 3 3" xfId="3267" xr:uid="{ABA72227-42B9-4CFC-BF6D-0C408459B997}"/>
    <cellStyle name="Normal 9 4 2 2 3 4" xfId="3268" xr:uid="{CD1B38E3-9130-4A98-BE92-180E32B9A354}"/>
    <cellStyle name="Normal 9 4 2 2 3 5" xfId="3269" xr:uid="{56A4CCFD-95C9-4093-928A-9AEF48ADD9CF}"/>
    <cellStyle name="Normal 9 4 2 2 4" xfId="3270" xr:uid="{C6254E70-A0C4-4BBF-8E9F-2E8314F154E6}"/>
    <cellStyle name="Normal 9 4 2 2 4 2" xfId="3271" xr:uid="{682BB65E-B20C-4BF1-8506-CEA1E102D70B}"/>
    <cellStyle name="Normal 9 4 2 2 4 3" xfId="3272" xr:uid="{7D7620C0-D3DE-422C-A17E-0C0A54906D74}"/>
    <cellStyle name="Normal 9 4 2 2 4 4" xfId="3273" xr:uid="{CE4CB5C6-4EA4-49B1-8A1B-BAF302AA521E}"/>
    <cellStyle name="Normal 9 4 2 2 5" xfId="3274" xr:uid="{8746B6BA-B89A-40AD-9979-2D561B0D6E3F}"/>
    <cellStyle name="Normal 9 4 2 2 5 2" xfId="3275" xr:uid="{1EB1087E-68C8-4590-A7C3-AEEC38428EA2}"/>
    <cellStyle name="Normal 9 4 2 2 5 3" xfId="3276" xr:uid="{DDED0B6D-E73A-4665-89E5-DA54B435F37C}"/>
    <cellStyle name="Normal 9 4 2 2 5 4" xfId="3277" xr:uid="{CC44A72E-FDE2-454E-9CD1-EC41B427F7DE}"/>
    <cellStyle name="Normal 9 4 2 2 6" xfId="3278" xr:uid="{25A3A7F3-50CA-4FF1-B958-8FF5E8636708}"/>
    <cellStyle name="Normal 9 4 2 2 7" xfId="3279" xr:uid="{88445DBC-62F5-470D-AEC5-C2BDA105CDE2}"/>
    <cellStyle name="Normal 9 4 2 2 8" xfId="3280" xr:uid="{A6F1CAFD-A3C9-4F1B-BEED-E01F439664C8}"/>
    <cellStyle name="Normal 9 4 2 3" xfId="3281" xr:uid="{5AC8D1A6-3B69-4894-AAAF-4ED14A98DC84}"/>
    <cellStyle name="Normal 9 4 2 3 2" xfId="3282" xr:uid="{87D75FB1-1983-4109-A469-721884BB2DF7}"/>
    <cellStyle name="Normal 9 4 2 3 2 2" xfId="3283" xr:uid="{5C94CE08-1ED3-4988-A3D9-65562EAA5722}"/>
    <cellStyle name="Normal 9 4 2 3 2 2 2" xfId="4259" xr:uid="{6A86B970-3A3B-4924-A9DE-EBD47E27A3F0}"/>
    <cellStyle name="Normal 9 4 2 3 2 2 2 2" xfId="4260" xr:uid="{6DBF3080-D153-428B-A3A7-DBA326605A95}"/>
    <cellStyle name="Normal 9 4 2 3 2 2 3" xfId="4261" xr:uid="{D6A57015-E9FE-414F-884F-75BE12E88DC9}"/>
    <cellStyle name="Normal 9 4 2 3 2 3" xfId="3284" xr:uid="{DE49EA74-4187-4630-BDF9-7608894C0F12}"/>
    <cellStyle name="Normal 9 4 2 3 2 3 2" xfId="4262" xr:uid="{931A78B0-33C1-409C-894B-24ABCBFFDD62}"/>
    <cellStyle name="Normal 9 4 2 3 2 4" xfId="3285" xr:uid="{A0DFBF43-0D59-43BC-9A71-2757911A9E0E}"/>
    <cellStyle name="Normal 9 4 2 3 3" xfId="3286" xr:uid="{27677560-8B19-47C5-B04C-7A13A4C3EC91}"/>
    <cellStyle name="Normal 9 4 2 3 3 2" xfId="3287" xr:uid="{58C2A0D8-0D73-4C6E-824B-6F586FE793C7}"/>
    <cellStyle name="Normal 9 4 2 3 3 2 2" xfId="4263" xr:uid="{8DFD1DF0-AE19-4CDF-A9D3-9F8C75CC1D62}"/>
    <cellStyle name="Normal 9 4 2 3 3 3" xfId="3288" xr:uid="{E6DF6FA5-8A4D-4281-B981-7E803DE4CBA9}"/>
    <cellStyle name="Normal 9 4 2 3 3 4" xfId="3289" xr:uid="{D8428A1E-9352-42DD-B0AA-A0F2F19EF0DB}"/>
    <cellStyle name="Normal 9 4 2 3 4" xfId="3290" xr:uid="{A7C25BBA-442C-4337-AAA1-14B3E8F6E53E}"/>
    <cellStyle name="Normal 9 4 2 3 4 2" xfId="4264" xr:uid="{3C4FDB36-9EF3-404B-909B-997E12D37905}"/>
    <cellStyle name="Normal 9 4 2 3 5" xfId="3291" xr:uid="{B99BE682-FC3D-4B51-99A3-9266EED4796B}"/>
    <cellStyle name="Normal 9 4 2 3 6" xfId="3292" xr:uid="{5339DF50-C9DF-4D1D-8EDF-97419833B71E}"/>
    <cellStyle name="Normal 9 4 2 4" xfId="3293" xr:uid="{C881585A-A695-439E-B510-E8C59F4B50B4}"/>
    <cellStyle name="Normal 9 4 2 4 2" xfId="3294" xr:uid="{0C5007E1-7903-4397-8999-93F19D91B08A}"/>
    <cellStyle name="Normal 9 4 2 4 2 2" xfId="3295" xr:uid="{6903A1D6-51DF-4D61-9126-E8D46A93167D}"/>
    <cellStyle name="Normal 9 4 2 4 2 2 2" xfId="4265" xr:uid="{932F4AE2-04AA-45D8-AD6B-B2620A80783B}"/>
    <cellStyle name="Normal 9 4 2 4 2 3" xfId="3296" xr:uid="{F8591A95-9C8F-4C08-831F-A55CBB56ADE0}"/>
    <cellStyle name="Normal 9 4 2 4 2 4" xfId="3297" xr:uid="{D0D4626E-696A-48D0-8B1D-5CF08BF0E088}"/>
    <cellStyle name="Normal 9 4 2 4 3" xfId="3298" xr:uid="{35D70A4A-7292-4DD7-B3D8-2AF70C80C4F0}"/>
    <cellStyle name="Normal 9 4 2 4 3 2" xfId="4266" xr:uid="{B1448D12-16B4-497B-A90E-A8B6248AED2B}"/>
    <cellStyle name="Normal 9 4 2 4 4" xfId="3299" xr:uid="{601DB6B1-E644-466B-92C2-1936B06FC4C6}"/>
    <cellStyle name="Normal 9 4 2 4 5" xfId="3300" xr:uid="{8B732C0E-2770-48B2-A08A-C528D06941EB}"/>
    <cellStyle name="Normal 9 4 2 5" xfId="3301" xr:uid="{C456F178-FD8F-46CA-9C97-1D1DB0D7F5AC}"/>
    <cellStyle name="Normal 9 4 2 5 2" xfId="3302" xr:uid="{6FAEB90F-1E81-4BF7-9D09-CE2C3EC3FEE6}"/>
    <cellStyle name="Normal 9 4 2 5 2 2" xfId="4267" xr:uid="{DF91FF58-674D-4BAD-BE1E-5CEEDF85440F}"/>
    <cellStyle name="Normal 9 4 2 5 3" xfId="3303" xr:uid="{8B901082-D373-4F94-B93C-71491BC9A92C}"/>
    <cellStyle name="Normal 9 4 2 5 4" xfId="3304" xr:uid="{9F61CAED-0478-4D13-BF64-B992372CEE74}"/>
    <cellStyle name="Normal 9 4 2 6" xfId="3305" xr:uid="{9D958A02-497C-473E-8CDC-D6A7ABD6D8EF}"/>
    <cellStyle name="Normal 9 4 2 6 2" xfId="3306" xr:uid="{E767890D-A64B-464A-A86E-2D63ADFAD907}"/>
    <cellStyle name="Normal 9 4 2 6 3" xfId="3307" xr:uid="{E7B933B6-9070-47F8-BE58-B2EB78780BE2}"/>
    <cellStyle name="Normal 9 4 2 6 4" xfId="3308" xr:uid="{BDF82754-4998-48F6-9D4E-A30A25036CE0}"/>
    <cellStyle name="Normal 9 4 2 7" xfId="3309" xr:uid="{9CD09ED8-3849-4E2D-85FC-65CBC8F65D7B}"/>
    <cellStyle name="Normal 9 4 2 8" xfId="3310" xr:uid="{37C986AF-2DCE-4E91-8CBD-2A91E93DEBC0}"/>
    <cellStyle name="Normal 9 4 2 9" xfId="3311" xr:uid="{64CD868D-6819-4AEF-B224-534E51211B75}"/>
    <cellStyle name="Normal 9 4 3" xfId="175" xr:uid="{B9767BF8-24F1-44D7-9786-ADE113DBB482}"/>
    <cellStyle name="Normal 9 4 3 2" xfId="176" xr:uid="{ED3F7312-D0BB-4153-9AC8-E3B2F668431E}"/>
    <cellStyle name="Normal 9 4 3 2 2" xfId="3312" xr:uid="{F70019DC-B72C-4C3C-8E2F-4EE6317312DE}"/>
    <cellStyle name="Normal 9 4 3 2 2 2" xfId="3313" xr:uid="{E6A6F255-501B-49FB-B056-71F346C1B4C5}"/>
    <cellStyle name="Normal 9 4 3 2 2 2 2" xfId="4268" xr:uid="{6A7BAE17-80E1-4028-8D02-B7C554E4303B}"/>
    <cellStyle name="Normal 9 4 3 2 2 3" xfId="3314" xr:uid="{61F35DE5-8883-4F29-B6B2-FF4CF731ABCC}"/>
    <cellStyle name="Normal 9 4 3 2 2 4" xfId="3315" xr:uid="{BD757F5C-A904-4148-AC8B-A8BAA311AA40}"/>
    <cellStyle name="Normal 9 4 3 2 3" xfId="3316" xr:uid="{4B562DF3-5715-4A28-8F32-9A91FD990DDF}"/>
    <cellStyle name="Normal 9 4 3 2 3 2" xfId="3317" xr:uid="{9C62DB1B-5FCE-43B2-9B86-1EF414C3F4B9}"/>
    <cellStyle name="Normal 9 4 3 2 3 3" xfId="3318" xr:uid="{4609A3DD-0982-4F9F-93A9-0B7675AB4A5F}"/>
    <cellStyle name="Normal 9 4 3 2 3 4" xfId="3319" xr:uid="{E0D43B40-D2AC-47DD-8554-B938FD0FC6DF}"/>
    <cellStyle name="Normal 9 4 3 2 4" xfId="3320" xr:uid="{E81507B4-14CD-4CE8-A382-D8FBD6AF77A7}"/>
    <cellStyle name="Normal 9 4 3 2 5" xfId="3321" xr:uid="{EC34DC07-490B-4A02-80FD-9D06E801D318}"/>
    <cellStyle name="Normal 9 4 3 2 6" xfId="3322" xr:uid="{6783BA3E-9593-48B7-8D3A-92812AD294D6}"/>
    <cellStyle name="Normal 9 4 3 3" xfId="3323" xr:uid="{1D729B14-3B26-49C1-98B8-8E814B50943B}"/>
    <cellStyle name="Normal 9 4 3 3 2" xfId="3324" xr:uid="{B1444305-B41D-4E2B-B051-20A25652D1D3}"/>
    <cellStyle name="Normal 9 4 3 3 2 2" xfId="3325" xr:uid="{A9C00EF2-6FA9-47AF-8290-2106194DB867}"/>
    <cellStyle name="Normal 9 4 3 3 2 3" xfId="3326" xr:uid="{A94FD6BF-C788-43E3-941E-364D22B7A92B}"/>
    <cellStyle name="Normal 9 4 3 3 2 4" xfId="3327" xr:uid="{63307E12-5DC9-4F97-98D4-4E15BFB24075}"/>
    <cellStyle name="Normal 9 4 3 3 3" xfId="3328" xr:uid="{D7389BA7-6184-4091-AAA3-0FC49849913E}"/>
    <cellStyle name="Normal 9 4 3 3 4" xfId="3329" xr:uid="{A34BFB18-D439-4D5E-85A0-AC4A1692DF80}"/>
    <cellStyle name="Normal 9 4 3 3 5" xfId="3330" xr:uid="{B38F0E3F-40D9-449E-97AA-B338C2E8C9AB}"/>
    <cellStyle name="Normal 9 4 3 4" xfId="3331" xr:uid="{8ED5E85B-C748-49BD-928A-0DAF4C8DDBC2}"/>
    <cellStyle name="Normal 9 4 3 4 2" xfId="3332" xr:uid="{70FA12EF-90A4-43FC-B626-0BAD0065B32B}"/>
    <cellStyle name="Normal 9 4 3 4 3" xfId="3333" xr:uid="{5FAB7849-DFA2-4EEE-A05A-257C57BED655}"/>
    <cellStyle name="Normal 9 4 3 4 4" xfId="3334" xr:uid="{A87FBBAE-EC21-4576-B85C-0060F03E76A2}"/>
    <cellStyle name="Normal 9 4 3 5" xfId="3335" xr:uid="{1417F660-C9F0-4B68-B3A0-C0E27132540F}"/>
    <cellStyle name="Normal 9 4 3 5 2" xfId="3336" xr:uid="{108FA67E-C24D-4997-8266-3625F7933CCE}"/>
    <cellStyle name="Normal 9 4 3 5 3" xfId="3337" xr:uid="{36C2EB73-309A-4E2B-A231-B8C0D4A8CA03}"/>
    <cellStyle name="Normal 9 4 3 5 4" xfId="3338" xr:uid="{E8BF3810-15C8-4A1A-98B6-219B9DDC4D32}"/>
    <cellStyle name="Normal 9 4 3 6" xfId="3339" xr:uid="{DF4362DE-66CD-4288-A688-60644BAF34A4}"/>
    <cellStyle name="Normal 9 4 3 7" xfId="3340" xr:uid="{08705306-77BE-4B02-9101-94F2D38009E3}"/>
    <cellStyle name="Normal 9 4 3 8" xfId="3341" xr:uid="{72410485-53B0-48BD-AA7F-4094966961FE}"/>
    <cellStyle name="Normal 9 4 4" xfId="177" xr:uid="{1D079AFC-6D62-4F01-BAE0-931ADFB4A55A}"/>
    <cellStyle name="Normal 9 4 4 2" xfId="3342" xr:uid="{C59B507F-C159-456A-8D91-880075EFB5B9}"/>
    <cellStyle name="Normal 9 4 4 2 2" xfId="3343" xr:uid="{20ED96A0-7B32-4D85-B926-59B86EA5CB64}"/>
    <cellStyle name="Normal 9 4 4 2 2 2" xfId="3344" xr:uid="{A46712E0-25A0-4E46-9168-BE71FB3756B8}"/>
    <cellStyle name="Normal 9 4 4 2 2 2 2" xfId="4269" xr:uid="{29732957-7772-441A-954B-8210774939EE}"/>
    <cellStyle name="Normal 9 4 4 2 2 3" xfId="3345" xr:uid="{D300573F-5F1E-482B-A4CF-5AC57B3B8BA5}"/>
    <cellStyle name="Normal 9 4 4 2 2 4" xfId="3346" xr:uid="{40C079C2-31F2-451E-9FA4-B17F59348D19}"/>
    <cellStyle name="Normal 9 4 4 2 3" xfId="3347" xr:uid="{CFB6629B-6818-428A-9D91-D38AD7400A00}"/>
    <cellStyle name="Normal 9 4 4 2 3 2" xfId="4270" xr:uid="{1CBA8C09-DE10-4C84-8D46-E80010710645}"/>
    <cellStyle name="Normal 9 4 4 2 4" xfId="3348" xr:uid="{DF37331B-A5D3-46EA-8DB1-1F8DC1B29C11}"/>
    <cellStyle name="Normal 9 4 4 2 5" xfId="3349" xr:uid="{E54260F8-856E-43A7-B673-0F1BA6B0B3A7}"/>
    <cellStyle name="Normal 9 4 4 3" xfId="3350" xr:uid="{CF4ACE46-739F-47BC-9E6B-70A4575463C6}"/>
    <cellStyle name="Normal 9 4 4 3 2" xfId="3351" xr:uid="{51F3B2E0-3F73-4EB4-B559-801EC68473C4}"/>
    <cellStyle name="Normal 9 4 4 3 2 2" xfId="4271" xr:uid="{3AD2F94A-E00C-43A4-9A40-D7B547EA5010}"/>
    <cellStyle name="Normal 9 4 4 3 3" xfId="3352" xr:uid="{E07DE87E-9D2A-4510-9C72-C42EBA32ED78}"/>
    <cellStyle name="Normal 9 4 4 3 4" xfId="3353" xr:uid="{C8C002A2-0901-4F5B-9C4E-0443D1438ED4}"/>
    <cellStyle name="Normal 9 4 4 4" xfId="3354" xr:uid="{C8276D0D-4B3E-4F3A-ACBD-6F6E683BB594}"/>
    <cellStyle name="Normal 9 4 4 4 2" xfId="3355" xr:uid="{7420A17D-6FCD-468F-830C-2E2AED63FCF7}"/>
    <cellStyle name="Normal 9 4 4 4 3" xfId="3356" xr:uid="{8574A7C6-27CE-400F-A4BD-4C356DE9F7E6}"/>
    <cellStyle name="Normal 9 4 4 4 4" xfId="3357" xr:uid="{29B10ED2-09BF-4FDD-AAA1-8A200C0491AA}"/>
    <cellStyle name="Normal 9 4 4 5" xfId="3358" xr:uid="{85F08610-E5A9-41A1-BF57-95BA399515B0}"/>
    <cellStyle name="Normal 9 4 4 6" xfId="3359" xr:uid="{CB5FD2AA-6765-4587-9566-4392308A5B8E}"/>
    <cellStyle name="Normal 9 4 4 7" xfId="3360" xr:uid="{E3332DCA-D60B-42DC-8CA2-F4AC5CCF241E}"/>
    <cellStyle name="Normal 9 4 5" xfId="3361" xr:uid="{57C5CC6F-3BEF-45FB-8726-1348D4206EBB}"/>
    <cellStyle name="Normal 9 4 5 2" xfId="3362" xr:uid="{942AF8AB-52D7-4F70-A32C-7181D5686928}"/>
    <cellStyle name="Normal 9 4 5 2 2" xfId="3363" xr:uid="{D94F321C-1B49-43D2-BF57-36372FCADBF3}"/>
    <cellStyle name="Normal 9 4 5 2 2 2" xfId="4272" xr:uid="{68F38177-9B93-4175-BFA4-73505BD84CC3}"/>
    <cellStyle name="Normal 9 4 5 2 3" xfId="3364" xr:uid="{C2F1AE98-626E-4EB5-8F4F-7D23BC6105FC}"/>
    <cellStyle name="Normal 9 4 5 2 4" xfId="3365" xr:uid="{8B21A3A9-47B6-44BE-85D4-0055ACCF9C0D}"/>
    <cellStyle name="Normal 9 4 5 3" xfId="3366" xr:uid="{9D91B0A9-9823-4779-958F-D2E7347C3D28}"/>
    <cellStyle name="Normal 9 4 5 3 2" xfId="3367" xr:uid="{DC225B93-3B7C-4A86-AD79-3E6372F09C3A}"/>
    <cellStyle name="Normal 9 4 5 3 3" xfId="3368" xr:uid="{178D252B-F530-4486-9534-D6451EF113D4}"/>
    <cellStyle name="Normal 9 4 5 3 4" xfId="3369" xr:uid="{1260A986-C85C-41D6-9930-3B382DC53B87}"/>
    <cellStyle name="Normal 9 4 5 4" xfId="3370" xr:uid="{8DDB4464-2BF0-4DFF-9ABD-BF288595643F}"/>
    <cellStyle name="Normal 9 4 5 5" xfId="3371" xr:uid="{628348E5-98BD-46A3-92E6-3E8D9F95CC51}"/>
    <cellStyle name="Normal 9 4 5 6" xfId="3372" xr:uid="{F196A278-8163-445F-A737-C1ECA280AE04}"/>
    <cellStyle name="Normal 9 4 6" xfId="3373" xr:uid="{9A3CE741-E813-4DA7-841A-54A726A46F4F}"/>
    <cellStyle name="Normal 9 4 6 2" xfId="3374" xr:uid="{84AF58B1-A79B-4CC1-8308-4F5952CE6C48}"/>
    <cellStyle name="Normal 9 4 6 2 2" xfId="3375" xr:uid="{922A4425-4000-4CF1-B730-26ACD7862697}"/>
    <cellStyle name="Normal 9 4 6 2 3" xfId="3376" xr:uid="{ED2CBE48-EEE0-424E-80FF-18E4F66C30AE}"/>
    <cellStyle name="Normal 9 4 6 2 4" xfId="3377" xr:uid="{7B07893C-2A64-4A24-942E-87736A5AB11A}"/>
    <cellStyle name="Normal 9 4 6 3" xfId="3378" xr:uid="{CCF0235A-3633-4F33-9859-5B5E68851336}"/>
    <cellStyle name="Normal 9 4 6 4" xfId="3379" xr:uid="{47375C8F-FE07-48A8-82F0-75F0F9285161}"/>
    <cellStyle name="Normal 9 4 6 5" xfId="3380" xr:uid="{B0554B04-E257-426F-94D7-052FA9750C8E}"/>
    <cellStyle name="Normal 9 4 7" xfId="3381" xr:uid="{F5D843FE-5573-4C93-A81A-D3360C8A403F}"/>
    <cellStyle name="Normal 9 4 7 2" xfId="3382" xr:uid="{D19E60C9-5FC0-4D0C-A753-14BB1FA93272}"/>
    <cellStyle name="Normal 9 4 7 3" xfId="3383" xr:uid="{26462354-C876-4402-9DC1-713323E528AC}"/>
    <cellStyle name="Normal 9 4 7 4" xfId="3384" xr:uid="{DE00ABD5-A74B-4867-8042-4E16CE6EB007}"/>
    <cellStyle name="Normal 9 4 8" xfId="3385" xr:uid="{F090ACD8-6BA2-414F-AF20-D09B3108BDB7}"/>
    <cellStyle name="Normal 9 4 8 2" xfId="3386" xr:uid="{F50F26FC-F1DF-4F34-94CD-176C886B7337}"/>
    <cellStyle name="Normal 9 4 8 3" xfId="3387" xr:uid="{25CA4FE9-BF90-4574-AC25-C2DA56C6929D}"/>
    <cellStyle name="Normal 9 4 8 4" xfId="3388" xr:uid="{45A1B020-8A2E-4B86-91D4-040D8A8E2875}"/>
    <cellStyle name="Normal 9 4 9" xfId="3389" xr:uid="{8A1C922D-2DA8-4604-9E55-6288C95B7CB6}"/>
    <cellStyle name="Normal 9 5" xfId="178" xr:uid="{DD8F81A7-47B7-4AE8-B5FD-648802D55E25}"/>
    <cellStyle name="Normal 9 5 10" xfId="3390" xr:uid="{AFB5F498-40B8-438B-8170-5C717223E0AC}"/>
    <cellStyle name="Normal 9 5 11" xfId="3391" xr:uid="{F96486B8-2AB2-45C5-8187-0495E2D007EB}"/>
    <cellStyle name="Normal 9 5 2" xfId="179" xr:uid="{CC5C3C75-5494-4B76-8A3D-2324216592F6}"/>
    <cellStyle name="Normal 9 5 2 2" xfId="3392" xr:uid="{1E3F27D5-1507-4B74-84FC-4A786C53738C}"/>
    <cellStyle name="Normal 9 5 2 2 2" xfId="3393" xr:uid="{96593AF6-E855-427E-99B4-E727E543BFC5}"/>
    <cellStyle name="Normal 9 5 2 2 2 2" xfId="3394" xr:uid="{6F5BA0E4-E4B4-4B1F-B2B7-013220108C58}"/>
    <cellStyle name="Normal 9 5 2 2 2 2 2" xfId="3395" xr:uid="{F943A961-2A55-4214-AC8F-24FAC39DB36A}"/>
    <cellStyle name="Normal 9 5 2 2 2 2 2 2" xfId="4432" xr:uid="{5B50928E-6322-4E94-9158-C2865C2351F3}"/>
    <cellStyle name="Normal 9 5 2 2 2 2 3" xfId="3396" xr:uid="{3FB6DDCB-4C22-47EC-BF16-8AA91535C352}"/>
    <cellStyle name="Normal 9 5 2 2 2 2 4" xfId="3397" xr:uid="{FDC72C89-D032-4E73-9226-C562024B4459}"/>
    <cellStyle name="Normal 9 5 2 2 2 3" xfId="3398" xr:uid="{16CC8004-7BEE-4784-B0EB-0370D87D1929}"/>
    <cellStyle name="Normal 9 5 2 2 2 3 2" xfId="3399" xr:uid="{AA9743D6-A06D-4CE6-AB37-F2D5FFC48B3A}"/>
    <cellStyle name="Normal 9 5 2 2 2 3 3" xfId="3400" xr:uid="{8AEFAE12-99A1-4E28-8BFD-47352B330940}"/>
    <cellStyle name="Normal 9 5 2 2 2 3 4" xfId="3401" xr:uid="{E8151560-FF96-446B-BB23-20AABF5F1879}"/>
    <cellStyle name="Normal 9 5 2 2 2 4" xfId="3402" xr:uid="{D152B985-10A6-4D8C-8D2C-6201C61380B5}"/>
    <cellStyle name="Normal 9 5 2 2 2 5" xfId="3403" xr:uid="{967179EF-E400-45F9-BB6F-C5B61208E8F1}"/>
    <cellStyle name="Normal 9 5 2 2 2 6" xfId="3404" xr:uid="{FED7B434-3478-4D87-8E77-990DA27B0603}"/>
    <cellStyle name="Normal 9 5 2 2 3" xfId="3405" xr:uid="{A8BD9F0A-6E3E-44EC-B43B-8D1A5D9FCAB0}"/>
    <cellStyle name="Normal 9 5 2 2 3 2" xfId="3406" xr:uid="{61A4FBDE-8C01-4A0D-AA85-5234B2ACEA62}"/>
    <cellStyle name="Normal 9 5 2 2 3 2 2" xfId="3407" xr:uid="{97E9FCD3-F186-41B6-812A-9BE79AAE71E4}"/>
    <cellStyle name="Normal 9 5 2 2 3 2 3" xfId="3408" xr:uid="{60B40BB8-3715-4B55-82D3-C82D4CB3313C}"/>
    <cellStyle name="Normal 9 5 2 2 3 2 4" xfId="3409" xr:uid="{96A8A52F-A7BE-419F-933D-C64D5BD664A9}"/>
    <cellStyle name="Normal 9 5 2 2 3 3" xfId="3410" xr:uid="{A9A94119-EB9B-4D55-8F14-993E155E2FF0}"/>
    <cellStyle name="Normal 9 5 2 2 3 4" xfId="3411" xr:uid="{A7386300-9FB5-4B42-9ED4-AFE7F4C38430}"/>
    <cellStyle name="Normal 9 5 2 2 3 5" xfId="3412" xr:uid="{CA7FB553-42B6-4C4D-B1D5-376B2691ADDF}"/>
    <cellStyle name="Normal 9 5 2 2 4" xfId="3413" xr:uid="{F3CDD781-2D92-468E-8265-1342383D84C8}"/>
    <cellStyle name="Normal 9 5 2 2 4 2" xfId="3414" xr:uid="{D598F52E-5669-4A75-93E9-5C941773C966}"/>
    <cellStyle name="Normal 9 5 2 2 4 3" xfId="3415" xr:uid="{D54850BA-26DC-4DEF-AFC2-A241C8B7D8DE}"/>
    <cellStyle name="Normal 9 5 2 2 4 4" xfId="3416" xr:uid="{90A0363D-ECE5-4CC9-8854-FEB84DAE19D7}"/>
    <cellStyle name="Normal 9 5 2 2 5" xfId="3417" xr:uid="{D036F91C-8BE9-42FB-882B-714A0EDFD880}"/>
    <cellStyle name="Normal 9 5 2 2 5 2" xfId="3418" xr:uid="{4C738662-22C4-4C79-AB82-AACCBDCFCDCB}"/>
    <cellStyle name="Normal 9 5 2 2 5 3" xfId="3419" xr:uid="{47C5A632-1F40-4B98-93F5-808AC9AEBB09}"/>
    <cellStyle name="Normal 9 5 2 2 5 4" xfId="3420" xr:uid="{CF6371EB-1D6B-4F4E-A20E-02521A07A672}"/>
    <cellStyle name="Normal 9 5 2 2 6" xfId="3421" xr:uid="{EE9E7893-0FF1-4D1F-B95B-31D38A4F78BF}"/>
    <cellStyle name="Normal 9 5 2 2 7" xfId="3422" xr:uid="{1EFEB533-1725-4C64-9490-67437FC0E623}"/>
    <cellStyle name="Normal 9 5 2 2 8" xfId="3423" xr:uid="{105EDCFB-36A0-4C7C-B63E-56438C56014C}"/>
    <cellStyle name="Normal 9 5 2 3" xfId="3424" xr:uid="{8981F9AE-7F95-4507-9FD4-21B29D7A7B2D}"/>
    <cellStyle name="Normal 9 5 2 3 2" xfId="3425" xr:uid="{1DBB5F25-6DE0-4162-B880-8D929EA666FE}"/>
    <cellStyle name="Normal 9 5 2 3 2 2" xfId="3426" xr:uid="{2F87006F-C653-441B-9589-727D259FA167}"/>
    <cellStyle name="Normal 9 5 2 3 2 2 2" xfId="4433" xr:uid="{7F7B75FB-BFCB-447A-9D95-BC44C9F85693}"/>
    <cellStyle name="Normal 9 5 2 3 2 3" xfId="3427" xr:uid="{303A2AF6-4A7A-439B-B117-8CFE100F2901}"/>
    <cellStyle name="Normal 9 5 2 3 2 4" xfId="3428" xr:uid="{F7E88019-BFBA-4E56-9502-B21C9ADF4F67}"/>
    <cellStyle name="Normal 9 5 2 3 3" xfId="3429" xr:uid="{3357367E-595B-4316-930E-59264DA055E5}"/>
    <cellStyle name="Normal 9 5 2 3 3 2" xfId="3430" xr:uid="{4C4F7024-B815-4499-A686-BF3CBEBDC3DB}"/>
    <cellStyle name="Normal 9 5 2 3 3 3" xfId="3431" xr:uid="{62ACA134-CDC4-40E0-B693-D4B186DBA566}"/>
    <cellStyle name="Normal 9 5 2 3 3 4" xfId="3432" xr:uid="{83D983D5-74B4-4826-9EBC-DE667345B967}"/>
    <cellStyle name="Normal 9 5 2 3 4" xfId="3433" xr:uid="{91FB5C5E-2DD1-42BB-B7E3-2101C114B209}"/>
    <cellStyle name="Normal 9 5 2 3 5" xfId="3434" xr:uid="{4F4BCA9C-5C90-4C2F-B04D-17B750569E78}"/>
    <cellStyle name="Normal 9 5 2 3 6" xfId="3435" xr:uid="{8172F10B-5338-42FC-9057-7B1766E0C273}"/>
    <cellStyle name="Normal 9 5 2 4" xfId="3436" xr:uid="{1B1DEA5B-887D-430E-B178-E9B4E959D19F}"/>
    <cellStyle name="Normal 9 5 2 4 2" xfId="3437" xr:uid="{DAA5CCEE-D622-4B5B-B80B-06F4F229B653}"/>
    <cellStyle name="Normal 9 5 2 4 2 2" xfId="3438" xr:uid="{2D764254-6AC4-4F2D-B0E5-6B92679627A3}"/>
    <cellStyle name="Normal 9 5 2 4 2 3" xfId="3439" xr:uid="{11ADA388-91AA-4D6A-AD74-37108EC0ADE6}"/>
    <cellStyle name="Normal 9 5 2 4 2 4" xfId="3440" xr:uid="{16DF68B8-15C4-4FA2-8C63-7B1BAA67811E}"/>
    <cellStyle name="Normal 9 5 2 4 3" xfId="3441" xr:uid="{2AB0D224-C96F-43A6-AC9D-51564154DB56}"/>
    <cellStyle name="Normal 9 5 2 4 4" xfId="3442" xr:uid="{33774412-C326-463D-BB35-789E8C4FE067}"/>
    <cellStyle name="Normal 9 5 2 4 5" xfId="3443" xr:uid="{25E97FC8-FCD3-4C31-BB22-8092D75F9E6B}"/>
    <cellStyle name="Normal 9 5 2 5" xfId="3444" xr:uid="{4714A4BB-C46D-4D17-A9C8-7E0D37870621}"/>
    <cellStyle name="Normal 9 5 2 5 2" xfId="3445" xr:uid="{291A6AFF-01B6-408E-AAC3-8A500B031865}"/>
    <cellStyle name="Normal 9 5 2 5 3" xfId="3446" xr:uid="{0A59DED6-4C51-4CF9-BC0A-5FFD7D824CF1}"/>
    <cellStyle name="Normal 9 5 2 5 4" xfId="3447" xr:uid="{BFC956A6-F85B-4D9B-B1AA-FBF427346EF6}"/>
    <cellStyle name="Normal 9 5 2 6" xfId="3448" xr:uid="{5B050FD9-D024-4D05-B1D5-7AF53D7704EE}"/>
    <cellStyle name="Normal 9 5 2 6 2" xfId="3449" xr:uid="{0DF629B4-8113-4AC4-A81A-C1E21959B08F}"/>
    <cellStyle name="Normal 9 5 2 6 3" xfId="3450" xr:uid="{B2150C0F-3659-45A7-823D-4AEB51268797}"/>
    <cellStyle name="Normal 9 5 2 6 4" xfId="3451" xr:uid="{D5238BD1-E525-4B63-B1E2-BE1B5B1E09A6}"/>
    <cellStyle name="Normal 9 5 2 7" xfId="3452" xr:uid="{B8444024-E3A0-459F-A142-BC5ACE0CEBD8}"/>
    <cellStyle name="Normal 9 5 2 8" xfId="3453" xr:uid="{203C925B-7CA5-4E5F-BB73-75A917E9EB01}"/>
    <cellStyle name="Normal 9 5 2 9" xfId="3454" xr:uid="{AC62684C-368D-40A1-9F50-0FEBC096BB61}"/>
    <cellStyle name="Normal 9 5 3" xfId="3455" xr:uid="{6B14F442-DFCE-4650-8A15-D6C2A9CEB135}"/>
    <cellStyle name="Normal 9 5 3 2" xfId="3456" xr:uid="{3AB26221-AE9B-4632-983D-19943986F057}"/>
    <cellStyle name="Normal 9 5 3 2 2" xfId="3457" xr:uid="{28B4B90D-6DB6-4C8A-BDAC-E99ADF5DF51E}"/>
    <cellStyle name="Normal 9 5 3 2 2 2" xfId="3458" xr:uid="{2EEF9438-9252-4E25-9693-9A29AE385CC6}"/>
    <cellStyle name="Normal 9 5 3 2 2 2 2" xfId="4273" xr:uid="{AF073C68-6F75-40E1-8839-41205C5143B5}"/>
    <cellStyle name="Normal 9 5 3 2 2 3" xfId="3459" xr:uid="{8D390CEA-EAB9-44CC-81BF-2499DFCF0006}"/>
    <cellStyle name="Normal 9 5 3 2 2 4" xfId="3460" xr:uid="{33E11467-4A39-4414-83CF-68FEE499E564}"/>
    <cellStyle name="Normal 9 5 3 2 3" xfId="3461" xr:uid="{60964E7F-6668-4D65-8D0C-432F4701A64A}"/>
    <cellStyle name="Normal 9 5 3 2 3 2" xfId="3462" xr:uid="{6518E210-48D7-4D34-BB51-7601D2DBA669}"/>
    <cellStyle name="Normal 9 5 3 2 3 3" xfId="3463" xr:uid="{95EF6B5D-9180-4041-8339-F85A775F6B1F}"/>
    <cellStyle name="Normal 9 5 3 2 3 4" xfId="3464" xr:uid="{39466A3E-8999-4A5A-AC77-C1F860375A20}"/>
    <cellStyle name="Normal 9 5 3 2 4" xfId="3465" xr:uid="{9173E934-D1DA-41CF-A4F0-5CEF37E22771}"/>
    <cellStyle name="Normal 9 5 3 2 5" xfId="3466" xr:uid="{1B2347D1-6785-4CDB-8D49-31D71F24EEAF}"/>
    <cellStyle name="Normal 9 5 3 2 6" xfId="3467" xr:uid="{74BAA3ED-AB80-4DA4-8D25-A044E29A3946}"/>
    <cellStyle name="Normal 9 5 3 3" xfId="3468" xr:uid="{14B363CB-A41E-4C06-84C6-8B10FBC4AE0E}"/>
    <cellStyle name="Normal 9 5 3 3 2" xfId="3469" xr:uid="{50B276A0-C9D2-4369-85B4-F034C27D8822}"/>
    <cellStyle name="Normal 9 5 3 3 2 2" xfId="3470" xr:uid="{768D0FC3-93B7-40BC-8D00-575FC9548FEB}"/>
    <cellStyle name="Normal 9 5 3 3 2 3" xfId="3471" xr:uid="{806B19F0-380F-4C31-9C73-1FF6B4CBC154}"/>
    <cellStyle name="Normal 9 5 3 3 2 4" xfId="3472" xr:uid="{F6FD4790-5013-4BCC-A188-62A019425D12}"/>
    <cellStyle name="Normal 9 5 3 3 3" xfId="3473" xr:uid="{FB8C640E-89DC-477B-A5BE-D9C1AB0A6CC3}"/>
    <cellStyle name="Normal 9 5 3 3 4" xfId="3474" xr:uid="{2D7DC748-A95B-47B1-B037-A055EEC561AA}"/>
    <cellStyle name="Normal 9 5 3 3 5" xfId="3475" xr:uid="{47AE2E5E-F7A5-4D60-9692-C5294B7C7C88}"/>
    <cellStyle name="Normal 9 5 3 4" xfId="3476" xr:uid="{30276397-F01E-4501-8DA0-DF07E4CE9ED8}"/>
    <cellStyle name="Normal 9 5 3 4 2" xfId="3477" xr:uid="{A872CFDB-B223-4DC3-8999-957BDCE81F66}"/>
    <cellStyle name="Normal 9 5 3 4 3" xfId="3478" xr:uid="{C8514741-245A-4594-AA71-416353E733FF}"/>
    <cellStyle name="Normal 9 5 3 4 4" xfId="3479" xr:uid="{6F7727D1-9DA1-47AB-B540-2D5F0C04D8A7}"/>
    <cellStyle name="Normal 9 5 3 5" xfId="3480" xr:uid="{C1AFE535-4BB6-4072-AC84-9CCED8553080}"/>
    <cellStyle name="Normal 9 5 3 5 2" xfId="3481" xr:uid="{31F858E1-A04A-4E7C-8826-D3CA2AE56642}"/>
    <cellStyle name="Normal 9 5 3 5 3" xfId="3482" xr:uid="{8E3772D5-3D20-4FB9-A596-7169B5D1ADDC}"/>
    <cellStyle name="Normal 9 5 3 5 4" xfId="3483" xr:uid="{21548013-3E4F-4B19-AC6E-C0B06BDA0089}"/>
    <cellStyle name="Normal 9 5 3 6" xfId="3484" xr:uid="{F978BD87-E6A2-4CC2-8B64-839C7711B642}"/>
    <cellStyle name="Normal 9 5 3 7" xfId="3485" xr:uid="{409FF428-CA3C-4911-8748-C56E4E4F80A1}"/>
    <cellStyle name="Normal 9 5 3 8" xfId="3486" xr:uid="{02C888CF-941C-4D8B-B9DC-9F0314629E84}"/>
    <cellStyle name="Normal 9 5 4" xfId="3487" xr:uid="{72444678-3DD0-4187-9A2C-E486882B6A46}"/>
    <cellStyle name="Normal 9 5 4 2" xfId="3488" xr:uid="{2B33E6A7-E280-4740-A89F-742691848216}"/>
    <cellStyle name="Normal 9 5 4 2 2" xfId="3489" xr:uid="{7AEDC6C0-F011-40D2-A424-91D2501E9F33}"/>
    <cellStyle name="Normal 9 5 4 2 2 2" xfId="3490" xr:uid="{0B17C0BA-E2F9-44B7-9301-BC89007DA6AA}"/>
    <cellStyle name="Normal 9 5 4 2 2 3" xfId="3491" xr:uid="{1C50D10D-FEC2-425F-BD8E-FFE70E46B0AE}"/>
    <cellStyle name="Normal 9 5 4 2 2 4" xfId="3492" xr:uid="{16DF5704-9D86-4B0B-AD3B-950F00E3D057}"/>
    <cellStyle name="Normal 9 5 4 2 3" xfId="3493" xr:uid="{5F051C10-38FA-47DB-A740-75BD52A3F8B5}"/>
    <cellStyle name="Normal 9 5 4 2 4" xfId="3494" xr:uid="{94792D30-A150-4D71-9250-B01951464AF4}"/>
    <cellStyle name="Normal 9 5 4 2 5" xfId="3495" xr:uid="{C2F475AB-2841-4465-B658-1B3B9471D909}"/>
    <cellStyle name="Normal 9 5 4 3" xfId="3496" xr:uid="{C3B057C3-785D-48BA-AED0-651C7A972F22}"/>
    <cellStyle name="Normal 9 5 4 3 2" xfId="3497" xr:uid="{136A0578-0343-43FB-9A76-4E4092A7930B}"/>
    <cellStyle name="Normal 9 5 4 3 3" xfId="3498" xr:uid="{5055110B-3043-47B8-9AF8-6DE3AB424B1C}"/>
    <cellStyle name="Normal 9 5 4 3 4" xfId="3499" xr:uid="{6ED4F7CA-7844-446A-A543-29458293C56C}"/>
    <cellStyle name="Normal 9 5 4 4" xfId="3500" xr:uid="{0D81F831-E2C2-46FB-9153-7C107417E121}"/>
    <cellStyle name="Normal 9 5 4 4 2" xfId="3501" xr:uid="{17612599-3864-4331-8008-99BEA58F521A}"/>
    <cellStyle name="Normal 9 5 4 4 3" xfId="3502" xr:uid="{DAAB03B2-5DE6-47DD-BE6C-8FCEF1568CA5}"/>
    <cellStyle name="Normal 9 5 4 4 4" xfId="3503" xr:uid="{C2D73609-274A-4AE6-A57A-F1808722E279}"/>
    <cellStyle name="Normal 9 5 4 5" xfId="3504" xr:uid="{1C9856FD-0609-4F80-BAB4-126855127D54}"/>
    <cellStyle name="Normal 9 5 4 6" xfId="3505" xr:uid="{446C084E-BA67-40C8-84C7-9984961FD20F}"/>
    <cellStyle name="Normal 9 5 4 7" xfId="3506" xr:uid="{32193AD1-871F-4D14-8246-3A2E46AA627A}"/>
    <cellStyle name="Normal 9 5 5" xfId="3507" xr:uid="{81C3D93E-FEC1-4A6A-9DA6-035302CE3C21}"/>
    <cellStyle name="Normal 9 5 5 2" xfId="3508" xr:uid="{673FA2FD-2811-4F48-A4AD-2AC5C20055F3}"/>
    <cellStyle name="Normal 9 5 5 2 2" xfId="3509" xr:uid="{87D67119-61D1-4CCC-9815-F7D1AAEF5CFE}"/>
    <cellStyle name="Normal 9 5 5 2 3" xfId="3510" xr:uid="{EA63FA0A-B872-4455-8E36-36E6AB1939D7}"/>
    <cellStyle name="Normal 9 5 5 2 4" xfId="3511" xr:uid="{415DC037-3E22-443D-8898-EBDAA88BF535}"/>
    <cellStyle name="Normal 9 5 5 3" xfId="3512" xr:uid="{E436D5BB-7E6D-41B0-B7C5-1FD0818A6776}"/>
    <cellStyle name="Normal 9 5 5 3 2" xfId="3513" xr:uid="{74D71CEC-1A6A-4DD1-828E-053563408227}"/>
    <cellStyle name="Normal 9 5 5 3 3" xfId="3514" xr:uid="{3099BB73-AF12-4956-A314-54ADAF978873}"/>
    <cellStyle name="Normal 9 5 5 3 4" xfId="3515" xr:uid="{770CE12B-F5E8-41D0-83ED-9B885BF3F1EC}"/>
    <cellStyle name="Normal 9 5 5 4" xfId="3516" xr:uid="{D0F1796B-DCBA-44FB-AAD5-AFF0A620972F}"/>
    <cellStyle name="Normal 9 5 5 5" xfId="3517" xr:uid="{5BA26D78-ACB2-4717-9B53-C0D9D6A0F777}"/>
    <cellStyle name="Normal 9 5 5 6" xfId="3518" xr:uid="{DD94DD15-F1F9-48FB-82C1-E93841D19FC9}"/>
    <cellStyle name="Normal 9 5 6" xfId="3519" xr:uid="{F8964FA6-9213-4E66-ADE7-A7479BEE5CB9}"/>
    <cellStyle name="Normal 9 5 6 2" xfId="3520" xr:uid="{8662FAFF-A954-4D88-995F-3E9451A259F5}"/>
    <cellStyle name="Normal 9 5 6 2 2" xfId="3521" xr:uid="{06AE7643-3841-4CD7-9CAF-FD00AAB54B13}"/>
    <cellStyle name="Normal 9 5 6 2 3" xfId="3522" xr:uid="{DC3ADFA2-092D-4EFD-A49C-9572ACB19B83}"/>
    <cellStyle name="Normal 9 5 6 2 4" xfId="3523" xr:uid="{FF750507-AAD8-4F5F-B3CE-5CC6CBB55535}"/>
    <cellStyle name="Normal 9 5 6 3" xfId="3524" xr:uid="{239B08DA-4FEA-4669-AC5F-BCBC866ADF80}"/>
    <cellStyle name="Normal 9 5 6 4" xfId="3525" xr:uid="{B77C887D-9094-4684-9AD4-22CEBF1A4BD4}"/>
    <cellStyle name="Normal 9 5 6 5" xfId="3526" xr:uid="{092D7464-8999-4696-8E53-7FF9EC836D01}"/>
    <cellStyle name="Normal 9 5 7" xfId="3527" xr:uid="{7B999F02-CB1C-4283-B779-603897EB06B1}"/>
    <cellStyle name="Normal 9 5 7 2" xfId="3528" xr:uid="{0C887219-FE98-4780-9401-9216A1AD7B7C}"/>
    <cellStyle name="Normal 9 5 7 3" xfId="3529" xr:uid="{6DB70FFA-666D-4E9F-8AD2-077C401FAC85}"/>
    <cellStyle name="Normal 9 5 7 4" xfId="3530" xr:uid="{01F53762-211E-4643-BCE1-E0BCBC9079E8}"/>
    <cellStyle name="Normal 9 5 8" xfId="3531" xr:uid="{6637C32A-12C8-4A9F-8D7F-EC517BF47F6C}"/>
    <cellStyle name="Normal 9 5 8 2" xfId="3532" xr:uid="{33106EBA-D483-48D5-898A-F108AFB48589}"/>
    <cellStyle name="Normal 9 5 8 3" xfId="3533" xr:uid="{7BE7E1C0-B404-4ECE-AA04-9817A3B525B4}"/>
    <cellStyle name="Normal 9 5 8 4" xfId="3534" xr:uid="{1BBDBC7C-0BDE-45B9-9699-0747C7555601}"/>
    <cellStyle name="Normal 9 5 9" xfId="3535" xr:uid="{68DA49FC-328D-48C7-831B-0EB948D9DC1E}"/>
    <cellStyle name="Normal 9 6" xfId="180" xr:uid="{A6F16D71-9F05-425B-B3C8-0425AABB6684}"/>
    <cellStyle name="Normal 9 6 2" xfId="181" xr:uid="{BE4B8E46-C38B-4E15-89F8-35DC262E8534}"/>
    <cellStyle name="Normal 9 6 2 2" xfId="3536" xr:uid="{C1DDCFA3-0C98-4202-AC2C-BF9EF469386E}"/>
    <cellStyle name="Normal 9 6 2 2 2" xfId="3537" xr:uid="{4F8D8109-9AC9-4A67-8634-4EE6CD28651E}"/>
    <cellStyle name="Normal 9 6 2 2 2 2" xfId="3538" xr:uid="{3B102705-19A5-4D3E-8D92-95241B580559}"/>
    <cellStyle name="Normal 9 6 2 2 2 2 2" xfId="4434" xr:uid="{DF93B607-D519-456C-BAC3-F763532F2EDF}"/>
    <cellStyle name="Normal 9 6 2 2 2 3" xfId="3539" xr:uid="{2D120154-4EEC-4E70-BD2E-C30A86475F37}"/>
    <cellStyle name="Normal 9 6 2 2 2 4" xfId="3540" xr:uid="{E6CB33F5-DEC1-4367-8C1D-D71BE1B4B1FD}"/>
    <cellStyle name="Normal 9 6 2 2 3" xfId="3541" xr:uid="{156EA2C3-37DB-49BE-B370-DD56DC0B1908}"/>
    <cellStyle name="Normal 9 6 2 2 3 2" xfId="3542" xr:uid="{E4F09539-C3A3-4C8F-B9D7-EF0709D03584}"/>
    <cellStyle name="Normal 9 6 2 2 3 3" xfId="3543" xr:uid="{F4788C84-452F-4F3E-890F-2C3440C0B167}"/>
    <cellStyle name="Normal 9 6 2 2 3 4" xfId="3544" xr:uid="{EB7AE2B2-5BDD-49C2-BF26-9FD9EE8636CE}"/>
    <cellStyle name="Normal 9 6 2 2 4" xfId="3545" xr:uid="{5A063517-2BDB-4B09-9D18-1C11E3C91BC8}"/>
    <cellStyle name="Normal 9 6 2 2 5" xfId="3546" xr:uid="{7D182030-7973-444D-AF0A-ECF1AB3BC39C}"/>
    <cellStyle name="Normal 9 6 2 2 6" xfId="3547" xr:uid="{2D636F09-F572-4606-8FF8-6F97A78D1C6D}"/>
    <cellStyle name="Normal 9 6 2 3" xfId="3548" xr:uid="{B3DDE9DC-8A6B-4D96-AEE8-E99A85649858}"/>
    <cellStyle name="Normal 9 6 2 3 2" xfId="3549" xr:uid="{37FD72A0-648A-4818-B8E1-02EA7C754387}"/>
    <cellStyle name="Normal 9 6 2 3 2 2" xfId="3550" xr:uid="{1886D4AF-06FF-4A2A-A7A8-33299F721AAA}"/>
    <cellStyle name="Normal 9 6 2 3 2 3" xfId="3551" xr:uid="{7642D33C-722A-40C8-A998-06CC173A3D40}"/>
    <cellStyle name="Normal 9 6 2 3 2 4" xfId="3552" xr:uid="{D5F7DC61-A2F1-46A0-A8C7-765AB173FA6D}"/>
    <cellStyle name="Normal 9 6 2 3 3" xfId="3553" xr:uid="{86D333F4-E9E5-41AF-9510-5A80315951D0}"/>
    <cellStyle name="Normal 9 6 2 3 4" xfId="3554" xr:uid="{DFF05A99-B5BB-4294-B8FB-98ECBBE63674}"/>
    <cellStyle name="Normal 9 6 2 3 5" xfId="3555" xr:uid="{027958DF-B046-4C75-AE20-829600BE5DC5}"/>
    <cellStyle name="Normal 9 6 2 4" xfId="3556" xr:uid="{82093F00-21ED-4139-8F6E-53287BF92AC2}"/>
    <cellStyle name="Normal 9 6 2 4 2" xfId="3557" xr:uid="{268BA892-60A0-4184-A6E0-6E62FE1FAF2D}"/>
    <cellStyle name="Normal 9 6 2 4 3" xfId="3558" xr:uid="{5C4948E7-6F57-4FE6-A295-186622347115}"/>
    <cellStyle name="Normal 9 6 2 4 4" xfId="3559" xr:uid="{B6A281DA-29DA-45AB-9409-263416C84CC7}"/>
    <cellStyle name="Normal 9 6 2 5" xfId="3560" xr:uid="{76311E96-F295-4B85-8101-7364AE84E83D}"/>
    <cellStyle name="Normal 9 6 2 5 2" xfId="3561" xr:uid="{E88F700A-BD0A-4F70-9742-A9FB417E049A}"/>
    <cellStyle name="Normal 9 6 2 5 3" xfId="3562" xr:uid="{03BE56AA-E8CA-467B-8037-356DCD72A566}"/>
    <cellStyle name="Normal 9 6 2 5 4" xfId="3563" xr:uid="{68C02D1B-DE3D-4568-8326-B9AD4B247546}"/>
    <cellStyle name="Normal 9 6 2 6" xfId="3564" xr:uid="{160A1928-5778-4450-999A-223FCE3C9B87}"/>
    <cellStyle name="Normal 9 6 2 7" xfId="3565" xr:uid="{E15192A8-A24D-4DC7-88CD-E65D38C36A84}"/>
    <cellStyle name="Normal 9 6 2 8" xfId="3566" xr:uid="{CEC36CC9-B1B4-4FE0-910E-B0A1394D4003}"/>
    <cellStyle name="Normal 9 6 3" xfId="3567" xr:uid="{9FDE36BB-1466-4CCD-A797-B904C97B7686}"/>
    <cellStyle name="Normal 9 6 3 2" xfId="3568" xr:uid="{BF0436C3-23D2-480A-87EA-951F0B21B214}"/>
    <cellStyle name="Normal 9 6 3 2 2" xfId="3569" xr:uid="{F6926A6C-F1EC-43FB-9C6A-1159B16A3BDF}"/>
    <cellStyle name="Normal 9 6 3 2 2 2" xfId="4435" xr:uid="{BB9346B4-5256-4AD5-931C-1A8458FF6F5A}"/>
    <cellStyle name="Normal 9 6 3 2 3" xfId="3570" xr:uid="{3859D0BD-D146-4F71-818F-4D522254CC8A}"/>
    <cellStyle name="Normal 9 6 3 2 4" xfId="3571" xr:uid="{AE1D9979-00E6-4F73-9B8A-BAB622FD2181}"/>
    <cellStyle name="Normal 9 6 3 3" xfId="3572" xr:uid="{491DC72E-D0D5-4119-B481-DAF6305A2A43}"/>
    <cellStyle name="Normal 9 6 3 3 2" xfId="3573" xr:uid="{07FB2332-FB6F-4762-B2F5-30F45F709D94}"/>
    <cellStyle name="Normal 9 6 3 3 3" xfId="3574" xr:uid="{8C78E252-FE54-40AC-87B9-A7175D754A0D}"/>
    <cellStyle name="Normal 9 6 3 3 4" xfId="3575" xr:uid="{8DD6E3B7-5DB2-45BC-B5B5-9ABC9F5B1769}"/>
    <cellStyle name="Normal 9 6 3 4" xfId="3576" xr:uid="{9288A73C-3E1C-4F63-8649-EDBE4FA344FB}"/>
    <cellStyle name="Normal 9 6 3 5" xfId="3577" xr:uid="{50C4AD62-CB5A-40FA-B148-73CC7A1AF442}"/>
    <cellStyle name="Normal 9 6 3 6" xfId="3578" xr:uid="{64B111E6-6AEC-4DAA-B629-ACE8F674359B}"/>
    <cellStyle name="Normal 9 6 4" xfId="3579" xr:uid="{7764E462-5745-4D48-8A33-13515C765843}"/>
    <cellStyle name="Normal 9 6 4 2" xfId="3580" xr:uid="{60342077-4375-43A8-BC26-DD1F943C6C64}"/>
    <cellStyle name="Normal 9 6 4 2 2" xfId="3581" xr:uid="{F52A4178-3F96-431E-A1EE-EF33A27CFB8D}"/>
    <cellStyle name="Normal 9 6 4 2 3" xfId="3582" xr:uid="{C8BDF179-CC4E-4477-ACF9-25C80F3204DE}"/>
    <cellStyle name="Normal 9 6 4 2 4" xfId="3583" xr:uid="{C1B1FFA6-114D-43AE-8EF9-7EBB7F77E794}"/>
    <cellStyle name="Normal 9 6 4 3" xfId="3584" xr:uid="{E06FCC1B-C760-44F4-95AF-544D850B1C7B}"/>
    <cellStyle name="Normal 9 6 4 4" xfId="3585" xr:uid="{25186ADE-D9C6-4CC6-BF99-8537FF3AD04F}"/>
    <cellStyle name="Normal 9 6 4 5" xfId="3586" xr:uid="{EF441D08-E3AD-4CAC-A823-6F830C4F2C96}"/>
    <cellStyle name="Normal 9 6 5" xfId="3587" xr:uid="{1118B05E-5458-40D8-8CCE-C03CD39A7551}"/>
    <cellStyle name="Normal 9 6 5 2" xfId="3588" xr:uid="{4AE812DB-3A19-403F-9050-A74DB02CA900}"/>
    <cellStyle name="Normal 9 6 5 3" xfId="3589" xr:uid="{6F4DCC0A-8D66-42E3-BE59-66E3A41242DF}"/>
    <cellStyle name="Normal 9 6 5 4" xfId="3590" xr:uid="{011B291F-5230-4808-BA2A-141A96FF9A07}"/>
    <cellStyle name="Normal 9 6 6" xfId="3591" xr:uid="{C6722FBB-CCF5-4212-B2B3-842E677D69E5}"/>
    <cellStyle name="Normal 9 6 6 2" xfId="3592" xr:uid="{CE08543D-9181-4DD4-856A-1AC45274BF1D}"/>
    <cellStyle name="Normal 9 6 6 3" xfId="3593" xr:uid="{FD72FBDC-17B1-432B-9BC4-EF9B97058E09}"/>
    <cellStyle name="Normal 9 6 6 4" xfId="3594" xr:uid="{F58FF6AC-1789-4DD1-BBEF-25DE5D5E9DE8}"/>
    <cellStyle name="Normal 9 6 7" xfId="3595" xr:uid="{988DA388-BDFF-461E-B328-304B189EA00E}"/>
    <cellStyle name="Normal 9 6 8" xfId="3596" xr:uid="{00C31F2C-2168-42EC-8CC8-310B90992F58}"/>
    <cellStyle name="Normal 9 6 9" xfId="3597" xr:uid="{B5ED412F-7A51-4A54-9134-8457EF6E23F2}"/>
    <cellStyle name="Normal 9 7" xfId="182" xr:uid="{0228BA7D-48A5-445E-B5E8-152780D309AF}"/>
    <cellStyle name="Normal 9 7 2" xfId="3598" xr:uid="{793BE30B-930B-49CA-98E6-E4AAEF99DDF4}"/>
    <cellStyle name="Normal 9 7 2 2" xfId="3599" xr:uid="{9DCDCFBA-A619-443F-8B36-2DC9DE41CE9D}"/>
    <cellStyle name="Normal 9 7 2 2 2" xfId="3600" xr:uid="{75ED5CCE-37FD-452B-866A-4488A72E8139}"/>
    <cellStyle name="Normal 9 7 2 2 2 2" xfId="4274" xr:uid="{E83F06BD-2ADF-45D6-8D4D-36039AD3248E}"/>
    <cellStyle name="Normal 9 7 2 2 3" xfId="3601" xr:uid="{5FA8B068-B21C-4A3B-925E-B482D46C8F69}"/>
    <cellStyle name="Normal 9 7 2 2 4" xfId="3602" xr:uid="{67BEB700-D31B-4BF2-B60E-A5C038B74469}"/>
    <cellStyle name="Normal 9 7 2 3" xfId="3603" xr:uid="{409CD678-BB24-44B7-9CE3-96F3274AEBAB}"/>
    <cellStyle name="Normal 9 7 2 3 2" xfId="3604" xr:uid="{0DC07B60-93B2-43EE-94A3-821FE1F929DA}"/>
    <cellStyle name="Normal 9 7 2 3 3" xfId="3605" xr:uid="{85789EC3-4BB5-461B-BB3F-BAA74CEDBBBC}"/>
    <cellStyle name="Normal 9 7 2 3 4" xfId="3606" xr:uid="{55FA4D69-8BA0-43AD-B195-0E495356EFD0}"/>
    <cellStyle name="Normal 9 7 2 4" xfId="3607" xr:uid="{93ABAE40-B489-4C71-8E45-B76DCF19A040}"/>
    <cellStyle name="Normal 9 7 2 5" xfId="3608" xr:uid="{33C0613C-0CCE-462A-A9D0-FE965066985F}"/>
    <cellStyle name="Normal 9 7 2 6" xfId="3609" xr:uid="{7276FB1E-B8CD-460B-B8AF-1917EE818632}"/>
    <cellStyle name="Normal 9 7 3" xfId="3610" xr:uid="{368A1E11-A315-4270-8BC2-B5614800EFF9}"/>
    <cellStyle name="Normal 9 7 3 2" xfId="3611" xr:uid="{866D62B7-C3E7-404B-BD0A-441EF1449AE9}"/>
    <cellStyle name="Normal 9 7 3 2 2" xfId="3612" xr:uid="{83620C30-F333-42F4-9452-EB18C9B504F3}"/>
    <cellStyle name="Normal 9 7 3 2 3" xfId="3613" xr:uid="{523C0A5E-60E8-4342-8B61-D8DDC9FD6CA0}"/>
    <cellStyle name="Normal 9 7 3 2 4" xfId="3614" xr:uid="{6CAB8B77-A6AE-4299-82F3-F266272900BF}"/>
    <cellStyle name="Normal 9 7 3 3" xfId="3615" xr:uid="{F85BB60E-6FCB-4ED2-BD55-B14332647340}"/>
    <cellStyle name="Normal 9 7 3 4" xfId="3616" xr:uid="{656B3A78-D513-4F00-A4FD-A3E41874AA58}"/>
    <cellStyle name="Normal 9 7 3 5" xfId="3617" xr:uid="{5324CC83-07DD-483D-B246-FB21E1B7212D}"/>
    <cellStyle name="Normal 9 7 4" xfId="3618" xr:uid="{ACAB28A5-A7CB-41B2-BA48-ACE78D668AD4}"/>
    <cellStyle name="Normal 9 7 4 2" xfId="3619" xr:uid="{1E808109-25AB-4DA1-9D4A-EC9CE94D78CB}"/>
    <cellStyle name="Normal 9 7 4 3" xfId="3620" xr:uid="{A6493175-16F7-4FEC-B8CF-18C38AC74B8C}"/>
    <cellStyle name="Normal 9 7 4 4" xfId="3621" xr:uid="{508327E4-35DB-48C7-B20F-A9F81253F55A}"/>
    <cellStyle name="Normal 9 7 5" xfId="3622" xr:uid="{F561467A-9EA1-4887-9A14-3B923F7A8528}"/>
    <cellStyle name="Normal 9 7 5 2" xfId="3623" xr:uid="{FEB95940-6D2D-42D5-B5E6-AC44DC49C752}"/>
    <cellStyle name="Normal 9 7 5 3" xfId="3624" xr:uid="{12E68371-8758-475B-A090-17B43555114D}"/>
    <cellStyle name="Normal 9 7 5 4" xfId="3625" xr:uid="{F2274D41-B9E3-4FF8-9204-9ACCDD3FA888}"/>
    <cellStyle name="Normal 9 7 6" xfId="3626" xr:uid="{55593CAA-3394-42CF-ACAC-6C0881BA1F81}"/>
    <cellStyle name="Normal 9 7 7" xfId="3627" xr:uid="{ADCE880A-41B3-4871-9F73-18A668AF120E}"/>
    <cellStyle name="Normal 9 7 8" xfId="3628" xr:uid="{7AE1D1EB-6DD7-4872-A969-6DE09E9AF8B5}"/>
    <cellStyle name="Normal 9 8" xfId="3629" xr:uid="{57A9E266-3D31-4E71-9BEC-1C2138405E0A}"/>
    <cellStyle name="Normal 9 8 2" xfId="3630" xr:uid="{B8C225EC-7983-4235-B894-0FD939732BF4}"/>
    <cellStyle name="Normal 9 8 2 2" xfId="3631" xr:uid="{D9C0B3C6-CF5B-4D70-8CFB-D67A7D2F3564}"/>
    <cellStyle name="Normal 9 8 2 2 2" xfId="3632" xr:uid="{E1D78232-6107-485E-9790-8567448ACEE6}"/>
    <cellStyle name="Normal 9 8 2 2 3" xfId="3633" xr:uid="{565F7E5F-3E38-4211-A26D-BCA5A0F59425}"/>
    <cellStyle name="Normal 9 8 2 2 4" xfId="3634" xr:uid="{177B1A19-07FC-4BF1-B7A1-6072E5321612}"/>
    <cellStyle name="Normal 9 8 2 3" xfId="3635" xr:uid="{307291CA-F85E-4EB8-8738-D976AFA034B1}"/>
    <cellStyle name="Normal 9 8 2 4" xfId="3636" xr:uid="{3EB66A88-5030-4AEF-9587-CADEF31F2AF7}"/>
    <cellStyle name="Normal 9 8 2 5" xfId="3637" xr:uid="{7758ABB0-C364-453E-A348-F6795B988DB4}"/>
    <cellStyle name="Normal 9 8 3" xfId="3638" xr:uid="{668BA947-631C-4EA8-9F0C-2FD1A8103B38}"/>
    <cellStyle name="Normal 9 8 3 2" xfId="3639" xr:uid="{7FD3E928-A12B-49F0-A7F6-B53979E18441}"/>
    <cellStyle name="Normal 9 8 3 3" xfId="3640" xr:uid="{A86D20B0-18B9-4DF7-B378-E88779F473E0}"/>
    <cellStyle name="Normal 9 8 3 4" xfId="3641" xr:uid="{6F89479D-97FE-402E-A897-A84D9579D7CC}"/>
    <cellStyle name="Normal 9 8 4" xfId="3642" xr:uid="{FA60CCCF-2F0E-47D3-9BB1-EEF8A31D52F4}"/>
    <cellStyle name="Normal 9 8 4 2" xfId="3643" xr:uid="{75769F87-DBC4-47F9-96F8-54D804ACCC73}"/>
    <cellStyle name="Normal 9 8 4 3" xfId="3644" xr:uid="{9426192B-07F6-4722-922F-954F9A9707B1}"/>
    <cellStyle name="Normal 9 8 4 4" xfId="3645" xr:uid="{FE663173-65FF-4C09-A979-BC4B41CEE3D9}"/>
    <cellStyle name="Normal 9 8 5" xfId="3646" xr:uid="{18485FC4-E550-4995-9988-6FCFB20CD12A}"/>
    <cellStyle name="Normal 9 8 6" xfId="3647" xr:uid="{0CF8340A-7D51-4D58-A91F-167564B14681}"/>
    <cellStyle name="Normal 9 8 7" xfId="3648" xr:uid="{9DD3A9E9-0186-4C9B-98D0-B614604E146F}"/>
    <cellStyle name="Normal 9 9" xfId="3649" xr:uid="{DEEAA07D-5CAB-4843-A9E9-10F08065C657}"/>
    <cellStyle name="Normal 9 9 2" xfId="3650" xr:uid="{4D263AA7-D0FE-4474-81DC-B77A7A457B25}"/>
    <cellStyle name="Normal 9 9 2 2" xfId="3651" xr:uid="{F2D19756-149F-43AF-A468-D0DA424DDE68}"/>
    <cellStyle name="Normal 9 9 2 3" xfId="3652" xr:uid="{C883A5FC-C07E-4D41-87AD-4C5AA7EB79C3}"/>
    <cellStyle name="Normal 9 9 2 4" xfId="3653" xr:uid="{65DA209A-E3E3-491D-B3F9-034B573852BB}"/>
    <cellStyle name="Normal 9 9 3" xfId="3654" xr:uid="{3A4D2595-4ED8-40CF-9DB9-B558C51144A5}"/>
    <cellStyle name="Normal 9 9 3 2" xfId="3655" xr:uid="{86FC4FC4-3B12-4700-9B8E-7CED4CAEC019}"/>
    <cellStyle name="Normal 9 9 3 3" xfId="3656" xr:uid="{3D210130-8F56-42CF-94A5-7FB253380F72}"/>
    <cellStyle name="Normal 9 9 3 4" xfId="3657" xr:uid="{370FB524-77C9-4629-8301-F6A417ECB3B7}"/>
    <cellStyle name="Normal 9 9 4" xfId="3658" xr:uid="{838001D7-DEDB-407D-B505-8B7C5A050766}"/>
    <cellStyle name="Normal 9 9 5" xfId="3659" xr:uid="{F254D6B2-5E34-4228-9588-1D0536FAD939}"/>
    <cellStyle name="Normal 9 9 6" xfId="3660" xr:uid="{318D004B-618E-4AF9-8207-4E7FC142BFE1}"/>
    <cellStyle name="Percent 2" xfId="183" xr:uid="{CCE8D996-97A8-4A1E-B2F4-5F66BD6FD46A}"/>
    <cellStyle name="Гиперссылка 2" xfId="4" xr:uid="{49BAA0F8-B3D3-41B5-87DD-435502328B29}"/>
    <cellStyle name="Обычный 2" xfId="1" xr:uid="{A3CD5D5E-4502-4158-8112-08CDD679ACF5}"/>
    <cellStyle name="Обычный 2 2" xfId="5" xr:uid="{D19F253E-EE9B-4476-9D91-2EE3A6D7A3DC}"/>
    <cellStyle name="常规_Sheet1_1" xfId="4382" xr:uid="{279E1A96-ECD8-46DB-928C-1A424029D1B9}"/>
  </cellStyles>
  <dxfs count="13">
    <dxf>
      <font>
        <condense val="0"/>
        <extend val="0"/>
        <color indexed="8"/>
      </font>
      <fill>
        <patternFill>
          <bgColor indexed="10"/>
        </patternFill>
      </fill>
    </dxf>
    <dxf>
      <font>
        <color theme="0"/>
      </font>
      <fill>
        <patternFill>
          <bgColor theme="0"/>
        </patternFill>
      </fill>
    </dxf>
    <dxf>
      <font>
        <color theme="0"/>
      </font>
    </dxf>
    <dxf>
      <font>
        <color theme="0"/>
      </font>
    </dxf>
    <dxf>
      <font>
        <condense val="0"/>
        <extend val="0"/>
        <color indexed="8"/>
      </font>
      <fill>
        <patternFill>
          <bgColor indexed="10"/>
        </patternFill>
      </fill>
    </dxf>
    <dxf>
      <font>
        <b/>
        <i val="0"/>
        <color rgb="FFFF0000"/>
      </font>
      <fill>
        <patternFill>
          <bgColor rgb="FFFFFF00"/>
        </patternFill>
      </fill>
    </dxf>
    <dxf>
      <font>
        <color theme="0"/>
      </font>
    </dxf>
    <dxf>
      <font>
        <b/>
        <i val="0"/>
        <color rgb="FFFF0000"/>
      </font>
      <fill>
        <patternFill>
          <bgColor rgb="FFFFFF00"/>
        </patternFill>
      </fill>
    </dxf>
    <dxf>
      <font>
        <color theme="0"/>
      </font>
    </dxf>
    <dxf>
      <font>
        <b/>
        <i val="0"/>
        <color rgb="FFFF0000"/>
      </font>
      <fill>
        <patternFill>
          <bgColor rgb="FFFFFF00"/>
        </patternFill>
      </fill>
    </dxf>
    <dxf>
      <font>
        <color theme="0"/>
      </font>
    </dxf>
    <dxf>
      <font>
        <b/>
        <i val="0"/>
        <color rgb="FFFF0000"/>
      </font>
      <fill>
        <patternFill>
          <bgColor rgb="FFFFFF00"/>
        </patternFill>
      </fill>
    </dxf>
    <dxf>
      <font>
        <color theme="0"/>
      </font>
    </dxf>
  </dxfs>
  <tableStyles count="0" defaultTableStyle="TableStyleMedium9" defaultPivotStyle="PivotStyleLight16"/>
  <colors>
    <mruColors>
      <color rgb="FF3333FF"/>
      <color rgb="FFE9EF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row>
        <row r="4183">
          <cell r="A4183">
            <v>45084</v>
          </cell>
        </row>
        <row r="4184">
          <cell r="A4184">
            <v>45085</v>
          </cell>
        </row>
        <row r="4185">
          <cell r="A4185">
            <v>45086</v>
          </cell>
        </row>
        <row r="4186">
          <cell r="A4186">
            <v>45087</v>
          </cell>
        </row>
        <row r="4187">
          <cell r="A4187">
            <v>45088</v>
          </cell>
        </row>
        <row r="4188">
          <cell r="A4188">
            <v>45089</v>
          </cell>
        </row>
        <row r="4189">
          <cell r="A4189">
            <v>45090</v>
          </cell>
        </row>
        <row r="4190">
          <cell r="A4190">
            <v>45091</v>
          </cell>
        </row>
        <row r="4191">
          <cell r="A4191">
            <v>45092</v>
          </cell>
        </row>
        <row r="4192">
          <cell r="A4192">
            <v>45093</v>
          </cell>
        </row>
        <row r="4193">
          <cell r="A4193">
            <v>45094</v>
          </cell>
        </row>
        <row r="4194">
          <cell r="A4194">
            <v>45095</v>
          </cell>
        </row>
        <row r="4195">
          <cell r="A4195">
            <v>45096</v>
          </cell>
        </row>
        <row r="4196">
          <cell r="A4196">
            <v>45097</v>
          </cell>
        </row>
        <row r="4197">
          <cell r="A4197">
            <v>45098</v>
          </cell>
        </row>
        <row r="4198">
          <cell r="A4198">
            <v>45099</v>
          </cell>
        </row>
        <row r="4199">
          <cell r="A4199">
            <v>45100</v>
          </cell>
        </row>
        <row r="4200">
          <cell r="A4200">
            <v>45101</v>
          </cell>
        </row>
        <row r="4201">
          <cell r="A4201">
            <v>45102</v>
          </cell>
        </row>
        <row r="4202">
          <cell r="A4202">
            <v>45103</v>
          </cell>
        </row>
        <row r="4203">
          <cell r="A4203">
            <v>45104</v>
          </cell>
        </row>
        <row r="4204">
          <cell r="A4204">
            <v>45105</v>
          </cell>
        </row>
        <row r="4205">
          <cell r="A4205">
            <v>45106</v>
          </cell>
        </row>
        <row r="4206">
          <cell r="A4206">
            <v>45107</v>
          </cell>
        </row>
        <row r="4207">
          <cell r="A4207">
            <v>45108</v>
          </cell>
        </row>
        <row r="4208">
          <cell r="A4208">
            <v>45109</v>
          </cell>
        </row>
        <row r="4209">
          <cell r="A4209">
            <v>45110</v>
          </cell>
        </row>
        <row r="4210">
          <cell r="A4210">
            <v>45111</v>
          </cell>
        </row>
        <row r="4211">
          <cell r="A4211">
            <v>45112</v>
          </cell>
        </row>
        <row r="4212">
          <cell r="A4212">
            <v>45113</v>
          </cell>
        </row>
        <row r="4213">
          <cell r="A4213">
            <v>45114</v>
          </cell>
        </row>
        <row r="4214">
          <cell r="A4214">
            <v>45115</v>
          </cell>
        </row>
        <row r="4215">
          <cell r="A4215">
            <v>45116</v>
          </cell>
        </row>
        <row r="4216">
          <cell r="A4216">
            <v>45117</v>
          </cell>
        </row>
        <row r="4217">
          <cell r="A4217">
            <v>45118</v>
          </cell>
        </row>
        <row r="4218">
          <cell r="A4218">
            <v>45119</v>
          </cell>
        </row>
        <row r="4219">
          <cell r="A4219">
            <v>45120</v>
          </cell>
        </row>
        <row r="4220">
          <cell r="A4220">
            <v>45121</v>
          </cell>
        </row>
        <row r="4221">
          <cell r="A4221">
            <v>45122</v>
          </cell>
        </row>
        <row r="4222">
          <cell r="A4222">
            <v>45123</v>
          </cell>
        </row>
        <row r="4223">
          <cell r="A4223">
            <v>45124</v>
          </cell>
        </row>
        <row r="4224">
          <cell r="A4224">
            <v>45125</v>
          </cell>
        </row>
        <row r="4225">
          <cell r="A4225">
            <v>45126</v>
          </cell>
        </row>
        <row r="4226">
          <cell r="A4226">
            <v>45127</v>
          </cell>
        </row>
        <row r="4227">
          <cell r="A4227">
            <v>45128</v>
          </cell>
        </row>
        <row r="4228">
          <cell r="A4228">
            <v>45129</v>
          </cell>
        </row>
        <row r="4229">
          <cell r="A4229">
            <v>45130</v>
          </cell>
        </row>
        <row r="4230">
          <cell r="A4230">
            <v>45131</v>
          </cell>
        </row>
        <row r="4231">
          <cell r="A4231">
            <v>45132</v>
          </cell>
        </row>
        <row r="4232">
          <cell r="A4232">
            <v>45133</v>
          </cell>
        </row>
        <row r="4233">
          <cell r="A4233">
            <v>45134</v>
          </cell>
        </row>
        <row r="4234">
          <cell r="A4234">
            <v>45135</v>
          </cell>
        </row>
        <row r="4235">
          <cell r="A4235">
            <v>45136</v>
          </cell>
        </row>
        <row r="4236">
          <cell r="A4236">
            <v>45137</v>
          </cell>
        </row>
        <row r="4237">
          <cell r="A4237">
            <v>45138</v>
          </cell>
        </row>
        <row r="4238">
          <cell r="A4238">
            <v>45139</v>
          </cell>
        </row>
        <row r="4239">
          <cell r="A4239">
            <v>45140</v>
          </cell>
        </row>
        <row r="4240">
          <cell r="A4240">
            <v>45141</v>
          </cell>
        </row>
        <row r="4241">
          <cell r="A4241">
            <v>45142</v>
          </cell>
        </row>
        <row r="4242">
          <cell r="A4242">
            <v>45143</v>
          </cell>
        </row>
        <row r="4243">
          <cell r="A4243">
            <v>45144</v>
          </cell>
        </row>
        <row r="4244">
          <cell r="A4244">
            <v>45145</v>
          </cell>
        </row>
        <row r="4245">
          <cell r="A4245">
            <v>45146</v>
          </cell>
        </row>
        <row r="4246">
          <cell r="A4246">
            <v>45147</v>
          </cell>
        </row>
        <row r="4247">
          <cell r="A4247">
            <v>45148</v>
          </cell>
        </row>
        <row r="4248">
          <cell r="A4248">
            <v>45149</v>
          </cell>
        </row>
        <row r="4249">
          <cell r="A4249">
            <v>45150</v>
          </cell>
        </row>
        <row r="4250">
          <cell r="A4250">
            <v>45151</v>
          </cell>
        </row>
        <row r="4251">
          <cell r="A4251">
            <v>45152</v>
          </cell>
        </row>
        <row r="4252">
          <cell r="A4252">
            <v>45153</v>
          </cell>
        </row>
        <row r="4253">
          <cell r="A4253">
            <v>45154</v>
          </cell>
        </row>
        <row r="4254">
          <cell r="A4254">
            <v>45155</v>
          </cell>
        </row>
        <row r="4255">
          <cell r="A4255">
            <v>45156</v>
          </cell>
        </row>
        <row r="4256">
          <cell r="A4256">
            <v>45157</v>
          </cell>
        </row>
        <row r="4257">
          <cell r="A4257">
            <v>45158</v>
          </cell>
        </row>
        <row r="4258">
          <cell r="A4258">
            <v>45159</v>
          </cell>
        </row>
        <row r="4259">
          <cell r="A4259">
            <v>45160</v>
          </cell>
        </row>
        <row r="4260">
          <cell r="A4260">
            <v>45161</v>
          </cell>
        </row>
        <row r="4261">
          <cell r="A4261">
            <v>45162</v>
          </cell>
        </row>
        <row r="4262">
          <cell r="A4262">
            <v>45163</v>
          </cell>
        </row>
        <row r="4263">
          <cell r="A4263">
            <v>45164</v>
          </cell>
        </row>
        <row r="4264">
          <cell r="A4264">
            <v>45165</v>
          </cell>
        </row>
        <row r="4265">
          <cell r="A4265">
            <v>45166</v>
          </cell>
        </row>
        <row r="4266">
          <cell r="A4266">
            <v>45167</v>
          </cell>
        </row>
        <row r="4267">
          <cell r="A4267">
            <v>45168</v>
          </cell>
        </row>
        <row r="4268">
          <cell r="A4268">
            <v>45169</v>
          </cell>
        </row>
        <row r="4269">
          <cell r="A4269">
            <v>45170</v>
          </cell>
        </row>
        <row r="4270">
          <cell r="A4270">
            <v>45171</v>
          </cell>
        </row>
        <row r="4271">
          <cell r="A4271">
            <v>45172</v>
          </cell>
        </row>
        <row r="4272">
          <cell r="A4272">
            <v>45173</v>
          </cell>
        </row>
        <row r="4273">
          <cell r="A4273">
            <v>45174</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N228"/>
  <sheetViews>
    <sheetView tabSelected="1" topLeftCell="A194" zoomScale="90" zoomScaleNormal="90" workbookViewId="0">
      <selection activeCell="J220" sqref="J220"/>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20.7109375" style="2" customWidth="1"/>
    <col min="6" max="7" width="8.5703125" style="2" customWidth="1"/>
    <col min="8" max="8" width="49" style="2" customWidth="1"/>
    <col min="9" max="9" width="15.1406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07"/>
      <c r="B2" s="116" t="s">
        <v>134</v>
      </c>
      <c r="C2" s="112"/>
      <c r="D2" s="112"/>
      <c r="E2" s="112"/>
      <c r="F2" s="112"/>
      <c r="G2" s="112"/>
      <c r="H2" s="112"/>
      <c r="I2" s="112"/>
      <c r="J2" s="117" t="s">
        <v>140</v>
      </c>
      <c r="K2" s="108"/>
    </row>
    <row r="3" spans="1:11">
      <c r="A3" s="107"/>
      <c r="B3" s="113" t="s">
        <v>135</v>
      </c>
      <c r="C3" s="112"/>
      <c r="D3" s="112"/>
      <c r="E3" s="112"/>
      <c r="F3" s="112"/>
      <c r="G3" s="112"/>
      <c r="H3" s="112"/>
      <c r="I3" s="112"/>
      <c r="J3" s="112"/>
      <c r="K3" s="108"/>
    </row>
    <row r="4" spans="1:11">
      <c r="A4" s="107"/>
      <c r="B4" s="113" t="s">
        <v>136</v>
      </c>
      <c r="C4" s="112"/>
      <c r="D4" s="112"/>
      <c r="E4" s="112"/>
      <c r="F4" s="112"/>
      <c r="G4" s="112"/>
      <c r="H4" s="112"/>
      <c r="I4" s="112"/>
      <c r="J4" s="112"/>
      <c r="K4" s="108"/>
    </row>
    <row r="5" spans="1:11">
      <c r="A5" s="107"/>
      <c r="B5" s="113" t="s">
        <v>137</v>
      </c>
      <c r="C5" s="112"/>
      <c r="D5" s="112"/>
      <c r="E5" s="112"/>
      <c r="F5" s="112"/>
      <c r="G5" s="112"/>
      <c r="H5" s="112"/>
      <c r="I5" s="112"/>
      <c r="J5" s="112"/>
      <c r="K5" s="108"/>
    </row>
    <row r="6" spans="1:11">
      <c r="A6" s="107"/>
      <c r="B6" s="113" t="s">
        <v>138</v>
      </c>
      <c r="C6" s="112"/>
      <c r="D6" s="112"/>
      <c r="E6" s="112"/>
      <c r="F6" s="112"/>
      <c r="G6" s="112"/>
      <c r="H6" s="112"/>
      <c r="I6" s="112"/>
      <c r="J6" s="112"/>
      <c r="K6" s="108"/>
    </row>
    <row r="7" spans="1:11">
      <c r="A7" s="107"/>
      <c r="B7" s="113" t="s">
        <v>139</v>
      </c>
      <c r="C7" s="112"/>
      <c r="D7" s="112"/>
      <c r="E7" s="112"/>
      <c r="F7" s="112"/>
      <c r="G7" s="112"/>
      <c r="H7" s="112"/>
      <c r="I7" s="112"/>
      <c r="J7" s="112"/>
      <c r="K7" s="108"/>
    </row>
    <row r="8" spans="1:11">
      <c r="A8" s="107"/>
      <c r="B8" s="112"/>
      <c r="C8" s="112"/>
      <c r="D8" s="112"/>
      <c r="E8" s="112"/>
      <c r="F8" s="112"/>
      <c r="G8" s="112"/>
      <c r="H8" s="112"/>
      <c r="I8" s="112"/>
      <c r="J8" s="112"/>
      <c r="K8" s="108"/>
    </row>
    <row r="9" spans="1:11">
      <c r="A9" s="107"/>
      <c r="B9" s="98" t="s">
        <v>0</v>
      </c>
      <c r="C9" s="99"/>
      <c r="D9" s="99"/>
      <c r="E9" s="99"/>
      <c r="F9" s="100"/>
      <c r="G9" s="95"/>
      <c r="H9" s="96" t="s">
        <v>7</v>
      </c>
      <c r="I9" s="112"/>
      <c r="J9" s="96" t="s">
        <v>195</v>
      </c>
      <c r="K9" s="108"/>
    </row>
    <row r="10" spans="1:11" ht="15" customHeight="1">
      <c r="A10" s="107"/>
      <c r="B10" s="107" t="s">
        <v>710</v>
      </c>
      <c r="C10" s="112"/>
      <c r="D10" s="112"/>
      <c r="E10" s="112"/>
      <c r="F10" s="108"/>
      <c r="G10" s="109"/>
      <c r="H10" s="109" t="s">
        <v>710</v>
      </c>
      <c r="I10" s="112"/>
      <c r="J10" s="163">
        <v>49777</v>
      </c>
      <c r="K10" s="108"/>
    </row>
    <row r="11" spans="1:11">
      <c r="A11" s="107"/>
      <c r="B11" s="107" t="s">
        <v>711</v>
      </c>
      <c r="C11" s="112"/>
      <c r="D11" s="112"/>
      <c r="E11" s="112"/>
      <c r="F11" s="108"/>
      <c r="G11" s="109"/>
      <c r="H11" s="109" t="s">
        <v>711</v>
      </c>
      <c r="I11" s="112"/>
      <c r="J11" s="164"/>
      <c r="K11" s="108"/>
    </row>
    <row r="12" spans="1:11">
      <c r="A12" s="107"/>
      <c r="B12" s="107" t="s">
        <v>712</v>
      </c>
      <c r="C12" s="112"/>
      <c r="D12" s="112"/>
      <c r="E12" s="112"/>
      <c r="F12" s="108"/>
      <c r="G12" s="109"/>
      <c r="H12" s="109" t="s">
        <v>712</v>
      </c>
      <c r="I12" s="112"/>
      <c r="J12" s="112"/>
      <c r="K12" s="108"/>
    </row>
    <row r="13" spans="1:11">
      <c r="A13" s="107"/>
      <c r="B13" s="107" t="s">
        <v>854</v>
      </c>
      <c r="C13" s="112"/>
      <c r="D13" s="112"/>
      <c r="E13" s="112"/>
      <c r="F13" s="108"/>
      <c r="G13" s="109"/>
      <c r="H13" s="109" t="s">
        <v>854</v>
      </c>
      <c r="I13" s="112"/>
      <c r="J13" s="96" t="s">
        <v>11</v>
      </c>
      <c r="K13" s="108"/>
    </row>
    <row r="14" spans="1:11" ht="15" customHeight="1">
      <c r="A14" s="107"/>
      <c r="B14" s="107" t="s">
        <v>708</v>
      </c>
      <c r="C14" s="112"/>
      <c r="D14" s="112"/>
      <c r="E14" s="112"/>
      <c r="F14" s="108"/>
      <c r="G14" s="109"/>
      <c r="H14" s="109" t="s">
        <v>708</v>
      </c>
      <c r="I14" s="112"/>
      <c r="J14" s="165">
        <v>45050</v>
      </c>
      <c r="K14" s="108"/>
    </row>
    <row r="15" spans="1:11" ht="15" customHeight="1">
      <c r="A15" s="107"/>
      <c r="B15" s="6" t="s">
        <v>855</v>
      </c>
      <c r="C15" s="7"/>
      <c r="D15" s="7"/>
      <c r="E15" s="7"/>
      <c r="F15" s="8"/>
      <c r="G15" s="109"/>
      <c r="H15" s="9" t="s">
        <v>855</v>
      </c>
      <c r="I15" s="112"/>
      <c r="J15" s="166"/>
      <c r="K15" s="108"/>
    </row>
    <row r="16" spans="1:11" ht="15" customHeight="1">
      <c r="A16" s="107"/>
      <c r="B16" s="112"/>
      <c r="C16" s="112"/>
      <c r="D16" s="112"/>
      <c r="E16" s="112"/>
      <c r="F16" s="112"/>
      <c r="G16" s="112"/>
      <c r="H16" s="112"/>
      <c r="I16" s="115" t="s">
        <v>142</v>
      </c>
      <c r="J16" s="135">
        <v>38484</v>
      </c>
      <c r="K16" s="108"/>
    </row>
    <row r="17" spans="1:12">
      <c r="A17" s="107"/>
      <c r="B17" s="112" t="s">
        <v>714</v>
      </c>
      <c r="C17" s="112"/>
      <c r="D17" s="112"/>
      <c r="E17" s="112"/>
      <c r="F17" s="112"/>
      <c r="G17" s="112"/>
      <c r="H17" s="112"/>
      <c r="I17" s="115" t="s">
        <v>143</v>
      </c>
      <c r="J17" s="135" t="s">
        <v>709</v>
      </c>
      <c r="K17" s="108"/>
    </row>
    <row r="18" spans="1:12" ht="18">
      <c r="A18" s="107"/>
      <c r="B18" s="112" t="s">
        <v>715</v>
      </c>
      <c r="C18" s="112"/>
      <c r="D18" s="112"/>
      <c r="E18" s="112"/>
      <c r="F18" s="112"/>
      <c r="G18" s="112"/>
      <c r="H18" s="112"/>
      <c r="I18" s="114" t="s">
        <v>258</v>
      </c>
      <c r="J18" s="101" t="s">
        <v>164</v>
      </c>
      <c r="K18" s="108"/>
    </row>
    <row r="19" spans="1:12">
      <c r="A19" s="107"/>
      <c r="B19" s="112"/>
      <c r="C19" s="112"/>
      <c r="D19" s="112"/>
      <c r="E19" s="112"/>
      <c r="F19" s="112"/>
      <c r="G19" s="112"/>
      <c r="H19" s="112"/>
      <c r="I19" s="112"/>
      <c r="J19" s="112"/>
      <c r="K19" s="108"/>
    </row>
    <row r="20" spans="1:12">
      <c r="A20" s="107"/>
      <c r="B20" s="97" t="s">
        <v>198</v>
      </c>
      <c r="C20" s="97" t="s">
        <v>199</v>
      </c>
      <c r="D20" s="110" t="s">
        <v>284</v>
      </c>
      <c r="E20" s="110" t="s">
        <v>200</v>
      </c>
      <c r="F20" s="167" t="s">
        <v>201</v>
      </c>
      <c r="G20" s="168"/>
      <c r="H20" s="97" t="s">
        <v>169</v>
      </c>
      <c r="I20" s="97" t="s">
        <v>202</v>
      </c>
      <c r="J20" s="97" t="s">
        <v>21</v>
      </c>
      <c r="K20" s="108"/>
    </row>
    <row r="21" spans="1:12" ht="13.5" thickBot="1">
      <c r="A21" s="107"/>
      <c r="B21" s="118"/>
      <c r="C21" s="118"/>
      <c r="D21" s="119"/>
      <c r="E21" s="119"/>
      <c r="F21" s="169"/>
      <c r="G21" s="170"/>
      <c r="H21" s="118" t="s">
        <v>141</v>
      </c>
      <c r="I21" s="118"/>
      <c r="J21" s="118"/>
      <c r="K21" s="108"/>
    </row>
    <row r="22" spans="1:12" ht="14.25" thickTop="1" thickBot="1">
      <c r="A22" s="107"/>
      <c r="B22" s="140"/>
      <c r="C22" s="136"/>
      <c r="D22" s="136"/>
      <c r="E22" s="136"/>
      <c r="F22" s="171"/>
      <c r="G22" s="171"/>
      <c r="H22" s="136">
        <v>38484</v>
      </c>
      <c r="I22" s="136"/>
      <c r="J22" s="137"/>
      <c r="K22" s="108"/>
    </row>
    <row r="23" spans="1:12" ht="48.75" thickTop="1">
      <c r="A23" s="107"/>
      <c r="B23" s="126">
        <v>1</v>
      </c>
      <c r="C23" s="127" t="s">
        <v>716</v>
      </c>
      <c r="D23" s="128" t="s">
        <v>716</v>
      </c>
      <c r="E23" s="128" t="s">
        <v>699</v>
      </c>
      <c r="F23" s="161"/>
      <c r="G23" s="162"/>
      <c r="H23" s="129" t="s">
        <v>717</v>
      </c>
      <c r="I23" s="131">
        <v>33.08</v>
      </c>
      <c r="J23" s="132">
        <f t="shared" ref="J23:J54" si="0">I23*B23</f>
        <v>33.08</v>
      </c>
      <c r="K23" s="108"/>
      <c r="L23" s="148" t="s">
        <v>164</v>
      </c>
    </row>
    <row r="24" spans="1:12" ht="24">
      <c r="A24" s="107"/>
      <c r="B24" s="126">
        <v>10</v>
      </c>
      <c r="C24" s="127" t="s">
        <v>718</v>
      </c>
      <c r="D24" s="128" t="s">
        <v>718</v>
      </c>
      <c r="E24" s="128" t="s">
        <v>23</v>
      </c>
      <c r="F24" s="161" t="s">
        <v>673</v>
      </c>
      <c r="G24" s="162"/>
      <c r="H24" s="129" t="s">
        <v>719</v>
      </c>
      <c r="I24" s="131">
        <v>0.93</v>
      </c>
      <c r="J24" s="132">
        <f t="shared" si="0"/>
        <v>9.3000000000000007</v>
      </c>
      <c r="K24" s="108"/>
      <c r="L24" s="148" t="s">
        <v>164</v>
      </c>
    </row>
    <row r="25" spans="1:12" ht="24">
      <c r="A25" s="107"/>
      <c r="B25" s="126">
        <v>10</v>
      </c>
      <c r="C25" s="127" t="s">
        <v>718</v>
      </c>
      <c r="D25" s="128" t="s">
        <v>718</v>
      </c>
      <c r="E25" s="128" t="s">
        <v>23</v>
      </c>
      <c r="F25" s="161" t="s">
        <v>271</v>
      </c>
      <c r="G25" s="162"/>
      <c r="H25" s="129" t="s">
        <v>719</v>
      </c>
      <c r="I25" s="131">
        <v>0.93</v>
      </c>
      <c r="J25" s="132">
        <f t="shared" si="0"/>
        <v>9.3000000000000007</v>
      </c>
      <c r="K25" s="108"/>
      <c r="L25" s="148" t="s">
        <v>164</v>
      </c>
    </row>
    <row r="26" spans="1:12" ht="24">
      <c r="A26" s="107"/>
      <c r="B26" s="126">
        <v>20</v>
      </c>
      <c r="C26" s="127" t="s">
        <v>718</v>
      </c>
      <c r="D26" s="128" t="s">
        <v>718</v>
      </c>
      <c r="E26" s="128" t="s">
        <v>23</v>
      </c>
      <c r="F26" s="161" t="s">
        <v>272</v>
      </c>
      <c r="G26" s="162"/>
      <c r="H26" s="129" t="s">
        <v>719</v>
      </c>
      <c r="I26" s="131">
        <v>0.93</v>
      </c>
      <c r="J26" s="132">
        <f t="shared" si="0"/>
        <v>18.600000000000001</v>
      </c>
      <c r="K26" s="108"/>
      <c r="L26" s="148" t="s">
        <v>164</v>
      </c>
    </row>
    <row r="27" spans="1:12" ht="24">
      <c r="A27" s="107"/>
      <c r="B27" s="126">
        <v>20</v>
      </c>
      <c r="C27" s="127" t="s">
        <v>43</v>
      </c>
      <c r="D27" s="128" t="s">
        <v>43</v>
      </c>
      <c r="E27" s="128" t="s">
        <v>27</v>
      </c>
      <c r="F27" s="161"/>
      <c r="G27" s="162"/>
      <c r="H27" s="129" t="s">
        <v>720</v>
      </c>
      <c r="I27" s="131">
        <v>0.3</v>
      </c>
      <c r="J27" s="132">
        <f t="shared" si="0"/>
        <v>6</v>
      </c>
      <c r="K27" s="108"/>
      <c r="L27" s="148" t="s">
        <v>164</v>
      </c>
    </row>
    <row r="28" spans="1:12" ht="24">
      <c r="A28" s="107"/>
      <c r="B28" s="126">
        <v>20</v>
      </c>
      <c r="C28" s="127" t="s">
        <v>43</v>
      </c>
      <c r="D28" s="128" t="s">
        <v>43</v>
      </c>
      <c r="E28" s="128" t="s">
        <v>28</v>
      </c>
      <c r="F28" s="161"/>
      <c r="G28" s="162"/>
      <c r="H28" s="129" t="s">
        <v>720</v>
      </c>
      <c r="I28" s="131">
        <v>0.3</v>
      </c>
      <c r="J28" s="132">
        <f t="shared" si="0"/>
        <v>6</v>
      </c>
      <c r="K28" s="108"/>
      <c r="L28" s="148" t="s">
        <v>164</v>
      </c>
    </row>
    <row r="29" spans="1:12" ht="24">
      <c r="A29" s="107"/>
      <c r="B29" s="126">
        <v>25</v>
      </c>
      <c r="C29" s="127" t="s">
        <v>43</v>
      </c>
      <c r="D29" s="128" t="s">
        <v>43</v>
      </c>
      <c r="E29" s="128" t="s">
        <v>29</v>
      </c>
      <c r="F29" s="161"/>
      <c r="G29" s="162"/>
      <c r="H29" s="129" t="s">
        <v>720</v>
      </c>
      <c r="I29" s="131">
        <v>0.3</v>
      </c>
      <c r="J29" s="132">
        <f t="shared" si="0"/>
        <v>7.5</v>
      </c>
      <c r="K29" s="108"/>
      <c r="L29" s="148" t="s">
        <v>164</v>
      </c>
    </row>
    <row r="30" spans="1:12" ht="24">
      <c r="A30" s="107"/>
      <c r="B30" s="126">
        <v>5</v>
      </c>
      <c r="C30" s="127" t="s">
        <v>43</v>
      </c>
      <c r="D30" s="128" t="s">
        <v>43</v>
      </c>
      <c r="E30" s="128" t="s">
        <v>48</v>
      </c>
      <c r="F30" s="161"/>
      <c r="G30" s="162"/>
      <c r="H30" s="129" t="s">
        <v>720</v>
      </c>
      <c r="I30" s="131">
        <v>0.3</v>
      </c>
      <c r="J30" s="132">
        <f t="shared" si="0"/>
        <v>1.5</v>
      </c>
      <c r="K30" s="108"/>
      <c r="L30" s="148" t="s">
        <v>164</v>
      </c>
    </row>
    <row r="31" spans="1:12" ht="24">
      <c r="A31" s="107"/>
      <c r="B31" s="126">
        <v>25</v>
      </c>
      <c r="C31" s="127" t="s">
        <v>721</v>
      </c>
      <c r="D31" s="128" t="s">
        <v>721</v>
      </c>
      <c r="E31" s="128" t="s">
        <v>29</v>
      </c>
      <c r="F31" s="161" t="s">
        <v>271</v>
      </c>
      <c r="G31" s="162"/>
      <c r="H31" s="129" t="s">
        <v>722</v>
      </c>
      <c r="I31" s="131">
        <v>0.93</v>
      </c>
      <c r="J31" s="132">
        <f t="shared" si="0"/>
        <v>23.25</v>
      </c>
      <c r="K31" s="108"/>
      <c r="L31" s="148" t="s">
        <v>164</v>
      </c>
    </row>
    <row r="32" spans="1:12" ht="24">
      <c r="A32" s="107"/>
      <c r="B32" s="126">
        <v>15</v>
      </c>
      <c r="C32" s="127" t="s">
        <v>723</v>
      </c>
      <c r="D32" s="128" t="s">
        <v>723</v>
      </c>
      <c r="E32" s="128" t="s">
        <v>25</v>
      </c>
      <c r="F32" s="161" t="s">
        <v>273</v>
      </c>
      <c r="G32" s="162"/>
      <c r="H32" s="129" t="s">
        <v>724</v>
      </c>
      <c r="I32" s="131">
        <v>0.93</v>
      </c>
      <c r="J32" s="132">
        <f t="shared" si="0"/>
        <v>13.950000000000001</v>
      </c>
      <c r="K32" s="108"/>
      <c r="L32" s="148" t="s">
        <v>164</v>
      </c>
    </row>
    <row r="33" spans="1:12" ht="36">
      <c r="A33" s="107"/>
      <c r="B33" s="126">
        <v>60</v>
      </c>
      <c r="C33" s="127" t="s">
        <v>662</v>
      </c>
      <c r="D33" s="128" t="s">
        <v>662</v>
      </c>
      <c r="E33" s="128" t="s">
        <v>26</v>
      </c>
      <c r="F33" s="161" t="s">
        <v>212</v>
      </c>
      <c r="G33" s="162"/>
      <c r="H33" s="129" t="s">
        <v>725</v>
      </c>
      <c r="I33" s="131">
        <v>1.25</v>
      </c>
      <c r="J33" s="132">
        <f t="shared" si="0"/>
        <v>75</v>
      </c>
      <c r="K33" s="108"/>
      <c r="L33" s="148" t="s">
        <v>164</v>
      </c>
    </row>
    <row r="34" spans="1:12" ht="36">
      <c r="A34" s="107"/>
      <c r="B34" s="126">
        <v>60</v>
      </c>
      <c r="C34" s="127" t="s">
        <v>662</v>
      </c>
      <c r="D34" s="128" t="s">
        <v>662</v>
      </c>
      <c r="E34" s="128" t="s">
        <v>26</v>
      </c>
      <c r="F34" s="161" t="s">
        <v>263</v>
      </c>
      <c r="G34" s="162"/>
      <c r="H34" s="129" t="s">
        <v>725</v>
      </c>
      <c r="I34" s="131">
        <v>1.25</v>
      </c>
      <c r="J34" s="132">
        <f t="shared" si="0"/>
        <v>75</v>
      </c>
      <c r="K34" s="108"/>
      <c r="L34" s="148" t="s">
        <v>164</v>
      </c>
    </row>
    <row r="35" spans="1:12" ht="36">
      <c r="A35" s="107"/>
      <c r="B35" s="126">
        <v>60</v>
      </c>
      <c r="C35" s="127" t="s">
        <v>662</v>
      </c>
      <c r="D35" s="128" t="s">
        <v>662</v>
      </c>
      <c r="E35" s="128" t="s">
        <v>26</v>
      </c>
      <c r="F35" s="161" t="s">
        <v>265</v>
      </c>
      <c r="G35" s="162"/>
      <c r="H35" s="129" t="s">
        <v>725</v>
      </c>
      <c r="I35" s="131">
        <v>1.25</v>
      </c>
      <c r="J35" s="132">
        <f t="shared" si="0"/>
        <v>75</v>
      </c>
      <c r="K35" s="108"/>
      <c r="L35" s="148" t="s">
        <v>164</v>
      </c>
    </row>
    <row r="36" spans="1:12" ht="36">
      <c r="A36" s="107"/>
      <c r="B36" s="126">
        <v>60</v>
      </c>
      <c r="C36" s="127" t="s">
        <v>662</v>
      </c>
      <c r="D36" s="128" t="s">
        <v>662</v>
      </c>
      <c r="E36" s="128" t="s">
        <v>26</v>
      </c>
      <c r="F36" s="161" t="s">
        <v>310</v>
      </c>
      <c r="G36" s="162"/>
      <c r="H36" s="129" t="s">
        <v>725</v>
      </c>
      <c r="I36" s="131">
        <v>1.25</v>
      </c>
      <c r="J36" s="132">
        <f t="shared" si="0"/>
        <v>75</v>
      </c>
      <c r="K36" s="108"/>
      <c r="L36" s="148" t="s">
        <v>164</v>
      </c>
    </row>
    <row r="37" spans="1:12" ht="24">
      <c r="A37" s="107"/>
      <c r="B37" s="126">
        <v>15</v>
      </c>
      <c r="C37" s="127" t="s">
        <v>726</v>
      </c>
      <c r="D37" s="128" t="s">
        <v>726</v>
      </c>
      <c r="E37" s="128" t="s">
        <v>25</v>
      </c>
      <c r="F37" s="161"/>
      <c r="G37" s="162"/>
      <c r="H37" s="129" t="s">
        <v>727</v>
      </c>
      <c r="I37" s="131">
        <v>0.33</v>
      </c>
      <c r="J37" s="132">
        <f t="shared" si="0"/>
        <v>4.95</v>
      </c>
      <c r="K37" s="108"/>
      <c r="L37" s="148" t="s">
        <v>164</v>
      </c>
    </row>
    <row r="38" spans="1:12" ht="24">
      <c r="A38" s="107"/>
      <c r="B38" s="126">
        <v>1</v>
      </c>
      <c r="C38" s="127" t="s">
        <v>728</v>
      </c>
      <c r="D38" s="128" t="s">
        <v>728</v>
      </c>
      <c r="E38" s="128" t="s">
        <v>25</v>
      </c>
      <c r="F38" s="161" t="s">
        <v>107</v>
      </c>
      <c r="G38" s="162"/>
      <c r="H38" s="129" t="s">
        <v>729</v>
      </c>
      <c r="I38" s="131">
        <v>0.88</v>
      </c>
      <c r="J38" s="132">
        <f t="shared" si="0"/>
        <v>0.88</v>
      </c>
      <c r="K38" s="108"/>
      <c r="L38" s="148" t="s">
        <v>164</v>
      </c>
    </row>
    <row r="39" spans="1:12" ht="24">
      <c r="A39" s="107"/>
      <c r="B39" s="126">
        <v>1</v>
      </c>
      <c r="C39" s="127" t="s">
        <v>728</v>
      </c>
      <c r="D39" s="128" t="s">
        <v>728</v>
      </c>
      <c r="E39" s="128" t="s">
        <v>25</v>
      </c>
      <c r="F39" s="161" t="s">
        <v>210</v>
      </c>
      <c r="G39" s="162"/>
      <c r="H39" s="129" t="s">
        <v>729</v>
      </c>
      <c r="I39" s="131">
        <v>0.88</v>
      </c>
      <c r="J39" s="132">
        <f t="shared" si="0"/>
        <v>0.88</v>
      </c>
      <c r="K39" s="108"/>
      <c r="L39" s="148" t="s">
        <v>164</v>
      </c>
    </row>
    <row r="40" spans="1:12" ht="24">
      <c r="A40" s="107"/>
      <c r="B40" s="126">
        <v>1</v>
      </c>
      <c r="C40" s="127" t="s">
        <v>728</v>
      </c>
      <c r="D40" s="128" t="s">
        <v>728</v>
      </c>
      <c r="E40" s="128" t="s">
        <v>25</v>
      </c>
      <c r="F40" s="161" t="s">
        <v>265</v>
      </c>
      <c r="G40" s="162"/>
      <c r="H40" s="129" t="s">
        <v>729</v>
      </c>
      <c r="I40" s="131">
        <v>0.88</v>
      </c>
      <c r="J40" s="132">
        <f t="shared" si="0"/>
        <v>0.88</v>
      </c>
      <c r="K40" s="108"/>
      <c r="L40" s="148" t="s">
        <v>164</v>
      </c>
    </row>
    <row r="41" spans="1:12" ht="24">
      <c r="A41" s="107"/>
      <c r="B41" s="126">
        <v>1</v>
      </c>
      <c r="C41" s="127" t="s">
        <v>728</v>
      </c>
      <c r="D41" s="128" t="s">
        <v>728</v>
      </c>
      <c r="E41" s="128" t="s">
        <v>25</v>
      </c>
      <c r="F41" s="161" t="s">
        <v>310</v>
      </c>
      <c r="G41" s="162"/>
      <c r="H41" s="129" t="s">
        <v>729</v>
      </c>
      <c r="I41" s="131">
        <v>0.88</v>
      </c>
      <c r="J41" s="132">
        <f t="shared" si="0"/>
        <v>0.88</v>
      </c>
      <c r="K41" s="108"/>
      <c r="L41" s="148" t="s">
        <v>164</v>
      </c>
    </row>
    <row r="42" spans="1:12" ht="24">
      <c r="A42" s="107"/>
      <c r="B42" s="126">
        <v>1</v>
      </c>
      <c r="C42" s="127" t="s">
        <v>728</v>
      </c>
      <c r="D42" s="128" t="s">
        <v>728</v>
      </c>
      <c r="E42" s="128" t="s">
        <v>25</v>
      </c>
      <c r="F42" s="161" t="s">
        <v>270</v>
      </c>
      <c r="G42" s="162"/>
      <c r="H42" s="129" t="s">
        <v>729</v>
      </c>
      <c r="I42" s="131">
        <v>0.88</v>
      </c>
      <c r="J42" s="132">
        <f t="shared" si="0"/>
        <v>0.88</v>
      </c>
      <c r="K42" s="108"/>
      <c r="L42" s="148" t="s">
        <v>164</v>
      </c>
    </row>
    <row r="43" spans="1:12" ht="24">
      <c r="A43" s="107"/>
      <c r="B43" s="126">
        <v>1</v>
      </c>
      <c r="C43" s="127" t="s">
        <v>728</v>
      </c>
      <c r="D43" s="128" t="s">
        <v>728</v>
      </c>
      <c r="E43" s="128" t="s">
        <v>25</v>
      </c>
      <c r="F43" s="161" t="s">
        <v>730</v>
      </c>
      <c r="G43" s="162"/>
      <c r="H43" s="129" t="s">
        <v>729</v>
      </c>
      <c r="I43" s="131">
        <v>0.88</v>
      </c>
      <c r="J43" s="132">
        <f t="shared" si="0"/>
        <v>0.88</v>
      </c>
      <c r="K43" s="108"/>
      <c r="L43" s="148" t="s">
        <v>164</v>
      </c>
    </row>
    <row r="44" spans="1:12" ht="24">
      <c r="A44" s="107"/>
      <c r="B44" s="126">
        <v>1</v>
      </c>
      <c r="C44" s="127" t="s">
        <v>728</v>
      </c>
      <c r="D44" s="128" t="s">
        <v>728</v>
      </c>
      <c r="E44" s="128" t="s">
        <v>25</v>
      </c>
      <c r="F44" s="161" t="s">
        <v>731</v>
      </c>
      <c r="G44" s="162"/>
      <c r="H44" s="129" t="s">
        <v>729</v>
      </c>
      <c r="I44" s="131">
        <v>0.88</v>
      </c>
      <c r="J44" s="132">
        <f t="shared" si="0"/>
        <v>0.88</v>
      </c>
      <c r="K44" s="108"/>
      <c r="L44" s="148" t="s">
        <v>164</v>
      </c>
    </row>
    <row r="45" spans="1:12" ht="24">
      <c r="A45" s="107"/>
      <c r="B45" s="126">
        <v>1</v>
      </c>
      <c r="C45" s="127" t="s">
        <v>728</v>
      </c>
      <c r="D45" s="128" t="s">
        <v>728</v>
      </c>
      <c r="E45" s="128" t="s">
        <v>25</v>
      </c>
      <c r="F45" s="161" t="s">
        <v>732</v>
      </c>
      <c r="G45" s="162"/>
      <c r="H45" s="129" t="s">
        <v>729</v>
      </c>
      <c r="I45" s="131">
        <v>0.88</v>
      </c>
      <c r="J45" s="132">
        <f t="shared" si="0"/>
        <v>0.88</v>
      </c>
      <c r="K45" s="108"/>
      <c r="L45" s="148" t="s">
        <v>164</v>
      </c>
    </row>
    <row r="46" spans="1:12" ht="24">
      <c r="A46" s="107"/>
      <c r="B46" s="126">
        <v>10</v>
      </c>
      <c r="C46" s="127" t="s">
        <v>733</v>
      </c>
      <c r="D46" s="128" t="s">
        <v>733</v>
      </c>
      <c r="E46" s="128" t="s">
        <v>23</v>
      </c>
      <c r="F46" s="161"/>
      <c r="G46" s="162"/>
      <c r="H46" s="129" t="s">
        <v>734</v>
      </c>
      <c r="I46" s="131">
        <v>0.25</v>
      </c>
      <c r="J46" s="132">
        <f t="shared" si="0"/>
        <v>2.5</v>
      </c>
      <c r="K46" s="108"/>
      <c r="L46" s="148" t="s">
        <v>164</v>
      </c>
    </row>
    <row r="47" spans="1:12" ht="24">
      <c r="A47" s="107"/>
      <c r="B47" s="126">
        <v>10</v>
      </c>
      <c r="C47" s="127" t="s">
        <v>733</v>
      </c>
      <c r="D47" s="128" t="s">
        <v>733</v>
      </c>
      <c r="E47" s="128" t="s">
        <v>25</v>
      </c>
      <c r="F47" s="161"/>
      <c r="G47" s="162"/>
      <c r="H47" s="129" t="s">
        <v>734</v>
      </c>
      <c r="I47" s="131">
        <v>0.25</v>
      </c>
      <c r="J47" s="132">
        <f t="shared" si="0"/>
        <v>2.5</v>
      </c>
      <c r="K47" s="108"/>
      <c r="L47" s="148" t="s">
        <v>164</v>
      </c>
    </row>
    <row r="48" spans="1:12" ht="24">
      <c r="A48" s="107"/>
      <c r="B48" s="126">
        <v>10</v>
      </c>
      <c r="C48" s="127" t="s">
        <v>733</v>
      </c>
      <c r="D48" s="128" t="s">
        <v>733</v>
      </c>
      <c r="E48" s="128" t="s">
        <v>27</v>
      </c>
      <c r="F48" s="161"/>
      <c r="G48" s="162"/>
      <c r="H48" s="129" t="s">
        <v>734</v>
      </c>
      <c r="I48" s="131">
        <v>0.25</v>
      </c>
      <c r="J48" s="132">
        <f t="shared" si="0"/>
        <v>2.5</v>
      </c>
      <c r="K48" s="108"/>
      <c r="L48" s="148" t="s">
        <v>164</v>
      </c>
    </row>
    <row r="49" spans="1:12" ht="24">
      <c r="A49" s="107"/>
      <c r="B49" s="126">
        <v>20</v>
      </c>
      <c r="C49" s="127" t="s">
        <v>735</v>
      </c>
      <c r="D49" s="128" t="s">
        <v>735</v>
      </c>
      <c r="E49" s="128" t="s">
        <v>26</v>
      </c>
      <c r="F49" s="161" t="s">
        <v>272</v>
      </c>
      <c r="G49" s="162"/>
      <c r="H49" s="129" t="s">
        <v>736</v>
      </c>
      <c r="I49" s="131">
        <v>0.93</v>
      </c>
      <c r="J49" s="132">
        <f t="shared" si="0"/>
        <v>18.600000000000001</v>
      </c>
      <c r="K49" s="108"/>
      <c r="L49" s="148" t="s">
        <v>164</v>
      </c>
    </row>
    <row r="50" spans="1:12" ht="24">
      <c r="A50" s="107"/>
      <c r="B50" s="126">
        <v>15</v>
      </c>
      <c r="C50" s="127" t="s">
        <v>737</v>
      </c>
      <c r="D50" s="128" t="s">
        <v>737</v>
      </c>
      <c r="E50" s="128" t="s">
        <v>25</v>
      </c>
      <c r="F50" s="161" t="s">
        <v>271</v>
      </c>
      <c r="G50" s="162"/>
      <c r="H50" s="129" t="s">
        <v>738</v>
      </c>
      <c r="I50" s="131">
        <v>0.93</v>
      </c>
      <c r="J50" s="132">
        <f t="shared" si="0"/>
        <v>13.950000000000001</v>
      </c>
      <c r="K50" s="108"/>
      <c r="L50" s="148" t="s">
        <v>164</v>
      </c>
    </row>
    <row r="51" spans="1:12" ht="24">
      <c r="A51" s="107"/>
      <c r="B51" s="126">
        <v>5</v>
      </c>
      <c r="C51" s="127" t="s">
        <v>739</v>
      </c>
      <c r="D51" s="128" t="s">
        <v>739</v>
      </c>
      <c r="E51" s="128" t="s">
        <v>23</v>
      </c>
      <c r="F51" s="161"/>
      <c r="G51" s="162"/>
      <c r="H51" s="129" t="s">
        <v>740</v>
      </c>
      <c r="I51" s="131">
        <v>1.17</v>
      </c>
      <c r="J51" s="132">
        <f t="shared" si="0"/>
        <v>5.85</v>
      </c>
      <c r="K51" s="108"/>
      <c r="L51" s="148" t="s">
        <v>164</v>
      </c>
    </row>
    <row r="52" spans="1:12" ht="24">
      <c r="A52" s="107"/>
      <c r="B52" s="126">
        <v>5</v>
      </c>
      <c r="C52" s="127" t="s">
        <v>739</v>
      </c>
      <c r="D52" s="128" t="s">
        <v>739</v>
      </c>
      <c r="E52" s="128" t="s">
        <v>25</v>
      </c>
      <c r="F52" s="161"/>
      <c r="G52" s="162"/>
      <c r="H52" s="129" t="s">
        <v>740</v>
      </c>
      <c r="I52" s="131">
        <v>1.17</v>
      </c>
      <c r="J52" s="132">
        <f t="shared" si="0"/>
        <v>5.85</v>
      </c>
      <c r="K52" s="108"/>
      <c r="L52" s="148" t="s">
        <v>164</v>
      </c>
    </row>
    <row r="53" spans="1:12" ht="24">
      <c r="A53" s="107"/>
      <c r="B53" s="126">
        <v>2</v>
      </c>
      <c r="C53" s="127" t="s">
        <v>741</v>
      </c>
      <c r="D53" s="128" t="s">
        <v>741</v>
      </c>
      <c r="E53" s="128" t="s">
        <v>26</v>
      </c>
      <c r="F53" s="161" t="s">
        <v>239</v>
      </c>
      <c r="G53" s="162"/>
      <c r="H53" s="129" t="s">
        <v>742</v>
      </c>
      <c r="I53" s="131">
        <v>2.67</v>
      </c>
      <c r="J53" s="132">
        <f t="shared" si="0"/>
        <v>5.34</v>
      </c>
      <c r="K53" s="108"/>
      <c r="L53" s="148" t="s">
        <v>164</v>
      </c>
    </row>
    <row r="54" spans="1:12" ht="24">
      <c r="A54" s="107"/>
      <c r="B54" s="126">
        <v>2</v>
      </c>
      <c r="C54" s="127" t="s">
        <v>741</v>
      </c>
      <c r="D54" s="128" t="s">
        <v>741</v>
      </c>
      <c r="E54" s="128" t="s">
        <v>26</v>
      </c>
      <c r="F54" s="161" t="s">
        <v>348</v>
      </c>
      <c r="G54" s="162"/>
      <c r="H54" s="129" t="s">
        <v>742</v>
      </c>
      <c r="I54" s="131">
        <v>2.67</v>
      </c>
      <c r="J54" s="132">
        <f t="shared" si="0"/>
        <v>5.34</v>
      </c>
      <c r="K54" s="108"/>
      <c r="L54" s="148" t="s">
        <v>164</v>
      </c>
    </row>
    <row r="55" spans="1:12" ht="24">
      <c r="A55" s="107"/>
      <c r="B55" s="126">
        <v>2</v>
      </c>
      <c r="C55" s="127" t="s">
        <v>741</v>
      </c>
      <c r="D55" s="128" t="s">
        <v>741</v>
      </c>
      <c r="E55" s="128" t="s">
        <v>26</v>
      </c>
      <c r="F55" s="161" t="s">
        <v>528</v>
      </c>
      <c r="G55" s="162"/>
      <c r="H55" s="129" t="s">
        <v>742</v>
      </c>
      <c r="I55" s="131">
        <v>2.67</v>
      </c>
      <c r="J55" s="132">
        <f t="shared" ref="J55:J86" si="1">I55*B55</f>
        <v>5.34</v>
      </c>
      <c r="K55" s="108"/>
      <c r="L55" s="148" t="s">
        <v>164</v>
      </c>
    </row>
    <row r="56" spans="1:12" ht="24">
      <c r="A56" s="107"/>
      <c r="B56" s="126">
        <v>2</v>
      </c>
      <c r="C56" s="127" t="s">
        <v>741</v>
      </c>
      <c r="D56" s="128" t="s">
        <v>741</v>
      </c>
      <c r="E56" s="128" t="s">
        <v>26</v>
      </c>
      <c r="F56" s="161" t="s">
        <v>743</v>
      </c>
      <c r="G56" s="162"/>
      <c r="H56" s="129" t="s">
        <v>742</v>
      </c>
      <c r="I56" s="131">
        <v>2.67</v>
      </c>
      <c r="J56" s="132">
        <f t="shared" si="1"/>
        <v>5.34</v>
      </c>
      <c r="K56" s="108"/>
      <c r="L56" s="148" t="s">
        <v>164</v>
      </c>
    </row>
    <row r="57" spans="1:12" ht="24">
      <c r="A57" s="107"/>
      <c r="B57" s="126">
        <v>2</v>
      </c>
      <c r="C57" s="127" t="s">
        <v>741</v>
      </c>
      <c r="D57" s="128" t="s">
        <v>741</v>
      </c>
      <c r="E57" s="128" t="s">
        <v>26</v>
      </c>
      <c r="F57" s="161" t="s">
        <v>744</v>
      </c>
      <c r="G57" s="162"/>
      <c r="H57" s="129" t="s">
        <v>742</v>
      </c>
      <c r="I57" s="131">
        <v>2.67</v>
      </c>
      <c r="J57" s="132">
        <f t="shared" si="1"/>
        <v>5.34</v>
      </c>
      <c r="K57" s="108"/>
      <c r="L57" s="148" t="s">
        <v>164</v>
      </c>
    </row>
    <row r="58" spans="1:12" ht="36">
      <c r="A58" s="107"/>
      <c r="B58" s="126">
        <v>5</v>
      </c>
      <c r="C58" s="127" t="s">
        <v>745</v>
      </c>
      <c r="D58" s="128" t="s">
        <v>745</v>
      </c>
      <c r="E58" s="128" t="s">
        <v>26</v>
      </c>
      <c r="F58" s="161" t="s">
        <v>239</v>
      </c>
      <c r="G58" s="162"/>
      <c r="H58" s="129" t="s">
        <v>746</v>
      </c>
      <c r="I58" s="131">
        <v>4.8499999999999996</v>
      </c>
      <c r="J58" s="132">
        <f t="shared" si="1"/>
        <v>24.25</v>
      </c>
      <c r="K58" s="108"/>
      <c r="L58" s="148" t="s">
        <v>164</v>
      </c>
    </row>
    <row r="59" spans="1:12" ht="36">
      <c r="A59" s="107"/>
      <c r="B59" s="126">
        <v>5</v>
      </c>
      <c r="C59" s="127" t="s">
        <v>745</v>
      </c>
      <c r="D59" s="128" t="s">
        <v>745</v>
      </c>
      <c r="E59" s="128" t="s">
        <v>26</v>
      </c>
      <c r="F59" s="161" t="s">
        <v>348</v>
      </c>
      <c r="G59" s="162"/>
      <c r="H59" s="129" t="s">
        <v>746</v>
      </c>
      <c r="I59" s="131">
        <v>4.8499999999999996</v>
      </c>
      <c r="J59" s="132">
        <f t="shared" si="1"/>
        <v>24.25</v>
      </c>
      <c r="K59" s="108"/>
      <c r="L59" s="148" t="s">
        <v>164</v>
      </c>
    </row>
    <row r="60" spans="1:12" ht="36">
      <c r="A60" s="107"/>
      <c r="B60" s="126">
        <v>5</v>
      </c>
      <c r="C60" s="127" t="s">
        <v>745</v>
      </c>
      <c r="D60" s="128" t="s">
        <v>745</v>
      </c>
      <c r="E60" s="128" t="s">
        <v>26</v>
      </c>
      <c r="F60" s="161" t="s">
        <v>528</v>
      </c>
      <c r="G60" s="162"/>
      <c r="H60" s="129" t="s">
        <v>746</v>
      </c>
      <c r="I60" s="131">
        <v>4.8499999999999996</v>
      </c>
      <c r="J60" s="132">
        <f t="shared" si="1"/>
        <v>24.25</v>
      </c>
      <c r="K60" s="108"/>
      <c r="L60" s="148" t="s">
        <v>164</v>
      </c>
    </row>
    <row r="61" spans="1:12" ht="48">
      <c r="A61" s="107"/>
      <c r="B61" s="126">
        <v>20</v>
      </c>
      <c r="C61" s="127" t="s">
        <v>747</v>
      </c>
      <c r="D61" s="128" t="s">
        <v>747</v>
      </c>
      <c r="E61" s="128" t="s">
        <v>26</v>
      </c>
      <c r="F61" s="161" t="s">
        <v>239</v>
      </c>
      <c r="G61" s="162"/>
      <c r="H61" s="129" t="s">
        <v>748</v>
      </c>
      <c r="I61" s="131">
        <v>4.55</v>
      </c>
      <c r="J61" s="132">
        <f t="shared" si="1"/>
        <v>91</v>
      </c>
      <c r="K61" s="108"/>
      <c r="L61" s="148" t="s">
        <v>164</v>
      </c>
    </row>
    <row r="62" spans="1:12" ht="48">
      <c r="A62" s="107"/>
      <c r="B62" s="141">
        <v>0</v>
      </c>
      <c r="C62" s="142" t="s">
        <v>747</v>
      </c>
      <c r="D62" s="143" t="s">
        <v>747</v>
      </c>
      <c r="E62" s="143" t="s">
        <v>26</v>
      </c>
      <c r="F62" s="172" t="s">
        <v>749</v>
      </c>
      <c r="G62" s="173"/>
      <c r="H62" s="144" t="s">
        <v>748</v>
      </c>
      <c r="I62" s="145">
        <v>4.55</v>
      </c>
      <c r="J62" s="146">
        <f t="shared" si="1"/>
        <v>0</v>
      </c>
      <c r="K62" s="108"/>
      <c r="L62" s="148" t="s">
        <v>164</v>
      </c>
    </row>
    <row r="63" spans="1:12" ht="24">
      <c r="A63" s="107"/>
      <c r="B63" s="126">
        <v>1</v>
      </c>
      <c r="C63" s="127" t="s">
        <v>750</v>
      </c>
      <c r="D63" s="128" t="s">
        <v>750</v>
      </c>
      <c r="E63" s="128" t="s">
        <v>26</v>
      </c>
      <c r="F63" s="161" t="s">
        <v>239</v>
      </c>
      <c r="G63" s="162"/>
      <c r="H63" s="129" t="s">
        <v>751</v>
      </c>
      <c r="I63" s="131">
        <v>3.13</v>
      </c>
      <c r="J63" s="132">
        <f t="shared" si="1"/>
        <v>3.13</v>
      </c>
      <c r="K63" s="108"/>
      <c r="L63" s="148" t="s">
        <v>164</v>
      </c>
    </row>
    <row r="64" spans="1:12" ht="24">
      <c r="A64" s="107"/>
      <c r="B64" s="126">
        <v>1</v>
      </c>
      <c r="C64" s="127" t="s">
        <v>750</v>
      </c>
      <c r="D64" s="128" t="s">
        <v>750</v>
      </c>
      <c r="E64" s="128" t="s">
        <v>26</v>
      </c>
      <c r="F64" s="161" t="s">
        <v>348</v>
      </c>
      <c r="G64" s="162"/>
      <c r="H64" s="129" t="s">
        <v>751</v>
      </c>
      <c r="I64" s="131">
        <v>3.13</v>
      </c>
      <c r="J64" s="132">
        <f t="shared" si="1"/>
        <v>3.13</v>
      </c>
      <c r="K64" s="108"/>
      <c r="L64" s="148" t="s">
        <v>164</v>
      </c>
    </row>
    <row r="65" spans="1:12" ht="24">
      <c r="A65" s="107"/>
      <c r="B65" s="126">
        <v>2</v>
      </c>
      <c r="C65" s="127" t="s">
        <v>750</v>
      </c>
      <c r="D65" s="128" t="s">
        <v>750</v>
      </c>
      <c r="E65" s="128" t="s">
        <v>26</v>
      </c>
      <c r="F65" s="161" t="s">
        <v>528</v>
      </c>
      <c r="G65" s="162"/>
      <c r="H65" s="129" t="s">
        <v>751</v>
      </c>
      <c r="I65" s="131">
        <v>3.13</v>
      </c>
      <c r="J65" s="132">
        <f t="shared" si="1"/>
        <v>6.26</v>
      </c>
      <c r="K65" s="108"/>
      <c r="L65" s="148" t="s">
        <v>164</v>
      </c>
    </row>
    <row r="66" spans="1:12" ht="24">
      <c r="A66" s="107"/>
      <c r="B66" s="126">
        <v>1</v>
      </c>
      <c r="C66" s="127" t="s">
        <v>750</v>
      </c>
      <c r="D66" s="128" t="s">
        <v>750</v>
      </c>
      <c r="E66" s="128" t="s">
        <v>26</v>
      </c>
      <c r="F66" s="161" t="s">
        <v>744</v>
      </c>
      <c r="G66" s="162"/>
      <c r="H66" s="129" t="s">
        <v>751</v>
      </c>
      <c r="I66" s="131">
        <v>3.13</v>
      </c>
      <c r="J66" s="132">
        <f t="shared" si="1"/>
        <v>3.13</v>
      </c>
      <c r="K66" s="108"/>
      <c r="L66" s="148" t="s">
        <v>164</v>
      </c>
    </row>
    <row r="67" spans="1:12" ht="24">
      <c r="A67" s="107"/>
      <c r="B67" s="126">
        <v>10</v>
      </c>
      <c r="C67" s="127" t="s">
        <v>752</v>
      </c>
      <c r="D67" s="128" t="s">
        <v>752</v>
      </c>
      <c r="E67" s="128" t="s">
        <v>26</v>
      </c>
      <c r="F67" s="161" t="s">
        <v>271</v>
      </c>
      <c r="G67" s="162"/>
      <c r="H67" s="129" t="s">
        <v>753</v>
      </c>
      <c r="I67" s="131">
        <v>1.2</v>
      </c>
      <c r="J67" s="132">
        <f t="shared" si="1"/>
        <v>12</v>
      </c>
      <c r="K67" s="108"/>
      <c r="L67" s="148" t="s">
        <v>164</v>
      </c>
    </row>
    <row r="68" spans="1:12" ht="24">
      <c r="A68" s="107"/>
      <c r="B68" s="126">
        <v>3</v>
      </c>
      <c r="C68" s="127" t="s">
        <v>754</v>
      </c>
      <c r="D68" s="128" t="s">
        <v>754</v>
      </c>
      <c r="E68" s="128" t="s">
        <v>25</v>
      </c>
      <c r="F68" s="161" t="s">
        <v>107</v>
      </c>
      <c r="G68" s="162"/>
      <c r="H68" s="129" t="s">
        <v>755</v>
      </c>
      <c r="I68" s="131">
        <v>0.9</v>
      </c>
      <c r="J68" s="132">
        <f t="shared" si="1"/>
        <v>2.7</v>
      </c>
      <c r="K68" s="108"/>
      <c r="L68" s="148" t="s">
        <v>164</v>
      </c>
    </row>
    <row r="69" spans="1:12" ht="24">
      <c r="A69" s="107"/>
      <c r="B69" s="126">
        <v>3</v>
      </c>
      <c r="C69" s="127" t="s">
        <v>754</v>
      </c>
      <c r="D69" s="128" t="s">
        <v>754</v>
      </c>
      <c r="E69" s="128" t="s">
        <v>25</v>
      </c>
      <c r="F69" s="161" t="s">
        <v>210</v>
      </c>
      <c r="G69" s="162"/>
      <c r="H69" s="129" t="s">
        <v>755</v>
      </c>
      <c r="I69" s="131">
        <v>0.9</v>
      </c>
      <c r="J69" s="132">
        <f t="shared" si="1"/>
        <v>2.7</v>
      </c>
      <c r="K69" s="108"/>
      <c r="L69" s="148" t="s">
        <v>164</v>
      </c>
    </row>
    <row r="70" spans="1:12" ht="24">
      <c r="A70" s="107"/>
      <c r="B70" s="126">
        <v>3</v>
      </c>
      <c r="C70" s="127" t="s">
        <v>754</v>
      </c>
      <c r="D70" s="128" t="s">
        <v>754</v>
      </c>
      <c r="E70" s="128" t="s">
        <v>25</v>
      </c>
      <c r="F70" s="161" t="s">
        <v>265</v>
      </c>
      <c r="G70" s="162"/>
      <c r="H70" s="129" t="s">
        <v>755</v>
      </c>
      <c r="I70" s="131">
        <v>0.9</v>
      </c>
      <c r="J70" s="132">
        <f t="shared" si="1"/>
        <v>2.7</v>
      </c>
      <c r="K70" s="108"/>
      <c r="L70" s="148" t="s">
        <v>164</v>
      </c>
    </row>
    <row r="71" spans="1:12" ht="24">
      <c r="A71" s="107"/>
      <c r="B71" s="126">
        <v>3</v>
      </c>
      <c r="C71" s="127" t="s">
        <v>754</v>
      </c>
      <c r="D71" s="128" t="s">
        <v>754</v>
      </c>
      <c r="E71" s="128" t="s">
        <v>25</v>
      </c>
      <c r="F71" s="161" t="s">
        <v>731</v>
      </c>
      <c r="G71" s="162"/>
      <c r="H71" s="129" t="s">
        <v>755</v>
      </c>
      <c r="I71" s="131">
        <v>0.9</v>
      </c>
      <c r="J71" s="132">
        <f t="shared" si="1"/>
        <v>2.7</v>
      </c>
      <c r="K71" s="108"/>
      <c r="L71" s="148" t="s">
        <v>164</v>
      </c>
    </row>
    <row r="72" spans="1:12" ht="24">
      <c r="A72" s="107"/>
      <c r="B72" s="126">
        <v>3</v>
      </c>
      <c r="C72" s="127" t="s">
        <v>754</v>
      </c>
      <c r="D72" s="128" t="s">
        <v>754</v>
      </c>
      <c r="E72" s="128" t="s">
        <v>25</v>
      </c>
      <c r="F72" s="161" t="s">
        <v>732</v>
      </c>
      <c r="G72" s="162"/>
      <c r="H72" s="129" t="s">
        <v>755</v>
      </c>
      <c r="I72" s="131">
        <v>0.9</v>
      </c>
      <c r="J72" s="132">
        <f t="shared" si="1"/>
        <v>2.7</v>
      </c>
      <c r="K72" s="108"/>
      <c r="L72" s="148" t="s">
        <v>164</v>
      </c>
    </row>
    <row r="73" spans="1:12" ht="24">
      <c r="A73" s="107"/>
      <c r="B73" s="126">
        <v>10</v>
      </c>
      <c r="C73" s="127" t="s">
        <v>756</v>
      </c>
      <c r="D73" s="128" t="s">
        <v>756</v>
      </c>
      <c r="E73" s="128" t="s">
        <v>26</v>
      </c>
      <c r="F73" s="161"/>
      <c r="G73" s="162"/>
      <c r="H73" s="129" t="s">
        <v>757</v>
      </c>
      <c r="I73" s="131">
        <v>0.38</v>
      </c>
      <c r="J73" s="132">
        <f t="shared" si="1"/>
        <v>3.8</v>
      </c>
      <c r="K73" s="108"/>
      <c r="L73" s="148" t="s">
        <v>164</v>
      </c>
    </row>
    <row r="74" spans="1:12" ht="24">
      <c r="A74" s="107"/>
      <c r="B74" s="126">
        <v>10</v>
      </c>
      <c r="C74" s="127" t="s">
        <v>758</v>
      </c>
      <c r="D74" s="128" t="s">
        <v>832</v>
      </c>
      <c r="E74" s="128" t="s">
        <v>572</v>
      </c>
      <c r="F74" s="161" t="s">
        <v>107</v>
      </c>
      <c r="G74" s="162"/>
      <c r="H74" s="129" t="s">
        <v>759</v>
      </c>
      <c r="I74" s="131">
        <v>2.16</v>
      </c>
      <c r="J74" s="132">
        <f t="shared" si="1"/>
        <v>21.6</v>
      </c>
      <c r="K74" s="108"/>
      <c r="L74" s="148" t="s">
        <v>164</v>
      </c>
    </row>
    <row r="75" spans="1:12" ht="24">
      <c r="A75" s="107"/>
      <c r="B75" s="126">
        <v>10</v>
      </c>
      <c r="C75" s="127" t="s">
        <v>758</v>
      </c>
      <c r="D75" s="128" t="s">
        <v>832</v>
      </c>
      <c r="E75" s="128" t="s">
        <v>572</v>
      </c>
      <c r="F75" s="161" t="s">
        <v>212</v>
      </c>
      <c r="G75" s="162"/>
      <c r="H75" s="129" t="s">
        <v>759</v>
      </c>
      <c r="I75" s="131">
        <v>2.16</v>
      </c>
      <c r="J75" s="132">
        <f t="shared" si="1"/>
        <v>21.6</v>
      </c>
      <c r="K75" s="108"/>
      <c r="L75" s="148" t="s">
        <v>164</v>
      </c>
    </row>
    <row r="76" spans="1:12" ht="24">
      <c r="A76" s="107"/>
      <c r="B76" s="126">
        <v>40</v>
      </c>
      <c r="C76" s="127" t="s">
        <v>588</v>
      </c>
      <c r="D76" s="128" t="s">
        <v>833</v>
      </c>
      <c r="E76" s="128" t="s">
        <v>572</v>
      </c>
      <c r="F76" s="161" t="s">
        <v>760</v>
      </c>
      <c r="G76" s="162"/>
      <c r="H76" s="129" t="s">
        <v>761</v>
      </c>
      <c r="I76" s="131">
        <v>1.67</v>
      </c>
      <c r="J76" s="132">
        <f t="shared" si="1"/>
        <v>66.8</v>
      </c>
      <c r="K76" s="108"/>
      <c r="L76" s="148" t="s">
        <v>164</v>
      </c>
    </row>
    <row r="77" spans="1:12" ht="24">
      <c r="A77" s="107"/>
      <c r="B77" s="126">
        <v>40</v>
      </c>
      <c r="C77" s="127" t="s">
        <v>588</v>
      </c>
      <c r="D77" s="128" t="s">
        <v>834</v>
      </c>
      <c r="E77" s="128" t="s">
        <v>762</v>
      </c>
      <c r="F77" s="161" t="s">
        <v>212</v>
      </c>
      <c r="G77" s="162"/>
      <c r="H77" s="129" t="s">
        <v>761</v>
      </c>
      <c r="I77" s="131">
        <v>2.27</v>
      </c>
      <c r="J77" s="132">
        <f t="shared" si="1"/>
        <v>90.8</v>
      </c>
      <c r="K77" s="108"/>
      <c r="L77" s="148" t="s">
        <v>164</v>
      </c>
    </row>
    <row r="78" spans="1:12" ht="24">
      <c r="A78" s="107"/>
      <c r="B78" s="126">
        <v>10</v>
      </c>
      <c r="C78" s="127" t="s">
        <v>763</v>
      </c>
      <c r="D78" s="128" t="s">
        <v>835</v>
      </c>
      <c r="E78" s="128" t="s">
        <v>764</v>
      </c>
      <c r="F78" s="161" t="s">
        <v>210</v>
      </c>
      <c r="G78" s="162"/>
      <c r="H78" s="129" t="s">
        <v>765</v>
      </c>
      <c r="I78" s="131">
        <v>3.14</v>
      </c>
      <c r="J78" s="132">
        <f t="shared" si="1"/>
        <v>31.400000000000002</v>
      </c>
      <c r="K78" s="108"/>
      <c r="L78" s="148" t="s">
        <v>164</v>
      </c>
    </row>
    <row r="79" spans="1:12" ht="24">
      <c r="A79" s="107"/>
      <c r="B79" s="126">
        <v>5</v>
      </c>
      <c r="C79" s="127" t="s">
        <v>763</v>
      </c>
      <c r="D79" s="128" t="s">
        <v>835</v>
      </c>
      <c r="E79" s="128" t="s">
        <v>764</v>
      </c>
      <c r="F79" s="161" t="s">
        <v>212</v>
      </c>
      <c r="G79" s="162"/>
      <c r="H79" s="129" t="s">
        <v>765</v>
      </c>
      <c r="I79" s="131">
        <v>3.14</v>
      </c>
      <c r="J79" s="132">
        <f t="shared" si="1"/>
        <v>15.700000000000001</v>
      </c>
      <c r="K79" s="108"/>
      <c r="L79" s="148" t="s">
        <v>164</v>
      </c>
    </row>
    <row r="80" spans="1:12" ht="24">
      <c r="A80" s="107"/>
      <c r="B80" s="126">
        <v>5</v>
      </c>
      <c r="C80" s="127" t="s">
        <v>763</v>
      </c>
      <c r="D80" s="128" t="s">
        <v>835</v>
      </c>
      <c r="E80" s="128" t="s">
        <v>764</v>
      </c>
      <c r="F80" s="161" t="s">
        <v>213</v>
      </c>
      <c r="G80" s="162"/>
      <c r="H80" s="129" t="s">
        <v>765</v>
      </c>
      <c r="I80" s="131">
        <v>3.14</v>
      </c>
      <c r="J80" s="132">
        <f t="shared" si="1"/>
        <v>15.700000000000001</v>
      </c>
      <c r="K80" s="108"/>
      <c r="L80" s="148" t="s">
        <v>164</v>
      </c>
    </row>
    <row r="81" spans="1:12" ht="24">
      <c r="A81" s="107"/>
      <c r="B81" s="126">
        <v>5</v>
      </c>
      <c r="C81" s="127" t="s">
        <v>763</v>
      </c>
      <c r="D81" s="128" t="s">
        <v>835</v>
      </c>
      <c r="E81" s="128" t="s">
        <v>764</v>
      </c>
      <c r="F81" s="161" t="s">
        <v>268</v>
      </c>
      <c r="G81" s="162"/>
      <c r="H81" s="129" t="s">
        <v>765</v>
      </c>
      <c r="I81" s="131">
        <v>3.14</v>
      </c>
      <c r="J81" s="132">
        <f t="shared" si="1"/>
        <v>15.700000000000001</v>
      </c>
      <c r="K81" s="108"/>
      <c r="L81" s="148" t="s">
        <v>164</v>
      </c>
    </row>
    <row r="82" spans="1:12">
      <c r="A82" s="107"/>
      <c r="B82" s="126">
        <v>10</v>
      </c>
      <c r="C82" s="127" t="s">
        <v>766</v>
      </c>
      <c r="D82" s="128" t="s">
        <v>836</v>
      </c>
      <c r="E82" s="128" t="s">
        <v>762</v>
      </c>
      <c r="F82" s="161" t="s">
        <v>767</v>
      </c>
      <c r="G82" s="162"/>
      <c r="H82" s="129" t="s">
        <v>768</v>
      </c>
      <c r="I82" s="131">
        <v>1.01</v>
      </c>
      <c r="J82" s="132">
        <f t="shared" si="1"/>
        <v>10.1</v>
      </c>
      <c r="K82" s="108"/>
      <c r="L82" s="148" t="s">
        <v>164</v>
      </c>
    </row>
    <row r="83" spans="1:12">
      <c r="A83" s="107"/>
      <c r="B83" s="126">
        <v>5</v>
      </c>
      <c r="C83" s="127" t="s">
        <v>766</v>
      </c>
      <c r="D83" s="128" t="s">
        <v>836</v>
      </c>
      <c r="E83" s="128" t="s">
        <v>762</v>
      </c>
      <c r="F83" s="161" t="s">
        <v>641</v>
      </c>
      <c r="G83" s="162"/>
      <c r="H83" s="129" t="s">
        <v>768</v>
      </c>
      <c r="I83" s="131">
        <v>1.01</v>
      </c>
      <c r="J83" s="132">
        <f t="shared" si="1"/>
        <v>5.05</v>
      </c>
      <c r="K83" s="108"/>
      <c r="L83" s="148" t="s">
        <v>164</v>
      </c>
    </row>
    <row r="84" spans="1:12">
      <c r="A84" s="107"/>
      <c r="B84" s="126">
        <v>50</v>
      </c>
      <c r="C84" s="127" t="s">
        <v>766</v>
      </c>
      <c r="D84" s="128" t="s">
        <v>836</v>
      </c>
      <c r="E84" s="128" t="s">
        <v>762</v>
      </c>
      <c r="F84" s="161" t="s">
        <v>769</v>
      </c>
      <c r="G84" s="162"/>
      <c r="H84" s="129" t="s">
        <v>768</v>
      </c>
      <c r="I84" s="131">
        <v>1.01</v>
      </c>
      <c r="J84" s="132">
        <f t="shared" si="1"/>
        <v>50.5</v>
      </c>
      <c r="K84" s="108"/>
      <c r="L84" s="148" t="s">
        <v>164</v>
      </c>
    </row>
    <row r="85" spans="1:12">
      <c r="A85" s="107"/>
      <c r="B85" s="126">
        <v>15</v>
      </c>
      <c r="C85" s="127" t="s">
        <v>766</v>
      </c>
      <c r="D85" s="128" t="s">
        <v>836</v>
      </c>
      <c r="E85" s="128" t="s">
        <v>762</v>
      </c>
      <c r="F85" s="161" t="s">
        <v>770</v>
      </c>
      <c r="G85" s="162"/>
      <c r="H85" s="129" t="s">
        <v>768</v>
      </c>
      <c r="I85" s="131">
        <v>1.01</v>
      </c>
      <c r="J85" s="132">
        <f t="shared" si="1"/>
        <v>15.15</v>
      </c>
      <c r="K85" s="108"/>
      <c r="L85" s="148" t="s">
        <v>164</v>
      </c>
    </row>
    <row r="86" spans="1:12">
      <c r="A86" s="107"/>
      <c r="B86" s="126">
        <v>5</v>
      </c>
      <c r="C86" s="127" t="s">
        <v>766</v>
      </c>
      <c r="D86" s="128" t="s">
        <v>836</v>
      </c>
      <c r="E86" s="128" t="s">
        <v>762</v>
      </c>
      <c r="F86" s="161" t="s">
        <v>771</v>
      </c>
      <c r="G86" s="162"/>
      <c r="H86" s="129" t="s">
        <v>768</v>
      </c>
      <c r="I86" s="131">
        <v>1.01</v>
      </c>
      <c r="J86" s="132">
        <f t="shared" si="1"/>
        <v>5.05</v>
      </c>
      <c r="K86" s="108"/>
      <c r="L86" s="148" t="s">
        <v>164</v>
      </c>
    </row>
    <row r="87" spans="1:12">
      <c r="A87" s="107"/>
      <c r="B87" s="126">
        <v>5</v>
      </c>
      <c r="C87" s="127" t="s">
        <v>766</v>
      </c>
      <c r="D87" s="128" t="s">
        <v>836</v>
      </c>
      <c r="E87" s="128" t="s">
        <v>762</v>
      </c>
      <c r="F87" s="161" t="s">
        <v>772</v>
      </c>
      <c r="G87" s="162"/>
      <c r="H87" s="129" t="s">
        <v>768</v>
      </c>
      <c r="I87" s="131">
        <v>1.01</v>
      </c>
      <c r="J87" s="132">
        <f t="shared" ref="J87:J118" si="2">I87*B87</f>
        <v>5.05</v>
      </c>
      <c r="K87" s="108"/>
      <c r="L87" s="148" t="s">
        <v>164</v>
      </c>
    </row>
    <row r="88" spans="1:12">
      <c r="A88" s="107"/>
      <c r="B88" s="126">
        <v>10</v>
      </c>
      <c r="C88" s="127" t="s">
        <v>766</v>
      </c>
      <c r="D88" s="128" t="s">
        <v>836</v>
      </c>
      <c r="E88" s="128" t="s">
        <v>762</v>
      </c>
      <c r="F88" s="161" t="s">
        <v>773</v>
      </c>
      <c r="G88" s="162"/>
      <c r="H88" s="129" t="s">
        <v>768</v>
      </c>
      <c r="I88" s="131">
        <v>1.01</v>
      </c>
      <c r="J88" s="132">
        <f t="shared" si="2"/>
        <v>10.1</v>
      </c>
      <c r="K88" s="108"/>
      <c r="L88" s="148" t="s">
        <v>164</v>
      </c>
    </row>
    <row r="89" spans="1:12">
      <c r="A89" s="107"/>
      <c r="B89" s="126">
        <v>15</v>
      </c>
      <c r="C89" s="127" t="s">
        <v>774</v>
      </c>
      <c r="D89" s="128" t="s">
        <v>837</v>
      </c>
      <c r="E89" s="128" t="s">
        <v>294</v>
      </c>
      <c r="F89" s="161" t="s">
        <v>273</v>
      </c>
      <c r="G89" s="162"/>
      <c r="H89" s="129" t="s">
        <v>775</v>
      </c>
      <c r="I89" s="131">
        <v>3.27</v>
      </c>
      <c r="J89" s="132">
        <f t="shared" si="2"/>
        <v>49.05</v>
      </c>
      <c r="K89" s="108"/>
      <c r="L89" s="148" t="s">
        <v>164</v>
      </c>
    </row>
    <row r="90" spans="1:12">
      <c r="A90" s="107"/>
      <c r="B90" s="126">
        <v>10</v>
      </c>
      <c r="C90" s="127" t="s">
        <v>774</v>
      </c>
      <c r="D90" s="128" t="s">
        <v>838</v>
      </c>
      <c r="E90" s="128" t="s">
        <v>314</v>
      </c>
      <c r="F90" s="161" t="s">
        <v>273</v>
      </c>
      <c r="G90" s="162"/>
      <c r="H90" s="129" t="s">
        <v>775</v>
      </c>
      <c r="I90" s="131">
        <v>3.51</v>
      </c>
      <c r="J90" s="132">
        <f t="shared" si="2"/>
        <v>35.099999999999994</v>
      </c>
      <c r="K90" s="108"/>
      <c r="L90" s="148" t="s">
        <v>164</v>
      </c>
    </row>
    <row r="91" spans="1:12">
      <c r="A91" s="107"/>
      <c r="B91" s="126">
        <v>20</v>
      </c>
      <c r="C91" s="127" t="s">
        <v>776</v>
      </c>
      <c r="D91" s="128" t="s">
        <v>839</v>
      </c>
      <c r="E91" s="128" t="s">
        <v>762</v>
      </c>
      <c r="F91" s="161" t="s">
        <v>107</v>
      </c>
      <c r="G91" s="162"/>
      <c r="H91" s="129" t="s">
        <v>777</v>
      </c>
      <c r="I91" s="131">
        <v>2.35</v>
      </c>
      <c r="J91" s="132">
        <f t="shared" si="2"/>
        <v>47</v>
      </c>
      <c r="K91" s="108"/>
      <c r="L91" s="148" t="s">
        <v>164</v>
      </c>
    </row>
    <row r="92" spans="1:12">
      <c r="A92" s="107"/>
      <c r="B92" s="126">
        <v>5</v>
      </c>
      <c r="C92" s="127" t="s">
        <v>776</v>
      </c>
      <c r="D92" s="128" t="s">
        <v>839</v>
      </c>
      <c r="E92" s="128" t="s">
        <v>762</v>
      </c>
      <c r="F92" s="161" t="s">
        <v>214</v>
      </c>
      <c r="G92" s="162"/>
      <c r="H92" s="129" t="s">
        <v>777</v>
      </c>
      <c r="I92" s="131">
        <v>2.35</v>
      </c>
      <c r="J92" s="132">
        <f t="shared" si="2"/>
        <v>11.75</v>
      </c>
      <c r="K92" s="108"/>
      <c r="L92" s="148" t="s">
        <v>164</v>
      </c>
    </row>
    <row r="93" spans="1:12">
      <c r="A93" s="107"/>
      <c r="B93" s="126">
        <v>5</v>
      </c>
      <c r="C93" s="127" t="s">
        <v>776</v>
      </c>
      <c r="D93" s="128" t="s">
        <v>839</v>
      </c>
      <c r="E93" s="128" t="s">
        <v>762</v>
      </c>
      <c r="F93" s="161" t="s">
        <v>265</v>
      </c>
      <c r="G93" s="162"/>
      <c r="H93" s="129" t="s">
        <v>777</v>
      </c>
      <c r="I93" s="131">
        <v>2.35</v>
      </c>
      <c r="J93" s="132">
        <f t="shared" si="2"/>
        <v>11.75</v>
      </c>
      <c r="K93" s="108"/>
      <c r="L93" s="148" t="s">
        <v>164</v>
      </c>
    </row>
    <row r="94" spans="1:12">
      <c r="A94" s="107"/>
      <c r="B94" s="126">
        <v>10</v>
      </c>
      <c r="C94" s="127" t="s">
        <v>776</v>
      </c>
      <c r="D94" s="128" t="s">
        <v>839</v>
      </c>
      <c r="E94" s="128" t="s">
        <v>762</v>
      </c>
      <c r="F94" s="161" t="s">
        <v>310</v>
      </c>
      <c r="G94" s="162"/>
      <c r="H94" s="129" t="s">
        <v>777</v>
      </c>
      <c r="I94" s="131">
        <v>2.35</v>
      </c>
      <c r="J94" s="132">
        <f t="shared" si="2"/>
        <v>23.5</v>
      </c>
      <c r="K94" s="108"/>
      <c r="L94" s="148" t="s">
        <v>164</v>
      </c>
    </row>
    <row r="95" spans="1:12" ht="24">
      <c r="A95" s="107"/>
      <c r="B95" s="126">
        <v>250</v>
      </c>
      <c r="C95" s="127" t="s">
        <v>778</v>
      </c>
      <c r="D95" s="128" t="s">
        <v>840</v>
      </c>
      <c r="E95" s="128" t="s">
        <v>26</v>
      </c>
      <c r="F95" s="161"/>
      <c r="G95" s="162"/>
      <c r="H95" s="129" t="s">
        <v>779</v>
      </c>
      <c r="I95" s="131">
        <v>1.82</v>
      </c>
      <c r="J95" s="132">
        <f t="shared" si="2"/>
        <v>455</v>
      </c>
      <c r="K95" s="108"/>
      <c r="L95" s="148" t="s">
        <v>164</v>
      </c>
    </row>
    <row r="96" spans="1:12" ht="48">
      <c r="A96" s="107"/>
      <c r="B96" s="126">
        <v>5</v>
      </c>
      <c r="C96" s="127" t="s">
        <v>780</v>
      </c>
      <c r="D96" s="128" t="s">
        <v>780</v>
      </c>
      <c r="E96" s="128" t="s">
        <v>25</v>
      </c>
      <c r="F96" s="161"/>
      <c r="G96" s="162"/>
      <c r="H96" s="129" t="s">
        <v>847</v>
      </c>
      <c r="I96" s="131">
        <v>9.19</v>
      </c>
      <c r="J96" s="132">
        <f t="shared" si="2"/>
        <v>45.949999999999996</v>
      </c>
      <c r="K96" s="108"/>
      <c r="L96" s="148" t="s">
        <v>164</v>
      </c>
    </row>
    <row r="97" spans="1:12">
      <c r="A97" s="107"/>
      <c r="B97" s="126">
        <v>5</v>
      </c>
      <c r="C97" s="127" t="s">
        <v>781</v>
      </c>
      <c r="D97" s="128" t="s">
        <v>781</v>
      </c>
      <c r="E97" s="128" t="s">
        <v>25</v>
      </c>
      <c r="F97" s="161"/>
      <c r="G97" s="162"/>
      <c r="H97" s="129" t="s">
        <v>782</v>
      </c>
      <c r="I97" s="131">
        <v>0.27</v>
      </c>
      <c r="J97" s="132">
        <f t="shared" si="2"/>
        <v>1.35</v>
      </c>
      <c r="K97" s="108"/>
      <c r="L97" s="148" t="s">
        <v>164</v>
      </c>
    </row>
    <row r="98" spans="1:12">
      <c r="A98" s="107"/>
      <c r="B98" s="126">
        <v>5</v>
      </c>
      <c r="C98" s="127" t="s">
        <v>783</v>
      </c>
      <c r="D98" s="128" t="s">
        <v>783</v>
      </c>
      <c r="E98" s="128" t="s">
        <v>25</v>
      </c>
      <c r="F98" s="161"/>
      <c r="G98" s="162"/>
      <c r="H98" s="129" t="s">
        <v>784</v>
      </c>
      <c r="I98" s="131">
        <v>0.25</v>
      </c>
      <c r="J98" s="132">
        <f t="shared" si="2"/>
        <v>1.25</v>
      </c>
      <c r="K98" s="108"/>
      <c r="L98" s="148" t="s">
        <v>164</v>
      </c>
    </row>
    <row r="99" spans="1:12">
      <c r="A99" s="107"/>
      <c r="B99" s="126">
        <v>5</v>
      </c>
      <c r="C99" s="127" t="s">
        <v>783</v>
      </c>
      <c r="D99" s="128" t="s">
        <v>783</v>
      </c>
      <c r="E99" s="128" t="s">
        <v>27</v>
      </c>
      <c r="F99" s="161"/>
      <c r="G99" s="162"/>
      <c r="H99" s="129" t="s">
        <v>784</v>
      </c>
      <c r="I99" s="131">
        <v>0.25</v>
      </c>
      <c r="J99" s="132">
        <f t="shared" si="2"/>
        <v>1.25</v>
      </c>
      <c r="K99" s="108"/>
      <c r="L99" s="148" t="s">
        <v>164</v>
      </c>
    </row>
    <row r="100" spans="1:12" ht="24">
      <c r="A100" s="107"/>
      <c r="B100" s="126">
        <v>3</v>
      </c>
      <c r="C100" s="127" t="s">
        <v>785</v>
      </c>
      <c r="D100" s="128" t="s">
        <v>785</v>
      </c>
      <c r="E100" s="128" t="s">
        <v>23</v>
      </c>
      <c r="F100" s="161" t="s">
        <v>107</v>
      </c>
      <c r="G100" s="162"/>
      <c r="H100" s="129" t="s">
        <v>786</v>
      </c>
      <c r="I100" s="131">
        <v>0.62</v>
      </c>
      <c r="J100" s="132">
        <f t="shared" si="2"/>
        <v>1.8599999999999999</v>
      </c>
      <c r="K100" s="108"/>
      <c r="L100" s="148" t="s">
        <v>164</v>
      </c>
    </row>
    <row r="101" spans="1:12" ht="24">
      <c r="A101" s="107"/>
      <c r="B101" s="126">
        <v>1</v>
      </c>
      <c r="C101" s="127" t="s">
        <v>785</v>
      </c>
      <c r="D101" s="128" t="s">
        <v>785</v>
      </c>
      <c r="E101" s="128" t="s">
        <v>23</v>
      </c>
      <c r="F101" s="161" t="s">
        <v>210</v>
      </c>
      <c r="G101" s="162"/>
      <c r="H101" s="129" t="s">
        <v>786</v>
      </c>
      <c r="I101" s="131">
        <v>0.62</v>
      </c>
      <c r="J101" s="132">
        <f t="shared" si="2"/>
        <v>0.62</v>
      </c>
      <c r="K101" s="108"/>
      <c r="L101" s="148" t="s">
        <v>164</v>
      </c>
    </row>
    <row r="102" spans="1:12" ht="24">
      <c r="A102" s="107"/>
      <c r="B102" s="126">
        <v>1</v>
      </c>
      <c r="C102" s="127" t="s">
        <v>785</v>
      </c>
      <c r="D102" s="128" t="s">
        <v>785</v>
      </c>
      <c r="E102" s="128" t="s">
        <v>23</v>
      </c>
      <c r="F102" s="161" t="s">
        <v>212</v>
      </c>
      <c r="G102" s="162"/>
      <c r="H102" s="129" t="s">
        <v>786</v>
      </c>
      <c r="I102" s="131">
        <v>0.62</v>
      </c>
      <c r="J102" s="132">
        <f t="shared" si="2"/>
        <v>0.62</v>
      </c>
      <c r="K102" s="108"/>
      <c r="L102" s="148" t="s">
        <v>164</v>
      </c>
    </row>
    <row r="103" spans="1:12" ht="24">
      <c r="A103" s="107"/>
      <c r="B103" s="126">
        <v>1</v>
      </c>
      <c r="C103" s="127" t="s">
        <v>785</v>
      </c>
      <c r="D103" s="128" t="s">
        <v>785</v>
      </c>
      <c r="E103" s="128" t="s">
        <v>23</v>
      </c>
      <c r="F103" s="161" t="s">
        <v>213</v>
      </c>
      <c r="G103" s="162"/>
      <c r="H103" s="129" t="s">
        <v>786</v>
      </c>
      <c r="I103" s="131">
        <v>0.62</v>
      </c>
      <c r="J103" s="132">
        <f t="shared" si="2"/>
        <v>0.62</v>
      </c>
      <c r="K103" s="108"/>
      <c r="L103" s="148" t="s">
        <v>164</v>
      </c>
    </row>
    <row r="104" spans="1:12" ht="24">
      <c r="A104" s="107"/>
      <c r="B104" s="126">
        <v>1</v>
      </c>
      <c r="C104" s="127" t="s">
        <v>785</v>
      </c>
      <c r="D104" s="128" t="s">
        <v>785</v>
      </c>
      <c r="E104" s="128" t="s">
        <v>23</v>
      </c>
      <c r="F104" s="161" t="s">
        <v>263</v>
      </c>
      <c r="G104" s="162"/>
      <c r="H104" s="129" t="s">
        <v>786</v>
      </c>
      <c r="I104" s="131">
        <v>0.62</v>
      </c>
      <c r="J104" s="132">
        <f t="shared" si="2"/>
        <v>0.62</v>
      </c>
      <c r="K104" s="108"/>
      <c r="L104" s="148" t="s">
        <v>164</v>
      </c>
    </row>
    <row r="105" spans="1:12" ht="24">
      <c r="A105" s="107"/>
      <c r="B105" s="126">
        <v>1</v>
      </c>
      <c r="C105" s="127" t="s">
        <v>785</v>
      </c>
      <c r="D105" s="128" t="s">
        <v>785</v>
      </c>
      <c r="E105" s="128" t="s">
        <v>23</v>
      </c>
      <c r="F105" s="161" t="s">
        <v>214</v>
      </c>
      <c r="G105" s="162"/>
      <c r="H105" s="129" t="s">
        <v>786</v>
      </c>
      <c r="I105" s="131">
        <v>0.62</v>
      </c>
      <c r="J105" s="132">
        <f t="shared" si="2"/>
        <v>0.62</v>
      </c>
      <c r="K105" s="108"/>
      <c r="L105" s="148" t="s">
        <v>164</v>
      </c>
    </row>
    <row r="106" spans="1:12" ht="24">
      <c r="A106" s="107"/>
      <c r="B106" s="126">
        <v>1</v>
      </c>
      <c r="C106" s="127" t="s">
        <v>785</v>
      </c>
      <c r="D106" s="128" t="s">
        <v>785</v>
      </c>
      <c r="E106" s="128" t="s">
        <v>23</v>
      </c>
      <c r="F106" s="161" t="s">
        <v>265</v>
      </c>
      <c r="G106" s="162"/>
      <c r="H106" s="129" t="s">
        <v>786</v>
      </c>
      <c r="I106" s="131">
        <v>0.62</v>
      </c>
      <c r="J106" s="132">
        <f t="shared" si="2"/>
        <v>0.62</v>
      </c>
      <c r="K106" s="108"/>
      <c r="L106" s="148" t="s">
        <v>164</v>
      </c>
    </row>
    <row r="107" spans="1:12" ht="24">
      <c r="A107" s="107"/>
      <c r="B107" s="126">
        <v>1</v>
      </c>
      <c r="C107" s="127" t="s">
        <v>785</v>
      </c>
      <c r="D107" s="128" t="s">
        <v>785</v>
      </c>
      <c r="E107" s="128" t="s">
        <v>23</v>
      </c>
      <c r="F107" s="161" t="s">
        <v>268</v>
      </c>
      <c r="G107" s="162"/>
      <c r="H107" s="129" t="s">
        <v>786</v>
      </c>
      <c r="I107" s="131">
        <v>0.62</v>
      </c>
      <c r="J107" s="132">
        <f t="shared" si="2"/>
        <v>0.62</v>
      </c>
      <c r="K107" s="108"/>
      <c r="L107" s="148" t="s">
        <v>164</v>
      </c>
    </row>
    <row r="108" spans="1:12" ht="24">
      <c r="A108" s="107"/>
      <c r="B108" s="126">
        <v>1</v>
      </c>
      <c r="C108" s="127" t="s">
        <v>785</v>
      </c>
      <c r="D108" s="128" t="s">
        <v>785</v>
      </c>
      <c r="E108" s="128" t="s">
        <v>23</v>
      </c>
      <c r="F108" s="161" t="s">
        <v>310</v>
      </c>
      <c r="G108" s="162"/>
      <c r="H108" s="129" t="s">
        <v>786</v>
      </c>
      <c r="I108" s="131">
        <v>0.62</v>
      </c>
      <c r="J108" s="132">
        <f t="shared" si="2"/>
        <v>0.62</v>
      </c>
      <c r="K108" s="108"/>
      <c r="L108" s="148" t="s">
        <v>164</v>
      </c>
    </row>
    <row r="109" spans="1:12" ht="24">
      <c r="A109" s="107"/>
      <c r="B109" s="126">
        <v>1</v>
      </c>
      <c r="C109" s="127" t="s">
        <v>785</v>
      </c>
      <c r="D109" s="128" t="s">
        <v>785</v>
      </c>
      <c r="E109" s="128" t="s">
        <v>23</v>
      </c>
      <c r="F109" s="161" t="s">
        <v>270</v>
      </c>
      <c r="G109" s="162"/>
      <c r="H109" s="129" t="s">
        <v>786</v>
      </c>
      <c r="I109" s="131">
        <v>0.62</v>
      </c>
      <c r="J109" s="132">
        <f t="shared" si="2"/>
        <v>0.62</v>
      </c>
      <c r="K109" s="108"/>
      <c r="L109" s="148" t="s">
        <v>164</v>
      </c>
    </row>
    <row r="110" spans="1:12" ht="24">
      <c r="A110" s="107"/>
      <c r="B110" s="126">
        <v>1</v>
      </c>
      <c r="C110" s="127" t="s">
        <v>785</v>
      </c>
      <c r="D110" s="128" t="s">
        <v>785</v>
      </c>
      <c r="E110" s="128" t="s">
        <v>23</v>
      </c>
      <c r="F110" s="161" t="s">
        <v>730</v>
      </c>
      <c r="G110" s="162"/>
      <c r="H110" s="129" t="s">
        <v>786</v>
      </c>
      <c r="I110" s="131">
        <v>0.62</v>
      </c>
      <c r="J110" s="132">
        <f t="shared" si="2"/>
        <v>0.62</v>
      </c>
      <c r="K110" s="108"/>
      <c r="L110" s="148" t="s">
        <v>164</v>
      </c>
    </row>
    <row r="111" spans="1:12" ht="24">
      <c r="A111" s="107"/>
      <c r="B111" s="126">
        <v>1</v>
      </c>
      <c r="C111" s="127" t="s">
        <v>785</v>
      </c>
      <c r="D111" s="128" t="s">
        <v>785</v>
      </c>
      <c r="E111" s="128" t="s">
        <v>23</v>
      </c>
      <c r="F111" s="161" t="s">
        <v>731</v>
      </c>
      <c r="G111" s="162"/>
      <c r="H111" s="129" t="s">
        <v>786</v>
      </c>
      <c r="I111" s="131">
        <v>0.62</v>
      </c>
      <c r="J111" s="132">
        <f t="shared" si="2"/>
        <v>0.62</v>
      </c>
      <c r="K111" s="108"/>
      <c r="L111" s="148" t="s">
        <v>164</v>
      </c>
    </row>
    <row r="112" spans="1:12" ht="24">
      <c r="A112" s="107"/>
      <c r="B112" s="126">
        <v>1</v>
      </c>
      <c r="C112" s="127" t="s">
        <v>785</v>
      </c>
      <c r="D112" s="128" t="s">
        <v>785</v>
      </c>
      <c r="E112" s="128" t="s">
        <v>23</v>
      </c>
      <c r="F112" s="161" t="s">
        <v>732</v>
      </c>
      <c r="G112" s="162"/>
      <c r="H112" s="129" t="s">
        <v>786</v>
      </c>
      <c r="I112" s="131">
        <v>0.62</v>
      </c>
      <c r="J112" s="132">
        <f t="shared" si="2"/>
        <v>0.62</v>
      </c>
      <c r="K112" s="108"/>
      <c r="L112" s="148" t="s">
        <v>164</v>
      </c>
    </row>
    <row r="113" spans="1:12" ht="24">
      <c r="A113" s="107"/>
      <c r="B113" s="126">
        <v>3</v>
      </c>
      <c r="C113" s="127" t="s">
        <v>785</v>
      </c>
      <c r="D113" s="128" t="s">
        <v>785</v>
      </c>
      <c r="E113" s="128" t="s">
        <v>25</v>
      </c>
      <c r="F113" s="161" t="s">
        <v>107</v>
      </c>
      <c r="G113" s="162"/>
      <c r="H113" s="129" t="s">
        <v>786</v>
      </c>
      <c r="I113" s="131">
        <v>0.62</v>
      </c>
      <c r="J113" s="132">
        <f t="shared" si="2"/>
        <v>1.8599999999999999</v>
      </c>
      <c r="K113" s="108"/>
      <c r="L113" s="148" t="s">
        <v>164</v>
      </c>
    </row>
    <row r="114" spans="1:12" ht="24">
      <c r="A114" s="107"/>
      <c r="B114" s="126">
        <v>1</v>
      </c>
      <c r="C114" s="127" t="s">
        <v>785</v>
      </c>
      <c r="D114" s="128" t="s">
        <v>785</v>
      </c>
      <c r="E114" s="128" t="s">
        <v>25</v>
      </c>
      <c r="F114" s="161" t="s">
        <v>210</v>
      </c>
      <c r="G114" s="162"/>
      <c r="H114" s="129" t="s">
        <v>786</v>
      </c>
      <c r="I114" s="131">
        <v>0.62</v>
      </c>
      <c r="J114" s="132">
        <f t="shared" si="2"/>
        <v>0.62</v>
      </c>
      <c r="K114" s="108"/>
      <c r="L114" s="148" t="s">
        <v>164</v>
      </c>
    </row>
    <row r="115" spans="1:12" ht="24">
      <c r="A115" s="107"/>
      <c r="B115" s="126">
        <v>1</v>
      </c>
      <c r="C115" s="127" t="s">
        <v>785</v>
      </c>
      <c r="D115" s="128" t="s">
        <v>785</v>
      </c>
      <c r="E115" s="128" t="s">
        <v>25</v>
      </c>
      <c r="F115" s="161" t="s">
        <v>212</v>
      </c>
      <c r="G115" s="162"/>
      <c r="H115" s="129" t="s">
        <v>786</v>
      </c>
      <c r="I115" s="131">
        <v>0.62</v>
      </c>
      <c r="J115" s="132">
        <f t="shared" si="2"/>
        <v>0.62</v>
      </c>
      <c r="K115" s="108"/>
      <c r="L115" s="148" t="s">
        <v>164</v>
      </c>
    </row>
    <row r="116" spans="1:12" ht="24">
      <c r="A116" s="107"/>
      <c r="B116" s="126">
        <v>1</v>
      </c>
      <c r="C116" s="127" t="s">
        <v>785</v>
      </c>
      <c r="D116" s="128" t="s">
        <v>785</v>
      </c>
      <c r="E116" s="128" t="s">
        <v>25</v>
      </c>
      <c r="F116" s="161" t="s">
        <v>213</v>
      </c>
      <c r="G116" s="162"/>
      <c r="H116" s="129" t="s">
        <v>786</v>
      </c>
      <c r="I116" s="131">
        <v>0.62</v>
      </c>
      <c r="J116" s="132">
        <f t="shared" si="2"/>
        <v>0.62</v>
      </c>
      <c r="K116" s="108"/>
      <c r="L116" s="148" t="s">
        <v>164</v>
      </c>
    </row>
    <row r="117" spans="1:12" ht="24">
      <c r="A117" s="107"/>
      <c r="B117" s="126">
        <v>1</v>
      </c>
      <c r="C117" s="127" t="s">
        <v>785</v>
      </c>
      <c r="D117" s="128" t="s">
        <v>785</v>
      </c>
      <c r="E117" s="128" t="s">
        <v>25</v>
      </c>
      <c r="F117" s="161" t="s">
        <v>263</v>
      </c>
      <c r="G117" s="162"/>
      <c r="H117" s="129" t="s">
        <v>786</v>
      </c>
      <c r="I117" s="131">
        <v>0.62</v>
      </c>
      <c r="J117" s="132">
        <f t="shared" si="2"/>
        <v>0.62</v>
      </c>
      <c r="K117" s="108"/>
      <c r="L117" s="148" t="s">
        <v>164</v>
      </c>
    </row>
    <row r="118" spans="1:12" ht="24">
      <c r="A118" s="107"/>
      <c r="B118" s="126">
        <v>1</v>
      </c>
      <c r="C118" s="127" t="s">
        <v>785</v>
      </c>
      <c r="D118" s="128" t="s">
        <v>785</v>
      </c>
      <c r="E118" s="128" t="s">
        <v>25</v>
      </c>
      <c r="F118" s="161" t="s">
        <v>214</v>
      </c>
      <c r="G118" s="162"/>
      <c r="H118" s="129" t="s">
        <v>786</v>
      </c>
      <c r="I118" s="131">
        <v>0.62</v>
      </c>
      <c r="J118" s="132">
        <f t="shared" si="2"/>
        <v>0.62</v>
      </c>
      <c r="K118" s="108"/>
      <c r="L118" s="148" t="s">
        <v>164</v>
      </c>
    </row>
    <row r="119" spans="1:12" ht="24">
      <c r="A119" s="107"/>
      <c r="B119" s="126">
        <v>1</v>
      </c>
      <c r="C119" s="127" t="s">
        <v>785</v>
      </c>
      <c r="D119" s="128" t="s">
        <v>785</v>
      </c>
      <c r="E119" s="128" t="s">
        <v>25</v>
      </c>
      <c r="F119" s="161" t="s">
        <v>265</v>
      </c>
      <c r="G119" s="162"/>
      <c r="H119" s="129" t="s">
        <v>786</v>
      </c>
      <c r="I119" s="131">
        <v>0.62</v>
      </c>
      <c r="J119" s="132">
        <f t="shared" ref="J119:J150" si="3">I119*B119</f>
        <v>0.62</v>
      </c>
      <c r="K119" s="108"/>
      <c r="L119" s="148" t="s">
        <v>164</v>
      </c>
    </row>
    <row r="120" spans="1:12" ht="24">
      <c r="A120" s="107"/>
      <c r="B120" s="126">
        <v>1</v>
      </c>
      <c r="C120" s="127" t="s">
        <v>785</v>
      </c>
      <c r="D120" s="128" t="s">
        <v>785</v>
      </c>
      <c r="E120" s="128" t="s">
        <v>25</v>
      </c>
      <c r="F120" s="161" t="s">
        <v>268</v>
      </c>
      <c r="G120" s="162"/>
      <c r="H120" s="129" t="s">
        <v>786</v>
      </c>
      <c r="I120" s="131">
        <v>0.62</v>
      </c>
      <c r="J120" s="132">
        <f t="shared" si="3"/>
        <v>0.62</v>
      </c>
      <c r="K120" s="108"/>
      <c r="L120" s="148" t="s">
        <v>164</v>
      </c>
    </row>
    <row r="121" spans="1:12" ht="24">
      <c r="A121" s="107"/>
      <c r="B121" s="126">
        <v>1</v>
      </c>
      <c r="C121" s="127" t="s">
        <v>785</v>
      </c>
      <c r="D121" s="128" t="s">
        <v>785</v>
      </c>
      <c r="E121" s="128" t="s">
        <v>25</v>
      </c>
      <c r="F121" s="161" t="s">
        <v>310</v>
      </c>
      <c r="G121" s="162"/>
      <c r="H121" s="129" t="s">
        <v>786</v>
      </c>
      <c r="I121" s="131">
        <v>0.62</v>
      </c>
      <c r="J121" s="132">
        <f t="shared" si="3"/>
        <v>0.62</v>
      </c>
      <c r="K121" s="108"/>
      <c r="L121" s="148" t="s">
        <v>164</v>
      </c>
    </row>
    <row r="122" spans="1:12" ht="24">
      <c r="A122" s="107"/>
      <c r="B122" s="126">
        <v>1</v>
      </c>
      <c r="C122" s="127" t="s">
        <v>785</v>
      </c>
      <c r="D122" s="128" t="s">
        <v>785</v>
      </c>
      <c r="E122" s="128" t="s">
        <v>25</v>
      </c>
      <c r="F122" s="161" t="s">
        <v>270</v>
      </c>
      <c r="G122" s="162"/>
      <c r="H122" s="129" t="s">
        <v>786</v>
      </c>
      <c r="I122" s="131">
        <v>0.62</v>
      </c>
      <c r="J122" s="132">
        <f t="shared" si="3"/>
        <v>0.62</v>
      </c>
      <c r="K122" s="108"/>
      <c r="L122" s="148" t="s">
        <v>164</v>
      </c>
    </row>
    <row r="123" spans="1:12" ht="24">
      <c r="A123" s="107"/>
      <c r="B123" s="126">
        <v>1</v>
      </c>
      <c r="C123" s="127" t="s">
        <v>785</v>
      </c>
      <c r="D123" s="128" t="s">
        <v>785</v>
      </c>
      <c r="E123" s="128" t="s">
        <v>25</v>
      </c>
      <c r="F123" s="161" t="s">
        <v>730</v>
      </c>
      <c r="G123" s="162"/>
      <c r="H123" s="129" t="s">
        <v>786</v>
      </c>
      <c r="I123" s="131">
        <v>0.62</v>
      </c>
      <c r="J123" s="132">
        <f t="shared" si="3"/>
        <v>0.62</v>
      </c>
      <c r="K123" s="108"/>
      <c r="L123" s="148" t="s">
        <v>164</v>
      </c>
    </row>
    <row r="124" spans="1:12" ht="24">
      <c r="A124" s="107"/>
      <c r="B124" s="126">
        <v>1</v>
      </c>
      <c r="C124" s="127" t="s">
        <v>785</v>
      </c>
      <c r="D124" s="128" t="s">
        <v>785</v>
      </c>
      <c r="E124" s="128" t="s">
        <v>25</v>
      </c>
      <c r="F124" s="161" t="s">
        <v>731</v>
      </c>
      <c r="G124" s="162"/>
      <c r="H124" s="129" t="s">
        <v>786</v>
      </c>
      <c r="I124" s="131">
        <v>0.62</v>
      </c>
      <c r="J124" s="132">
        <f t="shared" si="3"/>
        <v>0.62</v>
      </c>
      <c r="K124" s="108"/>
      <c r="L124" s="148" t="s">
        <v>164</v>
      </c>
    </row>
    <row r="125" spans="1:12" ht="24">
      <c r="A125" s="107"/>
      <c r="B125" s="126">
        <v>1</v>
      </c>
      <c r="C125" s="127" t="s">
        <v>785</v>
      </c>
      <c r="D125" s="128" t="s">
        <v>785</v>
      </c>
      <c r="E125" s="128" t="s">
        <v>25</v>
      </c>
      <c r="F125" s="161" t="s">
        <v>732</v>
      </c>
      <c r="G125" s="162"/>
      <c r="H125" s="129" t="s">
        <v>786</v>
      </c>
      <c r="I125" s="131">
        <v>0.62</v>
      </c>
      <c r="J125" s="132">
        <f t="shared" si="3"/>
        <v>0.62</v>
      </c>
      <c r="K125" s="108"/>
      <c r="L125" s="148" t="s">
        <v>164</v>
      </c>
    </row>
    <row r="126" spans="1:12" ht="24">
      <c r="A126" s="107"/>
      <c r="B126" s="126">
        <v>3</v>
      </c>
      <c r="C126" s="127" t="s">
        <v>592</v>
      </c>
      <c r="D126" s="128" t="s">
        <v>592</v>
      </c>
      <c r="E126" s="128" t="s">
        <v>25</v>
      </c>
      <c r="F126" s="161" t="s">
        <v>210</v>
      </c>
      <c r="G126" s="162"/>
      <c r="H126" s="129" t="s">
        <v>594</v>
      </c>
      <c r="I126" s="131">
        <v>0.54</v>
      </c>
      <c r="J126" s="132">
        <f t="shared" si="3"/>
        <v>1.62</v>
      </c>
      <c r="K126" s="108"/>
      <c r="L126" s="148" t="s">
        <v>164</v>
      </c>
    </row>
    <row r="127" spans="1:12" ht="24">
      <c r="A127" s="107"/>
      <c r="B127" s="126">
        <v>3</v>
      </c>
      <c r="C127" s="127" t="s">
        <v>592</v>
      </c>
      <c r="D127" s="128" t="s">
        <v>592</v>
      </c>
      <c r="E127" s="128" t="s">
        <v>25</v>
      </c>
      <c r="F127" s="161" t="s">
        <v>213</v>
      </c>
      <c r="G127" s="162"/>
      <c r="H127" s="129" t="s">
        <v>594</v>
      </c>
      <c r="I127" s="131">
        <v>0.54</v>
      </c>
      <c r="J127" s="132">
        <f t="shared" si="3"/>
        <v>1.62</v>
      </c>
      <c r="K127" s="108"/>
      <c r="L127" s="148" t="s">
        <v>164</v>
      </c>
    </row>
    <row r="128" spans="1:12" ht="24">
      <c r="A128" s="107"/>
      <c r="B128" s="126">
        <v>3</v>
      </c>
      <c r="C128" s="127" t="s">
        <v>592</v>
      </c>
      <c r="D128" s="128" t="s">
        <v>592</v>
      </c>
      <c r="E128" s="128" t="s">
        <v>25</v>
      </c>
      <c r="F128" s="161" t="s">
        <v>263</v>
      </c>
      <c r="G128" s="162"/>
      <c r="H128" s="129" t="s">
        <v>594</v>
      </c>
      <c r="I128" s="131">
        <v>0.54</v>
      </c>
      <c r="J128" s="132">
        <f t="shared" si="3"/>
        <v>1.62</v>
      </c>
      <c r="K128" s="108"/>
      <c r="L128" s="148" t="s">
        <v>164</v>
      </c>
    </row>
    <row r="129" spans="1:12" ht="24">
      <c r="A129" s="107"/>
      <c r="B129" s="126">
        <v>3</v>
      </c>
      <c r="C129" s="127" t="s">
        <v>592</v>
      </c>
      <c r="D129" s="128" t="s">
        <v>592</v>
      </c>
      <c r="E129" s="128" t="s">
        <v>25</v>
      </c>
      <c r="F129" s="161" t="s">
        <v>214</v>
      </c>
      <c r="G129" s="162"/>
      <c r="H129" s="129" t="s">
        <v>594</v>
      </c>
      <c r="I129" s="131">
        <v>0.54</v>
      </c>
      <c r="J129" s="132">
        <f t="shared" si="3"/>
        <v>1.62</v>
      </c>
      <c r="K129" s="108"/>
      <c r="L129" s="148" t="s">
        <v>164</v>
      </c>
    </row>
    <row r="130" spans="1:12" ht="24">
      <c r="A130" s="107"/>
      <c r="B130" s="126">
        <v>3</v>
      </c>
      <c r="C130" s="127" t="s">
        <v>592</v>
      </c>
      <c r="D130" s="128" t="s">
        <v>592</v>
      </c>
      <c r="E130" s="128" t="s">
        <v>25</v>
      </c>
      <c r="F130" s="161" t="s">
        <v>310</v>
      </c>
      <c r="G130" s="162"/>
      <c r="H130" s="129" t="s">
        <v>594</v>
      </c>
      <c r="I130" s="131">
        <v>0.54</v>
      </c>
      <c r="J130" s="132">
        <f t="shared" si="3"/>
        <v>1.62</v>
      </c>
      <c r="K130" s="108"/>
      <c r="L130" s="148" t="s">
        <v>164</v>
      </c>
    </row>
    <row r="131" spans="1:12" ht="24">
      <c r="A131" s="107"/>
      <c r="B131" s="126">
        <v>25</v>
      </c>
      <c r="C131" s="127" t="s">
        <v>787</v>
      </c>
      <c r="D131" s="128" t="s">
        <v>787</v>
      </c>
      <c r="E131" s="128" t="s">
        <v>23</v>
      </c>
      <c r="F131" s="161" t="s">
        <v>273</v>
      </c>
      <c r="G131" s="162"/>
      <c r="H131" s="129" t="s">
        <v>788</v>
      </c>
      <c r="I131" s="131">
        <v>0.93</v>
      </c>
      <c r="J131" s="132">
        <f t="shared" si="3"/>
        <v>23.25</v>
      </c>
      <c r="K131" s="108"/>
      <c r="L131" s="148" t="s">
        <v>164</v>
      </c>
    </row>
    <row r="132" spans="1:12" ht="24">
      <c r="A132" s="107"/>
      <c r="B132" s="126">
        <v>25</v>
      </c>
      <c r="C132" s="127" t="s">
        <v>787</v>
      </c>
      <c r="D132" s="128" t="s">
        <v>787</v>
      </c>
      <c r="E132" s="128" t="s">
        <v>23</v>
      </c>
      <c r="F132" s="161" t="s">
        <v>272</v>
      </c>
      <c r="G132" s="162"/>
      <c r="H132" s="129" t="s">
        <v>788</v>
      </c>
      <c r="I132" s="131">
        <v>0.93</v>
      </c>
      <c r="J132" s="132">
        <f t="shared" si="3"/>
        <v>23.25</v>
      </c>
      <c r="K132" s="108"/>
      <c r="L132" s="148" t="s">
        <v>164</v>
      </c>
    </row>
    <row r="133" spans="1:12" ht="24">
      <c r="A133" s="107"/>
      <c r="B133" s="126">
        <v>10</v>
      </c>
      <c r="C133" s="127" t="s">
        <v>789</v>
      </c>
      <c r="D133" s="128" t="s">
        <v>789</v>
      </c>
      <c r="E133" s="128" t="s">
        <v>25</v>
      </c>
      <c r="F133" s="161"/>
      <c r="G133" s="162"/>
      <c r="H133" s="129" t="s">
        <v>790</v>
      </c>
      <c r="I133" s="131">
        <v>1.42</v>
      </c>
      <c r="J133" s="132">
        <f t="shared" si="3"/>
        <v>14.2</v>
      </c>
      <c r="K133" s="108"/>
      <c r="L133" s="148" t="s">
        <v>164</v>
      </c>
    </row>
    <row r="134" spans="1:12" ht="36">
      <c r="A134" s="107"/>
      <c r="B134" s="126">
        <v>2</v>
      </c>
      <c r="C134" s="127" t="s">
        <v>791</v>
      </c>
      <c r="D134" s="128" t="s">
        <v>791</v>
      </c>
      <c r="E134" s="128" t="s">
        <v>107</v>
      </c>
      <c r="F134" s="161" t="s">
        <v>26</v>
      </c>
      <c r="G134" s="162"/>
      <c r="H134" s="129" t="s">
        <v>848</v>
      </c>
      <c r="I134" s="131">
        <v>2.91</v>
      </c>
      <c r="J134" s="132">
        <f t="shared" si="3"/>
        <v>5.82</v>
      </c>
      <c r="K134" s="108"/>
      <c r="L134" s="148" t="s">
        <v>164</v>
      </c>
    </row>
    <row r="135" spans="1:12" ht="36">
      <c r="A135" s="107"/>
      <c r="B135" s="126">
        <v>3</v>
      </c>
      <c r="C135" s="127" t="s">
        <v>791</v>
      </c>
      <c r="D135" s="128" t="s">
        <v>791</v>
      </c>
      <c r="E135" s="128" t="s">
        <v>213</v>
      </c>
      <c r="F135" s="161" t="s">
        <v>26</v>
      </c>
      <c r="G135" s="162"/>
      <c r="H135" s="129" t="s">
        <v>848</v>
      </c>
      <c r="I135" s="131">
        <v>2.91</v>
      </c>
      <c r="J135" s="132">
        <f t="shared" si="3"/>
        <v>8.73</v>
      </c>
      <c r="K135" s="108"/>
      <c r="L135" s="148" t="s">
        <v>164</v>
      </c>
    </row>
    <row r="136" spans="1:12" ht="36">
      <c r="A136" s="107"/>
      <c r="B136" s="126">
        <v>3</v>
      </c>
      <c r="C136" s="127" t="s">
        <v>792</v>
      </c>
      <c r="D136" s="128" t="s">
        <v>792</v>
      </c>
      <c r="E136" s="128" t="s">
        <v>26</v>
      </c>
      <c r="F136" s="161" t="s">
        <v>107</v>
      </c>
      <c r="G136" s="162"/>
      <c r="H136" s="129" t="s">
        <v>849</v>
      </c>
      <c r="I136" s="131">
        <v>2.39</v>
      </c>
      <c r="J136" s="132">
        <f t="shared" si="3"/>
        <v>7.17</v>
      </c>
      <c r="K136" s="108"/>
      <c r="L136" s="148" t="s">
        <v>164</v>
      </c>
    </row>
    <row r="137" spans="1:12" ht="36">
      <c r="A137" s="107"/>
      <c r="B137" s="126">
        <v>3</v>
      </c>
      <c r="C137" s="127" t="s">
        <v>792</v>
      </c>
      <c r="D137" s="128" t="s">
        <v>792</v>
      </c>
      <c r="E137" s="128" t="s">
        <v>26</v>
      </c>
      <c r="F137" s="161" t="s">
        <v>210</v>
      </c>
      <c r="G137" s="162"/>
      <c r="H137" s="129" t="s">
        <v>849</v>
      </c>
      <c r="I137" s="131">
        <v>2.39</v>
      </c>
      <c r="J137" s="132">
        <f t="shared" si="3"/>
        <v>7.17</v>
      </c>
      <c r="K137" s="108"/>
      <c r="L137" s="148" t="s">
        <v>164</v>
      </c>
    </row>
    <row r="138" spans="1:12" ht="36">
      <c r="A138" s="107"/>
      <c r="B138" s="126">
        <v>3</v>
      </c>
      <c r="C138" s="127" t="s">
        <v>792</v>
      </c>
      <c r="D138" s="128" t="s">
        <v>792</v>
      </c>
      <c r="E138" s="128" t="s">
        <v>26</v>
      </c>
      <c r="F138" s="161" t="s">
        <v>263</v>
      </c>
      <c r="G138" s="162"/>
      <c r="H138" s="129" t="s">
        <v>849</v>
      </c>
      <c r="I138" s="131">
        <v>2.39</v>
      </c>
      <c r="J138" s="132">
        <f t="shared" si="3"/>
        <v>7.17</v>
      </c>
      <c r="K138" s="108"/>
      <c r="L138" s="148" t="s">
        <v>164</v>
      </c>
    </row>
    <row r="139" spans="1:12" ht="36">
      <c r="A139" s="107"/>
      <c r="B139" s="126">
        <v>3</v>
      </c>
      <c r="C139" s="127" t="s">
        <v>792</v>
      </c>
      <c r="D139" s="128" t="s">
        <v>792</v>
      </c>
      <c r="E139" s="128" t="s">
        <v>26</v>
      </c>
      <c r="F139" s="161" t="s">
        <v>265</v>
      </c>
      <c r="G139" s="162"/>
      <c r="H139" s="129" t="s">
        <v>849</v>
      </c>
      <c r="I139" s="131">
        <v>2.39</v>
      </c>
      <c r="J139" s="132">
        <f t="shared" si="3"/>
        <v>7.17</v>
      </c>
      <c r="K139" s="108"/>
      <c r="L139" s="148" t="s">
        <v>164</v>
      </c>
    </row>
    <row r="140" spans="1:12" ht="36">
      <c r="A140" s="107"/>
      <c r="B140" s="126">
        <v>3</v>
      </c>
      <c r="C140" s="127" t="s">
        <v>792</v>
      </c>
      <c r="D140" s="128" t="s">
        <v>792</v>
      </c>
      <c r="E140" s="128" t="s">
        <v>26</v>
      </c>
      <c r="F140" s="161" t="s">
        <v>310</v>
      </c>
      <c r="G140" s="162"/>
      <c r="H140" s="129" t="s">
        <v>849</v>
      </c>
      <c r="I140" s="131">
        <v>2.39</v>
      </c>
      <c r="J140" s="132">
        <f t="shared" si="3"/>
        <v>7.17</v>
      </c>
      <c r="K140" s="108"/>
      <c r="L140" s="148" t="s">
        <v>164</v>
      </c>
    </row>
    <row r="141" spans="1:12" ht="24">
      <c r="A141" s="107"/>
      <c r="B141" s="126">
        <v>10</v>
      </c>
      <c r="C141" s="127" t="s">
        <v>793</v>
      </c>
      <c r="D141" s="128" t="s">
        <v>841</v>
      </c>
      <c r="E141" s="128" t="s">
        <v>635</v>
      </c>
      <c r="F141" s="161" t="s">
        <v>26</v>
      </c>
      <c r="G141" s="162"/>
      <c r="H141" s="129" t="s">
        <v>794</v>
      </c>
      <c r="I141" s="131">
        <v>2.78</v>
      </c>
      <c r="J141" s="132">
        <f t="shared" si="3"/>
        <v>27.799999999999997</v>
      </c>
      <c r="K141" s="108"/>
      <c r="L141" s="148" t="s">
        <v>164</v>
      </c>
    </row>
    <row r="142" spans="1:12" ht="36">
      <c r="A142" s="107"/>
      <c r="B142" s="126">
        <v>3</v>
      </c>
      <c r="C142" s="127" t="s">
        <v>795</v>
      </c>
      <c r="D142" s="128" t="s">
        <v>795</v>
      </c>
      <c r="E142" s="128" t="s">
        <v>26</v>
      </c>
      <c r="F142" s="161" t="s">
        <v>107</v>
      </c>
      <c r="G142" s="162"/>
      <c r="H142" s="129" t="s">
        <v>850</v>
      </c>
      <c r="I142" s="131">
        <v>4.2</v>
      </c>
      <c r="J142" s="132">
        <f t="shared" si="3"/>
        <v>12.600000000000001</v>
      </c>
      <c r="K142" s="108"/>
      <c r="L142" s="148" t="s">
        <v>164</v>
      </c>
    </row>
    <row r="143" spans="1:12" ht="36">
      <c r="A143" s="107"/>
      <c r="B143" s="126">
        <v>3</v>
      </c>
      <c r="C143" s="127" t="s">
        <v>795</v>
      </c>
      <c r="D143" s="128" t="s">
        <v>795</v>
      </c>
      <c r="E143" s="128" t="s">
        <v>26</v>
      </c>
      <c r="F143" s="161" t="s">
        <v>210</v>
      </c>
      <c r="G143" s="162"/>
      <c r="H143" s="129" t="s">
        <v>850</v>
      </c>
      <c r="I143" s="131">
        <v>4.2</v>
      </c>
      <c r="J143" s="132">
        <f t="shared" si="3"/>
        <v>12.600000000000001</v>
      </c>
      <c r="K143" s="108"/>
      <c r="L143" s="148" t="s">
        <v>164</v>
      </c>
    </row>
    <row r="144" spans="1:12" ht="36">
      <c r="A144" s="107"/>
      <c r="B144" s="126">
        <v>3</v>
      </c>
      <c r="C144" s="127" t="s">
        <v>795</v>
      </c>
      <c r="D144" s="128" t="s">
        <v>795</v>
      </c>
      <c r="E144" s="128" t="s">
        <v>26</v>
      </c>
      <c r="F144" s="161" t="s">
        <v>263</v>
      </c>
      <c r="G144" s="162"/>
      <c r="H144" s="129" t="s">
        <v>850</v>
      </c>
      <c r="I144" s="131">
        <v>4.2</v>
      </c>
      <c r="J144" s="132">
        <f t="shared" si="3"/>
        <v>12.600000000000001</v>
      </c>
      <c r="K144" s="108"/>
      <c r="L144" s="148" t="s">
        <v>164</v>
      </c>
    </row>
    <row r="145" spans="1:12" ht="36">
      <c r="A145" s="107"/>
      <c r="B145" s="126">
        <v>3</v>
      </c>
      <c r="C145" s="127" t="s">
        <v>795</v>
      </c>
      <c r="D145" s="128" t="s">
        <v>795</v>
      </c>
      <c r="E145" s="128" t="s">
        <v>26</v>
      </c>
      <c r="F145" s="161" t="s">
        <v>265</v>
      </c>
      <c r="G145" s="162"/>
      <c r="H145" s="129" t="s">
        <v>850</v>
      </c>
      <c r="I145" s="131">
        <v>4.2</v>
      </c>
      <c r="J145" s="132">
        <f t="shared" si="3"/>
        <v>12.600000000000001</v>
      </c>
      <c r="K145" s="108"/>
      <c r="L145" s="148" t="s">
        <v>164</v>
      </c>
    </row>
    <row r="146" spans="1:12" ht="36">
      <c r="A146" s="107"/>
      <c r="B146" s="126">
        <v>3</v>
      </c>
      <c r="C146" s="127" t="s">
        <v>795</v>
      </c>
      <c r="D146" s="128" t="s">
        <v>795</v>
      </c>
      <c r="E146" s="128" t="s">
        <v>26</v>
      </c>
      <c r="F146" s="161" t="s">
        <v>310</v>
      </c>
      <c r="G146" s="162"/>
      <c r="H146" s="129" t="s">
        <v>850</v>
      </c>
      <c r="I146" s="131">
        <v>4.2</v>
      </c>
      <c r="J146" s="132">
        <f t="shared" si="3"/>
        <v>12.600000000000001</v>
      </c>
      <c r="K146" s="108"/>
      <c r="L146" s="148" t="s">
        <v>164</v>
      </c>
    </row>
    <row r="147" spans="1:12" ht="36">
      <c r="A147" s="107"/>
      <c r="B147" s="126">
        <v>1</v>
      </c>
      <c r="C147" s="127" t="s">
        <v>796</v>
      </c>
      <c r="D147" s="128" t="s">
        <v>796</v>
      </c>
      <c r="E147" s="128" t="s">
        <v>26</v>
      </c>
      <c r="F147" s="161" t="s">
        <v>107</v>
      </c>
      <c r="G147" s="162"/>
      <c r="H147" s="129" t="s">
        <v>797</v>
      </c>
      <c r="I147" s="131">
        <v>2.61</v>
      </c>
      <c r="J147" s="132">
        <f t="shared" si="3"/>
        <v>2.61</v>
      </c>
      <c r="K147" s="108"/>
      <c r="L147" s="148" t="s">
        <v>164</v>
      </c>
    </row>
    <row r="148" spans="1:12" ht="36">
      <c r="A148" s="107"/>
      <c r="B148" s="126">
        <v>1</v>
      </c>
      <c r="C148" s="127" t="s">
        <v>796</v>
      </c>
      <c r="D148" s="128" t="s">
        <v>796</v>
      </c>
      <c r="E148" s="128" t="s">
        <v>26</v>
      </c>
      <c r="F148" s="161" t="s">
        <v>210</v>
      </c>
      <c r="G148" s="162"/>
      <c r="H148" s="129" t="s">
        <v>797</v>
      </c>
      <c r="I148" s="131">
        <v>2.61</v>
      </c>
      <c r="J148" s="132">
        <f t="shared" si="3"/>
        <v>2.61</v>
      </c>
      <c r="K148" s="108"/>
      <c r="L148" s="148" t="s">
        <v>164</v>
      </c>
    </row>
    <row r="149" spans="1:12" ht="36">
      <c r="A149" s="107"/>
      <c r="B149" s="126">
        <v>1</v>
      </c>
      <c r="C149" s="127" t="s">
        <v>796</v>
      </c>
      <c r="D149" s="128" t="s">
        <v>796</v>
      </c>
      <c r="E149" s="128" t="s">
        <v>26</v>
      </c>
      <c r="F149" s="161" t="s">
        <v>263</v>
      </c>
      <c r="G149" s="162"/>
      <c r="H149" s="129" t="s">
        <v>797</v>
      </c>
      <c r="I149" s="131">
        <v>2.61</v>
      </c>
      <c r="J149" s="132">
        <f t="shared" si="3"/>
        <v>2.61</v>
      </c>
      <c r="K149" s="108"/>
      <c r="L149" s="148" t="s">
        <v>164</v>
      </c>
    </row>
    <row r="150" spans="1:12" ht="36">
      <c r="A150" s="107"/>
      <c r="B150" s="126">
        <v>1</v>
      </c>
      <c r="C150" s="127" t="s">
        <v>796</v>
      </c>
      <c r="D150" s="128" t="s">
        <v>796</v>
      </c>
      <c r="E150" s="128" t="s">
        <v>26</v>
      </c>
      <c r="F150" s="161" t="s">
        <v>265</v>
      </c>
      <c r="G150" s="162"/>
      <c r="H150" s="129" t="s">
        <v>797</v>
      </c>
      <c r="I150" s="131">
        <v>2.61</v>
      </c>
      <c r="J150" s="132">
        <f t="shared" si="3"/>
        <v>2.61</v>
      </c>
      <c r="K150" s="108"/>
      <c r="L150" s="148" t="s">
        <v>164</v>
      </c>
    </row>
    <row r="151" spans="1:12" ht="36">
      <c r="A151" s="107"/>
      <c r="B151" s="126">
        <v>1</v>
      </c>
      <c r="C151" s="127" t="s">
        <v>796</v>
      </c>
      <c r="D151" s="128" t="s">
        <v>796</v>
      </c>
      <c r="E151" s="128" t="s">
        <v>26</v>
      </c>
      <c r="F151" s="161" t="s">
        <v>310</v>
      </c>
      <c r="G151" s="162"/>
      <c r="H151" s="129" t="s">
        <v>797</v>
      </c>
      <c r="I151" s="131">
        <v>2.61</v>
      </c>
      <c r="J151" s="132">
        <f t="shared" ref="J151:J182" si="4">I151*B151</f>
        <v>2.61</v>
      </c>
      <c r="K151" s="108"/>
      <c r="L151" s="148" t="s">
        <v>164</v>
      </c>
    </row>
    <row r="152" spans="1:12" ht="36">
      <c r="A152" s="107"/>
      <c r="B152" s="126">
        <v>2</v>
      </c>
      <c r="C152" s="127" t="s">
        <v>798</v>
      </c>
      <c r="D152" s="128" t="s">
        <v>798</v>
      </c>
      <c r="E152" s="128" t="s">
        <v>26</v>
      </c>
      <c r="F152" s="161" t="s">
        <v>266</v>
      </c>
      <c r="G152" s="162"/>
      <c r="H152" s="129" t="s">
        <v>851</v>
      </c>
      <c r="I152" s="131">
        <v>2.15</v>
      </c>
      <c r="J152" s="132">
        <f t="shared" si="4"/>
        <v>4.3</v>
      </c>
      <c r="K152" s="108"/>
      <c r="L152" s="148" t="s">
        <v>164</v>
      </c>
    </row>
    <row r="153" spans="1:12" ht="36">
      <c r="A153" s="107"/>
      <c r="B153" s="126">
        <v>1</v>
      </c>
      <c r="C153" s="127" t="s">
        <v>798</v>
      </c>
      <c r="D153" s="128" t="s">
        <v>798</v>
      </c>
      <c r="E153" s="128" t="s">
        <v>26</v>
      </c>
      <c r="F153" s="161" t="s">
        <v>267</v>
      </c>
      <c r="G153" s="162"/>
      <c r="H153" s="129" t="s">
        <v>851</v>
      </c>
      <c r="I153" s="131">
        <v>2.15</v>
      </c>
      <c r="J153" s="132">
        <f t="shared" si="4"/>
        <v>2.15</v>
      </c>
      <c r="K153" s="108"/>
      <c r="L153" s="148" t="s">
        <v>164</v>
      </c>
    </row>
    <row r="154" spans="1:12" ht="36">
      <c r="A154" s="107"/>
      <c r="B154" s="126">
        <v>2</v>
      </c>
      <c r="C154" s="127" t="s">
        <v>798</v>
      </c>
      <c r="D154" s="128" t="s">
        <v>798</v>
      </c>
      <c r="E154" s="128" t="s">
        <v>26</v>
      </c>
      <c r="F154" s="161" t="s">
        <v>310</v>
      </c>
      <c r="G154" s="162"/>
      <c r="H154" s="129" t="s">
        <v>851</v>
      </c>
      <c r="I154" s="131">
        <v>2.15</v>
      </c>
      <c r="J154" s="132">
        <f t="shared" si="4"/>
        <v>4.3</v>
      </c>
      <c r="K154" s="108"/>
      <c r="L154" s="148" t="s">
        <v>164</v>
      </c>
    </row>
    <row r="155" spans="1:12" ht="36">
      <c r="A155" s="107"/>
      <c r="B155" s="126">
        <v>20</v>
      </c>
      <c r="C155" s="127" t="s">
        <v>799</v>
      </c>
      <c r="D155" s="128" t="s">
        <v>799</v>
      </c>
      <c r="E155" s="128" t="s">
        <v>26</v>
      </c>
      <c r="F155" s="161" t="s">
        <v>348</v>
      </c>
      <c r="G155" s="162"/>
      <c r="H155" s="129" t="s">
        <v>800</v>
      </c>
      <c r="I155" s="131">
        <v>5.37</v>
      </c>
      <c r="J155" s="132">
        <f t="shared" si="4"/>
        <v>107.4</v>
      </c>
      <c r="K155" s="108"/>
      <c r="L155" s="148" t="s">
        <v>164</v>
      </c>
    </row>
    <row r="156" spans="1:12" ht="36">
      <c r="A156" s="107"/>
      <c r="B156" s="126">
        <v>10</v>
      </c>
      <c r="C156" s="127" t="s">
        <v>801</v>
      </c>
      <c r="D156" s="128" t="s">
        <v>801</v>
      </c>
      <c r="E156" s="128" t="s">
        <v>26</v>
      </c>
      <c r="F156" s="161" t="s">
        <v>239</v>
      </c>
      <c r="G156" s="162"/>
      <c r="H156" s="129" t="s">
        <v>802</v>
      </c>
      <c r="I156" s="131">
        <v>5.83</v>
      </c>
      <c r="J156" s="132">
        <f t="shared" si="4"/>
        <v>58.3</v>
      </c>
      <c r="K156" s="108"/>
      <c r="L156" s="148" t="s">
        <v>164</v>
      </c>
    </row>
    <row r="157" spans="1:12" ht="36">
      <c r="A157" s="107"/>
      <c r="B157" s="126">
        <v>10</v>
      </c>
      <c r="C157" s="127" t="s">
        <v>801</v>
      </c>
      <c r="D157" s="128" t="s">
        <v>801</v>
      </c>
      <c r="E157" s="128" t="s">
        <v>26</v>
      </c>
      <c r="F157" s="161" t="s">
        <v>348</v>
      </c>
      <c r="G157" s="162"/>
      <c r="H157" s="129" t="s">
        <v>802</v>
      </c>
      <c r="I157" s="131">
        <v>5.83</v>
      </c>
      <c r="J157" s="132">
        <f t="shared" si="4"/>
        <v>58.3</v>
      </c>
      <c r="K157" s="108"/>
      <c r="L157" s="148" t="s">
        <v>164</v>
      </c>
    </row>
    <row r="158" spans="1:12" ht="36">
      <c r="A158" s="107"/>
      <c r="B158" s="126">
        <v>10</v>
      </c>
      <c r="C158" s="127" t="s">
        <v>801</v>
      </c>
      <c r="D158" s="128" t="s">
        <v>801</v>
      </c>
      <c r="E158" s="128" t="s">
        <v>26</v>
      </c>
      <c r="F158" s="161" t="s">
        <v>528</v>
      </c>
      <c r="G158" s="162"/>
      <c r="H158" s="129" t="s">
        <v>802</v>
      </c>
      <c r="I158" s="131">
        <v>5.83</v>
      </c>
      <c r="J158" s="132">
        <f t="shared" si="4"/>
        <v>58.3</v>
      </c>
      <c r="K158" s="108"/>
      <c r="L158" s="148" t="s">
        <v>164</v>
      </c>
    </row>
    <row r="159" spans="1:12" ht="48">
      <c r="A159" s="107"/>
      <c r="B159" s="126">
        <v>35</v>
      </c>
      <c r="C159" s="127" t="s">
        <v>803</v>
      </c>
      <c r="D159" s="128" t="s">
        <v>842</v>
      </c>
      <c r="E159" s="128" t="s">
        <v>26</v>
      </c>
      <c r="F159" s="161" t="s">
        <v>804</v>
      </c>
      <c r="G159" s="162"/>
      <c r="H159" s="129" t="s">
        <v>805</v>
      </c>
      <c r="I159" s="131">
        <v>4.28</v>
      </c>
      <c r="J159" s="132">
        <f t="shared" si="4"/>
        <v>149.80000000000001</v>
      </c>
      <c r="K159" s="108"/>
      <c r="L159" s="148" t="s">
        <v>164</v>
      </c>
    </row>
    <row r="160" spans="1:12" ht="48">
      <c r="A160" s="107"/>
      <c r="B160" s="126">
        <v>35</v>
      </c>
      <c r="C160" s="127" t="s">
        <v>806</v>
      </c>
      <c r="D160" s="128" t="s">
        <v>843</v>
      </c>
      <c r="E160" s="128" t="s">
        <v>26</v>
      </c>
      <c r="F160" s="161" t="s">
        <v>314</v>
      </c>
      <c r="G160" s="162"/>
      <c r="H160" s="129" t="s">
        <v>807</v>
      </c>
      <c r="I160" s="131">
        <v>4.3099999999999996</v>
      </c>
      <c r="J160" s="132">
        <f t="shared" si="4"/>
        <v>150.85</v>
      </c>
      <c r="K160" s="108"/>
      <c r="L160" s="148" t="s">
        <v>164</v>
      </c>
    </row>
    <row r="161" spans="1:12" ht="48">
      <c r="A161" s="107"/>
      <c r="B161" s="126">
        <v>10</v>
      </c>
      <c r="C161" s="127" t="s">
        <v>808</v>
      </c>
      <c r="D161" s="128" t="s">
        <v>844</v>
      </c>
      <c r="E161" s="128" t="s">
        <v>26</v>
      </c>
      <c r="F161" s="161" t="s">
        <v>294</v>
      </c>
      <c r="G161" s="162"/>
      <c r="H161" s="129" t="s">
        <v>809</v>
      </c>
      <c r="I161" s="131">
        <v>3.96</v>
      </c>
      <c r="J161" s="132">
        <f t="shared" si="4"/>
        <v>39.6</v>
      </c>
      <c r="K161" s="108"/>
      <c r="L161" s="148" t="s">
        <v>164</v>
      </c>
    </row>
    <row r="162" spans="1:12" ht="48">
      <c r="A162" s="107"/>
      <c r="B162" s="126">
        <v>20</v>
      </c>
      <c r="C162" s="127" t="s">
        <v>810</v>
      </c>
      <c r="D162" s="128" t="s">
        <v>810</v>
      </c>
      <c r="E162" s="128" t="s">
        <v>26</v>
      </c>
      <c r="F162" s="161"/>
      <c r="G162" s="162"/>
      <c r="H162" s="129" t="s">
        <v>811</v>
      </c>
      <c r="I162" s="131">
        <v>5.7</v>
      </c>
      <c r="J162" s="132">
        <f t="shared" si="4"/>
        <v>114</v>
      </c>
      <c r="K162" s="108"/>
      <c r="L162" s="148" t="s">
        <v>164</v>
      </c>
    </row>
    <row r="163" spans="1:12" ht="48">
      <c r="A163" s="107"/>
      <c r="B163" s="126">
        <v>1</v>
      </c>
      <c r="C163" s="127" t="s">
        <v>812</v>
      </c>
      <c r="D163" s="128" t="s">
        <v>812</v>
      </c>
      <c r="E163" s="128" t="s">
        <v>699</v>
      </c>
      <c r="F163" s="161"/>
      <c r="G163" s="162"/>
      <c r="H163" s="129" t="s">
        <v>813</v>
      </c>
      <c r="I163" s="131">
        <v>20.9</v>
      </c>
      <c r="J163" s="132">
        <f t="shared" si="4"/>
        <v>20.9</v>
      </c>
      <c r="K163" s="108"/>
      <c r="L163" s="148" t="s">
        <v>164</v>
      </c>
    </row>
    <row r="164" spans="1:12">
      <c r="A164" s="107"/>
      <c r="B164" s="126">
        <v>300</v>
      </c>
      <c r="C164" s="127" t="s">
        <v>814</v>
      </c>
      <c r="D164" s="128" t="s">
        <v>845</v>
      </c>
      <c r="E164" s="128" t="s">
        <v>314</v>
      </c>
      <c r="F164" s="161"/>
      <c r="G164" s="162"/>
      <c r="H164" s="129" t="s">
        <v>815</v>
      </c>
      <c r="I164" s="131">
        <v>1.03</v>
      </c>
      <c r="J164" s="132">
        <f t="shared" si="4"/>
        <v>309</v>
      </c>
      <c r="K164" s="108"/>
      <c r="L164" s="148" t="s">
        <v>164</v>
      </c>
    </row>
    <row r="165" spans="1:12" ht="24">
      <c r="A165" s="107"/>
      <c r="B165" s="126">
        <v>105</v>
      </c>
      <c r="C165" s="127" t="s">
        <v>816</v>
      </c>
      <c r="D165" s="128" t="s">
        <v>816</v>
      </c>
      <c r="E165" s="128" t="s">
        <v>107</v>
      </c>
      <c r="F165" s="161"/>
      <c r="G165" s="162"/>
      <c r="H165" s="129" t="s">
        <v>817</v>
      </c>
      <c r="I165" s="131">
        <v>0.3</v>
      </c>
      <c r="J165" s="132">
        <f t="shared" si="4"/>
        <v>31.5</v>
      </c>
      <c r="K165" s="108"/>
      <c r="L165" s="148" t="s">
        <v>164</v>
      </c>
    </row>
    <row r="166" spans="1:12" ht="24">
      <c r="A166" s="107"/>
      <c r="B166" s="126">
        <v>60</v>
      </c>
      <c r="C166" s="127" t="s">
        <v>816</v>
      </c>
      <c r="D166" s="128" t="s">
        <v>816</v>
      </c>
      <c r="E166" s="128" t="s">
        <v>210</v>
      </c>
      <c r="F166" s="161"/>
      <c r="G166" s="162"/>
      <c r="H166" s="129" t="s">
        <v>817</v>
      </c>
      <c r="I166" s="131">
        <v>0.3</v>
      </c>
      <c r="J166" s="132">
        <f t="shared" si="4"/>
        <v>18</v>
      </c>
      <c r="K166" s="108"/>
      <c r="L166" s="148" t="s">
        <v>164</v>
      </c>
    </row>
    <row r="167" spans="1:12" ht="24">
      <c r="A167" s="107"/>
      <c r="B167" s="126">
        <v>10</v>
      </c>
      <c r="C167" s="127" t="s">
        <v>816</v>
      </c>
      <c r="D167" s="128" t="s">
        <v>816</v>
      </c>
      <c r="E167" s="128" t="s">
        <v>263</v>
      </c>
      <c r="F167" s="161"/>
      <c r="G167" s="162"/>
      <c r="H167" s="129" t="s">
        <v>817</v>
      </c>
      <c r="I167" s="131">
        <v>0.3</v>
      </c>
      <c r="J167" s="132">
        <f t="shared" si="4"/>
        <v>3</v>
      </c>
      <c r="K167" s="108"/>
      <c r="L167" s="148" t="s">
        <v>164</v>
      </c>
    </row>
    <row r="168" spans="1:12" ht="24">
      <c r="A168" s="107"/>
      <c r="B168" s="126">
        <v>10</v>
      </c>
      <c r="C168" s="127" t="s">
        <v>816</v>
      </c>
      <c r="D168" s="128" t="s">
        <v>816</v>
      </c>
      <c r="E168" s="128" t="s">
        <v>214</v>
      </c>
      <c r="F168" s="161"/>
      <c r="G168" s="162"/>
      <c r="H168" s="129" t="s">
        <v>817</v>
      </c>
      <c r="I168" s="131">
        <v>0.3</v>
      </c>
      <c r="J168" s="132">
        <f t="shared" si="4"/>
        <v>3</v>
      </c>
      <c r="K168" s="108"/>
      <c r="L168" s="148" t="s">
        <v>164</v>
      </c>
    </row>
    <row r="169" spans="1:12" ht="24">
      <c r="A169" s="107"/>
      <c r="B169" s="126">
        <v>10</v>
      </c>
      <c r="C169" s="127" t="s">
        <v>816</v>
      </c>
      <c r="D169" s="128" t="s">
        <v>816</v>
      </c>
      <c r="E169" s="128" t="s">
        <v>310</v>
      </c>
      <c r="F169" s="161"/>
      <c r="G169" s="162"/>
      <c r="H169" s="129" t="s">
        <v>817</v>
      </c>
      <c r="I169" s="131">
        <v>0.3</v>
      </c>
      <c r="J169" s="132">
        <f t="shared" si="4"/>
        <v>3</v>
      </c>
      <c r="K169" s="108"/>
      <c r="L169" s="148" t="s">
        <v>164</v>
      </c>
    </row>
    <row r="170" spans="1:12" ht="24">
      <c r="A170" s="107"/>
      <c r="B170" s="126">
        <v>21</v>
      </c>
      <c r="C170" s="127" t="s">
        <v>816</v>
      </c>
      <c r="D170" s="128" t="s">
        <v>816</v>
      </c>
      <c r="E170" s="128" t="s">
        <v>311</v>
      </c>
      <c r="F170" s="161"/>
      <c r="G170" s="162"/>
      <c r="H170" s="129" t="s">
        <v>817</v>
      </c>
      <c r="I170" s="131">
        <v>0.3</v>
      </c>
      <c r="J170" s="132">
        <f t="shared" si="4"/>
        <v>6.3</v>
      </c>
      <c r="K170" s="108"/>
      <c r="L170" s="148" t="s">
        <v>164</v>
      </c>
    </row>
    <row r="171" spans="1:12" ht="24">
      <c r="A171" s="107"/>
      <c r="B171" s="126">
        <v>5</v>
      </c>
      <c r="C171" s="127" t="s">
        <v>818</v>
      </c>
      <c r="D171" s="128" t="s">
        <v>818</v>
      </c>
      <c r="E171" s="128" t="s">
        <v>107</v>
      </c>
      <c r="F171" s="161"/>
      <c r="G171" s="162"/>
      <c r="H171" s="129" t="s">
        <v>819</v>
      </c>
      <c r="I171" s="131">
        <v>0.38</v>
      </c>
      <c r="J171" s="132">
        <f t="shared" si="4"/>
        <v>1.9</v>
      </c>
      <c r="K171" s="108"/>
      <c r="L171" s="148" t="s">
        <v>164</v>
      </c>
    </row>
    <row r="172" spans="1:12" ht="24">
      <c r="A172" s="107"/>
      <c r="B172" s="126">
        <v>20</v>
      </c>
      <c r="C172" s="127" t="s">
        <v>818</v>
      </c>
      <c r="D172" s="128" t="s">
        <v>818</v>
      </c>
      <c r="E172" s="128" t="s">
        <v>210</v>
      </c>
      <c r="F172" s="161"/>
      <c r="G172" s="162"/>
      <c r="H172" s="129" t="s">
        <v>819</v>
      </c>
      <c r="I172" s="131">
        <v>0.38</v>
      </c>
      <c r="J172" s="132">
        <f t="shared" si="4"/>
        <v>7.6</v>
      </c>
      <c r="K172" s="108"/>
      <c r="L172" s="148" t="s">
        <v>164</v>
      </c>
    </row>
    <row r="173" spans="1:12" ht="24">
      <c r="A173" s="107"/>
      <c r="B173" s="126">
        <v>15</v>
      </c>
      <c r="C173" s="127" t="s">
        <v>818</v>
      </c>
      <c r="D173" s="128" t="s">
        <v>818</v>
      </c>
      <c r="E173" s="128" t="s">
        <v>263</v>
      </c>
      <c r="F173" s="161"/>
      <c r="G173" s="162"/>
      <c r="H173" s="129" t="s">
        <v>819</v>
      </c>
      <c r="I173" s="131">
        <v>0.38</v>
      </c>
      <c r="J173" s="132">
        <f t="shared" si="4"/>
        <v>5.7</v>
      </c>
      <c r="K173" s="108"/>
      <c r="L173" s="148" t="s">
        <v>164</v>
      </c>
    </row>
    <row r="174" spans="1:12" ht="24">
      <c r="A174" s="107"/>
      <c r="B174" s="126">
        <v>30</v>
      </c>
      <c r="C174" s="127" t="s">
        <v>818</v>
      </c>
      <c r="D174" s="128" t="s">
        <v>818</v>
      </c>
      <c r="E174" s="128" t="s">
        <v>214</v>
      </c>
      <c r="F174" s="161"/>
      <c r="G174" s="162"/>
      <c r="H174" s="129" t="s">
        <v>819</v>
      </c>
      <c r="I174" s="131">
        <v>0.38</v>
      </c>
      <c r="J174" s="132">
        <f t="shared" si="4"/>
        <v>11.4</v>
      </c>
      <c r="K174" s="108"/>
      <c r="L174" s="148" t="s">
        <v>164</v>
      </c>
    </row>
    <row r="175" spans="1:12" ht="24">
      <c r="A175" s="107"/>
      <c r="B175" s="126">
        <v>10</v>
      </c>
      <c r="C175" s="127" t="s">
        <v>818</v>
      </c>
      <c r="D175" s="128" t="s">
        <v>818</v>
      </c>
      <c r="E175" s="128" t="s">
        <v>265</v>
      </c>
      <c r="F175" s="161"/>
      <c r="G175" s="162"/>
      <c r="H175" s="129" t="s">
        <v>819</v>
      </c>
      <c r="I175" s="131">
        <v>0.38</v>
      </c>
      <c r="J175" s="132">
        <f t="shared" si="4"/>
        <v>3.8</v>
      </c>
      <c r="K175" s="108"/>
      <c r="L175" s="148" t="s">
        <v>164</v>
      </c>
    </row>
    <row r="176" spans="1:12" ht="24">
      <c r="A176" s="107"/>
      <c r="B176" s="126">
        <v>10</v>
      </c>
      <c r="C176" s="127" t="s">
        <v>818</v>
      </c>
      <c r="D176" s="128" t="s">
        <v>818</v>
      </c>
      <c r="E176" s="128" t="s">
        <v>267</v>
      </c>
      <c r="F176" s="161"/>
      <c r="G176" s="162"/>
      <c r="H176" s="129" t="s">
        <v>819</v>
      </c>
      <c r="I176" s="131">
        <v>0.38</v>
      </c>
      <c r="J176" s="132">
        <f t="shared" si="4"/>
        <v>3.8</v>
      </c>
      <c r="K176" s="108"/>
      <c r="L176" s="148" t="s">
        <v>164</v>
      </c>
    </row>
    <row r="177" spans="1:14" ht="36">
      <c r="A177" s="107"/>
      <c r="B177" s="126">
        <v>1</v>
      </c>
      <c r="C177" s="127" t="s">
        <v>820</v>
      </c>
      <c r="D177" s="128" t="s">
        <v>820</v>
      </c>
      <c r="E177" s="128" t="s">
        <v>699</v>
      </c>
      <c r="F177" s="161"/>
      <c r="G177" s="162"/>
      <c r="H177" s="129" t="s">
        <v>821</v>
      </c>
      <c r="I177" s="131">
        <v>22.19</v>
      </c>
      <c r="J177" s="132">
        <f t="shared" si="4"/>
        <v>22.19</v>
      </c>
      <c r="K177" s="108"/>
      <c r="L177" s="148" t="s">
        <v>164</v>
      </c>
    </row>
    <row r="178" spans="1:14" ht="24">
      <c r="A178" s="107"/>
      <c r="B178" s="126">
        <v>5</v>
      </c>
      <c r="C178" s="127" t="s">
        <v>822</v>
      </c>
      <c r="D178" s="128" t="s">
        <v>822</v>
      </c>
      <c r="E178" s="128" t="s">
        <v>273</v>
      </c>
      <c r="F178" s="161" t="s">
        <v>107</v>
      </c>
      <c r="G178" s="162"/>
      <c r="H178" s="129" t="s">
        <v>823</v>
      </c>
      <c r="I178" s="131">
        <v>0.7</v>
      </c>
      <c r="J178" s="132">
        <f t="shared" si="4"/>
        <v>3.5</v>
      </c>
      <c r="K178" s="108"/>
      <c r="L178" s="148" t="s">
        <v>164</v>
      </c>
    </row>
    <row r="179" spans="1:14" ht="24">
      <c r="A179" s="107"/>
      <c r="B179" s="126">
        <v>5</v>
      </c>
      <c r="C179" s="127" t="s">
        <v>822</v>
      </c>
      <c r="D179" s="128" t="s">
        <v>822</v>
      </c>
      <c r="E179" s="128" t="s">
        <v>273</v>
      </c>
      <c r="F179" s="161" t="s">
        <v>267</v>
      </c>
      <c r="G179" s="162"/>
      <c r="H179" s="129" t="s">
        <v>823</v>
      </c>
      <c r="I179" s="131">
        <v>0.7</v>
      </c>
      <c r="J179" s="132">
        <f t="shared" si="4"/>
        <v>3.5</v>
      </c>
      <c r="K179" s="108"/>
      <c r="L179" s="148" t="s">
        <v>164</v>
      </c>
    </row>
    <row r="180" spans="1:14" ht="60">
      <c r="A180" s="107"/>
      <c r="B180" s="126">
        <v>1</v>
      </c>
      <c r="C180" s="127" t="s">
        <v>824</v>
      </c>
      <c r="D180" s="128" t="s">
        <v>824</v>
      </c>
      <c r="E180" s="128" t="s">
        <v>699</v>
      </c>
      <c r="F180" s="161"/>
      <c r="G180" s="162"/>
      <c r="H180" s="129" t="s">
        <v>852</v>
      </c>
      <c r="I180" s="131">
        <v>41.54</v>
      </c>
      <c r="J180" s="132">
        <f t="shared" si="4"/>
        <v>41.54</v>
      </c>
      <c r="K180" s="108"/>
      <c r="L180" s="148" t="s">
        <v>164</v>
      </c>
    </row>
    <row r="181" spans="1:14" ht="48">
      <c r="A181" s="107"/>
      <c r="B181" s="126">
        <v>5</v>
      </c>
      <c r="C181" s="127" t="s">
        <v>825</v>
      </c>
      <c r="D181" s="128" t="s">
        <v>825</v>
      </c>
      <c r="E181" s="128" t="s">
        <v>25</v>
      </c>
      <c r="F181" s="161"/>
      <c r="G181" s="162"/>
      <c r="H181" s="129" t="s">
        <v>853</v>
      </c>
      <c r="I181" s="131">
        <v>9.19</v>
      </c>
      <c r="J181" s="132">
        <f t="shared" si="4"/>
        <v>45.949999999999996</v>
      </c>
      <c r="K181" s="108"/>
      <c r="L181" s="148" t="s">
        <v>164</v>
      </c>
    </row>
    <row r="182" spans="1:14" ht="36">
      <c r="A182" s="107"/>
      <c r="B182" s="126">
        <v>1</v>
      </c>
      <c r="C182" s="127" t="s">
        <v>826</v>
      </c>
      <c r="D182" s="128" t="s">
        <v>826</v>
      </c>
      <c r="E182" s="128"/>
      <c r="F182" s="161"/>
      <c r="G182" s="162"/>
      <c r="H182" s="129" t="s">
        <v>827</v>
      </c>
      <c r="I182" s="131">
        <v>38.590000000000003</v>
      </c>
      <c r="J182" s="132">
        <f t="shared" si="4"/>
        <v>38.590000000000003</v>
      </c>
      <c r="K182" s="108"/>
      <c r="L182" s="148" t="s">
        <v>164</v>
      </c>
    </row>
    <row r="183" spans="1:14" ht="24">
      <c r="A183" s="107"/>
      <c r="B183" s="126">
        <v>100</v>
      </c>
      <c r="C183" s="127" t="s">
        <v>828</v>
      </c>
      <c r="D183" s="128" t="s">
        <v>828</v>
      </c>
      <c r="E183" s="128" t="s">
        <v>25</v>
      </c>
      <c r="F183" s="161"/>
      <c r="G183" s="162"/>
      <c r="H183" s="129" t="s">
        <v>829</v>
      </c>
      <c r="I183" s="131">
        <v>0.93</v>
      </c>
      <c r="J183" s="132">
        <f t="shared" ref="J183:J184" si="5">I183*B183</f>
        <v>93</v>
      </c>
      <c r="K183" s="108"/>
      <c r="L183" s="148" t="s">
        <v>164</v>
      </c>
    </row>
    <row r="184" spans="1:14" ht="24.75" thickBot="1">
      <c r="A184" s="107"/>
      <c r="B184" s="102">
        <v>1</v>
      </c>
      <c r="C184" s="10" t="s">
        <v>830</v>
      </c>
      <c r="D184" s="111" t="s">
        <v>830</v>
      </c>
      <c r="E184" s="111"/>
      <c r="F184" s="174"/>
      <c r="G184" s="175"/>
      <c r="H184" s="11" t="s">
        <v>831</v>
      </c>
      <c r="I184" s="12">
        <v>17.489999999999998</v>
      </c>
      <c r="J184" s="103">
        <f t="shared" si="5"/>
        <v>17.489999999999998</v>
      </c>
      <c r="K184" s="108"/>
      <c r="L184" s="148" t="s">
        <v>164</v>
      </c>
    </row>
    <row r="185" spans="1:14" ht="14.25" thickTop="1" thickBot="1">
      <c r="A185" s="107"/>
      <c r="B185" s="140"/>
      <c r="C185" s="136"/>
      <c r="D185" s="136"/>
      <c r="E185" s="136"/>
      <c r="F185" s="171"/>
      <c r="G185" s="171"/>
      <c r="H185" s="136" t="s">
        <v>856</v>
      </c>
      <c r="I185" s="136"/>
      <c r="J185" s="137"/>
      <c r="K185" s="108"/>
      <c r="M185" s="2" t="s">
        <v>159</v>
      </c>
    </row>
    <row r="186" spans="1:14" ht="13.5" thickTop="1">
      <c r="A186" s="107"/>
      <c r="B186" s="120">
        <v>20</v>
      </c>
      <c r="C186" s="121" t="s">
        <v>857</v>
      </c>
      <c r="D186" s="128"/>
      <c r="E186" s="138" t="s">
        <v>866</v>
      </c>
      <c r="F186" s="161"/>
      <c r="G186" s="162"/>
      <c r="H186" s="122" t="s">
        <v>875</v>
      </c>
      <c r="I186" s="131">
        <v>0.39058035714285722</v>
      </c>
      <c r="J186" s="132">
        <f t="shared" ref="J186:J207" si="6">I186*B186</f>
        <v>7.8116071428571443</v>
      </c>
      <c r="K186" s="108"/>
      <c r="L186" s="148" t="s">
        <v>164</v>
      </c>
      <c r="M186" s="2">
        <v>0.26</v>
      </c>
      <c r="N186" s="2">
        <f>M186*33.65/22.4</f>
        <v>0.39058035714285722</v>
      </c>
    </row>
    <row r="187" spans="1:14">
      <c r="A187" s="107"/>
      <c r="B187" s="120">
        <v>300</v>
      </c>
      <c r="C187" s="121" t="s">
        <v>857</v>
      </c>
      <c r="D187" s="128"/>
      <c r="E187" s="138" t="s">
        <v>867</v>
      </c>
      <c r="F187" s="161"/>
      <c r="G187" s="162"/>
      <c r="H187" s="122" t="s">
        <v>875</v>
      </c>
      <c r="I187" s="131">
        <v>0.39058035714285722</v>
      </c>
      <c r="J187" s="132">
        <f t="shared" si="6"/>
        <v>117.17410714285717</v>
      </c>
      <c r="K187" s="108"/>
      <c r="L187" s="148" t="s">
        <v>164</v>
      </c>
      <c r="M187" s="2">
        <v>0.26</v>
      </c>
      <c r="N187" s="2">
        <f t="shared" ref="N187:N207" si="7">M187*33.65/22.4</f>
        <v>0.39058035714285722</v>
      </c>
    </row>
    <row r="188" spans="1:14">
      <c r="A188" s="107"/>
      <c r="B188" s="120">
        <v>15</v>
      </c>
      <c r="C188" s="121" t="s">
        <v>857</v>
      </c>
      <c r="D188" s="128"/>
      <c r="E188" s="138" t="s">
        <v>868</v>
      </c>
      <c r="F188" s="161"/>
      <c r="G188" s="162"/>
      <c r="H188" s="122" t="s">
        <v>875</v>
      </c>
      <c r="I188" s="131">
        <v>0.39058035714285722</v>
      </c>
      <c r="J188" s="132">
        <f t="shared" si="6"/>
        <v>5.858705357142858</v>
      </c>
      <c r="K188" s="108"/>
      <c r="L188" s="148" t="s">
        <v>164</v>
      </c>
      <c r="M188" s="2">
        <v>0.26</v>
      </c>
      <c r="N188" s="2">
        <f t="shared" si="7"/>
        <v>0.39058035714285722</v>
      </c>
    </row>
    <row r="189" spans="1:14">
      <c r="A189" s="107"/>
      <c r="B189" s="120">
        <v>25</v>
      </c>
      <c r="C189" s="121" t="s">
        <v>857</v>
      </c>
      <c r="D189" s="128"/>
      <c r="E189" s="138" t="s">
        <v>869</v>
      </c>
      <c r="F189" s="161"/>
      <c r="G189" s="162"/>
      <c r="H189" s="122" t="s">
        <v>875</v>
      </c>
      <c r="I189" s="131">
        <v>0.39058035714285722</v>
      </c>
      <c r="J189" s="132">
        <f t="shared" si="6"/>
        <v>9.7645089285714306</v>
      </c>
      <c r="K189" s="108"/>
      <c r="L189" s="148" t="s">
        <v>164</v>
      </c>
      <c r="M189" s="2">
        <v>0.26</v>
      </c>
      <c r="N189" s="2">
        <f t="shared" si="7"/>
        <v>0.39058035714285722</v>
      </c>
    </row>
    <row r="190" spans="1:14">
      <c r="A190" s="107"/>
      <c r="B190" s="120">
        <v>20</v>
      </c>
      <c r="C190" s="121" t="s">
        <v>857</v>
      </c>
      <c r="D190" s="128"/>
      <c r="E190" s="138" t="s">
        <v>870</v>
      </c>
      <c r="F190" s="161"/>
      <c r="G190" s="162"/>
      <c r="H190" s="122" t="s">
        <v>875</v>
      </c>
      <c r="I190" s="131">
        <v>0.39058035714285722</v>
      </c>
      <c r="J190" s="132">
        <f t="shared" si="6"/>
        <v>7.8116071428571443</v>
      </c>
      <c r="K190" s="108"/>
      <c r="L190" s="148" t="s">
        <v>164</v>
      </c>
      <c r="M190" s="2">
        <v>0.26</v>
      </c>
      <c r="N190" s="2">
        <f t="shared" si="7"/>
        <v>0.39058035714285722</v>
      </c>
    </row>
    <row r="191" spans="1:14" ht="25.5" customHeight="1">
      <c r="A191" s="107"/>
      <c r="B191" s="120">
        <v>100</v>
      </c>
      <c r="C191" s="121" t="s">
        <v>858</v>
      </c>
      <c r="D191" s="128"/>
      <c r="E191" s="138" t="s">
        <v>867</v>
      </c>
      <c r="F191" s="161"/>
      <c r="G191" s="162"/>
      <c r="H191" s="122" t="s">
        <v>876</v>
      </c>
      <c r="I191" s="131">
        <v>0.73609374999999999</v>
      </c>
      <c r="J191" s="132">
        <f t="shared" si="6"/>
        <v>73.609375</v>
      </c>
      <c r="K191" s="108"/>
      <c r="L191" s="148" t="s">
        <v>164</v>
      </c>
      <c r="M191" s="2">
        <v>0.49</v>
      </c>
      <c r="N191" s="2">
        <f t="shared" si="7"/>
        <v>0.73609374999999999</v>
      </c>
    </row>
    <row r="192" spans="1:14" ht="23.25" customHeight="1">
      <c r="A192" s="107"/>
      <c r="B192" s="120">
        <v>35</v>
      </c>
      <c r="C192" s="121" t="s">
        <v>858</v>
      </c>
      <c r="D192" s="128"/>
      <c r="E192" s="138" t="s">
        <v>869</v>
      </c>
      <c r="F192" s="161"/>
      <c r="G192" s="162"/>
      <c r="H192" s="122" t="s">
        <v>876</v>
      </c>
      <c r="I192" s="131">
        <v>0.73609374999999999</v>
      </c>
      <c r="J192" s="132">
        <f t="shared" si="6"/>
        <v>25.763281249999999</v>
      </c>
      <c r="K192" s="108"/>
      <c r="L192" s="148" t="s">
        <v>164</v>
      </c>
      <c r="M192" s="2">
        <v>0.49</v>
      </c>
      <c r="N192" s="2">
        <f t="shared" si="7"/>
        <v>0.73609374999999999</v>
      </c>
    </row>
    <row r="193" spans="1:14" ht="24">
      <c r="A193" s="107"/>
      <c r="B193" s="120">
        <v>10</v>
      </c>
      <c r="C193" s="121" t="s">
        <v>859</v>
      </c>
      <c r="D193" s="128"/>
      <c r="E193" s="138" t="s">
        <v>871</v>
      </c>
      <c r="F193" s="161"/>
      <c r="G193" s="162"/>
      <c r="H193" s="122" t="s">
        <v>877</v>
      </c>
      <c r="I193" s="131">
        <v>0.36053571428571424</v>
      </c>
      <c r="J193" s="132">
        <f t="shared" si="6"/>
        <v>3.6053571428571423</v>
      </c>
      <c r="K193" s="108"/>
      <c r="L193" s="148" t="s">
        <v>164</v>
      </c>
      <c r="M193" s="2">
        <v>0.24</v>
      </c>
      <c r="N193" s="2">
        <f t="shared" si="7"/>
        <v>0.36053571428571424</v>
      </c>
    </row>
    <row r="194" spans="1:14" ht="24">
      <c r="A194" s="107"/>
      <c r="B194" s="120">
        <v>30</v>
      </c>
      <c r="C194" s="121" t="s">
        <v>859</v>
      </c>
      <c r="D194" s="128"/>
      <c r="E194" s="138" t="s">
        <v>867</v>
      </c>
      <c r="F194" s="161"/>
      <c r="G194" s="162"/>
      <c r="H194" s="122" t="s">
        <v>877</v>
      </c>
      <c r="I194" s="131">
        <v>0.36053571428571424</v>
      </c>
      <c r="J194" s="132">
        <f t="shared" si="6"/>
        <v>10.816071428571426</v>
      </c>
      <c r="K194" s="108"/>
      <c r="L194" s="148" t="s">
        <v>164</v>
      </c>
      <c r="M194" s="2">
        <v>0.24</v>
      </c>
      <c r="N194" s="2">
        <f t="shared" si="7"/>
        <v>0.36053571428571424</v>
      </c>
    </row>
    <row r="195" spans="1:14" ht="24">
      <c r="A195" s="107"/>
      <c r="B195" s="120">
        <v>10</v>
      </c>
      <c r="C195" s="121" t="s">
        <v>859</v>
      </c>
      <c r="D195" s="128"/>
      <c r="E195" s="138" t="s">
        <v>872</v>
      </c>
      <c r="F195" s="161"/>
      <c r="G195" s="162"/>
      <c r="H195" s="122" t="s">
        <v>877</v>
      </c>
      <c r="I195" s="131">
        <v>0.36053571428571424</v>
      </c>
      <c r="J195" s="132">
        <f t="shared" si="6"/>
        <v>3.6053571428571423</v>
      </c>
      <c r="K195" s="108"/>
      <c r="L195" s="148" t="s">
        <v>164</v>
      </c>
      <c r="M195" s="2">
        <v>0.24</v>
      </c>
      <c r="N195" s="2">
        <f t="shared" si="7"/>
        <v>0.36053571428571424</v>
      </c>
    </row>
    <row r="196" spans="1:14" ht="24">
      <c r="A196" s="107"/>
      <c r="B196" s="120">
        <v>15</v>
      </c>
      <c r="C196" s="121" t="s">
        <v>859</v>
      </c>
      <c r="D196" s="128"/>
      <c r="E196" s="138" t="s">
        <v>873</v>
      </c>
      <c r="F196" s="161"/>
      <c r="G196" s="162"/>
      <c r="H196" s="122" t="s">
        <v>877</v>
      </c>
      <c r="I196" s="131">
        <v>0.36053571428571424</v>
      </c>
      <c r="J196" s="132">
        <f t="shared" si="6"/>
        <v>5.4080357142857132</v>
      </c>
      <c r="K196" s="108"/>
      <c r="L196" s="148" t="s">
        <v>164</v>
      </c>
      <c r="M196" s="2">
        <v>0.24</v>
      </c>
      <c r="N196" s="2">
        <f t="shared" si="7"/>
        <v>0.36053571428571424</v>
      </c>
    </row>
    <row r="197" spans="1:14" ht="24">
      <c r="A197" s="107"/>
      <c r="B197" s="120">
        <v>25</v>
      </c>
      <c r="C197" s="121" t="s">
        <v>860</v>
      </c>
      <c r="D197" s="128"/>
      <c r="E197" s="138" t="s">
        <v>871</v>
      </c>
      <c r="F197" s="161"/>
      <c r="G197" s="162"/>
      <c r="H197" s="122" t="s">
        <v>878</v>
      </c>
      <c r="I197" s="131">
        <v>0.9313839285714286</v>
      </c>
      <c r="J197" s="132">
        <f t="shared" si="6"/>
        <v>23.284598214285715</v>
      </c>
      <c r="K197" s="108"/>
      <c r="L197" s="148" t="s">
        <v>164</v>
      </c>
      <c r="M197" s="2">
        <v>0.62</v>
      </c>
      <c r="N197" s="2">
        <f t="shared" si="7"/>
        <v>0.9313839285714286</v>
      </c>
    </row>
    <row r="198" spans="1:14" ht="24">
      <c r="A198" s="107"/>
      <c r="B198" s="120">
        <v>10</v>
      </c>
      <c r="C198" s="121" t="s">
        <v>860</v>
      </c>
      <c r="D198" s="128"/>
      <c r="E198" s="138" t="s">
        <v>874</v>
      </c>
      <c r="F198" s="161"/>
      <c r="G198" s="162"/>
      <c r="H198" s="122" t="s">
        <v>878</v>
      </c>
      <c r="I198" s="131">
        <v>0.9313839285714286</v>
      </c>
      <c r="J198" s="132">
        <f t="shared" si="6"/>
        <v>9.3138392857142858</v>
      </c>
      <c r="K198" s="108"/>
      <c r="L198" s="148" t="s">
        <v>164</v>
      </c>
      <c r="M198" s="2">
        <v>0.62</v>
      </c>
      <c r="N198" s="2">
        <f t="shared" si="7"/>
        <v>0.9313839285714286</v>
      </c>
    </row>
    <row r="199" spans="1:14" ht="24">
      <c r="A199" s="107"/>
      <c r="B199" s="120">
        <v>10</v>
      </c>
      <c r="C199" s="121" t="s">
        <v>860</v>
      </c>
      <c r="D199" s="128"/>
      <c r="E199" s="138" t="s">
        <v>867</v>
      </c>
      <c r="F199" s="161"/>
      <c r="G199" s="162"/>
      <c r="H199" s="122" t="s">
        <v>878</v>
      </c>
      <c r="I199" s="131">
        <v>0.9313839285714286</v>
      </c>
      <c r="J199" s="132">
        <f t="shared" si="6"/>
        <v>9.3138392857142858</v>
      </c>
      <c r="K199" s="108"/>
      <c r="L199" s="148" t="s">
        <v>164</v>
      </c>
      <c r="M199" s="2">
        <v>0.62</v>
      </c>
      <c r="N199" s="2">
        <f t="shared" si="7"/>
        <v>0.9313839285714286</v>
      </c>
    </row>
    <row r="200" spans="1:14" ht="24">
      <c r="A200" s="107"/>
      <c r="B200" s="120">
        <v>1</v>
      </c>
      <c r="C200" s="121" t="s">
        <v>861</v>
      </c>
      <c r="D200" s="128"/>
      <c r="E200" s="138" t="s">
        <v>867</v>
      </c>
      <c r="F200" s="161"/>
      <c r="G200" s="162"/>
      <c r="H200" s="122" t="s">
        <v>879</v>
      </c>
      <c r="I200" s="131">
        <v>39.313415178571432</v>
      </c>
      <c r="J200" s="132">
        <f t="shared" si="6"/>
        <v>39.313415178571432</v>
      </c>
      <c r="K200" s="108"/>
      <c r="L200" s="148" t="s">
        <v>164</v>
      </c>
      <c r="M200" s="2">
        <v>26.17</v>
      </c>
      <c r="N200" s="2">
        <f t="shared" si="7"/>
        <v>39.313415178571432</v>
      </c>
    </row>
    <row r="201" spans="1:14" ht="24">
      <c r="A201" s="107"/>
      <c r="B201" s="120">
        <v>25</v>
      </c>
      <c r="C201" s="121" t="s">
        <v>862</v>
      </c>
      <c r="D201" s="128"/>
      <c r="E201" s="138" t="s">
        <v>874</v>
      </c>
      <c r="F201" s="161"/>
      <c r="G201" s="162"/>
      <c r="H201" s="122" t="s">
        <v>880</v>
      </c>
      <c r="I201" s="131">
        <v>0.9313839285714286</v>
      </c>
      <c r="J201" s="132">
        <f t="shared" si="6"/>
        <v>23.284598214285715</v>
      </c>
      <c r="K201" s="108"/>
      <c r="L201" s="148" t="s">
        <v>164</v>
      </c>
      <c r="M201" s="2">
        <v>0.62</v>
      </c>
      <c r="N201" s="2">
        <f t="shared" si="7"/>
        <v>0.9313839285714286</v>
      </c>
    </row>
    <row r="202" spans="1:14" ht="24">
      <c r="A202" s="107"/>
      <c r="B202" s="120">
        <v>25</v>
      </c>
      <c r="C202" s="121" t="s">
        <v>862</v>
      </c>
      <c r="D202" s="128"/>
      <c r="E202" s="138" t="s">
        <v>871</v>
      </c>
      <c r="F202" s="161"/>
      <c r="G202" s="162"/>
      <c r="H202" s="122" t="s">
        <v>880</v>
      </c>
      <c r="I202" s="131">
        <v>0.9313839285714286</v>
      </c>
      <c r="J202" s="132">
        <f t="shared" si="6"/>
        <v>23.284598214285715</v>
      </c>
      <c r="K202" s="108"/>
      <c r="L202" s="148" t="s">
        <v>164</v>
      </c>
      <c r="M202" s="2">
        <v>0.62</v>
      </c>
      <c r="N202" s="2">
        <f t="shared" si="7"/>
        <v>0.9313839285714286</v>
      </c>
    </row>
    <row r="203" spans="1:14" ht="24">
      <c r="A203" s="107"/>
      <c r="B203" s="120">
        <v>35</v>
      </c>
      <c r="C203" s="121" t="s">
        <v>862</v>
      </c>
      <c r="D203" s="128"/>
      <c r="E203" s="138" t="s">
        <v>867</v>
      </c>
      <c r="F203" s="161"/>
      <c r="G203" s="162"/>
      <c r="H203" s="122" t="s">
        <v>880</v>
      </c>
      <c r="I203" s="131">
        <v>0.9313839285714286</v>
      </c>
      <c r="J203" s="132">
        <f t="shared" si="6"/>
        <v>32.598437500000003</v>
      </c>
      <c r="K203" s="108"/>
      <c r="L203" s="148" t="s">
        <v>164</v>
      </c>
      <c r="M203" s="2">
        <v>0.62</v>
      </c>
      <c r="N203" s="2">
        <f t="shared" si="7"/>
        <v>0.9313839285714286</v>
      </c>
    </row>
    <row r="204" spans="1:14" ht="48">
      <c r="A204" s="107"/>
      <c r="B204" s="120">
        <v>4</v>
      </c>
      <c r="C204" s="121" t="s">
        <v>863</v>
      </c>
      <c r="D204" s="128"/>
      <c r="E204" s="138" t="s">
        <v>867</v>
      </c>
      <c r="F204" s="161"/>
      <c r="G204" s="162"/>
      <c r="H204" s="122" t="s">
        <v>881</v>
      </c>
      <c r="I204" s="131">
        <v>33.935424107142858</v>
      </c>
      <c r="J204" s="132">
        <v>135.748999999999</v>
      </c>
      <c r="K204" s="108"/>
      <c r="L204" s="148" t="s">
        <v>164</v>
      </c>
      <c r="M204" s="2">
        <v>22.59</v>
      </c>
      <c r="N204" s="2">
        <f t="shared" si="7"/>
        <v>33.935424107142858</v>
      </c>
    </row>
    <row r="205" spans="1:14" ht="36">
      <c r="A205" s="107"/>
      <c r="B205" s="120">
        <v>4</v>
      </c>
      <c r="C205" s="121" t="s">
        <v>864</v>
      </c>
      <c r="D205" s="128"/>
      <c r="E205" s="138" t="s">
        <v>867</v>
      </c>
      <c r="F205" s="161"/>
      <c r="G205" s="162"/>
      <c r="H205" s="122" t="s">
        <v>882</v>
      </c>
      <c r="I205" s="131">
        <v>25.222477678571426</v>
      </c>
      <c r="J205" s="132">
        <f t="shared" si="6"/>
        <v>100.8899107142857</v>
      </c>
      <c r="K205" s="108"/>
      <c r="L205" s="148" t="s">
        <v>164</v>
      </c>
      <c r="M205" s="2">
        <v>16.79</v>
      </c>
      <c r="N205" s="2">
        <f t="shared" si="7"/>
        <v>25.222477678571426</v>
      </c>
    </row>
    <row r="206" spans="1:14" ht="24">
      <c r="A206" s="107"/>
      <c r="B206" s="120">
        <v>15</v>
      </c>
      <c r="C206" s="121" t="s">
        <v>865</v>
      </c>
      <c r="D206" s="128"/>
      <c r="E206" s="138" t="s">
        <v>871</v>
      </c>
      <c r="F206" s="161"/>
      <c r="G206" s="162"/>
      <c r="H206" s="122" t="s">
        <v>883</v>
      </c>
      <c r="I206" s="131">
        <v>0.70604910714285707</v>
      </c>
      <c r="J206" s="132">
        <f t="shared" si="6"/>
        <v>10.590736607142857</v>
      </c>
      <c r="K206" s="108"/>
      <c r="L206" s="148" t="s">
        <v>164</v>
      </c>
      <c r="M206" s="2">
        <v>0.47</v>
      </c>
      <c r="N206" s="2">
        <f t="shared" si="7"/>
        <v>0.70604910714285707</v>
      </c>
    </row>
    <row r="207" spans="1:14" ht="24">
      <c r="A207" s="107"/>
      <c r="B207" s="123">
        <v>15</v>
      </c>
      <c r="C207" s="124" t="s">
        <v>865</v>
      </c>
      <c r="D207" s="111"/>
      <c r="E207" s="139" t="s">
        <v>873</v>
      </c>
      <c r="F207" s="174"/>
      <c r="G207" s="175"/>
      <c r="H207" s="125" t="s">
        <v>883</v>
      </c>
      <c r="I207" s="12">
        <v>0.70604910714285707</v>
      </c>
      <c r="J207" s="103">
        <f t="shared" si="6"/>
        <v>10.590736607142857</v>
      </c>
      <c r="K207" s="108"/>
      <c r="L207" s="148" t="s">
        <v>164</v>
      </c>
      <c r="M207" s="2">
        <v>0.47</v>
      </c>
      <c r="N207" s="2">
        <f t="shared" si="7"/>
        <v>0.70604910714285707</v>
      </c>
    </row>
    <row r="208" spans="1:14">
      <c r="A208" s="107"/>
      <c r="B208" s="130"/>
      <c r="C208" s="130"/>
      <c r="D208" s="130"/>
      <c r="E208" s="130"/>
      <c r="F208" s="130"/>
      <c r="G208" s="130"/>
      <c r="H208" s="130"/>
      <c r="I208" s="133" t="s">
        <v>255</v>
      </c>
      <c r="J208" s="134">
        <f>SUM(J23:J207)</f>
        <v>4163.9217232142828</v>
      </c>
      <c r="K208" s="108"/>
      <c r="L208" s="2">
        <f>J208*22.4/33.65</f>
        <v>2771.8230787518555</v>
      </c>
    </row>
    <row r="209" spans="1:12">
      <c r="A209" s="107"/>
      <c r="B209" s="130"/>
      <c r="C209" s="130"/>
      <c r="D209" s="130"/>
      <c r="E209" s="130"/>
      <c r="F209" s="130"/>
      <c r="G209" s="130"/>
      <c r="H209" s="130"/>
      <c r="I209" s="133" t="s">
        <v>884</v>
      </c>
      <c r="J209" s="134">
        <f>J208*-0.3</f>
        <v>-1249.1765169642847</v>
      </c>
      <c r="K209" s="108"/>
      <c r="L209" s="2">
        <f>J209*22.4/33.65</f>
        <v>-831.54692362555647</v>
      </c>
    </row>
    <row r="210" spans="1:12" outlineLevel="1">
      <c r="A210" s="107"/>
      <c r="B210" s="130"/>
      <c r="C210" s="130"/>
      <c r="D210" s="130"/>
      <c r="E210" s="130"/>
      <c r="F210" s="130"/>
      <c r="G210" s="130"/>
      <c r="H210" s="130"/>
      <c r="I210" s="133" t="s">
        <v>885</v>
      </c>
      <c r="J210" s="134">
        <v>0</v>
      </c>
      <c r="K210" s="108"/>
    </row>
    <row r="211" spans="1:12">
      <c r="A211" s="107"/>
      <c r="B211" s="130"/>
      <c r="C211" s="130"/>
      <c r="D211" s="130"/>
      <c r="E211" s="130"/>
      <c r="F211" s="130"/>
      <c r="G211" s="130"/>
      <c r="H211" s="130"/>
      <c r="I211" s="133" t="s">
        <v>257</v>
      </c>
      <c r="J211" s="152">
        <f>SUM(J208:J210)</f>
        <v>2914.7452062499979</v>
      </c>
      <c r="K211" s="108"/>
    </row>
    <row r="212" spans="1:12">
      <c r="A212" s="107"/>
      <c r="B212" s="130"/>
      <c r="C212" s="130"/>
      <c r="D212" s="130"/>
      <c r="E212" s="130"/>
      <c r="F212" s="130"/>
      <c r="G212" s="130"/>
      <c r="H212" s="130"/>
      <c r="I212" s="133" t="s">
        <v>257</v>
      </c>
      <c r="J212" s="153">
        <f>J211*22.4/33.65</f>
        <v>1940.2761551262988</v>
      </c>
      <c r="K212" s="108"/>
    </row>
    <row r="213" spans="1:12">
      <c r="A213" s="6"/>
      <c r="B213" s="7"/>
      <c r="C213" s="7"/>
      <c r="D213" s="7"/>
      <c r="E213" s="7"/>
      <c r="F213" s="7"/>
      <c r="G213" s="7"/>
      <c r="H213" s="7" t="s">
        <v>893</v>
      </c>
      <c r="I213" s="7"/>
      <c r="J213" s="7"/>
      <c r="K213" s="8"/>
    </row>
    <row r="214" spans="1:12">
      <c r="H214" s="1"/>
      <c r="I214" s="88"/>
    </row>
    <row r="215" spans="1:12">
      <c r="H215" s="156" t="s">
        <v>896</v>
      </c>
      <c r="I215" s="157">
        <v>2743.39</v>
      </c>
    </row>
    <row r="216" spans="1:12">
      <c r="H216" s="1"/>
      <c r="I216" s="150"/>
    </row>
    <row r="217" spans="1:12">
      <c r="E217" s="155" t="s">
        <v>898</v>
      </c>
      <c r="F217" s="155">
        <v>22.4</v>
      </c>
      <c r="G217" s="155"/>
      <c r="H217" s="1" t="s">
        <v>897</v>
      </c>
      <c r="I217" s="154">
        <v>2432.14</v>
      </c>
      <c r="J217" s="150">
        <f>I217*22.4/33.65</f>
        <v>1619.0174145616641</v>
      </c>
    </row>
    <row r="218" spans="1:12">
      <c r="E218" s="155" t="s">
        <v>899</v>
      </c>
      <c r="F218" s="155">
        <v>33.65</v>
      </c>
      <c r="G218" s="155"/>
      <c r="H218" s="1" t="s">
        <v>900</v>
      </c>
      <c r="I218" s="150">
        <v>321.26</v>
      </c>
      <c r="J218" s="154">
        <f>I218*33.65/22.4</f>
        <v>482.60709821428571</v>
      </c>
    </row>
    <row r="219" spans="1:12">
      <c r="H219" s="156" t="s">
        <v>901</v>
      </c>
      <c r="I219" s="158">
        <f>I218+J217</f>
        <v>1940.277414561664</v>
      </c>
      <c r="J219" s="154">
        <v>2914.75</v>
      </c>
    </row>
    <row r="220" spans="1:12">
      <c r="H220" s="159" t="s">
        <v>902</v>
      </c>
      <c r="I220" s="160">
        <f>I215-I219</f>
        <v>803.11258543833583</v>
      </c>
      <c r="J220" s="154">
        <f>I220*33.65/22.4</f>
        <v>1206.4615401785716</v>
      </c>
    </row>
    <row r="221" spans="1:12">
      <c r="H221" s="1"/>
      <c r="I221" s="88"/>
    </row>
    <row r="222" spans="1:12">
      <c r="H222" s="1"/>
      <c r="I222" s="88"/>
    </row>
    <row r="223" spans="1:12">
      <c r="H223" s="1" t="s">
        <v>903</v>
      </c>
      <c r="I223" s="88">
        <v>22.4</v>
      </c>
    </row>
    <row r="224" spans="1:12">
      <c r="H224" s="1" t="s">
        <v>705</v>
      </c>
      <c r="I224" s="88">
        <v>33.65</v>
      </c>
    </row>
    <row r="225" spans="8:9">
      <c r="H225" s="1" t="s">
        <v>904</v>
      </c>
      <c r="I225" s="88">
        <f>I226</f>
        <v>1940.2761551262988</v>
      </c>
    </row>
    <row r="226" spans="8:9">
      <c r="H226" s="1" t="s">
        <v>905</v>
      </c>
      <c r="I226" s="88">
        <f>I228/I224</f>
        <v>1940.2761551262988</v>
      </c>
    </row>
    <row r="227" spans="8:9">
      <c r="H227" s="1" t="s">
        <v>706</v>
      </c>
      <c r="I227" s="88">
        <f>I224*J212</f>
        <v>65290.292619999949</v>
      </c>
    </row>
    <row r="228" spans="8:9">
      <c r="H228" s="1" t="s">
        <v>707</v>
      </c>
      <c r="I228" s="88">
        <f>I227</f>
        <v>65290.292619999949</v>
      </c>
    </row>
  </sheetData>
  <mergeCells count="190">
    <mergeCell ref="F194:G194"/>
    <mergeCell ref="F195:G195"/>
    <mergeCell ref="F196:G196"/>
    <mergeCell ref="F184:G184"/>
    <mergeCell ref="F185:G185"/>
    <mergeCell ref="F186:G186"/>
    <mergeCell ref="F187:G187"/>
    <mergeCell ref="F188:G188"/>
    <mergeCell ref="F189:G189"/>
    <mergeCell ref="F190:G190"/>
    <mergeCell ref="F191:G191"/>
    <mergeCell ref="F205:G205"/>
    <mergeCell ref="F206:G206"/>
    <mergeCell ref="F207:G207"/>
    <mergeCell ref="F173:G173"/>
    <mergeCell ref="F201:G201"/>
    <mergeCell ref="F202:G202"/>
    <mergeCell ref="F203:G203"/>
    <mergeCell ref="F204:G204"/>
    <mergeCell ref="F174:G174"/>
    <mergeCell ref="F175:G175"/>
    <mergeCell ref="F192:G192"/>
    <mergeCell ref="F176:G176"/>
    <mergeCell ref="F177:G177"/>
    <mergeCell ref="F178:G178"/>
    <mergeCell ref="F197:G197"/>
    <mergeCell ref="F198:G198"/>
    <mergeCell ref="F199:G199"/>
    <mergeCell ref="F200:G200"/>
    <mergeCell ref="F179:G179"/>
    <mergeCell ref="F180:G180"/>
    <mergeCell ref="F181:G181"/>
    <mergeCell ref="F182:G182"/>
    <mergeCell ref="F183:G183"/>
    <mergeCell ref="F193:G193"/>
    <mergeCell ref="F159:G159"/>
    <mergeCell ref="F160:G160"/>
    <mergeCell ref="F161:G161"/>
    <mergeCell ref="F162:G162"/>
    <mergeCell ref="F163:G163"/>
    <mergeCell ref="F169:G169"/>
    <mergeCell ref="F170:G170"/>
    <mergeCell ref="F171:G171"/>
    <mergeCell ref="F172:G172"/>
    <mergeCell ref="F164:G164"/>
    <mergeCell ref="F165:G165"/>
    <mergeCell ref="F166:G166"/>
    <mergeCell ref="F167:G167"/>
    <mergeCell ref="F168:G168"/>
    <mergeCell ref="F154:G154"/>
    <mergeCell ref="F155:G155"/>
    <mergeCell ref="F156:G156"/>
    <mergeCell ref="F157:G157"/>
    <mergeCell ref="F158:G158"/>
    <mergeCell ref="F149:G149"/>
    <mergeCell ref="F150:G150"/>
    <mergeCell ref="F151:G151"/>
    <mergeCell ref="F152:G152"/>
    <mergeCell ref="F153:G153"/>
    <mergeCell ref="F144:G144"/>
    <mergeCell ref="F145:G145"/>
    <mergeCell ref="F146:G146"/>
    <mergeCell ref="F147:G147"/>
    <mergeCell ref="F148:G148"/>
    <mergeCell ref="F139:G139"/>
    <mergeCell ref="F140:G140"/>
    <mergeCell ref="F141:G141"/>
    <mergeCell ref="F142:G142"/>
    <mergeCell ref="F143:G143"/>
    <mergeCell ref="F134:G134"/>
    <mergeCell ref="F135:G135"/>
    <mergeCell ref="F136:G136"/>
    <mergeCell ref="F137:G137"/>
    <mergeCell ref="F138:G138"/>
    <mergeCell ref="F129:G129"/>
    <mergeCell ref="F130:G130"/>
    <mergeCell ref="F131:G131"/>
    <mergeCell ref="F132:G132"/>
    <mergeCell ref="F133:G133"/>
    <mergeCell ref="F124:G124"/>
    <mergeCell ref="F125:G125"/>
    <mergeCell ref="F126:G126"/>
    <mergeCell ref="F127:G127"/>
    <mergeCell ref="F128:G128"/>
    <mergeCell ref="F119:G119"/>
    <mergeCell ref="F120:G120"/>
    <mergeCell ref="F121:G121"/>
    <mergeCell ref="F122:G122"/>
    <mergeCell ref="F123:G123"/>
    <mergeCell ref="F114:G114"/>
    <mergeCell ref="F115:G115"/>
    <mergeCell ref="F116:G116"/>
    <mergeCell ref="F117:G117"/>
    <mergeCell ref="F118:G118"/>
    <mergeCell ref="F109:G109"/>
    <mergeCell ref="F110:G110"/>
    <mergeCell ref="F111:G111"/>
    <mergeCell ref="F112:G112"/>
    <mergeCell ref="F113:G113"/>
    <mergeCell ref="F104:G104"/>
    <mergeCell ref="F105:G105"/>
    <mergeCell ref="F106:G106"/>
    <mergeCell ref="F107:G107"/>
    <mergeCell ref="F108:G108"/>
    <mergeCell ref="F99:G99"/>
    <mergeCell ref="F100:G100"/>
    <mergeCell ref="F101:G101"/>
    <mergeCell ref="F102:G102"/>
    <mergeCell ref="F103:G103"/>
    <mergeCell ref="F94:G94"/>
    <mergeCell ref="F95:G95"/>
    <mergeCell ref="F96:G96"/>
    <mergeCell ref="F97:G97"/>
    <mergeCell ref="F98:G98"/>
    <mergeCell ref="F89:G89"/>
    <mergeCell ref="F90:G90"/>
    <mergeCell ref="F91:G91"/>
    <mergeCell ref="F92:G92"/>
    <mergeCell ref="F93:G93"/>
    <mergeCell ref="F84:G84"/>
    <mergeCell ref="F85:G85"/>
    <mergeCell ref="F86:G86"/>
    <mergeCell ref="F87:G87"/>
    <mergeCell ref="F88:G88"/>
    <mergeCell ref="F79:G79"/>
    <mergeCell ref="F80:G80"/>
    <mergeCell ref="F81:G81"/>
    <mergeCell ref="F82:G82"/>
    <mergeCell ref="F83:G83"/>
    <mergeCell ref="F74:G74"/>
    <mergeCell ref="F75:G75"/>
    <mergeCell ref="F76:G76"/>
    <mergeCell ref="F77:G77"/>
    <mergeCell ref="F78:G78"/>
    <mergeCell ref="F69:G69"/>
    <mergeCell ref="F70:G70"/>
    <mergeCell ref="F71:G71"/>
    <mergeCell ref="F72:G72"/>
    <mergeCell ref="F73:G73"/>
    <mergeCell ref="F64:G64"/>
    <mergeCell ref="F65:G65"/>
    <mergeCell ref="F66:G66"/>
    <mergeCell ref="F67:G67"/>
    <mergeCell ref="F68:G68"/>
    <mergeCell ref="F59:G59"/>
    <mergeCell ref="F60:G60"/>
    <mergeCell ref="F61:G61"/>
    <mergeCell ref="F62:G62"/>
    <mergeCell ref="F63:G63"/>
    <mergeCell ref="F54:G54"/>
    <mergeCell ref="F55:G55"/>
    <mergeCell ref="F56:G56"/>
    <mergeCell ref="F57:G57"/>
    <mergeCell ref="F58:G58"/>
    <mergeCell ref="F49:G49"/>
    <mergeCell ref="F50:G50"/>
    <mergeCell ref="F51:G51"/>
    <mergeCell ref="F52:G52"/>
    <mergeCell ref="F53:G53"/>
    <mergeCell ref="F44:G44"/>
    <mergeCell ref="F45:G45"/>
    <mergeCell ref="F46:G46"/>
    <mergeCell ref="F47:G47"/>
    <mergeCell ref="F48:G48"/>
    <mergeCell ref="F39:G39"/>
    <mergeCell ref="F40:G40"/>
    <mergeCell ref="F41:G41"/>
    <mergeCell ref="F42:G42"/>
    <mergeCell ref="F43:G43"/>
    <mergeCell ref="F34:G34"/>
    <mergeCell ref="F35:G35"/>
    <mergeCell ref="F36:G36"/>
    <mergeCell ref="F37:G37"/>
    <mergeCell ref="F38:G38"/>
    <mergeCell ref="F29:G29"/>
    <mergeCell ref="F30:G30"/>
    <mergeCell ref="F31:G31"/>
    <mergeCell ref="F32:G32"/>
    <mergeCell ref="F33:G33"/>
    <mergeCell ref="F24:G24"/>
    <mergeCell ref="F25:G25"/>
    <mergeCell ref="F26:G26"/>
    <mergeCell ref="F27:G27"/>
    <mergeCell ref="F28:G28"/>
    <mergeCell ref="J10:J11"/>
    <mergeCell ref="J14:J15"/>
    <mergeCell ref="F20:G20"/>
    <mergeCell ref="F21:G21"/>
    <mergeCell ref="F23:G23"/>
    <mergeCell ref="F22:G22"/>
  </mergeCells>
  <conditionalFormatting sqref="H193:H207">
    <cfRule type="containsText" dxfId="12" priority="13" stopIfTrue="1" operator="containsText" text="Exchange Rate">
      <formula>NOT(ISERROR(SEARCH("Exchange Rate",H193)))</formula>
    </cfRule>
    <cfRule type="containsText" dxfId="11" priority="14" stopIfTrue="1" operator="containsText" text="Discontinued">
      <formula>NOT(ISERROR(SEARCH("Discontinued",H193)))</formula>
    </cfRule>
  </conditionalFormatting>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88">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88">
        <v>4992.83</v>
      </c>
    </row>
    <row r="60" spans="2:8">
      <c r="F60" s="2" t="s">
        <v>256</v>
      </c>
      <c r="G60" s="2">
        <v>624.1</v>
      </c>
    </row>
    <row r="61" spans="2:8">
      <c r="F61" s="2" t="s">
        <v>257</v>
      </c>
      <c r="G61" s="88">
        <v>4368.7299999999996</v>
      </c>
    </row>
    <row r="62" spans="2:8">
      <c r="F62" s="2" t="s">
        <v>258</v>
      </c>
      <c r="G62" s="2" t="s">
        <v>166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3">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88">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4">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88">
        <v>41893.03</v>
      </c>
    </row>
    <row r="262" spans="2:9">
      <c r="F262" s="2" t="s">
        <v>256</v>
      </c>
      <c r="G262" s="88">
        <v>6283.95</v>
      </c>
    </row>
    <row r="263" spans="2:9">
      <c r="F263" s="2" t="s">
        <v>257</v>
      </c>
      <c r="G263" s="88">
        <v>35609.08</v>
      </c>
    </row>
    <row r="264" spans="2:9">
      <c r="F264" s="2" t="s">
        <v>258</v>
      </c>
      <c r="G264" s="2"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8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2180</v>
      </c>
      <c r="O1" t="s">
        <v>144</v>
      </c>
      <c r="T1" t="s">
        <v>255</v>
      </c>
      <c r="U1">
        <v>3519.9799999999982</v>
      </c>
    </row>
    <row r="2" spans="1:21" ht="15.75">
      <c r="A2" s="107"/>
      <c r="B2" s="116" t="s">
        <v>134</v>
      </c>
      <c r="C2" s="112"/>
      <c r="D2" s="112"/>
      <c r="E2" s="112"/>
      <c r="F2" s="112"/>
      <c r="G2" s="112"/>
      <c r="H2" s="112"/>
      <c r="I2" s="117" t="s">
        <v>140</v>
      </c>
      <c r="J2" s="108"/>
      <c r="T2" t="s">
        <v>184</v>
      </c>
      <c r="U2">
        <v>264</v>
      </c>
    </row>
    <row r="3" spans="1:21">
      <c r="A3" s="107"/>
      <c r="B3" s="113" t="s">
        <v>135</v>
      </c>
      <c r="C3" s="112"/>
      <c r="D3" s="112"/>
      <c r="E3" s="112"/>
      <c r="F3" s="112"/>
      <c r="G3" s="112"/>
      <c r="H3" s="112"/>
      <c r="I3" s="112"/>
      <c r="J3" s="108"/>
      <c r="T3" t="s">
        <v>185</v>
      </c>
    </row>
    <row r="4" spans="1:21">
      <c r="A4" s="107"/>
      <c r="B4" s="113" t="s">
        <v>136</v>
      </c>
      <c r="C4" s="112"/>
      <c r="D4" s="112"/>
      <c r="E4" s="112"/>
      <c r="F4" s="112"/>
      <c r="G4" s="112"/>
      <c r="H4" s="112"/>
      <c r="I4" s="112"/>
      <c r="J4" s="108"/>
      <c r="T4" t="s">
        <v>257</v>
      </c>
      <c r="U4">
        <v>3783.9799999999982</v>
      </c>
    </row>
    <row r="5" spans="1:21">
      <c r="A5" s="107"/>
      <c r="B5" s="113" t="s">
        <v>137</v>
      </c>
      <c r="C5" s="112"/>
      <c r="D5" s="112"/>
      <c r="E5" s="112"/>
      <c r="F5" s="112"/>
      <c r="G5" s="112"/>
      <c r="H5" s="112"/>
      <c r="I5" s="112"/>
      <c r="J5" s="108"/>
      <c r="S5" t="s">
        <v>846</v>
      </c>
    </row>
    <row r="6" spans="1:21">
      <c r="A6" s="107"/>
      <c r="B6" s="113" t="s">
        <v>138</v>
      </c>
      <c r="C6" s="112"/>
      <c r="D6" s="112"/>
      <c r="E6" s="112"/>
      <c r="F6" s="112"/>
      <c r="G6" s="112"/>
      <c r="H6" s="112"/>
      <c r="I6" s="112"/>
      <c r="J6" s="108"/>
    </row>
    <row r="7" spans="1:21">
      <c r="A7" s="107"/>
      <c r="B7" s="113" t="s">
        <v>139</v>
      </c>
      <c r="C7" s="112"/>
      <c r="D7" s="112"/>
      <c r="E7" s="112"/>
      <c r="F7" s="112"/>
      <c r="G7" s="112"/>
      <c r="H7" s="112"/>
      <c r="I7" s="112"/>
      <c r="J7" s="108"/>
    </row>
    <row r="8" spans="1:21">
      <c r="A8" s="107"/>
      <c r="B8" s="112"/>
      <c r="C8" s="112"/>
      <c r="D8" s="112"/>
      <c r="E8" s="112"/>
      <c r="F8" s="112"/>
      <c r="G8" s="112"/>
      <c r="H8" s="112"/>
      <c r="I8" s="112"/>
      <c r="J8" s="108"/>
    </row>
    <row r="9" spans="1:21">
      <c r="A9" s="107"/>
      <c r="B9" s="98" t="s">
        <v>0</v>
      </c>
      <c r="C9" s="99"/>
      <c r="D9" s="99"/>
      <c r="E9" s="100"/>
      <c r="F9" s="95"/>
      <c r="G9" s="96" t="s">
        <v>7</v>
      </c>
      <c r="H9" s="112"/>
      <c r="I9" s="96" t="s">
        <v>195</v>
      </c>
      <c r="J9" s="108"/>
    </row>
    <row r="10" spans="1:21">
      <c r="A10" s="107"/>
      <c r="B10" s="107" t="s">
        <v>710</v>
      </c>
      <c r="C10" s="112"/>
      <c r="D10" s="112"/>
      <c r="E10" s="108"/>
      <c r="F10" s="109"/>
      <c r="G10" s="109" t="s">
        <v>710</v>
      </c>
      <c r="H10" s="112"/>
      <c r="I10" s="163"/>
      <c r="J10" s="108"/>
    </row>
    <row r="11" spans="1:21">
      <c r="A11" s="107"/>
      <c r="B11" s="107" t="s">
        <v>711</v>
      </c>
      <c r="C11" s="112"/>
      <c r="D11" s="112"/>
      <c r="E11" s="108"/>
      <c r="F11" s="109"/>
      <c r="G11" s="109" t="s">
        <v>711</v>
      </c>
      <c r="H11" s="112"/>
      <c r="I11" s="164"/>
      <c r="J11" s="108"/>
    </row>
    <row r="12" spans="1:21">
      <c r="A12" s="107"/>
      <c r="B12" s="107" t="s">
        <v>712</v>
      </c>
      <c r="C12" s="112"/>
      <c r="D12" s="112"/>
      <c r="E12" s="108"/>
      <c r="F12" s="109"/>
      <c r="G12" s="109" t="s">
        <v>712</v>
      </c>
      <c r="H12" s="112"/>
      <c r="I12" s="112"/>
      <c r="J12" s="108"/>
    </row>
    <row r="13" spans="1:21">
      <c r="A13" s="107"/>
      <c r="B13" s="107" t="s">
        <v>713</v>
      </c>
      <c r="C13" s="112"/>
      <c r="D13" s="112"/>
      <c r="E13" s="108"/>
      <c r="F13" s="109"/>
      <c r="G13" s="109" t="s">
        <v>713</v>
      </c>
      <c r="H13" s="112"/>
      <c r="I13" s="96" t="s">
        <v>11</v>
      </c>
      <c r="J13" s="108"/>
    </row>
    <row r="14" spans="1:21">
      <c r="A14" s="107"/>
      <c r="B14" s="107" t="s">
        <v>708</v>
      </c>
      <c r="C14" s="112"/>
      <c r="D14" s="112"/>
      <c r="E14" s="108"/>
      <c r="F14" s="109"/>
      <c r="G14" s="109" t="s">
        <v>708</v>
      </c>
      <c r="H14" s="112"/>
      <c r="I14" s="165">
        <v>45050</v>
      </c>
      <c r="J14" s="108"/>
    </row>
    <row r="15" spans="1:21">
      <c r="A15" s="107"/>
      <c r="B15" s="6" t="s">
        <v>6</v>
      </c>
      <c r="C15" s="7"/>
      <c r="D15" s="7"/>
      <c r="E15" s="8"/>
      <c r="F15" s="109"/>
      <c r="G15" s="9" t="s">
        <v>6</v>
      </c>
      <c r="H15" s="112"/>
      <c r="I15" s="166"/>
      <c r="J15" s="108"/>
    </row>
    <row r="16" spans="1:21">
      <c r="A16" s="107"/>
      <c r="B16" s="112"/>
      <c r="C16" s="112"/>
      <c r="D16" s="112"/>
      <c r="E16" s="112"/>
      <c r="F16" s="112"/>
      <c r="G16" s="112"/>
      <c r="H16" s="115" t="s">
        <v>142</v>
      </c>
      <c r="I16" s="135">
        <v>38484</v>
      </c>
      <c r="J16" s="108"/>
    </row>
    <row r="17" spans="1:16">
      <c r="A17" s="107"/>
      <c r="B17" s="112" t="s">
        <v>714</v>
      </c>
      <c r="C17" s="112"/>
      <c r="D17" s="112"/>
      <c r="E17" s="112"/>
      <c r="F17" s="112"/>
      <c r="G17" s="112"/>
      <c r="H17" s="115" t="s">
        <v>143</v>
      </c>
      <c r="I17" s="135"/>
      <c r="J17" s="108"/>
    </row>
    <row r="18" spans="1:16" ht="18">
      <c r="A18" s="107"/>
      <c r="B18" s="112" t="s">
        <v>715</v>
      </c>
      <c r="C18" s="112"/>
      <c r="D18" s="112"/>
      <c r="E18" s="112"/>
      <c r="F18" s="112"/>
      <c r="G18" s="112"/>
      <c r="H18" s="114" t="s">
        <v>258</v>
      </c>
      <c r="I18" s="101" t="s">
        <v>164</v>
      </c>
      <c r="J18" s="108"/>
    </row>
    <row r="19" spans="1:16">
      <c r="A19" s="107"/>
      <c r="B19" s="112"/>
      <c r="C19" s="112"/>
      <c r="D19" s="112"/>
      <c r="E19" s="112"/>
      <c r="F19" s="112"/>
      <c r="G19" s="112"/>
      <c r="H19" s="112"/>
      <c r="I19" s="112"/>
      <c r="J19" s="108"/>
      <c r="P19">
        <v>45050</v>
      </c>
    </row>
    <row r="20" spans="1:16">
      <c r="A20" s="107"/>
      <c r="B20" s="97" t="s">
        <v>198</v>
      </c>
      <c r="C20" s="97" t="s">
        <v>199</v>
      </c>
      <c r="D20" s="110" t="s">
        <v>200</v>
      </c>
      <c r="E20" s="167" t="s">
        <v>201</v>
      </c>
      <c r="F20" s="168"/>
      <c r="G20" s="97" t="s">
        <v>169</v>
      </c>
      <c r="H20" s="97" t="s">
        <v>202</v>
      </c>
      <c r="I20" s="97" t="s">
        <v>21</v>
      </c>
      <c r="J20" s="108"/>
    </row>
    <row r="21" spans="1:16">
      <c r="A21" s="107"/>
      <c r="B21" s="118"/>
      <c r="C21" s="118"/>
      <c r="D21" s="119"/>
      <c r="E21" s="169"/>
      <c r="F21" s="170"/>
      <c r="G21" s="118" t="s">
        <v>141</v>
      </c>
      <c r="H21" s="118"/>
      <c r="I21" s="118"/>
      <c r="J21" s="108"/>
    </row>
    <row r="22" spans="1:16" ht="324">
      <c r="A22" s="107"/>
      <c r="B22" s="126">
        <v>1</v>
      </c>
      <c r="C22" s="127" t="s">
        <v>716</v>
      </c>
      <c r="D22" s="128" t="s">
        <v>699</v>
      </c>
      <c r="E22" s="161"/>
      <c r="F22" s="162"/>
      <c r="G22" s="129" t="s">
        <v>717</v>
      </c>
      <c r="H22" s="131">
        <v>33.08</v>
      </c>
      <c r="I22" s="132">
        <f t="shared" ref="I22:I53" si="0">H22*B22</f>
        <v>33.08</v>
      </c>
      <c r="J22" s="108"/>
    </row>
    <row r="23" spans="1:16" ht="132">
      <c r="A23" s="107"/>
      <c r="B23" s="126">
        <v>10</v>
      </c>
      <c r="C23" s="127" t="s">
        <v>718</v>
      </c>
      <c r="D23" s="128" t="s">
        <v>23</v>
      </c>
      <c r="E23" s="161" t="s">
        <v>673</v>
      </c>
      <c r="F23" s="162"/>
      <c r="G23" s="129" t="s">
        <v>719</v>
      </c>
      <c r="H23" s="131">
        <v>0.93</v>
      </c>
      <c r="I23" s="132">
        <f t="shared" si="0"/>
        <v>9.3000000000000007</v>
      </c>
      <c r="J23" s="108"/>
    </row>
    <row r="24" spans="1:16" ht="132">
      <c r="A24" s="107"/>
      <c r="B24" s="126">
        <v>10</v>
      </c>
      <c r="C24" s="127" t="s">
        <v>718</v>
      </c>
      <c r="D24" s="128" t="s">
        <v>23</v>
      </c>
      <c r="E24" s="161" t="s">
        <v>271</v>
      </c>
      <c r="F24" s="162"/>
      <c r="G24" s="129" t="s">
        <v>719</v>
      </c>
      <c r="H24" s="131">
        <v>0.93</v>
      </c>
      <c r="I24" s="132">
        <f t="shared" si="0"/>
        <v>9.3000000000000007</v>
      </c>
      <c r="J24" s="108"/>
    </row>
    <row r="25" spans="1:16" ht="132">
      <c r="A25" s="107"/>
      <c r="B25" s="126">
        <v>20</v>
      </c>
      <c r="C25" s="127" t="s">
        <v>718</v>
      </c>
      <c r="D25" s="128" t="s">
        <v>23</v>
      </c>
      <c r="E25" s="161" t="s">
        <v>272</v>
      </c>
      <c r="F25" s="162"/>
      <c r="G25" s="129" t="s">
        <v>719</v>
      </c>
      <c r="H25" s="131">
        <v>0.93</v>
      </c>
      <c r="I25" s="132">
        <f t="shared" si="0"/>
        <v>18.600000000000001</v>
      </c>
      <c r="J25" s="108"/>
    </row>
    <row r="26" spans="1:16" ht="108">
      <c r="A26" s="107"/>
      <c r="B26" s="126">
        <v>20</v>
      </c>
      <c r="C26" s="127" t="s">
        <v>43</v>
      </c>
      <c r="D26" s="128" t="s">
        <v>27</v>
      </c>
      <c r="E26" s="161"/>
      <c r="F26" s="162"/>
      <c r="G26" s="129" t="s">
        <v>720</v>
      </c>
      <c r="H26" s="131">
        <v>0.3</v>
      </c>
      <c r="I26" s="132">
        <f t="shared" si="0"/>
        <v>6</v>
      </c>
      <c r="J26" s="108"/>
    </row>
    <row r="27" spans="1:16" ht="108">
      <c r="A27" s="107"/>
      <c r="B27" s="126">
        <v>20</v>
      </c>
      <c r="C27" s="127" t="s">
        <v>43</v>
      </c>
      <c r="D27" s="128" t="s">
        <v>28</v>
      </c>
      <c r="E27" s="161"/>
      <c r="F27" s="162"/>
      <c r="G27" s="129" t="s">
        <v>720</v>
      </c>
      <c r="H27" s="131">
        <v>0.3</v>
      </c>
      <c r="I27" s="132">
        <f t="shared" si="0"/>
        <v>6</v>
      </c>
      <c r="J27" s="108"/>
    </row>
    <row r="28" spans="1:16" ht="108">
      <c r="A28" s="107"/>
      <c r="B28" s="126">
        <v>25</v>
      </c>
      <c r="C28" s="127" t="s">
        <v>43</v>
      </c>
      <c r="D28" s="128" t="s">
        <v>29</v>
      </c>
      <c r="E28" s="161"/>
      <c r="F28" s="162"/>
      <c r="G28" s="129" t="s">
        <v>720</v>
      </c>
      <c r="H28" s="131">
        <v>0.3</v>
      </c>
      <c r="I28" s="132">
        <f t="shared" si="0"/>
        <v>7.5</v>
      </c>
      <c r="J28" s="108"/>
    </row>
    <row r="29" spans="1:16" ht="108">
      <c r="A29" s="107"/>
      <c r="B29" s="126">
        <v>5</v>
      </c>
      <c r="C29" s="127" t="s">
        <v>43</v>
      </c>
      <c r="D29" s="128" t="s">
        <v>48</v>
      </c>
      <c r="E29" s="161"/>
      <c r="F29" s="162"/>
      <c r="G29" s="129" t="s">
        <v>720</v>
      </c>
      <c r="H29" s="131">
        <v>0.3</v>
      </c>
      <c r="I29" s="132">
        <f t="shared" si="0"/>
        <v>1.5</v>
      </c>
      <c r="J29" s="108"/>
    </row>
    <row r="30" spans="1:16" ht="120">
      <c r="A30" s="107"/>
      <c r="B30" s="126">
        <v>25</v>
      </c>
      <c r="C30" s="127" t="s">
        <v>721</v>
      </c>
      <c r="D30" s="128" t="s">
        <v>29</v>
      </c>
      <c r="E30" s="161" t="s">
        <v>271</v>
      </c>
      <c r="F30" s="162"/>
      <c r="G30" s="129" t="s">
        <v>722</v>
      </c>
      <c r="H30" s="131">
        <v>0.93</v>
      </c>
      <c r="I30" s="132">
        <f t="shared" si="0"/>
        <v>23.25</v>
      </c>
      <c r="J30" s="108"/>
    </row>
    <row r="31" spans="1:16" ht="120">
      <c r="A31" s="107"/>
      <c r="B31" s="126">
        <v>15</v>
      </c>
      <c r="C31" s="127" t="s">
        <v>723</v>
      </c>
      <c r="D31" s="128" t="s">
        <v>25</v>
      </c>
      <c r="E31" s="161" t="s">
        <v>273</v>
      </c>
      <c r="F31" s="162"/>
      <c r="G31" s="129" t="s">
        <v>724</v>
      </c>
      <c r="H31" s="131">
        <v>0.93</v>
      </c>
      <c r="I31" s="132">
        <f t="shared" si="0"/>
        <v>13.950000000000001</v>
      </c>
      <c r="J31" s="108"/>
    </row>
    <row r="32" spans="1:16" ht="180">
      <c r="A32" s="107"/>
      <c r="B32" s="126">
        <v>60</v>
      </c>
      <c r="C32" s="127" t="s">
        <v>662</v>
      </c>
      <c r="D32" s="128" t="s">
        <v>26</v>
      </c>
      <c r="E32" s="161" t="s">
        <v>212</v>
      </c>
      <c r="F32" s="162"/>
      <c r="G32" s="129" t="s">
        <v>725</v>
      </c>
      <c r="H32" s="131">
        <v>1.25</v>
      </c>
      <c r="I32" s="132">
        <f t="shared" si="0"/>
        <v>75</v>
      </c>
      <c r="J32" s="108"/>
    </row>
    <row r="33" spans="1:10" ht="180">
      <c r="A33" s="107"/>
      <c r="B33" s="126">
        <v>60</v>
      </c>
      <c r="C33" s="127" t="s">
        <v>662</v>
      </c>
      <c r="D33" s="128" t="s">
        <v>26</v>
      </c>
      <c r="E33" s="161" t="s">
        <v>263</v>
      </c>
      <c r="F33" s="162"/>
      <c r="G33" s="129" t="s">
        <v>725</v>
      </c>
      <c r="H33" s="131">
        <v>1.25</v>
      </c>
      <c r="I33" s="132">
        <f t="shared" si="0"/>
        <v>75</v>
      </c>
      <c r="J33" s="108"/>
    </row>
    <row r="34" spans="1:10" ht="180">
      <c r="A34" s="107"/>
      <c r="B34" s="126">
        <v>60</v>
      </c>
      <c r="C34" s="127" t="s">
        <v>662</v>
      </c>
      <c r="D34" s="128" t="s">
        <v>26</v>
      </c>
      <c r="E34" s="161" t="s">
        <v>265</v>
      </c>
      <c r="F34" s="162"/>
      <c r="G34" s="129" t="s">
        <v>725</v>
      </c>
      <c r="H34" s="131">
        <v>1.25</v>
      </c>
      <c r="I34" s="132">
        <f t="shared" si="0"/>
        <v>75</v>
      </c>
      <c r="J34" s="108"/>
    </row>
    <row r="35" spans="1:10" ht="180">
      <c r="A35" s="107"/>
      <c r="B35" s="126">
        <v>60</v>
      </c>
      <c r="C35" s="127" t="s">
        <v>662</v>
      </c>
      <c r="D35" s="128" t="s">
        <v>26</v>
      </c>
      <c r="E35" s="161" t="s">
        <v>310</v>
      </c>
      <c r="F35" s="162"/>
      <c r="G35" s="129" t="s">
        <v>725</v>
      </c>
      <c r="H35" s="131">
        <v>1.25</v>
      </c>
      <c r="I35" s="132">
        <f t="shared" si="0"/>
        <v>75</v>
      </c>
      <c r="J35" s="108"/>
    </row>
    <row r="36" spans="1:10" ht="96">
      <c r="A36" s="107"/>
      <c r="B36" s="126">
        <v>15</v>
      </c>
      <c r="C36" s="127" t="s">
        <v>726</v>
      </c>
      <c r="D36" s="128" t="s">
        <v>25</v>
      </c>
      <c r="E36" s="161"/>
      <c r="F36" s="162"/>
      <c r="G36" s="129" t="s">
        <v>727</v>
      </c>
      <c r="H36" s="131">
        <v>0.33</v>
      </c>
      <c r="I36" s="132">
        <f t="shared" si="0"/>
        <v>4.95</v>
      </c>
      <c r="J36" s="108"/>
    </row>
    <row r="37" spans="1:10" ht="132">
      <c r="A37" s="107"/>
      <c r="B37" s="126">
        <v>1</v>
      </c>
      <c r="C37" s="127" t="s">
        <v>728</v>
      </c>
      <c r="D37" s="128" t="s">
        <v>25</v>
      </c>
      <c r="E37" s="161" t="s">
        <v>107</v>
      </c>
      <c r="F37" s="162"/>
      <c r="G37" s="129" t="s">
        <v>729</v>
      </c>
      <c r="H37" s="131">
        <v>0.88</v>
      </c>
      <c r="I37" s="132">
        <f t="shared" si="0"/>
        <v>0.88</v>
      </c>
      <c r="J37" s="108"/>
    </row>
    <row r="38" spans="1:10" ht="132">
      <c r="A38" s="107"/>
      <c r="B38" s="126">
        <v>1</v>
      </c>
      <c r="C38" s="127" t="s">
        <v>728</v>
      </c>
      <c r="D38" s="128" t="s">
        <v>25</v>
      </c>
      <c r="E38" s="161" t="s">
        <v>210</v>
      </c>
      <c r="F38" s="162"/>
      <c r="G38" s="129" t="s">
        <v>729</v>
      </c>
      <c r="H38" s="131">
        <v>0.88</v>
      </c>
      <c r="I38" s="132">
        <f t="shared" si="0"/>
        <v>0.88</v>
      </c>
      <c r="J38" s="108"/>
    </row>
    <row r="39" spans="1:10" ht="132">
      <c r="A39" s="107"/>
      <c r="B39" s="126">
        <v>1</v>
      </c>
      <c r="C39" s="127" t="s">
        <v>728</v>
      </c>
      <c r="D39" s="128" t="s">
        <v>25</v>
      </c>
      <c r="E39" s="161" t="s">
        <v>265</v>
      </c>
      <c r="F39" s="162"/>
      <c r="G39" s="129" t="s">
        <v>729</v>
      </c>
      <c r="H39" s="131">
        <v>0.88</v>
      </c>
      <c r="I39" s="132">
        <f t="shared" si="0"/>
        <v>0.88</v>
      </c>
      <c r="J39" s="108"/>
    </row>
    <row r="40" spans="1:10" ht="132">
      <c r="A40" s="107"/>
      <c r="B40" s="126">
        <v>1</v>
      </c>
      <c r="C40" s="127" t="s">
        <v>728</v>
      </c>
      <c r="D40" s="128" t="s">
        <v>25</v>
      </c>
      <c r="E40" s="161" t="s">
        <v>310</v>
      </c>
      <c r="F40" s="162"/>
      <c r="G40" s="129" t="s">
        <v>729</v>
      </c>
      <c r="H40" s="131">
        <v>0.88</v>
      </c>
      <c r="I40" s="132">
        <f t="shared" si="0"/>
        <v>0.88</v>
      </c>
      <c r="J40" s="108"/>
    </row>
    <row r="41" spans="1:10" ht="132">
      <c r="A41" s="107"/>
      <c r="B41" s="126">
        <v>1</v>
      </c>
      <c r="C41" s="127" t="s">
        <v>728</v>
      </c>
      <c r="D41" s="128" t="s">
        <v>25</v>
      </c>
      <c r="E41" s="161" t="s">
        <v>270</v>
      </c>
      <c r="F41" s="162"/>
      <c r="G41" s="129" t="s">
        <v>729</v>
      </c>
      <c r="H41" s="131">
        <v>0.88</v>
      </c>
      <c r="I41" s="132">
        <f t="shared" si="0"/>
        <v>0.88</v>
      </c>
      <c r="J41" s="108"/>
    </row>
    <row r="42" spans="1:10" ht="132">
      <c r="A42" s="107"/>
      <c r="B42" s="126">
        <v>1</v>
      </c>
      <c r="C42" s="127" t="s">
        <v>728</v>
      </c>
      <c r="D42" s="128" t="s">
        <v>25</v>
      </c>
      <c r="E42" s="161" t="s">
        <v>730</v>
      </c>
      <c r="F42" s="162"/>
      <c r="G42" s="129" t="s">
        <v>729</v>
      </c>
      <c r="H42" s="131">
        <v>0.88</v>
      </c>
      <c r="I42" s="132">
        <f t="shared" si="0"/>
        <v>0.88</v>
      </c>
      <c r="J42" s="108"/>
    </row>
    <row r="43" spans="1:10" ht="132">
      <c r="A43" s="107"/>
      <c r="B43" s="126">
        <v>1</v>
      </c>
      <c r="C43" s="127" t="s">
        <v>728</v>
      </c>
      <c r="D43" s="128" t="s">
        <v>25</v>
      </c>
      <c r="E43" s="161" t="s">
        <v>731</v>
      </c>
      <c r="F43" s="162"/>
      <c r="G43" s="129" t="s">
        <v>729</v>
      </c>
      <c r="H43" s="131">
        <v>0.88</v>
      </c>
      <c r="I43" s="132">
        <f t="shared" si="0"/>
        <v>0.88</v>
      </c>
      <c r="J43" s="108"/>
    </row>
    <row r="44" spans="1:10" ht="132">
      <c r="A44" s="107"/>
      <c r="B44" s="126">
        <v>1</v>
      </c>
      <c r="C44" s="127" t="s">
        <v>728</v>
      </c>
      <c r="D44" s="128" t="s">
        <v>25</v>
      </c>
      <c r="E44" s="161" t="s">
        <v>732</v>
      </c>
      <c r="F44" s="162"/>
      <c r="G44" s="129" t="s">
        <v>729</v>
      </c>
      <c r="H44" s="131">
        <v>0.88</v>
      </c>
      <c r="I44" s="132">
        <f t="shared" si="0"/>
        <v>0.88</v>
      </c>
      <c r="J44" s="108"/>
    </row>
    <row r="45" spans="1:10" ht="108">
      <c r="A45" s="107"/>
      <c r="B45" s="126">
        <v>10</v>
      </c>
      <c r="C45" s="127" t="s">
        <v>733</v>
      </c>
      <c r="D45" s="128" t="s">
        <v>23</v>
      </c>
      <c r="E45" s="161"/>
      <c r="F45" s="162"/>
      <c r="G45" s="129" t="s">
        <v>734</v>
      </c>
      <c r="H45" s="131">
        <v>0.25</v>
      </c>
      <c r="I45" s="132">
        <f t="shared" si="0"/>
        <v>2.5</v>
      </c>
      <c r="J45" s="108"/>
    </row>
    <row r="46" spans="1:10" ht="108">
      <c r="A46" s="107"/>
      <c r="B46" s="126">
        <v>10</v>
      </c>
      <c r="C46" s="127" t="s">
        <v>733</v>
      </c>
      <c r="D46" s="128" t="s">
        <v>25</v>
      </c>
      <c r="E46" s="161"/>
      <c r="F46" s="162"/>
      <c r="G46" s="129" t="s">
        <v>734</v>
      </c>
      <c r="H46" s="131">
        <v>0.25</v>
      </c>
      <c r="I46" s="132">
        <f t="shared" si="0"/>
        <v>2.5</v>
      </c>
      <c r="J46" s="108"/>
    </row>
    <row r="47" spans="1:10" ht="108">
      <c r="A47" s="107"/>
      <c r="B47" s="126">
        <v>10</v>
      </c>
      <c r="C47" s="127" t="s">
        <v>733</v>
      </c>
      <c r="D47" s="128" t="s">
        <v>27</v>
      </c>
      <c r="E47" s="161"/>
      <c r="F47" s="162"/>
      <c r="G47" s="129" t="s">
        <v>734</v>
      </c>
      <c r="H47" s="131">
        <v>0.25</v>
      </c>
      <c r="I47" s="132">
        <f t="shared" si="0"/>
        <v>2.5</v>
      </c>
      <c r="J47" s="108"/>
    </row>
    <row r="48" spans="1:10" ht="144">
      <c r="A48" s="107"/>
      <c r="B48" s="126">
        <v>20</v>
      </c>
      <c r="C48" s="127" t="s">
        <v>735</v>
      </c>
      <c r="D48" s="128" t="s">
        <v>26</v>
      </c>
      <c r="E48" s="161" t="s">
        <v>272</v>
      </c>
      <c r="F48" s="162"/>
      <c r="G48" s="129" t="s">
        <v>736</v>
      </c>
      <c r="H48" s="131">
        <v>0.93</v>
      </c>
      <c r="I48" s="132">
        <f t="shared" si="0"/>
        <v>18.600000000000001</v>
      </c>
      <c r="J48" s="108"/>
    </row>
    <row r="49" spans="1:10" ht="132">
      <c r="A49" s="107"/>
      <c r="B49" s="126">
        <v>15</v>
      </c>
      <c r="C49" s="127" t="s">
        <v>737</v>
      </c>
      <c r="D49" s="128" t="s">
        <v>25</v>
      </c>
      <c r="E49" s="161" t="s">
        <v>271</v>
      </c>
      <c r="F49" s="162"/>
      <c r="G49" s="129" t="s">
        <v>738</v>
      </c>
      <c r="H49" s="131">
        <v>0.93</v>
      </c>
      <c r="I49" s="132">
        <f t="shared" si="0"/>
        <v>13.950000000000001</v>
      </c>
      <c r="J49" s="108"/>
    </row>
    <row r="50" spans="1:10" ht="144">
      <c r="A50" s="107"/>
      <c r="B50" s="126">
        <v>5</v>
      </c>
      <c r="C50" s="127" t="s">
        <v>739</v>
      </c>
      <c r="D50" s="128" t="s">
        <v>23</v>
      </c>
      <c r="E50" s="161"/>
      <c r="F50" s="162"/>
      <c r="G50" s="129" t="s">
        <v>740</v>
      </c>
      <c r="H50" s="131">
        <v>1.17</v>
      </c>
      <c r="I50" s="132">
        <f t="shared" si="0"/>
        <v>5.85</v>
      </c>
      <c r="J50" s="108"/>
    </row>
    <row r="51" spans="1:10" ht="144">
      <c r="A51" s="107"/>
      <c r="B51" s="126">
        <v>5</v>
      </c>
      <c r="C51" s="127" t="s">
        <v>739</v>
      </c>
      <c r="D51" s="128" t="s">
        <v>25</v>
      </c>
      <c r="E51" s="161"/>
      <c r="F51" s="162"/>
      <c r="G51" s="129" t="s">
        <v>740</v>
      </c>
      <c r="H51" s="131">
        <v>1.17</v>
      </c>
      <c r="I51" s="132">
        <f t="shared" si="0"/>
        <v>5.85</v>
      </c>
      <c r="J51" s="108"/>
    </row>
    <row r="52" spans="1:10" ht="156">
      <c r="A52" s="107"/>
      <c r="B52" s="126">
        <v>2</v>
      </c>
      <c r="C52" s="127" t="s">
        <v>741</v>
      </c>
      <c r="D52" s="128" t="s">
        <v>26</v>
      </c>
      <c r="E52" s="161" t="s">
        <v>239</v>
      </c>
      <c r="F52" s="162"/>
      <c r="G52" s="129" t="s">
        <v>742</v>
      </c>
      <c r="H52" s="131">
        <v>2.67</v>
      </c>
      <c r="I52" s="132">
        <f t="shared" si="0"/>
        <v>5.34</v>
      </c>
      <c r="J52" s="108"/>
    </row>
    <row r="53" spans="1:10" ht="156">
      <c r="A53" s="107"/>
      <c r="B53" s="126">
        <v>2</v>
      </c>
      <c r="C53" s="127" t="s">
        <v>741</v>
      </c>
      <c r="D53" s="128" t="s">
        <v>26</v>
      </c>
      <c r="E53" s="161" t="s">
        <v>348</v>
      </c>
      <c r="F53" s="162"/>
      <c r="G53" s="129" t="s">
        <v>742</v>
      </c>
      <c r="H53" s="131">
        <v>2.67</v>
      </c>
      <c r="I53" s="132">
        <f t="shared" si="0"/>
        <v>5.34</v>
      </c>
      <c r="J53" s="108"/>
    </row>
    <row r="54" spans="1:10" ht="156">
      <c r="A54" s="107"/>
      <c r="B54" s="126">
        <v>2</v>
      </c>
      <c r="C54" s="127" t="s">
        <v>741</v>
      </c>
      <c r="D54" s="128" t="s">
        <v>26</v>
      </c>
      <c r="E54" s="161" t="s">
        <v>528</v>
      </c>
      <c r="F54" s="162"/>
      <c r="G54" s="129" t="s">
        <v>742</v>
      </c>
      <c r="H54" s="131">
        <v>2.67</v>
      </c>
      <c r="I54" s="132">
        <f t="shared" ref="I54:I85" si="1">H54*B54</f>
        <v>5.34</v>
      </c>
      <c r="J54" s="108"/>
    </row>
    <row r="55" spans="1:10" ht="156">
      <c r="A55" s="107"/>
      <c r="B55" s="126">
        <v>2</v>
      </c>
      <c r="C55" s="127" t="s">
        <v>741</v>
      </c>
      <c r="D55" s="128" t="s">
        <v>26</v>
      </c>
      <c r="E55" s="161" t="s">
        <v>743</v>
      </c>
      <c r="F55" s="162"/>
      <c r="G55" s="129" t="s">
        <v>742</v>
      </c>
      <c r="H55" s="131">
        <v>2.67</v>
      </c>
      <c r="I55" s="132">
        <f t="shared" si="1"/>
        <v>5.34</v>
      </c>
      <c r="J55" s="108"/>
    </row>
    <row r="56" spans="1:10" ht="156">
      <c r="A56" s="107"/>
      <c r="B56" s="126">
        <v>2</v>
      </c>
      <c r="C56" s="127" t="s">
        <v>741</v>
      </c>
      <c r="D56" s="128" t="s">
        <v>26</v>
      </c>
      <c r="E56" s="161" t="s">
        <v>744</v>
      </c>
      <c r="F56" s="162"/>
      <c r="G56" s="129" t="s">
        <v>742</v>
      </c>
      <c r="H56" s="131">
        <v>2.67</v>
      </c>
      <c r="I56" s="132">
        <f t="shared" si="1"/>
        <v>5.34</v>
      </c>
      <c r="J56" s="108"/>
    </row>
    <row r="57" spans="1:10" ht="228">
      <c r="A57" s="107"/>
      <c r="B57" s="126">
        <v>5</v>
      </c>
      <c r="C57" s="127" t="s">
        <v>745</v>
      </c>
      <c r="D57" s="128" t="s">
        <v>26</v>
      </c>
      <c r="E57" s="161" t="s">
        <v>239</v>
      </c>
      <c r="F57" s="162"/>
      <c r="G57" s="129" t="s">
        <v>746</v>
      </c>
      <c r="H57" s="131">
        <v>4.8499999999999996</v>
      </c>
      <c r="I57" s="132">
        <f t="shared" si="1"/>
        <v>24.25</v>
      </c>
      <c r="J57" s="108"/>
    </row>
    <row r="58" spans="1:10" ht="228">
      <c r="A58" s="107"/>
      <c r="B58" s="126">
        <v>5</v>
      </c>
      <c r="C58" s="127" t="s">
        <v>745</v>
      </c>
      <c r="D58" s="128" t="s">
        <v>26</v>
      </c>
      <c r="E58" s="161" t="s">
        <v>348</v>
      </c>
      <c r="F58" s="162"/>
      <c r="G58" s="129" t="s">
        <v>746</v>
      </c>
      <c r="H58" s="131">
        <v>4.8499999999999996</v>
      </c>
      <c r="I58" s="132">
        <f t="shared" si="1"/>
        <v>24.25</v>
      </c>
      <c r="J58" s="108"/>
    </row>
    <row r="59" spans="1:10" ht="228">
      <c r="A59" s="107"/>
      <c r="B59" s="126">
        <v>5</v>
      </c>
      <c r="C59" s="127" t="s">
        <v>745</v>
      </c>
      <c r="D59" s="128" t="s">
        <v>26</v>
      </c>
      <c r="E59" s="161" t="s">
        <v>528</v>
      </c>
      <c r="F59" s="162"/>
      <c r="G59" s="129" t="s">
        <v>746</v>
      </c>
      <c r="H59" s="131">
        <v>4.8499999999999996</v>
      </c>
      <c r="I59" s="132">
        <f t="shared" si="1"/>
        <v>24.25</v>
      </c>
      <c r="J59" s="108"/>
    </row>
    <row r="60" spans="1:10" ht="300">
      <c r="A60" s="107"/>
      <c r="B60" s="126">
        <v>20</v>
      </c>
      <c r="C60" s="127" t="s">
        <v>747</v>
      </c>
      <c r="D60" s="128" t="s">
        <v>26</v>
      </c>
      <c r="E60" s="161" t="s">
        <v>239</v>
      </c>
      <c r="F60" s="162"/>
      <c r="G60" s="129" t="s">
        <v>748</v>
      </c>
      <c r="H60" s="131">
        <v>4.55</v>
      </c>
      <c r="I60" s="132">
        <f t="shared" si="1"/>
        <v>91</v>
      </c>
      <c r="J60" s="108"/>
    </row>
    <row r="61" spans="1:10" ht="300">
      <c r="A61" s="107"/>
      <c r="B61" s="126">
        <v>10</v>
      </c>
      <c r="C61" s="127" t="s">
        <v>747</v>
      </c>
      <c r="D61" s="128" t="s">
        <v>26</v>
      </c>
      <c r="E61" s="161" t="s">
        <v>749</v>
      </c>
      <c r="F61" s="162"/>
      <c r="G61" s="129" t="s">
        <v>748</v>
      </c>
      <c r="H61" s="131">
        <v>4.55</v>
      </c>
      <c r="I61" s="132">
        <f t="shared" si="1"/>
        <v>45.5</v>
      </c>
      <c r="J61" s="108"/>
    </row>
    <row r="62" spans="1:10" ht="180">
      <c r="A62" s="107"/>
      <c r="B62" s="126">
        <v>1</v>
      </c>
      <c r="C62" s="127" t="s">
        <v>750</v>
      </c>
      <c r="D62" s="128" t="s">
        <v>26</v>
      </c>
      <c r="E62" s="161" t="s">
        <v>239</v>
      </c>
      <c r="F62" s="162"/>
      <c r="G62" s="129" t="s">
        <v>751</v>
      </c>
      <c r="H62" s="131">
        <v>3.13</v>
      </c>
      <c r="I62" s="132">
        <f t="shared" si="1"/>
        <v>3.13</v>
      </c>
      <c r="J62" s="108"/>
    </row>
    <row r="63" spans="1:10" ht="180">
      <c r="A63" s="107"/>
      <c r="B63" s="126">
        <v>1</v>
      </c>
      <c r="C63" s="127" t="s">
        <v>750</v>
      </c>
      <c r="D63" s="128" t="s">
        <v>26</v>
      </c>
      <c r="E63" s="161" t="s">
        <v>348</v>
      </c>
      <c r="F63" s="162"/>
      <c r="G63" s="129" t="s">
        <v>751</v>
      </c>
      <c r="H63" s="131">
        <v>3.13</v>
      </c>
      <c r="I63" s="132">
        <f t="shared" si="1"/>
        <v>3.13</v>
      </c>
      <c r="J63" s="108"/>
    </row>
    <row r="64" spans="1:10" ht="180">
      <c r="A64" s="107"/>
      <c r="B64" s="126">
        <v>2</v>
      </c>
      <c r="C64" s="127" t="s">
        <v>750</v>
      </c>
      <c r="D64" s="128" t="s">
        <v>26</v>
      </c>
      <c r="E64" s="161" t="s">
        <v>528</v>
      </c>
      <c r="F64" s="162"/>
      <c r="G64" s="129" t="s">
        <v>751</v>
      </c>
      <c r="H64" s="131">
        <v>3.13</v>
      </c>
      <c r="I64" s="132">
        <f t="shared" si="1"/>
        <v>6.26</v>
      </c>
      <c r="J64" s="108"/>
    </row>
    <row r="65" spans="1:10" ht="180">
      <c r="A65" s="107"/>
      <c r="B65" s="126">
        <v>1</v>
      </c>
      <c r="C65" s="127" t="s">
        <v>750</v>
      </c>
      <c r="D65" s="128" t="s">
        <v>26</v>
      </c>
      <c r="E65" s="161" t="s">
        <v>744</v>
      </c>
      <c r="F65" s="162"/>
      <c r="G65" s="129" t="s">
        <v>751</v>
      </c>
      <c r="H65" s="131">
        <v>3.13</v>
      </c>
      <c r="I65" s="132">
        <f t="shared" si="1"/>
        <v>3.13</v>
      </c>
      <c r="J65" s="108"/>
    </row>
    <row r="66" spans="1:10" ht="108">
      <c r="A66" s="107"/>
      <c r="B66" s="126">
        <v>10</v>
      </c>
      <c r="C66" s="127" t="s">
        <v>752</v>
      </c>
      <c r="D66" s="128" t="s">
        <v>26</v>
      </c>
      <c r="E66" s="161" t="s">
        <v>271</v>
      </c>
      <c r="F66" s="162"/>
      <c r="G66" s="129" t="s">
        <v>753</v>
      </c>
      <c r="H66" s="131">
        <v>1.2</v>
      </c>
      <c r="I66" s="132">
        <f t="shared" si="1"/>
        <v>12</v>
      </c>
      <c r="J66" s="108"/>
    </row>
    <row r="67" spans="1:10" ht="120">
      <c r="A67" s="107"/>
      <c r="B67" s="126">
        <v>3</v>
      </c>
      <c r="C67" s="127" t="s">
        <v>754</v>
      </c>
      <c r="D67" s="128" t="s">
        <v>25</v>
      </c>
      <c r="E67" s="161" t="s">
        <v>107</v>
      </c>
      <c r="F67" s="162"/>
      <c r="G67" s="129" t="s">
        <v>755</v>
      </c>
      <c r="H67" s="131">
        <v>0.9</v>
      </c>
      <c r="I67" s="132">
        <f t="shared" si="1"/>
        <v>2.7</v>
      </c>
      <c r="J67" s="108"/>
    </row>
    <row r="68" spans="1:10" ht="120">
      <c r="A68" s="107"/>
      <c r="B68" s="126">
        <v>3</v>
      </c>
      <c r="C68" s="127" t="s">
        <v>754</v>
      </c>
      <c r="D68" s="128" t="s">
        <v>25</v>
      </c>
      <c r="E68" s="161" t="s">
        <v>210</v>
      </c>
      <c r="F68" s="162"/>
      <c r="G68" s="129" t="s">
        <v>755</v>
      </c>
      <c r="H68" s="131">
        <v>0.9</v>
      </c>
      <c r="I68" s="132">
        <f t="shared" si="1"/>
        <v>2.7</v>
      </c>
      <c r="J68" s="108"/>
    </row>
    <row r="69" spans="1:10" ht="120">
      <c r="A69" s="107"/>
      <c r="B69" s="126">
        <v>3</v>
      </c>
      <c r="C69" s="127" t="s">
        <v>754</v>
      </c>
      <c r="D69" s="128" t="s">
        <v>25</v>
      </c>
      <c r="E69" s="161" t="s">
        <v>265</v>
      </c>
      <c r="F69" s="162"/>
      <c r="G69" s="129" t="s">
        <v>755</v>
      </c>
      <c r="H69" s="131">
        <v>0.9</v>
      </c>
      <c r="I69" s="132">
        <f t="shared" si="1"/>
        <v>2.7</v>
      </c>
      <c r="J69" s="108"/>
    </row>
    <row r="70" spans="1:10" ht="120">
      <c r="A70" s="107"/>
      <c r="B70" s="126">
        <v>3</v>
      </c>
      <c r="C70" s="127" t="s">
        <v>754</v>
      </c>
      <c r="D70" s="128" t="s">
        <v>25</v>
      </c>
      <c r="E70" s="161" t="s">
        <v>731</v>
      </c>
      <c r="F70" s="162"/>
      <c r="G70" s="129" t="s">
        <v>755</v>
      </c>
      <c r="H70" s="131">
        <v>0.9</v>
      </c>
      <c r="I70" s="132">
        <f t="shared" si="1"/>
        <v>2.7</v>
      </c>
      <c r="J70" s="108"/>
    </row>
    <row r="71" spans="1:10" ht="120">
      <c r="A71" s="107"/>
      <c r="B71" s="126">
        <v>3</v>
      </c>
      <c r="C71" s="127" t="s">
        <v>754</v>
      </c>
      <c r="D71" s="128" t="s">
        <v>25</v>
      </c>
      <c r="E71" s="161" t="s">
        <v>732</v>
      </c>
      <c r="F71" s="162"/>
      <c r="G71" s="129" t="s">
        <v>755</v>
      </c>
      <c r="H71" s="131">
        <v>0.9</v>
      </c>
      <c r="I71" s="132">
        <f t="shared" si="1"/>
        <v>2.7</v>
      </c>
      <c r="J71" s="108"/>
    </row>
    <row r="72" spans="1:10" ht="108">
      <c r="A72" s="107"/>
      <c r="B72" s="126">
        <v>10</v>
      </c>
      <c r="C72" s="127" t="s">
        <v>756</v>
      </c>
      <c r="D72" s="128" t="s">
        <v>26</v>
      </c>
      <c r="E72" s="161"/>
      <c r="F72" s="162"/>
      <c r="G72" s="129" t="s">
        <v>757</v>
      </c>
      <c r="H72" s="131">
        <v>0.38</v>
      </c>
      <c r="I72" s="132">
        <f t="shared" si="1"/>
        <v>3.8</v>
      </c>
      <c r="J72" s="108"/>
    </row>
    <row r="73" spans="1:10" ht="144">
      <c r="A73" s="107"/>
      <c r="B73" s="126">
        <v>10</v>
      </c>
      <c r="C73" s="127" t="s">
        <v>758</v>
      </c>
      <c r="D73" s="128" t="s">
        <v>572</v>
      </c>
      <c r="E73" s="161" t="s">
        <v>107</v>
      </c>
      <c r="F73" s="162"/>
      <c r="G73" s="129" t="s">
        <v>759</v>
      </c>
      <c r="H73" s="131">
        <v>2.16</v>
      </c>
      <c r="I73" s="132">
        <f t="shared" si="1"/>
        <v>21.6</v>
      </c>
      <c r="J73" s="108"/>
    </row>
    <row r="74" spans="1:10" ht="144">
      <c r="A74" s="107"/>
      <c r="B74" s="126">
        <v>10</v>
      </c>
      <c r="C74" s="127" t="s">
        <v>758</v>
      </c>
      <c r="D74" s="128" t="s">
        <v>572</v>
      </c>
      <c r="E74" s="161" t="s">
        <v>212</v>
      </c>
      <c r="F74" s="162"/>
      <c r="G74" s="129" t="s">
        <v>759</v>
      </c>
      <c r="H74" s="131">
        <v>2.16</v>
      </c>
      <c r="I74" s="132">
        <f t="shared" si="1"/>
        <v>21.6</v>
      </c>
      <c r="J74" s="108"/>
    </row>
    <row r="75" spans="1:10" ht="132">
      <c r="A75" s="107"/>
      <c r="B75" s="126">
        <v>40</v>
      </c>
      <c r="C75" s="127" t="s">
        <v>588</v>
      </c>
      <c r="D75" s="128" t="s">
        <v>572</v>
      </c>
      <c r="E75" s="161" t="s">
        <v>760</v>
      </c>
      <c r="F75" s="162"/>
      <c r="G75" s="129" t="s">
        <v>761</v>
      </c>
      <c r="H75" s="131">
        <v>1.67</v>
      </c>
      <c r="I75" s="132">
        <f t="shared" si="1"/>
        <v>66.8</v>
      </c>
      <c r="J75" s="108"/>
    </row>
    <row r="76" spans="1:10" ht="132">
      <c r="A76" s="107"/>
      <c r="B76" s="126">
        <v>40</v>
      </c>
      <c r="C76" s="127" t="s">
        <v>588</v>
      </c>
      <c r="D76" s="128" t="s">
        <v>762</v>
      </c>
      <c r="E76" s="161" t="s">
        <v>212</v>
      </c>
      <c r="F76" s="162"/>
      <c r="G76" s="129" t="s">
        <v>761</v>
      </c>
      <c r="H76" s="131">
        <v>2.27</v>
      </c>
      <c r="I76" s="132">
        <f t="shared" si="1"/>
        <v>90.8</v>
      </c>
      <c r="J76" s="108"/>
    </row>
    <row r="77" spans="1:10" ht="120">
      <c r="A77" s="107"/>
      <c r="B77" s="126">
        <v>10</v>
      </c>
      <c r="C77" s="127" t="s">
        <v>763</v>
      </c>
      <c r="D77" s="128" t="s">
        <v>764</v>
      </c>
      <c r="E77" s="161" t="s">
        <v>210</v>
      </c>
      <c r="F77" s="162"/>
      <c r="G77" s="129" t="s">
        <v>765</v>
      </c>
      <c r="H77" s="131">
        <v>3.14</v>
      </c>
      <c r="I77" s="132">
        <f t="shared" si="1"/>
        <v>31.400000000000002</v>
      </c>
      <c r="J77" s="108"/>
    </row>
    <row r="78" spans="1:10" ht="120">
      <c r="A78" s="107"/>
      <c r="B78" s="126">
        <v>5</v>
      </c>
      <c r="C78" s="127" t="s">
        <v>763</v>
      </c>
      <c r="D78" s="128" t="s">
        <v>764</v>
      </c>
      <c r="E78" s="161" t="s">
        <v>212</v>
      </c>
      <c r="F78" s="162"/>
      <c r="G78" s="129" t="s">
        <v>765</v>
      </c>
      <c r="H78" s="131">
        <v>3.14</v>
      </c>
      <c r="I78" s="132">
        <f t="shared" si="1"/>
        <v>15.700000000000001</v>
      </c>
      <c r="J78" s="108"/>
    </row>
    <row r="79" spans="1:10" ht="120">
      <c r="A79" s="107"/>
      <c r="B79" s="126">
        <v>5</v>
      </c>
      <c r="C79" s="127" t="s">
        <v>763</v>
      </c>
      <c r="D79" s="128" t="s">
        <v>764</v>
      </c>
      <c r="E79" s="161" t="s">
        <v>213</v>
      </c>
      <c r="F79" s="162"/>
      <c r="G79" s="129" t="s">
        <v>765</v>
      </c>
      <c r="H79" s="131">
        <v>3.14</v>
      </c>
      <c r="I79" s="132">
        <f t="shared" si="1"/>
        <v>15.700000000000001</v>
      </c>
      <c r="J79" s="108"/>
    </row>
    <row r="80" spans="1:10" ht="120">
      <c r="A80" s="107"/>
      <c r="B80" s="126">
        <v>5</v>
      </c>
      <c r="C80" s="127" t="s">
        <v>763</v>
      </c>
      <c r="D80" s="128" t="s">
        <v>764</v>
      </c>
      <c r="E80" s="161" t="s">
        <v>268</v>
      </c>
      <c r="F80" s="162"/>
      <c r="G80" s="129" t="s">
        <v>765</v>
      </c>
      <c r="H80" s="131">
        <v>3.14</v>
      </c>
      <c r="I80" s="132">
        <f t="shared" si="1"/>
        <v>15.700000000000001</v>
      </c>
      <c r="J80" s="108"/>
    </row>
    <row r="81" spans="1:10" ht="60">
      <c r="A81" s="107"/>
      <c r="B81" s="126">
        <v>10</v>
      </c>
      <c r="C81" s="127" t="s">
        <v>766</v>
      </c>
      <c r="D81" s="128" t="s">
        <v>762</v>
      </c>
      <c r="E81" s="161" t="s">
        <v>767</v>
      </c>
      <c r="F81" s="162"/>
      <c r="G81" s="129" t="s">
        <v>768</v>
      </c>
      <c r="H81" s="131">
        <v>1.01</v>
      </c>
      <c r="I81" s="132">
        <f t="shared" si="1"/>
        <v>10.1</v>
      </c>
      <c r="J81" s="108"/>
    </row>
    <row r="82" spans="1:10" ht="60">
      <c r="A82" s="107"/>
      <c r="B82" s="126">
        <v>5</v>
      </c>
      <c r="C82" s="127" t="s">
        <v>766</v>
      </c>
      <c r="D82" s="128" t="s">
        <v>762</v>
      </c>
      <c r="E82" s="161" t="s">
        <v>641</v>
      </c>
      <c r="F82" s="162"/>
      <c r="G82" s="129" t="s">
        <v>768</v>
      </c>
      <c r="H82" s="131">
        <v>1.01</v>
      </c>
      <c r="I82" s="132">
        <f t="shared" si="1"/>
        <v>5.05</v>
      </c>
      <c r="J82" s="108"/>
    </row>
    <row r="83" spans="1:10" ht="60">
      <c r="A83" s="107"/>
      <c r="B83" s="126">
        <v>50</v>
      </c>
      <c r="C83" s="127" t="s">
        <v>766</v>
      </c>
      <c r="D83" s="128" t="s">
        <v>762</v>
      </c>
      <c r="E83" s="161" t="s">
        <v>769</v>
      </c>
      <c r="F83" s="162"/>
      <c r="G83" s="129" t="s">
        <v>768</v>
      </c>
      <c r="H83" s="131">
        <v>1.01</v>
      </c>
      <c r="I83" s="132">
        <f t="shared" si="1"/>
        <v>50.5</v>
      </c>
      <c r="J83" s="108"/>
    </row>
    <row r="84" spans="1:10" ht="60">
      <c r="A84" s="107"/>
      <c r="B84" s="126">
        <v>15</v>
      </c>
      <c r="C84" s="127" t="s">
        <v>766</v>
      </c>
      <c r="D84" s="128" t="s">
        <v>762</v>
      </c>
      <c r="E84" s="161" t="s">
        <v>770</v>
      </c>
      <c r="F84" s="162"/>
      <c r="G84" s="129" t="s">
        <v>768</v>
      </c>
      <c r="H84" s="131">
        <v>1.01</v>
      </c>
      <c r="I84" s="132">
        <f t="shared" si="1"/>
        <v>15.15</v>
      </c>
      <c r="J84" s="108"/>
    </row>
    <row r="85" spans="1:10" ht="60">
      <c r="A85" s="107"/>
      <c r="B85" s="126">
        <v>5</v>
      </c>
      <c r="C85" s="127" t="s">
        <v>766</v>
      </c>
      <c r="D85" s="128" t="s">
        <v>762</v>
      </c>
      <c r="E85" s="161" t="s">
        <v>771</v>
      </c>
      <c r="F85" s="162"/>
      <c r="G85" s="129" t="s">
        <v>768</v>
      </c>
      <c r="H85" s="131">
        <v>1.01</v>
      </c>
      <c r="I85" s="132">
        <f t="shared" si="1"/>
        <v>5.05</v>
      </c>
      <c r="J85" s="108"/>
    </row>
    <row r="86" spans="1:10" ht="60">
      <c r="A86" s="107"/>
      <c r="B86" s="126">
        <v>5</v>
      </c>
      <c r="C86" s="127" t="s">
        <v>766</v>
      </c>
      <c r="D86" s="128" t="s">
        <v>762</v>
      </c>
      <c r="E86" s="161" t="s">
        <v>772</v>
      </c>
      <c r="F86" s="162"/>
      <c r="G86" s="129" t="s">
        <v>768</v>
      </c>
      <c r="H86" s="131">
        <v>1.01</v>
      </c>
      <c r="I86" s="132">
        <f t="shared" ref="I86:I117" si="2">H86*B86</f>
        <v>5.05</v>
      </c>
      <c r="J86" s="108"/>
    </row>
    <row r="87" spans="1:10" ht="60">
      <c r="A87" s="107"/>
      <c r="B87" s="126">
        <v>10</v>
      </c>
      <c r="C87" s="127" t="s">
        <v>766</v>
      </c>
      <c r="D87" s="128" t="s">
        <v>762</v>
      </c>
      <c r="E87" s="161" t="s">
        <v>773</v>
      </c>
      <c r="F87" s="162"/>
      <c r="G87" s="129" t="s">
        <v>768</v>
      </c>
      <c r="H87" s="131">
        <v>1.01</v>
      </c>
      <c r="I87" s="132">
        <f t="shared" si="2"/>
        <v>10.1</v>
      </c>
      <c r="J87" s="108"/>
    </row>
    <row r="88" spans="1:10" ht="72">
      <c r="A88" s="107"/>
      <c r="B88" s="126">
        <v>15</v>
      </c>
      <c r="C88" s="127" t="s">
        <v>774</v>
      </c>
      <c r="D88" s="128" t="s">
        <v>294</v>
      </c>
      <c r="E88" s="161" t="s">
        <v>273</v>
      </c>
      <c r="F88" s="162"/>
      <c r="G88" s="129" t="s">
        <v>775</v>
      </c>
      <c r="H88" s="131">
        <v>3.27</v>
      </c>
      <c r="I88" s="132">
        <f t="shared" si="2"/>
        <v>49.05</v>
      </c>
      <c r="J88" s="108"/>
    </row>
    <row r="89" spans="1:10" ht="72">
      <c r="A89" s="107"/>
      <c r="B89" s="126">
        <v>10</v>
      </c>
      <c r="C89" s="127" t="s">
        <v>774</v>
      </c>
      <c r="D89" s="128" t="s">
        <v>314</v>
      </c>
      <c r="E89" s="161" t="s">
        <v>273</v>
      </c>
      <c r="F89" s="162"/>
      <c r="G89" s="129" t="s">
        <v>775</v>
      </c>
      <c r="H89" s="131">
        <v>3.51</v>
      </c>
      <c r="I89" s="132">
        <f t="shared" si="2"/>
        <v>35.099999999999994</v>
      </c>
      <c r="J89" s="108"/>
    </row>
    <row r="90" spans="1:10" ht="84">
      <c r="A90" s="107"/>
      <c r="B90" s="126">
        <v>20</v>
      </c>
      <c r="C90" s="127" t="s">
        <v>776</v>
      </c>
      <c r="D90" s="128" t="s">
        <v>762</v>
      </c>
      <c r="E90" s="161" t="s">
        <v>107</v>
      </c>
      <c r="F90" s="162"/>
      <c r="G90" s="129" t="s">
        <v>777</v>
      </c>
      <c r="H90" s="131">
        <v>2.35</v>
      </c>
      <c r="I90" s="132">
        <f t="shared" si="2"/>
        <v>47</v>
      </c>
      <c r="J90" s="108"/>
    </row>
    <row r="91" spans="1:10" ht="84">
      <c r="A91" s="107"/>
      <c r="B91" s="126">
        <v>5</v>
      </c>
      <c r="C91" s="127" t="s">
        <v>776</v>
      </c>
      <c r="D91" s="128" t="s">
        <v>762</v>
      </c>
      <c r="E91" s="161" t="s">
        <v>214</v>
      </c>
      <c r="F91" s="162"/>
      <c r="G91" s="129" t="s">
        <v>777</v>
      </c>
      <c r="H91" s="131">
        <v>2.35</v>
      </c>
      <c r="I91" s="132">
        <f t="shared" si="2"/>
        <v>11.75</v>
      </c>
      <c r="J91" s="108"/>
    </row>
    <row r="92" spans="1:10" ht="84">
      <c r="A92" s="107"/>
      <c r="B92" s="126">
        <v>5</v>
      </c>
      <c r="C92" s="127" t="s">
        <v>776</v>
      </c>
      <c r="D92" s="128" t="s">
        <v>762</v>
      </c>
      <c r="E92" s="161" t="s">
        <v>265</v>
      </c>
      <c r="F92" s="162"/>
      <c r="G92" s="129" t="s">
        <v>777</v>
      </c>
      <c r="H92" s="131">
        <v>2.35</v>
      </c>
      <c r="I92" s="132">
        <f t="shared" si="2"/>
        <v>11.75</v>
      </c>
      <c r="J92" s="108"/>
    </row>
    <row r="93" spans="1:10" ht="84">
      <c r="A93" s="107"/>
      <c r="B93" s="126">
        <v>10</v>
      </c>
      <c r="C93" s="127" t="s">
        <v>776</v>
      </c>
      <c r="D93" s="128" t="s">
        <v>762</v>
      </c>
      <c r="E93" s="161" t="s">
        <v>310</v>
      </c>
      <c r="F93" s="162"/>
      <c r="G93" s="129" t="s">
        <v>777</v>
      </c>
      <c r="H93" s="131">
        <v>2.35</v>
      </c>
      <c r="I93" s="132">
        <f t="shared" si="2"/>
        <v>23.5</v>
      </c>
      <c r="J93" s="108"/>
    </row>
    <row r="94" spans="1:10" ht="156">
      <c r="A94" s="107"/>
      <c r="B94" s="126">
        <v>250</v>
      </c>
      <c r="C94" s="127" t="s">
        <v>778</v>
      </c>
      <c r="D94" s="128" t="s">
        <v>26</v>
      </c>
      <c r="E94" s="161"/>
      <c r="F94" s="162"/>
      <c r="G94" s="129" t="s">
        <v>779</v>
      </c>
      <c r="H94" s="131">
        <v>1.82</v>
      </c>
      <c r="I94" s="132">
        <f t="shared" si="2"/>
        <v>455</v>
      </c>
      <c r="J94" s="108"/>
    </row>
    <row r="95" spans="1:10" ht="276">
      <c r="A95" s="107"/>
      <c r="B95" s="126">
        <v>5</v>
      </c>
      <c r="C95" s="127" t="s">
        <v>780</v>
      </c>
      <c r="D95" s="128" t="s">
        <v>25</v>
      </c>
      <c r="E95" s="161"/>
      <c r="F95" s="162"/>
      <c r="G95" s="129" t="s">
        <v>847</v>
      </c>
      <c r="H95" s="131">
        <v>9.19</v>
      </c>
      <c r="I95" s="132">
        <f t="shared" si="2"/>
        <v>45.949999999999996</v>
      </c>
      <c r="J95" s="108"/>
    </row>
    <row r="96" spans="1:10" ht="84">
      <c r="A96" s="107"/>
      <c r="B96" s="126">
        <v>5</v>
      </c>
      <c r="C96" s="127" t="s">
        <v>781</v>
      </c>
      <c r="D96" s="128" t="s">
        <v>25</v>
      </c>
      <c r="E96" s="161"/>
      <c r="F96" s="162"/>
      <c r="G96" s="129" t="s">
        <v>782</v>
      </c>
      <c r="H96" s="131">
        <v>0.27</v>
      </c>
      <c r="I96" s="132">
        <f t="shared" si="2"/>
        <v>1.35</v>
      </c>
      <c r="J96" s="108"/>
    </row>
    <row r="97" spans="1:10" ht="84">
      <c r="A97" s="107"/>
      <c r="B97" s="126">
        <v>5</v>
      </c>
      <c r="C97" s="127" t="s">
        <v>783</v>
      </c>
      <c r="D97" s="128" t="s">
        <v>25</v>
      </c>
      <c r="E97" s="161"/>
      <c r="F97" s="162"/>
      <c r="G97" s="129" t="s">
        <v>784</v>
      </c>
      <c r="H97" s="131">
        <v>0.25</v>
      </c>
      <c r="I97" s="132">
        <f t="shared" si="2"/>
        <v>1.25</v>
      </c>
      <c r="J97" s="108"/>
    </row>
    <row r="98" spans="1:10" ht="84">
      <c r="A98" s="107"/>
      <c r="B98" s="126">
        <v>5</v>
      </c>
      <c r="C98" s="127" t="s">
        <v>783</v>
      </c>
      <c r="D98" s="128" t="s">
        <v>27</v>
      </c>
      <c r="E98" s="161"/>
      <c r="F98" s="162"/>
      <c r="G98" s="129" t="s">
        <v>784</v>
      </c>
      <c r="H98" s="131">
        <v>0.25</v>
      </c>
      <c r="I98" s="132">
        <f t="shared" si="2"/>
        <v>1.25</v>
      </c>
      <c r="J98" s="108"/>
    </row>
    <row r="99" spans="1:10" ht="108">
      <c r="A99" s="107"/>
      <c r="B99" s="126">
        <v>3</v>
      </c>
      <c r="C99" s="127" t="s">
        <v>785</v>
      </c>
      <c r="D99" s="128" t="s">
        <v>23</v>
      </c>
      <c r="E99" s="161" t="s">
        <v>107</v>
      </c>
      <c r="F99" s="162"/>
      <c r="G99" s="129" t="s">
        <v>786</v>
      </c>
      <c r="H99" s="131">
        <v>0.62</v>
      </c>
      <c r="I99" s="132">
        <f t="shared" si="2"/>
        <v>1.8599999999999999</v>
      </c>
      <c r="J99" s="108"/>
    </row>
    <row r="100" spans="1:10" ht="108">
      <c r="A100" s="107"/>
      <c r="B100" s="126">
        <v>1</v>
      </c>
      <c r="C100" s="127" t="s">
        <v>785</v>
      </c>
      <c r="D100" s="128" t="s">
        <v>23</v>
      </c>
      <c r="E100" s="161" t="s">
        <v>210</v>
      </c>
      <c r="F100" s="162"/>
      <c r="G100" s="129" t="s">
        <v>786</v>
      </c>
      <c r="H100" s="131">
        <v>0.62</v>
      </c>
      <c r="I100" s="132">
        <f t="shared" si="2"/>
        <v>0.62</v>
      </c>
      <c r="J100" s="108"/>
    </row>
    <row r="101" spans="1:10" ht="108">
      <c r="A101" s="107"/>
      <c r="B101" s="126">
        <v>1</v>
      </c>
      <c r="C101" s="127" t="s">
        <v>785</v>
      </c>
      <c r="D101" s="128" t="s">
        <v>23</v>
      </c>
      <c r="E101" s="161" t="s">
        <v>212</v>
      </c>
      <c r="F101" s="162"/>
      <c r="G101" s="129" t="s">
        <v>786</v>
      </c>
      <c r="H101" s="131">
        <v>0.62</v>
      </c>
      <c r="I101" s="132">
        <f t="shared" si="2"/>
        <v>0.62</v>
      </c>
      <c r="J101" s="108"/>
    </row>
    <row r="102" spans="1:10" ht="108">
      <c r="A102" s="107"/>
      <c r="B102" s="126">
        <v>1</v>
      </c>
      <c r="C102" s="127" t="s">
        <v>785</v>
      </c>
      <c r="D102" s="128" t="s">
        <v>23</v>
      </c>
      <c r="E102" s="161" t="s">
        <v>213</v>
      </c>
      <c r="F102" s="162"/>
      <c r="G102" s="129" t="s">
        <v>786</v>
      </c>
      <c r="H102" s="131">
        <v>0.62</v>
      </c>
      <c r="I102" s="132">
        <f t="shared" si="2"/>
        <v>0.62</v>
      </c>
      <c r="J102" s="108"/>
    </row>
    <row r="103" spans="1:10" ht="108">
      <c r="A103" s="107"/>
      <c r="B103" s="126">
        <v>1</v>
      </c>
      <c r="C103" s="127" t="s">
        <v>785</v>
      </c>
      <c r="D103" s="128" t="s">
        <v>23</v>
      </c>
      <c r="E103" s="161" t="s">
        <v>263</v>
      </c>
      <c r="F103" s="162"/>
      <c r="G103" s="129" t="s">
        <v>786</v>
      </c>
      <c r="H103" s="131">
        <v>0.62</v>
      </c>
      <c r="I103" s="132">
        <f t="shared" si="2"/>
        <v>0.62</v>
      </c>
      <c r="J103" s="108"/>
    </row>
    <row r="104" spans="1:10" ht="108">
      <c r="A104" s="107"/>
      <c r="B104" s="126">
        <v>1</v>
      </c>
      <c r="C104" s="127" t="s">
        <v>785</v>
      </c>
      <c r="D104" s="128" t="s">
        <v>23</v>
      </c>
      <c r="E104" s="161" t="s">
        <v>214</v>
      </c>
      <c r="F104" s="162"/>
      <c r="G104" s="129" t="s">
        <v>786</v>
      </c>
      <c r="H104" s="131">
        <v>0.62</v>
      </c>
      <c r="I104" s="132">
        <f t="shared" si="2"/>
        <v>0.62</v>
      </c>
      <c r="J104" s="108"/>
    </row>
    <row r="105" spans="1:10" ht="108">
      <c r="A105" s="107"/>
      <c r="B105" s="126">
        <v>1</v>
      </c>
      <c r="C105" s="127" t="s">
        <v>785</v>
      </c>
      <c r="D105" s="128" t="s">
        <v>23</v>
      </c>
      <c r="E105" s="161" t="s">
        <v>265</v>
      </c>
      <c r="F105" s="162"/>
      <c r="G105" s="129" t="s">
        <v>786</v>
      </c>
      <c r="H105" s="131">
        <v>0.62</v>
      </c>
      <c r="I105" s="132">
        <f t="shared" si="2"/>
        <v>0.62</v>
      </c>
      <c r="J105" s="108"/>
    </row>
    <row r="106" spans="1:10" ht="108">
      <c r="A106" s="107"/>
      <c r="B106" s="126">
        <v>1</v>
      </c>
      <c r="C106" s="127" t="s">
        <v>785</v>
      </c>
      <c r="D106" s="128" t="s">
        <v>23</v>
      </c>
      <c r="E106" s="161" t="s">
        <v>268</v>
      </c>
      <c r="F106" s="162"/>
      <c r="G106" s="129" t="s">
        <v>786</v>
      </c>
      <c r="H106" s="131">
        <v>0.62</v>
      </c>
      <c r="I106" s="132">
        <f t="shared" si="2"/>
        <v>0.62</v>
      </c>
      <c r="J106" s="108"/>
    </row>
    <row r="107" spans="1:10" ht="108">
      <c r="A107" s="107"/>
      <c r="B107" s="126">
        <v>1</v>
      </c>
      <c r="C107" s="127" t="s">
        <v>785</v>
      </c>
      <c r="D107" s="128" t="s">
        <v>23</v>
      </c>
      <c r="E107" s="161" t="s">
        <v>310</v>
      </c>
      <c r="F107" s="162"/>
      <c r="G107" s="129" t="s">
        <v>786</v>
      </c>
      <c r="H107" s="131">
        <v>0.62</v>
      </c>
      <c r="I107" s="132">
        <f t="shared" si="2"/>
        <v>0.62</v>
      </c>
      <c r="J107" s="108"/>
    </row>
    <row r="108" spans="1:10" ht="108">
      <c r="A108" s="107"/>
      <c r="B108" s="126">
        <v>1</v>
      </c>
      <c r="C108" s="127" t="s">
        <v>785</v>
      </c>
      <c r="D108" s="128" t="s">
        <v>23</v>
      </c>
      <c r="E108" s="161" t="s">
        <v>270</v>
      </c>
      <c r="F108" s="162"/>
      <c r="G108" s="129" t="s">
        <v>786</v>
      </c>
      <c r="H108" s="131">
        <v>0.62</v>
      </c>
      <c r="I108" s="132">
        <f t="shared" si="2"/>
        <v>0.62</v>
      </c>
      <c r="J108" s="108"/>
    </row>
    <row r="109" spans="1:10" ht="108">
      <c r="A109" s="107"/>
      <c r="B109" s="126">
        <v>1</v>
      </c>
      <c r="C109" s="127" t="s">
        <v>785</v>
      </c>
      <c r="D109" s="128" t="s">
        <v>23</v>
      </c>
      <c r="E109" s="161" t="s">
        <v>730</v>
      </c>
      <c r="F109" s="162"/>
      <c r="G109" s="129" t="s">
        <v>786</v>
      </c>
      <c r="H109" s="131">
        <v>0.62</v>
      </c>
      <c r="I109" s="132">
        <f t="shared" si="2"/>
        <v>0.62</v>
      </c>
      <c r="J109" s="108"/>
    </row>
    <row r="110" spans="1:10" ht="108">
      <c r="A110" s="107"/>
      <c r="B110" s="126">
        <v>1</v>
      </c>
      <c r="C110" s="127" t="s">
        <v>785</v>
      </c>
      <c r="D110" s="128" t="s">
        <v>23</v>
      </c>
      <c r="E110" s="161" t="s">
        <v>731</v>
      </c>
      <c r="F110" s="162"/>
      <c r="G110" s="129" t="s">
        <v>786</v>
      </c>
      <c r="H110" s="131">
        <v>0.62</v>
      </c>
      <c r="I110" s="132">
        <f t="shared" si="2"/>
        <v>0.62</v>
      </c>
      <c r="J110" s="108"/>
    </row>
    <row r="111" spans="1:10" ht="108">
      <c r="A111" s="107"/>
      <c r="B111" s="126">
        <v>1</v>
      </c>
      <c r="C111" s="127" t="s">
        <v>785</v>
      </c>
      <c r="D111" s="128" t="s">
        <v>23</v>
      </c>
      <c r="E111" s="161" t="s">
        <v>732</v>
      </c>
      <c r="F111" s="162"/>
      <c r="G111" s="129" t="s">
        <v>786</v>
      </c>
      <c r="H111" s="131">
        <v>0.62</v>
      </c>
      <c r="I111" s="132">
        <f t="shared" si="2"/>
        <v>0.62</v>
      </c>
      <c r="J111" s="108"/>
    </row>
    <row r="112" spans="1:10" ht="108">
      <c r="A112" s="107"/>
      <c r="B112" s="126">
        <v>3</v>
      </c>
      <c r="C112" s="127" t="s">
        <v>785</v>
      </c>
      <c r="D112" s="128" t="s">
        <v>25</v>
      </c>
      <c r="E112" s="161" t="s">
        <v>107</v>
      </c>
      <c r="F112" s="162"/>
      <c r="G112" s="129" t="s">
        <v>786</v>
      </c>
      <c r="H112" s="131">
        <v>0.62</v>
      </c>
      <c r="I112" s="132">
        <f t="shared" si="2"/>
        <v>1.8599999999999999</v>
      </c>
      <c r="J112" s="108"/>
    </row>
    <row r="113" spans="1:10" ht="108">
      <c r="A113" s="107"/>
      <c r="B113" s="126">
        <v>1</v>
      </c>
      <c r="C113" s="127" t="s">
        <v>785</v>
      </c>
      <c r="D113" s="128" t="s">
        <v>25</v>
      </c>
      <c r="E113" s="161" t="s">
        <v>210</v>
      </c>
      <c r="F113" s="162"/>
      <c r="G113" s="129" t="s">
        <v>786</v>
      </c>
      <c r="H113" s="131">
        <v>0.62</v>
      </c>
      <c r="I113" s="132">
        <f t="shared" si="2"/>
        <v>0.62</v>
      </c>
      <c r="J113" s="108"/>
    </row>
    <row r="114" spans="1:10" ht="108">
      <c r="A114" s="107"/>
      <c r="B114" s="126">
        <v>1</v>
      </c>
      <c r="C114" s="127" t="s">
        <v>785</v>
      </c>
      <c r="D114" s="128" t="s">
        <v>25</v>
      </c>
      <c r="E114" s="161" t="s">
        <v>212</v>
      </c>
      <c r="F114" s="162"/>
      <c r="G114" s="129" t="s">
        <v>786</v>
      </c>
      <c r="H114" s="131">
        <v>0.62</v>
      </c>
      <c r="I114" s="132">
        <f t="shared" si="2"/>
        <v>0.62</v>
      </c>
      <c r="J114" s="108"/>
    </row>
    <row r="115" spans="1:10" ht="108">
      <c r="A115" s="107"/>
      <c r="B115" s="126">
        <v>1</v>
      </c>
      <c r="C115" s="127" t="s">
        <v>785</v>
      </c>
      <c r="D115" s="128" t="s">
        <v>25</v>
      </c>
      <c r="E115" s="161" t="s">
        <v>213</v>
      </c>
      <c r="F115" s="162"/>
      <c r="G115" s="129" t="s">
        <v>786</v>
      </c>
      <c r="H115" s="131">
        <v>0.62</v>
      </c>
      <c r="I115" s="132">
        <f t="shared" si="2"/>
        <v>0.62</v>
      </c>
      <c r="J115" s="108"/>
    </row>
    <row r="116" spans="1:10" ht="108">
      <c r="A116" s="107"/>
      <c r="B116" s="126">
        <v>1</v>
      </c>
      <c r="C116" s="127" t="s">
        <v>785</v>
      </c>
      <c r="D116" s="128" t="s">
        <v>25</v>
      </c>
      <c r="E116" s="161" t="s">
        <v>263</v>
      </c>
      <c r="F116" s="162"/>
      <c r="G116" s="129" t="s">
        <v>786</v>
      </c>
      <c r="H116" s="131">
        <v>0.62</v>
      </c>
      <c r="I116" s="132">
        <f t="shared" si="2"/>
        <v>0.62</v>
      </c>
      <c r="J116" s="108"/>
    </row>
    <row r="117" spans="1:10" ht="108">
      <c r="A117" s="107"/>
      <c r="B117" s="126">
        <v>1</v>
      </c>
      <c r="C117" s="127" t="s">
        <v>785</v>
      </c>
      <c r="D117" s="128" t="s">
        <v>25</v>
      </c>
      <c r="E117" s="161" t="s">
        <v>214</v>
      </c>
      <c r="F117" s="162"/>
      <c r="G117" s="129" t="s">
        <v>786</v>
      </c>
      <c r="H117" s="131">
        <v>0.62</v>
      </c>
      <c r="I117" s="132">
        <f t="shared" si="2"/>
        <v>0.62</v>
      </c>
      <c r="J117" s="108"/>
    </row>
    <row r="118" spans="1:10" ht="108">
      <c r="A118" s="107"/>
      <c r="B118" s="126">
        <v>1</v>
      </c>
      <c r="C118" s="127" t="s">
        <v>785</v>
      </c>
      <c r="D118" s="128" t="s">
        <v>25</v>
      </c>
      <c r="E118" s="161" t="s">
        <v>265</v>
      </c>
      <c r="F118" s="162"/>
      <c r="G118" s="129" t="s">
        <v>786</v>
      </c>
      <c r="H118" s="131">
        <v>0.62</v>
      </c>
      <c r="I118" s="132">
        <f t="shared" ref="I118:I149" si="3">H118*B118</f>
        <v>0.62</v>
      </c>
      <c r="J118" s="108"/>
    </row>
    <row r="119" spans="1:10" ht="108">
      <c r="A119" s="107"/>
      <c r="B119" s="126">
        <v>1</v>
      </c>
      <c r="C119" s="127" t="s">
        <v>785</v>
      </c>
      <c r="D119" s="128" t="s">
        <v>25</v>
      </c>
      <c r="E119" s="161" t="s">
        <v>268</v>
      </c>
      <c r="F119" s="162"/>
      <c r="G119" s="129" t="s">
        <v>786</v>
      </c>
      <c r="H119" s="131">
        <v>0.62</v>
      </c>
      <c r="I119" s="132">
        <f t="shared" si="3"/>
        <v>0.62</v>
      </c>
      <c r="J119" s="108"/>
    </row>
    <row r="120" spans="1:10" ht="108">
      <c r="A120" s="107"/>
      <c r="B120" s="126">
        <v>1</v>
      </c>
      <c r="C120" s="127" t="s">
        <v>785</v>
      </c>
      <c r="D120" s="128" t="s">
        <v>25</v>
      </c>
      <c r="E120" s="161" t="s">
        <v>310</v>
      </c>
      <c r="F120" s="162"/>
      <c r="G120" s="129" t="s">
        <v>786</v>
      </c>
      <c r="H120" s="131">
        <v>0.62</v>
      </c>
      <c r="I120" s="132">
        <f t="shared" si="3"/>
        <v>0.62</v>
      </c>
      <c r="J120" s="108"/>
    </row>
    <row r="121" spans="1:10" ht="108">
      <c r="A121" s="107"/>
      <c r="B121" s="126">
        <v>1</v>
      </c>
      <c r="C121" s="127" t="s">
        <v>785</v>
      </c>
      <c r="D121" s="128" t="s">
        <v>25</v>
      </c>
      <c r="E121" s="161" t="s">
        <v>270</v>
      </c>
      <c r="F121" s="162"/>
      <c r="G121" s="129" t="s">
        <v>786</v>
      </c>
      <c r="H121" s="131">
        <v>0.62</v>
      </c>
      <c r="I121" s="132">
        <f t="shared" si="3"/>
        <v>0.62</v>
      </c>
      <c r="J121" s="108"/>
    </row>
    <row r="122" spans="1:10" ht="108">
      <c r="A122" s="107"/>
      <c r="B122" s="126">
        <v>1</v>
      </c>
      <c r="C122" s="127" t="s">
        <v>785</v>
      </c>
      <c r="D122" s="128" t="s">
        <v>25</v>
      </c>
      <c r="E122" s="161" t="s">
        <v>730</v>
      </c>
      <c r="F122" s="162"/>
      <c r="G122" s="129" t="s">
        <v>786</v>
      </c>
      <c r="H122" s="131">
        <v>0.62</v>
      </c>
      <c r="I122" s="132">
        <f t="shared" si="3"/>
        <v>0.62</v>
      </c>
      <c r="J122" s="108"/>
    </row>
    <row r="123" spans="1:10" ht="108">
      <c r="A123" s="107"/>
      <c r="B123" s="126">
        <v>1</v>
      </c>
      <c r="C123" s="127" t="s">
        <v>785</v>
      </c>
      <c r="D123" s="128" t="s">
        <v>25</v>
      </c>
      <c r="E123" s="161" t="s">
        <v>731</v>
      </c>
      <c r="F123" s="162"/>
      <c r="G123" s="129" t="s">
        <v>786</v>
      </c>
      <c r="H123" s="131">
        <v>0.62</v>
      </c>
      <c r="I123" s="132">
        <f t="shared" si="3"/>
        <v>0.62</v>
      </c>
      <c r="J123" s="108"/>
    </row>
    <row r="124" spans="1:10" ht="108">
      <c r="A124" s="107"/>
      <c r="B124" s="126">
        <v>1</v>
      </c>
      <c r="C124" s="127" t="s">
        <v>785</v>
      </c>
      <c r="D124" s="128" t="s">
        <v>25</v>
      </c>
      <c r="E124" s="161" t="s">
        <v>732</v>
      </c>
      <c r="F124" s="162"/>
      <c r="G124" s="129" t="s">
        <v>786</v>
      </c>
      <c r="H124" s="131">
        <v>0.62</v>
      </c>
      <c r="I124" s="132">
        <f t="shared" si="3"/>
        <v>0.62</v>
      </c>
      <c r="J124" s="108"/>
    </row>
    <row r="125" spans="1:10" ht="144">
      <c r="A125" s="107"/>
      <c r="B125" s="126">
        <v>3</v>
      </c>
      <c r="C125" s="127" t="s">
        <v>592</v>
      </c>
      <c r="D125" s="128" t="s">
        <v>25</v>
      </c>
      <c r="E125" s="161" t="s">
        <v>210</v>
      </c>
      <c r="F125" s="162"/>
      <c r="G125" s="129" t="s">
        <v>594</v>
      </c>
      <c r="H125" s="131">
        <v>0.54</v>
      </c>
      <c r="I125" s="132">
        <f t="shared" si="3"/>
        <v>1.62</v>
      </c>
      <c r="J125" s="108"/>
    </row>
    <row r="126" spans="1:10" ht="144">
      <c r="A126" s="107"/>
      <c r="B126" s="126">
        <v>3</v>
      </c>
      <c r="C126" s="127" t="s">
        <v>592</v>
      </c>
      <c r="D126" s="128" t="s">
        <v>25</v>
      </c>
      <c r="E126" s="161" t="s">
        <v>213</v>
      </c>
      <c r="F126" s="162"/>
      <c r="G126" s="129" t="s">
        <v>594</v>
      </c>
      <c r="H126" s="131">
        <v>0.54</v>
      </c>
      <c r="I126" s="132">
        <f t="shared" si="3"/>
        <v>1.62</v>
      </c>
      <c r="J126" s="108"/>
    </row>
    <row r="127" spans="1:10" ht="144">
      <c r="A127" s="107"/>
      <c r="B127" s="126">
        <v>3</v>
      </c>
      <c r="C127" s="127" t="s">
        <v>592</v>
      </c>
      <c r="D127" s="128" t="s">
        <v>25</v>
      </c>
      <c r="E127" s="161" t="s">
        <v>263</v>
      </c>
      <c r="F127" s="162"/>
      <c r="G127" s="129" t="s">
        <v>594</v>
      </c>
      <c r="H127" s="131">
        <v>0.54</v>
      </c>
      <c r="I127" s="132">
        <f t="shared" si="3"/>
        <v>1.62</v>
      </c>
      <c r="J127" s="108"/>
    </row>
    <row r="128" spans="1:10" ht="144">
      <c r="A128" s="107"/>
      <c r="B128" s="126">
        <v>3</v>
      </c>
      <c r="C128" s="127" t="s">
        <v>592</v>
      </c>
      <c r="D128" s="128" t="s">
        <v>25</v>
      </c>
      <c r="E128" s="161" t="s">
        <v>214</v>
      </c>
      <c r="F128" s="162"/>
      <c r="G128" s="129" t="s">
        <v>594</v>
      </c>
      <c r="H128" s="131">
        <v>0.54</v>
      </c>
      <c r="I128" s="132">
        <f t="shared" si="3"/>
        <v>1.62</v>
      </c>
      <c r="J128" s="108"/>
    </row>
    <row r="129" spans="1:10" ht="144">
      <c r="A129" s="107"/>
      <c r="B129" s="126">
        <v>3</v>
      </c>
      <c r="C129" s="127" t="s">
        <v>592</v>
      </c>
      <c r="D129" s="128" t="s">
        <v>25</v>
      </c>
      <c r="E129" s="161" t="s">
        <v>310</v>
      </c>
      <c r="F129" s="162"/>
      <c r="G129" s="129" t="s">
        <v>594</v>
      </c>
      <c r="H129" s="131">
        <v>0.54</v>
      </c>
      <c r="I129" s="132">
        <f t="shared" si="3"/>
        <v>1.62</v>
      </c>
      <c r="J129" s="108"/>
    </row>
    <row r="130" spans="1:10" ht="120">
      <c r="A130" s="107"/>
      <c r="B130" s="126">
        <v>25</v>
      </c>
      <c r="C130" s="127" t="s">
        <v>787</v>
      </c>
      <c r="D130" s="128" t="s">
        <v>23</v>
      </c>
      <c r="E130" s="161" t="s">
        <v>273</v>
      </c>
      <c r="F130" s="162"/>
      <c r="G130" s="129" t="s">
        <v>788</v>
      </c>
      <c r="H130" s="131">
        <v>0.93</v>
      </c>
      <c r="I130" s="132">
        <f t="shared" si="3"/>
        <v>23.25</v>
      </c>
      <c r="J130" s="108"/>
    </row>
    <row r="131" spans="1:10" ht="120">
      <c r="A131" s="107"/>
      <c r="B131" s="126">
        <v>25</v>
      </c>
      <c r="C131" s="127" t="s">
        <v>787</v>
      </c>
      <c r="D131" s="128" t="s">
        <v>23</v>
      </c>
      <c r="E131" s="161" t="s">
        <v>272</v>
      </c>
      <c r="F131" s="162"/>
      <c r="G131" s="129" t="s">
        <v>788</v>
      </c>
      <c r="H131" s="131">
        <v>0.93</v>
      </c>
      <c r="I131" s="132">
        <f t="shared" si="3"/>
        <v>23.25</v>
      </c>
      <c r="J131" s="108"/>
    </row>
    <row r="132" spans="1:10" ht="144">
      <c r="A132" s="107"/>
      <c r="B132" s="126">
        <v>10</v>
      </c>
      <c r="C132" s="127" t="s">
        <v>789</v>
      </c>
      <c r="D132" s="128" t="s">
        <v>25</v>
      </c>
      <c r="E132" s="161"/>
      <c r="F132" s="162"/>
      <c r="G132" s="129" t="s">
        <v>790</v>
      </c>
      <c r="H132" s="131">
        <v>1.42</v>
      </c>
      <c r="I132" s="132">
        <f t="shared" si="3"/>
        <v>14.2</v>
      </c>
      <c r="J132" s="108"/>
    </row>
    <row r="133" spans="1:10" ht="264">
      <c r="A133" s="107"/>
      <c r="B133" s="126">
        <v>2</v>
      </c>
      <c r="C133" s="127" t="s">
        <v>791</v>
      </c>
      <c r="D133" s="128" t="s">
        <v>107</v>
      </c>
      <c r="E133" s="161" t="s">
        <v>26</v>
      </c>
      <c r="F133" s="162"/>
      <c r="G133" s="129" t="s">
        <v>848</v>
      </c>
      <c r="H133" s="131">
        <v>2.91</v>
      </c>
      <c r="I133" s="132">
        <f t="shared" si="3"/>
        <v>5.82</v>
      </c>
      <c r="J133" s="108"/>
    </row>
    <row r="134" spans="1:10" ht="264">
      <c r="A134" s="107"/>
      <c r="B134" s="126">
        <v>3</v>
      </c>
      <c r="C134" s="127" t="s">
        <v>791</v>
      </c>
      <c r="D134" s="128" t="s">
        <v>213</v>
      </c>
      <c r="E134" s="161" t="s">
        <v>26</v>
      </c>
      <c r="F134" s="162"/>
      <c r="G134" s="129" t="s">
        <v>848</v>
      </c>
      <c r="H134" s="131">
        <v>2.91</v>
      </c>
      <c r="I134" s="132">
        <f t="shared" si="3"/>
        <v>8.73</v>
      </c>
      <c r="J134" s="108"/>
    </row>
    <row r="135" spans="1:10" ht="204">
      <c r="A135" s="107"/>
      <c r="B135" s="126">
        <v>3</v>
      </c>
      <c r="C135" s="127" t="s">
        <v>792</v>
      </c>
      <c r="D135" s="128" t="s">
        <v>26</v>
      </c>
      <c r="E135" s="161" t="s">
        <v>107</v>
      </c>
      <c r="F135" s="162"/>
      <c r="G135" s="129" t="s">
        <v>849</v>
      </c>
      <c r="H135" s="131">
        <v>2.39</v>
      </c>
      <c r="I135" s="132">
        <f t="shared" si="3"/>
        <v>7.17</v>
      </c>
      <c r="J135" s="108"/>
    </row>
    <row r="136" spans="1:10" ht="204">
      <c r="A136" s="107"/>
      <c r="B136" s="126">
        <v>3</v>
      </c>
      <c r="C136" s="127" t="s">
        <v>792</v>
      </c>
      <c r="D136" s="128" t="s">
        <v>26</v>
      </c>
      <c r="E136" s="161" t="s">
        <v>210</v>
      </c>
      <c r="F136" s="162"/>
      <c r="G136" s="129" t="s">
        <v>849</v>
      </c>
      <c r="H136" s="131">
        <v>2.39</v>
      </c>
      <c r="I136" s="132">
        <f t="shared" si="3"/>
        <v>7.17</v>
      </c>
      <c r="J136" s="108"/>
    </row>
    <row r="137" spans="1:10" ht="204">
      <c r="A137" s="107"/>
      <c r="B137" s="126">
        <v>3</v>
      </c>
      <c r="C137" s="127" t="s">
        <v>792</v>
      </c>
      <c r="D137" s="128" t="s">
        <v>26</v>
      </c>
      <c r="E137" s="161" t="s">
        <v>263</v>
      </c>
      <c r="F137" s="162"/>
      <c r="G137" s="129" t="s">
        <v>849</v>
      </c>
      <c r="H137" s="131">
        <v>2.39</v>
      </c>
      <c r="I137" s="132">
        <f t="shared" si="3"/>
        <v>7.17</v>
      </c>
      <c r="J137" s="108"/>
    </row>
    <row r="138" spans="1:10" ht="204">
      <c r="A138" s="107"/>
      <c r="B138" s="126">
        <v>3</v>
      </c>
      <c r="C138" s="127" t="s">
        <v>792</v>
      </c>
      <c r="D138" s="128" t="s">
        <v>26</v>
      </c>
      <c r="E138" s="161" t="s">
        <v>265</v>
      </c>
      <c r="F138" s="162"/>
      <c r="G138" s="129" t="s">
        <v>849</v>
      </c>
      <c r="H138" s="131">
        <v>2.39</v>
      </c>
      <c r="I138" s="132">
        <f t="shared" si="3"/>
        <v>7.17</v>
      </c>
      <c r="J138" s="108"/>
    </row>
    <row r="139" spans="1:10" ht="204">
      <c r="A139" s="107"/>
      <c r="B139" s="126">
        <v>3</v>
      </c>
      <c r="C139" s="127" t="s">
        <v>792</v>
      </c>
      <c r="D139" s="128" t="s">
        <v>26</v>
      </c>
      <c r="E139" s="161" t="s">
        <v>310</v>
      </c>
      <c r="F139" s="162"/>
      <c r="G139" s="129" t="s">
        <v>849</v>
      </c>
      <c r="H139" s="131">
        <v>2.39</v>
      </c>
      <c r="I139" s="132">
        <f t="shared" si="3"/>
        <v>7.17</v>
      </c>
      <c r="J139" s="108"/>
    </row>
    <row r="140" spans="1:10" ht="168">
      <c r="A140" s="107"/>
      <c r="B140" s="126">
        <v>10</v>
      </c>
      <c r="C140" s="127" t="s">
        <v>793</v>
      </c>
      <c r="D140" s="128" t="s">
        <v>635</v>
      </c>
      <c r="E140" s="161" t="s">
        <v>26</v>
      </c>
      <c r="F140" s="162"/>
      <c r="G140" s="129" t="s">
        <v>794</v>
      </c>
      <c r="H140" s="131">
        <v>2.78</v>
      </c>
      <c r="I140" s="132">
        <f t="shared" si="3"/>
        <v>27.799999999999997</v>
      </c>
      <c r="J140" s="108"/>
    </row>
    <row r="141" spans="1:10" ht="216">
      <c r="A141" s="107"/>
      <c r="B141" s="126">
        <v>3</v>
      </c>
      <c r="C141" s="127" t="s">
        <v>795</v>
      </c>
      <c r="D141" s="128" t="s">
        <v>26</v>
      </c>
      <c r="E141" s="161" t="s">
        <v>107</v>
      </c>
      <c r="F141" s="162"/>
      <c r="G141" s="129" t="s">
        <v>850</v>
      </c>
      <c r="H141" s="131">
        <v>4.2</v>
      </c>
      <c r="I141" s="132">
        <f t="shared" si="3"/>
        <v>12.600000000000001</v>
      </c>
      <c r="J141" s="108"/>
    </row>
    <row r="142" spans="1:10" ht="216">
      <c r="A142" s="107"/>
      <c r="B142" s="126">
        <v>3</v>
      </c>
      <c r="C142" s="127" t="s">
        <v>795</v>
      </c>
      <c r="D142" s="128" t="s">
        <v>26</v>
      </c>
      <c r="E142" s="161" t="s">
        <v>210</v>
      </c>
      <c r="F142" s="162"/>
      <c r="G142" s="129" t="s">
        <v>850</v>
      </c>
      <c r="H142" s="131">
        <v>4.2</v>
      </c>
      <c r="I142" s="132">
        <f t="shared" si="3"/>
        <v>12.600000000000001</v>
      </c>
      <c r="J142" s="108"/>
    </row>
    <row r="143" spans="1:10" ht="216">
      <c r="A143" s="107"/>
      <c r="B143" s="126">
        <v>3</v>
      </c>
      <c r="C143" s="127" t="s">
        <v>795</v>
      </c>
      <c r="D143" s="128" t="s">
        <v>26</v>
      </c>
      <c r="E143" s="161" t="s">
        <v>263</v>
      </c>
      <c r="F143" s="162"/>
      <c r="G143" s="129" t="s">
        <v>850</v>
      </c>
      <c r="H143" s="131">
        <v>4.2</v>
      </c>
      <c r="I143" s="132">
        <f t="shared" si="3"/>
        <v>12.600000000000001</v>
      </c>
      <c r="J143" s="108"/>
    </row>
    <row r="144" spans="1:10" ht="216">
      <c r="A144" s="107"/>
      <c r="B144" s="126">
        <v>3</v>
      </c>
      <c r="C144" s="127" t="s">
        <v>795</v>
      </c>
      <c r="D144" s="128" t="s">
        <v>26</v>
      </c>
      <c r="E144" s="161" t="s">
        <v>265</v>
      </c>
      <c r="F144" s="162"/>
      <c r="G144" s="129" t="s">
        <v>850</v>
      </c>
      <c r="H144" s="131">
        <v>4.2</v>
      </c>
      <c r="I144" s="132">
        <f t="shared" si="3"/>
        <v>12.600000000000001</v>
      </c>
      <c r="J144" s="108"/>
    </row>
    <row r="145" spans="1:10" ht="216">
      <c r="A145" s="107"/>
      <c r="B145" s="126">
        <v>3</v>
      </c>
      <c r="C145" s="127" t="s">
        <v>795</v>
      </c>
      <c r="D145" s="128" t="s">
        <v>26</v>
      </c>
      <c r="E145" s="161" t="s">
        <v>310</v>
      </c>
      <c r="F145" s="162"/>
      <c r="G145" s="129" t="s">
        <v>850</v>
      </c>
      <c r="H145" s="131">
        <v>4.2</v>
      </c>
      <c r="I145" s="132">
        <f t="shared" si="3"/>
        <v>12.600000000000001</v>
      </c>
      <c r="J145" s="108"/>
    </row>
    <row r="146" spans="1:10" ht="252">
      <c r="A146" s="107"/>
      <c r="B146" s="126">
        <v>1</v>
      </c>
      <c r="C146" s="127" t="s">
        <v>796</v>
      </c>
      <c r="D146" s="128" t="s">
        <v>26</v>
      </c>
      <c r="E146" s="161" t="s">
        <v>107</v>
      </c>
      <c r="F146" s="162"/>
      <c r="G146" s="129" t="s">
        <v>797</v>
      </c>
      <c r="H146" s="131">
        <v>2.61</v>
      </c>
      <c r="I146" s="132">
        <f t="shared" si="3"/>
        <v>2.61</v>
      </c>
      <c r="J146" s="108"/>
    </row>
    <row r="147" spans="1:10" ht="252">
      <c r="A147" s="107"/>
      <c r="B147" s="126">
        <v>1</v>
      </c>
      <c r="C147" s="127" t="s">
        <v>796</v>
      </c>
      <c r="D147" s="128" t="s">
        <v>26</v>
      </c>
      <c r="E147" s="161" t="s">
        <v>210</v>
      </c>
      <c r="F147" s="162"/>
      <c r="G147" s="129" t="s">
        <v>797</v>
      </c>
      <c r="H147" s="131">
        <v>2.61</v>
      </c>
      <c r="I147" s="132">
        <f t="shared" si="3"/>
        <v>2.61</v>
      </c>
      <c r="J147" s="108"/>
    </row>
    <row r="148" spans="1:10" ht="252">
      <c r="A148" s="107"/>
      <c r="B148" s="126">
        <v>1</v>
      </c>
      <c r="C148" s="127" t="s">
        <v>796</v>
      </c>
      <c r="D148" s="128" t="s">
        <v>26</v>
      </c>
      <c r="E148" s="161" t="s">
        <v>263</v>
      </c>
      <c r="F148" s="162"/>
      <c r="G148" s="129" t="s">
        <v>797</v>
      </c>
      <c r="H148" s="131">
        <v>2.61</v>
      </c>
      <c r="I148" s="132">
        <f t="shared" si="3"/>
        <v>2.61</v>
      </c>
      <c r="J148" s="108"/>
    </row>
    <row r="149" spans="1:10" ht="252">
      <c r="A149" s="107"/>
      <c r="B149" s="126">
        <v>1</v>
      </c>
      <c r="C149" s="127" t="s">
        <v>796</v>
      </c>
      <c r="D149" s="128" t="s">
        <v>26</v>
      </c>
      <c r="E149" s="161" t="s">
        <v>265</v>
      </c>
      <c r="F149" s="162"/>
      <c r="G149" s="129" t="s">
        <v>797</v>
      </c>
      <c r="H149" s="131">
        <v>2.61</v>
      </c>
      <c r="I149" s="132">
        <f t="shared" si="3"/>
        <v>2.61</v>
      </c>
      <c r="J149" s="108"/>
    </row>
    <row r="150" spans="1:10" ht="252">
      <c r="A150" s="107"/>
      <c r="B150" s="126">
        <v>1</v>
      </c>
      <c r="C150" s="127" t="s">
        <v>796</v>
      </c>
      <c r="D150" s="128" t="s">
        <v>26</v>
      </c>
      <c r="E150" s="161" t="s">
        <v>310</v>
      </c>
      <c r="F150" s="162"/>
      <c r="G150" s="129" t="s">
        <v>797</v>
      </c>
      <c r="H150" s="131">
        <v>2.61</v>
      </c>
      <c r="I150" s="132">
        <f t="shared" ref="I150:I181" si="4">H150*B150</f>
        <v>2.61</v>
      </c>
      <c r="J150" s="108"/>
    </row>
    <row r="151" spans="1:10" ht="240">
      <c r="A151" s="107"/>
      <c r="B151" s="126">
        <v>2</v>
      </c>
      <c r="C151" s="127" t="s">
        <v>798</v>
      </c>
      <c r="D151" s="128" t="s">
        <v>26</v>
      </c>
      <c r="E151" s="161" t="s">
        <v>266</v>
      </c>
      <c r="F151" s="162"/>
      <c r="G151" s="129" t="s">
        <v>851</v>
      </c>
      <c r="H151" s="131">
        <v>2.15</v>
      </c>
      <c r="I151" s="132">
        <f t="shared" si="4"/>
        <v>4.3</v>
      </c>
      <c r="J151" s="108"/>
    </row>
    <row r="152" spans="1:10" ht="240">
      <c r="A152" s="107"/>
      <c r="B152" s="126">
        <v>1</v>
      </c>
      <c r="C152" s="127" t="s">
        <v>798</v>
      </c>
      <c r="D152" s="128" t="s">
        <v>26</v>
      </c>
      <c r="E152" s="161" t="s">
        <v>267</v>
      </c>
      <c r="F152" s="162"/>
      <c r="G152" s="129" t="s">
        <v>851</v>
      </c>
      <c r="H152" s="131">
        <v>2.15</v>
      </c>
      <c r="I152" s="132">
        <f t="shared" si="4"/>
        <v>2.15</v>
      </c>
      <c r="J152" s="108"/>
    </row>
    <row r="153" spans="1:10" ht="240">
      <c r="A153" s="107"/>
      <c r="B153" s="126">
        <v>2</v>
      </c>
      <c r="C153" s="127" t="s">
        <v>798</v>
      </c>
      <c r="D153" s="128" t="s">
        <v>26</v>
      </c>
      <c r="E153" s="161" t="s">
        <v>310</v>
      </c>
      <c r="F153" s="162"/>
      <c r="G153" s="129" t="s">
        <v>851</v>
      </c>
      <c r="H153" s="131">
        <v>2.15</v>
      </c>
      <c r="I153" s="132">
        <f t="shared" si="4"/>
        <v>4.3</v>
      </c>
      <c r="J153" s="108"/>
    </row>
    <row r="154" spans="1:10" ht="204">
      <c r="A154" s="107"/>
      <c r="B154" s="126">
        <v>20</v>
      </c>
      <c r="C154" s="127" t="s">
        <v>799</v>
      </c>
      <c r="D154" s="128" t="s">
        <v>26</v>
      </c>
      <c r="E154" s="161" t="s">
        <v>348</v>
      </c>
      <c r="F154" s="162"/>
      <c r="G154" s="129" t="s">
        <v>800</v>
      </c>
      <c r="H154" s="131">
        <v>5.37</v>
      </c>
      <c r="I154" s="132">
        <f t="shared" si="4"/>
        <v>107.4</v>
      </c>
      <c r="J154" s="108"/>
    </row>
    <row r="155" spans="1:10" ht="216">
      <c r="A155" s="107"/>
      <c r="B155" s="126">
        <v>10</v>
      </c>
      <c r="C155" s="127" t="s">
        <v>801</v>
      </c>
      <c r="D155" s="128" t="s">
        <v>26</v>
      </c>
      <c r="E155" s="161" t="s">
        <v>239</v>
      </c>
      <c r="F155" s="162"/>
      <c r="G155" s="129" t="s">
        <v>802</v>
      </c>
      <c r="H155" s="131">
        <v>5.83</v>
      </c>
      <c r="I155" s="132">
        <f t="shared" si="4"/>
        <v>58.3</v>
      </c>
      <c r="J155" s="108"/>
    </row>
    <row r="156" spans="1:10" ht="216">
      <c r="A156" s="107"/>
      <c r="B156" s="126">
        <v>10</v>
      </c>
      <c r="C156" s="127" t="s">
        <v>801</v>
      </c>
      <c r="D156" s="128" t="s">
        <v>26</v>
      </c>
      <c r="E156" s="161" t="s">
        <v>348</v>
      </c>
      <c r="F156" s="162"/>
      <c r="G156" s="129" t="s">
        <v>802</v>
      </c>
      <c r="H156" s="131">
        <v>5.83</v>
      </c>
      <c r="I156" s="132">
        <f t="shared" si="4"/>
        <v>58.3</v>
      </c>
      <c r="J156" s="108"/>
    </row>
    <row r="157" spans="1:10" ht="216">
      <c r="A157" s="107"/>
      <c r="B157" s="126">
        <v>10</v>
      </c>
      <c r="C157" s="127" t="s">
        <v>801</v>
      </c>
      <c r="D157" s="128" t="s">
        <v>26</v>
      </c>
      <c r="E157" s="161" t="s">
        <v>528</v>
      </c>
      <c r="F157" s="162"/>
      <c r="G157" s="129" t="s">
        <v>802</v>
      </c>
      <c r="H157" s="131">
        <v>5.83</v>
      </c>
      <c r="I157" s="132">
        <f t="shared" si="4"/>
        <v>58.3</v>
      </c>
      <c r="J157" s="108"/>
    </row>
    <row r="158" spans="1:10" ht="336">
      <c r="A158" s="107"/>
      <c r="B158" s="126">
        <v>35</v>
      </c>
      <c r="C158" s="127" t="s">
        <v>803</v>
      </c>
      <c r="D158" s="128" t="s">
        <v>26</v>
      </c>
      <c r="E158" s="161" t="s">
        <v>804</v>
      </c>
      <c r="F158" s="162"/>
      <c r="G158" s="129" t="s">
        <v>805</v>
      </c>
      <c r="H158" s="131">
        <v>4.28</v>
      </c>
      <c r="I158" s="132">
        <f t="shared" si="4"/>
        <v>149.80000000000001</v>
      </c>
      <c r="J158" s="108"/>
    </row>
    <row r="159" spans="1:10" ht="336">
      <c r="A159" s="107"/>
      <c r="B159" s="126">
        <v>35</v>
      </c>
      <c r="C159" s="127" t="s">
        <v>806</v>
      </c>
      <c r="D159" s="128" t="s">
        <v>26</v>
      </c>
      <c r="E159" s="161" t="s">
        <v>314</v>
      </c>
      <c r="F159" s="162"/>
      <c r="G159" s="129" t="s">
        <v>807</v>
      </c>
      <c r="H159" s="131">
        <v>4.3099999999999996</v>
      </c>
      <c r="I159" s="132">
        <f t="shared" si="4"/>
        <v>150.85</v>
      </c>
      <c r="J159" s="108"/>
    </row>
    <row r="160" spans="1:10" ht="324">
      <c r="A160" s="107"/>
      <c r="B160" s="126">
        <v>10</v>
      </c>
      <c r="C160" s="127" t="s">
        <v>808</v>
      </c>
      <c r="D160" s="128" t="s">
        <v>26</v>
      </c>
      <c r="E160" s="161" t="s">
        <v>294</v>
      </c>
      <c r="F160" s="162"/>
      <c r="G160" s="129" t="s">
        <v>809</v>
      </c>
      <c r="H160" s="131">
        <v>3.96</v>
      </c>
      <c r="I160" s="132">
        <f t="shared" si="4"/>
        <v>39.6</v>
      </c>
      <c r="J160" s="108"/>
    </row>
    <row r="161" spans="1:10" ht="348">
      <c r="A161" s="107"/>
      <c r="B161" s="126">
        <v>20</v>
      </c>
      <c r="C161" s="127" t="s">
        <v>810</v>
      </c>
      <c r="D161" s="128" t="s">
        <v>26</v>
      </c>
      <c r="E161" s="161"/>
      <c r="F161" s="162"/>
      <c r="G161" s="129" t="s">
        <v>811</v>
      </c>
      <c r="H161" s="131">
        <v>5.7</v>
      </c>
      <c r="I161" s="132">
        <f t="shared" si="4"/>
        <v>114</v>
      </c>
      <c r="J161" s="108"/>
    </row>
    <row r="162" spans="1:10" ht="288">
      <c r="A162" s="107"/>
      <c r="B162" s="126">
        <v>1</v>
      </c>
      <c r="C162" s="127" t="s">
        <v>812</v>
      </c>
      <c r="D162" s="128" t="s">
        <v>699</v>
      </c>
      <c r="E162" s="161"/>
      <c r="F162" s="162"/>
      <c r="G162" s="129" t="s">
        <v>813</v>
      </c>
      <c r="H162" s="131">
        <v>20.9</v>
      </c>
      <c r="I162" s="132">
        <f t="shared" si="4"/>
        <v>20.9</v>
      </c>
      <c r="J162" s="108"/>
    </row>
    <row r="163" spans="1:10" ht="60">
      <c r="A163" s="107"/>
      <c r="B163" s="126">
        <v>300</v>
      </c>
      <c r="C163" s="127" t="s">
        <v>814</v>
      </c>
      <c r="D163" s="128" t="s">
        <v>314</v>
      </c>
      <c r="E163" s="161"/>
      <c r="F163" s="162"/>
      <c r="G163" s="129" t="s">
        <v>815</v>
      </c>
      <c r="H163" s="131">
        <v>1.03</v>
      </c>
      <c r="I163" s="132">
        <f t="shared" si="4"/>
        <v>309</v>
      </c>
      <c r="J163" s="108"/>
    </row>
    <row r="164" spans="1:10" ht="108">
      <c r="A164" s="107"/>
      <c r="B164" s="126">
        <v>105</v>
      </c>
      <c r="C164" s="127" t="s">
        <v>816</v>
      </c>
      <c r="D164" s="128" t="s">
        <v>107</v>
      </c>
      <c r="E164" s="161"/>
      <c r="F164" s="162"/>
      <c r="G164" s="129" t="s">
        <v>817</v>
      </c>
      <c r="H164" s="131">
        <v>0.3</v>
      </c>
      <c r="I164" s="132">
        <f t="shared" si="4"/>
        <v>31.5</v>
      </c>
      <c r="J164" s="108"/>
    </row>
    <row r="165" spans="1:10" ht="108">
      <c r="A165" s="107"/>
      <c r="B165" s="126">
        <v>60</v>
      </c>
      <c r="C165" s="127" t="s">
        <v>816</v>
      </c>
      <c r="D165" s="128" t="s">
        <v>210</v>
      </c>
      <c r="E165" s="161"/>
      <c r="F165" s="162"/>
      <c r="G165" s="129" t="s">
        <v>817</v>
      </c>
      <c r="H165" s="131">
        <v>0.3</v>
      </c>
      <c r="I165" s="132">
        <f t="shared" si="4"/>
        <v>18</v>
      </c>
      <c r="J165" s="108"/>
    </row>
    <row r="166" spans="1:10" ht="108">
      <c r="A166" s="107"/>
      <c r="B166" s="126">
        <v>10</v>
      </c>
      <c r="C166" s="127" t="s">
        <v>816</v>
      </c>
      <c r="D166" s="128" t="s">
        <v>263</v>
      </c>
      <c r="E166" s="161"/>
      <c r="F166" s="162"/>
      <c r="G166" s="129" t="s">
        <v>817</v>
      </c>
      <c r="H166" s="131">
        <v>0.3</v>
      </c>
      <c r="I166" s="132">
        <f t="shared" si="4"/>
        <v>3</v>
      </c>
      <c r="J166" s="108"/>
    </row>
    <row r="167" spans="1:10" ht="108">
      <c r="A167" s="107"/>
      <c r="B167" s="126">
        <v>10</v>
      </c>
      <c r="C167" s="127" t="s">
        <v>816</v>
      </c>
      <c r="D167" s="128" t="s">
        <v>214</v>
      </c>
      <c r="E167" s="161"/>
      <c r="F167" s="162"/>
      <c r="G167" s="129" t="s">
        <v>817</v>
      </c>
      <c r="H167" s="131">
        <v>0.3</v>
      </c>
      <c r="I167" s="132">
        <f t="shared" si="4"/>
        <v>3</v>
      </c>
      <c r="J167" s="108"/>
    </row>
    <row r="168" spans="1:10" ht="108">
      <c r="A168" s="107"/>
      <c r="B168" s="126">
        <v>10</v>
      </c>
      <c r="C168" s="127" t="s">
        <v>816</v>
      </c>
      <c r="D168" s="128" t="s">
        <v>310</v>
      </c>
      <c r="E168" s="161"/>
      <c r="F168" s="162"/>
      <c r="G168" s="129" t="s">
        <v>817</v>
      </c>
      <c r="H168" s="131">
        <v>0.3</v>
      </c>
      <c r="I168" s="132">
        <f t="shared" si="4"/>
        <v>3</v>
      </c>
      <c r="J168" s="108"/>
    </row>
    <row r="169" spans="1:10" ht="108">
      <c r="A169" s="107"/>
      <c r="B169" s="126">
        <v>21</v>
      </c>
      <c r="C169" s="127" t="s">
        <v>816</v>
      </c>
      <c r="D169" s="128" t="s">
        <v>311</v>
      </c>
      <c r="E169" s="161"/>
      <c r="F169" s="162"/>
      <c r="G169" s="129" t="s">
        <v>817</v>
      </c>
      <c r="H169" s="131">
        <v>0.3</v>
      </c>
      <c r="I169" s="132">
        <f t="shared" si="4"/>
        <v>6.3</v>
      </c>
      <c r="J169" s="108"/>
    </row>
    <row r="170" spans="1:10" ht="120">
      <c r="A170" s="107"/>
      <c r="B170" s="126">
        <v>5</v>
      </c>
      <c r="C170" s="127" t="s">
        <v>818</v>
      </c>
      <c r="D170" s="128" t="s">
        <v>107</v>
      </c>
      <c r="E170" s="161"/>
      <c r="F170" s="162"/>
      <c r="G170" s="129" t="s">
        <v>819</v>
      </c>
      <c r="H170" s="131">
        <v>0.38</v>
      </c>
      <c r="I170" s="132">
        <f t="shared" si="4"/>
        <v>1.9</v>
      </c>
      <c r="J170" s="108"/>
    </row>
    <row r="171" spans="1:10" ht="120">
      <c r="A171" s="107"/>
      <c r="B171" s="126">
        <v>20</v>
      </c>
      <c r="C171" s="127" t="s">
        <v>818</v>
      </c>
      <c r="D171" s="128" t="s">
        <v>210</v>
      </c>
      <c r="E171" s="161"/>
      <c r="F171" s="162"/>
      <c r="G171" s="129" t="s">
        <v>819</v>
      </c>
      <c r="H171" s="131">
        <v>0.38</v>
      </c>
      <c r="I171" s="132">
        <f t="shared" si="4"/>
        <v>7.6</v>
      </c>
      <c r="J171" s="108"/>
    </row>
    <row r="172" spans="1:10" ht="120">
      <c r="A172" s="107"/>
      <c r="B172" s="126">
        <v>15</v>
      </c>
      <c r="C172" s="127" t="s">
        <v>818</v>
      </c>
      <c r="D172" s="128" t="s">
        <v>263</v>
      </c>
      <c r="E172" s="161"/>
      <c r="F172" s="162"/>
      <c r="G172" s="129" t="s">
        <v>819</v>
      </c>
      <c r="H172" s="131">
        <v>0.38</v>
      </c>
      <c r="I172" s="132">
        <f t="shared" si="4"/>
        <v>5.7</v>
      </c>
      <c r="J172" s="108"/>
    </row>
    <row r="173" spans="1:10" ht="120">
      <c r="A173" s="107"/>
      <c r="B173" s="126">
        <v>30</v>
      </c>
      <c r="C173" s="127" t="s">
        <v>818</v>
      </c>
      <c r="D173" s="128" t="s">
        <v>214</v>
      </c>
      <c r="E173" s="161"/>
      <c r="F173" s="162"/>
      <c r="G173" s="129" t="s">
        <v>819</v>
      </c>
      <c r="H173" s="131">
        <v>0.38</v>
      </c>
      <c r="I173" s="132">
        <f t="shared" si="4"/>
        <v>11.4</v>
      </c>
      <c r="J173" s="108"/>
    </row>
    <row r="174" spans="1:10" ht="120">
      <c r="A174" s="107"/>
      <c r="B174" s="126">
        <v>10</v>
      </c>
      <c r="C174" s="127" t="s">
        <v>818</v>
      </c>
      <c r="D174" s="128" t="s">
        <v>265</v>
      </c>
      <c r="E174" s="161"/>
      <c r="F174" s="162"/>
      <c r="G174" s="129" t="s">
        <v>819</v>
      </c>
      <c r="H174" s="131">
        <v>0.38</v>
      </c>
      <c r="I174" s="132">
        <f t="shared" si="4"/>
        <v>3.8</v>
      </c>
      <c r="J174" s="108"/>
    </row>
    <row r="175" spans="1:10" ht="120">
      <c r="A175" s="107"/>
      <c r="B175" s="126">
        <v>10</v>
      </c>
      <c r="C175" s="127" t="s">
        <v>818</v>
      </c>
      <c r="D175" s="128" t="s">
        <v>267</v>
      </c>
      <c r="E175" s="161"/>
      <c r="F175" s="162"/>
      <c r="G175" s="129" t="s">
        <v>819</v>
      </c>
      <c r="H175" s="131">
        <v>0.38</v>
      </c>
      <c r="I175" s="132">
        <f t="shared" si="4"/>
        <v>3.8</v>
      </c>
      <c r="J175" s="108"/>
    </row>
    <row r="176" spans="1:10" ht="276">
      <c r="A176" s="107"/>
      <c r="B176" s="126">
        <v>1</v>
      </c>
      <c r="C176" s="127" t="s">
        <v>820</v>
      </c>
      <c r="D176" s="128" t="s">
        <v>699</v>
      </c>
      <c r="E176" s="161"/>
      <c r="F176" s="162"/>
      <c r="G176" s="129" t="s">
        <v>821</v>
      </c>
      <c r="H176" s="131">
        <v>22.19</v>
      </c>
      <c r="I176" s="132">
        <f t="shared" si="4"/>
        <v>22.19</v>
      </c>
      <c r="J176" s="108"/>
    </row>
    <row r="177" spans="1:10" ht="96">
      <c r="A177" s="107"/>
      <c r="B177" s="126">
        <v>5</v>
      </c>
      <c r="C177" s="127" t="s">
        <v>822</v>
      </c>
      <c r="D177" s="128" t="s">
        <v>273</v>
      </c>
      <c r="E177" s="161" t="s">
        <v>107</v>
      </c>
      <c r="F177" s="162"/>
      <c r="G177" s="129" t="s">
        <v>823</v>
      </c>
      <c r="H177" s="131">
        <v>0.7</v>
      </c>
      <c r="I177" s="132">
        <f t="shared" si="4"/>
        <v>3.5</v>
      </c>
      <c r="J177" s="108"/>
    </row>
    <row r="178" spans="1:10" ht="96">
      <c r="A178" s="107"/>
      <c r="B178" s="126">
        <v>5</v>
      </c>
      <c r="C178" s="127" t="s">
        <v>822</v>
      </c>
      <c r="D178" s="128" t="s">
        <v>273</v>
      </c>
      <c r="E178" s="161" t="s">
        <v>267</v>
      </c>
      <c r="F178" s="162"/>
      <c r="G178" s="129" t="s">
        <v>823</v>
      </c>
      <c r="H178" s="131">
        <v>0.7</v>
      </c>
      <c r="I178" s="132">
        <f t="shared" si="4"/>
        <v>3.5</v>
      </c>
      <c r="J178" s="108"/>
    </row>
    <row r="179" spans="1:10" ht="360">
      <c r="A179" s="107"/>
      <c r="B179" s="126">
        <v>1</v>
      </c>
      <c r="C179" s="127" t="s">
        <v>824</v>
      </c>
      <c r="D179" s="128" t="s">
        <v>699</v>
      </c>
      <c r="E179" s="161"/>
      <c r="F179" s="162"/>
      <c r="G179" s="129" t="s">
        <v>852</v>
      </c>
      <c r="H179" s="131">
        <v>41.54</v>
      </c>
      <c r="I179" s="132">
        <f t="shared" si="4"/>
        <v>41.54</v>
      </c>
      <c r="J179" s="108"/>
    </row>
    <row r="180" spans="1:10" ht="288">
      <c r="A180" s="107"/>
      <c r="B180" s="126">
        <v>5</v>
      </c>
      <c r="C180" s="127" t="s">
        <v>825</v>
      </c>
      <c r="D180" s="128" t="s">
        <v>25</v>
      </c>
      <c r="E180" s="161"/>
      <c r="F180" s="162"/>
      <c r="G180" s="129" t="s">
        <v>853</v>
      </c>
      <c r="H180" s="131">
        <v>9.19</v>
      </c>
      <c r="I180" s="132">
        <f t="shared" si="4"/>
        <v>45.949999999999996</v>
      </c>
      <c r="J180" s="108"/>
    </row>
    <row r="181" spans="1:10" ht="180">
      <c r="A181" s="107"/>
      <c r="B181" s="126">
        <v>1</v>
      </c>
      <c r="C181" s="127" t="s">
        <v>826</v>
      </c>
      <c r="D181" s="128"/>
      <c r="E181" s="161"/>
      <c r="F181" s="162"/>
      <c r="G181" s="129" t="s">
        <v>827</v>
      </c>
      <c r="H181" s="131">
        <v>38.590000000000003</v>
      </c>
      <c r="I181" s="132">
        <f t="shared" si="4"/>
        <v>38.590000000000003</v>
      </c>
      <c r="J181" s="108"/>
    </row>
    <row r="182" spans="1:10" ht="108">
      <c r="A182" s="107"/>
      <c r="B182" s="126">
        <v>100</v>
      </c>
      <c r="C182" s="127" t="s">
        <v>828</v>
      </c>
      <c r="D182" s="128" t="s">
        <v>25</v>
      </c>
      <c r="E182" s="161"/>
      <c r="F182" s="162"/>
      <c r="G182" s="129" t="s">
        <v>829</v>
      </c>
      <c r="H182" s="131">
        <v>0.93</v>
      </c>
      <c r="I182" s="132">
        <f t="shared" ref="I182:I183" si="5">H182*B182</f>
        <v>93</v>
      </c>
      <c r="J182" s="108"/>
    </row>
    <row r="183" spans="1:10" ht="168">
      <c r="A183" s="107"/>
      <c r="B183" s="102">
        <v>1</v>
      </c>
      <c r="C183" s="10" t="s">
        <v>830</v>
      </c>
      <c r="D183" s="111"/>
      <c r="E183" s="174"/>
      <c r="F183" s="175"/>
      <c r="G183" s="11" t="s">
        <v>831</v>
      </c>
      <c r="H183" s="12">
        <v>17.489999999999998</v>
      </c>
      <c r="I183" s="103">
        <f t="shared" si="5"/>
        <v>17.489999999999998</v>
      </c>
      <c r="J183" s="108"/>
    </row>
  </sheetData>
  <mergeCells count="166">
    <mergeCell ref="E183:F183"/>
    <mergeCell ref="E178:F178"/>
    <mergeCell ref="E179:F179"/>
    <mergeCell ref="E180:F180"/>
    <mergeCell ref="E181:F181"/>
    <mergeCell ref="E182:F182"/>
    <mergeCell ref="E173:F173"/>
    <mergeCell ref="E174:F174"/>
    <mergeCell ref="E175:F175"/>
    <mergeCell ref="E176:F176"/>
    <mergeCell ref="E177:F177"/>
    <mergeCell ref="E168:F168"/>
    <mergeCell ref="E169:F169"/>
    <mergeCell ref="E170:F170"/>
    <mergeCell ref="E171:F171"/>
    <mergeCell ref="E172:F172"/>
    <mergeCell ref="E163:F163"/>
    <mergeCell ref="E164:F164"/>
    <mergeCell ref="E165:F165"/>
    <mergeCell ref="E166:F166"/>
    <mergeCell ref="E167:F167"/>
    <mergeCell ref="E158:F158"/>
    <mergeCell ref="E159:F159"/>
    <mergeCell ref="E160:F160"/>
    <mergeCell ref="E161:F161"/>
    <mergeCell ref="E162:F162"/>
    <mergeCell ref="E153:F153"/>
    <mergeCell ref="E154:F154"/>
    <mergeCell ref="E155:F155"/>
    <mergeCell ref="E156:F156"/>
    <mergeCell ref="E157:F157"/>
    <mergeCell ref="E148:F148"/>
    <mergeCell ref="E149:F149"/>
    <mergeCell ref="E150:F150"/>
    <mergeCell ref="E151:F151"/>
    <mergeCell ref="E152:F152"/>
    <mergeCell ref="E143:F143"/>
    <mergeCell ref="E144:F144"/>
    <mergeCell ref="E145:F145"/>
    <mergeCell ref="E146:F146"/>
    <mergeCell ref="E147:F147"/>
    <mergeCell ref="E138:F138"/>
    <mergeCell ref="E139:F139"/>
    <mergeCell ref="E140:F140"/>
    <mergeCell ref="E141:F141"/>
    <mergeCell ref="E142:F142"/>
    <mergeCell ref="E133:F133"/>
    <mergeCell ref="E134:F134"/>
    <mergeCell ref="E135:F135"/>
    <mergeCell ref="E136:F136"/>
    <mergeCell ref="E137:F137"/>
    <mergeCell ref="E128:F128"/>
    <mergeCell ref="E129:F129"/>
    <mergeCell ref="E130:F130"/>
    <mergeCell ref="E131:F131"/>
    <mergeCell ref="E132:F132"/>
    <mergeCell ref="E123:F123"/>
    <mergeCell ref="E124:F124"/>
    <mergeCell ref="E125:F125"/>
    <mergeCell ref="E126:F126"/>
    <mergeCell ref="E127:F127"/>
    <mergeCell ref="E118:F118"/>
    <mergeCell ref="E119:F119"/>
    <mergeCell ref="E120:F120"/>
    <mergeCell ref="E121:F121"/>
    <mergeCell ref="E122:F122"/>
    <mergeCell ref="E113:F113"/>
    <mergeCell ref="E114:F114"/>
    <mergeCell ref="E115:F115"/>
    <mergeCell ref="E116:F116"/>
    <mergeCell ref="E117:F117"/>
    <mergeCell ref="E108:F108"/>
    <mergeCell ref="E109:F109"/>
    <mergeCell ref="E110:F110"/>
    <mergeCell ref="E111:F111"/>
    <mergeCell ref="E112:F112"/>
    <mergeCell ref="E103:F103"/>
    <mergeCell ref="E104:F104"/>
    <mergeCell ref="E105:F105"/>
    <mergeCell ref="E106:F106"/>
    <mergeCell ref="E107:F107"/>
    <mergeCell ref="E98:F98"/>
    <mergeCell ref="E99:F99"/>
    <mergeCell ref="E100:F100"/>
    <mergeCell ref="E101:F101"/>
    <mergeCell ref="E102:F102"/>
    <mergeCell ref="E93:F93"/>
    <mergeCell ref="E94:F94"/>
    <mergeCell ref="E95:F95"/>
    <mergeCell ref="E96:F96"/>
    <mergeCell ref="E97:F97"/>
    <mergeCell ref="E88:F88"/>
    <mergeCell ref="E89:F89"/>
    <mergeCell ref="E90:F90"/>
    <mergeCell ref="E91:F91"/>
    <mergeCell ref="E92:F92"/>
    <mergeCell ref="E83:F83"/>
    <mergeCell ref="E84:F84"/>
    <mergeCell ref="E85:F85"/>
    <mergeCell ref="E86:F86"/>
    <mergeCell ref="E87:F87"/>
    <mergeCell ref="E78:F78"/>
    <mergeCell ref="E79:F79"/>
    <mergeCell ref="E80:F80"/>
    <mergeCell ref="E81:F81"/>
    <mergeCell ref="E82:F82"/>
    <mergeCell ref="E73:F73"/>
    <mergeCell ref="E74:F74"/>
    <mergeCell ref="E75:F75"/>
    <mergeCell ref="E76:F76"/>
    <mergeCell ref="E77:F77"/>
    <mergeCell ref="E68:F68"/>
    <mergeCell ref="E69:F69"/>
    <mergeCell ref="E70:F70"/>
    <mergeCell ref="E71:F71"/>
    <mergeCell ref="E72:F72"/>
    <mergeCell ref="E63:F63"/>
    <mergeCell ref="E64:F64"/>
    <mergeCell ref="E65:F65"/>
    <mergeCell ref="E66:F66"/>
    <mergeCell ref="E67:F67"/>
    <mergeCell ref="E59:F59"/>
    <mergeCell ref="E60:F60"/>
    <mergeCell ref="E61:F61"/>
    <mergeCell ref="E62:F62"/>
    <mergeCell ref="E53:F53"/>
    <mergeCell ref="E54:F54"/>
    <mergeCell ref="E55:F55"/>
    <mergeCell ref="E56:F56"/>
    <mergeCell ref="E57:F57"/>
    <mergeCell ref="E50:F50"/>
    <mergeCell ref="E51:F51"/>
    <mergeCell ref="E52:F52"/>
    <mergeCell ref="E43:F43"/>
    <mergeCell ref="E44:F44"/>
    <mergeCell ref="E45:F45"/>
    <mergeCell ref="E46:F46"/>
    <mergeCell ref="E47:F47"/>
    <mergeCell ref="E58:F58"/>
    <mergeCell ref="E41:F41"/>
    <mergeCell ref="E42:F42"/>
    <mergeCell ref="E33:F33"/>
    <mergeCell ref="E34:F34"/>
    <mergeCell ref="E35:F35"/>
    <mergeCell ref="E36:F36"/>
    <mergeCell ref="E37:F37"/>
    <mergeCell ref="E48:F48"/>
    <mergeCell ref="E49:F49"/>
    <mergeCell ref="E32:F32"/>
    <mergeCell ref="E23:F23"/>
    <mergeCell ref="E24:F24"/>
    <mergeCell ref="E25:F25"/>
    <mergeCell ref="E26:F26"/>
    <mergeCell ref="E27:F27"/>
    <mergeCell ref="E38:F38"/>
    <mergeCell ref="E39:F39"/>
    <mergeCell ref="E40:F40"/>
    <mergeCell ref="I10:I11"/>
    <mergeCell ref="I14:I15"/>
    <mergeCell ref="E20:F20"/>
    <mergeCell ref="E21:F21"/>
    <mergeCell ref="E22:F22"/>
    <mergeCell ref="E28:F28"/>
    <mergeCell ref="E29:F29"/>
    <mergeCell ref="E30:F30"/>
    <mergeCell ref="E31:F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37C3E-5BD3-46CC-99FD-9E3BF3001A29}">
  <sheetPr>
    <tabColor rgb="FF92D050"/>
  </sheetPr>
  <dimension ref="A1:L193"/>
  <sheetViews>
    <sheetView topLeftCell="A160" zoomScale="90" zoomScaleNormal="90" workbookViewId="0">
      <selection activeCell="J188" sqref="J18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07"/>
      <c r="B2" s="116" t="s">
        <v>134</v>
      </c>
      <c r="C2" s="112"/>
      <c r="D2" s="112"/>
      <c r="E2" s="112"/>
      <c r="F2" s="112"/>
      <c r="G2" s="112"/>
      <c r="H2" s="112"/>
      <c r="I2" s="112"/>
      <c r="J2" s="117" t="s">
        <v>140</v>
      </c>
      <c r="K2" s="108"/>
    </row>
    <row r="3" spans="1:11">
      <c r="A3" s="107"/>
      <c r="B3" s="113" t="s">
        <v>135</v>
      </c>
      <c r="C3" s="112"/>
      <c r="D3" s="112"/>
      <c r="E3" s="112"/>
      <c r="F3" s="112"/>
      <c r="G3" s="112"/>
      <c r="H3" s="112"/>
      <c r="I3" s="112"/>
      <c r="J3" s="112"/>
      <c r="K3" s="108"/>
    </row>
    <row r="4" spans="1:11">
      <c r="A4" s="107"/>
      <c r="B4" s="113" t="s">
        <v>136</v>
      </c>
      <c r="C4" s="112"/>
      <c r="D4" s="112"/>
      <c r="E4" s="112"/>
      <c r="F4" s="112"/>
      <c r="G4" s="112"/>
      <c r="H4" s="112"/>
      <c r="I4" s="112"/>
      <c r="J4" s="112"/>
      <c r="K4" s="108"/>
    </row>
    <row r="5" spans="1:11">
      <c r="A5" s="107"/>
      <c r="B5" s="113" t="s">
        <v>137</v>
      </c>
      <c r="C5" s="112"/>
      <c r="D5" s="112"/>
      <c r="E5" s="112"/>
      <c r="F5" s="112"/>
      <c r="G5" s="112"/>
      <c r="H5" s="112"/>
      <c r="I5" s="112"/>
      <c r="J5" s="112"/>
      <c r="K5" s="108"/>
    </row>
    <row r="6" spans="1:11">
      <c r="A6" s="107"/>
      <c r="B6" s="113" t="s">
        <v>138</v>
      </c>
      <c r="C6" s="112"/>
      <c r="D6" s="112"/>
      <c r="E6" s="112"/>
      <c r="F6" s="112"/>
      <c r="G6" s="112"/>
      <c r="H6" s="112"/>
      <c r="I6" s="112"/>
      <c r="J6" s="112"/>
      <c r="K6" s="108"/>
    </row>
    <row r="7" spans="1:11">
      <c r="A7" s="107"/>
      <c r="B7" s="113" t="s">
        <v>139</v>
      </c>
      <c r="C7" s="112"/>
      <c r="D7" s="112"/>
      <c r="E7" s="112"/>
      <c r="F7" s="112"/>
      <c r="G7" s="112"/>
      <c r="H7" s="112"/>
      <c r="I7" s="112"/>
      <c r="J7" s="112"/>
      <c r="K7" s="108"/>
    </row>
    <row r="8" spans="1:11">
      <c r="A8" s="107"/>
      <c r="B8" s="112"/>
      <c r="C8" s="112"/>
      <c r="D8" s="112"/>
      <c r="E8" s="112"/>
      <c r="F8" s="112"/>
      <c r="G8" s="112"/>
      <c r="H8" s="112"/>
      <c r="I8" s="112"/>
      <c r="J8" s="112"/>
      <c r="K8" s="108"/>
    </row>
    <row r="9" spans="1:11">
      <c r="A9" s="107"/>
      <c r="B9" s="98" t="s">
        <v>0</v>
      </c>
      <c r="C9" s="99"/>
      <c r="D9" s="99"/>
      <c r="E9" s="99"/>
      <c r="F9" s="100"/>
      <c r="G9" s="95"/>
      <c r="H9" s="96" t="s">
        <v>7</v>
      </c>
      <c r="I9" s="112"/>
      <c r="J9" s="96" t="s">
        <v>195</v>
      </c>
      <c r="K9" s="108"/>
    </row>
    <row r="10" spans="1:11" ht="15" customHeight="1">
      <c r="A10" s="107"/>
      <c r="B10" s="107" t="s">
        <v>710</v>
      </c>
      <c r="C10" s="112"/>
      <c r="D10" s="112"/>
      <c r="E10" s="112"/>
      <c r="F10" s="108"/>
      <c r="G10" s="109"/>
      <c r="H10" s="109" t="s">
        <v>710</v>
      </c>
      <c r="I10" s="112"/>
      <c r="J10" s="163">
        <v>49777</v>
      </c>
      <c r="K10" s="108"/>
    </row>
    <row r="11" spans="1:11">
      <c r="A11" s="107"/>
      <c r="B11" s="107" t="s">
        <v>711</v>
      </c>
      <c r="C11" s="112"/>
      <c r="D11" s="112"/>
      <c r="E11" s="112"/>
      <c r="F11" s="108"/>
      <c r="G11" s="109"/>
      <c r="H11" s="109" t="s">
        <v>711</v>
      </c>
      <c r="I11" s="112"/>
      <c r="J11" s="164"/>
      <c r="K11" s="108"/>
    </row>
    <row r="12" spans="1:11">
      <c r="A12" s="107"/>
      <c r="B12" s="107" t="s">
        <v>712</v>
      </c>
      <c r="C12" s="112"/>
      <c r="D12" s="112"/>
      <c r="E12" s="112"/>
      <c r="F12" s="108"/>
      <c r="G12" s="109"/>
      <c r="H12" s="109" t="s">
        <v>712</v>
      </c>
      <c r="I12" s="112"/>
      <c r="J12" s="112"/>
      <c r="K12" s="108"/>
    </row>
    <row r="13" spans="1:11">
      <c r="A13" s="107"/>
      <c r="B13" s="107" t="s">
        <v>854</v>
      </c>
      <c r="C13" s="112"/>
      <c r="D13" s="112"/>
      <c r="E13" s="112"/>
      <c r="F13" s="108"/>
      <c r="G13" s="109"/>
      <c r="H13" s="109" t="s">
        <v>854</v>
      </c>
      <c r="I13" s="112"/>
      <c r="J13" s="96" t="s">
        <v>11</v>
      </c>
      <c r="K13" s="108"/>
    </row>
    <row r="14" spans="1:11" ht="15" customHeight="1">
      <c r="A14" s="107"/>
      <c r="B14" s="107" t="s">
        <v>708</v>
      </c>
      <c r="C14" s="112"/>
      <c r="D14" s="112"/>
      <c r="E14" s="112"/>
      <c r="F14" s="108"/>
      <c r="G14" s="109"/>
      <c r="H14" s="109" t="s">
        <v>708</v>
      </c>
      <c r="I14" s="112"/>
      <c r="J14" s="165">
        <v>45050</v>
      </c>
      <c r="K14" s="108"/>
    </row>
    <row r="15" spans="1:11" ht="15" customHeight="1">
      <c r="A15" s="107"/>
      <c r="B15" s="6" t="s">
        <v>855</v>
      </c>
      <c r="C15" s="7"/>
      <c r="D15" s="7"/>
      <c r="E15" s="7"/>
      <c r="F15" s="8"/>
      <c r="G15" s="109"/>
      <c r="H15" s="9" t="s">
        <v>855</v>
      </c>
      <c r="I15" s="112"/>
      <c r="J15" s="166"/>
      <c r="K15" s="108"/>
    </row>
    <row r="16" spans="1:11" ht="15" customHeight="1">
      <c r="A16" s="107"/>
      <c r="B16" s="112"/>
      <c r="C16" s="112"/>
      <c r="D16" s="112"/>
      <c r="E16" s="112"/>
      <c r="F16" s="112"/>
      <c r="G16" s="112"/>
      <c r="H16" s="112"/>
      <c r="I16" s="115" t="s">
        <v>142</v>
      </c>
      <c r="J16" s="135">
        <v>38484</v>
      </c>
      <c r="K16" s="108"/>
    </row>
    <row r="17" spans="1:12">
      <c r="A17" s="107"/>
      <c r="B17" s="112" t="s">
        <v>714</v>
      </c>
      <c r="C17" s="112"/>
      <c r="D17" s="112"/>
      <c r="E17" s="112"/>
      <c r="F17" s="112"/>
      <c r="G17" s="112"/>
      <c r="H17" s="112"/>
      <c r="I17" s="115" t="s">
        <v>143</v>
      </c>
      <c r="J17" s="135" t="s">
        <v>709</v>
      </c>
      <c r="K17" s="108"/>
    </row>
    <row r="18" spans="1:12" ht="18">
      <c r="A18" s="107"/>
      <c r="B18" s="112" t="s">
        <v>715</v>
      </c>
      <c r="C18" s="112"/>
      <c r="D18" s="112"/>
      <c r="E18" s="112"/>
      <c r="F18" s="112"/>
      <c r="G18" s="112"/>
      <c r="H18" s="112"/>
      <c r="I18" s="114" t="s">
        <v>258</v>
      </c>
      <c r="J18" s="101" t="s">
        <v>164</v>
      </c>
      <c r="K18" s="108"/>
    </row>
    <row r="19" spans="1:12">
      <c r="A19" s="107"/>
      <c r="B19" s="112"/>
      <c r="C19" s="112"/>
      <c r="D19" s="112"/>
      <c r="E19" s="112"/>
      <c r="F19" s="112"/>
      <c r="G19" s="112"/>
      <c r="H19" s="112"/>
      <c r="I19" s="112"/>
      <c r="J19" s="112"/>
      <c r="K19" s="108"/>
    </row>
    <row r="20" spans="1:12">
      <c r="A20" s="107"/>
      <c r="B20" s="97" t="s">
        <v>198</v>
      </c>
      <c r="C20" s="97" t="s">
        <v>199</v>
      </c>
      <c r="D20" s="110" t="s">
        <v>284</v>
      </c>
      <c r="E20" s="110" t="s">
        <v>200</v>
      </c>
      <c r="F20" s="167" t="s">
        <v>201</v>
      </c>
      <c r="G20" s="168"/>
      <c r="H20" s="97" t="s">
        <v>169</v>
      </c>
      <c r="I20" s="97" t="s">
        <v>202</v>
      </c>
      <c r="J20" s="97" t="s">
        <v>21</v>
      </c>
      <c r="K20" s="108"/>
    </row>
    <row r="21" spans="1:12" ht="13.5" thickBot="1">
      <c r="A21" s="107"/>
      <c r="B21" s="118"/>
      <c r="C21" s="118"/>
      <c r="D21" s="119"/>
      <c r="E21" s="119"/>
      <c r="F21" s="169"/>
      <c r="G21" s="170"/>
      <c r="H21" s="118" t="s">
        <v>141</v>
      </c>
      <c r="I21" s="118"/>
      <c r="J21" s="118"/>
      <c r="K21" s="108"/>
    </row>
    <row r="22" spans="1:12" ht="14.25" thickTop="1" thickBot="1">
      <c r="A22" s="107"/>
      <c r="B22" s="140"/>
      <c r="C22" s="136"/>
      <c r="D22" s="136"/>
      <c r="E22" s="136"/>
      <c r="F22" s="171"/>
      <c r="G22" s="171"/>
      <c r="H22" s="136">
        <v>38484</v>
      </c>
      <c r="I22" s="136"/>
      <c r="J22" s="137"/>
      <c r="K22" s="108"/>
    </row>
    <row r="23" spans="1:12" ht="48.75" thickTop="1">
      <c r="A23" s="107"/>
      <c r="B23" s="126">
        <v>1</v>
      </c>
      <c r="C23" s="127" t="s">
        <v>716</v>
      </c>
      <c r="D23" s="128" t="s">
        <v>716</v>
      </c>
      <c r="E23" s="128" t="s">
        <v>699</v>
      </c>
      <c r="F23" s="161"/>
      <c r="G23" s="162"/>
      <c r="H23" s="129" t="s">
        <v>717</v>
      </c>
      <c r="I23" s="131">
        <v>33.08</v>
      </c>
      <c r="J23" s="132">
        <f t="shared" ref="J23:J86" si="0">I23*B23</f>
        <v>33.08</v>
      </c>
      <c r="K23" s="108"/>
      <c r="L23" s="148" t="s">
        <v>164</v>
      </c>
    </row>
    <row r="24" spans="1:12" ht="24">
      <c r="A24" s="107"/>
      <c r="B24" s="126">
        <v>10</v>
      </c>
      <c r="C24" s="127" t="s">
        <v>718</v>
      </c>
      <c r="D24" s="128" t="s">
        <v>718</v>
      </c>
      <c r="E24" s="128" t="s">
        <v>23</v>
      </c>
      <c r="F24" s="161" t="s">
        <v>673</v>
      </c>
      <c r="G24" s="162"/>
      <c r="H24" s="129" t="s">
        <v>719</v>
      </c>
      <c r="I24" s="131">
        <v>0.93</v>
      </c>
      <c r="J24" s="132">
        <f t="shared" si="0"/>
        <v>9.3000000000000007</v>
      </c>
      <c r="K24" s="108"/>
      <c r="L24" s="148" t="s">
        <v>164</v>
      </c>
    </row>
    <row r="25" spans="1:12" ht="24">
      <c r="A25" s="107"/>
      <c r="B25" s="126">
        <v>10</v>
      </c>
      <c r="C25" s="127" t="s">
        <v>718</v>
      </c>
      <c r="D25" s="128" t="s">
        <v>718</v>
      </c>
      <c r="E25" s="128" t="s">
        <v>23</v>
      </c>
      <c r="F25" s="161" t="s">
        <v>271</v>
      </c>
      <c r="G25" s="162"/>
      <c r="H25" s="129" t="s">
        <v>719</v>
      </c>
      <c r="I25" s="131">
        <v>0.93</v>
      </c>
      <c r="J25" s="132">
        <f t="shared" si="0"/>
        <v>9.3000000000000007</v>
      </c>
      <c r="K25" s="108"/>
      <c r="L25" s="148" t="s">
        <v>164</v>
      </c>
    </row>
    <row r="26" spans="1:12" ht="24">
      <c r="A26" s="107"/>
      <c r="B26" s="126">
        <v>20</v>
      </c>
      <c r="C26" s="127" t="s">
        <v>718</v>
      </c>
      <c r="D26" s="128" t="s">
        <v>718</v>
      </c>
      <c r="E26" s="128" t="s">
        <v>23</v>
      </c>
      <c r="F26" s="161" t="s">
        <v>272</v>
      </c>
      <c r="G26" s="162"/>
      <c r="H26" s="129" t="s">
        <v>719</v>
      </c>
      <c r="I26" s="131">
        <v>0.93</v>
      </c>
      <c r="J26" s="132">
        <f t="shared" si="0"/>
        <v>18.600000000000001</v>
      </c>
      <c r="K26" s="108"/>
      <c r="L26" s="148" t="s">
        <v>164</v>
      </c>
    </row>
    <row r="27" spans="1:12">
      <c r="A27" s="107"/>
      <c r="B27" s="126">
        <v>20</v>
      </c>
      <c r="C27" s="127" t="s">
        <v>43</v>
      </c>
      <c r="D27" s="128" t="s">
        <v>43</v>
      </c>
      <c r="E27" s="128" t="s">
        <v>27</v>
      </c>
      <c r="F27" s="161"/>
      <c r="G27" s="162"/>
      <c r="H27" s="129" t="s">
        <v>720</v>
      </c>
      <c r="I27" s="131">
        <v>0.3</v>
      </c>
      <c r="J27" s="132">
        <f t="shared" si="0"/>
        <v>6</v>
      </c>
      <c r="K27" s="108"/>
      <c r="L27" s="148" t="s">
        <v>164</v>
      </c>
    </row>
    <row r="28" spans="1:12">
      <c r="A28" s="107"/>
      <c r="B28" s="126">
        <v>20</v>
      </c>
      <c r="C28" s="127" t="s">
        <v>43</v>
      </c>
      <c r="D28" s="128" t="s">
        <v>43</v>
      </c>
      <c r="E28" s="128" t="s">
        <v>28</v>
      </c>
      <c r="F28" s="161"/>
      <c r="G28" s="162"/>
      <c r="H28" s="129" t="s">
        <v>720</v>
      </c>
      <c r="I28" s="131">
        <v>0.3</v>
      </c>
      <c r="J28" s="132">
        <f t="shared" si="0"/>
        <v>6</v>
      </c>
      <c r="K28" s="108"/>
      <c r="L28" s="148" t="s">
        <v>164</v>
      </c>
    </row>
    <row r="29" spans="1:12">
      <c r="A29" s="107"/>
      <c r="B29" s="126">
        <v>25</v>
      </c>
      <c r="C29" s="127" t="s">
        <v>43</v>
      </c>
      <c r="D29" s="128" t="s">
        <v>43</v>
      </c>
      <c r="E29" s="128" t="s">
        <v>29</v>
      </c>
      <c r="F29" s="161"/>
      <c r="G29" s="162"/>
      <c r="H29" s="129" t="s">
        <v>720</v>
      </c>
      <c r="I29" s="131">
        <v>0.3</v>
      </c>
      <c r="J29" s="132">
        <f t="shared" si="0"/>
        <v>7.5</v>
      </c>
      <c r="K29" s="108"/>
      <c r="L29" s="148" t="s">
        <v>164</v>
      </c>
    </row>
    <row r="30" spans="1:12">
      <c r="A30" s="107"/>
      <c r="B30" s="126">
        <v>5</v>
      </c>
      <c r="C30" s="127" t="s">
        <v>43</v>
      </c>
      <c r="D30" s="128" t="s">
        <v>43</v>
      </c>
      <c r="E30" s="128" t="s">
        <v>48</v>
      </c>
      <c r="F30" s="161"/>
      <c r="G30" s="162"/>
      <c r="H30" s="129" t="s">
        <v>720</v>
      </c>
      <c r="I30" s="131">
        <v>0.3</v>
      </c>
      <c r="J30" s="132">
        <f t="shared" si="0"/>
        <v>1.5</v>
      </c>
      <c r="K30" s="108"/>
      <c r="L30" s="148" t="s">
        <v>164</v>
      </c>
    </row>
    <row r="31" spans="1:12" ht="24">
      <c r="A31" s="107"/>
      <c r="B31" s="126">
        <v>25</v>
      </c>
      <c r="C31" s="127" t="s">
        <v>721</v>
      </c>
      <c r="D31" s="128" t="s">
        <v>721</v>
      </c>
      <c r="E31" s="128" t="s">
        <v>29</v>
      </c>
      <c r="F31" s="161" t="s">
        <v>271</v>
      </c>
      <c r="G31" s="162"/>
      <c r="H31" s="129" t="s">
        <v>722</v>
      </c>
      <c r="I31" s="131">
        <v>0.93</v>
      </c>
      <c r="J31" s="132">
        <f t="shared" si="0"/>
        <v>23.25</v>
      </c>
      <c r="K31" s="108"/>
      <c r="L31" s="148" t="s">
        <v>164</v>
      </c>
    </row>
    <row r="32" spans="1:12" ht="24">
      <c r="A32" s="107"/>
      <c r="B32" s="126">
        <v>15</v>
      </c>
      <c r="C32" s="127" t="s">
        <v>723</v>
      </c>
      <c r="D32" s="128" t="s">
        <v>723</v>
      </c>
      <c r="E32" s="128" t="s">
        <v>25</v>
      </c>
      <c r="F32" s="161" t="s">
        <v>273</v>
      </c>
      <c r="G32" s="162"/>
      <c r="H32" s="129" t="s">
        <v>724</v>
      </c>
      <c r="I32" s="131">
        <v>0.93</v>
      </c>
      <c r="J32" s="132">
        <f t="shared" si="0"/>
        <v>13.950000000000001</v>
      </c>
      <c r="K32" s="108"/>
      <c r="L32" s="148" t="s">
        <v>164</v>
      </c>
    </row>
    <row r="33" spans="1:12" ht="24">
      <c r="A33" s="107"/>
      <c r="B33" s="126">
        <v>60</v>
      </c>
      <c r="C33" s="127" t="s">
        <v>662</v>
      </c>
      <c r="D33" s="128" t="s">
        <v>662</v>
      </c>
      <c r="E33" s="128" t="s">
        <v>26</v>
      </c>
      <c r="F33" s="161" t="s">
        <v>212</v>
      </c>
      <c r="G33" s="162"/>
      <c r="H33" s="129" t="s">
        <v>725</v>
      </c>
      <c r="I33" s="131">
        <v>1.25</v>
      </c>
      <c r="J33" s="132">
        <f t="shared" si="0"/>
        <v>75</v>
      </c>
      <c r="K33" s="108"/>
      <c r="L33" s="148" t="s">
        <v>164</v>
      </c>
    </row>
    <row r="34" spans="1:12" ht="24">
      <c r="A34" s="107"/>
      <c r="B34" s="126">
        <v>60</v>
      </c>
      <c r="C34" s="127" t="s">
        <v>662</v>
      </c>
      <c r="D34" s="128" t="s">
        <v>662</v>
      </c>
      <c r="E34" s="128" t="s">
        <v>26</v>
      </c>
      <c r="F34" s="161" t="s">
        <v>263</v>
      </c>
      <c r="G34" s="162"/>
      <c r="H34" s="129" t="s">
        <v>725</v>
      </c>
      <c r="I34" s="131">
        <v>1.25</v>
      </c>
      <c r="J34" s="132">
        <f t="shared" si="0"/>
        <v>75</v>
      </c>
      <c r="K34" s="108"/>
      <c r="L34" s="148" t="s">
        <v>164</v>
      </c>
    </row>
    <row r="35" spans="1:12" ht="24">
      <c r="A35" s="107"/>
      <c r="B35" s="126">
        <v>60</v>
      </c>
      <c r="C35" s="127" t="s">
        <v>662</v>
      </c>
      <c r="D35" s="128" t="s">
        <v>662</v>
      </c>
      <c r="E35" s="128" t="s">
        <v>26</v>
      </c>
      <c r="F35" s="161" t="s">
        <v>265</v>
      </c>
      <c r="G35" s="162"/>
      <c r="H35" s="129" t="s">
        <v>725</v>
      </c>
      <c r="I35" s="131">
        <v>1.25</v>
      </c>
      <c r="J35" s="132">
        <f t="shared" si="0"/>
        <v>75</v>
      </c>
      <c r="K35" s="108"/>
      <c r="L35" s="148" t="s">
        <v>164</v>
      </c>
    </row>
    <row r="36" spans="1:12" ht="24">
      <c r="A36" s="107"/>
      <c r="B36" s="126">
        <v>60</v>
      </c>
      <c r="C36" s="127" t="s">
        <v>662</v>
      </c>
      <c r="D36" s="128" t="s">
        <v>662</v>
      </c>
      <c r="E36" s="128" t="s">
        <v>26</v>
      </c>
      <c r="F36" s="161" t="s">
        <v>310</v>
      </c>
      <c r="G36" s="162"/>
      <c r="H36" s="129" t="s">
        <v>725</v>
      </c>
      <c r="I36" s="131">
        <v>1.25</v>
      </c>
      <c r="J36" s="132">
        <f t="shared" si="0"/>
        <v>75</v>
      </c>
      <c r="K36" s="108"/>
      <c r="L36" s="148" t="s">
        <v>164</v>
      </c>
    </row>
    <row r="37" spans="1:12">
      <c r="A37" s="107"/>
      <c r="B37" s="126">
        <v>15</v>
      </c>
      <c r="C37" s="127" t="s">
        <v>726</v>
      </c>
      <c r="D37" s="128" t="s">
        <v>726</v>
      </c>
      <c r="E37" s="128" t="s">
        <v>25</v>
      </c>
      <c r="F37" s="161"/>
      <c r="G37" s="162"/>
      <c r="H37" s="129" t="s">
        <v>727</v>
      </c>
      <c r="I37" s="131">
        <v>0.33</v>
      </c>
      <c r="J37" s="132">
        <f t="shared" si="0"/>
        <v>4.95</v>
      </c>
      <c r="K37" s="108"/>
      <c r="L37" s="148" t="s">
        <v>164</v>
      </c>
    </row>
    <row r="38" spans="1:12" ht="24">
      <c r="A38" s="107"/>
      <c r="B38" s="126">
        <v>1</v>
      </c>
      <c r="C38" s="127" t="s">
        <v>728</v>
      </c>
      <c r="D38" s="128" t="s">
        <v>728</v>
      </c>
      <c r="E38" s="128" t="s">
        <v>25</v>
      </c>
      <c r="F38" s="161" t="s">
        <v>107</v>
      </c>
      <c r="G38" s="162"/>
      <c r="H38" s="129" t="s">
        <v>729</v>
      </c>
      <c r="I38" s="131">
        <v>0.88</v>
      </c>
      <c r="J38" s="132">
        <f t="shared" si="0"/>
        <v>0.88</v>
      </c>
      <c r="K38" s="108"/>
      <c r="L38" s="148" t="s">
        <v>164</v>
      </c>
    </row>
    <row r="39" spans="1:12" ht="24">
      <c r="A39" s="107"/>
      <c r="B39" s="126">
        <v>1</v>
      </c>
      <c r="C39" s="127" t="s">
        <v>728</v>
      </c>
      <c r="D39" s="128" t="s">
        <v>728</v>
      </c>
      <c r="E39" s="128" t="s">
        <v>25</v>
      </c>
      <c r="F39" s="161" t="s">
        <v>210</v>
      </c>
      <c r="G39" s="162"/>
      <c r="H39" s="129" t="s">
        <v>729</v>
      </c>
      <c r="I39" s="131">
        <v>0.88</v>
      </c>
      <c r="J39" s="132">
        <f t="shared" si="0"/>
        <v>0.88</v>
      </c>
      <c r="K39" s="108"/>
      <c r="L39" s="148" t="s">
        <v>164</v>
      </c>
    </row>
    <row r="40" spans="1:12" ht="24">
      <c r="A40" s="107"/>
      <c r="B40" s="126">
        <v>1</v>
      </c>
      <c r="C40" s="127" t="s">
        <v>728</v>
      </c>
      <c r="D40" s="128" t="s">
        <v>728</v>
      </c>
      <c r="E40" s="128" t="s">
        <v>25</v>
      </c>
      <c r="F40" s="161" t="s">
        <v>265</v>
      </c>
      <c r="G40" s="162"/>
      <c r="H40" s="129" t="s">
        <v>729</v>
      </c>
      <c r="I40" s="131">
        <v>0.88</v>
      </c>
      <c r="J40" s="132">
        <f t="shared" si="0"/>
        <v>0.88</v>
      </c>
      <c r="K40" s="108"/>
      <c r="L40" s="148" t="s">
        <v>164</v>
      </c>
    </row>
    <row r="41" spans="1:12" ht="24">
      <c r="A41" s="107"/>
      <c r="B41" s="126">
        <v>1</v>
      </c>
      <c r="C41" s="127" t="s">
        <v>728</v>
      </c>
      <c r="D41" s="128" t="s">
        <v>728</v>
      </c>
      <c r="E41" s="128" t="s">
        <v>25</v>
      </c>
      <c r="F41" s="161" t="s">
        <v>310</v>
      </c>
      <c r="G41" s="162"/>
      <c r="H41" s="129" t="s">
        <v>729</v>
      </c>
      <c r="I41" s="131">
        <v>0.88</v>
      </c>
      <c r="J41" s="132">
        <f t="shared" si="0"/>
        <v>0.88</v>
      </c>
      <c r="K41" s="108"/>
      <c r="L41" s="148" t="s">
        <v>164</v>
      </c>
    </row>
    <row r="42" spans="1:12" ht="24">
      <c r="A42" s="107"/>
      <c r="B42" s="126">
        <v>1</v>
      </c>
      <c r="C42" s="127" t="s">
        <v>728</v>
      </c>
      <c r="D42" s="128" t="s">
        <v>728</v>
      </c>
      <c r="E42" s="128" t="s">
        <v>25</v>
      </c>
      <c r="F42" s="161" t="s">
        <v>270</v>
      </c>
      <c r="G42" s="162"/>
      <c r="H42" s="129" t="s">
        <v>729</v>
      </c>
      <c r="I42" s="131">
        <v>0.88</v>
      </c>
      <c r="J42" s="132">
        <f t="shared" si="0"/>
        <v>0.88</v>
      </c>
      <c r="K42" s="108"/>
      <c r="L42" s="148" t="s">
        <v>164</v>
      </c>
    </row>
    <row r="43" spans="1:12" ht="24">
      <c r="A43" s="107"/>
      <c r="B43" s="126">
        <v>1</v>
      </c>
      <c r="C43" s="127" t="s">
        <v>728</v>
      </c>
      <c r="D43" s="128" t="s">
        <v>728</v>
      </c>
      <c r="E43" s="128" t="s">
        <v>25</v>
      </c>
      <c r="F43" s="161" t="s">
        <v>730</v>
      </c>
      <c r="G43" s="162"/>
      <c r="H43" s="129" t="s">
        <v>729</v>
      </c>
      <c r="I43" s="131">
        <v>0.88</v>
      </c>
      <c r="J43" s="132">
        <f t="shared" si="0"/>
        <v>0.88</v>
      </c>
      <c r="K43" s="108"/>
      <c r="L43" s="148" t="s">
        <v>164</v>
      </c>
    </row>
    <row r="44" spans="1:12" ht="24">
      <c r="A44" s="107"/>
      <c r="B44" s="126">
        <v>1</v>
      </c>
      <c r="C44" s="127" t="s">
        <v>728</v>
      </c>
      <c r="D44" s="128" t="s">
        <v>728</v>
      </c>
      <c r="E44" s="128" t="s">
        <v>25</v>
      </c>
      <c r="F44" s="161" t="s">
        <v>731</v>
      </c>
      <c r="G44" s="162"/>
      <c r="H44" s="129" t="s">
        <v>729</v>
      </c>
      <c r="I44" s="131">
        <v>0.88</v>
      </c>
      <c r="J44" s="132">
        <f t="shared" si="0"/>
        <v>0.88</v>
      </c>
      <c r="K44" s="108"/>
      <c r="L44" s="148" t="s">
        <v>164</v>
      </c>
    </row>
    <row r="45" spans="1:12" ht="24">
      <c r="A45" s="107"/>
      <c r="B45" s="126">
        <v>1</v>
      </c>
      <c r="C45" s="127" t="s">
        <v>728</v>
      </c>
      <c r="D45" s="128" t="s">
        <v>728</v>
      </c>
      <c r="E45" s="128" t="s">
        <v>25</v>
      </c>
      <c r="F45" s="161" t="s">
        <v>732</v>
      </c>
      <c r="G45" s="162"/>
      <c r="H45" s="129" t="s">
        <v>729</v>
      </c>
      <c r="I45" s="131">
        <v>0.88</v>
      </c>
      <c r="J45" s="132">
        <f t="shared" si="0"/>
        <v>0.88</v>
      </c>
      <c r="K45" s="108"/>
      <c r="L45" s="148" t="s">
        <v>164</v>
      </c>
    </row>
    <row r="46" spans="1:12" ht="24">
      <c r="A46" s="107"/>
      <c r="B46" s="126">
        <v>10</v>
      </c>
      <c r="C46" s="127" t="s">
        <v>733</v>
      </c>
      <c r="D46" s="128" t="s">
        <v>733</v>
      </c>
      <c r="E46" s="128" t="s">
        <v>23</v>
      </c>
      <c r="F46" s="161"/>
      <c r="G46" s="162"/>
      <c r="H46" s="129" t="s">
        <v>734</v>
      </c>
      <c r="I46" s="131">
        <v>0.25</v>
      </c>
      <c r="J46" s="132">
        <f t="shared" si="0"/>
        <v>2.5</v>
      </c>
      <c r="K46" s="108"/>
      <c r="L46" s="148" t="s">
        <v>164</v>
      </c>
    </row>
    <row r="47" spans="1:12" ht="24">
      <c r="A47" s="107"/>
      <c r="B47" s="126">
        <v>10</v>
      </c>
      <c r="C47" s="127" t="s">
        <v>733</v>
      </c>
      <c r="D47" s="128" t="s">
        <v>733</v>
      </c>
      <c r="E47" s="128" t="s">
        <v>25</v>
      </c>
      <c r="F47" s="161"/>
      <c r="G47" s="162"/>
      <c r="H47" s="129" t="s">
        <v>734</v>
      </c>
      <c r="I47" s="131">
        <v>0.25</v>
      </c>
      <c r="J47" s="132">
        <f t="shared" si="0"/>
        <v>2.5</v>
      </c>
      <c r="K47" s="108"/>
      <c r="L47" s="148" t="s">
        <v>164</v>
      </c>
    </row>
    <row r="48" spans="1:12" ht="24">
      <c r="A48" s="107"/>
      <c r="B48" s="126">
        <v>10</v>
      </c>
      <c r="C48" s="127" t="s">
        <v>733</v>
      </c>
      <c r="D48" s="128" t="s">
        <v>733</v>
      </c>
      <c r="E48" s="128" t="s">
        <v>27</v>
      </c>
      <c r="F48" s="161"/>
      <c r="G48" s="162"/>
      <c r="H48" s="129" t="s">
        <v>734</v>
      </c>
      <c r="I48" s="131">
        <v>0.25</v>
      </c>
      <c r="J48" s="132">
        <f t="shared" si="0"/>
        <v>2.5</v>
      </c>
      <c r="K48" s="108"/>
      <c r="L48" s="148" t="s">
        <v>164</v>
      </c>
    </row>
    <row r="49" spans="1:12" ht="24">
      <c r="A49" s="107"/>
      <c r="B49" s="126">
        <v>20</v>
      </c>
      <c r="C49" s="127" t="s">
        <v>735</v>
      </c>
      <c r="D49" s="128" t="s">
        <v>735</v>
      </c>
      <c r="E49" s="128" t="s">
        <v>26</v>
      </c>
      <c r="F49" s="161" t="s">
        <v>272</v>
      </c>
      <c r="G49" s="162"/>
      <c r="H49" s="129" t="s">
        <v>736</v>
      </c>
      <c r="I49" s="131">
        <v>0.93</v>
      </c>
      <c r="J49" s="132">
        <f t="shared" si="0"/>
        <v>18.600000000000001</v>
      </c>
      <c r="K49" s="108"/>
      <c r="L49" s="148" t="s">
        <v>164</v>
      </c>
    </row>
    <row r="50" spans="1:12" ht="24">
      <c r="A50" s="107"/>
      <c r="B50" s="126">
        <v>15</v>
      </c>
      <c r="C50" s="127" t="s">
        <v>737</v>
      </c>
      <c r="D50" s="128" t="s">
        <v>737</v>
      </c>
      <c r="E50" s="128" t="s">
        <v>25</v>
      </c>
      <c r="F50" s="161" t="s">
        <v>271</v>
      </c>
      <c r="G50" s="162"/>
      <c r="H50" s="129" t="s">
        <v>738</v>
      </c>
      <c r="I50" s="131">
        <v>0.93</v>
      </c>
      <c r="J50" s="132">
        <f t="shared" si="0"/>
        <v>13.950000000000001</v>
      </c>
      <c r="K50" s="108"/>
      <c r="L50" s="148" t="s">
        <v>164</v>
      </c>
    </row>
    <row r="51" spans="1:12" ht="24">
      <c r="A51" s="107"/>
      <c r="B51" s="126">
        <v>5</v>
      </c>
      <c r="C51" s="127" t="s">
        <v>739</v>
      </c>
      <c r="D51" s="128" t="s">
        <v>739</v>
      </c>
      <c r="E51" s="128" t="s">
        <v>23</v>
      </c>
      <c r="F51" s="161"/>
      <c r="G51" s="162"/>
      <c r="H51" s="129" t="s">
        <v>740</v>
      </c>
      <c r="I51" s="131">
        <v>1.17</v>
      </c>
      <c r="J51" s="132">
        <f t="shared" si="0"/>
        <v>5.85</v>
      </c>
      <c r="K51" s="108"/>
      <c r="L51" s="148" t="s">
        <v>164</v>
      </c>
    </row>
    <row r="52" spans="1:12" ht="24">
      <c r="A52" s="107"/>
      <c r="B52" s="126">
        <v>5</v>
      </c>
      <c r="C52" s="127" t="s">
        <v>739</v>
      </c>
      <c r="D52" s="128" t="s">
        <v>739</v>
      </c>
      <c r="E52" s="128" t="s">
        <v>25</v>
      </c>
      <c r="F52" s="161"/>
      <c r="G52" s="162"/>
      <c r="H52" s="129" t="s">
        <v>740</v>
      </c>
      <c r="I52" s="131">
        <v>1.17</v>
      </c>
      <c r="J52" s="132">
        <f t="shared" si="0"/>
        <v>5.85</v>
      </c>
      <c r="K52" s="108"/>
      <c r="L52" s="148" t="s">
        <v>164</v>
      </c>
    </row>
    <row r="53" spans="1:12" ht="24">
      <c r="A53" s="107"/>
      <c r="B53" s="126">
        <v>2</v>
      </c>
      <c r="C53" s="127" t="s">
        <v>741</v>
      </c>
      <c r="D53" s="128" t="s">
        <v>741</v>
      </c>
      <c r="E53" s="128" t="s">
        <v>26</v>
      </c>
      <c r="F53" s="161" t="s">
        <v>239</v>
      </c>
      <c r="G53" s="162"/>
      <c r="H53" s="129" t="s">
        <v>742</v>
      </c>
      <c r="I53" s="131">
        <v>2.67</v>
      </c>
      <c r="J53" s="132">
        <f t="shared" si="0"/>
        <v>5.34</v>
      </c>
      <c r="K53" s="108"/>
      <c r="L53" s="148" t="s">
        <v>164</v>
      </c>
    </row>
    <row r="54" spans="1:12" ht="24">
      <c r="A54" s="107"/>
      <c r="B54" s="126">
        <v>2</v>
      </c>
      <c r="C54" s="127" t="s">
        <v>741</v>
      </c>
      <c r="D54" s="128" t="s">
        <v>741</v>
      </c>
      <c r="E54" s="128" t="s">
        <v>26</v>
      </c>
      <c r="F54" s="161" t="s">
        <v>348</v>
      </c>
      <c r="G54" s="162"/>
      <c r="H54" s="129" t="s">
        <v>742</v>
      </c>
      <c r="I54" s="131">
        <v>2.67</v>
      </c>
      <c r="J54" s="132">
        <f t="shared" si="0"/>
        <v>5.34</v>
      </c>
      <c r="K54" s="108"/>
      <c r="L54" s="148" t="s">
        <v>164</v>
      </c>
    </row>
    <row r="55" spans="1:12" ht="24">
      <c r="A55" s="107"/>
      <c r="B55" s="126">
        <v>2</v>
      </c>
      <c r="C55" s="127" t="s">
        <v>741</v>
      </c>
      <c r="D55" s="128" t="s">
        <v>741</v>
      </c>
      <c r="E55" s="128" t="s">
        <v>26</v>
      </c>
      <c r="F55" s="161" t="s">
        <v>528</v>
      </c>
      <c r="G55" s="162"/>
      <c r="H55" s="129" t="s">
        <v>742</v>
      </c>
      <c r="I55" s="131">
        <v>2.67</v>
      </c>
      <c r="J55" s="132">
        <f t="shared" si="0"/>
        <v>5.34</v>
      </c>
      <c r="K55" s="108"/>
      <c r="L55" s="148" t="s">
        <v>164</v>
      </c>
    </row>
    <row r="56" spans="1:12" ht="24">
      <c r="A56" s="107"/>
      <c r="B56" s="126">
        <v>2</v>
      </c>
      <c r="C56" s="127" t="s">
        <v>741</v>
      </c>
      <c r="D56" s="128" t="s">
        <v>741</v>
      </c>
      <c r="E56" s="128" t="s">
        <v>26</v>
      </c>
      <c r="F56" s="161" t="s">
        <v>743</v>
      </c>
      <c r="G56" s="162"/>
      <c r="H56" s="129" t="s">
        <v>742</v>
      </c>
      <c r="I56" s="131">
        <v>2.67</v>
      </c>
      <c r="J56" s="132">
        <f t="shared" si="0"/>
        <v>5.34</v>
      </c>
      <c r="K56" s="108"/>
      <c r="L56" s="148" t="s">
        <v>164</v>
      </c>
    </row>
    <row r="57" spans="1:12" ht="24">
      <c r="A57" s="107"/>
      <c r="B57" s="126">
        <v>2</v>
      </c>
      <c r="C57" s="127" t="s">
        <v>741</v>
      </c>
      <c r="D57" s="128" t="s">
        <v>741</v>
      </c>
      <c r="E57" s="128" t="s">
        <v>26</v>
      </c>
      <c r="F57" s="161" t="s">
        <v>744</v>
      </c>
      <c r="G57" s="162"/>
      <c r="H57" s="129" t="s">
        <v>742</v>
      </c>
      <c r="I57" s="131">
        <v>2.67</v>
      </c>
      <c r="J57" s="132">
        <f t="shared" si="0"/>
        <v>5.34</v>
      </c>
      <c r="K57" s="108"/>
      <c r="L57" s="148" t="s">
        <v>164</v>
      </c>
    </row>
    <row r="58" spans="1:12" ht="36">
      <c r="A58" s="107"/>
      <c r="B58" s="126">
        <v>5</v>
      </c>
      <c r="C58" s="127" t="s">
        <v>745</v>
      </c>
      <c r="D58" s="128" t="s">
        <v>745</v>
      </c>
      <c r="E58" s="128" t="s">
        <v>26</v>
      </c>
      <c r="F58" s="161" t="s">
        <v>239</v>
      </c>
      <c r="G58" s="162"/>
      <c r="H58" s="129" t="s">
        <v>746</v>
      </c>
      <c r="I58" s="131">
        <v>4.8499999999999996</v>
      </c>
      <c r="J58" s="132">
        <f t="shared" si="0"/>
        <v>24.25</v>
      </c>
      <c r="K58" s="108"/>
      <c r="L58" s="148" t="s">
        <v>164</v>
      </c>
    </row>
    <row r="59" spans="1:12" ht="36">
      <c r="A59" s="107"/>
      <c r="B59" s="126">
        <v>5</v>
      </c>
      <c r="C59" s="127" t="s">
        <v>745</v>
      </c>
      <c r="D59" s="128" t="s">
        <v>745</v>
      </c>
      <c r="E59" s="128" t="s">
        <v>26</v>
      </c>
      <c r="F59" s="161" t="s">
        <v>348</v>
      </c>
      <c r="G59" s="162"/>
      <c r="H59" s="129" t="s">
        <v>746</v>
      </c>
      <c r="I59" s="131">
        <v>4.8499999999999996</v>
      </c>
      <c r="J59" s="132">
        <f t="shared" si="0"/>
        <v>24.25</v>
      </c>
      <c r="K59" s="108"/>
      <c r="L59" s="148" t="s">
        <v>164</v>
      </c>
    </row>
    <row r="60" spans="1:12" ht="36">
      <c r="A60" s="107"/>
      <c r="B60" s="126">
        <v>5</v>
      </c>
      <c r="C60" s="127" t="s">
        <v>745</v>
      </c>
      <c r="D60" s="128" t="s">
        <v>745</v>
      </c>
      <c r="E60" s="128" t="s">
        <v>26</v>
      </c>
      <c r="F60" s="161" t="s">
        <v>528</v>
      </c>
      <c r="G60" s="162"/>
      <c r="H60" s="129" t="s">
        <v>746</v>
      </c>
      <c r="I60" s="131">
        <v>4.8499999999999996</v>
      </c>
      <c r="J60" s="132">
        <f t="shared" si="0"/>
        <v>24.25</v>
      </c>
      <c r="K60" s="108"/>
      <c r="L60" s="148" t="s">
        <v>164</v>
      </c>
    </row>
    <row r="61" spans="1:12" ht="48">
      <c r="A61" s="107"/>
      <c r="B61" s="126">
        <v>20</v>
      </c>
      <c r="C61" s="127" t="s">
        <v>747</v>
      </c>
      <c r="D61" s="128" t="s">
        <v>747</v>
      </c>
      <c r="E61" s="128" t="s">
        <v>26</v>
      </c>
      <c r="F61" s="161" t="s">
        <v>239</v>
      </c>
      <c r="G61" s="162"/>
      <c r="H61" s="129" t="s">
        <v>748</v>
      </c>
      <c r="I61" s="131">
        <v>4.55</v>
      </c>
      <c r="J61" s="132">
        <f t="shared" si="0"/>
        <v>91</v>
      </c>
      <c r="K61" s="108"/>
      <c r="L61" s="148" t="s">
        <v>164</v>
      </c>
    </row>
    <row r="62" spans="1:12" ht="48">
      <c r="A62" s="107"/>
      <c r="B62" s="141">
        <v>0</v>
      </c>
      <c r="C62" s="142" t="s">
        <v>747</v>
      </c>
      <c r="D62" s="143" t="s">
        <v>747</v>
      </c>
      <c r="E62" s="143" t="s">
        <v>26</v>
      </c>
      <c r="F62" s="172" t="s">
        <v>749</v>
      </c>
      <c r="G62" s="173"/>
      <c r="H62" s="144" t="s">
        <v>748</v>
      </c>
      <c r="I62" s="145">
        <v>4.55</v>
      </c>
      <c r="J62" s="146">
        <f t="shared" si="0"/>
        <v>0</v>
      </c>
      <c r="K62" s="108"/>
      <c r="L62" s="148" t="s">
        <v>164</v>
      </c>
    </row>
    <row r="63" spans="1:12" ht="24">
      <c r="A63" s="107"/>
      <c r="B63" s="126">
        <v>1</v>
      </c>
      <c r="C63" s="127" t="s">
        <v>750</v>
      </c>
      <c r="D63" s="128" t="s">
        <v>750</v>
      </c>
      <c r="E63" s="128" t="s">
        <v>26</v>
      </c>
      <c r="F63" s="161" t="s">
        <v>239</v>
      </c>
      <c r="G63" s="162"/>
      <c r="H63" s="129" t="s">
        <v>751</v>
      </c>
      <c r="I63" s="131">
        <v>3.13</v>
      </c>
      <c r="J63" s="132">
        <f t="shared" si="0"/>
        <v>3.13</v>
      </c>
      <c r="K63" s="108"/>
      <c r="L63" s="148" t="s">
        <v>164</v>
      </c>
    </row>
    <row r="64" spans="1:12" ht="24">
      <c r="A64" s="107"/>
      <c r="B64" s="126">
        <v>1</v>
      </c>
      <c r="C64" s="127" t="s">
        <v>750</v>
      </c>
      <c r="D64" s="128" t="s">
        <v>750</v>
      </c>
      <c r="E64" s="128" t="s">
        <v>26</v>
      </c>
      <c r="F64" s="161" t="s">
        <v>348</v>
      </c>
      <c r="G64" s="162"/>
      <c r="H64" s="129" t="s">
        <v>751</v>
      </c>
      <c r="I64" s="131">
        <v>3.13</v>
      </c>
      <c r="J64" s="132">
        <f t="shared" si="0"/>
        <v>3.13</v>
      </c>
      <c r="K64" s="108"/>
      <c r="L64" s="148" t="s">
        <v>164</v>
      </c>
    </row>
    <row r="65" spans="1:12" ht="24">
      <c r="A65" s="107"/>
      <c r="B65" s="126">
        <v>2</v>
      </c>
      <c r="C65" s="127" t="s">
        <v>750</v>
      </c>
      <c r="D65" s="128" t="s">
        <v>750</v>
      </c>
      <c r="E65" s="128" t="s">
        <v>26</v>
      </c>
      <c r="F65" s="161" t="s">
        <v>528</v>
      </c>
      <c r="G65" s="162"/>
      <c r="H65" s="129" t="s">
        <v>751</v>
      </c>
      <c r="I65" s="131">
        <v>3.13</v>
      </c>
      <c r="J65" s="132">
        <f t="shared" si="0"/>
        <v>6.26</v>
      </c>
      <c r="K65" s="108"/>
      <c r="L65" s="148" t="s">
        <v>164</v>
      </c>
    </row>
    <row r="66" spans="1:12" ht="24">
      <c r="A66" s="107"/>
      <c r="B66" s="126">
        <v>1</v>
      </c>
      <c r="C66" s="127" t="s">
        <v>750</v>
      </c>
      <c r="D66" s="128" t="s">
        <v>750</v>
      </c>
      <c r="E66" s="128" t="s">
        <v>26</v>
      </c>
      <c r="F66" s="161" t="s">
        <v>744</v>
      </c>
      <c r="G66" s="162"/>
      <c r="H66" s="129" t="s">
        <v>751</v>
      </c>
      <c r="I66" s="131">
        <v>3.13</v>
      </c>
      <c r="J66" s="132">
        <f t="shared" si="0"/>
        <v>3.13</v>
      </c>
      <c r="K66" s="108"/>
      <c r="L66" s="148" t="s">
        <v>164</v>
      </c>
    </row>
    <row r="67" spans="1:12" ht="24">
      <c r="A67" s="107"/>
      <c r="B67" s="126">
        <v>10</v>
      </c>
      <c r="C67" s="127" t="s">
        <v>752</v>
      </c>
      <c r="D67" s="128" t="s">
        <v>752</v>
      </c>
      <c r="E67" s="128" t="s">
        <v>26</v>
      </c>
      <c r="F67" s="161" t="s">
        <v>271</v>
      </c>
      <c r="G67" s="162"/>
      <c r="H67" s="129" t="s">
        <v>753</v>
      </c>
      <c r="I67" s="131">
        <v>1.2</v>
      </c>
      <c r="J67" s="132">
        <f t="shared" si="0"/>
        <v>12</v>
      </c>
      <c r="K67" s="108"/>
      <c r="L67" s="148" t="s">
        <v>164</v>
      </c>
    </row>
    <row r="68" spans="1:12" ht="24">
      <c r="A68" s="107"/>
      <c r="B68" s="126">
        <v>3</v>
      </c>
      <c r="C68" s="127" t="s">
        <v>754</v>
      </c>
      <c r="D68" s="128" t="s">
        <v>754</v>
      </c>
      <c r="E68" s="128" t="s">
        <v>25</v>
      </c>
      <c r="F68" s="161" t="s">
        <v>107</v>
      </c>
      <c r="G68" s="162"/>
      <c r="H68" s="129" t="s">
        <v>755</v>
      </c>
      <c r="I68" s="131">
        <v>0.9</v>
      </c>
      <c r="J68" s="132">
        <f t="shared" si="0"/>
        <v>2.7</v>
      </c>
      <c r="K68" s="108"/>
      <c r="L68" s="148" t="s">
        <v>164</v>
      </c>
    </row>
    <row r="69" spans="1:12" ht="24">
      <c r="A69" s="107"/>
      <c r="B69" s="126">
        <v>3</v>
      </c>
      <c r="C69" s="127" t="s">
        <v>754</v>
      </c>
      <c r="D69" s="128" t="s">
        <v>754</v>
      </c>
      <c r="E69" s="128" t="s">
        <v>25</v>
      </c>
      <c r="F69" s="161" t="s">
        <v>210</v>
      </c>
      <c r="G69" s="162"/>
      <c r="H69" s="129" t="s">
        <v>755</v>
      </c>
      <c r="I69" s="131">
        <v>0.9</v>
      </c>
      <c r="J69" s="132">
        <f t="shared" si="0"/>
        <v>2.7</v>
      </c>
      <c r="K69" s="108"/>
      <c r="L69" s="148" t="s">
        <v>164</v>
      </c>
    </row>
    <row r="70" spans="1:12" ht="24">
      <c r="A70" s="107"/>
      <c r="B70" s="126">
        <v>3</v>
      </c>
      <c r="C70" s="127" t="s">
        <v>754</v>
      </c>
      <c r="D70" s="128" t="s">
        <v>754</v>
      </c>
      <c r="E70" s="128" t="s">
        <v>25</v>
      </c>
      <c r="F70" s="161" t="s">
        <v>265</v>
      </c>
      <c r="G70" s="162"/>
      <c r="H70" s="129" t="s">
        <v>755</v>
      </c>
      <c r="I70" s="131">
        <v>0.9</v>
      </c>
      <c r="J70" s="132">
        <f t="shared" si="0"/>
        <v>2.7</v>
      </c>
      <c r="K70" s="108"/>
      <c r="L70" s="148" t="s">
        <v>164</v>
      </c>
    </row>
    <row r="71" spans="1:12" ht="24">
      <c r="A71" s="107"/>
      <c r="B71" s="126">
        <v>3</v>
      </c>
      <c r="C71" s="127" t="s">
        <v>754</v>
      </c>
      <c r="D71" s="128" t="s">
        <v>754</v>
      </c>
      <c r="E71" s="128" t="s">
        <v>25</v>
      </c>
      <c r="F71" s="161" t="s">
        <v>731</v>
      </c>
      <c r="G71" s="162"/>
      <c r="H71" s="129" t="s">
        <v>755</v>
      </c>
      <c r="I71" s="131">
        <v>0.9</v>
      </c>
      <c r="J71" s="132">
        <f t="shared" si="0"/>
        <v>2.7</v>
      </c>
      <c r="K71" s="108"/>
      <c r="L71" s="148" t="s">
        <v>164</v>
      </c>
    </row>
    <row r="72" spans="1:12" ht="24">
      <c r="A72" s="107"/>
      <c r="B72" s="126">
        <v>3</v>
      </c>
      <c r="C72" s="127" t="s">
        <v>754</v>
      </c>
      <c r="D72" s="128" t="s">
        <v>754</v>
      </c>
      <c r="E72" s="128" t="s">
        <v>25</v>
      </c>
      <c r="F72" s="161" t="s">
        <v>732</v>
      </c>
      <c r="G72" s="162"/>
      <c r="H72" s="129" t="s">
        <v>755</v>
      </c>
      <c r="I72" s="131">
        <v>0.9</v>
      </c>
      <c r="J72" s="132">
        <f t="shared" si="0"/>
        <v>2.7</v>
      </c>
      <c r="K72" s="108"/>
      <c r="L72" s="148" t="s">
        <v>164</v>
      </c>
    </row>
    <row r="73" spans="1:12" ht="24">
      <c r="A73" s="107"/>
      <c r="B73" s="126">
        <v>10</v>
      </c>
      <c r="C73" s="127" t="s">
        <v>756</v>
      </c>
      <c r="D73" s="128" t="s">
        <v>756</v>
      </c>
      <c r="E73" s="128" t="s">
        <v>26</v>
      </c>
      <c r="F73" s="161"/>
      <c r="G73" s="162"/>
      <c r="H73" s="129" t="s">
        <v>757</v>
      </c>
      <c r="I73" s="131">
        <v>0.38</v>
      </c>
      <c r="J73" s="132">
        <f t="shared" si="0"/>
        <v>3.8</v>
      </c>
      <c r="K73" s="108"/>
      <c r="L73" s="148" t="s">
        <v>164</v>
      </c>
    </row>
    <row r="74" spans="1:12" ht="24">
      <c r="A74" s="107"/>
      <c r="B74" s="126">
        <v>10</v>
      </c>
      <c r="C74" s="127" t="s">
        <v>758</v>
      </c>
      <c r="D74" s="128" t="s">
        <v>832</v>
      </c>
      <c r="E74" s="128" t="s">
        <v>572</v>
      </c>
      <c r="F74" s="161" t="s">
        <v>107</v>
      </c>
      <c r="G74" s="162"/>
      <c r="H74" s="129" t="s">
        <v>759</v>
      </c>
      <c r="I74" s="131">
        <v>2.16</v>
      </c>
      <c r="J74" s="132">
        <f t="shared" si="0"/>
        <v>21.6</v>
      </c>
      <c r="K74" s="108"/>
      <c r="L74" s="148" t="s">
        <v>164</v>
      </c>
    </row>
    <row r="75" spans="1:12" ht="24">
      <c r="A75" s="107"/>
      <c r="B75" s="126">
        <v>10</v>
      </c>
      <c r="C75" s="127" t="s">
        <v>758</v>
      </c>
      <c r="D75" s="128" t="s">
        <v>832</v>
      </c>
      <c r="E75" s="128" t="s">
        <v>572</v>
      </c>
      <c r="F75" s="161" t="s">
        <v>212</v>
      </c>
      <c r="G75" s="162"/>
      <c r="H75" s="129" t="s">
        <v>759</v>
      </c>
      <c r="I75" s="131">
        <v>2.16</v>
      </c>
      <c r="J75" s="132">
        <f t="shared" si="0"/>
        <v>21.6</v>
      </c>
      <c r="K75" s="108"/>
      <c r="L75" s="148" t="s">
        <v>164</v>
      </c>
    </row>
    <row r="76" spans="1:12" ht="24">
      <c r="A76" s="107"/>
      <c r="B76" s="126">
        <v>40</v>
      </c>
      <c r="C76" s="127" t="s">
        <v>588</v>
      </c>
      <c r="D76" s="128" t="s">
        <v>833</v>
      </c>
      <c r="E76" s="128" t="s">
        <v>572</v>
      </c>
      <c r="F76" s="161" t="s">
        <v>760</v>
      </c>
      <c r="G76" s="162"/>
      <c r="H76" s="129" t="s">
        <v>761</v>
      </c>
      <c r="I76" s="131">
        <v>1.67</v>
      </c>
      <c r="J76" s="132">
        <f t="shared" si="0"/>
        <v>66.8</v>
      </c>
      <c r="K76" s="108"/>
      <c r="L76" s="148" t="s">
        <v>164</v>
      </c>
    </row>
    <row r="77" spans="1:12" ht="24">
      <c r="A77" s="107"/>
      <c r="B77" s="126">
        <v>40</v>
      </c>
      <c r="C77" s="127" t="s">
        <v>588</v>
      </c>
      <c r="D77" s="128" t="s">
        <v>834</v>
      </c>
      <c r="E77" s="128" t="s">
        <v>762</v>
      </c>
      <c r="F77" s="161" t="s">
        <v>212</v>
      </c>
      <c r="G77" s="162"/>
      <c r="H77" s="129" t="s">
        <v>761</v>
      </c>
      <c r="I77" s="131">
        <v>2.27</v>
      </c>
      <c r="J77" s="132">
        <f t="shared" si="0"/>
        <v>90.8</v>
      </c>
      <c r="K77" s="108"/>
      <c r="L77" s="148" t="s">
        <v>164</v>
      </c>
    </row>
    <row r="78" spans="1:12" ht="24">
      <c r="A78" s="107"/>
      <c r="B78" s="126">
        <v>10</v>
      </c>
      <c r="C78" s="127" t="s">
        <v>763</v>
      </c>
      <c r="D78" s="128" t="s">
        <v>835</v>
      </c>
      <c r="E78" s="128" t="s">
        <v>764</v>
      </c>
      <c r="F78" s="161" t="s">
        <v>210</v>
      </c>
      <c r="G78" s="162"/>
      <c r="H78" s="129" t="s">
        <v>765</v>
      </c>
      <c r="I78" s="131">
        <v>3.14</v>
      </c>
      <c r="J78" s="132">
        <f t="shared" si="0"/>
        <v>31.400000000000002</v>
      </c>
      <c r="K78" s="108"/>
      <c r="L78" s="148" t="s">
        <v>164</v>
      </c>
    </row>
    <row r="79" spans="1:12" ht="24">
      <c r="A79" s="107"/>
      <c r="B79" s="126">
        <v>5</v>
      </c>
      <c r="C79" s="127" t="s">
        <v>763</v>
      </c>
      <c r="D79" s="128" t="s">
        <v>835</v>
      </c>
      <c r="E79" s="128" t="s">
        <v>764</v>
      </c>
      <c r="F79" s="161" t="s">
        <v>212</v>
      </c>
      <c r="G79" s="162"/>
      <c r="H79" s="129" t="s">
        <v>765</v>
      </c>
      <c r="I79" s="131">
        <v>3.14</v>
      </c>
      <c r="J79" s="132">
        <f t="shared" si="0"/>
        <v>15.700000000000001</v>
      </c>
      <c r="K79" s="108"/>
      <c r="L79" s="148" t="s">
        <v>164</v>
      </c>
    </row>
    <row r="80" spans="1:12" ht="24">
      <c r="A80" s="107"/>
      <c r="B80" s="126">
        <v>5</v>
      </c>
      <c r="C80" s="127" t="s">
        <v>763</v>
      </c>
      <c r="D80" s="128" t="s">
        <v>835</v>
      </c>
      <c r="E80" s="128" t="s">
        <v>764</v>
      </c>
      <c r="F80" s="161" t="s">
        <v>213</v>
      </c>
      <c r="G80" s="162"/>
      <c r="H80" s="129" t="s">
        <v>765</v>
      </c>
      <c r="I80" s="131">
        <v>3.14</v>
      </c>
      <c r="J80" s="132">
        <f t="shared" si="0"/>
        <v>15.700000000000001</v>
      </c>
      <c r="K80" s="108"/>
      <c r="L80" s="148" t="s">
        <v>164</v>
      </c>
    </row>
    <row r="81" spans="1:12" ht="24">
      <c r="A81" s="107"/>
      <c r="B81" s="126">
        <v>5</v>
      </c>
      <c r="C81" s="127" t="s">
        <v>763</v>
      </c>
      <c r="D81" s="128" t="s">
        <v>835</v>
      </c>
      <c r="E81" s="128" t="s">
        <v>764</v>
      </c>
      <c r="F81" s="161" t="s">
        <v>268</v>
      </c>
      <c r="G81" s="162"/>
      <c r="H81" s="129" t="s">
        <v>765</v>
      </c>
      <c r="I81" s="131">
        <v>3.14</v>
      </c>
      <c r="J81" s="132">
        <f t="shared" si="0"/>
        <v>15.700000000000001</v>
      </c>
      <c r="K81" s="108"/>
      <c r="L81" s="148" t="s">
        <v>164</v>
      </c>
    </row>
    <row r="82" spans="1:12">
      <c r="A82" s="107"/>
      <c r="B82" s="126">
        <v>10</v>
      </c>
      <c r="C82" s="127" t="s">
        <v>766</v>
      </c>
      <c r="D82" s="128" t="s">
        <v>836</v>
      </c>
      <c r="E82" s="128" t="s">
        <v>762</v>
      </c>
      <c r="F82" s="161" t="s">
        <v>767</v>
      </c>
      <c r="G82" s="162"/>
      <c r="H82" s="129" t="s">
        <v>768</v>
      </c>
      <c r="I82" s="131">
        <v>1.01</v>
      </c>
      <c r="J82" s="132">
        <f t="shared" si="0"/>
        <v>10.1</v>
      </c>
      <c r="K82" s="108"/>
      <c r="L82" s="148" t="s">
        <v>164</v>
      </c>
    </row>
    <row r="83" spans="1:12">
      <c r="A83" s="107"/>
      <c r="B83" s="126">
        <v>5</v>
      </c>
      <c r="C83" s="127" t="s">
        <v>766</v>
      </c>
      <c r="D83" s="128" t="s">
        <v>836</v>
      </c>
      <c r="E83" s="128" t="s">
        <v>762</v>
      </c>
      <c r="F83" s="161" t="s">
        <v>641</v>
      </c>
      <c r="G83" s="162"/>
      <c r="H83" s="129" t="s">
        <v>768</v>
      </c>
      <c r="I83" s="131">
        <v>1.01</v>
      </c>
      <c r="J83" s="132">
        <f t="shared" si="0"/>
        <v>5.05</v>
      </c>
      <c r="K83" s="108"/>
      <c r="L83" s="148" t="s">
        <v>164</v>
      </c>
    </row>
    <row r="84" spans="1:12">
      <c r="A84" s="107"/>
      <c r="B84" s="126">
        <v>50</v>
      </c>
      <c r="C84" s="127" t="s">
        <v>766</v>
      </c>
      <c r="D84" s="128" t="s">
        <v>836</v>
      </c>
      <c r="E84" s="128" t="s">
        <v>762</v>
      </c>
      <c r="F84" s="161" t="s">
        <v>769</v>
      </c>
      <c r="G84" s="162"/>
      <c r="H84" s="129" t="s">
        <v>768</v>
      </c>
      <c r="I84" s="131">
        <v>1.01</v>
      </c>
      <c r="J84" s="132">
        <f t="shared" si="0"/>
        <v>50.5</v>
      </c>
      <c r="K84" s="108"/>
      <c r="L84" s="148" t="s">
        <v>164</v>
      </c>
    </row>
    <row r="85" spans="1:12">
      <c r="A85" s="107"/>
      <c r="B85" s="126">
        <v>15</v>
      </c>
      <c r="C85" s="127" t="s">
        <v>766</v>
      </c>
      <c r="D85" s="128" t="s">
        <v>836</v>
      </c>
      <c r="E85" s="128" t="s">
        <v>762</v>
      </c>
      <c r="F85" s="161" t="s">
        <v>770</v>
      </c>
      <c r="G85" s="162"/>
      <c r="H85" s="129" t="s">
        <v>768</v>
      </c>
      <c r="I85" s="131">
        <v>1.01</v>
      </c>
      <c r="J85" s="132">
        <f t="shared" si="0"/>
        <v>15.15</v>
      </c>
      <c r="K85" s="108"/>
      <c r="L85" s="148" t="s">
        <v>164</v>
      </c>
    </row>
    <row r="86" spans="1:12">
      <c r="A86" s="107"/>
      <c r="B86" s="126">
        <v>5</v>
      </c>
      <c r="C86" s="127" t="s">
        <v>766</v>
      </c>
      <c r="D86" s="128" t="s">
        <v>836</v>
      </c>
      <c r="E86" s="128" t="s">
        <v>762</v>
      </c>
      <c r="F86" s="161" t="s">
        <v>771</v>
      </c>
      <c r="G86" s="162"/>
      <c r="H86" s="129" t="s">
        <v>768</v>
      </c>
      <c r="I86" s="131">
        <v>1.01</v>
      </c>
      <c r="J86" s="132">
        <f t="shared" si="0"/>
        <v>5.05</v>
      </c>
      <c r="K86" s="108"/>
      <c r="L86" s="148" t="s">
        <v>164</v>
      </c>
    </row>
    <row r="87" spans="1:12">
      <c r="A87" s="107"/>
      <c r="B87" s="126">
        <v>5</v>
      </c>
      <c r="C87" s="127" t="s">
        <v>766</v>
      </c>
      <c r="D87" s="128" t="s">
        <v>836</v>
      </c>
      <c r="E87" s="128" t="s">
        <v>762</v>
      </c>
      <c r="F87" s="161" t="s">
        <v>772</v>
      </c>
      <c r="G87" s="162"/>
      <c r="H87" s="129" t="s">
        <v>768</v>
      </c>
      <c r="I87" s="131">
        <v>1.01</v>
      </c>
      <c r="J87" s="132">
        <f t="shared" ref="J87:J150" si="1">I87*B87</f>
        <v>5.05</v>
      </c>
      <c r="K87" s="108"/>
      <c r="L87" s="148" t="s">
        <v>164</v>
      </c>
    </row>
    <row r="88" spans="1:12">
      <c r="A88" s="107"/>
      <c r="B88" s="126">
        <v>10</v>
      </c>
      <c r="C88" s="127" t="s">
        <v>766</v>
      </c>
      <c r="D88" s="128" t="s">
        <v>836</v>
      </c>
      <c r="E88" s="128" t="s">
        <v>762</v>
      </c>
      <c r="F88" s="161" t="s">
        <v>773</v>
      </c>
      <c r="G88" s="162"/>
      <c r="H88" s="129" t="s">
        <v>768</v>
      </c>
      <c r="I88" s="131">
        <v>1.01</v>
      </c>
      <c r="J88" s="132">
        <f t="shared" si="1"/>
        <v>10.1</v>
      </c>
      <c r="K88" s="108"/>
      <c r="L88" s="148" t="s">
        <v>164</v>
      </c>
    </row>
    <row r="89" spans="1:12">
      <c r="A89" s="107"/>
      <c r="B89" s="126">
        <v>15</v>
      </c>
      <c r="C89" s="127" t="s">
        <v>774</v>
      </c>
      <c r="D89" s="128" t="s">
        <v>837</v>
      </c>
      <c r="E89" s="128" t="s">
        <v>294</v>
      </c>
      <c r="F89" s="161" t="s">
        <v>273</v>
      </c>
      <c r="G89" s="162"/>
      <c r="H89" s="129" t="s">
        <v>775</v>
      </c>
      <c r="I89" s="131">
        <v>3.27</v>
      </c>
      <c r="J89" s="132">
        <f t="shared" si="1"/>
        <v>49.05</v>
      </c>
      <c r="K89" s="108"/>
      <c r="L89" s="148" t="s">
        <v>164</v>
      </c>
    </row>
    <row r="90" spans="1:12">
      <c r="A90" s="107"/>
      <c r="B90" s="126">
        <v>10</v>
      </c>
      <c r="C90" s="127" t="s">
        <v>774</v>
      </c>
      <c r="D90" s="128" t="s">
        <v>838</v>
      </c>
      <c r="E90" s="128" t="s">
        <v>314</v>
      </c>
      <c r="F90" s="161" t="s">
        <v>273</v>
      </c>
      <c r="G90" s="162"/>
      <c r="H90" s="129" t="s">
        <v>775</v>
      </c>
      <c r="I90" s="131">
        <v>3.51</v>
      </c>
      <c r="J90" s="132">
        <f t="shared" si="1"/>
        <v>35.099999999999994</v>
      </c>
      <c r="K90" s="108"/>
      <c r="L90" s="148" t="s">
        <v>164</v>
      </c>
    </row>
    <row r="91" spans="1:12">
      <c r="A91" s="107"/>
      <c r="B91" s="126">
        <v>20</v>
      </c>
      <c r="C91" s="127" t="s">
        <v>776</v>
      </c>
      <c r="D91" s="128" t="s">
        <v>839</v>
      </c>
      <c r="E91" s="128" t="s">
        <v>762</v>
      </c>
      <c r="F91" s="161" t="s">
        <v>107</v>
      </c>
      <c r="G91" s="162"/>
      <c r="H91" s="129" t="s">
        <v>777</v>
      </c>
      <c r="I91" s="131">
        <v>2.35</v>
      </c>
      <c r="J91" s="132">
        <f t="shared" si="1"/>
        <v>47</v>
      </c>
      <c r="K91" s="108"/>
      <c r="L91" s="148" t="s">
        <v>164</v>
      </c>
    </row>
    <row r="92" spans="1:12">
      <c r="A92" s="107"/>
      <c r="B92" s="126">
        <v>5</v>
      </c>
      <c r="C92" s="127" t="s">
        <v>776</v>
      </c>
      <c r="D92" s="128" t="s">
        <v>839</v>
      </c>
      <c r="E92" s="128" t="s">
        <v>762</v>
      </c>
      <c r="F92" s="161" t="s">
        <v>214</v>
      </c>
      <c r="G92" s="162"/>
      <c r="H92" s="129" t="s">
        <v>777</v>
      </c>
      <c r="I92" s="131">
        <v>2.35</v>
      </c>
      <c r="J92" s="132">
        <f t="shared" si="1"/>
        <v>11.75</v>
      </c>
      <c r="K92" s="108"/>
      <c r="L92" s="148" t="s">
        <v>164</v>
      </c>
    </row>
    <row r="93" spans="1:12">
      <c r="A93" s="107"/>
      <c r="B93" s="126">
        <v>5</v>
      </c>
      <c r="C93" s="127" t="s">
        <v>776</v>
      </c>
      <c r="D93" s="128" t="s">
        <v>839</v>
      </c>
      <c r="E93" s="128" t="s">
        <v>762</v>
      </c>
      <c r="F93" s="161" t="s">
        <v>265</v>
      </c>
      <c r="G93" s="162"/>
      <c r="H93" s="129" t="s">
        <v>777</v>
      </c>
      <c r="I93" s="131">
        <v>2.35</v>
      </c>
      <c r="J93" s="132">
        <f t="shared" si="1"/>
        <v>11.75</v>
      </c>
      <c r="K93" s="108"/>
      <c r="L93" s="148" t="s">
        <v>164</v>
      </c>
    </row>
    <row r="94" spans="1:12">
      <c r="A94" s="107"/>
      <c r="B94" s="126">
        <v>10</v>
      </c>
      <c r="C94" s="127" t="s">
        <v>776</v>
      </c>
      <c r="D94" s="128" t="s">
        <v>839</v>
      </c>
      <c r="E94" s="128" t="s">
        <v>762</v>
      </c>
      <c r="F94" s="161" t="s">
        <v>310</v>
      </c>
      <c r="G94" s="162"/>
      <c r="H94" s="129" t="s">
        <v>777</v>
      </c>
      <c r="I94" s="131">
        <v>2.35</v>
      </c>
      <c r="J94" s="132">
        <f t="shared" si="1"/>
        <v>23.5</v>
      </c>
      <c r="K94" s="108"/>
      <c r="L94" s="148" t="s">
        <v>164</v>
      </c>
    </row>
    <row r="95" spans="1:12" ht="24">
      <c r="A95" s="107"/>
      <c r="B95" s="126">
        <v>250</v>
      </c>
      <c r="C95" s="127" t="s">
        <v>778</v>
      </c>
      <c r="D95" s="128" t="s">
        <v>840</v>
      </c>
      <c r="E95" s="128" t="s">
        <v>26</v>
      </c>
      <c r="F95" s="161"/>
      <c r="G95" s="162"/>
      <c r="H95" s="129" t="s">
        <v>779</v>
      </c>
      <c r="I95" s="131">
        <v>1.82</v>
      </c>
      <c r="J95" s="132">
        <f t="shared" si="1"/>
        <v>455</v>
      </c>
      <c r="K95" s="108"/>
      <c r="L95" s="148" t="s">
        <v>164</v>
      </c>
    </row>
    <row r="96" spans="1:12" ht="36">
      <c r="A96" s="107"/>
      <c r="B96" s="126">
        <v>5</v>
      </c>
      <c r="C96" s="127" t="s">
        <v>780</v>
      </c>
      <c r="D96" s="128" t="s">
        <v>780</v>
      </c>
      <c r="E96" s="128" t="s">
        <v>25</v>
      </c>
      <c r="F96" s="161"/>
      <c r="G96" s="162"/>
      <c r="H96" s="129" t="s">
        <v>847</v>
      </c>
      <c r="I96" s="131">
        <v>9.19</v>
      </c>
      <c r="J96" s="132">
        <f t="shared" si="1"/>
        <v>45.949999999999996</v>
      </c>
      <c r="K96" s="108"/>
      <c r="L96" s="148" t="s">
        <v>164</v>
      </c>
    </row>
    <row r="97" spans="1:12">
      <c r="A97" s="107"/>
      <c r="B97" s="126">
        <v>5</v>
      </c>
      <c r="C97" s="127" t="s">
        <v>781</v>
      </c>
      <c r="D97" s="128" t="s">
        <v>781</v>
      </c>
      <c r="E97" s="128" t="s">
        <v>25</v>
      </c>
      <c r="F97" s="161"/>
      <c r="G97" s="162"/>
      <c r="H97" s="129" t="s">
        <v>782</v>
      </c>
      <c r="I97" s="131">
        <v>0.27</v>
      </c>
      <c r="J97" s="132">
        <f t="shared" si="1"/>
        <v>1.35</v>
      </c>
      <c r="K97" s="108"/>
      <c r="L97" s="148" t="s">
        <v>164</v>
      </c>
    </row>
    <row r="98" spans="1:12">
      <c r="A98" s="107"/>
      <c r="B98" s="126">
        <v>5</v>
      </c>
      <c r="C98" s="127" t="s">
        <v>783</v>
      </c>
      <c r="D98" s="128" t="s">
        <v>783</v>
      </c>
      <c r="E98" s="128" t="s">
        <v>25</v>
      </c>
      <c r="F98" s="161"/>
      <c r="G98" s="162"/>
      <c r="H98" s="129" t="s">
        <v>784</v>
      </c>
      <c r="I98" s="131">
        <v>0.25</v>
      </c>
      <c r="J98" s="132">
        <f t="shared" si="1"/>
        <v>1.25</v>
      </c>
      <c r="K98" s="108"/>
      <c r="L98" s="148" t="s">
        <v>164</v>
      </c>
    </row>
    <row r="99" spans="1:12">
      <c r="A99" s="107"/>
      <c r="B99" s="126">
        <v>5</v>
      </c>
      <c r="C99" s="127" t="s">
        <v>783</v>
      </c>
      <c r="D99" s="128" t="s">
        <v>783</v>
      </c>
      <c r="E99" s="128" t="s">
        <v>27</v>
      </c>
      <c r="F99" s="161"/>
      <c r="G99" s="162"/>
      <c r="H99" s="129" t="s">
        <v>784</v>
      </c>
      <c r="I99" s="131">
        <v>0.25</v>
      </c>
      <c r="J99" s="132">
        <f t="shared" si="1"/>
        <v>1.25</v>
      </c>
      <c r="K99" s="108"/>
      <c r="L99" s="148" t="s">
        <v>164</v>
      </c>
    </row>
    <row r="100" spans="1:12">
      <c r="A100" s="107"/>
      <c r="B100" s="126">
        <v>3</v>
      </c>
      <c r="C100" s="127" t="s">
        <v>785</v>
      </c>
      <c r="D100" s="128" t="s">
        <v>785</v>
      </c>
      <c r="E100" s="128" t="s">
        <v>23</v>
      </c>
      <c r="F100" s="161" t="s">
        <v>107</v>
      </c>
      <c r="G100" s="162"/>
      <c r="H100" s="129" t="s">
        <v>786</v>
      </c>
      <c r="I100" s="131">
        <v>0.62</v>
      </c>
      <c r="J100" s="132">
        <f t="shared" si="1"/>
        <v>1.8599999999999999</v>
      </c>
      <c r="K100" s="108"/>
      <c r="L100" s="148" t="s">
        <v>164</v>
      </c>
    </row>
    <row r="101" spans="1:12">
      <c r="A101" s="107"/>
      <c r="B101" s="126">
        <v>1</v>
      </c>
      <c r="C101" s="127" t="s">
        <v>785</v>
      </c>
      <c r="D101" s="128" t="s">
        <v>785</v>
      </c>
      <c r="E101" s="128" t="s">
        <v>23</v>
      </c>
      <c r="F101" s="161" t="s">
        <v>210</v>
      </c>
      <c r="G101" s="162"/>
      <c r="H101" s="129" t="s">
        <v>786</v>
      </c>
      <c r="I101" s="131">
        <v>0.62</v>
      </c>
      <c r="J101" s="132">
        <f t="shared" si="1"/>
        <v>0.62</v>
      </c>
      <c r="K101" s="108"/>
      <c r="L101" s="148" t="s">
        <v>164</v>
      </c>
    </row>
    <row r="102" spans="1:12">
      <c r="A102" s="107"/>
      <c r="B102" s="126">
        <v>1</v>
      </c>
      <c r="C102" s="127" t="s">
        <v>785</v>
      </c>
      <c r="D102" s="128" t="s">
        <v>785</v>
      </c>
      <c r="E102" s="128" t="s">
        <v>23</v>
      </c>
      <c r="F102" s="161" t="s">
        <v>212</v>
      </c>
      <c r="G102" s="162"/>
      <c r="H102" s="129" t="s">
        <v>786</v>
      </c>
      <c r="I102" s="131">
        <v>0.62</v>
      </c>
      <c r="J102" s="132">
        <f t="shared" si="1"/>
        <v>0.62</v>
      </c>
      <c r="K102" s="108"/>
      <c r="L102" s="148" t="s">
        <v>164</v>
      </c>
    </row>
    <row r="103" spans="1:12">
      <c r="A103" s="107"/>
      <c r="B103" s="126">
        <v>1</v>
      </c>
      <c r="C103" s="127" t="s">
        <v>785</v>
      </c>
      <c r="D103" s="128" t="s">
        <v>785</v>
      </c>
      <c r="E103" s="128" t="s">
        <v>23</v>
      </c>
      <c r="F103" s="161" t="s">
        <v>213</v>
      </c>
      <c r="G103" s="162"/>
      <c r="H103" s="129" t="s">
        <v>786</v>
      </c>
      <c r="I103" s="131">
        <v>0.62</v>
      </c>
      <c r="J103" s="132">
        <f t="shared" si="1"/>
        <v>0.62</v>
      </c>
      <c r="K103" s="108"/>
      <c r="L103" s="148" t="s">
        <v>164</v>
      </c>
    </row>
    <row r="104" spans="1:12">
      <c r="A104" s="107"/>
      <c r="B104" s="126">
        <v>1</v>
      </c>
      <c r="C104" s="127" t="s">
        <v>785</v>
      </c>
      <c r="D104" s="128" t="s">
        <v>785</v>
      </c>
      <c r="E104" s="128" t="s">
        <v>23</v>
      </c>
      <c r="F104" s="161" t="s">
        <v>263</v>
      </c>
      <c r="G104" s="162"/>
      <c r="H104" s="129" t="s">
        <v>786</v>
      </c>
      <c r="I104" s="131">
        <v>0.62</v>
      </c>
      <c r="J104" s="132">
        <f t="shared" si="1"/>
        <v>0.62</v>
      </c>
      <c r="K104" s="108"/>
      <c r="L104" s="148" t="s">
        <v>164</v>
      </c>
    </row>
    <row r="105" spans="1:12">
      <c r="A105" s="107"/>
      <c r="B105" s="126">
        <v>1</v>
      </c>
      <c r="C105" s="127" t="s">
        <v>785</v>
      </c>
      <c r="D105" s="128" t="s">
        <v>785</v>
      </c>
      <c r="E105" s="128" t="s">
        <v>23</v>
      </c>
      <c r="F105" s="161" t="s">
        <v>214</v>
      </c>
      <c r="G105" s="162"/>
      <c r="H105" s="129" t="s">
        <v>786</v>
      </c>
      <c r="I105" s="131">
        <v>0.62</v>
      </c>
      <c r="J105" s="132">
        <f t="shared" si="1"/>
        <v>0.62</v>
      </c>
      <c r="K105" s="108"/>
      <c r="L105" s="148" t="s">
        <v>164</v>
      </c>
    </row>
    <row r="106" spans="1:12">
      <c r="A106" s="107"/>
      <c r="B106" s="126">
        <v>1</v>
      </c>
      <c r="C106" s="127" t="s">
        <v>785</v>
      </c>
      <c r="D106" s="128" t="s">
        <v>785</v>
      </c>
      <c r="E106" s="128" t="s">
        <v>23</v>
      </c>
      <c r="F106" s="161" t="s">
        <v>265</v>
      </c>
      <c r="G106" s="162"/>
      <c r="H106" s="129" t="s">
        <v>786</v>
      </c>
      <c r="I106" s="131">
        <v>0.62</v>
      </c>
      <c r="J106" s="132">
        <f t="shared" si="1"/>
        <v>0.62</v>
      </c>
      <c r="K106" s="108"/>
      <c r="L106" s="148" t="s">
        <v>164</v>
      </c>
    </row>
    <row r="107" spans="1:12">
      <c r="A107" s="107"/>
      <c r="B107" s="126">
        <v>1</v>
      </c>
      <c r="C107" s="127" t="s">
        <v>785</v>
      </c>
      <c r="D107" s="128" t="s">
        <v>785</v>
      </c>
      <c r="E107" s="128" t="s">
        <v>23</v>
      </c>
      <c r="F107" s="161" t="s">
        <v>268</v>
      </c>
      <c r="G107" s="162"/>
      <c r="H107" s="129" t="s">
        <v>786</v>
      </c>
      <c r="I107" s="131">
        <v>0.62</v>
      </c>
      <c r="J107" s="132">
        <f t="shared" si="1"/>
        <v>0.62</v>
      </c>
      <c r="K107" s="108"/>
      <c r="L107" s="148" t="s">
        <v>164</v>
      </c>
    </row>
    <row r="108" spans="1:12">
      <c r="A108" s="107"/>
      <c r="B108" s="126">
        <v>1</v>
      </c>
      <c r="C108" s="127" t="s">
        <v>785</v>
      </c>
      <c r="D108" s="128" t="s">
        <v>785</v>
      </c>
      <c r="E108" s="128" t="s">
        <v>23</v>
      </c>
      <c r="F108" s="161" t="s">
        <v>310</v>
      </c>
      <c r="G108" s="162"/>
      <c r="H108" s="129" t="s">
        <v>786</v>
      </c>
      <c r="I108" s="131">
        <v>0.62</v>
      </c>
      <c r="J108" s="132">
        <f t="shared" si="1"/>
        <v>0.62</v>
      </c>
      <c r="K108" s="108"/>
      <c r="L108" s="148" t="s">
        <v>164</v>
      </c>
    </row>
    <row r="109" spans="1:12">
      <c r="A109" s="107"/>
      <c r="B109" s="126">
        <v>1</v>
      </c>
      <c r="C109" s="127" t="s">
        <v>785</v>
      </c>
      <c r="D109" s="128" t="s">
        <v>785</v>
      </c>
      <c r="E109" s="128" t="s">
        <v>23</v>
      </c>
      <c r="F109" s="161" t="s">
        <v>270</v>
      </c>
      <c r="G109" s="162"/>
      <c r="H109" s="129" t="s">
        <v>786</v>
      </c>
      <c r="I109" s="131">
        <v>0.62</v>
      </c>
      <c r="J109" s="132">
        <f t="shared" si="1"/>
        <v>0.62</v>
      </c>
      <c r="K109" s="108"/>
      <c r="L109" s="148" t="s">
        <v>164</v>
      </c>
    </row>
    <row r="110" spans="1:12">
      <c r="A110" s="107"/>
      <c r="B110" s="126">
        <v>1</v>
      </c>
      <c r="C110" s="127" t="s">
        <v>785</v>
      </c>
      <c r="D110" s="128" t="s">
        <v>785</v>
      </c>
      <c r="E110" s="128" t="s">
        <v>23</v>
      </c>
      <c r="F110" s="161" t="s">
        <v>730</v>
      </c>
      <c r="G110" s="162"/>
      <c r="H110" s="129" t="s">
        <v>786</v>
      </c>
      <c r="I110" s="131">
        <v>0.62</v>
      </c>
      <c r="J110" s="132">
        <f t="shared" si="1"/>
        <v>0.62</v>
      </c>
      <c r="K110" s="108"/>
      <c r="L110" s="148" t="s">
        <v>164</v>
      </c>
    </row>
    <row r="111" spans="1:12">
      <c r="A111" s="107"/>
      <c r="B111" s="126">
        <v>1</v>
      </c>
      <c r="C111" s="127" t="s">
        <v>785</v>
      </c>
      <c r="D111" s="128" t="s">
        <v>785</v>
      </c>
      <c r="E111" s="128" t="s">
        <v>23</v>
      </c>
      <c r="F111" s="161" t="s">
        <v>731</v>
      </c>
      <c r="G111" s="162"/>
      <c r="H111" s="129" t="s">
        <v>786</v>
      </c>
      <c r="I111" s="131">
        <v>0.62</v>
      </c>
      <c r="J111" s="132">
        <f t="shared" si="1"/>
        <v>0.62</v>
      </c>
      <c r="K111" s="108"/>
      <c r="L111" s="148" t="s">
        <v>164</v>
      </c>
    </row>
    <row r="112" spans="1:12">
      <c r="A112" s="107"/>
      <c r="B112" s="126">
        <v>1</v>
      </c>
      <c r="C112" s="127" t="s">
        <v>785</v>
      </c>
      <c r="D112" s="128" t="s">
        <v>785</v>
      </c>
      <c r="E112" s="128" t="s">
        <v>23</v>
      </c>
      <c r="F112" s="161" t="s">
        <v>732</v>
      </c>
      <c r="G112" s="162"/>
      <c r="H112" s="129" t="s">
        <v>786</v>
      </c>
      <c r="I112" s="131">
        <v>0.62</v>
      </c>
      <c r="J112" s="132">
        <f t="shared" si="1"/>
        <v>0.62</v>
      </c>
      <c r="K112" s="108"/>
      <c r="L112" s="148" t="s">
        <v>164</v>
      </c>
    </row>
    <row r="113" spans="1:12">
      <c r="A113" s="107"/>
      <c r="B113" s="126">
        <v>3</v>
      </c>
      <c r="C113" s="127" t="s">
        <v>785</v>
      </c>
      <c r="D113" s="128" t="s">
        <v>785</v>
      </c>
      <c r="E113" s="128" t="s">
        <v>25</v>
      </c>
      <c r="F113" s="161" t="s">
        <v>107</v>
      </c>
      <c r="G113" s="162"/>
      <c r="H113" s="129" t="s">
        <v>786</v>
      </c>
      <c r="I113" s="131">
        <v>0.62</v>
      </c>
      <c r="J113" s="132">
        <f t="shared" si="1"/>
        <v>1.8599999999999999</v>
      </c>
      <c r="K113" s="108"/>
      <c r="L113" s="148" t="s">
        <v>164</v>
      </c>
    </row>
    <row r="114" spans="1:12">
      <c r="A114" s="107"/>
      <c r="B114" s="126">
        <v>1</v>
      </c>
      <c r="C114" s="127" t="s">
        <v>785</v>
      </c>
      <c r="D114" s="128" t="s">
        <v>785</v>
      </c>
      <c r="E114" s="128" t="s">
        <v>25</v>
      </c>
      <c r="F114" s="161" t="s">
        <v>210</v>
      </c>
      <c r="G114" s="162"/>
      <c r="H114" s="129" t="s">
        <v>786</v>
      </c>
      <c r="I114" s="131">
        <v>0.62</v>
      </c>
      <c r="J114" s="132">
        <f t="shared" si="1"/>
        <v>0.62</v>
      </c>
      <c r="K114" s="108"/>
      <c r="L114" s="148" t="s">
        <v>164</v>
      </c>
    </row>
    <row r="115" spans="1:12">
      <c r="A115" s="107"/>
      <c r="B115" s="126">
        <v>1</v>
      </c>
      <c r="C115" s="127" t="s">
        <v>785</v>
      </c>
      <c r="D115" s="128" t="s">
        <v>785</v>
      </c>
      <c r="E115" s="128" t="s">
        <v>25</v>
      </c>
      <c r="F115" s="161" t="s">
        <v>212</v>
      </c>
      <c r="G115" s="162"/>
      <c r="H115" s="129" t="s">
        <v>786</v>
      </c>
      <c r="I115" s="131">
        <v>0.62</v>
      </c>
      <c r="J115" s="132">
        <f t="shared" si="1"/>
        <v>0.62</v>
      </c>
      <c r="K115" s="108"/>
      <c r="L115" s="148" t="s">
        <v>164</v>
      </c>
    </row>
    <row r="116" spans="1:12">
      <c r="A116" s="107"/>
      <c r="B116" s="126">
        <v>1</v>
      </c>
      <c r="C116" s="127" t="s">
        <v>785</v>
      </c>
      <c r="D116" s="128" t="s">
        <v>785</v>
      </c>
      <c r="E116" s="128" t="s">
        <v>25</v>
      </c>
      <c r="F116" s="161" t="s">
        <v>213</v>
      </c>
      <c r="G116" s="162"/>
      <c r="H116" s="129" t="s">
        <v>786</v>
      </c>
      <c r="I116" s="131">
        <v>0.62</v>
      </c>
      <c r="J116" s="132">
        <f t="shared" si="1"/>
        <v>0.62</v>
      </c>
      <c r="K116" s="108"/>
      <c r="L116" s="148" t="s">
        <v>164</v>
      </c>
    </row>
    <row r="117" spans="1:12">
      <c r="A117" s="107"/>
      <c r="B117" s="126">
        <v>1</v>
      </c>
      <c r="C117" s="127" t="s">
        <v>785</v>
      </c>
      <c r="D117" s="128" t="s">
        <v>785</v>
      </c>
      <c r="E117" s="128" t="s">
        <v>25</v>
      </c>
      <c r="F117" s="161" t="s">
        <v>263</v>
      </c>
      <c r="G117" s="162"/>
      <c r="H117" s="129" t="s">
        <v>786</v>
      </c>
      <c r="I117" s="131">
        <v>0.62</v>
      </c>
      <c r="J117" s="132">
        <f t="shared" si="1"/>
        <v>0.62</v>
      </c>
      <c r="K117" s="108"/>
      <c r="L117" s="148" t="s">
        <v>164</v>
      </c>
    </row>
    <row r="118" spans="1:12">
      <c r="A118" s="107"/>
      <c r="B118" s="126">
        <v>1</v>
      </c>
      <c r="C118" s="127" t="s">
        <v>785</v>
      </c>
      <c r="D118" s="128" t="s">
        <v>785</v>
      </c>
      <c r="E118" s="128" t="s">
        <v>25</v>
      </c>
      <c r="F118" s="161" t="s">
        <v>214</v>
      </c>
      <c r="G118" s="162"/>
      <c r="H118" s="129" t="s">
        <v>786</v>
      </c>
      <c r="I118" s="131">
        <v>0.62</v>
      </c>
      <c r="J118" s="132">
        <f t="shared" si="1"/>
        <v>0.62</v>
      </c>
      <c r="K118" s="108"/>
      <c r="L118" s="148" t="s">
        <v>164</v>
      </c>
    </row>
    <row r="119" spans="1:12">
      <c r="A119" s="107"/>
      <c r="B119" s="126">
        <v>1</v>
      </c>
      <c r="C119" s="127" t="s">
        <v>785</v>
      </c>
      <c r="D119" s="128" t="s">
        <v>785</v>
      </c>
      <c r="E119" s="128" t="s">
        <v>25</v>
      </c>
      <c r="F119" s="161" t="s">
        <v>265</v>
      </c>
      <c r="G119" s="162"/>
      <c r="H119" s="129" t="s">
        <v>786</v>
      </c>
      <c r="I119" s="131">
        <v>0.62</v>
      </c>
      <c r="J119" s="132">
        <f t="shared" si="1"/>
        <v>0.62</v>
      </c>
      <c r="K119" s="108"/>
      <c r="L119" s="148" t="s">
        <v>164</v>
      </c>
    </row>
    <row r="120" spans="1:12">
      <c r="A120" s="107"/>
      <c r="B120" s="126">
        <v>1</v>
      </c>
      <c r="C120" s="127" t="s">
        <v>785</v>
      </c>
      <c r="D120" s="128" t="s">
        <v>785</v>
      </c>
      <c r="E120" s="128" t="s">
        <v>25</v>
      </c>
      <c r="F120" s="161" t="s">
        <v>268</v>
      </c>
      <c r="G120" s="162"/>
      <c r="H120" s="129" t="s">
        <v>786</v>
      </c>
      <c r="I120" s="131">
        <v>0.62</v>
      </c>
      <c r="J120" s="132">
        <f t="shared" si="1"/>
        <v>0.62</v>
      </c>
      <c r="K120" s="108"/>
      <c r="L120" s="148" t="s">
        <v>164</v>
      </c>
    </row>
    <row r="121" spans="1:12">
      <c r="A121" s="107"/>
      <c r="B121" s="126">
        <v>1</v>
      </c>
      <c r="C121" s="127" t="s">
        <v>785</v>
      </c>
      <c r="D121" s="128" t="s">
        <v>785</v>
      </c>
      <c r="E121" s="128" t="s">
        <v>25</v>
      </c>
      <c r="F121" s="161" t="s">
        <v>310</v>
      </c>
      <c r="G121" s="162"/>
      <c r="H121" s="129" t="s">
        <v>786</v>
      </c>
      <c r="I121" s="131">
        <v>0.62</v>
      </c>
      <c r="J121" s="132">
        <f t="shared" si="1"/>
        <v>0.62</v>
      </c>
      <c r="K121" s="108"/>
      <c r="L121" s="148" t="s">
        <v>164</v>
      </c>
    </row>
    <row r="122" spans="1:12">
      <c r="A122" s="107"/>
      <c r="B122" s="126">
        <v>1</v>
      </c>
      <c r="C122" s="127" t="s">
        <v>785</v>
      </c>
      <c r="D122" s="128" t="s">
        <v>785</v>
      </c>
      <c r="E122" s="128" t="s">
        <v>25</v>
      </c>
      <c r="F122" s="161" t="s">
        <v>270</v>
      </c>
      <c r="G122" s="162"/>
      <c r="H122" s="129" t="s">
        <v>786</v>
      </c>
      <c r="I122" s="131">
        <v>0.62</v>
      </c>
      <c r="J122" s="132">
        <f t="shared" si="1"/>
        <v>0.62</v>
      </c>
      <c r="K122" s="108"/>
      <c r="L122" s="148" t="s">
        <v>164</v>
      </c>
    </row>
    <row r="123" spans="1:12">
      <c r="A123" s="107"/>
      <c r="B123" s="126">
        <v>1</v>
      </c>
      <c r="C123" s="127" t="s">
        <v>785</v>
      </c>
      <c r="D123" s="128" t="s">
        <v>785</v>
      </c>
      <c r="E123" s="128" t="s">
        <v>25</v>
      </c>
      <c r="F123" s="161" t="s">
        <v>730</v>
      </c>
      <c r="G123" s="162"/>
      <c r="H123" s="129" t="s">
        <v>786</v>
      </c>
      <c r="I123" s="131">
        <v>0.62</v>
      </c>
      <c r="J123" s="132">
        <f t="shared" si="1"/>
        <v>0.62</v>
      </c>
      <c r="K123" s="108"/>
      <c r="L123" s="148" t="s">
        <v>164</v>
      </c>
    </row>
    <row r="124" spans="1:12">
      <c r="A124" s="107"/>
      <c r="B124" s="126">
        <v>1</v>
      </c>
      <c r="C124" s="127" t="s">
        <v>785</v>
      </c>
      <c r="D124" s="128" t="s">
        <v>785</v>
      </c>
      <c r="E124" s="128" t="s">
        <v>25</v>
      </c>
      <c r="F124" s="161" t="s">
        <v>731</v>
      </c>
      <c r="G124" s="162"/>
      <c r="H124" s="129" t="s">
        <v>786</v>
      </c>
      <c r="I124" s="131">
        <v>0.62</v>
      </c>
      <c r="J124" s="132">
        <f t="shared" si="1"/>
        <v>0.62</v>
      </c>
      <c r="K124" s="108"/>
      <c r="L124" s="148" t="s">
        <v>164</v>
      </c>
    </row>
    <row r="125" spans="1:12">
      <c r="A125" s="107"/>
      <c r="B125" s="126">
        <v>1</v>
      </c>
      <c r="C125" s="127" t="s">
        <v>785</v>
      </c>
      <c r="D125" s="128" t="s">
        <v>785</v>
      </c>
      <c r="E125" s="128" t="s">
        <v>25</v>
      </c>
      <c r="F125" s="161" t="s">
        <v>732</v>
      </c>
      <c r="G125" s="162"/>
      <c r="H125" s="129" t="s">
        <v>786</v>
      </c>
      <c r="I125" s="131">
        <v>0.62</v>
      </c>
      <c r="J125" s="132">
        <f t="shared" si="1"/>
        <v>0.62</v>
      </c>
      <c r="K125" s="108"/>
      <c r="L125" s="148" t="s">
        <v>164</v>
      </c>
    </row>
    <row r="126" spans="1:12" ht="24">
      <c r="A126" s="107"/>
      <c r="B126" s="126">
        <v>3</v>
      </c>
      <c r="C126" s="127" t="s">
        <v>592</v>
      </c>
      <c r="D126" s="128" t="s">
        <v>592</v>
      </c>
      <c r="E126" s="128" t="s">
        <v>25</v>
      </c>
      <c r="F126" s="161" t="s">
        <v>210</v>
      </c>
      <c r="G126" s="162"/>
      <c r="H126" s="129" t="s">
        <v>594</v>
      </c>
      <c r="I126" s="131">
        <v>0.54</v>
      </c>
      <c r="J126" s="132">
        <f t="shared" si="1"/>
        <v>1.62</v>
      </c>
      <c r="K126" s="108"/>
      <c r="L126" s="148" t="s">
        <v>164</v>
      </c>
    </row>
    <row r="127" spans="1:12" ht="24">
      <c r="A127" s="107"/>
      <c r="B127" s="126">
        <v>3</v>
      </c>
      <c r="C127" s="127" t="s">
        <v>592</v>
      </c>
      <c r="D127" s="128" t="s">
        <v>592</v>
      </c>
      <c r="E127" s="128" t="s">
        <v>25</v>
      </c>
      <c r="F127" s="161" t="s">
        <v>213</v>
      </c>
      <c r="G127" s="162"/>
      <c r="H127" s="129" t="s">
        <v>594</v>
      </c>
      <c r="I127" s="131">
        <v>0.54</v>
      </c>
      <c r="J127" s="132">
        <f t="shared" si="1"/>
        <v>1.62</v>
      </c>
      <c r="K127" s="108"/>
      <c r="L127" s="148" t="s">
        <v>164</v>
      </c>
    </row>
    <row r="128" spans="1:12" ht="24">
      <c r="A128" s="107"/>
      <c r="B128" s="126">
        <v>3</v>
      </c>
      <c r="C128" s="127" t="s">
        <v>592</v>
      </c>
      <c r="D128" s="128" t="s">
        <v>592</v>
      </c>
      <c r="E128" s="128" t="s">
        <v>25</v>
      </c>
      <c r="F128" s="161" t="s">
        <v>263</v>
      </c>
      <c r="G128" s="162"/>
      <c r="H128" s="129" t="s">
        <v>594</v>
      </c>
      <c r="I128" s="131">
        <v>0.54</v>
      </c>
      <c r="J128" s="132">
        <f t="shared" si="1"/>
        <v>1.62</v>
      </c>
      <c r="K128" s="108"/>
      <c r="L128" s="148" t="s">
        <v>164</v>
      </c>
    </row>
    <row r="129" spans="1:12" ht="24">
      <c r="A129" s="107"/>
      <c r="B129" s="126">
        <v>3</v>
      </c>
      <c r="C129" s="127" t="s">
        <v>592</v>
      </c>
      <c r="D129" s="128" t="s">
        <v>592</v>
      </c>
      <c r="E129" s="128" t="s">
        <v>25</v>
      </c>
      <c r="F129" s="161" t="s">
        <v>214</v>
      </c>
      <c r="G129" s="162"/>
      <c r="H129" s="129" t="s">
        <v>594</v>
      </c>
      <c r="I129" s="131">
        <v>0.54</v>
      </c>
      <c r="J129" s="132">
        <f t="shared" si="1"/>
        <v>1.62</v>
      </c>
      <c r="K129" s="108"/>
      <c r="L129" s="148" t="s">
        <v>164</v>
      </c>
    </row>
    <row r="130" spans="1:12" ht="24">
      <c r="A130" s="107"/>
      <c r="B130" s="126">
        <v>3</v>
      </c>
      <c r="C130" s="127" t="s">
        <v>592</v>
      </c>
      <c r="D130" s="128" t="s">
        <v>592</v>
      </c>
      <c r="E130" s="128" t="s">
        <v>25</v>
      </c>
      <c r="F130" s="161" t="s">
        <v>310</v>
      </c>
      <c r="G130" s="162"/>
      <c r="H130" s="129" t="s">
        <v>594</v>
      </c>
      <c r="I130" s="131">
        <v>0.54</v>
      </c>
      <c r="J130" s="132">
        <f t="shared" si="1"/>
        <v>1.62</v>
      </c>
      <c r="K130" s="108"/>
      <c r="L130" s="148" t="s">
        <v>164</v>
      </c>
    </row>
    <row r="131" spans="1:12" ht="24">
      <c r="A131" s="107"/>
      <c r="B131" s="126">
        <v>25</v>
      </c>
      <c r="C131" s="127" t="s">
        <v>787</v>
      </c>
      <c r="D131" s="128" t="s">
        <v>787</v>
      </c>
      <c r="E131" s="128" t="s">
        <v>23</v>
      </c>
      <c r="F131" s="161" t="s">
        <v>273</v>
      </c>
      <c r="G131" s="162"/>
      <c r="H131" s="129" t="s">
        <v>788</v>
      </c>
      <c r="I131" s="131">
        <v>0.93</v>
      </c>
      <c r="J131" s="132">
        <f t="shared" si="1"/>
        <v>23.25</v>
      </c>
      <c r="K131" s="108"/>
      <c r="L131" s="148" t="s">
        <v>164</v>
      </c>
    </row>
    <row r="132" spans="1:12" ht="24">
      <c r="A132" s="107"/>
      <c r="B132" s="126">
        <v>25</v>
      </c>
      <c r="C132" s="127" t="s">
        <v>787</v>
      </c>
      <c r="D132" s="128" t="s">
        <v>787</v>
      </c>
      <c r="E132" s="128" t="s">
        <v>23</v>
      </c>
      <c r="F132" s="161" t="s">
        <v>272</v>
      </c>
      <c r="G132" s="162"/>
      <c r="H132" s="129" t="s">
        <v>788</v>
      </c>
      <c r="I132" s="131">
        <v>0.93</v>
      </c>
      <c r="J132" s="132">
        <f t="shared" si="1"/>
        <v>23.25</v>
      </c>
      <c r="K132" s="108"/>
      <c r="L132" s="148" t="s">
        <v>164</v>
      </c>
    </row>
    <row r="133" spans="1:12" ht="24">
      <c r="A133" s="107"/>
      <c r="B133" s="126">
        <v>10</v>
      </c>
      <c r="C133" s="127" t="s">
        <v>789</v>
      </c>
      <c r="D133" s="128" t="s">
        <v>789</v>
      </c>
      <c r="E133" s="128" t="s">
        <v>25</v>
      </c>
      <c r="F133" s="161"/>
      <c r="G133" s="162"/>
      <c r="H133" s="129" t="s">
        <v>790</v>
      </c>
      <c r="I133" s="131">
        <v>1.42</v>
      </c>
      <c r="J133" s="132">
        <f t="shared" si="1"/>
        <v>14.2</v>
      </c>
      <c r="K133" s="108"/>
      <c r="L133" s="148" t="s">
        <v>164</v>
      </c>
    </row>
    <row r="134" spans="1:12" ht="36">
      <c r="A134" s="107"/>
      <c r="B134" s="126">
        <v>2</v>
      </c>
      <c r="C134" s="127" t="s">
        <v>791</v>
      </c>
      <c r="D134" s="128" t="s">
        <v>791</v>
      </c>
      <c r="E134" s="128" t="s">
        <v>107</v>
      </c>
      <c r="F134" s="161" t="s">
        <v>26</v>
      </c>
      <c r="G134" s="162"/>
      <c r="H134" s="129" t="s">
        <v>848</v>
      </c>
      <c r="I134" s="131">
        <v>2.91</v>
      </c>
      <c r="J134" s="132">
        <f t="shared" si="1"/>
        <v>5.82</v>
      </c>
      <c r="K134" s="108"/>
      <c r="L134" s="148" t="s">
        <v>164</v>
      </c>
    </row>
    <row r="135" spans="1:12" ht="36">
      <c r="A135" s="107"/>
      <c r="B135" s="126">
        <v>3</v>
      </c>
      <c r="C135" s="127" t="s">
        <v>791</v>
      </c>
      <c r="D135" s="128" t="s">
        <v>791</v>
      </c>
      <c r="E135" s="128" t="s">
        <v>213</v>
      </c>
      <c r="F135" s="161" t="s">
        <v>26</v>
      </c>
      <c r="G135" s="162"/>
      <c r="H135" s="129" t="s">
        <v>848</v>
      </c>
      <c r="I135" s="131">
        <v>2.91</v>
      </c>
      <c r="J135" s="132">
        <f t="shared" si="1"/>
        <v>8.73</v>
      </c>
      <c r="K135" s="108"/>
      <c r="L135" s="148" t="s">
        <v>164</v>
      </c>
    </row>
    <row r="136" spans="1:12" ht="36">
      <c r="A136" s="107"/>
      <c r="B136" s="126">
        <v>3</v>
      </c>
      <c r="C136" s="127" t="s">
        <v>792</v>
      </c>
      <c r="D136" s="128" t="s">
        <v>792</v>
      </c>
      <c r="E136" s="128" t="s">
        <v>26</v>
      </c>
      <c r="F136" s="161" t="s">
        <v>107</v>
      </c>
      <c r="G136" s="162"/>
      <c r="H136" s="129" t="s">
        <v>849</v>
      </c>
      <c r="I136" s="131">
        <v>2.39</v>
      </c>
      <c r="J136" s="132">
        <f t="shared" si="1"/>
        <v>7.17</v>
      </c>
      <c r="K136" s="108"/>
      <c r="L136" s="148" t="s">
        <v>164</v>
      </c>
    </row>
    <row r="137" spans="1:12" ht="36">
      <c r="A137" s="107"/>
      <c r="B137" s="126">
        <v>3</v>
      </c>
      <c r="C137" s="127" t="s">
        <v>792</v>
      </c>
      <c r="D137" s="128" t="s">
        <v>792</v>
      </c>
      <c r="E137" s="128" t="s">
        <v>26</v>
      </c>
      <c r="F137" s="161" t="s">
        <v>210</v>
      </c>
      <c r="G137" s="162"/>
      <c r="H137" s="129" t="s">
        <v>849</v>
      </c>
      <c r="I137" s="131">
        <v>2.39</v>
      </c>
      <c r="J137" s="132">
        <f t="shared" si="1"/>
        <v>7.17</v>
      </c>
      <c r="K137" s="108"/>
      <c r="L137" s="148" t="s">
        <v>164</v>
      </c>
    </row>
    <row r="138" spans="1:12" ht="36">
      <c r="A138" s="107"/>
      <c r="B138" s="126">
        <v>3</v>
      </c>
      <c r="C138" s="127" t="s">
        <v>792</v>
      </c>
      <c r="D138" s="128" t="s">
        <v>792</v>
      </c>
      <c r="E138" s="128" t="s">
        <v>26</v>
      </c>
      <c r="F138" s="161" t="s">
        <v>263</v>
      </c>
      <c r="G138" s="162"/>
      <c r="H138" s="129" t="s">
        <v>849</v>
      </c>
      <c r="I138" s="131">
        <v>2.39</v>
      </c>
      <c r="J138" s="132">
        <f t="shared" si="1"/>
        <v>7.17</v>
      </c>
      <c r="K138" s="108"/>
      <c r="L138" s="148" t="s">
        <v>164</v>
      </c>
    </row>
    <row r="139" spans="1:12" ht="36">
      <c r="A139" s="107"/>
      <c r="B139" s="126">
        <v>3</v>
      </c>
      <c r="C139" s="127" t="s">
        <v>792</v>
      </c>
      <c r="D139" s="128" t="s">
        <v>792</v>
      </c>
      <c r="E139" s="128" t="s">
        <v>26</v>
      </c>
      <c r="F139" s="161" t="s">
        <v>265</v>
      </c>
      <c r="G139" s="162"/>
      <c r="H139" s="129" t="s">
        <v>849</v>
      </c>
      <c r="I139" s="131">
        <v>2.39</v>
      </c>
      <c r="J139" s="132">
        <f t="shared" si="1"/>
        <v>7.17</v>
      </c>
      <c r="K139" s="108"/>
      <c r="L139" s="148" t="s">
        <v>164</v>
      </c>
    </row>
    <row r="140" spans="1:12" ht="36">
      <c r="A140" s="107"/>
      <c r="B140" s="126">
        <v>3</v>
      </c>
      <c r="C140" s="127" t="s">
        <v>792</v>
      </c>
      <c r="D140" s="128" t="s">
        <v>792</v>
      </c>
      <c r="E140" s="128" t="s">
        <v>26</v>
      </c>
      <c r="F140" s="161" t="s">
        <v>310</v>
      </c>
      <c r="G140" s="162"/>
      <c r="H140" s="129" t="s">
        <v>849</v>
      </c>
      <c r="I140" s="131">
        <v>2.39</v>
      </c>
      <c r="J140" s="132">
        <f t="shared" si="1"/>
        <v>7.17</v>
      </c>
      <c r="K140" s="108"/>
      <c r="L140" s="148" t="s">
        <v>164</v>
      </c>
    </row>
    <row r="141" spans="1:12" ht="24">
      <c r="A141" s="107"/>
      <c r="B141" s="126">
        <v>10</v>
      </c>
      <c r="C141" s="127" t="s">
        <v>793</v>
      </c>
      <c r="D141" s="128" t="s">
        <v>841</v>
      </c>
      <c r="E141" s="128" t="s">
        <v>635</v>
      </c>
      <c r="F141" s="161" t="s">
        <v>26</v>
      </c>
      <c r="G141" s="162"/>
      <c r="H141" s="129" t="s">
        <v>794</v>
      </c>
      <c r="I141" s="131">
        <v>2.78</v>
      </c>
      <c r="J141" s="132">
        <f t="shared" si="1"/>
        <v>27.799999999999997</v>
      </c>
      <c r="K141" s="108"/>
      <c r="L141" s="148" t="s">
        <v>164</v>
      </c>
    </row>
    <row r="142" spans="1:12" ht="36">
      <c r="A142" s="107"/>
      <c r="B142" s="126">
        <v>3</v>
      </c>
      <c r="C142" s="127" t="s">
        <v>795</v>
      </c>
      <c r="D142" s="128" t="s">
        <v>795</v>
      </c>
      <c r="E142" s="128" t="s">
        <v>26</v>
      </c>
      <c r="F142" s="161" t="s">
        <v>107</v>
      </c>
      <c r="G142" s="162"/>
      <c r="H142" s="129" t="s">
        <v>850</v>
      </c>
      <c r="I142" s="131">
        <v>4.2</v>
      </c>
      <c r="J142" s="132">
        <f t="shared" si="1"/>
        <v>12.600000000000001</v>
      </c>
      <c r="K142" s="108"/>
      <c r="L142" s="148" t="s">
        <v>164</v>
      </c>
    </row>
    <row r="143" spans="1:12" ht="36">
      <c r="A143" s="107"/>
      <c r="B143" s="126">
        <v>3</v>
      </c>
      <c r="C143" s="127" t="s">
        <v>795</v>
      </c>
      <c r="D143" s="128" t="s">
        <v>795</v>
      </c>
      <c r="E143" s="128" t="s">
        <v>26</v>
      </c>
      <c r="F143" s="161" t="s">
        <v>210</v>
      </c>
      <c r="G143" s="162"/>
      <c r="H143" s="129" t="s">
        <v>850</v>
      </c>
      <c r="I143" s="131">
        <v>4.2</v>
      </c>
      <c r="J143" s="132">
        <f t="shared" si="1"/>
        <v>12.600000000000001</v>
      </c>
      <c r="K143" s="108"/>
      <c r="L143" s="148" t="s">
        <v>164</v>
      </c>
    </row>
    <row r="144" spans="1:12" ht="36">
      <c r="A144" s="107"/>
      <c r="B144" s="126">
        <v>3</v>
      </c>
      <c r="C144" s="127" t="s">
        <v>795</v>
      </c>
      <c r="D144" s="128" t="s">
        <v>795</v>
      </c>
      <c r="E144" s="128" t="s">
        <v>26</v>
      </c>
      <c r="F144" s="161" t="s">
        <v>263</v>
      </c>
      <c r="G144" s="162"/>
      <c r="H144" s="129" t="s">
        <v>850</v>
      </c>
      <c r="I144" s="131">
        <v>4.2</v>
      </c>
      <c r="J144" s="132">
        <f t="shared" si="1"/>
        <v>12.600000000000001</v>
      </c>
      <c r="K144" s="108"/>
      <c r="L144" s="148" t="s">
        <v>164</v>
      </c>
    </row>
    <row r="145" spans="1:12" ht="36">
      <c r="A145" s="107"/>
      <c r="B145" s="126">
        <v>3</v>
      </c>
      <c r="C145" s="127" t="s">
        <v>795</v>
      </c>
      <c r="D145" s="128" t="s">
        <v>795</v>
      </c>
      <c r="E145" s="128" t="s">
        <v>26</v>
      </c>
      <c r="F145" s="161" t="s">
        <v>265</v>
      </c>
      <c r="G145" s="162"/>
      <c r="H145" s="129" t="s">
        <v>850</v>
      </c>
      <c r="I145" s="131">
        <v>4.2</v>
      </c>
      <c r="J145" s="132">
        <f t="shared" si="1"/>
        <v>12.600000000000001</v>
      </c>
      <c r="K145" s="108"/>
      <c r="L145" s="148" t="s">
        <v>164</v>
      </c>
    </row>
    <row r="146" spans="1:12" ht="36">
      <c r="A146" s="107"/>
      <c r="B146" s="126">
        <v>3</v>
      </c>
      <c r="C146" s="127" t="s">
        <v>795</v>
      </c>
      <c r="D146" s="128" t="s">
        <v>795</v>
      </c>
      <c r="E146" s="128" t="s">
        <v>26</v>
      </c>
      <c r="F146" s="161" t="s">
        <v>310</v>
      </c>
      <c r="G146" s="162"/>
      <c r="H146" s="129" t="s">
        <v>850</v>
      </c>
      <c r="I146" s="131">
        <v>4.2</v>
      </c>
      <c r="J146" s="132">
        <f t="shared" si="1"/>
        <v>12.600000000000001</v>
      </c>
      <c r="K146" s="108"/>
      <c r="L146" s="148" t="s">
        <v>164</v>
      </c>
    </row>
    <row r="147" spans="1:12" ht="36">
      <c r="A147" s="107"/>
      <c r="B147" s="126">
        <v>1</v>
      </c>
      <c r="C147" s="127" t="s">
        <v>796</v>
      </c>
      <c r="D147" s="128" t="s">
        <v>796</v>
      </c>
      <c r="E147" s="128" t="s">
        <v>26</v>
      </c>
      <c r="F147" s="161" t="s">
        <v>107</v>
      </c>
      <c r="G147" s="162"/>
      <c r="H147" s="129" t="s">
        <v>797</v>
      </c>
      <c r="I147" s="131">
        <v>2.61</v>
      </c>
      <c r="J147" s="132">
        <f t="shared" si="1"/>
        <v>2.61</v>
      </c>
      <c r="K147" s="108"/>
      <c r="L147" s="148" t="s">
        <v>164</v>
      </c>
    </row>
    <row r="148" spans="1:12" ht="36">
      <c r="A148" s="107"/>
      <c r="B148" s="126">
        <v>1</v>
      </c>
      <c r="C148" s="127" t="s">
        <v>796</v>
      </c>
      <c r="D148" s="128" t="s">
        <v>796</v>
      </c>
      <c r="E148" s="128" t="s">
        <v>26</v>
      </c>
      <c r="F148" s="161" t="s">
        <v>210</v>
      </c>
      <c r="G148" s="162"/>
      <c r="H148" s="129" t="s">
        <v>797</v>
      </c>
      <c r="I148" s="131">
        <v>2.61</v>
      </c>
      <c r="J148" s="132">
        <f t="shared" si="1"/>
        <v>2.61</v>
      </c>
      <c r="K148" s="108"/>
      <c r="L148" s="148" t="s">
        <v>164</v>
      </c>
    </row>
    <row r="149" spans="1:12" ht="36">
      <c r="A149" s="107"/>
      <c r="B149" s="126">
        <v>1</v>
      </c>
      <c r="C149" s="127" t="s">
        <v>796</v>
      </c>
      <c r="D149" s="128" t="s">
        <v>796</v>
      </c>
      <c r="E149" s="128" t="s">
        <v>26</v>
      </c>
      <c r="F149" s="161" t="s">
        <v>263</v>
      </c>
      <c r="G149" s="162"/>
      <c r="H149" s="129" t="s">
        <v>797</v>
      </c>
      <c r="I149" s="131">
        <v>2.61</v>
      </c>
      <c r="J149" s="132">
        <f t="shared" si="1"/>
        <v>2.61</v>
      </c>
      <c r="K149" s="108"/>
      <c r="L149" s="148" t="s">
        <v>164</v>
      </c>
    </row>
    <row r="150" spans="1:12" ht="36">
      <c r="A150" s="107"/>
      <c r="B150" s="126">
        <v>1</v>
      </c>
      <c r="C150" s="127" t="s">
        <v>796</v>
      </c>
      <c r="D150" s="128" t="s">
        <v>796</v>
      </c>
      <c r="E150" s="128" t="s">
        <v>26</v>
      </c>
      <c r="F150" s="161" t="s">
        <v>265</v>
      </c>
      <c r="G150" s="162"/>
      <c r="H150" s="129" t="s">
        <v>797</v>
      </c>
      <c r="I150" s="131">
        <v>2.61</v>
      </c>
      <c r="J150" s="132">
        <f t="shared" si="1"/>
        <v>2.61</v>
      </c>
      <c r="K150" s="108"/>
      <c r="L150" s="148" t="s">
        <v>164</v>
      </c>
    </row>
    <row r="151" spans="1:12" ht="36">
      <c r="A151" s="107"/>
      <c r="B151" s="126">
        <v>1</v>
      </c>
      <c r="C151" s="127" t="s">
        <v>796</v>
      </c>
      <c r="D151" s="128" t="s">
        <v>796</v>
      </c>
      <c r="E151" s="128" t="s">
        <v>26</v>
      </c>
      <c r="F151" s="161" t="s">
        <v>310</v>
      </c>
      <c r="G151" s="162"/>
      <c r="H151" s="129" t="s">
        <v>797</v>
      </c>
      <c r="I151" s="131">
        <v>2.61</v>
      </c>
      <c r="J151" s="132">
        <f t="shared" ref="J151:J184" si="2">I151*B151</f>
        <v>2.61</v>
      </c>
      <c r="K151" s="108"/>
      <c r="L151" s="148" t="s">
        <v>164</v>
      </c>
    </row>
    <row r="152" spans="1:12" ht="36">
      <c r="A152" s="107"/>
      <c r="B152" s="126">
        <v>2</v>
      </c>
      <c r="C152" s="127" t="s">
        <v>798</v>
      </c>
      <c r="D152" s="128" t="s">
        <v>798</v>
      </c>
      <c r="E152" s="128" t="s">
        <v>26</v>
      </c>
      <c r="F152" s="161" t="s">
        <v>266</v>
      </c>
      <c r="G152" s="162"/>
      <c r="H152" s="129" t="s">
        <v>851</v>
      </c>
      <c r="I152" s="131">
        <v>2.15</v>
      </c>
      <c r="J152" s="132">
        <f t="shared" si="2"/>
        <v>4.3</v>
      </c>
      <c r="K152" s="108"/>
      <c r="L152" s="148" t="s">
        <v>164</v>
      </c>
    </row>
    <row r="153" spans="1:12" ht="36">
      <c r="A153" s="107"/>
      <c r="B153" s="126">
        <v>1</v>
      </c>
      <c r="C153" s="127" t="s">
        <v>798</v>
      </c>
      <c r="D153" s="128" t="s">
        <v>798</v>
      </c>
      <c r="E153" s="128" t="s">
        <v>26</v>
      </c>
      <c r="F153" s="161" t="s">
        <v>267</v>
      </c>
      <c r="G153" s="162"/>
      <c r="H153" s="129" t="s">
        <v>851</v>
      </c>
      <c r="I153" s="131">
        <v>2.15</v>
      </c>
      <c r="J153" s="132">
        <f t="shared" si="2"/>
        <v>2.15</v>
      </c>
      <c r="K153" s="108"/>
      <c r="L153" s="148" t="s">
        <v>164</v>
      </c>
    </row>
    <row r="154" spans="1:12" ht="36">
      <c r="A154" s="107"/>
      <c r="B154" s="126">
        <v>2</v>
      </c>
      <c r="C154" s="127" t="s">
        <v>798</v>
      </c>
      <c r="D154" s="128" t="s">
        <v>798</v>
      </c>
      <c r="E154" s="128" t="s">
        <v>26</v>
      </c>
      <c r="F154" s="161" t="s">
        <v>310</v>
      </c>
      <c r="G154" s="162"/>
      <c r="H154" s="129" t="s">
        <v>851</v>
      </c>
      <c r="I154" s="131">
        <v>2.15</v>
      </c>
      <c r="J154" s="132">
        <f t="shared" si="2"/>
        <v>4.3</v>
      </c>
      <c r="K154" s="108"/>
      <c r="L154" s="148" t="s">
        <v>164</v>
      </c>
    </row>
    <row r="155" spans="1:12" ht="36">
      <c r="A155" s="107"/>
      <c r="B155" s="126">
        <v>20</v>
      </c>
      <c r="C155" s="127" t="s">
        <v>799</v>
      </c>
      <c r="D155" s="128" t="s">
        <v>799</v>
      </c>
      <c r="E155" s="128" t="s">
        <v>26</v>
      </c>
      <c r="F155" s="161" t="s">
        <v>348</v>
      </c>
      <c r="G155" s="162"/>
      <c r="H155" s="129" t="s">
        <v>800</v>
      </c>
      <c r="I155" s="131">
        <v>5.37</v>
      </c>
      <c r="J155" s="132">
        <f t="shared" si="2"/>
        <v>107.4</v>
      </c>
      <c r="K155" s="108"/>
      <c r="L155" s="148" t="s">
        <v>164</v>
      </c>
    </row>
    <row r="156" spans="1:12" ht="36">
      <c r="A156" s="107"/>
      <c r="B156" s="126">
        <v>10</v>
      </c>
      <c r="C156" s="127" t="s">
        <v>801</v>
      </c>
      <c r="D156" s="128" t="s">
        <v>801</v>
      </c>
      <c r="E156" s="128" t="s">
        <v>26</v>
      </c>
      <c r="F156" s="161" t="s">
        <v>239</v>
      </c>
      <c r="G156" s="162"/>
      <c r="H156" s="129" t="s">
        <v>802</v>
      </c>
      <c r="I156" s="131">
        <v>5.83</v>
      </c>
      <c r="J156" s="132">
        <f t="shared" si="2"/>
        <v>58.3</v>
      </c>
      <c r="K156" s="108"/>
      <c r="L156" s="148" t="s">
        <v>164</v>
      </c>
    </row>
    <row r="157" spans="1:12" ht="36">
      <c r="A157" s="107"/>
      <c r="B157" s="126">
        <v>10</v>
      </c>
      <c r="C157" s="127" t="s">
        <v>801</v>
      </c>
      <c r="D157" s="128" t="s">
        <v>801</v>
      </c>
      <c r="E157" s="128" t="s">
        <v>26</v>
      </c>
      <c r="F157" s="161" t="s">
        <v>348</v>
      </c>
      <c r="G157" s="162"/>
      <c r="H157" s="129" t="s">
        <v>802</v>
      </c>
      <c r="I157" s="131">
        <v>5.83</v>
      </c>
      <c r="J157" s="132">
        <f t="shared" si="2"/>
        <v>58.3</v>
      </c>
      <c r="K157" s="108"/>
      <c r="L157" s="148" t="s">
        <v>164</v>
      </c>
    </row>
    <row r="158" spans="1:12" ht="36">
      <c r="A158" s="107"/>
      <c r="B158" s="126">
        <v>10</v>
      </c>
      <c r="C158" s="127" t="s">
        <v>801</v>
      </c>
      <c r="D158" s="128" t="s">
        <v>801</v>
      </c>
      <c r="E158" s="128" t="s">
        <v>26</v>
      </c>
      <c r="F158" s="161" t="s">
        <v>528</v>
      </c>
      <c r="G158" s="162"/>
      <c r="H158" s="129" t="s">
        <v>802</v>
      </c>
      <c r="I158" s="131">
        <v>5.83</v>
      </c>
      <c r="J158" s="132">
        <f t="shared" si="2"/>
        <v>58.3</v>
      </c>
      <c r="K158" s="108"/>
      <c r="L158" s="148" t="s">
        <v>164</v>
      </c>
    </row>
    <row r="159" spans="1:12" ht="48">
      <c r="A159" s="107"/>
      <c r="B159" s="126">
        <v>35</v>
      </c>
      <c r="C159" s="127" t="s">
        <v>803</v>
      </c>
      <c r="D159" s="128" t="s">
        <v>842</v>
      </c>
      <c r="E159" s="128" t="s">
        <v>26</v>
      </c>
      <c r="F159" s="161" t="s">
        <v>804</v>
      </c>
      <c r="G159" s="162"/>
      <c r="H159" s="129" t="s">
        <v>805</v>
      </c>
      <c r="I159" s="131">
        <v>4.28</v>
      </c>
      <c r="J159" s="132">
        <f t="shared" si="2"/>
        <v>149.80000000000001</v>
      </c>
      <c r="K159" s="108"/>
      <c r="L159" s="148" t="s">
        <v>164</v>
      </c>
    </row>
    <row r="160" spans="1:12" ht="48">
      <c r="A160" s="107"/>
      <c r="B160" s="126">
        <v>35</v>
      </c>
      <c r="C160" s="127" t="s">
        <v>806</v>
      </c>
      <c r="D160" s="128" t="s">
        <v>843</v>
      </c>
      <c r="E160" s="128" t="s">
        <v>26</v>
      </c>
      <c r="F160" s="161" t="s">
        <v>314</v>
      </c>
      <c r="G160" s="162"/>
      <c r="H160" s="129" t="s">
        <v>807</v>
      </c>
      <c r="I160" s="131">
        <v>4.3099999999999996</v>
      </c>
      <c r="J160" s="132">
        <f t="shared" si="2"/>
        <v>150.85</v>
      </c>
      <c r="K160" s="108"/>
      <c r="L160" s="148" t="s">
        <v>164</v>
      </c>
    </row>
    <row r="161" spans="1:12" ht="48">
      <c r="A161" s="107"/>
      <c r="B161" s="126">
        <v>10</v>
      </c>
      <c r="C161" s="127" t="s">
        <v>808</v>
      </c>
      <c r="D161" s="128" t="s">
        <v>844</v>
      </c>
      <c r="E161" s="128" t="s">
        <v>26</v>
      </c>
      <c r="F161" s="161" t="s">
        <v>294</v>
      </c>
      <c r="G161" s="162"/>
      <c r="H161" s="129" t="s">
        <v>809</v>
      </c>
      <c r="I161" s="131">
        <v>3.96</v>
      </c>
      <c r="J161" s="132">
        <f t="shared" si="2"/>
        <v>39.6</v>
      </c>
      <c r="K161" s="108"/>
      <c r="L161" s="148" t="s">
        <v>164</v>
      </c>
    </row>
    <row r="162" spans="1:12" ht="48">
      <c r="A162" s="107"/>
      <c r="B162" s="126">
        <v>20</v>
      </c>
      <c r="C162" s="127" t="s">
        <v>810</v>
      </c>
      <c r="D162" s="128" t="s">
        <v>810</v>
      </c>
      <c r="E162" s="128" t="s">
        <v>26</v>
      </c>
      <c r="F162" s="161"/>
      <c r="G162" s="162"/>
      <c r="H162" s="129" t="s">
        <v>811</v>
      </c>
      <c r="I162" s="131">
        <v>5.7</v>
      </c>
      <c r="J162" s="132">
        <f t="shared" si="2"/>
        <v>114</v>
      </c>
      <c r="K162" s="108"/>
      <c r="L162" s="148" t="s">
        <v>164</v>
      </c>
    </row>
    <row r="163" spans="1:12" ht="36">
      <c r="A163" s="107"/>
      <c r="B163" s="126">
        <v>1</v>
      </c>
      <c r="C163" s="127" t="s">
        <v>812</v>
      </c>
      <c r="D163" s="128" t="s">
        <v>812</v>
      </c>
      <c r="E163" s="128" t="s">
        <v>699</v>
      </c>
      <c r="F163" s="161"/>
      <c r="G163" s="162"/>
      <c r="H163" s="129" t="s">
        <v>813</v>
      </c>
      <c r="I163" s="131">
        <v>20.9</v>
      </c>
      <c r="J163" s="132">
        <f t="shared" si="2"/>
        <v>20.9</v>
      </c>
      <c r="K163" s="108"/>
      <c r="L163" s="148" t="s">
        <v>164</v>
      </c>
    </row>
    <row r="164" spans="1:12">
      <c r="A164" s="107"/>
      <c r="B164" s="126">
        <v>300</v>
      </c>
      <c r="C164" s="127" t="s">
        <v>814</v>
      </c>
      <c r="D164" s="128" t="s">
        <v>845</v>
      </c>
      <c r="E164" s="128" t="s">
        <v>314</v>
      </c>
      <c r="F164" s="161"/>
      <c r="G164" s="162"/>
      <c r="H164" s="129" t="s">
        <v>815</v>
      </c>
      <c r="I164" s="131">
        <v>1.03</v>
      </c>
      <c r="J164" s="132">
        <f t="shared" si="2"/>
        <v>309</v>
      </c>
      <c r="K164" s="108"/>
      <c r="L164" s="148" t="s">
        <v>164</v>
      </c>
    </row>
    <row r="165" spans="1:12" ht="24">
      <c r="A165" s="107"/>
      <c r="B165" s="126">
        <v>105</v>
      </c>
      <c r="C165" s="127" t="s">
        <v>816</v>
      </c>
      <c r="D165" s="128" t="s">
        <v>816</v>
      </c>
      <c r="E165" s="128" t="s">
        <v>107</v>
      </c>
      <c r="F165" s="161"/>
      <c r="G165" s="162"/>
      <c r="H165" s="129" t="s">
        <v>817</v>
      </c>
      <c r="I165" s="131">
        <v>0.3</v>
      </c>
      <c r="J165" s="132">
        <f t="shared" si="2"/>
        <v>31.5</v>
      </c>
      <c r="K165" s="108"/>
      <c r="L165" s="148" t="s">
        <v>164</v>
      </c>
    </row>
    <row r="166" spans="1:12" ht="24">
      <c r="A166" s="107"/>
      <c r="B166" s="126">
        <v>60</v>
      </c>
      <c r="C166" s="127" t="s">
        <v>816</v>
      </c>
      <c r="D166" s="128" t="s">
        <v>816</v>
      </c>
      <c r="E166" s="128" t="s">
        <v>210</v>
      </c>
      <c r="F166" s="161"/>
      <c r="G166" s="162"/>
      <c r="H166" s="129" t="s">
        <v>817</v>
      </c>
      <c r="I166" s="131">
        <v>0.3</v>
      </c>
      <c r="J166" s="132">
        <f t="shared" si="2"/>
        <v>18</v>
      </c>
      <c r="K166" s="108"/>
      <c r="L166" s="148" t="s">
        <v>164</v>
      </c>
    </row>
    <row r="167" spans="1:12" ht="24">
      <c r="A167" s="107"/>
      <c r="B167" s="126">
        <v>10</v>
      </c>
      <c r="C167" s="127" t="s">
        <v>816</v>
      </c>
      <c r="D167" s="128" t="s">
        <v>816</v>
      </c>
      <c r="E167" s="128" t="s">
        <v>263</v>
      </c>
      <c r="F167" s="161"/>
      <c r="G167" s="162"/>
      <c r="H167" s="129" t="s">
        <v>817</v>
      </c>
      <c r="I167" s="131">
        <v>0.3</v>
      </c>
      <c r="J167" s="132">
        <f t="shared" si="2"/>
        <v>3</v>
      </c>
      <c r="K167" s="108"/>
      <c r="L167" s="148" t="s">
        <v>164</v>
      </c>
    </row>
    <row r="168" spans="1:12" ht="24">
      <c r="A168" s="107"/>
      <c r="B168" s="126">
        <v>10</v>
      </c>
      <c r="C168" s="127" t="s">
        <v>816</v>
      </c>
      <c r="D168" s="128" t="s">
        <v>816</v>
      </c>
      <c r="E168" s="128" t="s">
        <v>214</v>
      </c>
      <c r="F168" s="161"/>
      <c r="G168" s="162"/>
      <c r="H168" s="129" t="s">
        <v>817</v>
      </c>
      <c r="I168" s="131">
        <v>0.3</v>
      </c>
      <c r="J168" s="132">
        <f t="shared" si="2"/>
        <v>3</v>
      </c>
      <c r="K168" s="108"/>
      <c r="L168" s="148" t="s">
        <v>164</v>
      </c>
    </row>
    <row r="169" spans="1:12" ht="24">
      <c r="A169" s="107"/>
      <c r="B169" s="126">
        <v>10</v>
      </c>
      <c r="C169" s="127" t="s">
        <v>816</v>
      </c>
      <c r="D169" s="128" t="s">
        <v>816</v>
      </c>
      <c r="E169" s="128" t="s">
        <v>310</v>
      </c>
      <c r="F169" s="161"/>
      <c r="G169" s="162"/>
      <c r="H169" s="129" t="s">
        <v>817</v>
      </c>
      <c r="I169" s="131">
        <v>0.3</v>
      </c>
      <c r="J169" s="132">
        <f t="shared" si="2"/>
        <v>3</v>
      </c>
      <c r="K169" s="108"/>
      <c r="L169" s="148" t="s">
        <v>164</v>
      </c>
    </row>
    <row r="170" spans="1:12" ht="24">
      <c r="A170" s="107"/>
      <c r="B170" s="126">
        <v>21</v>
      </c>
      <c r="C170" s="127" t="s">
        <v>816</v>
      </c>
      <c r="D170" s="128" t="s">
        <v>816</v>
      </c>
      <c r="E170" s="128" t="s">
        <v>311</v>
      </c>
      <c r="F170" s="161"/>
      <c r="G170" s="162"/>
      <c r="H170" s="129" t="s">
        <v>817</v>
      </c>
      <c r="I170" s="131">
        <v>0.3</v>
      </c>
      <c r="J170" s="132">
        <f t="shared" si="2"/>
        <v>6.3</v>
      </c>
      <c r="K170" s="108"/>
      <c r="L170" s="148" t="s">
        <v>164</v>
      </c>
    </row>
    <row r="171" spans="1:12" ht="24">
      <c r="A171" s="107"/>
      <c r="B171" s="126">
        <v>5</v>
      </c>
      <c r="C171" s="127" t="s">
        <v>818</v>
      </c>
      <c r="D171" s="128" t="s">
        <v>818</v>
      </c>
      <c r="E171" s="128" t="s">
        <v>107</v>
      </c>
      <c r="F171" s="161"/>
      <c r="G171" s="162"/>
      <c r="H171" s="129" t="s">
        <v>819</v>
      </c>
      <c r="I171" s="131">
        <v>0.38</v>
      </c>
      <c r="J171" s="132">
        <f t="shared" si="2"/>
        <v>1.9</v>
      </c>
      <c r="K171" s="108"/>
      <c r="L171" s="148" t="s">
        <v>164</v>
      </c>
    </row>
    <row r="172" spans="1:12" ht="24">
      <c r="A172" s="107"/>
      <c r="B172" s="126">
        <v>20</v>
      </c>
      <c r="C172" s="127" t="s">
        <v>818</v>
      </c>
      <c r="D172" s="128" t="s">
        <v>818</v>
      </c>
      <c r="E172" s="128" t="s">
        <v>210</v>
      </c>
      <c r="F172" s="161"/>
      <c r="G172" s="162"/>
      <c r="H172" s="129" t="s">
        <v>819</v>
      </c>
      <c r="I172" s="131">
        <v>0.38</v>
      </c>
      <c r="J172" s="132">
        <f t="shared" si="2"/>
        <v>7.6</v>
      </c>
      <c r="K172" s="108"/>
      <c r="L172" s="148" t="s">
        <v>164</v>
      </c>
    </row>
    <row r="173" spans="1:12" ht="24">
      <c r="A173" s="107"/>
      <c r="B173" s="126">
        <v>15</v>
      </c>
      <c r="C173" s="127" t="s">
        <v>818</v>
      </c>
      <c r="D173" s="128" t="s">
        <v>818</v>
      </c>
      <c r="E173" s="128" t="s">
        <v>263</v>
      </c>
      <c r="F173" s="161"/>
      <c r="G173" s="162"/>
      <c r="H173" s="129" t="s">
        <v>819</v>
      </c>
      <c r="I173" s="131">
        <v>0.38</v>
      </c>
      <c r="J173" s="132">
        <f t="shared" si="2"/>
        <v>5.7</v>
      </c>
      <c r="K173" s="108"/>
      <c r="L173" s="148" t="s">
        <v>164</v>
      </c>
    </row>
    <row r="174" spans="1:12" ht="24">
      <c r="A174" s="107"/>
      <c r="B174" s="126">
        <v>30</v>
      </c>
      <c r="C174" s="127" t="s">
        <v>818</v>
      </c>
      <c r="D174" s="128" t="s">
        <v>818</v>
      </c>
      <c r="E174" s="128" t="s">
        <v>214</v>
      </c>
      <c r="F174" s="161"/>
      <c r="G174" s="162"/>
      <c r="H174" s="129" t="s">
        <v>819</v>
      </c>
      <c r="I174" s="131">
        <v>0.38</v>
      </c>
      <c r="J174" s="132">
        <f t="shared" si="2"/>
        <v>11.4</v>
      </c>
      <c r="K174" s="108"/>
      <c r="L174" s="148" t="s">
        <v>164</v>
      </c>
    </row>
    <row r="175" spans="1:12" ht="24">
      <c r="A175" s="107"/>
      <c r="B175" s="126">
        <v>10</v>
      </c>
      <c r="C175" s="127" t="s">
        <v>818</v>
      </c>
      <c r="D175" s="128" t="s">
        <v>818</v>
      </c>
      <c r="E175" s="128" t="s">
        <v>265</v>
      </c>
      <c r="F175" s="161"/>
      <c r="G175" s="162"/>
      <c r="H175" s="129" t="s">
        <v>819</v>
      </c>
      <c r="I175" s="131">
        <v>0.38</v>
      </c>
      <c r="J175" s="132">
        <f t="shared" si="2"/>
        <v>3.8</v>
      </c>
      <c r="K175" s="108"/>
      <c r="L175" s="148" t="s">
        <v>164</v>
      </c>
    </row>
    <row r="176" spans="1:12" ht="24">
      <c r="A176" s="107"/>
      <c r="B176" s="126">
        <v>10</v>
      </c>
      <c r="C176" s="127" t="s">
        <v>818</v>
      </c>
      <c r="D176" s="128" t="s">
        <v>818</v>
      </c>
      <c r="E176" s="128" t="s">
        <v>267</v>
      </c>
      <c r="F176" s="161"/>
      <c r="G176" s="162"/>
      <c r="H176" s="129" t="s">
        <v>819</v>
      </c>
      <c r="I176" s="131">
        <v>0.38</v>
      </c>
      <c r="J176" s="132">
        <f t="shared" si="2"/>
        <v>3.8</v>
      </c>
      <c r="K176" s="108"/>
      <c r="L176" s="148" t="s">
        <v>164</v>
      </c>
    </row>
    <row r="177" spans="1:12" ht="36">
      <c r="A177" s="107"/>
      <c r="B177" s="126">
        <v>1</v>
      </c>
      <c r="C177" s="127" t="s">
        <v>820</v>
      </c>
      <c r="D177" s="128" t="s">
        <v>820</v>
      </c>
      <c r="E177" s="128" t="s">
        <v>699</v>
      </c>
      <c r="F177" s="161"/>
      <c r="G177" s="162"/>
      <c r="H177" s="129" t="s">
        <v>821</v>
      </c>
      <c r="I177" s="131">
        <v>22.19</v>
      </c>
      <c r="J177" s="132">
        <f t="shared" si="2"/>
        <v>22.19</v>
      </c>
      <c r="K177" s="108"/>
      <c r="L177" s="148" t="s">
        <v>164</v>
      </c>
    </row>
    <row r="178" spans="1:12">
      <c r="A178" s="107"/>
      <c r="B178" s="126">
        <v>5</v>
      </c>
      <c r="C178" s="127" t="s">
        <v>822</v>
      </c>
      <c r="D178" s="128" t="s">
        <v>822</v>
      </c>
      <c r="E178" s="128" t="s">
        <v>273</v>
      </c>
      <c r="F178" s="161" t="s">
        <v>107</v>
      </c>
      <c r="G178" s="162"/>
      <c r="H178" s="129" t="s">
        <v>823</v>
      </c>
      <c r="I178" s="131">
        <v>0.7</v>
      </c>
      <c r="J178" s="132">
        <f t="shared" si="2"/>
        <v>3.5</v>
      </c>
      <c r="K178" s="108"/>
      <c r="L178" s="148" t="s">
        <v>164</v>
      </c>
    </row>
    <row r="179" spans="1:12">
      <c r="A179" s="107"/>
      <c r="B179" s="126">
        <v>5</v>
      </c>
      <c r="C179" s="127" t="s">
        <v>822</v>
      </c>
      <c r="D179" s="128" t="s">
        <v>822</v>
      </c>
      <c r="E179" s="128" t="s">
        <v>273</v>
      </c>
      <c r="F179" s="161" t="s">
        <v>267</v>
      </c>
      <c r="G179" s="162"/>
      <c r="H179" s="129" t="s">
        <v>823</v>
      </c>
      <c r="I179" s="131">
        <v>0.7</v>
      </c>
      <c r="J179" s="132">
        <f t="shared" si="2"/>
        <v>3.5</v>
      </c>
      <c r="K179" s="108"/>
      <c r="L179" s="148" t="s">
        <v>164</v>
      </c>
    </row>
    <row r="180" spans="1:12" ht="48">
      <c r="A180" s="107"/>
      <c r="B180" s="126">
        <v>1</v>
      </c>
      <c r="C180" s="127" t="s">
        <v>824</v>
      </c>
      <c r="D180" s="128" t="s">
        <v>824</v>
      </c>
      <c r="E180" s="128" t="s">
        <v>699</v>
      </c>
      <c r="F180" s="161"/>
      <c r="G180" s="162"/>
      <c r="H180" s="129" t="s">
        <v>852</v>
      </c>
      <c r="I180" s="131">
        <v>41.54</v>
      </c>
      <c r="J180" s="132">
        <f t="shared" si="2"/>
        <v>41.54</v>
      </c>
      <c r="K180" s="108"/>
      <c r="L180" s="148" t="s">
        <v>164</v>
      </c>
    </row>
    <row r="181" spans="1:12" ht="48">
      <c r="A181" s="107"/>
      <c r="B181" s="126">
        <v>5</v>
      </c>
      <c r="C181" s="127" t="s">
        <v>825</v>
      </c>
      <c r="D181" s="128" t="s">
        <v>825</v>
      </c>
      <c r="E181" s="128" t="s">
        <v>25</v>
      </c>
      <c r="F181" s="161"/>
      <c r="G181" s="162"/>
      <c r="H181" s="129" t="s">
        <v>853</v>
      </c>
      <c r="I181" s="131">
        <v>9.19</v>
      </c>
      <c r="J181" s="132">
        <f t="shared" si="2"/>
        <v>45.949999999999996</v>
      </c>
      <c r="K181" s="108"/>
      <c r="L181" s="148" t="s">
        <v>164</v>
      </c>
    </row>
    <row r="182" spans="1:12" ht="24">
      <c r="A182" s="107"/>
      <c r="B182" s="126">
        <v>1</v>
      </c>
      <c r="C182" s="127" t="s">
        <v>826</v>
      </c>
      <c r="D182" s="128" t="s">
        <v>826</v>
      </c>
      <c r="E182" s="128"/>
      <c r="F182" s="161"/>
      <c r="G182" s="162"/>
      <c r="H182" s="129" t="s">
        <v>827</v>
      </c>
      <c r="I182" s="131">
        <v>38.590000000000003</v>
      </c>
      <c r="J182" s="132">
        <f t="shared" si="2"/>
        <v>38.590000000000003</v>
      </c>
      <c r="K182" s="108"/>
      <c r="L182" s="148" t="s">
        <v>164</v>
      </c>
    </row>
    <row r="183" spans="1:12" ht="24">
      <c r="A183" s="107"/>
      <c r="B183" s="126">
        <v>100</v>
      </c>
      <c r="C183" s="127" t="s">
        <v>828</v>
      </c>
      <c r="D183" s="128" t="s">
        <v>828</v>
      </c>
      <c r="E183" s="128" t="s">
        <v>25</v>
      </c>
      <c r="F183" s="161"/>
      <c r="G183" s="162"/>
      <c r="H183" s="129" t="s">
        <v>829</v>
      </c>
      <c r="I183" s="131">
        <v>0.93</v>
      </c>
      <c r="J183" s="132">
        <f t="shared" si="2"/>
        <v>93</v>
      </c>
      <c r="K183" s="108"/>
      <c r="L183" s="148" t="s">
        <v>164</v>
      </c>
    </row>
    <row r="184" spans="1:12" ht="24">
      <c r="A184" s="107"/>
      <c r="B184" s="102">
        <v>1</v>
      </c>
      <c r="C184" s="10" t="s">
        <v>830</v>
      </c>
      <c r="D184" s="111" t="s">
        <v>830</v>
      </c>
      <c r="E184" s="111"/>
      <c r="F184" s="174"/>
      <c r="G184" s="175"/>
      <c r="H184" s="11" t="s">
        <v>831</v>
      </c>
      <c r="I184" s="12">
        <v>17.489999999999998</v>
      </c>
      <c r="J184" s="103">
        <f t="shared" si="2"/>
        <v>17.489999999999998</v>
      </c>
      <c r="K184" s="108"/>
      <c r="L184" s="148" t="s">
        <v>164</v>
      </c>
    </row>
    <row r="185" spans="1:12">
      <c r="A185" s="107"/>
      <c r="B185" s="130"/>
      <c r="C185" s="130"/>
      <c r="D185" s="130"/>
      <c r="E185" s="130"/>
      <c r="F185" s="130"/>
      <c r="G185" s="130"/>
      <c r="H185" s="130"/>
      <c r="I185" s="133" t="s">
        <v>255</v>
      </c>
      <c r="J185" s="134">
        <f>SUM(J23:J184)</f>
        <v>3474.4799999999968</v>
      </c>
      <c r="K185" s="108"/>
    </row>
    <row r="186" spans="1:12">
      <c r="A186" s="107"/>
      <c r="B186" s="130"/>
      <c r="C186" s="130"/>
      <c r="D186" s="130"/>
      <c r="E186" s="130"/>
      <c r="F186" s="130"/>
      <c r="G186" s="130"/>
      <c r="H186" s="130"/>
      <c r="I186" s="133" t="s">
        <v>884</v>
      </c>
      <c r="J186" s="134">
        <f>J185*-0.3</f>
        <v>-1042.3439999999989</v>
      </c>
      <c r="K186" s="108"/>
    </row>
    <row r="187" spans="1:12" outlineLevel="1">
      <c r="A187" s="107"/>
      <c r="B187" s="130"/>
      <c r="C187" s="130"/>
      <c r="D187" s="130"/>
      <c r="E187" s="130"/>
      <c r="F187" s="130"/>
      <c r="G187" s="130"/>
      <c r="H187" s="130"/>
      <c r="I187" s="133" t="s">
        <v>885</v>
      </c>
      <c r="J187" s="134">
        <v>0</v>
      </c>
      <c r="K187" s="108"/>
    </row>
    <row r="188" spans="1:12">
      <c r="A188" s="107"/>
      <c r="B188" s="130"/>
      <c r="C188" s="130"/>
      <c r="D188" s="130"/>
      <c r="E188" s="130"/>
      <c r="F188" s="130"/>
      <c r="G188" s="130"/>
      <c r="H188" s="130"/>
      <c r="I188" s="133" t="s">
        <v>257</v>
      </c>
      <c r="J188" s="134">
        <f>SUM(J185:J187)</f>
        <v>2432.1359999999977</v>
      </c>
      <c r="K188" s="108"/>
    </row>
    <row r="189" spans="1:12">
      <c r="A189" s="6"/>
      <c r="B189" s="7"/>
      <c r="C189" s="7"/>
      <c r="D189" s="7"/>
      <c r="E189" s="7"/>
      <c r="F189" s="7"/>
      <c r="G189" s="7"/>
      <c r="H189" s="7" t="s">
        <v>894</v>
      </c>
      <c r="I189" s="7"/>
      <c r="J189" s="7"/>
      <c r="K189" s="8"/>
    </row>
    <row r="190" spans="1:12">
      <c r="H190" s="1"/>
      <c r="I190" s="88"/>
    </row>
    <row r="191" spans="1:12">
      <c r="H191" s="1" t="s">
        <v>705</v>
      </c>
      <c r="I191" s="88">
        <v>33.6</v>
      </c>
    </row>
    <row r="192" spans="1:12">
      <c r="H192" s="1" t="s">
        <v>706</v>
      </c>
      <c r="I192" s="88">
        <f>I191*J188</f>
        <v>81719.769599999927</v>
      </c>
    </row>
    <row r="193" spans="8:9">
      <c r="H193" s="1" t="s">
        <v>707</v>
      </c>
      <c r="I193" s="88">
        <f>I192</f>
        <v>81719.769599999927</v>
      </c>
    </row>
  </sheetData>
  <mergeCells count="167">
    <mergeCell ref="F180:G180"/>
    <mergeCell ref="F181:G181"/>
    <mergeCell ref="F182:G182"/>
    <mergeCell ref="F183:G183"/>
    <mergeCell ref="F184:G184"/>
    <mergeCell ref="F174:G174"/>
    <mergeCell ref="F175:G175"/>
    <mergeCell ref="F176:G176"/>
    <mergeCell ref="F177:G177"/>
    <mergeCell ref="F178:G178"/>
    <mergeCell ref="F179:G179"/>
    <mergeCell ref="F168:G168"/>
    <mergeCell ref="F169:G169"/>
    <mergeCell ref="F170:G170"/>
    <mergeCell ref="F171:G171"/>
    <mergeCell ref="F172:G172"/>
    <mergeCell ref="F173:G173"/>
    <mergeCell ref="F162:G162"/>
    <mergeCell ref="F163:G163"/>
    <mergeCell ref="F164:G164"/>
    <mergeCell ref="F165:G165"/>
    <mergeCell ref="F166:G166"/>
    <mergeCell ref="F167:G167"/>
    <mergeCell ref="F156:G156"/>
    <mergeCell ref="F157:G157"/>
    <mergeCell ref="F158:G158"/>
    <mergeCell ref="F159:G159"/>
    <mergeCell ref="F160:G160"/>
    <mergeCell ref="F161:G161"/>
    <mergeCell ref="F150:G150"/>
    <mergeCell ref="F151:G151"/>
    <mergeCell ref="F152:G152"/>
    <mergeCell ref="F153:G153"/>
    <mergeCell ref="F154:G154"/>
    <mergeCell ref="F155:G155"/>
    <mergeCell ref="F144:G144"/>
    <mergeCell ref="F145:G145"/>
    <mergeCell ref="F146:G146"/>
    <mergeCell ref="F147:G147"/>
    <mergeCell ref="F148:G148"/>
    <mergeCell ref="F149:G149"/>
    <mergeCell ref="F138:G138"/>
    <mergeCell ref="F139:G139"/>
    <mergeCell ref="F140:G140"/>
    <mergeCell ref="F141:G141"/>
    <mergeCell ref="F142:G142"/>
    <mergeCell ref="F143:G143"/>
    <mergeCell ref="F132:G132"/>
    <mergeCell ref="F133:G133"/>
    <mergeCell ref="F134:G134"/>
    <mergeCell ref="F135:G135"/>
    <mergeCell ref="F136:G136"/>
    <mergeCell ref="F137:G137"/>
    <mergeCell ref="F126:G126"/>
    <mergeCell ref="F127:G127"/>
    <mergeCell ref="F128:G128"/>
    <mergeCell ref="F129:G129"/>
    <mergeCell ref="F130:G130"/>
    <mergeCell ref="F131:G131"/>
    <mergeCell ref="F120:G120"/>
    <mergeCell ref="F121:G121"/>
    <mergeCell ref="F122:G122"/>
    <mergeCell ref="F123:G123"/>
    <mergeCell ref="F124:G124"/>
    <mergeCell ref="F125:G125"/>
    <mergeCell ref="F114:G114"/>
    <mergeCell ref="F115:G115"/>
    <mergeCell ref="F116:G116"/>
    <mergeCell ref="F117:G117"/>
    <mergeCell ref="F118:G118"/>
    <mergeCell ref="F119:G119"/>
    <mergeCell ref="F108:G108"/>
    <mergeCell ref="F109:G109"/>
    <mergeCell ref="F110:G110"/>
    <mergeCell ref="F111:G111"/>
    <mergeCell ref="F112:G112"/>
    <mergeCell ref="F113:G113"/>
    <mergeCell ref="F102:G102"/>
    <mergeCell ref="F103:G103"/>
    <mergeCell ref="F104:G104"/>
    <mergeCell ref="F105:G105"/>
    <mergeCell ref="F106:G106"/>
    <mergeCell ref="F107:G107"/>
    <mergeCell ref="F96:G96"/>
    <mergeCell ref="F97:G97"/>
    <mergeCell ref="F98:G98"/>
    <mergeCell ref="F99:G99"/>
    <mergeCell ref="F100:G100"/>
    <mergeCell ref="F101:G101"/>
    <mergeCell ref="F90:G90"/>
    <mergeCell ref="F91:G91"/>
    <mergeCell ref="F92:G92"/>
    <mergeCell ref="F93:G93"/>
    <mergeCell ref="F94:G94"/>
    <mergeCell ref="F95:G95"/>
    <mergeCell ref="F84:G84"/>
    <mergeCell ref="F85:G85"/>
    <mergeCell ref="F86:G86"/>
    <mergeCell ref="F87:G87"/>
    <mergeCell ref="F88:G88"/>
    <mergeCell ref="F89:G89"/>
    <mergeCell ref="F78:G78"/>
    <mergeCell ref="F79:G79"/>
    <mergeCell ref="F80:G80"/>
    <mergeCell ref="F81:G81"/>
    <mergeCell ref="F82:G82"/>
    <mergeCell ref="F83:G83"/>
    <mergeCell ref="F72:G72"/>
    <mergeCell ref="F73:G73"/>
    <mergeCell ref="F74:G74"/>
    <mergeCell ref="F75:G75"/>
    <mergeCell ref="F76:G76"/>
    <mergeCell ref="F77:G77"/>
    <mergeCell ref="F66:G66"/>
    <mergeCell ref="F67:G67"/>
    <mergeCell ref="F68:G68"/>
    <mergeCell ref="F69:G69"/>
    <mergeCell ref="F70:G70"/>
    <mergeCell ref="F71:G71"/>
    <mergeCell ref="F60:G60"/>
    <mergeCell ref="F61:G61"/>
    <mergeCell ref="F62:G62"/>
    <mergeCell ref="F63:G63"/>
    <mergeCell ref="F64:G64"/>
    <mergeCell ref="F65:G65"/>
    <mergeCell ref="F54:G54"/>
    <mergeCell ref="F55:G55"/>
    <mergeCell ref="F56:G56"/>
    <mergeCell ref="F57:G57"/>
    <mergeCell ref="F58:G58"/>
    <mergeCell ref="F59:G59"/>
    <mergeCell ref="F48:G48"/>
    <mergeCell ref="F49:G49"/>
    <mergeCell ref="F50:G50"/>
    <mergeCell ref="F51:G51"/>
    <mergeCell ref="F52:G52"/>
    <mergeCell ref="F53:G53"/>
    <mergeCell ref="F42:G42"/>
    <mergeCell ref="F43:G43"/>
    <mergeCell ref="F44:G44"/>
    <mergeCell ref="F45:G45"/>
    <mergeCell ref="F46:G46"/>
    <mergeCell ref="F47:G47"/>
    <mergeCell ref="F36:G36"/>
    <mergeCell ref="F37:G37"/>
    <mergeCell ref="F38:G38"/>
    <mergeCell ref="F39:G39"/>
    <mergeCell ref="F40:G40"/>
    <mergeCell ref="F41:G41"/>
    <mergeCell ref="F30:G30"/>
    <mergeCell ref="F31:G31"/>
    <mergeCell ref="F32:G32"/>
    <mergeCell ref="F33:G33"/>
    <mergeCell ref="F34:G34"/>
    <mergeCell ref="F35:G35"/>
    <mergeCell ref="F24:G24"/>
    <mergeCell ref="F25:G25"/>
    <mergeCell ref="F26:G26"/>
    <mergeCell ref="F27:G27"/>
    <mergeCell ref="F28:G28"/>
    <mergeCell ref="F29:G29"/>
    <mergeCell ref="J10:J11"/>
    <mergeCell ref="J14:J15"/>
    <mergeCell ref="F20:G20"/>
    <mergeCell ref="F21:G21"/>
    <mergeCell ref="F22:G22"/>
    <mergeCell ref="F23:G2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D1561-8825-44E7-AAA0-F6DC80DE55BC}">
  <sheetPr>
    <tabColor theme="8" tint="0.59999389629810485"/>
  </sheetPr>
  <dimension ref="A1:L53"/>
  <sheetViews>
    <sheetView topLeftCell="A16" zoomScale="90" zoomScaleNormal="90" workbookViewId="0">
      <selection activeCell="O63" sqref="O63"/>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07"/>
      <c r="B2" s="116" t="s">
        <v>134</v>
      </c>
      <c r="C2" s="112"/>
      <c r="D2" s="112"/>
      <c r="E2" s="112"/>
      <c r="F2" s="112"/>
      <c r="G2" s="112"/>
      <c r="H2" s="112"/>
      <c r="I2" s="112"/>
      <c r="J2" s="117" t="s">
        <v>140</v>
      </c>
      <c r="K2" s="108"/>
    </row>
    <row r="3" spans="1:11">
      <c r="A3" s="107"/>
      <c r="B3" s="113" t="s">
        <v>135</v>
      </c>
      <c r="C3" s="112"/>
      <c r="D3" s="112"/>
      <c r="E3" s="112"/>
      <c r="F3" s="112"/>
      <c r="G3" s="112"/>
      <c r="H3" s="112"/>
      <c r="I3" s="112"/>
      <c r="J3" s="112"/>
      <c r="K3" s="108"/>
    </row>
    <row r="4" spans="1:11">
      <c r="A4" s="107"/>
      <c r="B4" s="113" t="s">
        <v>136</v>
      </c>
      <c r="C4" s="112"/>
      <c r="D4" s="112"/>
      <c r="E4" s="112"/>
      <c r="F4" s="112"/>
      <c r="G4" s="112"/>
      <c r="H4" s="112"/>
      <c r="I4" s="112"/>
      <c r="J4" s="112"/>
      <c r="K4" s="108"/>
    </row>
    <row r="5" spans="1:11">
      <c r="A5" s="107"/>
      <c r="B5" s="113" t="s">
        <v>137</v>
      </c>
      <c r="C5" s="112"/>
      <c r="D5" s="112"/>
      <c r="E5" s="112"/>
      <c r="F5" s="112"/>
      <c r="G5" s="112"/>
      <c r="H5" s="112"/>
      <c r="I5" s="112"/>
      <c r="J5" s="112"/>
      <c r="K5" s="108"/>
    </row>
    <row r="6" spans="1:11">
      <c r="A6" s="107"/>
      <c r="B6" s="113" t="s">
        <v>138</v>
      </c>
      <c r="C6" s="112"/>
      <c r="D6" s="112"/>
      <c r="E6" s="112"/>
      <c r="F6" s="112"/>
      <c r="G6" s="112"/>
      <c r="H6" s="112"/>
      <c r="I6" s="112"/>
      <c r="J6" s="112"/>
      <c r="K6" s="108"/>
    </row>
    <row r="7" spans="1:11">
      <c r="A7" s="107"/>
      <c r="B7" s="113" t="s">
        <v>139</v>
      </c>
      <c r="C7" s="112"/>
      <c r="D7" s="112"/>
      <c r="E7" s="112"/>
      <c r="F7" s="112"/>
      <c r="G7" s="112"/>
      <c r="H7" s="112"/>
      <c r="I7" s="112"/>
      <c r="J7" s="112"/>
      <c r="K7" s="108"/>
    </row>
    <row r="8" spans="1:11">
      <c r="A8" s="107"/>
      <c r="B8" s="112"/>
      <c r="C8" s="112"/>
      <c r="D8" s="112"/>
      <c r="E8" s="112"/>
      <c r="F8" s="112"/>
      <c r="G8" s="112"/>
      <c r="H8" s="112"/>
      <c r="I8" s="112"/>
      <c r="J8" s="112"/>
      <c r="K8" s="108"/>
    </row>
    <row r="9" spans="1:11">
      <c r="A9" s="107"/>
      <c r="B9" s="98" t="s">
        <v>0</v>
      </c>
      <c r="C9" s="99"/>
      <c r="D9" s="99"/>
      <c r="E9" s="99"/>
      <c r="F9" s="100"/>
      <c r="G9" s="95"/>
      <c r="H9" s="96" t="s">
        <v>7</v>
      </c>
      <c r="I9" s="112"/>
      <c r="J9" s="96" t="s">
        <v>195</v>
      </c>
      <c r="K9" s="108"/>
    </row>
    <row r="10" spans="1:11" ht="15" customHeight="1">
      <c r="A10" s="107"/>
      <c r="B10" s="107" t="s">
        <v>710</v>
      </c>
      <c r="C10" s="112"/>
      <c r="D10" s="112"/>
      <c r="E10" s="112"/>
      <c r="F10" s="108"/>
      <c r="G10" s="109"/>
      <c r="H10" s="109" t="s">
        <v>710</v>
      </c>
      <c r="I10" s="112"/>
      <c r="J10" s="163">
        <v>49777</v>
      </c>
      <c r="K10" s="108"/>
    </row>
    <row r="11" spans="1:11">
      <c r="A11" s="107"/>
      <c r="B11" s="107" t="s">
        <v>711</v>
      </c>
      <c r="C11" s="112"/>
      <c r="D11" s="112"/>
      <c r="E11" s="112"/>
      <c r="F11" s="108"/>
      <c r="G11" s="109"/>
      <c r="H11" s="109" t="s">
        <v>711</v>
      </c>
      <c r="I11" s="112"/>
      <c r="J11" s="164"/>
      <c r="K11" s="108"/>
    </row>
    <row r="12" spans="1:11">
      <c r="A12" s="107"/>
      <c r="B12" s="107" t="s">
        <v>712</v>
      </c>
      <c r="C12" s="112"/>
      <c r="D12" s="112"/>
      <c r="E12" s="112"/>
      <c r="F12" s="108"/>
      <c r="G12" s="109"/>
      <c r="H12" s="109" t="s">
        <v>712</v>
      </c>
      <c r="I12" s="112"/>
      <c r="J12" s="112"/>
      <c r="K12" s="108"/>
    </row>
    <row r="13" spans="1:11">
      <c r="A13" s="107"/>
      <c r="B13" s="107" t="s">
        <v>854</v>
      </c>
      <c r="C13" s="112"/>
      <c r="D13" s="112"/>
      <c r="E13" s="112"/>
      <c r="F13" s="108"/>
      <c r="G13" s="109"/>
      <c r="H13" s="109" t="s">
        <v>854</v>
      </c>
      <c r="I13" s="112"/>
      <c r="J13" s="96" t="s">
        <v>11</v>
      </c>
      <c r="K13" s="108"/>
    </row>
    <row r="14" spans="1:11" ht="15" customHeight="1">
      <c r="A14" s="107"/>
      <c r="B14" s="107" t="s">
        <v>708</v>
      </c>
      <c r="C14" s="112"/>
      <c r="D14" s="112"/>
      <c r="E14" s="112"/>
      <c r="F14" s="108"/>
      <c r="G14" s="109"/>
      <c r="H14" s="109" t="s">
        <v>708</v>
      </c>
      <c r="I14" s="112"/>
      <c r="J14" s="165">
        <v>45050</v>
      </c>
      <c r="K14" s="108"/>
    </row>
    <row r="15" spans="1:11" ht="15" customHeight="1">
      <c r="A15" s="107"/>
      <c r="B15" s="6" t="s">
        <v>855</v>
      </c>
      <c r="C15" s="7"/>
      <c r="D15" s="7"/>
      <c r="E15" s="7"/>
      <c r="F15" s="8"/>
      <c r="G15" s="109"/>
      <c r="H15" s="9" t="s">
        <v>855</v>
      </c>
      <c r="I15" s="112"/>
      <c r="J15" s="166"/>
      <c r="K15" s="108"/>
    </row>
    <row r="16" spans="1:11" ht="15" customHeight="1">
      <c r="A16" s="107"/>
      <c r="B16" s="112"/>
      <c r="C16" s="112"/>
      <c r="D16" s="112"/>
      <c r="E16" s="112"/>
      <c r="F16" s="112"/>
      <c r="G16" s="112"/>
      <c r="H16" s="112"/>
      <c r="I16" s="115" t="s">
        <v>142</v>
      </c>
      <c r="J16" s="135">
        <v>38484</v>
      </c>
      <c r="K16" s="108"/>
    </row>
    <row r="17" spans="1:12">
      <c r="A17" s="107"/>
      <c r="B17" s="112" t="s">
        <v>714</v>
      </c>
      <c r="C17" s="112"/>
      <c r="D17" s="112"/>
      <c r="E17" s="112"/>
      <c r="F17" s="112"/>
      <c r="G17" s="112"/>
      <c r="H17" s="112"/>
      <c r="I17" s="115" t="s">
        <v>143</v>
      </c>
      <c r="J17" s="135" t="s">
        <v>709</v>
      </c>
      <c r="K17" s="108"/>
    </row>
    <row r="18" spans="1:12" ht="18">
      <c r="A18" s="107"/>
      <c r="B18" s="112" t="s">
        <v>715</v>
      </c>
      <c r="C18" s="112"/>
      <c r="D18" s="112"/>
      <c r="E18" s="112"/>
      <c r="F18" s="112"/>
      <c r="G18" s="112"/>
      <c r="H18" s="112"/>
      <c r="I18" s="114" t="s">
        <v>258</v>
      </c>
      <c r="J18" s="101" t="s">
        <v>164</v>
      </c>
      <c r="K18" s="108"/>
    </row>
    <row r="19" spans="1:12">
      <c r="A19" s="107"/>
      <c r="B19" s="112"/>
      <c r="C19" s="112"/>
      <c r="D19" s="112"/>
      <c r="E19" s="112"/>
      <c r="F19" s="112"/>
      <c r="G19" s="112"/>
      <c r="H19" s="112"/>
      <c r="I19" s="112"/>
      <c r="J19" s="112"/>
      <c r="K19" s="108"/>
    </row>
    <row r="20" spans="1:12">
      <c r="A20" s="107"/>
      <c r="B20" s="97" t="s">
        <v>198</v>
      </c>
      <c r="C20" s="97" t="s">
        <v>199</v>
      </c>
      <c r="D20" s="110" t="s">
        <v>284</v>
      </c>
      <c r="E20" s="110" t="s">
        <v>200</v>
      </c>
      <c r="F20" s="167" t="s">
        <v>201</v>
      </c>
      <c r="G20" s="168"/>
      <c r="H20" s="97" t="s">
        <v>169</v>
      </c>
      <c r="I20" s="97" t="s">
        <v>202</v>
      </c>
      <c r="J20" s="97" t="s">
        <v>21</v>
      </c>
      <c r="K20" s="108"/>
    </row>
    <row r="21" spans="1:12" ht="13.5" thickBot="1">
      <c r="A21" s="107"/>
      <c r="B21" s="118"/>
      <c r="C21" s="118"/>
      <c r="D21" s="119"/>
      <c r="E21" s="119"/>
      <c r="F21" s="169"/>
      <c r="G21" s="170"/>
      <c r="H21" s="118" t="s">
        <v>141</v>
      </c>
      <c r="I21" s="118"/>
      <c r="J21" s="118"/>
      <c r="K21" s="108"/>
    </row>
    <row r="22" spans="1:12" ht="14.25" thickTop="1" thickBot="1">
      <c r="A22" s="107"/>
      <c r="B22" s="140"/>
      <c r="C22" s="136"/>
      <c r="D22" s="136"/>
      <c r="E22" s="136"/>
      <c r="F22" s="171"/>
      <c r="G22" s="171"/>
      <c r="H22" s="136" t="s">
        <v>856</v>
      </c>
      <c r="I22" s="136"/>
      <c r="J22" s="137"/>
      <c r="K22" s="108"/>
    </row>
    <row r="23" spans="1:12" ht="14.25" thickTop="1" thickBot="1">
      <c r="A23" s="107"/>
      <c r="B23" s="120">
        <v>20</v>
      </c>
      <c r="C23" s="121" t="s">
        <v>857</v>
      </c>
      <c r="D23" s="128"/>
      <c r="E23" s="138" t="s">
        <v>866</v>
      </c>
      <c r="F23" s="161"/>
      <c r="G23" s="162"/>
      <c r="H23" s="122" t="s">
        <v>875</v>
      </c>
      <c r="I23" s="131">
        <v>0.26</v>
      </c>
      <c r="J23" s="132">
        <f t="shared" ref="J23:J44" si="0">I23*B23</f>
        <v>5.2</v>
      </c>
      <c r="K23" s="108"/>
      <c r="L23" s="2" t="s">
        <v>159</v>
      </c>
    </row>
    <row r="24" spans="1:12">
      <c r="A24" s="107"/>
      <c r="B24" s="120">
        <v>300</v>
      </c>
      <c r="C24" s="121" t="s">
        <v>857</v>
      </c>
      <c r="D24" s="128"/>
      <c r="E24" s="138" t="s">
        <v>867</v>
      </c>
      <c r="F24" s="161"/>
      <c r="G24" s="162"/>
      <c r="H24" s="122" t="s">
        <v>875</v>
      </c>
      <c r="I24" s="131">
        <v>0.26</v>
      </c>
      <c r="J24" s="132">
        <f t="shared" si="0"/>
        <v>78</v>
      </c>
      <c r="K24" s="108"/>
      <c r="L24" s="2" t="s">
        <v>159</v>
      </c>
    </row>
    <row r="25" spans="1:12">
      <c r="A25" s="107"/>
      <c r="B25" s="120">
        <v>15</v>
      </c>
      <c r="C25" s="121" t="s">
        <v>857</v>
      </c>
      <c r="D25" s="128"/>
      <c r="E25" s="138" t="s">
        <v>868</v>
      </c>
      <c r="F25" s="161"/>
      <c r="G25" s="162"/>
      <c r="H25" s="122" t="s">
        <v>875</v>
      </c>
      <c r="I25" s="131">
        <v>0.26</v>
      </c>
      <c r="J25" s="132">
        <f t="shared" si="0"/>
        <v>3.9000000000000004</v>
      </c>
      <c r="K25" s="108"/>
      <c r="L25" s="2" t="s">
        <v>159</v>
      </c>
    </row>
    <row r="26" spans="1:12">
      <c r="A26" s="107"/>
      <c r="B26" s="120">
        <v>25</v>
      </c>
      <c r="C26" s="121" t="s">
        <v>857</v>
      </c>
      <c r="D26" s="128"/>
      <c r="E26" s="138" t="s">
        <v>869</v>
      </c>
      <c r="F26" s="161"/>
      <c r="G26" s="162"/>
      <c r="H26" s="122" t="s">
        <v>875</v>
      </c>
      <c r="I26" s="131">
        <v>0.26</v>
      </c>
      <c r="J26" s="132">
        <f t="shared" si="0"/>
        <v>6.5</v>
      </c>
      <c r="K26" s="108"/>
      <c r="L26" s="2" t="s">
        <v>159</v>
      </c>
    </row>
    <row r="27" spans="1:12">
      <c r="A27" s="107"/>
      <c r="B27" s="120">
        <v>20</v>
      </c>
      <c r="C27" s="121" t="s">
        <v>857</v>
      </c>
      <c r="D27" s="128"/>
      <c r="E27" s="138" t="s">
        <v>870</v>
      </c>
      <c r="F27" s="161"/>
      <c r="G27" s="162"/>
      <c r="H27" s="122" t="s">
        <v>875</v>
      </c>
      <c r="I27" s="131">
        <v>0.26</v>
      </c>
      <c r="J27" s="132">
        <f t="shared" si="0"/>
        <v>5.2</v>
      </c>
      <c r="K27" s="108"/>
      <c r="L27" s="2" t="s">
        <v>159</v>
      </c>
    </row>
    <row r="28" spans="1:12" ht="25.5" customHeight="1">
      <c r="A28" s="107"/>
      <c r="B28" s="120">
        <v>100</v>
      </c>
      <c r="C28" s="121" t="s">
        <v>858</v>
      </c>
      <c r="D28" s="128"/>
      <c r="E28" s="138" t="s">
        <v>867</v>
      </c>
      <c r="F28" s="161"/>
      <c r="G28" s="162"/>
      <c r="H28" s="122" t="s">
        <v>876</v>
      </c>
      <c r="I28" s="131">
        <v>0.49</v>
      </c>
      <c r="J28" s="132">
        <f t="shared" si="0"/>
        <v>49</v>
      </c>
      <c r="K28" s="108"/>
      <c r="L28" s="2" t="s">
        <v>159</v>
      </c>
    </row>
    <row r="29" spans="1:12" ht="23.25" customHeight="1">
      <c r="A29" s="107"/>
      <c r="B29" s="120">
        <v>35</v>
      </c>
      <c r="C29" s="121" t="s">
        <v>858</v>
      </c>
      <c r="D29" s="128"/>
      <c r="E29" s="138" t="s">
        <v>869</v>
      </c>
      <c r="F29" s="161"/>
      <c r="G29" s="162"/>
      <c r="H29" s="122" t="s">
        <v>876</v>
      </c>
      <c r="I29" s="131">
        <v>0.49</v>
      </c>
      <c r="J29" s="132">
        <f t="shared" si="0"/>
        <v>17.149999999999999</v>
      </c>
      <c r="K29" s="108"/>
      <c r="L29" s="2" t="s">
        <v>159</v>
      </c>
    </row>
    <row r="30" spans="1:12" ht="24">
      <c r="A30" s="107"/>
      <c r="B30" s="120">
        <v>10</v>
      </c>
      <c r="C30" s="121" t="s">
        <v>859</v>
      </c>
      <c r="D30" s="128"/>
      <c r="E30" s="138" t="s">
        <v>871</v>
      </c>
      <c r="F30" s="161"/>
      <c r="G30" s="162"/>
      <c r="H30" s="122" t="s">
        <v>877</v>
      </c>
      <c r="I30" s="131">
        <v>0.24</v>
      </c>
      <c r="J30" s="132">
        <f t="shared" si="0"/>
        <v>2.4</v>
      </c>
      <c r="K30" s="108"/>
      <c r="L30" s="2" t="s">
        <v>159</v>
      </c>
    </row>
    <row r="31" spans="1:12" ht="24">
      <c r="A31" s="107"/>
      <c r="B31" s="120">
        <v>30</v>
      </c>
      <c r="C31" s="121" t="s">
        <v>859</v>
      </c>
      <c r="D31" s="128"/>
      <c r="E31" s="138" t="s">
        <v>867</v>
      </c>
      <c r="F31" s="161"/>
      <c r="G31" s="162"/>
      <c r="H31" s="122" t="s">
        <v>877</v>
      </c>
      <c r="I31" s="131">
        <v>0.24</v>
      </c>
      <c r="J31" s="132">
        <f t="shared" si="0"/>
        <v>7.1999999999999993</v>
      </c>
      <c r="K31" s="108"/>
      <c r="L31" s="2" t="s">
        <v>159</v>
      </c>
    </row>
    <row r="32" spans="1:12" ht="24">
      <c r="A32" s="107"/>
      <c r="B32" s="120">
        <v>10</v>
      </c>
      <c r="C32" s="121" t="s">
        <v>859</v>
      </c>
      <c r="D32" s="128"/>
      <c r="E32" s="138" t="s">
        <v>872</v>
      </c>
      <c r="F32" s="161"/>
      <c r="G32" s="162"/>
      <c r="H32" s="122" t="s">
        <v>877</v>
      </c>
      <c r="I32" s="131">
        <v>0.24</v>
      </c>
      <c r="J32" s="132">
        <f t="shared" si="0"/>
        <v>2.4</v>
      </c>
      <c r="K32" s="108"/>
      <c r="L32" s="2" t="s">
        <v>159</v>
      </c>
    </row>
    <row r="33" spans="1:12" ht="24">
      <c r="A33" s="107"/>
      <c r="B33" s="120">
        <v>15</v>
      </c>
      <c r="C33" s="121" t="s">
        <v>859</v>
      </c>
      <c r="D33" s="128"/>
      <c r="E33" s="138" t="s">
        <v>873</v>
      </c>
      <c r="F33" s="161"/>
      <c r="G33" s="162"/>
      <c r="H33" s="122" t="s">
        <v>877</v>
      </c>
      <c r="I33" s="131">
        <v>0.24</v>
      </c>
      <c r="J33" s="132">
        <f t="shared" si="0"/>
        <v>3.5999999999999996</v>
      </c>
      <c r="K33" s="108"/>
      <c r="L33" s="2" t="s">
        <v>159</v>
      </c>
    </row>
    <row r="34" spans="1:12" ht="24">
      <c r="A34" s="107"/>
      <c r="B34" s="120">
        <v>25</v>
      </c>
      <c r="C34" s="121" t="s">
        <v>860</v>
      </c>
      <c r="D34" s="128"/>
      <c r="E34" s="138" t="s">
        <v>871</v>
      </c>
      <c r="F34" s="161"/>
      <c r="G34" s="162"/>
      <c r="H34" s="122" t="s">
        <v>878</v>
      </c>
      <c r="I34" s="131">
        <v>0.62</v>
      </c>
      <c r="J34" s="132">
        <f t="shared" si="0"/>
        <v>15.5</v>
      </c>
      <c r="K34" s="108"/>
      <c r="L34" s="2" t="s">
        <v>159</v>
      </c>
    </row>
    <row r="35" spans="1:12" ht="24">
      <c r="A35" s="107"/>
      <c r="B35" s="120">
        <v>10</v>
      </c>
      <c r="C35" s="121" t="s">
        <v>860</v>
      </c>
      <c r="D35" s="128"/>
      <c r="E35" s="138" t="s">
        <v>874</v>
      </c>
      <c r="F35" s="161"/>
      <c r="G35" s="162"/>
      <c r="H35" s="122" t="s">
        <v>878</v>
      </c>
      <c r="I35" s="131">
        <v>0.62</v>
      </c>
      <c r="J35" s="132">
        <f t="shared" si="0"/>
        <v>6.2</v>
      </c>
      <c r="K35" s="108"/>
      <c r="L35" s="2" t="s">
        <v>159</v>
      </c>
    </row>
    <row r="36" spans="1:12" ht="24">
      <c r="A36" s="107"/>
      <c r="B36" s="120">
        <v>10</v>
      </c>
      <c r="C36" s="121" t="s">
        <v>860</v>
      </c>
      <c r="D36" s="128"/>
      <c r="E36" s="138" t="s">
        <v>867</v>
      </c>
      <c r="F36" s="161"/>
      <c r="G36" s="162"/>
      <c r="H36" s="122" t="s">
        <v>878</v>
      </c>
      <c r="I36" s="131">
        <v>0.62</v>
      </c>
      <c r="J36" s="132">
        <f t="shared" si="0"/>
        <v>6.2</v>
      </c>
      <c r="K36" s="108"/>
      <c r="L36" s="2" t="s">
        <v>159</v>
      </c>
    </row>
    <row r="37" spans="1:12" ht="24">
      <c r="A37" s="107"/>
      <c r="B37" s="120">
        <v>1</v>
      </c>
      <c r="C37" s="121" t="s">
        <v>861</v>
      </c>
      <c r="D37" s="128"/>
      <c r="E37" s="138" t="s">
        <v>867</v>
      </c>
      <c r="F37" s="161"/>
      <c r="G37" s="162"/>
      <c r="H37" s="122" t="s">
        <v>879</v>
      </c>
      <c r="I37" s="131">
        <v>26.17</v>
      </c>
      <c r="J37" s="132">
        <f t="shared" si="0"/>
        <v>26.17</v>
      </c>
      <c r="K37" s="108"/>
      <c r="L37" s="2" t="s">
        <v>159</v>
      </c>
    </row>
    <row r="38" spans="1:12" ht="24">
      <c r="A38" s="107"/>
      <c r="B38" s="120">
        <v>25</v>
      </c>
      <c r="C38" s="121" t="s">
        <v>862</v>
      </c>
      <c r="D38" s="128"/>
      <c r="E38" s="138" t="s">
        <v>874</v>
      </c>
      <c r="F38" s="161"/>
      <c r="G38" s="162"/>
      <c r="H38" s="122" t="s">
        <v>880</v>
      </c>
      <c r="I38" s="131">
        <v>0.62</v>
      </c>
      <c r="J38" s="132">
        <f t="shared" si="0"/>
        <v>15.5</v>
      </c>
      <c r="K38" s="108"/>
      <c r="L38" s="2" t="s">
        <v>159</v>
      </c>
    </row>
    <row r="39" spans="1:12" ht="24">
      <c r="A39" s="107"/>
      <c r="B39" s="120">
        <v>25</v>
      </c>
      <c r="C39" s="121" t="s">
        <v>862</v>
      </c>
      <c r="D39" s="128"/>
      <c r="E39" s="138" t="s">
        <v>871</v>
      </c>
      <c r="F39" s="161"/>
      <c r="G39" s="162"/>
      <c r="H39" s="122" t="s">
        <v>880</v>
      </c>
      <c r="I39" s="131">
        <v>0.62</v>
      </c>
      <c r="J39" s="132">
        <f t="shared" si="0"/>
        <v>15.5</v>
      </c>
      <c r="K39" s="108"/>
      <c r="L39" s="2" t="s">
        <v>159</v>
      </c>
    </row>
    <row r="40" spans="1:12" ht="24">
      <c r="A40" s="107"/>
      <c r="B40" s="120">
        <v>35</v>
      </c>
      <c r="C40" s="121" t="s">
        <v>862</v>
      </c>
      <c r="D40" s="128"/>
      <c r="E40" s="138" t="s">
        <v>867</v>
      </c>
      <c r="F40" s="161"/>
      <c r="G40" s="162"/>
      <c r="H40" s="122" t="s">
        <v>880</v>
      </c>
      <c r="I40" s="131">
        <v>0.62</v>
      </c>
      <c r="J40" s="132">
        <f t="shared" si="0"/>
        <v>21.7</v>
      </c>
      <c r="K40" s="108"/>
      <c r="L40" s="2" t="s">
        <v>159</v>
      </c>
    </row>
    <row r="41" spans="1:12" ht="36">
      <c r="A41" s="107"/>
      <c r="B41" s="120">
        <v>4</v>
      </c>
      <c r="C41" s="121" t="s">
        <v>863</v>
      </c>
      <c r="D41" s="128"/>
      <c r="E41" s="138" t="s">
        <v>867</v>
      </c>
      <c r="F41" s="161"/>
      <c r="G41" s="162"/>
      <c r="H41" s="122" t="s">
        <v>881</v>
      </c>
      <c r="I41" s="131">
        <v>22.59</v>
      </c>
      <c r="J41" s="132">
        <f t="shared" si="0"/>
        <v>90.36</v>
      </c>
      <c r="K41" s="108"/>
      <c r="L41" s="2" t="s">
        <v>159</v>
      </c>
    </row>
    <row r="42" spans="1:12" ht="36">
      <c r="A42" s="107"/>
      <c r="B42" s="120">
        <v>4</v>
      </c>
      <c r="C42" s="121" t="s">
        <v>864</v>
      </c>
      <c r="D42" s="128"/>
      <c r="E42" s="138" t="s">
        <v>867</v>
      </c>
      <c r="F42" s="161"/>
      <c r="G42" s="162"/>
      <c r="H42" s="122" t="s">
        <v>882</v>
      </c>
      <c r="I42" s="131">
        <v>16.79</v>
      </c>
      <c r="J42" s="132">
        <f t="shared" si="0"/>
        <v>67.16</v>
      </c>
      <c r="K42" s="108"/>
      <c r="L42" s="2" t="s">
        <v>159</v>
      </c>
    </row>
    <row r="43" spans="1:12" ht="24">
      <c r="A43" s="107"/>
      <c r="B43" s="120">
        <v>15</v>
      </c>
      <c r="C43" s="121" t="s">
        <v>865</v>
      </c>
      <c r="D43" s="128"/>
      <c r="E43" s="138" t="s">
        <v>871</v>
      </c>
      <c r="F43" s="161"/>
      <c r="G43" s="162"/>
      <c r="H43" s="122" t="s">
        <v>883</v>
      </c>
      <c r="I43" s="131">
        <v>0.47</v>
      </c>
      <c r="J43" s="132">
        <f t="shared" si="0"/>
        <v>7.05</v>
      </c>
      <c r="K43" s="108"/>
      <c r="L43" s="2" t="s">
        <v>159</v>
      </c>
    </row>
    <row r="44" spans="1:12" ht="24">
      <c r="A44" s="107"/>
      <c r="B44" s="123">
        <v>15</v>
      </c>
      <c r="C44" s="124" t="s">
        <v>865</v>
      </c>
      <c r="D44" s="111"/>
      <c r="E44" s="139" t="s">
        <v>873</v>
      </c>
      <c r="F44" s="174"/>
      <c r="G44" s="175"/>
      <c r="H44" s="125" t="s">
        <v>883</v>
      </c>
      <c r="I44" s="12">
        <v>0.47</v>
      </c>
      <c r="J44" s="103">
        <f t="shared" si="0"/>
        <v>7.05</v>
      </c>
      <c r="K44" s="108"/>
      <c r="L44" s="2" t="s">
        <v>159</v>
      </c>
    </row>
    <row r="45" spans="1:12">
      <c r="A45" s="107"/>
      <c r="B45" s="130"/>
      <c r="C45" s="130"/>
      <c r="D45" s="130"/>
      <c r="E45" s="130"/>
      <c r="F45" s="130"/>
      <c r="G45" s="130"/>
      <c r="H45" s="130"/>
      <c r="I45" s="133" t="s">
        <v>255</v>
      </c>
      <c r="J45" s="134">
        <f>SUM(J22:J44)</f>
        <v>458.94000000000005</v>
      </c>
      <c r="K45" s="108"/>
    </row>
    <row r="46" spans="1:12">
      <c r="A46" s="107"/>
      <c r="B46" s="130"/>
      <c r="C46" s="130"/>
      <c r="D46" s="130"/>
      <c r="E46" s="130"/>
      <c r="F46" s="130"/>
      <c r="G46" s="130"/>
      <c r="H46" s="130"/>
      <c r="I46" s="133" t="s">
        <v>884</v>
      </c>
      <c r="J46" s="134">
        <f>J45*-0.3</f>
        <v>-137.68200000000002</v>
      </c>
      <c r="K46" s="108"/>
    </row>
    <row r="47" spans="1:12" outlineLevel="1">
      <c r="A47" s="107"/>
      <c r="B47" s="130"/>
      <c r="C47" s="130"/>
      <c r="D47" s="130"/>
      <c r="E47" s="130"/>
      <c r="F47" s="130"/>
      <c r="G47" s="130"/>
      <c r="H47" s="130"/>
      <c r="I47" s="133" t="s">
        <v>885</v>
      </c>
      <c r="J47" s="134">
        <v>0</v>
      </c>
      <c r="K47" s="108"/>
    </row>
    <row r="48" spans="1:12">
      <c r="A48" s="107"/>
      <c r="B48" s="130"/>
      <c r="C48" s="130"/>
      <c r="D48" s="130"/>
      <c r="E48" s="130"/>
      <c r="F48" s="130"/>
      <c r="G48" s="130"/>
      <c r="H48" s="130"/>
      <c r="I48" s="133" t="s">
        <v>257</v>
      </c>
      <c r="J48" s="134">
        <f>SUM(J45:J47)</f>
        <v>321.25800000000004</v>
      </c>
      <c r="K48" s="108"/>
    </row>
    <row r="49" spans="1:11">
      <c r="A49" s="6"/>
      <c r="B49" s="7"/>
      <c r="C49" s="7"/>
      <c r="D49" s="7"/>
      <c r="E49" s="7"/>
      <c r="F49" s="7"/>
      <c r="G49" s="7"/>
      <c r="H49" s="7" t="s">
        <v>895</v>
      </c>
      <c r="I49" s="7"/>
      <c r="J49" s="7"/>
      <c r="K49" s="8"/>
    </row>
    <row r="50" spans="1:11">
      <c r="H50" s="1"/>
      <c r="I50" s="88"/>
    </row>
    <row r="51" spans="1:11">
      <c r="H51" s="1" t="s">
        <v>705</v>
      </c>
      <c r="I51" s="88">
        <v>33.6</v>
      </c>
    </row>
    <row r="52" spans="1:11">
      <c r="H52" s="1" t="s">
        <v>706</v>
      </c>
      <c r="I52" s="88">
        <f>I51*J48</f>
        <v>10794.268800000002</v>
      </c>
    </row>
    <row r="53" spans="1:11">
      <c r="H53" s="1" t="s">
        <v>707</v>
      </c>
      <c r="I53" s="88">
        <f>I52</f>
        <v>10794.268800000002</v>
      </c>
    </row>
  </sheetData>
  <mergeCells count="27">
    <mergeCell ref="F41:G41"/>
    <mergeCell ref="F42:G42"/>
    <mergeCell ref="F43:G43"/>
    <mergeCell ref="F44:G44"/>
    <mergeCell ref="F35:G35"/>
    <mergeCell ref="F36:G36"/>
    <mergeCell ref="F37:G37"/>
    <mergeCell ref="F38:G38"/>
    <mergeCell ref="F39:G39"/>
    <mergeCell ref="F40:G40"/>
    <mergeCell ref="F34:G34"/>
    <mergeCell ref="F23:G23"/>
    <mergeCell ref="F24:G24"/>
    <mergeCell ref="F25:G25"/>
    <mergeCell ref="F26:G26"/>
    <mergeCell ref="F27:G27"/>
    <mergeCell ref="F28:G28"/>
    <mergeCell ref="F29:G29"/>
    <mergeCell ref="F30:G30"/>
    <mergeCell ref="F31:G31"/>
    <mergeCell ref="F32:G32"/>
    <mergeCell ref="F33:G33"/>
    <mergeCell ref="F22:G22"/>
    <mergeCell ref="J10:J11"/>
    <mergeCell ref="J14:J15"/>
    <mergeCell ref="F20:G20"/>
    <mergeCell ref="F21:G21"/>
  </mergeCells>
  <conditionalFormatting sqref="H30:H44">
    <cfRule type="containsText" dxfId="10" priority="1" stopIfTrue="1" operator="containsText" text="Exchange Rate">
      <formula>NOT(ISERROR(SEARCH("Exchange Rate",H30)))</formula>
    </cfRule>
    <cfRule type="containsText" dxfId="9" priority="2" stopIfTrue="1" operator="containsText" text="Discontinued">
      <formula>NOT(ISERROR(SEARCH("Discontinued",H30)))</formula>
    </cfRule>
  </conditionalFormatting>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F80D8-2356-4341-9DCE-F577617E7EEF}">
  <sheetPr>
    <tabColor rgb="FFFFFF00"/>
  </sheetPr>
  <dimension ref="A1:M217"/>
  <sheetViews>
    <sheetView topLeftCell="A191" zoomScale="90" zoomScaleNormal="90" workbookViewId="0">
      <selection activeCell="H223" sqref="H223"/>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1.42578125" style="2" hidden="1" customWidth="1"/>
    <col min="11" max="11" width="14.7109375" style="2" customWidth="1"/>
    <col min="12" max="12" width="2" style="2" customWidth="1"/>
    <col min="13" max="16384" width="9.140625" style="2"/>
  </cols>
  <sheetData>
    <row r="1" spans="1:12">
      <c r="A1" s="3"/>
      <c r="B1" s="4"/>
      <c r="C1" s="4"/>
      <c r="D1" s="4"/>
      <c r="E1" s="4"/>
      <c r="F1" s="4"/>
      <c r="G1" s="4"/>
      <c r="H1" s="4"/>
      <c r="I1" s="4"/>
      <c r="J1" s="4"/>
      <c r="K1" s="4"/>
      <c r="L1" s="5"/>
    </row>
    <row r="2" spans="1:12" ht="15.75">
      <c r="A2" s="107"/>
      <c r="B2" s="116" t="s">
        <v>134</v>
      </c>
      <c r="C2" s="112"/>
      <c r="D2" s="112"/>
      <c r="E2" s="112"/>
      <c r="F2" s="112"/>
      <c r="G2" s="112"/>
      <c r="H2" s="112"/>
      <c r="I2" s="112"/>
      <c r="J2" s="112"/>
      <c r="K2" s="117" t="s">
        <v>140</v>
      </c>
      <c r="L2" s="108"/>
    </row>
    <row r="3" spans="1:12">
      <c r="A3" s="107"/>
      <c r="B3" s="113" t="s">
        <v>135</v>
      </c>
      <c r="C3" s="112"/>
      <c r="D3" s="112"/>
      <c r="E3" s="112"/>
      <c r="F3" s="112"/>
      <c r="G3" s="112"/>
      <c r="H3" s="112"/>
      <c r="I3" s="112"/>
      <c r="J3" s="112"/>
      <c r="K3" s="112"/>
      <c r="L3" s="108"/>
    </row>
    <row r="4" spans="1:12">
      <c r="A4" s="107"/>
      <c r="B4" s="113" t="s">
        <v>136</v>
      </c>
      <c r="C4" s="112"/>
      <c r="D4" s="112"/>
      <c r="E4" s="112"/>
      <c r="F4" s="112"/>
      <c r="G4" s="112"/>
      <c r="H4" s="112"/>
      <c r="I4" s="112"/>
      <c r="J4" s="112"/>
      <c r="K4" s="112"/>
      <c r="L4" s="108"/>
    </row>
    <row r="5" spans="1:12">
      <c r="A5" s="107"/>
      <c r="B5" s="113" t="s">
        <v>137</v>
      </c>
      <c r="C5" s="112"/>
      <c r="D5" s="112"/>
      <c r="E5" s="112"/>
      <c r="F5" s="112"/>
      <c r="G5" s="112"/>
      <c r="H5" s="112"/>
      <c r="I5" s="112"/>
      <c r="J5" s="112"/>
      <c r="K5" s="112"/>
      <c r="L5" s="108"/>
    </row>
    <row r="6" spans="1:12">
      <c r="A6" s="107"/>
      <c r="B6" s="113" t="s">
        <v>138</v>
      </c>
      <c r="C6" s="112"/>
      <c r="D6" s="112"/>
      <c r="E6" s="112"/>
      <c r="F6" s="112"/>
      <c r="G6" s="112"/>
      <c r="H6" s="112"/>
      <c r="I6" s="112"/>
      <c r="J6" s="112"/>
      <c r="K6" s="112"/>
      <c r="L6" s="108"/>
    </row>
    <row r="7" spans="1:12">
      <c r="A7" s="107"/>
      <c r="B7" s="113" t="s">
        <v>139</v>
      </c>
      <c r="C7" s="112"/>
      <c r="D7" s="112"/>
      <c r="E7" s="112"/>
      <c r="F7" s="112"/>
      <c r="G7" s="112"/>
      <c r="H7" s="112"/>
      <c r="I7" s="112"/>
      <c r="J7" s="112"/>
      <c r="K7" s="112"/>
      <c r="L7" s="108"/>
    </row>
    <row r="8" spans="1:12">
      <c r="A8" s="107"/>
      <c r="B8" s="112"/>
      <c r="C8" s="112"/>
      <c r="D8" s="112"/>
      <c r="E8" s="112"/>
      <c r="F8" s="112"/>
      <c r="G8" s="112"/>
      <c r="H8" s="112"/>
      <c r="I8" s="112"/>
      <c r="J8" s="112"/>
      <c r="K8" s="112"/>
      <c r="L8" s="108"/>
    </row>
    <row r="9" spans="1:12">
      <c r="A9" s="107"/>
      <c r="B9" s="98" t="s">
        <v>0</v>
      </c>
      <c r="C9" s="99"/>
      <c r="D9" s="99"/>
      <c r="E9" s="99"/>
      <c r="F9" s="100"/>
      <c r="G9" s="95"/>
      <c r="H9" s="96" t="s">
        <v>7</v>
      </c>
      <c r="I9" s="112"/>
      <c r="J9" s="112"/>
      <c r="K9" s="96" t="s">
        <v>195</v>
      </c>
      <c r="L9" s="108"/>
    </row>
    <row r="10" spans="1:12" ht="15" customHeight="1">
      <c r="A10" s="107"/>
      <c r="B10" s="107" t="s">
        <v>710</v>
      </c>
      <c r="C10" s="112"/>
      <c r="D10" s="112"/>
      <c r="E10" s="112"/>
      <c r="F10" s="108"/>
      <c r="G10" s="109"/>
      <c r="H10" s="109" t="s">
        <v>710</v>
      </c>
      <c r="I10" s="112"/>
      <c r="J10" s="112"/>
      <c r="K10" s="163">
        <v>49777</v>
      </c>
      <c r="L10" s="108"/>
    </row>
    <row r="11" spans="1:12">
      <c r="A11" s="107"/>
      <c r="B11" s="107" t="s">
        <v>711</v>
      </c>
      <c r="C11" s="112"/>
      <c r="D11" s="112"/>
      <c r="E11" s="112"/>
      <c r="F11" s="108"/>
      <c r="G11" s="109"/>
      <c r="H11" s="109" t="s">
        <v>711</v>
      </c>
      <c r="I11" s="112"/>
      <c r="J11" s="112"/>
      <c r="K11" s="164"/>
      <c r="L11" s="108"/>
    </row>
    <row r="12" spans="1:12">
      <c r="A12" s="107"/>
      <c r="B12" s="107" t="s">
        <v>712</v>
      </c>
      <c r="C12" s="112"/>
      <c r="D12" s="112"/>
      <c r="E12" s="112"/>
      <c r="F12" s="108"/>
      <c r="G12" s="109"/>
      <c r="H12" s="109" t="s">
        <v>712</v>
      </c>
      <c r="I12" s="112"/>
      <c r="J12" s="112"/>
      <c r="K12" s="112"/>
      <c r="L12" s="108"/>
    </row>
    <row r="13" spans="1:12">
      <c r="A13" s="107"/>
      <c r="B13" s="107" t="s">
        <v>854</v>
      </c>
      <c r="C13" s="112"/>
      <c r="D13" s="112"/>
      <c r="E13" s="112"/>
      <c r="F13" s="108"/>
      <c r="G13" s="109"/>
      <c r="H13" s="109" t="s">
        <v>854</v>
      </c>
      <c r="I13" s="112"/>
      <c r="J13" s="112"/>
      <c r="K13" s="96" t="s">
        <v>11</v>
      </c>
      <c r="L13" s="108"/>
    </row>
    <row r="14" spans="1:12" ht="15" customHeight="1">
      <c r="A14" s="107"/>
      <c r="B14" s="107" t="s">
        <v>708</v>
      </c>
      <c r="C14" s="112"/>
      <c r="D14" s="112"/>
      <c r="E14" s="112"/>
      <c r="F14" s="108"/>
      <c r="G14" s="109"/>
      <c r="H14" s="109" t="s">
        <v>708</v>
      </c>
      <c r="I14" s="112"/>
      <c r="J14" s="112"/>
      <c r="K14" s="165">
        <v>45050</v>
      </c>
      <c r="L14" s="108"/>
    </row>
    <row r="15" spans="1:12" ht="15" customHeight="1">
      <c r="A15" s="107"/>
      <c r="B15" s="6" t="s">
        <v>855</v>
      </c>
      <c r="C15" s="7"/>
      <c r="D15" s="7"/>
      <c r="E15" s="7"/>
      <c r="F15" s="8"/>
      <c r="G15" s="109"/>
      <c r="H15" s="9" t="s">
        <v>855</v>
      </c>
      <c r="I15" s="112"/>
      <c r="J15" s="112"/>
      <c r="K15" s="176"/>
      <c r="L15" s="108"/>
    </row>
    <row r="16" spans="1:12" ht="15" customHeight="1">
      <c r="A16" s="107"/>
      <c r="B16" s="112"/>
      <c r="C16" s="112"/>
      <c r="D16" s="112"/>
      <c r="E16" s="112"/>
      <c r="F16" s="112"/>
      <c r="G16" s="112"/>
      <c r="H16" s="112"/>
      <c r="I16" s="115" t="s">
        <v>142</v>
      </c>
      <c r="J16" s="115"/>
      <c r="K16" s="135">
        <v>38484</v>
      </c>
      <c r="L16" s="108"/>
    </row>
    <row r="17" spans="1:13">
      <c r="A17" s="107"/>
      <c r="B17" s="112" t="s">
        <v>714</v>
      </c>
      <c r="C17" s="112"/>
      <c r="D17" s="112"/>
      <c r="E17" s="112"/>
      <c r="F17" s="112"/>
      <c r="G17" s="112"/>
      <c r="H17" s="112"/>
      <c r="I17" s="115" t="s">
        <v>143</v>
      </c>
      <c r="J17" s="115"/>
      <c r="K17" s="135" t="s">
        <v>709</v>
      </c>
      <c r="L17" s="108"/>
    </row>
    <row r="18" spans="1:13" ht="18">
      <c r="A18" s="107"/>
      <c r="B18" s="112" t="s">
        <v>715</v>
      </c>
      <c r="C18" s="112"/>
      <c r="D18" s="112"/>
      <c r="E18" s="112"/>
      <c r="F18" s="112"/>
      <c r="G18" s="112"/>
      <c r="H18" s="112"/>
      <c r="I18" s="114" t="s">
        <v>258</v>
      </c>
      <c r="J18" s="114"/>
      <c r="K18" s="101" t="s">
        <v>164</v>
      </c>
      <c r="L18" s="108"/>
    </row>
    <row r="19" spans="1:13">
      <c r="A19" s="107"/>
      <c r="B19" s="112"/>
      <c r="C19" s="112"/>
      <c r="D19" s="112"/>
      <c r="E19" s="112"/>
      <c r="F19" s="112"/>
      <c r="G19" s="112"/>
      <c r="H19" s="112"/>
      <c r="I19" s="112"/>
      <c r="J19" s="112"/>
      <c r="K19" s="112"/>
      <c r="L19" s="108"/>
    </row>
    <row r="20" spans="1:13">
      <c r="A20" s="107"/>
      <c r="B20" s="97" t="s">
        <v>198</v>
      </c>
      <c r="C20" s="97" t="s">
        <v>199</v>
      </c>
      <c r="D20" s="110" t="s">
        <v>284</v>
      </c>
      <c r="E20" s="110" t="s">
        <v>200</v>
      </c>
      <c r="F20" s="167" t="s">
        <v>201</v>
      </c>
      <c r="G20" s="168"/>
      <c r="H20" s="97" t="s">
        <v>169</v>
      </c>
      <c r="I20" s="97" t="s">
        <v>202</v>
      </c>
      <c r="J20" s="97"/>
      <c r="K20" s="97" t="s">
        <v>21</v>
      </c>
      <c r="L20" s="108"/>
    </row>
    <row r="21" spans="1:13" ht="13.5" thickBot="1">
      <c r="A21" s="107"/>
      <c r="B21" s="118"/>
      <c r="C21" s="118"/>
      <c r="D21" s="119"/>
      <c r="E21" s="119"/>
      <c r="F21" s="169"/>
      <c r="G21" s="170"/>
      <c r="H21" s="118" t="s">
        <v>141</v>
      </c>
      <c r="I21" s="118"/>
      <c r="J21" s="118"/>
      <c r="K21" s="118"/>
      <c r="L21" s="108"/>
    </row>
    <row r="22" spans="1:13" ht="14.25" thickTop="1" thickBot="1">
      <c r="A22" s="107"/>
      <c r="B22" s="140"/>
      <c r="C22" s="136"/>
      <c r="D22" s="136"/>
      <c r="E22" s="136"/>
      <c r="F22" s="171"/>
      <c r="G22" s="171"/>
      <c r="H22" s="136">
        <v>38484</v>
      </c>
      <c r="I22" s="136"/>
      <c r="J22" s="136"/>
      <c r="K22" s="137"/>
      <c r="L22" s="108"/>
    </row>
    <row r="23" spans="1:13" ht="48.75" thickTop="1">
      <c r="A23" s="107"/>
      <c r="B23" s="126">
        <v>1</v>
      </c>
      <c r="C23" s="127" t="s">
        <v>716</v>
      </c>
      <c r="D23" s="128" t="s">
        <v>716</v>
      </c>
      <c r="E23" s="128" t="s">
        <v>699</v>
      </c>
      <c r="F23" s="161"/>
      <c r="G23" s="162"/>
      <c r="H23" s="129" t="s">
        <v>717</v>
      </c>
      <c r="I23" s="131">
        <v>33.08</v>
      </c>
      <c r="J23" s="131"/>
      <c r="K23" s="132">
        <f t="shared" ref="K23:K54" si="0">I23*B23</f>
        <v>33.08</v>
      </c>
      <c r="L23" s="108"/>
      <c r="M23" s="148" t="s">
        <v>164</v>
      </c>
    </row>
    <row r="24" spans="1:13" ht="24">
      <c r="A24" s="107"/>
      <c r="B24" s="126">
        <v>10</v>
      </c>
      <c r="C24" s="127" t="s">
        <v>718</v>
      </c>
      <c r="D24" s="128" t="s">
        <v>718</v>
      </c>
      <c r="E24" s="128" t="s">
        <v>23</v>
      </c>
      <c r="F24" s="161" t="s">
        <v>673</v>
      </c>
      <c r="G24" s="162"/>
      <c r="H24" s="129" t="s">
        <v>719</v>
      </c>
      <c r="I24" s="131">
        <v>0.93</v>
      </c>
      <c r="J24" s="131"/>
      <c r="K24" s="132">
        <f t="shared" si="0"/>
        <v>9.3000000000000007</v>
      </c>
      <c r="L24" s="108"/>
      <c r="M24" s="148" t="s">
        <v>164</v>
      </c>
    </row>
    <row r="25" spans="1:13" ht="24">
      <c r="A25" s="107"/>
      <c r="B25" s="126">
        <v>10</v>
      </c>
      <c r="C25" s="127" t="s">
        <v>718</v>
      </c>
      <c r="D25" s="128" t="s">
        <v>718</v>
      </c>
      <c r="E25" s="128" t="s">
        <v>23</v>
      </c>
      <c r="F25" s="161" t="s">
        <v>271</v>
      </c>
      <c r="G25" s="162"/>
      <c r="H25" s="129" t="s">
        <v>719</v>
      </c>
      <c r="I25" s="131">
        <v>0.93</v>
      </c>
      <c r="J25" s="131"/>
      <c r="K25" s="132">
        <f t="shared" si="0"/>
        <v>9.3000000000000007</v>
      </c>
      <c r="L25" s="108"/>
      <c r="M25" s="148" t="s">
        <v>164</v>
      </c>
    </row>
    <row r="26" spans="1:13" ht="24">
      <c r="A26" s="107"/>
      <c r="B26" s="126">
        <v>20</v>
      </c>
      <c r="C26" s="127" t="s">
        <v>718</v>
      </c>
      <c r="D26" s="128" t="s">
        <v>718</v>
      </c>
      <c r="E26" s="128" t="s">
        <v>23</v>
      </c>
      <c r="F26" s="161" t="s">
        <v>272</v>
      </c>
      <c r="G26" s="162"/>
      <c r="H26" s="129" t="s">
        <v>719</v>
      </c>
      <c r="I26" s="131">
        <v>0.93</v>
      </c>
      <c r="J26" s="131"/>
      <c r="K26" s="132">
        <f t="shared" si="0"/>
        <v>18.600000000000001</v>
      </c>
      <c r="L26" s="108"/>
      <c r="M26" s="148" t="s">
        <v>164</v>
      </c>
    </row>
    <row r="27" spans="1:13">
      <c r="A27" s="107"/>
      <c r="B27" s="126">
        <v>20</v>
      </c>
      <c r="C27" s="127" t="s">
        <v>43</v>
      </c>
      <c r="D27" s="128" t="s">
        <v>43</v>
      </c>
      <c r="E27" s="128" t="s">
        <v>27</v>
      </c>
      <c r="F27" s="161"/>
      <c r="G27" s="162"/>
      <c r="H27" s="129" t="s">
        <v>720</v>
      </c>
      <c r="I27" s="131">
        <v>0.3</v>
      </c>
      <c r="J27" s="131"/>
      <c r="K27" s="132">
        <f t="shared" si="0"/>
        <v>6</v>
      </c>
      <c r="L27" s="108"/>
      <c r="M27" s="148" t="s">
        <v>164</v>
      </c>
    </row>
    <row r="28" spans="1:13">
      <c r="A28" s="107"/>
      <c r="B28" s="126">
        <v>20</v>
      </c>
      <c r="C28" s="127" t="s">
        <v>43</v>
      </c>
      <c r="D28" s="128" t="s">
        <v>43</v>
      </c>
      <c r="E28" s="128" t="s">
        <v>28</v>
      </c>
      <c r="F28" s="161"/>
      <c r="G28" s="162"/>
      <c r="H28" s="129" t="s">
        <v>720</v>
      </c>
      <c r="I28" s="131">
        <v>0.3</v>
      </c>
      <c r="J28" s="131"/>
      <c r="K28" s="132">
        <f t="shared" si="0"/>
        <v>6</v>
      </c>
      <c r="L28" s="108"/>
      <c r="M28" s="148" t="s">
        <v>164</v>
      </c>
    </row>
    <row r="29" spans="1:13">
      <c r="A29" s="107"/>
      <c r="B29" s="126">
        <v>25</v>
      </c>
      <c r="C29" s="127" t="s">
        <v>43</v>
      </c>
      <c r="D29" s="128" t="s">
        <v>43</v>
      </c>
      <c r="E29" s="128" t="s">
        <v>29</v>
      </c>
      <c r="F29" s="161"/>
      <c r="G29" s="162"/>
      <c r="H29" s="129" t="s">
        <v>720</v>
      </c>
      <c r="I29" s="131">
        <v>0.3</v>
      </c>
      <c r="J29" s="131"/>
      <c r="K29" s="132">
        <f t="shared" si="0"/>
        <v>7.5</v>
      </c>
      <c r="L29" s="108"/>
      <c r="M29" s="148" t="s">
        <v>164</v>
      </c>
    </row>
    <row r="30" spans="1:13">
      <c r="A30" s="107"/>
      <c r="B30" s="126">
        <v>5</v>
      </c>
      <c r="C30" s="127" t="s">
        <v>43</v>
      </c>
      <c r="D30" s="128" t="s">
        <v>43</v>
      </c>
      <c r="E30" s="128" t="s">
        <v>48</v>
      </c>
      <c r="F30" s="161"/>
      <c r="G30" s="162"/>
      <c r="H30" s="129" t="s">
        <v>720</v>
      </c>
      <c r="I30" s="131">
        <v>0.3</v>
      </c>
      <c r="J30" s="131"/>
      <c r="K30" s="132">
        <f t="shared" si="0"/>
        <v>1.5</v>
      </c>
      <c r="L30" s="108"/>
      <c r="M30" s="148" t="s">
        <v>164</v>
      </c>
    </row>
    <row r="31" spans="1:13" ht="24">
      <c r="A31" s="107"/>
      <c r="B31" s="126">
        <v>25</v>
      </c>
      <c r="C31" s="127" t="s">
        <v>721</v>
      </c>
      <c r="D31" s="128" t="s">
        <v>721</v>
      </c>
      <c r="E31" s="128" t="s">
        <v>29</v>
      </c>
      <c r="F31" s="161" t="s">
        <v>271</v>
      </c>
      <c r="G31" s="162"/>
      <c r="H31" s="129" t="s">
        <v>722</v>
      </c>
      <c r="I31" s="131">
        <v>0.93</v>
      </c>
      <c r="J31" s="131"/>
      <c r="K31" s="132">
        <f t="shared" si="0"/>
        <v>23.25</v>
      </c>
      <c r="L31" s="108"/>
      <c r="M31" s="148" t="s">
        <v>164</v>
      </c>
    </row>
    <row r="32" spans="1:13" ht="24">
      <c r="A32" s="107"/>
      <c r="B32" s="126">
        <v>15</v>
      </c>
      <c r="C32" s="127" t="s">
        <v>723</v>
      </c>
      <c r="D32" s="128" t="s">
        <v>723</v>
      </c>
      <c r="E32" s="128" t="s">
        <v>25</v>
      </c>
      <c r="F32" s="161" t="s">
        <v>273</v>
      </c>
      <c r="G32" s="162"/>
      <c r="H32" s="129" t="s">
        <v>724</v>
      </c>
      <c r="I32" s="131">
        <v>0.93</v>
      </c>
      <c r="J32" s="131"/>
      <c r="K32" s="132">
        <f t="shared" si="0"/>
        <v>13.950000000000001</v>
      </c>
      <c r="L32" s="108"/>
      <c r="M32" s="148" t="s">
        <v>164</v>
      </c>
    </row>
    <row r="33" spans="1:13" ht="24">
      <c r="A33" s="107"/>
      <c r="B33" s="126">
        <v>60</v>
      </c>
      <c r="C33" s="127" t="s">
        <v>662</v>
      </c>
      <c r="D33" s="128" t="s">
        <v>662</v>
      </c>
      <c r="E33" s="128" t="s">
        <v>26</v>
      </c>
      <c r="F33" s="161" t="s">
        <v>212</v>
      </c>
      <c r="G33" s="162"/>
      <c r="H33" s="129" t="s">
        <v>725</v>
      </c>
      <c r="I33" s="131">
        <v>1.25</v>
      </c>
      <c r="J33" s="131"/>
      <c r="K33" s="132">
        <f t="shared" si="0"/>
        <v>75</v>
      </c>
      <c r="L33" s="108"/>
      <c r="M33" s="148" t="s">
        <v>164</v>
      </c>
    </row>
    <row r="34" spans="1:13" ht="24">
      <c r="A34" s="107"/>
      <c r="B34" s="126">
        <v>60</v>
      </c>
      <c r="C34" s="127" t="s">
        <v>662</v>
      </c>
      <c r="D34" s="128" t="s">
        <v>662</v>
      </c>
      <c r="E34" s="128" t="s">
        <v>26</v>
      </c>
      <c r="F34" s="161" t="s">
        <v>263</v>
      </c>
      <c r="G34" s="162"/>
      <c r="H34" s="129" t="s">
        <v>725</v>
      </c>
      <c r="I34" s="131">
        <v>1.25</v>
      </c>
      <c r="J34" s="131"/>
      <c r="K34" s="132">
        <f t="shared" si="0"/>
        <v>75</v>
      </c>
      <c r="L34" s="108"/>
      <c r="M34" s="148" t="s">
        <v>164</v>
      </c>
    </row>
    <row r="35" spans="1:13" ht="24">
      <c r="A35" s="107"/>
      <c r="B35" s="126">
        <v>60</v>
      </c>
      <c r="C35" s="127" t="s">
        <v>662</v>
      </c>
      <c r="D35" s="128" t="s">
        <v>662</v>
      </c>
      <c r="E35" s="128" t="s">
        <v>26</v>
      </c>
      <c r="F35" s="161" t="s">
        <v>265</v>
      </c>
      <c r="G35" s="162"/>
      <c r="H35" s="129" t="s">
        <v>725</v>
      </c>
      <c r="I35" s="131">
        <v>1.25</v>
      </c>
      <c r="J35" s="131"/>
      <c r="K35" s="132">
        <f t="shared" si="0"/>
        <v>75</v>
      </c>
      <c r="L35" s="108"/>
      <c r="M35" s="148" t="s">
        <v>164</v>
      </c>
    </row>
    <row r="36" spans="1:13" ht="24">
      <c r="A36" s="107"/>
      <c r="B36" s="126">
        <v>60</v>
      </c>
      <c r="C36" s="127" t="s">
        <v>662</v>
      </c>
      <c r="D36" s="128" t="s">
        <v>662</v>
      </c>
      <c r="E36" s="128" t="s">
        <v>26</v>
      </c>
      <c r="F36" s="161" t="s">
        <v>310</v>
      </c>
      <c r="G36" s="162"/>
      <c r="H36" s="129" t="s">
        <v>725</v>
      </c>
      <c r="I36" s="131">
        <v>1.25</v>
      </c>
      <c r="J36" s="131"/>
      <c r="K36" s="132">
        <f t="shared" si="0"/>
        <v>75</v>
      </c>
      <c r="L36" s="108"/>
      <c r="M36" s="148" t="s">
        <v>164</v>
      </c>
    </row>
    <row r="37" spans="1:13">
      <c r="A37" s="107"/>
      <c r="B37" s="126">
        <v>15</v>
      </c>
      <c r="C37" s="127" t="s">
        <v>726</v>
      </c>
      <c r="D37" s="128" t="s">
        <v>726</v>
      </c>
      <c r="E37" s="128" t="s">
        <v>25</v>
      </c>
      <c r="F37" s="161"/>
      <c r="G37" s="162"/>
      <c r="H37" s="129" t="s">
        <v>727</v>
      </c>
      <c r="I37" s="131">
        <v>0.33</v>
      </c>
      <c r="J37" s="131"/>
      <c r="K37" s="132">
        <f t="shared" si="0"/>
        <v>4.95</v>
      </c>
      <c r="L37" s="108"/>
      <c r="M37" s="148" t="s">
        <v>164</v>
      </c>
    </row>
    <row r="38" spans="1:13" ht="24">
      <c r="A38" s="107"/>
      <c r="B38" s="126">
        <v>1</v>
      </c>
      <c r="C38" s="127" t="s">
        <v>728</v>
      </c>
      <c r="D38" s="128" t="s">
        <v>728</v>
      </c>
      <c r="E38" s="128" t="s">
        <v>25</v>
      </c>
      <c r="F38" s="161" t="s">
        <v>107</v>
      </c>
      <c r="G38" s="162"/>
      <c r="H38" s="129" t="s">
        <v>729</v>
      </c>
      <c r="I38" s="131">
        <v>0.88</v>
      </c>
      <c r="J38" s="131"/>
      <c r="K38" s="132">
        <f t="shared" si="0"/>
        <v>0.88</v>
      </c>
      <c r="L38" s="108"/>
      <c r="M38" s="148" t="s">
        <v>164</v>
      </c>
    </row>
    <row r="39" spans="1:13" ht="24">
      <c r="A39" s="107"/>
      <c r="B39" s="126">
        <v>1</v>
      </c>
      <c r="C39" s="127" t="s">
        <v>728</v>
      </c>
      <c r="D39" s="128" t="s">
        <v>728</v>
      </c>
      <c r="E39" s="128" t="s">
        <v>25</v>
      </c>
      <c r="F39" s="161" t="s">
        <v>210</v>
      </c>
      <c r="G39" s="162"/>
      <c r="H39" s="129" t="s">
        <v>729</v>
      </c>
      <c r="I39" s="131">
        <v>0.88</v>
      </c>
      <c r="J39" s="131"/>
      <c r="K39" s="132">
        <f t="shared" si="0"/>
        <v>0.88</v>
      </c>
      <c r="L39" s="108"/>
      <c r="M39" s="148" t="s">
        <v>164</v>
      </c>
    </row>
    <row r="40" spans="1:13" ht="24">
      <c r="A40" s="107"/>
      <c r="B40" s="126">
        <v>1</v>
      </c>
      <c r="C40" s="127" t="s">
        <v>728</v>
      </c>
      <c r="D40" s="128" t="s">
        <v>728</v>
      </c>
      <c r="E40" s="128" t="s">
        <v>25</v>
      </c>
      <c r="F40" s="161" t="s">
        <v>265</v>
      </c>
      <c r="G40" s="162"/>
      <c r="H40" s="129" t="s">
        <v>729</v>
      </c>
      <c r="I40" s="131">
        <v>0.88</v>
      </c>
      <c r="J40" s="131"/>
      <c r="K40" s="132">
        <f t="shared" si="0"/>
        <v>0.88</v>
      </c>
      <c r="L40" s="108"/>
      <c r="M40" s="148" t="s">
        <v>164</v>
      </c>
    </row>
    <row r="41" spans="1:13" ht="24">
      <c r="A41" s="107"/>
      <c r="B41" s="126">
        <v>1</v>
      </c>
      <c r="C41" s="127" t="s">
        <v>728</v>
      </c>
      <c r="D41" s="128" t="s">
        <v>728</v>
      </c>
      <c r="E41" s="128" t="s">
        <v>25</v>
      </c>
      <c r="F41" s="161" t="s">
        <v>310</v>
      </c>
      <c r="G41" s="162"/>
      <c r="H41" s="129" t="s">
        <v>729</v>
      </c>
      <c r="I41" s="131">
        <v>0.88</v>
      </c>
      <c r="J41" s="131"/>
      <c r="K41" s="132">
        <f t="shared" si="0"/>
        <v>0.88</v>
      </c>
      <c r="L41" s="108"/>
      <c r="M41" s="148" t="s">
        <v>164</v>
      </c>
    </row>
    <row r="42" spans="1:13" ht="24">
      <c r="A42" s="107"/>
      <c r="B42" s="126">
        <v>1</v>
      </c>
      <c r="C42" s="127" t="s">
        <v>728</v>
      </c>
      <c r="D42" s="128" t="s">
        <v>728</v>
      </c>
      <c r="E42" s="128" t="s">
        <v>25</v>
      </c>
      <c r="F42" s="161" t="s">
        <v>270</v>
      </c>
      <c r="G42" s="162"/>
      <c r="H42" s="129" t="s">
        <v>729</v>
      </c>
      <c r="I42" s="131">
        <v>0.88</v>
      </c>
      <c r="J42" s="131"/>
      <c r="K42" s="132">
        <f t="shared" si="0"/>
        <v>0.88</v>
      </c>
      <c r="L42" s="108"/>
      <c r="M42" s="148" t="s">
        <v>164</v>
      </c>
    </row>
    <row r="43" spans="1:13" ht="24">
      <c r="A43" s="107"/>
      <c r="B43" s="126">
        <v>1</v>
      </c>
      <c r="C43" s="127" t="s">
        <v>728</v>
      </c>
      <c r="D43" s="128" t="s">
        <v>728</v>
      </c>
      <c r="E43" s="128" t="s">
        <v>25</v>
      </c>
      <c r="F43" s="161" t="s">
        <v>730</v>
      </c>
      <c r="G43" s="162"/>
      <c r="H43" s="129" t="s">
        <v>729</v>
      </c>
      <c r="I43" s="131">
        <v>0.88</v>
      </c>
      <c r="J43" s="131"/>
      <c r="K43" s="132">
        <f t="shared" si="0"/>
        <v>0.88</v>
      </c>
      <c r="L43" s="108"/>
      <c r="M43" s="148" t="s">
        <v>164</v>
      </c>
    </row>
    <row r="44" spans="1:13" ht="24">
      <c r="A44" s="107"/>
      <c r="B44" s="126">
        <v>1</v>
      </c>
      <c r="C44" s="127" t="s">
        <v>728</v>
      </c>
      <c r="D44" s="128" t="s">
        <v>728</v>
      </c>
      <c r="E44" s="128" t="s">
        <v>25</v>
      </c>
      <c r="F44" s="161" t="s">
        <v>731</v>
      </c>
      <c r="G44" s="162"/>
      <c r="H44" s="129" t="s">
        <v>729</v>
      </c>
      <c r="I44" s="131">
        <v>0.88</v>
      </c>
      <c r="J44" s="131"/>
      <c r="K44" s="132">
        <f t="shared" si="0"/>
        <v>0.88</v>
      </c>
      <c r="L44" s="108"/>
      <c r="M44" s="148" t="s">
        <v>164</v>
      </c>
    </row>
    <row r="45" spans="1:13" ht="24">
      <c r="A45" s="107"/>
      <c r="B45" s="126">
        <v>1</v>
      </c>
      <c r="C45" s="127" t="s">
        <v>728</v>
      </c>
      <c r="D45" s="128" t="s">
        <v>728</v>
      </c>
      <c r="E45" s="128" t="s">
        <v>25</v>
      </c>
      <c r="F45" s="161" t="s">
        <v>732</v>
      </c>
      <c r="G45" s="162"/>
      <c r="H45" s="129" t="s">
        <v>729</v>
      </c>
      <c r="I45" s="131">
        <v>0.88</v>
      </c>
      <c r="J45" s="131"/>
      <c r="K45" s="132">
        <f t="shared" si="0"/>
        <v>0.88</v>
      </c>
      <c r="L45" s="108"/>
      <c r="M45" s="148" t="s">
        <v>164</v>
      </c>
    </row>
    <row r="46" spans="1:13" ht="24">
      <c r="A46" s="107"/>
      <c r="B46" s="126">
        <v>10</v>
      </c>
      <c r="C46" s="127" t="s">
        <v>733</v>
      </c>
      <c r="D46" s="128" t="s">
        <v>733</v>
      </c>
      <c r="E46" s="128" t="s">
        <v>23</v>
      </c>
      <c r="F46" s="161"/>
      <c r="G46" s="162"/>
      <c r="H46" s="129" t="s">
        <v>734</v>
      </c>
      <c r="I46" s="131">
        <v>0.25</v>
      </c>
      <c r="J46" s="131"/>
      <c r="K46" s="132">
        <f t="shared" si="0"/>
        <v>2.5</v>
      </c>
      <c r="L46" s="108"/>
      <c r="M46" s="148" t="s">
        <v>164</v>
      </c>
    </row>
    <row r="47" spans="1:13" ht="24">
      <c r="A47" s="107"/>
      <c r="B47" s="126">
        <v>10</v>
      </c>
      <c r="C47" s="127" t="s">
        <v>733</v>
      </c>
      <c r="D47" s="128" t="s">
        <v>733</v>
      </c>
      <c r="E47" s="128" t="s">
        <v>25</v>
      </c>
      <c r="F47" s="161"/>
      <c r="G47" s="162"/>
      <c r="H47" s="129" t="s">
        <v>734</v>
      </c>
      <c r="I47" s="131">
        <v>0.25</v>
      </c>
      <c r="J47" s="131"/>
      <c r="K47" s="132">
        <f t="shared" si="0"/>
        <v>2.5</v>
      </c>
      <c r="L47" s="108"/>
      <c r="M47" s="148" t="s">
        <v>164</v>
      </c>
    </row>
    <row r="48" spans="1:13" ht="24">
      <c r="A48" s="107"/>
      <c r="B48" s="126">
        <v>10</v>
      </c>
      <c r="C48" s="127" t="s">
        <v>733</v>
      </c>
      <c r="D48" s="128" t="s">
        <v>733</v>
      </c>
      <c r="E48" s="128" t="s">
        <v>27</v>
      </c>
      <c r="F48" s="161"/>
      <c r="G48" s="162"/>
      <c r="H48" s="129" t="s">
        <v>734</v>
      </c>
      <c r="I48" s="131">
        <v>0.25</v>
      </c>
      <c r="J48" s="131"/>
      <c r="K48" s="132">
        <f t="shared" si="0"/>
        <v>2.5</v>
      </c>
      <c r="L48" s="108"/>
      <c r="M48" s="148" t="s">
        <v>164</v>
      </c>
    </row>
    <row r="49" spans="1:13" ht="24">
      <c r="A49" s="107"/>
      <c r="B49" s="126">
        <v>20</v>
      </c>
      <c r="C49" s="127" t="s">
        <v>735</v>
      </c>
      <c r="D49" s="128" t="s">
        <v>735</v>
      </c>
      <c r="E49" s="128" t="s">
        <v>26</v>
      </c>
      <c r="F49" s="161" t="s">
        <v>272</v>
      </c>
      <c r="G49" s="162"/>
      <c r="H49" s="129" t="s">
        <v>736</v>
      </c>
      <c r="I49" s="131">
        <v>0.93</v>
      </c>
      <c r="J49" s="131"/>
      <c r="K49" s="132">
        <f t="shared" si="0"/>
        <v>18.600000000000001</v>
      </c>
      <c r="L49" s="108"/>
      <c r="M49" s="148" t="s">
        <v>164</v>
      </c>
    </row>
    <row r="50" spans="1:13" ht="24">
      <c r="A50" s="107"/>
      <c r="B50" s="126">
        <v>15</v>
      </c>
      <c r="C50" s="127" t="s">
        <v>737</v>
      </c>
      <c r="D50" s="128" t="s">
        <v>737</v>
      </c>
      <c r="E50" s="128" t="s">
        <v>25</v>
      </c>
      <c r="F50" s="161" t="s">
        <v>271</v>
      </c>
      <c r="G50" s="162"/>
      <c r="H50" s="129" t="s">
        <v>738</v>
      </c>
      <c r="I50" s="131">
        <v>0.93</v>
      </c>
      <c r="J50" s="131"/>
      <c r="K50" s="132">
        <f t="shared" si="0"/>
        <v>13.950000000000001</v>
      </c>
      <c r="L50" s="108"/>
      <c r="M50" s="148" t="s">
        <v>164</v>
      </c>
    </row>
    <row r="51" spans="1:13" ht="24">
      <c r="A51" s="107"/>
      <c r="B51" s="126">
        <v>5</v>
      </c>
      <c r="C51" s="127" t="s">
        <v>739</v>
      </c>
      <c r="D51" s="128" t="s">
        <v>739</v>
      </c>
      <c r="E51" s="128" t="s">
        <v>23</v>
      </c>
      <c r="F51" s="161"/>
      <c r="G51" s="162"/>
      <c r="H51" s="129" t="s">
        <v>740</v>
      </c>
      <c r="I51" s="131">
        <v>1.17</v>
      </c>
      <c r="J51" s="131"/>
      <c r="K51" s="132">
        <f t="shared" si="0"/>
        <v>5.85</v>
      </c>
      <c r="L51" s="108"/>
      <c r="M51" s="148" t="s">
        <v>164</v>
      </c>
    </row>
    <row r="52" spans="1:13" ht="24">
      <c r="A52" s="107"/>
      <c r="B52" s="126">
        <v>5</v>
      </c>
      <c r="C52" s="127" t="s">
        <v>739</v>
      </c>
      <c r="D52" s="128" t="s">
        <v>739</v>
      </c>
      <c r="E52" s="128" t="s">
        <v>25</v>
      </c>
      <c r="F52" s="161"/>
      <c r="G52" s="162"/>
      <c r="H52" s="129" t="s">
        <v>740</v>
      </c>
      <c r="I52" s="131">
        <v>1.17</v>
      </c>
      <c r="J52" s="131"/>
      <c r="K52" s="132">
        <f t="shared" si="0"/>
        <v>5.85</v>
      </c>
      <c r="L52" s="108"/>
      <c r="M52" s="148" t="s">
        <v>164</v>
      </c>
    </row>
    <row r="53" spans="1:13" ht="24">
      <c r="A53" s="107"/>
      <c r="B53" s="126">
        <v>2</v>
      </c>
      <c r="C53" s="127" t="s">
        <v>741</v>
      </c>
      <c r="D53" s="128" t="s">
        <v>741</v>
      </c>
      <c r="E53" s="128" t="s">
        <v>26</v>
      </c>
      <c r="F53" s="161" t="s">
        <v>239</v>
      </c>
      <c r="G53" s="162"/>
      <c r="H53" s="129" t="s">
        <v>742</v>
      </c>
      <c r="I53" s="131">
        <v>2.67</v>
      </c>
      <c r="J53" s="131"/>
      <c r="K53" s="132">
        <f t="shared" si="0"/>
        <v>5.34</v>
      </c>
      <c r="L53" s="108"/>
      <c r="M53" s="148" t="s">
        <v>164</v>
      </c>
    </row>
    <row r="54" spans="1:13" ht="24">
      <c r="A54" s="107"/>
      <c r="B54" s="126">
        <v>2</v>
      </c>
      <c r="C54" s="127" t="s">
        <v>741</v>
      </c>
      <c r="D54" s="128" t="s">
        <v>741</v>
      </c>
      <c r="E54" s="128" t="s">
        <v>26</v>
      </c>
      <c r="F54" s="161" t="s">
        <v>348</v>
      </c>
      <c r="G54" s="162"/>
      <c r="H54" s="129" t="s">
        <v>742</v>
      </c>
      <c r="I54" s="131">
        <v>2.67</v>
      </c>
      <c r="J54" s="131"/>
      <c r="K54" s="132">
        <f t="shared" si="0"/>
        <v>5.34</v>
      </c>
      <c r="L54" s="108"/>
      <c r="M54" s="148" t="s">
        <v>164</v>
      </c>
    </row>
    <row r="55" spans="1:13" ht="24">
      <c r="A55" s="107"/>
      <c r="B55" s="126">
        <v>2</v>
      </c>
      <c r="C55" s="127" t="s">
        <v>741</v>
      </c>
      <c r="D55" s="128" t="s">
        <v>741</v>
      </c>
      <c r="E55" s="128" t="s">
        <v>26</v>
      </c>
      <c r="F55" s="161" t="s">
        <v>528</v>
      </c>
      <c r="G55" s="162"/>
      <c r="H55" s="129" t="s">
        <v>742</v>
      </c>
      <c r="I55" s="131">
        <v>2.67</v>
      </c>
      <c r="J55" s="131"/>
      <c r="K55" s="132">
        <f t="shared" ref="K55:K86" si="1">I55*B55</f>
        <v>5.34</v>
      </c>
      <c r="L55" s="108"/>
      <c r="M55" s="148" t="s">
        <v>164</v>
      </c>
    </row>
    <row r="56" spans="1:13" ht="24">
      <c r="A56" s="107"/>
      <c r="B56" s="126">
        <v>2</v>
      </c>
      <c r="C56" s="127" t="s">
        <v>741</v>
      </c>
      <c r="D56" s="128" t="s">
        <v>741</v>
      </c>
      <c r="E56" s="128" t="s">
        <v>26</v>
      </c>
      <c r="F56" s="161" t="s">
        <v>743</v>
      </c>
      <c r="G56" s="162"/>
      <c r="H56" s="129" t="s">
        <v>742</v>
      </c>
      <c r="I56" s="131">
        <v>2.67</v>
      </c>
      <c r="J56" s="131"/>
      <c r="K56" s="132">
        <f t="shared" si="1"/>
        <v>5.34</v>
      </c>
      <c r="L56" s="108"/>
      <c r="M56" s="148" t="s">
        <v>164</v>
      </c>
    </row>
    <row r="57" spans="1:13" ht="24">
      <c r="A57" s="107"/>
      <c r="B57" s="126">
        <v>2</v>
      </c>
      <c r="C57" s="127" t="s">
        <v>741</v>
      </c>
      <c r="D57" s="128" t="s">
        <v>741</v>
      </c>
      <c r="E57" s="128" t="s">
        <v>26</v>
      </c>
      <c r="F57" s="161" t="s">
        <v>744</v>
      </c>
      <c r="G57" s="162"/>
      <c r="H57" s="129" t="s">
        <v>742</v>
      </c>
      <c r="I57" s="131">
        <v>2.67</v>
      </c>
      <c r="J57" s="131"/>
      <c r="K57" s="132">
        <f t="shared" si="1"/>
        <v>5.34</v>
      </c>
      <c r="L57" s="108"/>
      <c r="M57" s="148" t="s">
        <v>164</v>
      </c>
    </row>
    <row r="58" spans="1:13" ht="36">
      <c r="A58" s="107"/>
      <c r="B58" s="126">
        <v>5</v>
      </c>
      <c r="C58" s="127" t="s">
        <v>745</v>
      </c>
      <c r="D58" s="128" t="s">
        <v>745</v>
      </c>
      <c r="E58" s="128" t="s">
        <v>26</v>
      </c>
      <c r="F58" s="161" t="s">
        <v>239</v>
      </c>
      <c r="G58" s="162"/>
      <c r="H58" s="129" t="s">
        <v>746</v>
      </c>
      <c r="I58" s="131">
        <v>4.8499999999999996</v>
      </c>
      <c r="J58" s="131"/>
      <c r="K58" s="132">
        <f t="shared" si="1"/>
        <v>24.25</v>
      </c>
      <c r="L58" s="108"/>
      <c r="M58" s="148" t="s">
        <v>164</v>
      </c>
    </row>
    <row r="59" spans="1:13" ht="36">
      <c r="A59" s="107"/>
      <c r="B59" s="126">
        <v>5</v>
      </c>
      <c r="C59" s="127" t="s">
        <v>745</v>
      </c>
      <c r="D59" s="128" t="s">
        <v>745</v>
      </c>
      <c r="E59" s="128" t="s">
        <v>26</v>
      </c>
      <c r="F59" s="161" t="s">
        <v>348</v>
      </c>
      <c r="G59" s="162"/>
      <c r="H59" s="129" t="s">
        <v>746</v>
      </c>
      <c r="I59" s="131">
        <v>4.8499999999999996</v>
      </c>
      <c r="J59" s="131"/>
      <c r="K59" s="132">
        <f t="shared" si="1"/>
        <v>24.25</v>
      </c>
      <c r="L59" s="108"/>
      <c r="M59" s="148" t="s">
        <v>164</v>
      </c>
    </row>
    <row r="60" spans="1:13" ht="36">
      <c r="A60" s="107"/>
      <c r="B60" s="126">
        <v>5</v>
      </c>
      <c r="C60" s="127" t="s">
        <v>745</v>
      </c>
      <c r="D60" s="128" t="s">
        <v>745</v>
      </c>
      <c r="E60" s="128" t="s">
        <v>26</v>
      </c>
      <c r="F60" s="161" t="s">
        <v>528</v>
      </c>
      <c r="G60" s="162"/>
      <c r="H60" s="129" t="s">
        <v>746</v>
      </c>
      <c r="I60" s="131">
        <v>4.8499999999999996</v>
      </c>
      <c r="J60" s="131"/>
      <c r="K60" s="132">
        <f t="shared" si="1"/>
        <v>24.25</v>
      </c>
      <c r="L60" s="108"/>
      <c r="M60" s="148" t="s">
        <v>164</v>
      </c>
    </row>
    <row r="61" spans="1:13" ht="48">
      <c r="A61" s="107"/>
      <c r="B61" s="126">
        <v>20</v>
      </c>
      <c r="C61" s="127" t="s">
        <v>747</v>
      </c>
      <c r="D61" s="128" t="s">
        <v>747</v>
      </c>
      <c r="E61" s="128" t="s">
        <v>26</v>
      </c>
      <c r="F61" s="161" t="s">
        <v>239</v>
      </c>
      <c r="G61" s="162"/>
      <c r="H61" s="129" t="s">
        <v>748</v>
      </c>
      <c r="I61" s="131">
        <v>4.55</v>
      </c>
      <c r="J61" s="131"/>
      <c r="K61" s="132">
        <f t="shared" si="1"/>
        <v>91</v>
      </c>
      <c r="L61" s="108"/>
      <c r="M61" s="148" t="s">
        <v>164</v>
      </c>
    </row>
    <row r="62" spans="1:13" ht="48">
      <c r="A62" s="107"/>
      <c r="B62" s="141">
        <v>0</v>
      </c>
      <c r="C62" s="142" t="s">
        <v>747</v>
      </c>
      <c r="D62" s="143" t="s">
        <v>747</v>
      </c>
      <c r="E62" s="143" t="s">
        <v>26</v>
      </c>
      <c r="F62" s="172" t="s">
        <v>749</v>
      </c>
      <c r="G62" s="173"/>
      <c r="H62" s="144" t="s">
        <v>748</v>
      </c>
      <c r="I62" s="145">
        <v>4.55</v>
      </c>
      <c r="J62" s="145"/>
      <c r="K62" s="146">
        <f t="shared" si="1"/>
        <v>0</v>
      </c>
      <c r="L62" s="108"/>
      <c r="M62" s="148" t="s">
        <v>164</v>
      </c>
    </row>
    <row r="63" spans="1:13" ht="24">
      <c r="A63" s="107"/>
      <c r="B63" s="126">
        <v>1</v>
      </c>
      <c r="C63" s="127" t="s">
        <v>750</v>
      </c>
      <c r="D63" s="128" t="s">
        <v>750</v>
      </c>
      <c r="E63" s="128" t="s">
        <v>26</v>
      </c>
      <c r="F63" s="161" t="s">
        <v>239</v>
      </c>
      <c r="G63" s="162"/>
      <c r="H63" s="129" t="s">
        <v>751</v>
      </c>
      <c r="I63" s="131">
        <v>3.13</v>
      </c>
      <c r="J63" s="131"/>
      <c r="K63" s="132">
        <f t="shared" si="1"/>
        <v>3.13</v>
      </c>
      <c r="L63" s="108"/>
      <c r="M63" s="148" t="s">
        <v>164</v>
      </c>
    </row>
    <row r="64" spans="1:13" ht="24">
      <c r="A64" s="107"/>
      <c r="B64" s="126">
        <v>1</v>
      </c>
      <c r="C64" s="127" t="s">
        <v>750</v>
      </c>
      <c r="D64" s="128" t="s">
        <v>750</v>
      </c>
      <c r="E64" s="128" t="s">
        <v>26</v>
      </c>
      <c r="F64" s="161" t="s">
        <v>348</v>
      </c>
      <c r="G64" s="162"/>
      <c r="H64" s="129" t="s">
        <v>751</v>
      </c>
      <c r="I64" s="131">
        <v>3.13</v>
      </c>
      <c r="J64" s="131"/>
      <c r="K64" s="132">
        <f t="shared" si="1"/>
        <v>3.13</v>
      </c>
      <c r="L64" s="108"/>
      <c r="M64" s="148" t="s">
        <v>164</v>
      </c>
    </row>
    <row r="65" spans="1:13" ht="24">
      <c r="A65" s="107"/>
      <c r="B65" s="126">
        <v>2</v>
      </c>
      <c r="C65" s="127" t="s">
        <v>750</v>
      </c>
      <c r="D65" s="128" t="s">
        <v>750</v>
      </c>
      <c r="E65" s="128" t="s">
        <v>26</v>
      </c>
      <c r="F65" s="161" t="s">
        <v>528</v>
      </c>
      <c r="G65" s="162"/>
      <c r="H65" s="129" t="s">
        <v>751</v>
      </c>
      <c r="I65" s="131">
        <v>3.13</v>
      </c>
      <c r="J65" s="131"/>
      <c r="K65" s="132">
        <f t="shared" si="1"/>
        <v>6.26</v>
      </c>
      <c r="L65" s="108"/>
      <c r="M65" s="148" t="s">
        <v>164</v>
      </c>
    </row>
    <row r="66" spans="1:13" ht="24">
      <c r="A66" s="107"/>
      <c r="B66" s="126">
        <v>1</v>
      </c>
      <c r="C66" s="127" t="s">
        <v>750</v>
      </c>
      <c r="D66" s="128" t="s">
        <v>750</v>
      </c>
      <c r="E66" s="128" t="s">
        <v>26</v>
      </c>
      <c r="F66" s="161" t="s">
        <v>744</v>
      </c>
      <c r="G66" s="162"/>
      <c r="H66" s="129" t="s">
        <v>751</v>
      </c>
      <c r="I66" s="131">
        <v>3.13</v>
      </c>
      <c r="J66" s="131"/>
      <c r="K66" s="132">
        <f t="shared" si="1"/>
        <v>3.13</v>
      </c>
      <c r="L66" s="108"/>
      <c r="M66" s="148" t="s">
        <v>164</v>
      </c>
    </row>
    <row r="67" spans="1:13" ht="24">
      <c r="A67" s="107"/>
      <c r="B67" s="126">
        <v>10</v>
      </c>
      <c r="C67" s="127" t="s">
        <v>752</v>
      </c>
      <c r="D67" s="128" t="s">
        <v>752</v>
      </c>
      <c r="E67" s="128" t="s">
        <v>26</v>
      </c>
      <c r="F67" s="161" t="s">
        <v>271</v>
      </c>
      <c r="G67" s="162"/>
      <c r="H67" s="129" t="s">
        <v>753</v>
      </c>
      <c r="I67" s="131">
        <v>1.2</v>
      </c>
      <c r="J67" s="131"/>
      <c r="K67" s="132">
        <f t="shared" si="1"/>
        <v>12</v>
      </c>
      <c r="L67" s="108"/>
      <c r="M67" s="148" t="s">
        <v>164</v>
      </c>
    </row>
    <row r="68" spans="1:13" ht="24">
      <c r="A68" s="107"/>
      <c r="B68" s="126">
        <v>3</v>
      </c>
      <c r="C68" s="127" t="s">
        <v>754</v>
      </c>
      <c r="D68" s="128" t="s">
        <v>754</v>
      </c>
      <c r="E68" s="128" t="s">
        <v>25</v>
      </c>
      <c r="F68" s="161" t="s">
        <v>107</v>
      </c>
      <c r="G68" s="162"/>
      <c r="H68" s="129" t="s">
        <v>755</v>
      </c>
      <c r="I68" s="131">
        <v>0.9</v>
      </c>
      <c r="J68" s="131"/>
      <c r="K68" s="132">
        <f t="shared" si="1"/>
        <v>2.7</v>
      </c>
      <c r="L68" s="108"/>
      <c r="M68" s="148" t="s">
        <v>164</v>
      </c>
    </row>
    <row r="69" spans="1:13" ht="24">
      <c r="A69" s="107"/>
      <c r="B69" s="126">
        <v>3</v>
      </c>
      <c r="C69" s="127" t="s">
        <v>754</v>
      </c>
      <c r="D69" s="128" t="s">
        <v>754</v>
      </c>
      <c r="E69" s="128" t="s">
        <v>25</v>
      </c>
      <c r="F69" s="161" t="s">
        <v>210</v>
      </c>
      <c r="G69" s="162"/>
      <c r="H69" s="129" t="s">
        <v>755</v>
      </c>
      <c r="I69" s="131">
        <v>0.9</v>
      </c>
      <c r="J69" s="131"/>
      <c r="K69" s="132">
        <f t="shared" si="1"/>
        <v>2.7</v>
      </c>
      <c r="L69" s="108"/>
      <c r="M69" s="148" t="s">
        <v>164</v>
      </c>
    </row>
    <row r="70" spans="1:13" ht="24">
      <c r="A70" s="107"/>
      <c r="B70" s="126">
        <v>3</v>
      </c>
      <c r="C70" s="127" t="s">
        <v>754</v>
      </c>
      <c r="D70" s="128" t="s">
        <v>754</v>
      </c>
      <c r="E70" s="128" t="s">
        <v>25</v>
      </c>
      <c r="F70" s="161" t="s">
        <v>265</v>
      </c>
      <c r="G70" s="162"/>
      <c r="H70" s="129" t="s">
        <v>755</v>
      </c>
      <c r="I70" s="131">
        <v>0.9</v>
      </c>
      <c r="J70" s="131"/>
      <c r="K70" s="132">
        <f t="shared" si="1"/>
        <v>2.7</v>
      </c>
      <c r="L70" s="108"/>
      <c r="M70" s="148" t="s">
        <v>164</v>
      </c>
    </row>
    <row r="71" spans="1:13" ht="24">
      <c r="A71" s="107"/>
      <c r="B71" s="126">
        <v>3</v>
      </c>
      <c r="C71" s="127" t="s">
        <v>754</v>
      </c>
      <c r="D71" s="128" t="s">
        <v>754</v>
      </c>
      <c r="E71" s="128" t="s">
        <v>25</v>
      </c>
      <c r="F71" s="161" t="s">
        <v>731</v>
      </c>
      <c r="G71" s="162"/>
      <c r="H71" s="129" t="s">
        <v>755</v>
      </c>
      <c r="I71" s="131">
        <v>0.9</v>
      </c>
      <c r="J71" s="131"/>
      <c r="K71" s="132">
        <f t="shared" si="1"/>
        <v>2.7</v>
      </c>
      <c r="L71" s="108"/>
      <c r="M71" s="148" t="s">
        <v>164</v>
      </c>
    </row>
    <row r="72" spans="1:13" ht="24">
      <c r="A72" s="107"/>
      <c r="B72" s="126">
        <v>3</v>
      </c>
      <c r="C72" s="127" t="s">
        <v>754</v>
      </c>
      <c r="D72" s="128" t="s">
        <v>754</v>
      </c>
      <c r="E72" s="128" t="s">
        <v>25</v>
      </c>
      <c r="F72" s="161" t="s">
        <v>732</v>
      </c>
      <c r="G72" s="162"/>
      <c r="H72" s="129" t="s">
        <v>755</v>
      </c>
      <c r="I72" s="131">
        <v>0.9</v>
      </c>
      <c r="J72" s="131"/>
      <c r="K72" s="132">
        <f t="shared" si="1"/>
        <v>2.7</v>
      </c>
      <c r="L72" s="108"/>
      <c r="M72" s="148" t="s">
        <v>164</v>
      </c>
    </row>
    <row r="73" spans="1:13" ht="24">
      <c r="A73" s="107"/>
      <c r="B73" s="126">
        <v>10</v>
      </c>
      <c r="C73" s="127" t="s">
        <v>756</v>
      </c>
      <c r="D73" s="128" t="s">
        <v>756</v>
      </c>
      <c r="E73" s="128" t="s">
        <v>26</v>
      </c>
      <c r="F73" s="161"/>
      <c r="G73" s="162"/>
      <c r="H73" s="129" t="s">
        <v>757</v>
      </c>
      <c r="I73" s="131">
        <v>0.38</v>
      </c>
      <c r="J73" s="131"/>
      <c r="K73" s="132">
        <f t="shared" si="1"/>
        <v>3.8</v>
      </c>
      <c r="L73" s="108"/>
      <c r="M73" s="148" t="s">
        <v>164</v>
      </c>
    </row>
    <row r="74" spans="1:13" ht="24">
      <c r="A74" s="107"/>
      <c r="B74" s="126">
        <v>10</v>
      </c>
      <c r="C74" s="127" t="s">
        <v>758</v>
      </c>
      <c r="D74" s="128" t="s">
        <v>832</v>
      </c>
      <c r="E74" s="128" t="s">
        <v>572</v>
      </c>
      <c r="F74" s="161" t="s">
        <v>107</v>
      </c>
      <c r="G74" s="162"/>
      <c r="H74" s="129" t="s">
        <v>759</v>
      </c>
      <c r="I74" s="131">
        <v>2.16</v>
      </c>
      <c r="J74" s="131"/>
      <c r="K74" s="132">
        <f t="shared" si="1"/>
        <v>21.6</v>
      </c>
      <c r="L74" s="108"/>
      <c r="M74" s="148" t="s">
        <v>164</v>
      </c>
    </row>
    <row r="75" spans="1:13" ht="24">
      <c r="A75" s="107"/>
      <c r="B75" s="126">
        <v>10</v>
      </c>
      <c r="C75" s="127" t="s">
        <v>758</v>
      </c>
      <c r="D75" s="128" t="s">
        <v>832</v>
      </c>
      <c r="E75" s="128" t="s">
        <v>572</v>
      </c>
      <c r="F75" s="161" t="s">
        <v>212</v>
      </c>
      <c r="G75" s="162"/>
      <c r="H75" s="129" t="s">
        <v>759</v>
      </c>
      <c r="I75" s="131">
        <v>2.16</v>
      </c>
      <c r="J75" s="131"/>
      <c r="K75" s="132">
        <f t="shared" si="1"/>
        <v>21.6</v>
      </c>
      <c r="L75" s="108"/>
      <c r="M75" s="148" t="s">
        <v>164</v>
      </c>
    </row>
    <row r="76" spans="1:13" ht="24">
      <c r="A76" s="107"/>
      <c r="B76" s="126">
        <v>40</v>
      </c>
      <c r="C76" s="127" t="s">
        <v>588</v>
      </c>
      <c r="D76" s="128" t="s">
        <v>833</v>
      </c>
      <c r="E76" s="128" t="s">
        <v>572</v>
      </c>
      <c r="F76" s="161" t="s">
        <v>760</v>
      </c>
      <c r="G76" s="162"/>
      <c r="H76" s="129" t="s">
        <v>761</v>
      </c>
      <c r="I76" s="131">
        <v>1.67</v>
      </c>
      <c r="J76" s="131"/>
      <c r="K76" s="132">
        <f t="shared" si="1"/>
        <v>66.8</v>
      </c>
      <c r="L76" s="108"/>
      <c r="M76" s="148" t="s">
        <v>164</v>
      </c>
    </row>
    <row r="77" spans="1:13" ht="24">
      <c r="A77" s="107"/>
      <c r="B77" s="126">
        <v>40</v>
      </c>
      <c r="C77" s="127" t="s">
        <v>588</v>
      </c>
      <c r="D77" s="128" t="s">
        <v>834</v>
      </c>
      <c r="E77" s="128" t="s">
        <v>762</v>
      </c>
      <c r="F77" s="161" t="s">
        <v>212</v>
      </c>
      <c r="G77" s="162"/>
      <c r="H77" s="129" t="s">
        <v>761</v>
      </c>
      <c r="I77" s="131">
        <v>2.27</v>
      </c>
      <c r="J77" s="131"/>
      <c r="K77" s="132">
        <f t="shared" si="1"/>
        <v>90.8</v>
      </c>
      <c r="L77" s="108"/>
      <c r="M77" s="148" t="s">
        <v>164</v>
      </c>
    </row>
    <row r="78" spans="1:13" ht="24">
      <c r="A78" s="107"/>
      <c r="B78" s="126">
        <v>10</v>
      </c>
      <c r="C78" s="127" t="s">
        <v>763</v>
      </c>
      <c r="D78" s="128" t="s">
        <v>835</v>
      </c>
      <c r="E78" s="128" t="s">
        <v>764</v>
      </c>
      <c r="F78" s="161" t="s">
        <v>210</v>
      </c>
      <c r="G78" s="162"/>
      <c r="H78" s="129" t="s">
        <v>765</v>
      </c>
      <c r="I78" s="131">
        <v>3.14</v>
      </c>
      <c r="J78" s="131"/>
      <c r="K78" s="132">
        <f t="shared" si="1"/>
        <v>31.400000000000002</v>
      </c>
      <c r="L78" s="108"/>
      <c r="M78" s="148" t="s">
        <v>164</v>
      </c>
    </row>
    <row r="79" spans="1:13" ht="24">
      <c r="A79" s="107"/>
      <c r="B79" s="126">
        <v>5</v>
      </c>
      <c r="C79" s="127" t="s">
        <v>763</v>
      </c>
      <c r="D79" s="128" t="s">
        <v>835</v>
      </c>
      <c r="E79" s="128" t="s">
        <v>764</v>
      </c>
      <c r="F79" s="161" t="s">
        <v>212</v>
      </c>
      <c r="G79" s="162"/>
      <c r="H79" s="129" t="s">
        <v>765</v>
      </c>
      <c r="I79" s="131">
        <v>3.14</v>
      </c>
      <c r="J79" s="131"/>
      <c r="K79" s="132">
        <f t="shared" si="1"/>
        <v>15.700000000000001</v>
      </c>
      <c r="L79" s="108"/>
      <c r="M79" s="148" t="s">
        <v>164</v>
      </c>
    </row>
    <row r="80" spans="1:13" ht="24">
      <c r="A80" s="107"/>
      <c r="B80" s="126">
        <v>5</v>
      </c>
      <c r="C80" s="127" t="s">
        <v>763</v>
      </c>
      <c r="D80" s="128" t="s">
        <v>835</v>
      </c>
      <c r="E80" s="128" t="s">
        <v>764</v>
      </c>
      <c r="F80" s="161" t="s">
        <v>213</v>
      </c>
      <c r="G80" s="162"/>
      <c r="H80" s="129" t="s">
        <v>765</v>
      </c>
      <c r="I80" s="131">
        <v>3.14</v>
      </c>
      <c r="J80" s="131"/>
      <c r="K80" s="132">
        <f t="shared" si="1"/>
        <v>15.700000000000001</v>
      </c>
      <c r="L80" s="108"/>
      <c r="M80" s="148" t="s">
        <v>164</v>
      </c>
    </row>
    <row r="81" spans="1:13" ht="24">
      <c r="A81" s="107"/>
      <c r="B81" s="126">
        <v>5</v>
      </c>
      <c r="C81" s="127" t="s">
        <v>763</v>
      </c>
      <c r="D81" s="128" t="s">
        <v>835</v>
      </c>
      <c r="E81" s="128" t="s">
        <v>764</v>
      </c>
      <c r="F81" s="161" t="s">
        <v>268</v>
      </c>
      <c r="G81" s="162"/>
      <c r="H81" s="129" t="s">
        <v>765</v>
      </c>
      <c r="I81" s="131">
        <v>3.14</v>
      </c>
      <c r="J81" s="131"/>
      <c r="K81" s="132">
        <f t="shared" si="1"/>
        <v>15.700000000000001</v>
      </c>
      <c r="L81" s="108"/>
      <c r="M81" s="148" t="s">
        <v>164</v>
      </c>
    </row>
    <row r="82" spans="1:13">
      <c r="A82" s="107"/>
      <c r="B82" s="126">
        <v>10</v>
      </c>
      <c r="C82" s="127" t="s">
        <v>766</v>
      </c>
      <c r="D82" s="128" t="s">
        <v>836</v>
      </c>
      <c r="E82" s="128" t="s">
        <v>762</v>
      </c>
      <c r="F82" s="161" t="s">
        <v>767</v>
      </c>
      <c r="G82" s="162"/>
      <c r="H82" s="129" t="s">
        <v>768</v>
      </c>
      <c r="I82" s="131">
        <v>1.01</v>
      </c>
      <c r="J82" s="131"/>
      <c r="K82" s="132">
        <f t="shared" si="1"/>
        <v>10.1</v>
      </c>
      <c r="L82" s="108"/>
      <c r="M82" s="148" t="s">
        <v>164</v>
      </c>
    </row>
    <row r="83" spans="1:13">
      <c r="A83" s="107"/>
      <c r="B83" s="126">
        <v>5</v>
      </c>
      <c r="C83" s="127" t="s">
        <v>766</v>
      </c>
      <c r="D83" s="128" t="s">
        <v>836</v>
      </c>
      <c r="E83" s="128" t="s">
        <v>762</v>
      </c>
      <c r="F83" s="161" t="s">
        <v>641</v>
      </c>
      <c r="G83" s="162"/>
      <c r="H83" s="129" t="s">
        <v>768</v>
      </c>
      <c r="I83" s="131">
        <v>1.01</v>
      </c>
      <c r="J83" s="131"/>
      <c r="K83" s="132">
        <f t="shared" si="1"/>
        <v>5.05</v>
      </c>
      <c r="L83" s="108"/>
      <c r="M83" s="148" t="s">
        <v>164</v>
      </c>
    </row>
    <row r="84" spans="1:13">
      <c r="A84" s="107"/>
      <c r="B84" s="126">
        <v>50</v>
      </c>
      <c r="C84" s="127" t="s">
        <v>766</v>
      </c>
      <c r="D84" s="128" t="s">
        <v>836</v>
      </c>
      <c r="E84" s="128" t="s">
        <v>762</v>
      </c>
      <c r="F84" s="161" t="s">
        <v>769</v>
      </c>
      <c r="G84" s="162"/>
      <c r="H84" s="129" t="s">
        <v>768</v>
      </c>
      <c r="I84" s="131">
        <v>1.01</v>
      </c>
      <c r="J84" s="131"/>
      <c r="K84" s="132">
        <f t="shared" si="1"/>
        <v>50.5</v>
      </c>
      <c r="L84" s="108"/>
      <c r="M84" s="148" t="s">
        <v>164</v>
      </c>
    </row>
    <row r="85" spans="1:13">
      <c r="A85" s="107"/>
      <c r="B85" s="126">
        <v>15</v>
      </c>
      <c r="C85" s="127" t="s">
        <v>766</v>
      </c>
      <c r="D85" s="128" t="s">
        <v>836</v>
      </c>
      <c r="E85" s="128" t="s">
        <v>762</v>
      </c>
      <c r="F85" s="161" t="s">
        <v>770</v>
      </c>
      <c r="G85" s="162"/>
      <c r="H85" s="129" t="s">
        <v>768</v>
      </c>
      <c r="I85" s="131">
        <v>1.01</v>
      </c>
      <c r="J85" s="131"/>
      <c r="K85" s="132">
        <f t="shared" si="1"/>
        <v>15.15</v>
      </c>
      <c r="L85" s="108"/>
      <c r="M85" s="148" t="s">
        <v>164</v>
      </c>
    </row>
    <row r="86" spans="1:13">
      <c r="A86" s="107"/>
      <c r="B86" s="126">
        <v>5</v>
      </c>
      <c r="C86" s="127" t="s">
        <v>766</v>
      </c>
      <c r="D86" s="128" t="s">
        <v>836</v>
      </c>
      <c r="E86" s="128" t="s">
        <v>762</v>
      </c>
      <c r="F86" s="161" t="s">
        <v>771</v>
      </c>
      <c r="G86" s="162"/>
      <c r="H86" s="129" t="s">
        <v>768</v>
      </c>
      <c r="I86" s="131">
        <v>1.01</v>
      </c>
      <c r="J86" s="131"/>
      <c r="K86" s="132">
        <f t="shared" si="1"/>
        <v>5.05</v>
      </c>
      <c r="L86" s="108"/>
      <c r="M86" s="148" t="s">
        <v>164</v>
      </c>
    </row>
    <row r="87" spans="1:13">
      <c r="A87" s="107"/>
      <c r="B87" s="126">
        <v>5</v>
      </c>
      <c r="C87" s="127" t="s">
        <v>766</v>
      </c>
      <c r="D87" s="128" t="s">
        <v>836</v>
      </c>
      <c r="E87" s="128" t="s">
        <v>762</v>
      </c>
      <c r="F87" s="161" t="s">
        <v>772</v>
      </c>
      <c r="G87" s="162"/>
      <c r="H87" s="129" t="s">
        <v>768</v>
      </c>
      <c r="I87" s="131">
        <v>1.01</v>
      </c>
      <c r="J87" s="131"/>
      <c r="K87" s="132">
        <f t="shared" ref="K87:K118" si="2">I87*B87</f>
        <v>5.05</v>
      </c>
      <c r="L87" s="108"/>
      <c r="M87" s="148" t="s">
        <v>164</v>
      </c>
    </row>
    <row r="88" spans="1:13">
      <c r="A88" s="107"/>
      <c r="B88" s="126">
        <v>10</v>
      </c>
      <c r="C88" s="127" t="s">
        <v>766</v>
      </c>
      <c r="D88" s="128" t="s">
        <v>836</v>
      </c>
      <c r="E88" s="128" t="s">
        <v>762</v>
      </c>
      <c r="F88" s="161" t="s">
        <v>773</v>
      </c>
      <c r="G88" s="162"/>
      <c r="H88" s="129" t="s">
        <v>768</v>
      </c>
      <c r="I88" s="131">
        <v>1.01</v>
      </c>
      <c r="J88" s="131"/>
      <c r="K88" s="132">
        <f t="shared" si="2"/>
        <v>10.1</v>
      </c>
      <c r="L88" s="108"/>
      <c r="M88" s="148" t="s">
        <v>164</v>
      </c>
    </row>
    <row r="89" spans="1:13">
      <c r="A89" s="107"/>
      <c r="B89" s="126">
        <v>15</v>
      </c>
      <c r="C89" s="127" t="s">
        <v>774</v>
      </c>
      <c r="D89" s="128" t="s">
        <v>837</v>
      </c>
      <c r="E89" s="128" t="s">
        <v>294</v>
      </c>
      <c r="F89" s="161" t="s">
        <v>273</v>
      </c>
      <c r="G89" s="162"/>
      <c r="H89" s="129" t="s">
        <v>775</v>
      </c>
      <c r="I89" s="131">
        <v>3.27</v>
      </c>
      <c r="J89" s="131"/>
      <c r="K89" s="132">
        <f t="shared" si="2"/>
        <v>49.05</v>
      </c>
      <c r="L89" s="108"/>
      <c r="M89" s="148" t="s">
        <v>164</v>
      </c>
    </row>
    <row r="90" spans="1:13">
      <c r="A90" s="107"/>
      <c r="B90" s="126">
        <v>10</v>
      </c>
      <c r="C90" s="127" t="s">
        <v>774</v>
      </c>
      <c r="D90" s="128" t="s">
        <v>838</v>
      </c>
      <c r="E90" s="128" t="s">
        <v>314</v>
      </c>
      <c r="F90" s="161" t="s">
        <v>273</v>
      </c>
      <c r="G90" s="162"/>
      <c r="H90" s="129" t="s">
        <v>775</v>
      </c>
      <c r="I90" s="131">
        <v>3.51</v>
      </c>
      <c r="J90" s="131"/>
      <c r="K90" s="132">
        <f t="shared" si="2"/>
        <v>35.099999999999994</v>
      </c>
      <c r="L90" s="108"/>
      <c r="M90" s="148" t="s">
        <v>164</v>
      </c>
    </row>
    <row r="91" spans="1:13">
      <c r="A91" s="107"/>
      <c r="B91" s="126">
        <v>20</v>
      </c>
      <c r="C91" s="127" t="s">
        <v>776</v>
      </c>
      <c r="D91" s="128" t="s">
        <v>839</v>
      </c>
      <c r="E91" s="128" t="s">
        <v>762</v>
      </c>
      <c r="F91" s="161" t="s">
        <v>107</v>
      </c>
      <c r="G91" s="162"/>
      <c r="H91" s="129" t="s">
        <v>777</v>
      </c>
      <c r="I91" s="131">
        <v>2.35</v>
      </c>
      <c r="J91" s="131"/>
      <c r="K91" s="132">
        <f t="shared" si="2"/>
        <v>47</v>
      </c>
      <c r="L91" s="108"/>
      <c r="M91" s="148" t="s">
        <v>164</v>
      </c>
    </row>
    <row r="92" spans="1:13">
      <c r="A92" s="107"/>
      <c r="B92" s="126">
        <v>5</v>
      </c>
      <c r="C92" s="127" t="s">
        <v>776</v>
      </c>
      <c r="D92" s="128" t="s">
        <v>839</v>
      </c>
      <c r="E92" s="128" t="s">
        <v>762</v>
      </c>
      <c r="F92" s="161" t="s">
        <v>214</v>
      </c>
      <c r="G92" s="162"/>
      <c r="H92" s="129" t="s">
        <v>777</v>
      </c>
      <c r="I92" s="131">
        <v>2.35</v>
      </c>
      <c r="J92" s="131"/>
      <c r="K92" s="132">
        <f t="shared" si="2"/>
        <v>11.75</v>
      </c>
      <c r="L92" s="108"/>
      <c r="M92" s="148" t="s">
        <v>164</v>
      </c>
    </row>
    <row r="93" spans="1:13">
      <c r="A93" s="107"/>
      <c r="B93" s="126">
        <v>5</v>
      </c>
      <c r="C93" s="127" t="s">
        <v>776</v>
      </c>
      <c r="D93" s="128" t="s">
        <v>839</v>
      </c>
      <c r="E93" s="128" t="s">
        <v>762</v>
      </c>
      <c r="F93" s="161" t="s">
        <v>265</v>
      </c>
      <c r="G93" s="162"/>
      <c r="H93" s="129" t="s">
        <v>777</v>
      </c>
      <c r="I93" s="131">
        <v>2.35</v>
      </c>
      <c r="J93" s="131"/>
      <c r="K93" s="132">
        <f t="shared" si="2"/>
        <v>11.75</v>
      </c>
      <c r="L93" s="108"/>
      <c r="M93" s="148" t="s">
        <v>164</v>
      </c>
    </row>
    <row r="94" spans="1:13">
      <c r="A94" s="107"/>
      <c r="B94" s="126">
        <v>10</v>
      </c>
      <c r="C94" s="127" t="s">
        <v>776</v>
      </c>
      <c r="D94" s="128" t="s">
        <v>839</v>
      </c>
      <c r="E94" s="128" t="s">
        <v>762</v>
      </c>
      <c r="F94" s="161" t="s">
        <v>310</v>
      </c>
      <c r="G94" s="162"/>
      <c r="H94" s="129" t="s">
        <v>777</v>
      </c>
      <c r="I94" s="131">
        <v>2.35</v>
      </c>
      <c r="J94" s="131"/>
      <c r="K94" s="132">
        <f t="shared" si="2"/>
        <v>23.5</v>
      </c>
      <c r="L94" s="108"/>
      <c r="M94" s="148" t="s">
        <v>164</v>
      </c>
    </row>
    <row r="95" spans="1:13" ht="24">
      <c r="A95" s="107"/>
      <c r="B95" s="126">
        <v>250</v>
      </c>
      <c r="C95" s="127" t="s">
        <v>778</v>
      </c>
      <c r="D95" s="128" t="s">
        <v>840</v>
      </c>
      <c r="E95" s="128" t="s">
        <v>26</v>
      </c>
      <c r="F95" s="161"/>
      <c r="G95" s="162"/>
      <c r="H95" s="129" t="s">
        <v>779</v>
      </c>
      <c r="I95" s="131">
        <v>1.82</v>
      </c>
      <c r="J95" s="131"/>
      <c r="K95" s="132">
        <f t="shared" si="2"/>
        <v>455</v>
      </c>
      <c r="L95" s="108"/>
      <c r="M95" s="148" t="s">
        <v>164</v>
      </c>
    </row>
    <row r="96" spans="1:13" ht="36">
      <c r="A96" s="107"/>
      <c r="B96" s="126">
        <v>5</v>
      </c>
      <c r="C96" s="127" t="s">
        <v>780</v>
      </c>
      <c r="D96" s="128" t="s">
        <v>780</v>
      </c>
      <c r="E96" s="128" t="s">
        <v>25</v>
      </c>
      <c r="F96" s="161"/>
      <c r="G96" s="162"/>
      <c r="H96" s="129" t="s">
        <v>847</v>
      </c>
      <c r="I96" s="131">
        <v>9.19</v>
      </c>
      <c r="J96" s="131"/>
      <c r="K96" s="132">
        <f t="shared" si="2"/>
        <v>45.949999999999996</v>
      </c>
      <c r="L96" s="108"/>
      <c r="M96" s="148" t="s">
        <v>164</v>
      </c>
    </row>
    <row r="97" spans="1:13">
      <c r="A97" s="107"/>
      <c r="B97" s="126">
        <v>5</v>
      </c>
      <c r="C97" s="127" t="s">
        <v>781</v>
      </c>
      <c r="D97" s="128" t="s">
        <v>781</v>
      </c>
      <c r="E97" s="128" t="s">
        <v>25</v>
      </c>
      <c r="F97" s="161"/>
      <c r="G97" s="162"/>
      <c r="H97" s="129" t="s">
        <v>782</v>
      </c>
      <c r="I97" s="131">
        <v>0.27</v>
      </c>
      <c r="J97" s="131"/>
      <c r="K97" s="132">
        <f t="shared" si="2"/>
        <v>1.35</v>
      </c>
      <c r="L97" s="108"/>
      <c r="M97" s="148" t="s">
        <v>164</v>
      </c>
    </row>
    <row r="98" spans="1:13">
      <c r="A98" s="107"/>
      <c r="B98" s="126">
        <v>5</v>
      </c>
      <c r="C98" s="127" t="s">
        <v>783</v>
      </c>
      <c r="D98" s="128" t="s">
        <v>783</v>
      </c>
      <c r="E98" s="128" t="s">
        <v>25</v>
      </c>
      <c r="F98" s="161"/>
      <c r="G98" s="162"/>
      <c r="H98" s="129" t="s">
        <v>784</v>
      </c>
      <c r="I98" s="131">
        <v>0.25</v>
      </c>
      <c r="J98" s="131"/>
      <c r="K98" s="132">
        <f t="shared" si="2"/>
        <v>1.25</v>
      </c>
      <c r="L98" s="108"/>
      <c r="M98" s="148" t="s">
        <v>164</v>
      </c>
    </row>
    <row r="99" spans="1:13">
      <c r="A99" s="107"/>
      <c r="B99" s="126">
        <v>5</v>
      </c>
      <c r="C99" s="127" t="s">
        <v>783</v>
      </c>
      <c r="D99" s="128" t="s">
        <v>783</v>
      </c>
      <c r="E99" s="128" t="s">
        <v>27</v>
      </c>
      <c r="F99" s="161"/>
      <c r="G99" s="162"/>
      <c r="H99" s="129" t="s">
        <v>784</v>
      </c>
      <c r="I99" s="131">
        <v>0.25</v>
      </c>
      <c r="J99" s="131"/>
      <c r="K99" s="132">
        <f t="shared" si="2"/>
        <v>1.25</v>
      </c>
      <c r="L99" s="108"/>
      <c r="M99" s="148" t="s">
        <v>164</v>
      </c>
    </row>
    <row r="100" spans="1:13">
      <c r="A100" s="107"/>
      <c r="B100" s="126">
        <v>3</v>
      </c>
      <c r="C100" s="127" t="s">
        <v>785</v>
      </c>
      <c r="D100" s="128" t="s">
        <v>785</v>
      </c>
      <c r="E100" s="128" t="s">
        <v>23</v>
      </c>
      <c r="F100" s="161" t="s">
        <v>107</v>
      </c>
      <c r="G100" s="162"/>
      <c r="H100" s="129" t="s">
        <v>786</v>
      </c>
      <c r="I100" s="131">
        <v>0.62</v>
      </c>
      <c r="J100" s="131"/>
      <c r="K100" s="132">
        <f t="shared" si="2"/>
        <v>1.8599999999999999</v>
      </c>
      <c r="L100" s="108"/>
      <c r="M100" s="148" t="s">
        <v>164</v>
      </c>
    </row>
    <row r="101" spans="1:13">
      <c r="A101" s="107"/>
      <c r="B101" s="126">
        <v>1</v>
      </c>
      <c r="C101" s="127" t="s">
        <v>785</v>
      </c>
      <c r="D101" s="128" t="s">
        <v>785</v>
      </c>
      <c r="E101" s="128" t="s">
        <v>23</v>
      </c>
      <c r="F101" s="161" t="s">
        <v>210</v>
      </c>
      <c r="G101" s="162"/>
      <c r="H101" s="129" t="s">
        <v>786</v>
      </c>
      <c r="I101" s="131">
        <v>0.62</v>
      </c>
      <c r="J101" s="131"/>
      <c r="K101" s="132">
        <f t="shared" si="2"/>
        <v>0.62</v>
      </c>
      <c r="L101" s="108"/>
      <c r="M101" s="148" t="s">
        <v>164</v>
      </c>
    </row>
    <row r="102" spans="1:13">
      <c r="A102" s="107"/>
      <c r="B102" s="126">
        <v>1</v>
      </c>
      <c r="C102" s="127" t="s">
        <v>785</v>
      </c>
      <c r="D102" s="128" t="s">
        <v>785</v>
      </c>
      <c r="E102" s="128" t="s">
        <v>23</v>
      </c>
      <c r="F102" s="161" t="s">
        <v>212</v>
      </c>
      <c r="G102" s="162"/>
      <c r="H102" s="129" t="s">
        <v>786</v>
      </c>
      <c r="I102" s="131">
        <v>0.62</v>
      </c>
      <c r="J102" s="131"/>
      <c r="K102" s="132">
        <f t="shared" si="2"/>
        <v>0.62</v>
      </c>
      <c r="L102" s="108"/>
      <c r="M102" s="148" t="s">
        <v>164</v>
      </c>
    </row>
    <row r="103" spans="1:13">
      <c r="A103" s="107"/>
      <c r="B103" s="126">
        <v>1</v>
      </c>
      <c r="C103" s="127" t="s">
        <v>785</v>
      </c>
      <c r="D103" s="128" t="s">
        <v>785</v>
      </c>
      <c r="E103" s="128" t="s">
        <v>23</v>
      </c>
      <c r="F103" s="161" t="s">
        <v>213</v>
      </c>
      <c r="G103" s="162"/>
      <c r="H103" s="129" t="s">
        <v>786</v>
      </c>
      <c r="I103" s="131">
        <v>0.62</v>
      </c>
      <c r="J103" s="131"/>
      <c r="K103" s="132">
        <f t="shared" si="2"/>
        <v>0.62</v>
      </c>
      <c r="L103" s="108"/>
      <c r="M103" s="148" t="s">
        <v>164</v>
      </c>
    </row>
    <row r="104" spans="1:13">
      <c r="A104" s="107"/>
      <c r="B104" s="126">
        <v>1</v>
      </c>
      <c r="C104" s="127" t="s">
        <v>785</v>
      </c>
      <c r="D104" s="128" t="s">
        <v>785</v>
      </c>
      <c r="E104" s="128" t="s">
        <v>23</v>
      </c>
      <c r="F104" s="161" t="s">
        <v>263</v>
      </c>
      <c r="G104" s="162"/>
      <c r="H104" s="129" t="s">
        <v>786</v>
      </c>
      <c r="I104" s="131">
        <v>0.62</v>
      </c>
      <c r="J104" s="131"/>
      <c r="K104" s="132">
        <f t="shared" si="2"/>
        <v>0.62</v>
      </c>
      <c r="L104" s="108"/>
      <c r="M104" s="148" t="s">
        <v>164</v>
      </c>
    </row>
    <row r="105" spans="1:13">
      <c r="A105" s="107"/>
      <c r="B105" s="126">
        <v>1</v>
      </c>
      <c r="C105" s="127" t="s">
        <v>785</v>
      </c>
      <c r="D105" s="128" t="s">
        <v>785</v>
      </c>
      <c r="E105" s="128" t="s">
        <v>23</v>
      </c>
      <c r="F105" s="161" t="s">
        <v>214</v>
      </c>
      <c r="G105" s="162"/>
      <c r="H105" s="129" t="s">
        <v>786</v>
      </c>
      <c r="I105" s="131">
        <v>0.62</v>
      </c>
      <c r="J105" s="131"/>
      <c r="K105" s="132">
        <f t="shared" si="2"/>
        <v>0.62</v>
      </c>
      <c r="L105" s="108"/>
      <c r="M105" s="148" t="s">
        <v>164</v>
      </c>
    </row>
    <row r="106" spans="1:13">
      <c r="A106" s="107"/>
      <c r="B106" s="126">
        <v>1</v>
      </c>
      <c r="C106" s="127" t="s">
        <v>785</v>
      </c>
      <c r="D106" s="128" t="s">
        <v>785</v>
      </c>
      <c r="E106" s="128" t="s">
        <v>23</v>
      </c>
      <c r="F106" s="161" t="s">
        <v>265</v>
      </c>
      <c r="G106" s="162"/>
      <c r="H106" s="129" t="s">
        <v>786</v>
      </c>
      <c r="I106" s="131">
        <v>0.62</v>
      </c>
      <c r="J106" s="131"/>
      <c r="K106" s="132">
        <f t="shared" si="2"/>
        <v>0.62</v>
      </c>
      <c r="L106" s="108"/>
      <c r="M106" s="148" t="s">
        <v>164</v>
      </c>
    </row>
    <row r="107" spans="1:13">
      <c r="A107" s="107"/>
      <c r="B107" s="126">
        <v>1</v>
      </c>
      <c r="C107" s="127" t="s">
        <v>785</v>
      </c>
      <c r="D107" s="128" t="s">
        <v>785</v>
      </c>
      <c r="E107" s="128" t="s">
        <v>23</v>
      </c>
      <c r="F107" s="161" t="s">
        <v>268</v>
      </c>
      <c r="G107" s="162"/>
      <c r="H107" s="129" t="s">
        <v>786</v>
      </c>
      <c r="I107" s="131">
        <v>0.62</v>
      </c>
      <c r="J107" s="131"/>
      <c r="K107" s="132">
        <f t="shared" si="2"/>
        <v>0.62</v>
      </c>
      <c r="L107" s="108"/>
      <c r="M107" s="148" t="s">
        <v>164</v>
      </c>
    </row>
    <row r="108" spans="1:13">
      <c r="A108" s="107"/>
      <c r="B108" s="126">
        <v>1</v>
      </c>
      <c r="C108" s="127" t="s">
        <v>785</v>
      </c>
      <c r="D108" s="128" t="s">
        <v>785</v>
      </c>
      <c r="E108" s="128" t="s">
        <v>23</v>
      </c>
      <c r="F108" s="161" t="s">
        <v>310</v>
      </c>
      <c r="G108" s="162"/>
      <c r="H108" s="129" t="s">
        <v>786</v>
      </c>
      <c r="I108" s="131">
        <v>0.62</v>
      </c>
      <c r="J108" s="131"/>
      <c r="K108" s="132">
        <f t="shared" si="2"/>
        <v>0.62</v>
      </c>
      <c r="L108" s="108"/>
      <c r="M108" s="148" t="s">
        <v>164</v>
      </c>
    </row>
    <row r="109" spans="1:13">
      <c r="A109" s="107"/>
      <c r="B109" s="126">
        <v>1</v>
      </c>
      <c r="C109" s="127" t="s">
        <v>785</v>
      </c>
      <c r="D109" s="128" t="s">
        <v>785</v>
      </c>
      <c r="E109" s="128" t="s">
        <v>23</v>
      </c>
      <c r="F109" s="161" t="s">
        <v>270</v>
      </c>
      <c r="G109" s="162"/>
      <c r="H109" s="129" t="s">
        <v>786</v>
      </c>
      <c r="I109" s="131">
        <v>0.62</v>
      </c>
      <c r="J109" s="131"/>
      <c r="K109" s="132">
        <f t="shared" si="2"/>
        <v>0.62</v>
      </c>
      <c r="L109" s="108"/>
      <c r="M109" s="148" t="s">
        <v>164</v>
      </c>
    </row>
    <row r="110" spans="1:13">
      <c r="A110" s="107"/>
      <c r="B110" s="126">
        <v>1</v>
      </c>
      <c r="C110" s="127" t="s">
        <v>785</v>
      </c>
      <c r="D110" s="128" t="s">
        <v>785</v>
      </c>
      <c r="E110" s="128" t="s">
        <v>23</v>
      </c>
      <c r="F110" s="161" t="s">
        <v>730</v>
      </c>
      <c r="G110" s="162"/>
      <c r="H110" s="129" t="s">
        <v>786</v>
      </c>
      <c r="I110" s="131">
        <v>0.62</v>
      </c>
      <c r="J110" s="131"/>
      <c r="K110" s="132">
        <f t="shared" si="2"/>
        <v>0.62</v>
      </c>
      <c r="L110" s="108"/>
      <c r="M110" s="148" t="s">
        <v>164</v>
      </c>
    </row>
    <row r="111" spans="1:13">
      <c r="A111" s="107"/>
      <c r="B111" s="126">
        <v>1</v>
      </c>
      <c r="C111" s="127" t="s">
        <v>785</v>
      </c>
      <c r="D111" s="128" t="s">
        <v>785</v>
      </c>
      <c r="E111" s="128" t="s">
        <v>23</v>
      </c>
      <c r="F111" s="161" t="s">
        <v>731</v>
      </c>
      <c r="G111" s="162"/>
      <c r="H111" s="129" t="s">
        <v>786</v>
      </c>
      <c r="I111" s="131">
        <v>0.62</v>
      </c>
      <c r="J111" s="131"/>
      <c r="K111" s="132">
        <f t="shared" si="2"/>
        <v>0.62</v>
      </c>
      <c r="L111" s="108"/>
      <c r="M111" s="148" t="s">
        <v>164</v>
      </c>
    </row>
    <row r="112" spans="1:13">
      <c r="A112" s="107"/>
      <c r="B112" s="126">
        <v>1</v>
      </c>
      <c r="C112" s="127" t="s">
        <v>785</v>
      </c>
      <c r="D112" s="128" t="s">
        <v>785</v>
      </c>
      <c r="E112" s="128" t="s">
        <v>23</v>
      </c>
      <c r="F112" s="161" t="s">
        <v>732</v>
      </c>
      <c r="G112" s="162"/>
      <c r="H112" s="129" t="s">
        <v>786</v>
      </c>
      <c r="I112" s="131">
        <v>0.62</v>
      </c>
      <c r="J112" s="131"/>
      <c r="K112" s="132">
        <f t="shared" si="2"/>
        <v>0.62</v>
      </c>
      <c r="L112" s="108"/>
      <c r="M112" s="148" t="s">
        <v>164</v>
      </c>
    </row>
    <row r="113" spans="1:13">
      <c r="A113" s="107"/>
      <c r="B113" s="126">
        <v>3</v>
      </c>
      <c r="C113" s="127" t="s">
        <v>785</v>
      </c>
      <c r="D113" s="128" t="s">
        <v>785</v>
      </c>
      <c r="E113" s="128" t="s">
        <v>25</v>
      </c>
      <c r="F113" s="161" t="s">
        <v>107</v>
      </c>
      <c r="G113" s="162"/>
      <c r="H113" s="129" t="s">
        <v>786</v>
      </c>
      <c r="I113" s="131">
        <v>0.62</v>
      </c>
      <c r="J113" s="131"/>
      <c r="K113" s="132">
        <f t="shared" si="2"/>
        <v>1.8599999999999999</v>
      </c>
      <c r="L113" s="108"/>
      <c r="M113" s="148" t="s">
        <v>164</v>
      </c>
    </row>
    <row r="114" spans="1:13">
      <c r="A114" s="107"/>
      <c r="B114" s="126">
        <v>1</v>
      </c>
      <c r="C114" s="127" t="s">
        <v>785</v>
      </c>
      <c r="D114" s="128" t="s">
        <v>785</v>
      </c>
      <c r="E114" s="128" t="s">
        <v>25</v>
      </c>
      <c r="F114" s="161" t="s">
        <v>210</v>
      </c>
      <c r="G114" s="162"/>
      <c r="H114" s="129" t="s">
        <v>786</v>
      </c>
      <c r="I114" s="131">
        <v>0.62</v>
      </c>
      <c r="J114" s="131"/>
      <c r="K114" s="132">
        <f t="shared" si="2"/>
        <v>0.62</v>
      </c>
      <c r="L114" s="108"/>
      <c r="M114" s="148" t="s">
        <v>164</v>
      </c>
    </row>
    <row r="115" spans="1:13">
      <c r="A115" s="107"/>
      <c r="B115" s="126">
        <v>1</v>
      </c>
      <c r="C115" s="127" t="s">
        <v>785</v>
      </c>
      <c r="D115" s="128" t="s">
        <v>785</v>
      </c>
      <c r="E115" s="128" t="s">
        <v>25</v>
      </c>
      <c r="F115" s="161" t="s">
        <v>212</v>
      </c>
      <c r="G115" s="162"/>
      <c r="H115" s="129" t="s">
        <v>786</v>
      </c>
      <c r="I115" s="131">
        <v>0.62</v>
      </c>
      <c r="J115" s="131"/>
      <c r="K115" s="132">
        <f t="shared" si="2"/>
        <v>0.62</v>
      </c>
      <c r="L115" s="108"/>
      <c r="M115" s="148" t="s">
        <v>164</v>
      </c>
    </row>
    <row r="116" spans="1:13">
      <c r="A116" s="107"/>
      <c r="B116" s="126">
        <v>1</v>
      </c>
      <c r="C116" s="127" t="s">
        <v>785</v>
      </c>
      <c r="D116" s="128" t="s">
        <v>785</v>
      </c>
      <c r="E116" s="128" t="s">
        <v>25</v>
      </c>
      <c r="F116" s="161" t="s">
        <v>213</v>
      </c>
      <c r="G116" s="162"/>
      <c r="H116" s="129" t="s">
        <v>786</v>
      </c>
      <c r="I116" s="131">
        <v>0.62</v>
      </c>
      <c r="J116" s="131"/>
      <c r="K116" s="132">
        <f t="shared" si="2"/>
        <v>0.62</v>
      </c>
      <c r="L116" s="108"/>
      <c r="M116" s="148" t="s">
        <v>164</v>
      </c>
    </row>
    <row r="117" spans="1:13">
      <c r="A117" s="107"/>
      <c r="B117" s="126">
        <v>1</v>
      </c>
      <c r="C117" s="127" t="s">
        <v>785</v>
      </c>
      <c r="D117" s="128" t="s">
        <v>785</v>
      </c>
      <c r="E117" s="128" t="s">
        <v>25</v>
      </c>
      <c r="F117" s="161" t="s">
        <v>263</v>
      </c>
      <c r="G117" s="162"/>
      <c r="H117" s="129" t="s">
        <v>786</v>
      </c>
      <c r="I117" s="131">
        <v>0.62</v>
      </c>
      <c r="J117" s="131"/>
      <c r="K117" s="132">
        <f t="shared" si="2"/>
        <v>0.62</v>
      </c>
      <c r="L117" s="108"/>
      <c r="M117" s="148" t="s">
        <v>164</v>
      </c>
    </row>
    <row r="118" spans="1:13">
      <c r="A118" s="107"/>
      <c r="B118" s="126">
        <v>1</v>
      </c>
      <c r="C118" s="127" t="s">
        <v>785</v>
      </c>
      <c r="D118" s="128" t="s">
        <v>785</v>
      </c>
      <c r="E118" s="128" t="s">
        <v>25</v>
      </c>
      <c r="F118" s="161" t="s">
        <v>214</v>
      </c>
      <c r="G118" s="162"/>
      <c r="H118" s="129" t="s">
        <v>786</v>
      </c>
      <c r="I118" s="131">
        <v>0.62</v>
      </c>
      <c r="J118" s="131"/>
      <c r="K118" s="132">
        <f t="shared" si="2"/>
        <v>0.62</v>
      </c>
      <c r="L118" s="108"/>
      <c r="M118" s="148" t="s">
        <v>164</v>
      </c>
    </row>
    <row r="119" spans="1:13">
      <c r="A119" s="107"/>
      <c r="B119" s="126">
        <v>1</v>
      </c>
      <c r="C119" s="127" t="s">
        <v>785</v>
      </c>
      <c r="D119" s="128" t="s">
        <v>785</v>
      </c>
      <c r="E119" s="128" t="s">
        <v>25</v>
      </c>
      <c r="F119" s="161" t="s">
        <v>265</v>
      </c>
      <c r="G119" s="162"/>
      <c r="H119" s="129" t="s">
        <v>786</v>
      </c>
      <c r="I119" s="131">
        <v>0.62</v>
      </c>
      <c r="J119" s="131"/>
      <c r="K119" s="132">
        <f t="shared" ref="K119:K150" si="3">I119*B119</f>
        <v>0.62</v>
      </c>
      <c r="L119" s="108"/>
      <c r="M119" s="148" t="s">
        <v>164</v>
      </c>
    </row>
    <row r="120" spans="1:13">
      <c r="A120" s="107"/>
      <c r="B120" s="126">
        <v>1</v>
      </c>
      <c r="C120" s="127" t="s">
        <v>785</v>
      </c>
      <c r="D120" s="128" t="s">
        <v>785</v>
      </c>
      <c r="E120" s="128" t="s">
        <v>25</v>
      </c>
      <c r="F120" s="161" t="s">
        <v>268</v>
      </c>
      <c r="G120" s="162"/>
      <c r="H120" s="129" t="s">
        <v>786</v>
      </c>
      <c r="I120" s="131">
        <v>0.62</v>
      </c>
      <c r="J120" s="131"/>
      <c r="K120" s="132">
        <f t="shared" si="3"/>
        <v>0.62</v>
      </c>
      <c r="L120" s="108"/>
      <c r="M120" s="148" t="s">
        <v>164</v>
      </c>
    </row>
    <row r="121" spans="1:13">
      <c r="A121" s="107"/>
      <c r="B121" s="126">
        <v>1</v>
      </c>
      <c r="C121" s="127" t="s">
        <v>785</v>
      </c>
      <c r="D121" s="128" t="s">
        <v>785</v>
      </c>
      <c r="E121" s="128" t="s">
        <v>25</v>
      </c>
      <c r="F121" s="161" t="s">
        <v>310</v>
      </c>
      <c r="G121" s="162"/>
      <c r="H121" s="129" t="s">
        <v>786</v>
      </c>
      <c r="I121" s="131">
        <v>0.62</v>
      </c>
      <c r="J121" s="131"/>
      <c r="K121" s="132">
        <f t="shared" si="3"/>
        <v>0.62</v>
      </c>
      <c r="L121" s="108"/>
      <c r="M121" s="148" t="s">
        <v>164</v>
      </c>
    </row>
    <row r="122" spans="1:13">
      <c r="A122" s="107"/>
      <c r="B122" s="126">
        <v>1</v>
      </c>
      <c r="C122" s="127" t="s">
        <v>785</v>
      </c>
      <c r="D122" s="128" t="s">
        <v>785</v>
      </c>
      <c r="E122" s="128" t="s">
        <v>25</v>
      </c>
      <c r="F122" s="161" t="s">
        <v>270</v>
      </c>
      <c r="G122" s="162"/>
      <c r="H122" s="129" t="s">
        <v>786</v>
      </c>
      <c r="I122" s="131">
        <v>0.62</v>
      </c>
      <c r="J122" s="131"/>
      <c r="K122" s="132">
        <f t="shared" si="3"/>
        <v>0.62</v>
      </c>
      <c r="L122" s="108"/>
      <c r="M122" s="148" t="s">
        <v>164</v>
      </c>
    </row>
    <row r="123" spans="1:13">
      <c r="A123" s="107"/>
      <c r="B123" s="126">
        <v>1</v>
      </c>
      <c r="C123" s="127" t="s">
        <v>785</v>
      </c>
      <c r="D123" s="128" t="s">
        <v>785</v>
      </c>
      <c r="E123" s="128" t="s">
        <v>25</v>
      </c>
      <c r="F123" s="161" t="s">
        <v>730</v>
      </c>
      <c r="G123" s="162"/>
      <c r="H123" s="129" t="s">
        <v>786</v>
      </c>
      <c r="I123" s="131">
        <v>0.62</v>
      </c>
      <c r="J123" s="131"/>
      <c r="K123" s="132">
        <f t="shared" si="3"/>
        <v>0.62</v>
      </c>
      <c r="L123" s="108"/>
      <c r="M123" s="148" t="s">
        <v>164</v>
      </c>
    </row>
    <row r="124" spans="1:13">
      <c r="A124" s="107"/>
      <c r="B124" s="126">
        <v>1</v>
      </c>
      <c r="C124" s="127" t="s">
        <v>785</v>
      </c>
      <c r="D124" s="128" t="s">
        <v>785</v>
      </c>
      <c r="E124" s="128" t="s">
        <v>25</v>
      </c>
      <c r="F124" s="161" t="s">
        <v>731</v>
      </c>
      <c r="G124" s="162"/>
      <c r="H124" s="129" t="s">
        <v>786</v>
      </c>
      <c r="I124" s="131">
        <v>0.62</v>
      </c>
      <c r="J124" s="131"/>
      <c r="K124" s="132">
        <f t="shared" si="3"/>
        <v>0.62</v>
      </c>
      <c r="L124" s="108"/>
      <c r="M124" s="148" t="s">
        <v>164</v>
      </c>
    </row>
    <row r="125" spans="1:13">
      <c r="A125" s="107"/>
      <c r="B125" s="126">
        <v>1</v>
      </c>
      <c r="C125" s="127" t="s">
        <v>785</v>
      </c>
      <c r="D125" s="128" t="s">
        <v>785</v>
      </c>
      <c r="E125" s="128" t="s">
        <v>25</v>
      </c>
      <c r="F125" s="161" t="s">
        <v>732</v>
      </c>
      <c r="G125" s="162"/>
      <c r="H125" s="129" t="s">
        <v>786</v>
      </c>
      <c r="I125" s="131">
        <v>0.62</v>
      </c>
      <c r="J125" s="131"/>
      <c r="K125" s="132">
        <f t="shared" si="3"/>
        <v>0.62</v>
      </c>
      <c r="L125" s="108"/>
      <c r="M125" s="148" t="s">
        <v>164</v>
      </c>
    </row>
    <row r="126" spans="1:13" ht="24">
      <c r="A126" s="107"/>
      <c r="B126" s="126">
        <v>3</v>
      </c>
      <c r="C126" s="127" t="s">
        <v>592</v>
      </c>
      <c r="D126" s="128" t="s">
        <v>592</v>
      </c>
      <c r="E126" s="128" t="s">
        <v>25</v>
      </c>
      <c r="F126" s="161" t="s">
        <v>210</v>
      </c>
      <c r="G126" s="162"/>
      <c r="H126" s="129" t="s">
        <v>594</v>
      </c>
      <c r="I126" s="131">
        <v>0.54</v>
      </c>
      <c r="J126" s="131"/>
      <c r="K126" s="132">
        <f t="shared" si="3"/>
        <v>1.62</v>
      </c>
      <c r="L126" s="108"/>
      <c r="M126" s="148" t="s">
        <v>164</v>
      </c>
    </row>
    <row r="127" spans="1:13" ht="24">
      <c r="A127" s="107"/>
      <c r="B127" s="126">
        <v>3</v>
      </c>
      <c r="C127" s="127" t="s">
        <v>592</v>
      </c>
      <c r="D127" s="128" t="s">
        <v>592</v>
      </c>
      <c r="E127" s="128" t="s">
        <v>25</v>
      </c>
      <c r="F127" s="161" t="s">
        <v>213</v>
      </c>
      <c r="G127" s="162"/>
      <c r="H127" s="129" t="s">
        <v>594</v>
      </c>
      <c r="I127" s="131">
        <v>0.54</v>
      </c>
      <c r="J127" s="131"/>
      <c r="K127" s="132">
        <f t="shared" si="3"/>
        <v>1.62</v>
      </c>
      <c r="L127" s="108"/>
      <c r="M127" s="148" t="s">
        <v>164</v>
      </c>
    </row>
    <row r="128" spans="1:13" ht="24">
      <c r="A128" s="107"/>
      <c r="B128" s="126">
        <v>3</v>
      </c>
      <c r="C128" s="127" t="s">
        <v>592</v>
      </c>
      <c r="D128" s="128" t="s">
        <v>592</v>
      </c>
      <c r="E128" s="128" t="s">
        <v>25</v>
      </c>
      <c r="F128" s="161" t="s">
        <v>263</v>
      </c>
      <c r="G128" s="162"/>
      <c r="H128" s="129" t="s">
        <v>594</v>
      </c>
      <c r="I128" s="131">
        <v>0.54</v>
      </c>
      <c r="J128" s="131"/>
      <c r="K128" s="132">
        <f t="shared" si="3"/>
        <v>1.62</v>
      </c>
      <c r="L128" s="108"/>
      <c r="M128" s="148" t="s">
        <v>164</v>
      </c>
    </row>
    <row r="129" spans="1:13" ht="24">
      <c r="A129" s="107"/>
      <c r="B129" s="126">
        <v>3</v>
      </c>
      <c r="C129" s="127" t="s">
        <v>592</v>
      </c>
      <c r="D129" s="128" t="s">
        <v>592</v>
      </c>
      <c r="E129" s="128" t="s">
        <v>25</v>
      </c>
      <c r="F129" s="161" t="s">
        <v>214</v>
      </c>
      <c r="G129" s="162"/>
      <c r="H129" s="129" t="s">
        <v>594</v>
      </c>
      <c r="I129" s="131">
        <v>0.54</v>
      </c>
      <c r="J129" s="131"/>
      <c r="K129" s="132">
        <f t="shared" si="3"/>
        <v>1.62</v>
      </c>
      <c r="L129" s="108"/>
      <c r="M129" s="148" t="s">
        <v>164</v>
      </c>
    </row>
    <row r="130" spans="1:13" ht="24">
      <c r="A130" s="107"/>
      <c r="B130" s="126">
        <v>3</v>
      </c>
      <c r="C130" s="127" t="s">
        <v>592</v>
      </c>
      <c r="D130" s="128" t="s">
        <v>592</v>
      </c>
      <c r="E130" s="128" t="s">
        <v>25</v>
      </c>
      <c r="F130" s="161" t="s">
        <v>310</v>
      </c>
      <c r="G130" s="162"/>
      <c r="H130" s="129" t="s">
        <v>594</v>
      </c>
      <c r="I130" s="131">
        <v>0.54</v>
      </c>
      <c r="J130" s="131"/>
      <c r="K130" s="132">
        <f t="shared" si="3"/>
        <v>1.62</v>
      </c>
      <c r="L130" s="108"/>
      <c r="M130" s="148" t="s">
        <v>164</v>
      </c>
    </row>
    <row r="131" spans="1:13" ht="24">
      <c r="A131" s="107"/>
      <c r="B131" s="126">
        <v>25</v>
      </c>
      <c r="C131" s="127" t="s">
        <v>787</v>
      </c>
      <c r="D131" s="128" t="s">
        <v>787</v>
      </c>
      <c r="E131" s="128" t="s">
        <v>23</v>
      </c>
      <c r="F131" s="161" t="s">
        <v>273</v>
      </c>
      <c r="G131" s="162"/>
      <c r="H131" s="129" t="s">
        <v>788</v>
      </c>
      <c r="I131" s="131">
        <v>0.93</v>
      </c>
      <c r="J131" s="131"/>
      <c r="K131" s="132">
        <f t="shared" si="3"/>
        <v>23.25</v>
      </c>
      <c r="L131" s="108"/>
      <c r="M131" s="148" t="s">
        <v>164</v>
      </c>
    </row>
    <row r="132" spans="1:13" ht="24">
      <c r="A132" s="107"/>
      <c r="B132" s="126">
        <v>25</v>
      </c>
      <c r="C132" s="127" t="s">
        <v>787</v>
      </c>
      <c r="D132" s="128" t="s">
        <v>787</v>
      </c>
      <c r="E132" s="128" t="s">
        <v>23</v>
      </c>
      <c r="F132" s="161" t="s">
        <v>272</v>
      </c>
      <c r="G132" s="162"/>
      <c r="H132" s="129" t="s">
        <v>788</v>
      </c>
      <c r="I132" s="131">
        <v>0.93</v>
      </c>
      <c r="J132" s="131"/>
      <c r="K132" s="132">
        <f t="shared" si="3"/>
        <v>23.25</v>
      </c>
      <c r="L132" s="108"/>
      <c r="M132" s="148" t="s">
        <v>164</v>
      </c>
    </row>
    <row r="133" spans="1:13" ht="24">
      <c r="A133" s="107"/>
      <c r="B133" s="126">
        <v>10</v>
      </c>
      <c r="C133" s="127" t="s">
        <v>789</v>
      </c>
      <c r="D133" s="128" t="s">
        <v>789</v>
      </c>
      <c r="E133" s="128" t="s">
        <v>25</v>
      </c>
      <c r="F133" s="161"/>
      <c r="G133" s="162"/>
      <c r="H133" s="129" t="s">
        <v>790</v>
      </c>
      <c r="I133" s="131">
        <v>1.42</v>
      </c>
      <c r="J133" s="131"/>
      <c r="K133" s="132">
        <f t="shared" si="3"/>
        <v>14.2</v>
      </c>
      <c r="L133" s="108"/>
      <c r="M133" s="148" t="s">
        <v>164</v>
      </c>
    </row>
    <row r="134" spans="1:13" ht="36">
      <c r="A134" s="107"/>
      <c r="B134" s="126">
        <v>2</v>
      </c>
      <c r="C134" s="127" t="s">
        <v>791</v>
      </c>
      <c r="D134" s="128" t="s">
        <v>791</v>
      </c>
      <c r="E134" s="128" t="s">
        <v>107</v>
      </c>
      <c r="F134" s="161" t="s">
        <v>26</v>
      </c>
      <c r="G134" s="162"/>
      <c r="H134" s="129" t="s">
        <v>848</v>
      </c>
      <c r="I134" s="131">
        <v>2.91</v>
      </c>
      <c r="J134" s="131"/>
      <c r="K134" s="132">
        <f t="shared" si="3"/>
        <v>5.82</v>
      </c>
      <c r="L134" s="108"/>
      <c r="M134" s="148" t="s">
        <v>164</v>
      </c>
    </row>
    <row r="135" spans="1:13" ht="36">
      <c r="A135" s="107"/>
      <c r="B135" s="126">
        <v>3</v>
      </c>
      <c r="C135" s="127" t="s">
        <v>791</v>
      </c>
      <c r="D135" s="128" t="s">
        <v>791</v>
      </c>
      <c r="E135" s="128" t="s">
        <v>213</v>
      </c>
      <c r="F135" s="161" t="s">
        <v>26</v>
      </c>
      <c r="G135" s="162"/>
      <c r="H135" s="129" t="s">
        <v>848</v>
      </c>
      <c r="I135" s="131">
        <v>2.91</v>
      </c>
      <c r="J135" s="131"/>
      <c r="K135" s="132">
        <f t="shared" si="3"/>
        <v>8.73</v>
      </c>
      <c r="L135" s="108"/>
      <c r="M135" s="148" t="s">
        <v>164</v>
      </c>
    </row>
    <row r="136" spans="1:13" ht="36">
      <c r="A136" s="107"/>
      <c r="B136" s="126">
        <v>3</v>
      </c>
      <c r="C136" s="127" t="s">
        <v>792</v>
      </c>
      <c r="D136" s="128" t="s">
        <v>792</v>
      </c>
      <c r="E136" s="128" t="s">
        <v>26</v>
      </c>
      <c r="F136" s="161" t="s">
        <v>107</v>
      </c>
      <c r="G136" s="162"/>
      <c r="H136" s="129" t="s">
        <v>849</v>
      </c>
      <c r="I136" s="131">
        <v>2.39</v>
      </c>
      <c r="J136" s="131"/>
      <c r="K136" s="132">
        <f t="shared" si="3"/>
        <v>7.17</v>
      </c>
      <c r="L136" s="108"/>
      <c r="M136" s="148" t="s">
        <v>164</v>
      </c>
    </row>
    <row r="137" spans="1:13" ht="36">
      <c r="A137" s="107"/>
      <c r="B137" s="126">
        <v>3</v>
      </c>
      <c r="C137" s="127" t="s">
        <v>792</v>
      </c>
      <c r="D137" s="128" t="s">
        <v>792</v>
      </c>
      <c r="E137" s="128" t="s">
        <v>26</v>
      </c>
      <c r="F137" s="161" t="s">
        <v>210</v>
      </c>
      <c r="G137" s="162"/>
      <c r="H137" s="129" t="s">
        <v>849</v>
      </c>
      <c r="I137" s="131">
        <v>2.39</v>
      </c>
      <c r="J137" s="131"/>
      <c r="K137" s="132">
        <f t="shared" si="3"/>
        <v>7.17</v>
      </c>
      <c r="L137" s="108"/>
      <c r="M137" s="148" t="s">
        <v>164</v>
      </c>
    </row>
    <row r="138" spans="1:13" ht="36">
      <c r="A138" s="107"/>
      <c r="B138" s="126">
        <v>3</v>
      </c>
      <c r="C138" s="127" t="s">
        <v>792</v>
      </c>
      <c r="D138" s="128" t="s">
        <v>792</v>
      </c>
      <c r="E138" s="128" t="s">
        <v>26</v>
      </c>
      <c r="F138" s="161" t="s">
        <v>263</v>
      </c>
      <c r="G138" s="162"/>
      <c r="H138" s="129" t="s">
        <v>849</v>
      </c>
      <c r="I138" s="131">
        <v>2.39</v>
      </c>
      <c r="J138" s="131"/>
      <c r="K138" s="132">
        <f t="shared" si="3"/>
        <v>7.17</v>
      </c>
      <c r="L138" s="108"/>
      <c r="M138" s="148" t="s">
        <v>164</v>
      </c>
    </row>
    <row r="139" spans="1:13" ht="36">
      <c r="A139" s="107"/>
      <c r="B139" s="126">
        <v>3</v>
      </c>
      <c r="C139" s="127" t="s">
        <v>792</v>
      </c>
      <c r="D139" s="128" t="s">
        <v>792</v>
      </c>
      <c r="E139" s="128" t="s">
        <v>26</v>
      </c>
      <c r="F139" s="161" t="s">
        <v>265</v>
      </c>
      <c r="G139" s="162"/>
      <c r="H139" s="129" t="s">
        <v>849</v>
      </c>
      <c r="I139" s="131">
        <v>2.39</v>
      </c>
      <c r="J139" s="131"/>
      <c r="K139" s="132">
        <f t="shared" si="3"/>
        <v>7.17</v>
      </c>
      <c r="L139" s="108"/>
      <c r="M139" s="148" t="s">
        <v>164</v>
      </c>
    </row>
    <row r="140" spans="1:13" ht="36">
      <c r="A140" s="107"/>
      <c r="B140" s="126">
        <v>3</v>
      </c>
      <c r="C140" s="127" t="s">
        <v>792</v>
      </c>
      <c r="D140" s="128" t="s">
        <v>792</v>
      </c>
      <c r="E140" s="128" t="s">
        <v>26</v>
      </c>
      <c r="F140" s="161" t="s">
        <v>310</v>
      </c>
      <c r="G140" s="162"/>
      <c r="H140" s="129" t="s">
        <v>849</v>
      </c>
      <c r="I140" s="131">
        <v>2.39</v>
      </c>
      <c r="J140" s="131"/>
      <c r="K140" s="132">
        <f t="shared" si="3"/>
        <v>7.17</v>
      </c>
      <c r="L140" s="108"/>
      <c r="M140" s="148" t="s">
        <v>164</v>
      </c>
    </row>
    <row r="141" spans="1:13" ht="24">
      <c r="A141" s="107"/>
      <c r="B141" s="126">
        <v>10</v>
      </c>
      <c r="C141" s="127" t="s">
        <v>793</v>
      </c>
      <c r="D141" s="128" t="s">
        <v>841</v>
      </c>
      <c r="E141" s="128" t="s">
        <v>635</v>
      </c>
      <c r="F141" s="161" t="s">
        <v>26</v>
      </c>
      <c r="G141" s="162"/>
      <c r="H141" s="129" t="s">
        <v>794</v>
      </c>
      <c r="I141" s="131">
        <v>2.78</v>
      </c>
      <c r="J141" s="131"/>
      <c r="K141" s="132">
        <f t="shared" si="3"/>
        <v>27.799999999999997</v>
      </c>
      <c r="L141" s="108"/>
      <c r="M141" s="148" t="s">
        <v>164</v>
      </c>
    </row>
    <row r="142" spans="1:13" ht="36">
      <c r="A142" s="107"/>
      <c r="B142" s="126">
        <v>3</v>
      </c>
      <c r="C142" s="127" t="s">
        <v>795</v>
      </c>
      <c r="D142" s="128" t="s">
        <v>795</v>
      </c>
      <c r="E142" s="128" t="s">
        <v>26</v>
      </c>
      <c r="F142" s="161" t="s">
        <v>107</v>
      </c>
      <c r="G142" s="162"/>
      <c r="H142" s="129" t="s">
        <v>850</v>
      </c>
      <c r="I142" s="131">
        <v>4.2</v>
      </c>
      <c r="J142" s="131"/>
      <c r="K142" s="132">
        <f t="shared" si="3"/>
        <v>12.600000000000001</v>
      </c>
      <c r="L142" s="108"/>
      <c r="M142" s="148" t="s">
        <v>164</v>
      </c>
    </row>
    <row r="143" spans="1:13" ht="36">
      <c r="A143" s="107"/>
      <c r="B143" s="126">
        <v>3</v>
      </c>
      <c r="C143" s="127" t="s">
        <v>795</v>
      </c>
      <c r="D143" s="128" t="s">
        <v>795</v>
      </c>
      <c r="E143" s="128" t="s">
        <v>26</v>
      </c>
      <c r="F143" s="161" t="s">
        <v>210</v>
      </c>
      <c r="G143" s="162"/>
      <c r="H143" s="129" t="s">
        <v>850</v>
      </c>
      <c r="I143" s="131">
        <v>4.2</v>
      </c>
      <c r="J143" s="131"/>
      <c r="K143" s="132">
        <f t="shared" si="3"/>
        <v>12.600000000000001</v>
      </c>
      <c r="L143" s="108"/>
      <c r="M143" s="148" t="s">
        <v>164</v>
      </c>
    </row>
    <row r="144" spans="1:13" ht="36">
      <c r="A144" s="107"/>
      <c r="B144" s="126">
        <v>3</v>
      </c>
      <c r="C144" s="127" t="s">
        <v>795</v>
      </c>
      <c r="D144" s="128" t="s">
        <v>795</v>
      </c>
      <c r="E144" s="128" t="s">
        <v>26</v>
      </c>
      <c r="F144" s="161" t="s">
        <v>263</v>
      </c>
      <c r="G144" s="162"/>
      <c r="H144" s="129" t="s">
        <v>850</v>
      </c>
      <c r="I144" s="131">
        <v>4.2</v>
      </c>
      <c r="J144" s="131"/>
      <c r="K144" s="132">
        <f t="shared" si="3"/>
        <v>12.600000000000001</v>
      </c>
      <c r="L144" s="108"/>
      <c r="M144" s="148" t="s">
        <v>164</v>
      </c>
    </row>
    <row r="145" spans="1:13" ht="36">
      <c r="A145" s="107"/>
      <c r="B145" s="126">
        <v>3</v>
      </c>
      <c r="C145" s="127" t="s">
        <v>795</v>
      </c>
      <c r="D145" s="128" t="s">
        <v>795</v>
      </c>
      <c r="E145" s="128" t="s">
        <v>26</v>
      </c>
      <c r="F145" s="161" t="s">
        <v>265</v>
      </c>
      <c r="G145" s="162"/>
      <c r="H145" s="129" t="s">
        <v>850</v>
      </c>
      <c r="I145" s="131">
        <v>4.2</v>
      </c>
      <c r="J145" s="131"/>
      <c r="K145" s="132">
        <f t="shared" si="3"/>
        <v>12.600000000000001</v>
      </c>
      <c r="L145" s="108"/>
      <c r="M145" s="148" t="s">
        <v>164</v>
      </c>
    </row>
    <row r="146" spans="1:13" ht="36">
      <c r="A146" s="107"/>
      <c r="B146" s="126">
        <v>3</v>
      </c>
      <c r="C146" s="127" t="s">
        <v>795</v>
      </c>
      <c r="D146" s="128" t="s">
        <v>795</v>
      </c>
      <c r="E146" s="128" t="s">
        <v>26</v>
      </c>
      <c r="F146" s="161" t="s">
        <v>310</v>
      </c>
      <c r="G146" s="162"/>
      <c r="H146" s="129" t="s">
        <v>850</v>
      </c>
      <c r="I146" s="131">
        <v>4.2</v>
      </c>
      <c r="J146" s="131"/>
      <c r="K146" s="132">
        <f t="shared" si="3"/>
        <v>12.600000000000001</v>
      </c>
      <c r="L146" s="108"/>
      <c r="M146" s="148" t="s">
        <v>164</v>
      </c>
    </row>
    <row r="147" spans="1:13" ht="36">
      <c r="A147" s="107"/>
      <c r="B147" s="126">
        <v>1</v>
      </c>
      <c r="C147" s="127" t="s">
        <v>796</v>
      </c>
      <c r="D147" s="128" t="s">
        <v>796</v>
      </c>
      <c r="E147" s="128" t="s">
        <v>26</v>
      </c>
      <c r="F147" s="161" t="s">
        <v>107</v>
      </c>
      <c r="G147" s="162"/>
      <c r="H147" s="129" t="s">
        <v>797</v>
      </c>
      <c r="I147" s="131">
        <v>2.61</v>
      </c>
      <c r="J147" s="131"/>
      <c r="K147" s="132">
        <f t="shared" si="3"/>
        <v>2.61</v>
      </c>
      <c r="L147" s="108"/>
      <c r="M147" s="148" t="s">
        <v>164</v>
      </c>
    </row>
    <row r="148" spans="1:13" ht="36">
      <c r="A148" s="107"/>
      <c r="B148" s="126">
        <v>1</v>
      </c>
      <c r="C148" s="127" t="s">
        <v>796</v>
      </c>
      <c r="D148" s="128" t="s">
        <v>796</v>
      </c>
      <c r="E148" s="128" t="s">
        <v>26</v>
      </c>
      <c r="F148" s="161" t="s">
        <v>210</v>
      </c>
      <c r="G148" s="162"/>
      <c r="H148" s="129" t="s">
        <v>797</v>
      </c>
      <c r="I148" s="131">
        <v>2.61</v>
      </c>
      <c r="J148" s="131"/>
      <c r="K148" s="132">
        <f t="shared" si="3"/>
        <v>2.61</v>
      </c>
      <c r="L148" s="108"/>
      <c r="M148" s="148" t="s">
        <v>164</v>
      </c>
    </row>
    <row r="149" spans="1:13" ht="36">
      <c r="A149" s="107"/>
      <c r="B149" s="126">
        <v>1</v>
      </c>
      <c r="C149" s="127" t="s">
        <v>796</v>
      </c>
      <c r="D149" s="128" t="s">
        <v>796</v>
      </c>
      <c r="E149" s="128" t="s">
        <v>26</v>
      </c>
      <c r="F149" s="161" t="s">
        <v>263</v>
      </c>
      <c r="G149" s="162"/>
      <c r="H149" s="129" t="s">
        <v>797</v>
      </c>
      <c r="I149" s="131">
        <v>2.61</v>
      </c>
      <c r="J149" s="131"/>
      <c r="K149" s="132">
        <f t="shared" si="3"/>
        <v>2.61</v>
      </c>
      <c r="L149" s="108"/>
      <c r="M149" s="148" t="s">
        <v>164</v>
      </c>
    </row>
    <row r="150" spans="1:13" ht="36">
      <c r="A150" s="107"/>
      <c r="B150" s="126">
        <v>1</v>
      </c>
      <c r="C150" s="127" t="s">
        <v>796</v>
      </c>
      <c r="D150" s="128" t="s">
        <v>796</v>
      </c>
      <c r="E150" s="128" t="s">
        <v>26</v>
      </c>
      <c r="F150" s="161" t="s">
        <v>265</v>
      </c>
      <c r="G150" s="162"/>
      <c r="H150" s="129" t="s">
        <v>797</v>
      </c>
      <c r="I150" s="131">
        <v>2.61</v>
      </c>
      <c r="J150" s="131"/>
      <c r="K150" s="132">
        <f t="shared" si="3"/>
        <v>2.61</v>
      </c>
      <c r="L150" s="108"/>
      <c r="M150" s="148" t="s">
        <v>164</v>
      </c>
    </row>
    <row r="151" spans="1:13" ht="36">
      <c r="A151" s="107"/>
      <c r="B151" s="126">
        <v>1</v>
      </c>
      <c r="C151" s="127" t="s">
        <v>796</v>
      </c>
      <c r="D151" s="128" t="s">
        <v>796</v>
      </c>
      <c r="E151" s="128" t="s">
        <v>26</v>
      </c>
      <c r="F151" s="161" t="s">
        <v>310</v>
      </c>
      <c r="G151" s="162"/>
      <c r="H151" s="129" t="s">
        <v>797</v>
      </c>
      <c r="I151" s="131">
        <v>2.61</v>
      </c>
      <c r="J151" s="131"/>
      <c r="K151" s="132">
        <f t="shared" ref="K151:K184" si="4">I151*B151</f>
        <v>2.61</v>
      </c>
      <c r="L151" s="108"/>
      <c r="M151" s="148" t="s">
        <v>164</v>
      </c>
    </row>
    <row r="152" spans="1:13" ht="36">
      <c r="A152" s="107"/>
      <c r="B152" s="126">
        <v>2</v>
      </c>
      <c r="C152" s="127" t="s">
        <v>798</v>
      </c>
      <c r="D152" s="128" t="s">
        <v>798</v>
      </c>
      <c r="E152" s="128" t="s">
        <v>26</v>
      </c>
      <c r="F152" s="161" t="s">
        <v>266</v>
      </c>
      <c r="G152" s="162"/>
      <c r="H152" s="129" t="s">
        <v>851</v>
      </c>
      <c r="I152" s="131">
        <v>2.15</v>
      </c>
      <c r="J152" s="131"/>
      <c r="K152" s="132">
        <f t="shared" si="4"/>
        <v>4.3</v>
      </c>
      <c r="L152" s="108"/>
      <c r="M152" s="148" t="s">
        <v>164</v>
      </c>
    </row>
    <row r="153" spans="1:13" ht="36">
      <c r="A153" s="107"/>
      <c r="B153" s="126">
        <v>1</v>
      </c>
      <c r="C153" s="127" t="s">
        <v>798</v>
      </c>
      <c r="D153" s="128" t="s">
        <v>798</v>
      </c>
      <c r="E153" s="128" t="s">
        <v>26</v>
      </c>
      <c r="F153" s="161" t="s">
        <v>267</v>
      </c>
      <c r="G153" s="162"/>
      <c r="H153" s="129" t="s">
        <v>851</v>
      </c>
      <c r="I153" s="131">
        <v>2.15</v>
      </c>
      <c r="J153" s="131"/>
      <c r="K153" s="132">
        <f t="shared" si="4"/>
        <v>2.15</v>
      </c>
      <c r="L153" s="108"/>
      <c r="M153" s="148" t="s">
        <v>164</v>
      </c>
    </row>
    <row r="154" spans="1:13" ht="36">
      <c r="A154" s="107"/>
      <c r="B154" s="126">
        <v>2</v>
      </c>
      <c r="C154" s="127" t="s">
        <v>798</v>
      </c>
      <c r="D154" s="128" t="s">
        <v>798</v>
      </c>
      <c r="E154" s="128" t="s">
        <v>26</v>
      </c>
      <c r="F154" s="161" t="s">
        <v>310</v>
      </c>
      <c r="G154" s="162"/>
      <c r="H154" s="129" t="s">
        <v>851</v>
      </c>
      <c r="I154" s="131">
        <v>2.15</v>
      </c>
      <c r="J154" s="131"/>
      <c r="K154" s="132">
        <f t="shared" si="4"/>
        <v>4.3</v>
      </c>
      <c r="L154" s="108"/>
      <c r="M154" s="148" t="s">
        <v>164</v>
      </c>
    </row>
    <row r="155" spans="1:13" ht="36">
      <c r="A155" s="107"/>
      <c r="B155" s="126">
        <v>20</v>
      </c>
      <c r="C155" s="127" t="s">
        <v>799</v>
      </c>
      <c r="D155" s="128" t="s">
        <v>799</v>
      </c>
      <c r="E155" s="128" t="s">
        <v>26</v>
      </c>
      <c r="F155" s="161" t="s">
        <v>348</v>
      </c>
      <c r="G155" s="162"/>
      <c r="H155" s="129" t="s">
        <v>800</v>
      </c>
      <c r="I155" s="131">
        <v>5.37</v>
      </c>
      <c r="J155" s="131"/>
      <c r="K155" s="132">
        <f t="shared" si="4"/>
        <v>107.4</v>
      </c>
      <c r="L155" s="108"/>
      <c r="M155" s="148" t="s">
        <v>164</v>
      </c>
    </row>
    <row r="156" spans="1:13" ht="36">
      <c r="A156" s="107"/>
      <c r="B156" s="126">
        <v>10</v>
      </c>
      <c r="C156" s="127" t="s">
        <v>801</v>
      </c>
      <c r="D156" s="128" t="s">
        <v>801</v>
      </c>
      <c r="E156" s="128" t="s">
        <v>26</v>
      </c>
      <c r="F156" s="161" t="s">
        <v>239</v>
      </c>
      <c r="G156" s="162"/>
      <c r="H156" s="129" t="s">
        <v>802</v>
      </c>
      <c r="I156" s="131">
        <v>5.83</v>
      </c>
      <c r="J156" s="131"/>
      <c r="K156" s="132">
        <f t="shared" si="4"/>
        <v>58.3</v>
      </c>
      <c r="L156" s="108"/>
      <c r="M156" s="148" t="s">
        <v>164</v>
      </c>
    </row>
    <row r="157" spans="1:13" ht="36">
      <c r="A157" s="107"/>
      <c r="B157" s="126">
        <v>10</v>
      </c>
      <c r="C157" s="127" t="s">
        <v>801</v>
      </c>
      <c r="D157" s="128" t="s">
        <v>801</v>
      </c>
      <c r="E157" s="128" t="s">
        <v>26</v>
      </c>
      <c r="F157" s="161" t="s">
        <v>348</v>
      </c>
      <c r="G157" s="162"/>
      <c r="H157" s="129" t="s">
        <v>802</v>
      </c>
      <c r="I157" s="131">
        <v>5.83</v>
      </c>
      <c r="J157" s="131"/>
      <c r="K157" s="132">
        <f t="shared" si="4"/>
        <v>58.3</v>
      </c>
      <c r="L157" s="108"/>
      <c r="M157" s="148" t="s">
        <v>164</v>
      </c>
    </row>
    <row r="158" spans="1:13" ht="36">
      <c r="A158" s="107"/>
      <c r="B158" s="126">
        <v>10</v>
      </c>
      <c r="C158" s="127" t="s">
        <v>801</v>
      </c>
      <c r="D158" s="128" t="s">
        <v>801</v>
      </c>
      <c r="E158" s="128" t="s">
        <v>26</v>
      </c>
      <c r="F158" s="161" t="s">
        <v>528</v>
      </c>
      <c r="G158" s="162"/>
      <c r="H158" s="129" t="s">
        <v>802</v>
      </c>
      <c r="I158" s="131">
        <v>5.83</v>
      </c>
      <c r="J158" s="131"/>
      <c r="K158" s="132">
        <f t="shared" si="4"/>
        <v>58.3</v>
      </c>
      <c r="L158" s="108"/>
      <c r="M158" s="148" t="s">
        <v>164</v>
      </c>
    </row>
    <row r="159" spans="1:13" ht="48">
      <c r="A159" s="107"/>
      <c r="B159" s="126">
        <v>35</v>
      </c>
      <c r="C159" s="127" t="s">
        <v>803</v>
      </c>
      <c r="D159" s="128" t="s">
        <v>842</v>
      </c>
      <c r="E159" s="128" t="s">
        <v>26</v>
      </c>
      <c r="F159" s="161" t="s">
        <v>804</v>
      </c>
      <c r="G159" s="162"/>
      <c r="H159" s="129" t="s">
        <v>805</v>
      </c>
      <c r="I159" s="131">
        <v>4.28</v>
      </c>
      <c r="J159" s="131"/>
      <c r="K159" s="132">
        <f t="shared" si="4"/>
        <v>149.80000000000001</v>
      </c>
      <c r="L159" s="108"/>
      <c r="M159" s="148" t="s">
        <v>164</v>
      </c>
    </row>
    <row r="160" spans="1:13" ht="48">
      <c r="A160" s="107"/>
      <c r="B160" s="126">
        <v>35</v>
      </c>
      <c r="C160" s="127" t="s">
        <v>806</v>
      </c>
      <c r="D160" s="128" t="s">
        <v>843</v>
      </c>
      <c r="E160" s="128" t="s">
        <v>26</v>
      </c>
      <c r="F160" s="161" t="s">
        <v>314</v>
      </c>
      <c r="G160" s="162"/>
      <c r="H160" s="129" t="s">
        <v>807</v>
      </c>
      <c r="I160" s="131">
        <v>4.3099999999999996</v>
      </c>
      <c r="J160" s="131"/>
      <c r="K160" s="132">
        <f t="shared" si="4"/>
        <v>150.85</v>
      </c>
      <c r="L160" s="108"/>
      <c r="M160" s="148" t="s">
        <v>164</v>
      </c>
    </row>
    <row r="161" spans="1:13" ht="48">
      <c r="A161" s="107"/>
      <c r="B161" s="126">
        <v>10</v>
      </c>
      <c r="C161" s="127" t="s">
        <v>808</v>
      </c>
      <c r="D161" s="128" t="s">
        <v>844</v>
      </c>
      <c r="E161" s="128" t="s">
        <v>26</v>
      </c>
      <c r="F161" s="161" t="s">
        <v>294</v>
      </c>
      <c r="G161" s="162"/>
      <c r="H161" s="129" t="s">
        <v>809</v>
      </c>
      <c r="I161" s="131">
        <v>3.96</v>
      </c>
      <c r="J161" s="131"/>
      <c r="K161" s="132">
        <f t="shared" si="4"/>
        <v>39.6</v>
      </c>
      <c r="L161" s="108"/>
      <c r="M161" s="148" t="s">
        <v>164</v>
      </c>
    </row>
    <row r="162" spans="1:13" ht="48">
      <c r="A162" s="107"/>
      <c r="B162" s="126">
        <v>20</v>
      </c>
      <c r="C162" s="127" t="s">
        <v>810</v>
      </c>
      <c r="D162" s="128" t="s">
        <v>810</v>
      </c>
      <c r="E162" s="128" t="s">
        <v>26</v>
      </c>
      <c r="F162" s="161"/>
      <c r="G162" s="162"/>
      <c r="H162" s="129" t="s">
        <v>811</v>
      </c>
      <c r="I162" s="131">
        <v>5.7</v>
      </c>
      <c r="J162" s="131"/>
      <c r="K162" s="132">
        <f t="shared" si="4"/>
        <v>114</v>
      </c>
      <c r="L162" s="108"/>
      <c r="M162" s="148" t="s">
        <v>164</v>
      </c>
    </row>
    <row r="163" spans="1:13" ht="36">
      <c r="A163" s="107"/>
      <c r="B163" s="126">
        <v>1</v>
      </c>
      <c r="C163" s="127" t="s">
        <v>812</v>
      </c>
      <c r="D163" s="128" t="s">
        <v>812</v>
      </c>
      <c r="E163" s="128" t="s">
        <v>699</v>
      </c>
      <c r="F163" s="161"/>
      <c r="G163" s="162"/>
      <c r="H163" s="129" t="s">
        <v>813</v>
      </c>
      <c r="I163" s="131">
        <v>20.9</v>
      </c>
      <c r="J163" s="131"/>
      <c r="K163" s="132">
        <f t="shared" si="4"/>
        <v>20.9</v>
      </c>
      <c r="L163" s="108"/>
      <c r="M163" s="148" t="s">
        <v>164</v>
      </c>
    </row>
    <row r="164" spans="1:13">
      <c r="A164" s="107"/>
      <c r="B164" s="126">
        <v>300</v>
      </c>
      <c r="C164" s="127" t="s">
        <v>814</v>
      </c>
      <c r="D164" s="128" t="s">
        <v>845</v>
      </c>
      <c r="E164" s="128" t="s">
        <v>314</v>
      </c>
      <c r="F164" s="161"/>
      <c r="G164" s="162"/>
      <c r="H164" s="129" t="s">
        <v>815</v>
      </c>
      <c r="I164" s="131">
        <v>1.03</v>
      </c>
      <c r="J164" s="131"/>
      <c r="K164" s="132">
        <f t="shared" si="4"/>
        <v>309</v>
      </c>
      <c r="L164" s="108"/>
      <c r="M164" s="148" t="s">
        <v>164</v>
      </c>
    </row>
    <row r="165" spans="1:13" ht="24">
      <c r="A165" s="107"/>
      <c r="B165" s="126">
        <v>105</v>
      </c>
      <c r="C165" s="127" t="s">
        <v>816</v>
      </c>
      <c r="D165" s="128" t="s">
        <v>816</v>
      </c>
      <c r="E165" s="128" t="s">
        <v>107</v>
      </c>
      <c r="F165" s="161"/>
      <c r="G165" s="162"/>
      <c r="H165" s="129" t="s">
        <v>817</v>
      </c>
      <c r="I165" s="131">
        <v>0.3</v>
      </c>
      <c r="J165" s="131"/>
      <c r="K165" s="132">
        <f t="shared" si="4"/>
        <v>31.5</v>
      </c>
      <c r="L165" s="108"/>
      <c r="M165" s="148" t="s">
        <v>164</v>
      </c>
    </row>
    <row r="166" spans="1:13" ht="24">
      <c r="A166" s="107"/>
      <c r="B166" s="126">
        <v>60</v>
      </c>
      <c r="C166" s="127" t="s">
        <v>816</v>
      </c>
      <c r="D166" s="128" t="s">
        <v>816</v>
      </c>
      <c r="E166" s="128" t="s">
        <v>210</v>
      </c>
      <c r="F166" s="161"/>
      <c r="G166" s="162"/>
      <c r="H166" s="129" t="s">
        <v>817</v>
      </c>
      <c r="I166" s="131">
        <v>0.3</v>
      </c>
      <c r="J166" s="131"/>
      <c r="K166" s="132">
        <f t="shared" si="4"/>
        <v>18</v>
      </c>
      <c r="L166" s="108"/>
      <c r="M166" s="148" t="s">
        <v>164</v>
      </c>
    </row>
    <row r="167" spans="1:13" ht="24">
      <c r="A167" s="107"/>
      <c r="B167" s="126">
        <v>10</v>
      </c>
      <c r="C167" s="127" t="s">
        <v>816</v>
      </c>
      <c r="D167" s="128" t="s">
        <v>816</v>
      </c>
      <c r="E167" s="128" t="s">
        <v>263</v>
      </c>
      <c r="F167" s="161"/>
      <c r="G167" s="162"/>
      <c r="H167" s="129" t="s">
        <v>817</v>
      </c>
      <c r="I167" s="131">
        <v>0.3</v>
      </c>
      <c r="J167" s="131"/>
      <c r="K167" s="132">
        <f t="shared" si="4"/>
        <v>3</v>
      </c>
      <c r="L167" s="108"/>
      <c r="M167" s="148" t="s">
        <v>164</v>
      </c>
    </row>
    <row r="168" spans="1:13" ht="24">
      <c r="A168" s="107"/>
      <c r="B168" s="126">
        <v>10</v>
      </c>
      <c r="C168" s="127" t="s">
        <v>816</v>
      </c>
      <c r="D168" s="128" t="s">
        <v>816</v>
      </c>
      <c r="E168" s="128" t="s">
        <v>214</v>
      </c>
      <c r="F168" s="161"/>
      <c r="G168" s="162"/>
      <c r="H168" s="129" t="s">
        <v>817</v>
      </c>
      <c r="I168" s="131">
        <v>0.3</v>
      </c>
      <c r="J168" s="131"/>
      <c r="K168" s="132">
        <f t="shared" si="4"/>
        <v>3</v>
      </c>
      <c r="L168" s="108"/>
      <c r="M168" s="148" t="s">
        <v>164</v>
      </c>
    </row>
    <row r="169" spans="1:13" ht="24">
      <c r="A169" s="107"/>
      <c r="B169" s="126">
        <v>10</v>
      </c>
      <c r="C169" s="127" t="s">
        <v>816</v>
      </c>
      <c r="D169" s="128" t="s">
        <v>816</v>
      </c>
      <c r="E169" s="128" t="s">
        <v>310</v>
      </c>
      <c r="F169" s="161"/>
      <c r="G169" s="162"/>
      <c r="H169" s="129" t="s">
        <v>817</v>
      </c>
      <c r="I169" s="131">
        <v>0.3</v>
      </c>
      <c r="J169" s="131"/>
      <c r="K169" s="132">
        <f t="shared" si="4"/>
        <v>3</v>
      </c>
      <c r="L169" s="108"/>
      <c r="M169" s="148" t="s">
        <v>164</v>
      </c>
    </row>
    <row r="170" spans="1:13" ht="24">
      <c r="A170" s="107"/>
      <c r="B170" s="126">
        <v>21</v>
      </c>
      <c r="C170" s="127" t="s">
        <v>816</v>
      </c>
      <c r="D170" s="128" t="s">
        <v>816</v>
      </c>
      <c r="E170" s="128" t="s">
        <v>311</v>
      </c>
      <c r="F170" s="161"/>
      <c r="G170" s="162"/>
      <c r="H170" s="129" t="s">
        <v>817</v>
      </c>
      <c r="I170" s="131">
        <v>0.3</v>
      </c>
      <c r="J170" s="131"/>
      <c r="K170" s="132">
        <f t="shared" si="4"/>
        <v>6.3</v>
      </c>
      <c r="L170" s="108"/>
      <c r="M170" s="148" t="s">
        <v>164</v>
      </c>
    </row>
    <row r="171" spans="1:13" ht="24">
      <c r="A171" s="107"/>
      <c r="B171" s="126">
        <v>5</v>
      </c>
      <c r="C171" s="127" t="s">
        <v>818</v>
      </c>
      <c r="D171" s="128" t="s">
        <v>818</v>
      </c>
      <c r="E171" s="128" t="s">
        <v>107</v>
      </c>
      <c r="F171" s="161"/>
      <c r="G171" s="162"/>
      <c r="H171" s="129" t="s">
        <v>819</v>
      </c>
      <c r="I171" s="131">
        <v>0.38</v>
      </c>
      <c r="J171" s="131"/>
      <c r="K171" s="132">
        <f t="shared" si="4"/>
        <v>1.9</v>
      </c>
      <c r="L171" s="108"/>
      <c r="M171" s="148" t="s">
        <v>164</v>
      </c>
    </row>
    <row r="172" spans="1:13" ht="24">
      <c r="A172" s="107"/>
      <c r="B172" s="126">
        <v>20</v>
      </c>
      <c r="C172" s="127" t="s">
        <v>818</v>
      </c>
      <c r="D172" s="128" t="s">
        <v>818</v>
      </c>
      <c r="E172" s="128" t="s">
        <v>210</v>
      </c>
      <c r="F172" s="161"/>
      <c r="G172" s="162"/>
      <c r="H172" s="129" t="s">
        <v>819</v>
      </c>
      <c r="I172" s="131">
        <v>0.38</v>
      </c>
      <c r="J172" s="131"/>
      <c r="K172" s="132">
        <f t="shared" si="4"/>
        <v>7.6</v>
      </c>
      <c r="L172" s="108"/>
      <c r="M172" s="148" t="s">
        <v>164</v>
      </c>
    </row>
    <row r="173" spans="1:13" ht="24">
      <c r="A173" s="107"/>
      <c r="B173" s="126">
        <v>15</v>
      </c>
      <c r="C173" s="127" t="s">
        <v>818</v>
      </c>
      <c r="D173" s="128" t="s">
        <v>818</v>
      </c>
      <c r="E173" s="128" t="s">
        <v>263</v>
      </c>
      <c r="F173" s="161"/>
      <c r="G173" s="162"/>
      <c r="H173" s="129" t="s">
        <v>819</v>
      </c>
      <c r="I173" s="131">
        <v>0.38</v>
      </c>
      <c r="J173" s="131"/>
      <c r="K173" s="132">
        <f t="shared" si="4"/>
        <v>5.7</v>
      </c>
      <c r="L173" s="108"/>
      <c r="M173" s="148" t="s">
        <v>164</v>
      </c>
    </row>
    <row r="174" spans="1:13" ht="24">
      <c r="A174" s="107"/>
      <c r="B174" s="126">
        <v>30</v>
      </c>
      <c r="C174" s="127" t="s">
        <v>818</v>
      </c>
      <c r="D174" s="128" t="s">
        <v>818</v>
      </c>
      <c r="E174" s="128" t="s">
        <v>214</v>
      </c>
      <c r="F174" s="161"/>
      <c r="G174" s="162"/>
      <c r="H174" s="129" t="s">
        <v>819</v>
      </c>
      <c r="I174" s="131">
        <v>0.38</v>
      </c>
      <c r="J174" s="131"/>
      <c r="K174" s="132">
        <f t="shared" si="4"/>
        <v>11.4</v>
      </c>
      <c r="L174" s="108"/>
      <c r="M174" s="148" t="s">
        <v>164</v>
      </c>
    </row>
    <row r="175" spans="1:13" ht="24">
      <c r="A175" s="107"/>
      <c r="B175" s="126">
        <v>10</v>
      </c>
      <c r="C175" s="127" t="s">
        <v>818</v>
      </c>
      <c r="D175" s="128" t="s">
        <v>818</v>
      </c>
      <c r="E175" s="128" t="s">
        <v>265</v>
      </c>
      <c r="F175" s="161"/>
      <c r="G175" s="162"/>
      <c r="H175" s="129" t="s">
        <v>819</v>
      </c>
      <c r="I175" s="131">
        <v>0.38</v>
      </c>
      <c r="J175" s="131"/>
      <c r="K175" s="132">
        <f t="shared" si="4"/>
        <v>3.8</v>
      </c>
      <c r="L175" s="108"/>
      <c r="M175" s="148" t="s">
        <v>164</v>
      </c>
    </row>
    <row r="176" spans="1:13" ht="24">
      <c r="A176" s="107"/>
      <c r="B176" s="126">
        <v>10</v>
      </c>
      <c r="C176" s="127" t="s">
        <v>818</v>
      </c>
      <c r="D176" s="128" t="s">
        <v>818</v>
      </c>
      <c r="E176" s="128" t="s">
        <v>267</v>
      </c>
      <c r="F176" s="161"/>
      <c r="G176" s="162"/>
      <c r="H176" s="129" t="s">
        <v>819</v>
      </c>
      <c r="I176" s="131">
        <v>0.38</v>
      </c>
      <c r="J176" s="131"/>
      <c r="K176" s="132">
        <f t="shared" si="4"/>
        <v>3.8</v>
      </c>
      <c r="L176" s="108"/>
      <c r="M176" s="148" t="s">
        <v>164</v>
      </c>
    </row>
    <row r="177" spans="1:13" ht="36">
      <c r="A177" s="107"/>
      <c r="B177" s="126">
        <v>1</v>
      </c>
      <c r="C177" s="127" t="s">
        <v>820</v>
      </c>
      <c r="D177" s="128" t="s">
        <v>820</v>
      </c>
      <c r="E177" s="128" t="s">
        <v>699</v>
      </c>
      <c r="F177" s="161"/>
      <c r="G177" s="162"/>
      <c r="H177" s="129" t="s">
        <v>821</v>
      </c>
      <c r="I177" s="131">
        <v>22.19</v>
      </c>
      <c r="J177" s="131"/>
      <c r="K177" s="132">
        <f t="shared" si="4"/>
        <v>22.19</v>
      </c>
      <c r="L177" s="108"/>
      <c r="M177" s="148" t="s">
        <v>164</v>
      </c>
    </row>
    <row r="178" spans="1:13">
      <c r="A178" s="107"/>
      <c r="B178" s="126">
        <v>5</v>
      </c>
      <c r="C178" s="127" t="s">
        <v>822</v>
      </c>
      <c r="D178" s="128" t="s">
        <v>822</v>
      </c>
      <c r="E178" s="128" t="s">
        <v>273</v>
      </c>
      <c r="F178" s="161" t="s">
        <v>107</v>
      </c>
      <c r="G178" s="162"/>
      <c r="H178" s="129" t="s">
        <v>823</v>
      </c>
      <c r="I178" s="131">
        <v>0.7</v>
      </c>
      <c r="J178" s="131"/>
      <c r="K178" s="132">
        <f t="shared" si="4"/>
        <v>3.5</v>
      </c>
      <c r="L178" s="108"/>
      <c r="M178" s="148" t="s">
        <v>164</v>
      </c>
    </row>
    <row r="179" spans="1:13">
      <c r="A179" s="107"/>
      <c r="B179" s="126">
        <v>5</v>
      </c>
      <c r="C179" s="127" t="s">
        <v>822</v>
      </c>
      <c r="D179" s="128" t="s">
        <v>822</v>
      </c>
      <c r="E179" s="128" t="s">
        <v>273</v>
      </c>
      <c r="F179" s="161" t="s">
        <v>267</v>
      </c>
      <c r="G179" s="162"/>
      <c r="H179" s="129" t="s">
        <v>823</v>
      </c>
      <c r="I179" s="131">
        <v>0.7</v>
      </c>
      <c r="J179" s="131"/>
      <c r="K179" s="132">
        <f t="shared" si="4"/>
        <v>3.5</v>
      </c>
      <c r="L179" s="108"/>
      <c r="M179" s="148" t="s">
        <v>164</v>
      </c>
    </row>
    <row r="180" spans="1:13" ht="48">
      <c r="A180" s="107"/>
      <c r="B180" s="126">
        <v>1</v>
      </c>
      <c r="C180" s="127" t="s">
        <v>824</v>
      </c>
      <c r="D180" s="128" t="s">
        <v>824</v>
      </c>
      <c r="E180" s="128" t="s">
        <v>699</v>
      </c>
      <c r="F180" s="161"/>
      <c r="G180" s="162"/>
      <c r="H180" s="129" t="s">
        <v>852</v>
      </c>
      <c r="I180" s="131">
        <v>41.54</v>
      </c>
      <c r="J180" s="131"/>
      <c r="K180" s="132">
        <f t="shared" si="4"/>
        <v>41.54</v>
      </c>
      <c r="L180" s="108"/>
      <c r="M180" s="148" t="s">
        <v>164</v>
      </c>
    </row>
    <row r="181" spans="1:13" ht="48">
      <c r="A181" s="107"/>
      <c r="B181" s="126">
        <v>5</v>
      </c>
      <c r="C181" s="127" t="s">
        <v>825</v>
      </c>
      <c r="D181" s="128" t="s">
        <v>825</v>
      </c>
      <c r="E181" s="128" t="s">
        <v>25</v>
      </c>
      <c r="F181" s="161"/>
      <c r="G181" s="162"/>
      <c r="H181" s="129" t="s">
        <v>853</v>
      </c>
      <c r="I181" s="131">
        <v>9.19</v>
      </c>
      <c r="J181" s="131"/>
      <c r="K181" s="132">
        <f t="shared" si="4"/>
        <v>45.949999999999996</v>
      </c>
      <c r="L181" s="108"/>
      <c r="M181" s="148" t="s">
        <v>164</v>
      </c>
    </row>
    <row r="182" spans="1:13" ht="24">
      <c r="A182" s="107"/>
      <c r="B182" s="126">
        <v>1</v>
      </c>
      <c r="C182" s="127" t="s">
        <v>826</v>
      </c>
      <c r="D182" s="128" t="s">
        <v>826</v>
      </c>
      <c r="E182" s="128"/>
      <c r="F182" s="161"/>
      <c r="G182" s="162"/>
      <c r="H182" s="129" t="s">
        <v>827</v>
      </c>
      <c r="I182" s="131">
        <v>38.590000000000003</v>
      </c>
      <c r="J182" s="131"/>
      <c r="K182" s="132">
        <f t="shared" si="4"/>
        <v>38.590000000000003</v>
      </c>
      <c r="L182" s="108"/>
      <c r="M182" s="148" t="s">
        <v>164</v>
      </c>
    </row>
    <row r="183" spans="1:13" ht="24">
      <c r="A183" s="107"/>
      <c r="B183" s="126">
        <v>100</v>
      </c>
      <c r="C183" s="127" t="s">
        <v>828</v>
      </c>
      <c r="D183" s="128" t="s">
        <v>828</v>
      </c>
      <c r="E183" s="128" t="s">
        <v>25</v>
      </c>
      <c r="F183" s="161"/>
      <c r="G183" s="162"/>
      <c r="H183" s="129" t="s">
        <v>829</v>
      </c>
      <c r="I183" s="131">
        <v>0.93</v>
      </c>
      <c r="J183" s="131"/>
      <c r="K183" s="132">
        <f t="shared" si="4"/>
        <v>93</v>
      </c>
      <c r="L183" s="108"/>
      <c r="M183" s="148" t="s">
        <v>164</v>
      </c>
    </row>
    <row r="184" spans="1:13" ht="24.75" thickBot="1">
      <c r="A184" s="107"/>
      <c r="B184" s="102">
        <v>1</v>
      </c>
      <c r="C184" s="10" t="s">
        <v>830</v>
      </c>
      <c r="D184" s="111" t="s">
        <v>830</v>
      </c>
      <c r="E184" s="111"/>
      <c r="F184" s="174"/>
      <c r="G184" s="175"/>
      <c r="H184" s="11" t="s">
        <v>831</v>
      </c>
      <c r="I184" s="12">
        <v>17.489999999999998</v>
      </c>
      <c r="J184" s="12"/>
      <c r="K184" s="103">
        <f t="shared" si="4"/>
        <v>17.489999999999998</v>
      </c>
      <c r="L184" s="108"/>
      <c r="M184" s="148" t="s">
        <v>164</v>
      </c>
    </row>
    <row r="185" spans="1:13" ht="14.25" thickTop="1" thickBot="1">
      <c r="A185" s="107"/>
      <c r="B185" s="140"/>
      <c r="C185" s="136"/>
      <c r="D185" s="136"/>
      <c r="E185" s="136"/>
      <c r="F185" s="171"/>
      <c r="G185" s="171"/>
      <c r="H185" s="136" t="s">
        <v>856</v>
      </c>
      <c r="I185" s="136"/>
      <c r="J185" s="136"/>
      <c r="K185" s="137"/>
      <c r="L185" s="108"/>
    </row>
    <row r="186" spans="1:13" ht="13.5" thickTop="1">
      <c r="A186" s="107"/>
      <c r="B186" s="120">
        <v>20</v>
      </c>
      <c r="C186" s="121" t="s">
        <v>857</v>
      </c>
      <c r="D186" s="128"/>
      <c r="E186" s="138" t="s">
        <v>866</v>
      </c>
      <c r="F186" s="161"/>
      <c r="G186" s="162"/>
      <c r="H186" s="122" t="s">
        <v>875</v>
      </c>
      <c r="I186" s="131">
        <f>ROUND(J186*1.5796,2)</f>
        <v>0.41</v>
      </c>
      <c r="J186" s="131">
        <f>0.26</f>
        <v>0.26</v>
      </c>
      <c r="K186" s="132">
        <f t="shared" ref="K186:K207" si="5">I186*B186</f>
        <v>8.1999999999999993</v>
      </c>
      <c r="L186" s="108"/>
      <c r="M186" s="148" t="s">
        <v>164</v>
      </c>
    </row>
    <row r="187" spans="1:13">
      <c r="A187" s="107"/>
      <c r="B187" s="120">
        <v>300</v>
      </c>
      <c r="C187" s="121" t="s">
        <v>857</v>
      </c>
      <c r="D187" s="128"/>
      <c r="E187" s="138" t="s">
        <v>867</v>
      </c>
      <c r="F187" s="161"/>
      <c r="G187" s="162"/>
      <c r="H187" s="122" t="s">
        <v>875</v>
      </c>
      <c r="I187" s="131">
        <f t="shared" ref="I187:I207" si="6">ROUND(J187*1.5796,2)</f>
        <v>0.41</v>
      </c>
      <c r="J187" s="131">
        <v>0.26</v>
      </c>
      <c r="K187" s="132">
        <f t="shared" si="5"/>
        <v>122.99999999999999</v>
      </c>
      <c r="L187" s="108"/>
      <c r="M187" s="148" t="s">
        <v>164</v>
      </c>
    </row>
    <row r="188" spans="1:13">
      <c r="A188" s="107"/>
      <c r="B188" s="120">
        <v>15</v>
      </c>
      <c r="C188" s="121" t="s">
        <v>857</v>
      </c>
      <c r="D188" s="128"/>
      <c r="E188" s="138" t="s">
        <v>868</v>
      </c>
      <c r="F188" s="161"/>
      <c r="G188" s="162"/>
      <c r="H188" s="122" t="s">
        <v>875</v>
      </c>
      <c r="I188" s="131">
        <f t="shared" si="6"/>
        <v>0.41</v>
      </c>
      <c r="J188" s="131">
        <v>0.26</v>
      </c>
      <c r="K188" s="132">
        <f t="shared" si="5"/>
        <v>6.1499999999999995</v>
      </c>
      <c r="L188" s="108"/>
      <c r="M188" s="148" t="s">
        <v>164</v>
      </c>
    </row>
    <row r="189" spans="1:13">
      <c r="A189" s="107"/>
      <c r="B189" s="120">
        <v>25</v>
      </c>
      <c r="C189" s="121" t="s">
        <v>857</v>
      </c>
      <c r="D189" s="128"/>
      <c r="E189" s="138" t="s">
        <v>869</v>
      </c>
      <c r="F189" s="161"/>
      <c r="G189" s="162"/>
      <c r="H189" s="122" t="s">
        <v>875</v>
      </c>
      <c r="I189" s="131">
        <f t="shared" si="6"/>
        <v>0.41</v>
      </c>
      <c r="J189" s="131">
        <v>0.26</v>
      </c>
      <c r="K189" s="132">
        <f t="shared" si="5"/>
        <v>10.25</v>
      </c>
      <c r="L189" s="108"/>
      <c r="M189" s="148" t="s">
        <v>164</v>
      </c>
    </row>
    <row r="190" spans="1:13">
      <c r="A190" s="107"/>
      <c r="B190" s="120">
        <v>20</v>
      </c>
      <c r="C190" s="121" t="s">
        <v>857</v>
      </c>
      <c r="D190" s="128"/>
      <c r="E190" s="138" t="s">
        <v>870</v>
      </c>
      <c r="F190" s="161"/>
      <c r="G190" s="162"/>
      <c r="H190" s="122" t="s">
        <v>875</v>
      </c>
      <c r="I190" s="131">
        <f t="shared" si="6"/>
        <v>0.41</v>
      </c>
      <c r="J190" s="131">
        <v>0.26</v>
      </c>
      <c r="K190" s="132">
        <f t="shared" si="5"/>
        <v>8.1999999999999993</v>
      </c>
      <c r="L190" s="108"/>
      <c r="M190" s="148" t="s">
        <v>164</v>
      </c>
    </row>
    <row r="191" spans="1:13" ht="25.5" customHeight="1">
      <c r="A191" s="107"/>
      <c r="B191" s="120">
        <v>100</v>
      </c>
      <c r="C191" s="121" t="s">
        <v>858</v>
      </c>
      <c r="D191" s="128"/>
      <c r="E191" s="138" t="s">
        <v>867</v>
      </c>
      <c r="F191" s="161"/>
      <c r="G191" s="162"/>
      <c r="H191" s="122" t="s">
        <v>876</v>
      </c>
      <c r="I191" s="131">
        <f t="shared" si="6"/>
        <v>0.77</v>
      </c>
      <c r="J191" s="131">
        <v>0.49</v>
      </c>
      <c r="K191" s="132">
        <f t="shared" si="5"/>
        <v>77</v>
      </c>
      <c r="L191" s="108"/>
      <c r="M191" s="148" t="s">
        <v>164</v>
      </c>
    </row>
    <row r="192" spans="1:13" ht="23.25" customHeight="1">
      <c r="A192" s="107"/>
      <c r="B192" s="120">
        <v>35</v>
      </c>
      <c r="C192" s="121" t="s">
        <v>858</v>
      </c>
      <c r="D192" s="128"/>
      <c r="E192" s="138" t="s">
        <v>869</v>
      </c>
      <c r="F192" s="161"/>
      <c r="G192" s="162"/>
      <c r="H192" s="122" t="s">
        <v>876</v>
      </c>
      <c r="I192" s="131">
        <f t="shared" si="6"/>
        <v>0.77</v>
      </c>
      <c r="J192" s="131">
        <v>0.49</v>
      </c>
      <c r="K192" s="132">
        <f t="shared" si="5"/>
        <v>26.95</v>
      </c>
      <c r="L192" s="108"/>
      <c r="M192" s="148" t="s">
        <v>164</v>
      </c>
    </row>
    <row r="193" spans="1:13" ht="24">
      <c r="A193" s="107"/>
      <c r="B193" s="120">
        <v>10</v>
      </c>
      <c r="C193" s="121" t="s">
        <v>859</v>
      </c>
      <c r="D193" s="128"/>
      <c r="E193" s="138" t="s">
        <v>871</v>
      </c>
      <c r="F193" s="161"/>
      <c r="G193" s="162"/>
      <c r="H193" s="122" t="s">
        <v>877</v>
      </c>
      <c r="I193" s="131">
        <f t="shared" si="6"/>
        <v>0.38</v>
      </c>
      <c r="J193" s="131">
        <v>0.24</v>
      </c>
      <c r="K193" s="132">
        <f t="shared" si="5"/>
        <v>3.8</v>
      </c>
      <c r="L193" s="108"/>
      <c r="M193" s="148" t="s">
        <v>164</v>
      </c>
    </row>
    <row r="194" spans="1:13" ht="24">
      <c r="A194" s="107"/>
      <c r="B194" s="120">
        <v>30</v>
      </c>
      <c r="C194" s="121" t="s">
        <v>859</v>
      </c>
      <c r="D194" s="128"/>
      <c r="E194" s="138" t="s">
        <v>867</v>
      </c>
      <c r="F194" s="161"/>
      <c r="G194" s="162"/>
      <c r="H194" s="122" t="s">
        <v>877</v>
      </c>
      <c r="I194" s="131">
        <f t="shared" si="6"/>
        <v>0.38</v>
      </c>
      <c r="J194" s="131">
        <v>0.24</v>
      </c>
      <c r="K194" s="132">
        <f t="shared" si="5"/>
        <v>11.4</v>
      </c>
      <c r="L194" s="108"/>
      <c r="M194" s="148" t="s">
        <v>164</v>
      </c>
    </row>
    <row r="195" spans="1:13" ht="24">
      <c r="A195" s="107"/>
      <c r="B195" s="120">
        <v>10</v>
      </c>
      <c r="C195" s="121" t="s">
        <v>859</v>
      </c>
      <c r="D195" s="128"/>
      <c r="E195" s="138" t="s">
        <v>872</v>
      </c>
      <c r="F195" s="161"/>
      <c r="G195" s="162"/>
      <c r="H195" s="122" t="s">
        <v>877</v>
      </c>
      <c r="I195" s="131">
        <f t="shared" si="6"/>
        <v>0.38</v>
      </c>
      <c r="J195" s="131">
        <v>0.24</v>
      </c>
      <c r="K195" s="132">
        <f t="shared" si="5"/>
        <v>3.8</v>
      </c>
      <c r="L195" s="108"/>
      <c r="M195" s="148" t="s">
        <v>164</v>
      </c>
    </row>
    <row r="196" spans="1:13" ht="24">
      <c r="A196" s="107"/>
      <c r="B196" s="120">
        <v>15</v>
      </c>
      <c r="C196" s="121" t="s">
        <v>859</v>
      </c>
      <c r="D196" s="128"/>
      <c r="E196" s="138" t="s">
        <v>873</v>
      </c>
      <c r="F196" s="161"/>
      <c r="G196" s="162"/>
      <c r="H196" s="122" t="s">
        <v>877</v>
      </c>
      <c r="I196" s="131">
        <f t="shared" si="6"/>
        <v>0.38</v>
      </c>
      <c r="J196" s="131">
        <v>0.24</v>
      </c>
      <c r="K196" s="132">
        <f t="shared" si="5"/>
        <v>5.7</v>
      </c>
      <c r="L196" s="108"/>
      <c r="M196" s="148" t="s">
        <v>164</v>
      </c>
    </row>
    <row r="197" spans="1:13" ht="24">
      <c r="A197" s="107"/>
      <c r="B197" s="120">
        <v>25</v>
      </c>
      <c r="C197" s="121" t="s">
        <v>860</v>
      </c>
      <c r="D197" s="128"/>
      <c r="E197" s="138" t="s">
        <v>871</v>
      </c>
      <c r="F197" s="161"/>
      <c r="G197" s="162"/>
      <c r="H197" s="122" t="s">
        <v>878</v>
      </c>
      <c r="I197" s="131">
        <f t="shared" si="6"/>
        <v>0.98</v>
      </c>
      <c r="J197" s="131">
        <v>0.62</v>
      </c>
      <c r="K197" s="132">
        <f t="shared" si="5"/>
        <v>24.5</v>
      </c>
      <c r="L197" s="108"/>
      <c r="M197" s="148" t="s">
        <v>164</v>
      </c>
    </row>
    <row r="198" spans="1:13" ht="24">
      <c r="A198" s="107"/>
      <c r="B198" s="120">
        <v>10</v>
      </c>
      <c r="C198" s="121" t="s">
        <v>860</v>
      </c>
      <c r="D198" s="128"/>
      <c r="E198" s="138" t="s">
        <v>874</v>
      </c>
      <c r="F198" s="161"/>
      <c r="G198" s="162"/>
      <c r="H198" s="122" t="s">
        <v>878</v>
      </c>
      <c r="I198" s="131">
        <f t="shared" si="6"/>
        <v>0.98</v>
      </c>
      <c r="J198" s="131">
        <v>0.62</v>
      </c>
      <c r="K198" s="132">
        <f t="shared" si="5"/>
        <v>9.8000000000000007</v>
      </c>
      <c r="L198" s="108"/>
      <c r="M198" s="148" t="s">
        <v>164</v>
      </c>
    </row>
    <row r="199" spans="1:13" ht="24">
      <c r="A199" s="107"/>
      <c r="B199" s="120">
        <v>10</v>
      </c>
      <c r="C199" s="121" t="s">
        <v>860</v>
      </c>
      <c r="D199" s="128"/>
      <c r="E199" s="138" t="s">
        <v>867</v>
      </c>
      <c r="F199" s="161"/>
      <c r="G199" s="162"/>
      <c r="H199" s="122" t="s">
        <v>878</v>
      </c>
      <c r="I199" s="131">
        <f t="shared" si="6"/>
        <v>0.98</v>
      </c>
      <c r="J199" s="131">
        <v>0.62</v>
      </c>
      <c r="K199" s="132">
        <f t="shared" si="5"/>
        <v>9.8000000000000007</v>
      </c>
      <c r="L199" s="108"/>
      <c r="M199" s="148" t="s">
        <v>164</v>
      </c>
    </row>
    <row r="200" spans="1:13" ht="24">
      <c r="A200" s="107"/>
      <c r="B200" s="120">
        <v>1</v>
      </c>
      <c r="C200" s="121" t="s">
        <v>861</v>
      </c>
      <c r="D200" s="128"/>
      <c r="E200" s="138" t="s">
        <v>867</v>
      </c>
      <c r="F200" s="161"/>
      <c r="G200" s="162"/>
      <c r="H200" s="122" t="s">
        <v>879</v>
      </c>
      <c r="I200" s="131">
        <f t="shared" si="6"/>
        <v>41.34</v>
      </c>
      <c r="J200" s="131">
        <v>26.17</v>
      </c>
      <c r="K200" s="132">
        <f t="shared" si="5"/>
        <v>41.34</v>
      </c>
      <c r="L200" s="108"/>
      <c r="M200" s="148" t="s">
        <v>164</v>
      </c>
    </row>
    <row r="201" spans="1:13" ht="24">
      <c r="A201" s="107"/>
      <c r="B201" s="120">
        <v>25</v>
      </c>
      <c r="C201" s="121" t="s">
        <v>862</v>
      </c>
      <c r="D201" s="128"/>
      <c r="E201" s="138" t="s">
        <v>874</v>
      </c>
      <c r="F201" s="161"/>
      <c r="G201" s="162"/>
      <c r="H201" s="122" t="s">
        <v>880</v>
      </c>
      <c r="I201" s="131">
        <f t="shared" si="6"/>
        <v>0.98</v>
      </c>
      <c r="J201" s="131">
        <v>0.62</v>
      </c>
      <c r="K201" s="132">
        <f t="shared" si="5"/>
        <v>24.5</v>
      </c>
      <c r="L201" s="108"/>
      <c r="M201" s="148" t="s">
        <v>164</v>
      </c>
    </row>
    <row r="202" spans="1:13" ht="24">
      <c r="A202" s="107"/>
      <c r="B202" s="120">
        <v>25</v>
      </c>
      <c r="C202" s="121" t="s">
        <v>862</v>
      </c>
      <c r="D202" s="128"/>
      <c r="E202" s="138" t="s">
        <v>871</v>
      </c>
      <c r="F202" s="161"/>
      <c r="G202" s="162"/>
      <c r="H202" s="122" t="s">
        <v>880</v>
      </c>
      <c r="I202" s="131">
        <f t="shared" si="6"/>
        <v>0.98</v>
      </c>
      <c r="J202" s="131">
        <v>0.62</v>
      </c>
      <c r="K202" s="132">
        <f t="shared" si="5"/>
        <v>24.5</v>
      </c>
      <c r="L202" s="108"/>
      <c r="M202" s="148" t="s">
        <v>164</v>
      </c>
    </row>
    <row r="203" spans="1:13" ht="24">
      <c r="A203" s="107"/>
      <c r="B203" s="120">
        <v>35</v>
      </c>
      <c r="C203" s="121" t="s">
        <v>862</v>
      </c>
      <c r="D203" s="128"/>
      <c r="E203" s="138" t="s">
        <v>867</v>
      </c>
      <c r="F203" s="161"/>
      <c r="G203" s="162"/>
      <c r="H203" s="122" t="s">
        <v>880</v>
      </c>
      <c r="I203" s="131">
        <f t="shared" si="6"/>
        <v>0.98</v>
      </c>
      <c r="J203" s="131">
        <v>0.62</v>
      </c>
      <c r="K203" s="132">
        <f t="shared" si="5"/>
        <v>34.299999999999997</v>
      </c>
      <c r="L203" s="108"/>
      <c r="M203" s="148" t="s">
        <v>164</v>
      </c>
    </row>
    <row r="204" spans="1:13" ht="36">
      <c r="A204" s="107"/>
      <c r="B204" s="120">
        <v>4</v>
      </c>
      <c r="C204" s="121" t="s">
        <v>863</v>
      </c>
      <c r="D204" s="128"/>
      <c r="E204" s="138" t="s">
        <v>867</v>
      </c>
      <c r="F204" s="161"/>
      <c r="G204" s="162"/>
      <c r="H204" s="122" t="s">
        <v>881</v>
      </c>
      <c r="I204" s="131">
        <f t="shared" si="6"/>
        <v>35.68</v>
      </c>
      <c r="J204" s="131">
        <v>22.59</v>
      </c>
      <c r="K204" s="132">
        <f t="shared" si="5"/>
        <v>142.72</v>
      </c>
      <c r="L204" s="108"/>
      <c r="M204" s="148" t="s">
        <v>164</v>
      </c>
    </row>
    <row r="205" spans="1:13" ht="36">
      <c r="A205" s="107"/>
      <c r="B205" s="120">
        <v>4</v>
      </c>
      <c r="C205" s="121" t="s">
        <v>864</v>
      </c>
      <c r="D205" s="128"/>
      <c r="E205" s="138" t="s">
        <v>867</v>
      </c>
      <c r="F205" s="161"/>
      <c r="G205" s="162"/>
      <c r="H205" s="122" t="s">
        <v>882</v>
      </c>
      <c r="I205" s="131">
        <f t="shared" si="6"/>
        <v>26.52</v>
      </c>
      <c r="J205" s="131">
        <v>16.79</v>
      </c>
      <c r="K205" s="132">
        <f t="shared" si="5"/>
        <v>106.08</v>
      </c>
      <c r="L205" s="108"/>
      <c r="M205" s="148" t="s">
        <v>164</v>
      </c>
    </row>
    <row r="206" spans="1:13" ht="24">
      <c r="A206" s="107"/>
      <c r="B206" s="120">
        <v>15</v>
      </c>
      <c r="C206" s="121" t="s">
        <v>865</v>
      </c>
      <c r="D206" s="128"/>
      <c r="E206" s="138" t="s">
        <v>871</v>
      </c>
      <c r="F206" s="161"/>
      <c r="G206" s="162"/>
      <c r="H206" s="122" t="s">
        <v>883</v>
      </c>
      <c r="I206" s="131">
        <f t="shared" si="6"/>
        <v>0.74</v>
      </c>
      <c r="J206" s="131">
        <v>0.47</v>
      </c>
      <c r="K206" s="132">
        <f t="shared" si="5"/>
        <v>11.1</v>
      </c>
      <c r="L206" s="108"/>
      <c r="M206" s="148" t="s">
        <v>164</v>
      </c>
    </row>
    <row r="207" spans="1:13" ht="24">
      <c r="A207" s="107"/>
      <c r="B207" s="123">
        <v>15</v>
      </c>
      <c r="C207" s="124" t="s">
        <v>865</v>
      </c>
      <c r="D207" s="111"/>
      <c r="E207" s="139" t="s">
        <v>873</v>
      </c>
      <c r="F207" s="174"/>
      <c r="G207" s="175"/>
      <c r="H207" s="125" t="s">
        <v>883</v>
      </c>
      <c r="I207" s="12">
        <f t="shared" si="6"/>
        <v>0.74</v>
      </c>
      <c r="J207" s="12">
        <v>0.47</v>
      </c>
      <c r="K207" s="103">
        <f t="shared" si="5"/>
        <v>11.1</v>
      </c>
      <c r="L207" s="108"/>
      <c r="M207" s="148" t="s">
        <v>164</v>
      </c>
    </row>
    <row r="208" spans="1:13">
      <c r="A208" s="107"/>
      <c r="B208" s="130"/>
      <c r="C208" s="130"/>
      <c r="D208" s="130"/>
      <c r="E208" s="130"/>
      <c r="F208" s="130"/>
      <c r="G208" s="130"/>
      <c r="H208" s="130"/>
      <c r="I208" s="133" t="s">
        <v>255</v>
      </c>
      <c r="J208" s="133"/>
      <c r="K208" s="134">
        <f>SUM(K23:K207)</f>
        <v>4198.6699999999983</v>
      </c>
      <c r="L208" s="108"/>
    </row>
    <row r="209" spans="1:12">
      <c r="A209" s="107"/>
      <c r="B209" s="130"/>
      <c r="C209" s="130"/>
      <c r="D209" s="130"/>
      <c r="E209" s="130"/>
      <c r="F209" s="130"/>
      <c r="G209" s="130"/>
      <c r="H209" s="130"/>
      <c r="I209" s="133" t="s">
        <v>884</v>
      </c>
      <c r="J209" s="133"/>
      <c r="K209" s="134">
        <f>K208*-0.3</f>
        <v>-1259.6009999999994</v>
      </c>
      <c r="L209" s="108"/>
    </row>
    <row r="210" spans="1:12" outlineLevel="1">
      <c r="A210" s="107"/>
      <c r="B210" s="130"/>
      <c r="C210" s="130"/>
      <c r="D210" s="130"/>
      <c r="E210" s="130"/>
      <c r="F210" s="130"/>
      <c r="G210" s="130"/>
      <c r="H210" s="130"/>
      <c r="I210" s="133" t="s">
        <v>885</v>
      </c>
      <c r="J210" s="133"/>
      <c r="K210" s="134">
        <v>0</v>
      </c>
      <c r="L210" s="108"/>
    </row>
    <row r="211" spans="1:12">
      <c r="A211" s="107"/>
      <c r="B211" s="130"/>
      <c r="C211" s="130"/>
      <c r="D211" s="130"/>
      <c r="E211" s="130"/>
      <c r="F211" s="130"/>
      <c r="G211" s="130"/>
      <c r="H211" s="130"/>
      <c r="I211" s="133" t="s">
        <v>888</v>
      </c>
      <c r="J211" s="133"/>
      <c r="K211" s="134">
        <f>SUM(K208:K210)</f>
        <v>2939.0689999999986</v>
      </c>
      <c r="L211" s="108"/>
    </row>
    <row r="212" spans="1:12">
      <c r="A212" s="107"/>
      <c r="B212" s="130"/>
      <c r="C212" s="130"/>
      <c r="D212" s="130"/>
      <c r="E212" s="130"/>
      <c r="F212" s="130"/>
      <c r="G212" s="130"/>
      <c r="H212" s="130"/>
      <c r="I212" s="133" t="s">
        <v>889</v>
      </c>
      <c r="J212" s="133"/>
      <c r="K212" s="134">
        <f>K211/1.5796</f>
        <v>1860.6413015953399</v>
      </c>
      <c r="L212" s="108"/>
    </row>
    <row r="213" spans="1:12">
      <c r="A213" s="6"/>
      <c r="B213" s="7"/>
      <c r="C213" s="7"/>
      <c r="D213" s="7"/>
      <c r="E213" s="7"/>
      <c r="F213" s="7"/>
      <c r="G213" s="7"/>
      <c r="H213" s="7" t="s">
        <v>890</v>
      </c>
      <c r="I213" s="7"/>
      <c r="J213" s="7"/>
      <c r="K213" s="7"/>
      <c r="L213" s="8"/>
    </row>
    <row r="214" spans="1:12">
      <c r="H214" s="1"/>
      <c r="I214" s="88"/>
      <c r="J214" s="88"/>
    </row>
    <row r="215" spans="1:12">
      <c r="H215" s="1" t="s">
        <v>891</v>
      </c>
      <c r="I215" s="150">
        <v>2743.39</v>
      </c>
      <c r="J215" s="88"/>
    </row>
    <row r="216" spans="1:12">
      <c r="H216" s="149" t="s">
        <v>892</v>
      </c>
      <c r="I216" s="151">
        <f>I215-K212</f>
        <v>882.74869840465999</v>
      </c>
      <c r="J216" s="88"/>
    </row>
    <row r="217" spans="1:12">
      <c r="H217" s="1"/>
      <c r="I217" s="88"/>
      <c r="J217" s="88"/>
    </row>
  </sheetData>
  <mergeCells count="190">
    <mergeCell ref="F204:G204"/>
    <mergeCell ref="F205:G205"/>
    <mergeCell ref="F206:G206"/>
    <mergeCell ref="F207:G207"/>
    <mergeCell ref="F198:G198"/>
    <mergeCell ref="F199:G199"/>
    <mergeCell ref="F200:G200"/>
    <mergeCell ref="F201:G201"/>
    <mergeCell ref="F202:G202"/>
    <mergeCell ref="F203:G203"/>
    <mergeCell ref="F192:G192"/>
    <mergeCell ref="F193:G193"/>
    <mergeCell ref="F194:G194"/>
    <mergeCell ref="F195:G195"/>
    <mergeCell ref="F196:G196"/>
    <mergeCell ref="F197:G197"/>
    <mergeCell ref="F186:G186"/>
    <mergeCell ref="F187:G187"/>
    <mergeCell ref="F188:G188"/>
    <mergeCell ref="F189:G189"/>
    <mergeCell ref="F190:G190"/>
    <mergeCell ref="F191:G191"/>
    <mergeCell ref="F180:G180"/>
    <mergeCell ref="F181:G181"/>
    <mergeCell ref="F182:G182"/>
    <mergeCell ref="F183:G183"/>
    <mergeCell ref="F184:G184"/>
    <mergeCell ref="F185:G185"/>
    <mergeCell ref="F174:G174"/>
    <mergeCell ref="F175:G175"/>
    <mergeCell ref="F176:G176"/>
    <mergeCell ref="F177:G177"/>
    <mergeCell ref="F178:G178"/>
    <mergeCell ref="F179:G179"/>
    <mergeCell ref="F168:G168"/>
    <mergeCell ref="F169:G169"/>
    <mergeCell ref="F170:G170"/>
    <mergeCell ref="F171:G171"/>
    <mergeCell ref="F172:G172"/>
    <mergeCell ref="F173:G173"/>
    <mergeCell ref="F162:G162"/>
    <mergeCell ref="F163:G163"/>
    <mergeCell ref="F164:G164"/>
    <mergeCell ref="F165:G165"/>
    <mergeCell ref="F166:G166"/>
    <mergeCell ref="F167:G167"/>
    <mergeCell ref="F156:G156"/>
    <mergeCell ref="F157:G157"/>
    <mergeCell ref="F158:G158"/>
    <mergeCell ref="F159:G159"/>
    <mergeCell ref="F160:G160"/>
    <mergeCell ref="F161:G161"/>
    <mergeCell ref="F150:G150"/>
    <mergeCell ref="F151:G151"/>
    <mergeCell ref="F152:G152"/>
    <mergeCell ref="F153:G153"/>
    <mergeCell ref="F154:G154"/>
    <mergeCell ref="F155:G155"/>
    <mergeCell ref="F144:G144"/>
    <mergeCell ref="F145:G145"/>
    <mergeCell ref="F146:G146"/>
    <mergeCell ref="F147:G147"/>
    <mergeCell ref="F148:G148"/>
    <mergeCell ref="F149:G149"/>
    <mergeCell ref="F138:G138"/>
    <mergeCell ref="F139:G139"/>
    <mergeCell ref="F140:G140"/>
    <mergeCell ref="F141:G141"/>
    <mergeCell ref="F142:G142"/>
    <mergeCell ref="F143:G143"/>
    <mergeCell ref="F132:G132"/>
    <mergeCell ref="F133:G133"/>
    <mergeCell ref="F134:G134"/>
    <mergeCell ref="F135:G135"/>
    <mergeCell ref="F136:G136"/>
    <mergeCell ref="F137:G137"/>
    <mergeCell ref="F126:G126"/>
    <mergeCell ref="F127:G127"/>
    <mergeCell ref="F128:G128"/>
    <mergeCell ref="F129:G129"/>
    <mergeCell ref="F130:G130"/>
    <mergeCell ref="F131:G131"/>
    <mergeCell ref="F120:G120"/>
    <mergeCell ref="F121:G121"/>
    <mergeCell ref="F122:G122"/>
    <mergeCell ref="F123:G123"/>
    <mergeCell ref="F124:G124"/>
    <mergeCell ref="F125:G125"/>
    <mergeCell ref="F114:G114"/>
    <mergeCell ref="F115:G115"/>
    <mergeCell ref="F116:G116"/>
    <mergeCell ref="F117:G117"/>
    <mergeCell ref="F118:G118"/>
    <mergeCell ref="F119:G119"/>
    <mergeCell ref="F108:G108"/>
    <mergeCell ref="F109:G109"/>
    <mergeCell ref="F110:G110"/>
    <mergeCell ref="F111:G111"/>
    <mergeCell ref="F112:G112"/>
    <mergeCell ref="F113:G113"/>
    <mergeCell ref="F102:G102"/>
    <mergeCell ref="F103:G103"/>
    <mergeCell ref="F104:G104"/>
    <mergeCell ref="F105:G105"/>
    <mergeCell ref="F106:G106"/>
    <mergeCell ref="F107:G107"/>
    <mergeCell ref="F96:G96"/>
    <mergeCell ref="F97:G97"/>
    <mergeCell ref="F98:G98"/>
    <mergeCell ref="F99:G99"/>
    <mergeCell ref="F100:G100"/>
    <mergeCell ref="F101:G101"/>
    <mergeCell ref="F90:G90"/>
    <mergeCell ref="F91:G91"/>
    <mergeCell ref="F92:G92"/>
    <mergeCell ref="F93:G93"/>
    <mergeCell ref="F94:G94"/>
    <mergeCell ref="F95:G95"/>
    <mergeCell ref="F84:G84"/>
    <mergeCell ref="F85:G85"/>
    <mergeCell ref="F86:G86"/>
    <mergeCell ref="F87:G87"/>
    <mergeCell ref="F88:G88"/>
    <mergeCell ref="F89:G89"/>
    <mergeCell ref="F78:G78"/>
    <mergeCell ref="F79:G79"/>
    <mergeCell ref="F80:G80"/>
    <mergeCell ref="F81:G81"/>
    <mergeCell ref="F82:G82"/>
    <mergeCell ref="F83:G83"/>
    <mergeCell ref="F72:G72"/>
    <mergeCell ref="F73:G73"/>
    <mergeCell ref="F74:G74"/>
    <mergeCell ref="F75:G75"/>
    <mergeCell ref="F76:G76"/>
    <mergeCell ref="F77:G77"/>
    <mergeCell ref="F66:G66"/>
    <mergeCell ref="F67:G67"/>
    <mergeCell ref="F68:G68"/>
    <mergeCell ref="F69:G69"/>
    <mergeCell ref="F70:G70"/>
    <mergeCell ref="F71:G71"/>
    <mergeCell ref="F60:G60"/>
    <mergeCell ref="F61:G61"/>
    <mergeCell ref="F62:G62"/>
    <mergeCell ref="F63:G63"/>
    <mergeCell ref="F64:G64"/>
    <mergeCell ref="F65:G65"/>
    <mergeCell ref="F54:G54"/>
    <mergeCell ref="F55:G55"/>
    <mergeCell ref="F56:G56"/>
    <mergeCell ref="F57:G57"/>
    <mergeCell ref="F58:G58"/>
    <mergeCell ref="F59:G59"/>
    <mergeCell ref="F48:G48"/>
    <mergeCell ref="F49:G49"/>
    <mergeCell ref="F50:G50"/>
    <mergeCell ref="F51:G51"/>
    <mergeCell ref="F52:G52"/>
    <mergeCell ref="F53:G53"/>
    <mergeCell ref="F42:G42"/>
    <mergeCell ref="F43:G43"/>
    <mergeCell ref="F44:G44"/>
    <mergeCell ref="F45:G45"/>
    <mergeCell ref="F46:G46"/>
    <mergeCell ref="F47:G47"/>
    <mergeCell ref="F36:G36"/>
    <mergeCell ref="F37:G37"/>
    <mergeCell ref="F38:G38"/>
    <mergeCell ref="F39:G39"/>
    <mergeCell ref="F40:G40"/>
    <mergeCell ref="F41:G41"/>
    <mergeCell ref="F30:G30"/>
    <mergeCell ref="F31:G31"/>
    <mergeCell ref="F32:G32"/>
    <mergeCell ref="F33:G33"/>
    <mergeCell ref="F34:G34"/>
    <mergeCell ref="F35:G35"/>
    <mergeCell ref="F24:G24"/>
    <mergeCell ref="F25:G25"/>
    <mergeCell ref="F26:G26"/>
    <mergeCell ref="F27:G27"/>
    <mergeCell ref="F28:G28"/>
    <mergeCell ref="F29:G29"/>
    <mergeCell ref="K10:K11"/>
    <mergeCell ref="K14:K15"/>
    <mergeCell ref="F20:G20"/>
    <mergeCell ref="F21:G21"/>
    <mergeCell ref="F22:G22"/>
    <mergeCell ref="F23:G23"/>
  </mergeCells>
  <conditionalFormatting sqref="H193:H207">
    <cfRule type="containsText" dxfId="8" priority="1" stopIfTrue="1" operator="containsText" text="Exchange Rate">
      <formula>NOT(ISERROR(SEARCH("Exchange Rate",H193)))</formula>
    </cfRule>
    <cfRule type="containsText" dxfId="7" priority="2" stopIfTrue="1" operator="containsText" text="Discontinued">
      <formula>NOT(ISERROR(SEARCH("Discontinued",H193)))</formula>
    </cfRule>
  </conditionalFormatting>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18"/>
  <sheetViews>
    <sheetView topLeftCell="A187" zoomScale="90" zoomScaleNormal="90" workbookViewId="0">
      <selection activeCell="X210" sqref="X210"/>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87">
        <v>0.3</v>
      </c>
      <c r="O1" t="s">
        <v>181</v>
      </c>
    </row>
    <row r="2" spans="1:15" ht="15.75" customHeight="1">
      <c r="A2" s="107"/>
      <c r="B2" s="116" t="s">
        <v>134</v>
      </c>
      <c r="C2" s="112"/>
      <c r="D2" s="112"/>
      <c r="E2" s="112"/>
      <c r="F2" s="112"/>
      <c r="G2" s="112"/>
      <c r="H2" s="112"/>
      <c r="I2" s="112"/>
      <c r="J2" s="112"/>
      <c r="K2" s="117" t="s">
        <v>140</v>
      </c>
      <c r="L2" s="108"/>
      <c r="N2">
        <v>3519.9799999999982</v>
      </c>
      <c r="O2" t="s">
        <v>182</v>
      </c>
    </row>
    <row r="3" spans="1:15" ht="12.75" customHeight="1">
      <c r="A3" s="107"/>
      <c r="B3" s="113" t="s">
        <v>135</v>
      </c>
      <c r="C3" s="112"/>
      <c r="D3" s="112"/>
      <c r="E3" s="112"/>
      <c r="F3" s="112"/>
      <c r="G3" s="112"/>
      <c r="H3" s="112"/>
      <c r="I3" s="112"/>
      <c r="J3" s="112"/>
      <c r="K3" s="112"/>
      <c r="L3" s="108"/>
      <c r="N3">
        <v>3519.9799999999982</v>
      </c>
      <c r="O3" t="s">
        <v>183</v>
      </c>
    </row>
    <row r="4" spans="1:15" ht="12.75" customHeight="1">
      <c r="A4" s="107"/>
      <c r="B4" s="113" t="s">
        <v>136</v>
      </c>
      <c r="C4" s="112"/>
      <c r="D4" s="112"/>
      <c r="E4" s="112"/>
      <c r="F4" s="112"/>
      <c r="G4" s="112"/>
      <c r="H4" s="112"/>
      <c r="I4" s="112"/>
      <c r="J4" s="112"/>
      <c r="K4" s="112"/>
      <c r="L4" s="108"/>
    </row>
    <row r="5" spans="1:15" ht="12.75" customHeight="1">
      <c r="A5" s="107"/>
      <c r="B5" s="113" t="s">
        <v>137</v>
      </c>
      <c r="C5" s="112"/>
      <c r="D5" s="112"/>
      <c r="E5" s="112"/>
      <c r="F5" s="112"/>
      <c r="G5" s="112"/>
      <c r="H5" s="112"/>
      <c r="I5" s="112"/>
      <c r="J5" s="112"/>
      <c r="K5" s="112"/>
      <c r="L5" s="108"/>
    </row>
    <row r="6" spans="1:15" ht="12.75" hidden="1" customHeight="1">
      <c r="A6" s="107"/>
      <c r="B6" s="113" t="s">
        <v>138</v>
      </c>
      <c r="C6" s="112"/>
      <c r="D6" s="112"/>
      <c r="E6" s="112"/>
      <c r="F6" s="112"/>
      <c r="G6" s="112"/>
      <c r="H6" s="112"/>
      <c r="I6" s="112"/>
      <c r="J6" s="112"/>
      <c r="K6" s="112"/>
      <c r="L6" s="108"/>
    </row>
    <row r="7" spans="1:15" ht="12.75" hidden="1" customHeight="1">
      <c r="A7" s="107"/>
      <c r="B7" s="113" t="s">
        <v>139</v>
      </c>
      <c r="C7" s="112"/>
      <c r="D7" s="112"/>
      <c r="E7" s="112"/>
      <c r="F7" s="112"/>
      <c r="G7" s="112"/>
      <c r="H7" s="112"/>
      <c r="I7" s="112"/>
      <c r="J7" s="112"/>
      <c r="K7" s="112"/>
      <c r="L7" s="108"/>
    </row>
    <row r="8" spans="1:15" ht="12.75" customHeight="1">
      <c r="A8" s="107"/>
      <c r="B8" s="112"/>
      <c r="C8" s="112"/>
      <c r="D8" s="112"/>
      <c r="E8" s="112"/>
      <c r="F8" s="112"/>
      <c r="G8" s="112"/>
      <c r="H8" s="112"/>
      <c r="I8" s="112"/>
      <c r="J8" s="112"/>
      <c r="K8" s="112"/>
      <c r="L8" s="108"/>
    </row>
    <row r="9" spans="1:15" ht="12.75" customHeight="1">
      <c r="A9" s="107"/>
      <c r="B9" s="98" t="s">
        <v>0</v>
      </c>
      <c r="C9" s="99"/>
      <c r="D9" s="99"/>
      <c r="E9" s="99"/>
      <c r="F9" s="100"/>
      <c r="G9" s="95"/>
      <c r="H9" s="96" t="s">
        <v>7</v>
      </c>
      <c r="I9" s="112"/>
      <c r="J9" s="112"/>
      <c r="K9" s="96" t="s">
        <v>195</v>
      </c>
      <c r="L9" s="108"/>
    </row>
    <row r="10" spans="1:15" ht="15" customHeight="1">
      <c r="A10" s="107"/>
      <c r="B10" s="107" t="s">
        <v>710</v>
      </c>
      <c r="C10" s="112"/>
      <c r="D10" s="112"/>
      <c r="E10" s="112"/>
      <c r="F10" s="108"/>
      <c r="G10" s="109"/>
      <c r="H10" s="109" t="s">
        <v>710</v>
      </c>
      <c r="I10" s="112"/>
      <c r="J10" s="112"/>
      <c r="K10" s="163">
        <f>IF('Orignal Invoice'!J10&lt;&gt;"",'Orignal Invoice'!J10,"")</f>
        <v>49777</v>
      </c>
      <c r="L10" s="108"/>
    </row>
    <row r="11" spans="1:15" ht="12.75" customHeight="1">
      <c r="A11" s="107"/>
      <c r="B11" s="107" t="s">
        <v>711</v>
      </c>
      <c r="C11" s="112"/>
      <c r="D11" s="112"/>
      <c r="E11" s="112"/>
      <c r="F11" s="108"/>
      <c r="G11" s="109"/>
      <c r="H11" s="109" t="s">
        <v>711</v>
      </c>
      <c r="I11" s="112"/>
      <c r="J11" s="112"/>
      <c r="K11" s="164"/>
      <c r="L11" s="108"/>
    </row>
    <row r="12" spans="1:15" ht="12.75" customHeight="1">
      <c r="A12" s="107"/>
      <c r="B12" s="107" t="s">
        <v>712</v>
      </c>
      <c r="C12" s="112"/>
      <c r="D12" s="112"/>
      <c r="E12" s="112"/>
      <c r="F12" s="108"/>
      <c r="G12" s="109"/>
      <c r="H12" s="109" t="s">
        <v>712</v>
      </c>
      <c r="I12" s="112"/>
      <c r="J12" s="112"/>
      <c r="K12" s="112"/>
      <c r="L12" s="108"/>
    </row>
    <row r="13" spans="1:15" ht="12.75" customHeight="1">
      <c r="A13" s="107"/>
      <c r="B13" s="107" t="s">
        <v>854</v>
      </c>
      <c r="C13" s="112"/>
      <c r="D13" s="112"/>
      <c r="E13" s="112"/>
      <c r="F13" s="108"/>
      <c r="G13" s="109"/>
      <c r="H13" s="109" t="s">
        <v>854</v>
      </c>
      <c r="I13" s="112"/>
      <c r="J13" s="112"/>
      <c r="K13" s="96" t="s">
        <v>11</v>
      </c>
      <c r="L13" s="108"/>
    </row>
    <row r="14" spans="1:15" ht="15" customHeight="1">
      <c r="A14" s="107"/>
      <c r="B14" s="107" t="s">
        <v>708</v>
      </c>
      <c r="C14" s="112"/>
      <c r="D14" s="112"/>
      <c r="E14" s="112"/>
      <c r="F14" s="108"/>
      <c r="G14" s="109"/>
      <c r="H14" s="109" t="s">
        <v>708</v>
      </c>
      <c r="I14" s="112"/>
      <c r="J14" s="112"/>
      <c r="K14" s="165">
        <f>'Orignal Invoice'!J14</f>
        <v>45050</v>
      </c>
      <c r="L14" s="108"/>
    </row>
    <row r="15" spans="1:15" ht="15" customHeight="1">
      <c r="A15" s="107"/>
      <c r="B15" s="6" t="s">
        <v>855</v>
      </c>
      <c r="C15" s="7"/>
      <c r="D15" s="7"/>
      <c r="E15" s="7"/>
      <c r="F15" s="8"/>
      <c r="G15" s="109"/>
      <c r="H15" s="9" t="s">
        <v>855</v>
      </c>
      <c r="I15" s="112"/>
      <c r="J15" s="112"/>
      <c r="K15" s="166"/>
      <c r="L15" s="108"/>
    </row>
    <row r="16" spans="1:15" ht="15" customHeight="1">
      <c r="A16" s="107"/>
      <c r="B16" s="112"/>
      <c r="C16" s="112"/>
      <c r="D16" s="112"/>
      <c r="E16" s="112"/>
      <c r="F16" s="112"/>
      <c r="G16" s="112"/>
      <c r="H16" s="112"/>
      <c r="I16" s="115" t="s">
        <v>142</v>
      </c>
      <c r="J16" s="115" t="s">
        <v>142</v>
      </c>
      <c r="K16" s="135">
        <v>38484</v>
      </c>
      <c r="L16" s="108"/>
    </row>
    <row r="17" spans="1:12" ht="12.75" customHeight="1">
      <c r="A17" s="107"/>
      <c r="B17" s="112" t="s">
        <v>714</v>
      </c>
      <c r="C17" s="112"/>
      <c r="D17" s="112"/>
      <c r="E17" s="112"/>
      <c r="F17" s="112"/>
      <c r="G17" s="112"/>
      <c r="H17" s="112"/>
      <c r="I17" s="115" t="s">
        <v>143</v>
      </c>
      <c r="J17" s="115" t="s">
        <v>143</v>
      </c>
      <c r="K17" s="135" t="str">
        <f>IF('Orignal Invoice'!J17&lt;&gt;"",'Orignal Invoice'!J17,"")</f>
        <v>Didi</v>
      </c>
      <c r="L17" s="108"/>
    </row>
    <row r="18" spans="1:12" ht="18" customHeight="1">
      <c r="A18" s="107"/>
      <c r="B18" s="112" t="s">
        <v>715</v>
      </c>
      <c r="C18" s="112"/>
      <c r="D18" s="112"/>
      <c r="E18" s="112"/>
      <c r="F18" s="112"/>
      <c r="G18" s="112"/>
      <c r="H18" s="112"/>
      <c r="I18" s="114" t="s">
        <v>258</v>
      </c>
      <c r="J18" s="114" t="s">
        <v>258</v>
      </c>
      <c r="K18" s="101" t="s">
        <v>164</v>
      </c>
      <c r="L18" s="108"/>
    </row>
    <row r="19" spans="1:12" ht="12.75" customHeight="1">
      <c r="A19" s="107"/>
      <c r="B19" s="112"/>
      <c r="C19" s="112"/>
      <c r="D19" s="112"/>
      <c r="E19" s="112"/>
      <c r="F19" s="112"/>
      <c r="G19" s="112"/>
      <c r="H19" s="112"/>
      <c r="I19" s="112"/>
      <c r="J19" s="112"/>
      <c r="K19" s="112"/>
      <c r="L19" s="108"/>
    </row>
    <row r="20" spans="1:12" ht="12.75" customHeight="1">
      <c r="A20" s="107"/>
      <c r="B20" s="97" t="s">
        <v>198</v>
      </c>
      <c r="C20" s="97" t="s">
        <v>199</v>
      </c>
      <c r="D20" s="97" t="s">
        <v>284</v>
      </c>
      <c r="E20" s="110" t="s">
        <v>200</v>
      </c>
      <c r="F20" s="167" t="s">
        <v>201</v>
      </c>
      <c r="G20" s="168"/>
      <c r="H20" s="97" t="s">
        <v>169</v>
      </c>
      <c r="I20" s="97" t="s">
        <v>202</v>
      </c>
      <c r="J20" s="97" t="s">
        <v>202</v>
      </c>
      <c r="K20" s="97" t="s">
        <v>21</v>
      </c>
      <c r="L20" s="108"/>
    </row>
    <row r="21" spans="1:12" ht="12.75" customHeight="1">
      <c r="A21" s="107"/>
      <c r="B21" s="118"/>
      <c r="C21" s="118"/>
      <c r="D21" s="118"/>
      <c r="E21" s="119"/>
      <c r="F21" s="169"/>
      <c r="G21" s="170"/>
      <c r="H21" s="118" t="s">
        <v>141</v>
      </c>
      <c r="I21" s="118"/>
      <c r="J21" s="118"/>
      <c r="K21" s="118"/>
      <c r="L21" s="108"/>
    </row>
    <row r="22" spans="1:12" ht="48" customHeight="1">
      <c r="A22" s="107"/>
      <c r="B22" s="126">
        <f>'Tax Invoice'!D18</f>
        <v>1</v>
      </c>
      <c r="C22" s="127" t="s">
        <v>716</v>
      </c>
      <c r="D22" s="127" t="s">
        <v>716</v>
      </c>
      <c r="E22" s="128" t="s">
        <v>699</v>
      </c>
      <c r="F22" s="161"/>
      <c r="G22" s="162"/>
      <c r="H22" s="129" t="s">
        <v>717</v>
      </c>
      <c r="I22" s="131">
        <f t="shared" ref="I22:I53" si="0">J22*$N$1</f>
        <v>9.9239999999999995</v>
      </c>
      <c r="J22" s="131">
        <v>33.08</v>
      </c>
      <c r="K22" s="132">
        <f t="shared" ref="K22:K53" si="1">I22*B22</f>
        <v>9.9239999999999995</v>
      </c>
      <c r="L22" s="108"/>
    </row>
    <row r="23" spans="1:12" ht="24" customHeight="1">
      <c r="A23" s="107"/>
      <c r="B23" s="126">
        <f>'Tax Invoice'!D19</f>
        <v>10</v>
      </c>
      <c r="C23" s="127" t="s">
        <v>718</v>
      </c>
      <c r="D23" s="127" t="s">
        <v>718</v>
      </c>
      <c r="E23" s="128" t="s">
        <v>23</v>
      </c>
      <c r="F23" s="161" t="s">
        <v>673</v>
      </c>
      <c r="G23" s="162"/>
      <c r="H23" s="129" t="s">
        <v>719</v>
      </c>
      <c r="I23" s="131">
        <f t="shared" si="0"/>
        <v>0.27900000000000003</v>
      </c>
      <c r="J23" s="131">
        <v>0.93</v>
      </c>
      <c r="K23" s="132">
        <f t="shared" si="1"/>
        <v>2.79</v>
      </c>
      <c r="L23" s="108"/>
    </row>
    <row r="24" spans="1:12" ht="24" customHeight="1">
      <c r="A24" s="107"/>
      <c r="B24" s="126">
        <f>'Tax Invoice'!D20</f>
        <v>10</v>
      </c>
      <c r="C24" s="127" t="s">
        <v>718</v>
      </c>
      <c r="D24" s="127" t="s">
        <v>718</v>
      </c>
      <c r="E24" s="128" t="s">
        <v>23</v>
      </c>
      <c r="F24" s="161" t="s">
        <v>271</v>
      </c>
      <c r="G24" s="162"/>
      <c r="H24" s="129" t="s">
        <v>719</v>
      </c>
      <c r="I24" s="131">
        <f t="shared" si="0"/>
        <v>0.27900000000000003</v>
      </c>
      <c r="J24" s="131">
        <v>0.93</v>
      </c>
      <c r="K24" s="132">
        <f t="shared" si="1"/>
        <v>2.79</v>
      </c>
      <c r="L24" s="108"/>
    </row>
    <row r="25" spans="1:12" ht="24" customHeight="1">
      <c r="A25" s="107"/>
      <c r="B25" s="126">
        <f>'Tax Invoice'!D21</f>
        <v>20</v>
      </c>
      <c r="C25" s="127" t="s">
        <v>718</v>
      </c>
      <c r="D25" s="127" t="s">
        <v>718</v>
      </c>
      <c r="E25" s="128" t="s">
        <v>23</v>
      </c>
      <c r="F25" s="161" t="s">
        <v>272</v>
      </c>
      <c r="G25" s="162"/>
      <c r="H25" s="129" t="s">
        <v>719</v>
      </c>
      <c r="I25" s="131">
        <f t="shared" si="0"/>
        <v>0.27900000000000003</v>
      </c>
      <c r="J25" s="131">
        <v>0.93</v>
      </c>
      <c r="K25" s="132">
        <f t="shared" si="1"/>
        <v>5.58</v>
      </c>
      <c r="L25" s="108"/>
    </row>
    <row r="26" spans="1:12" ht="12.75" customHeight="1">
      <c r="A26" s="107"/>
      <c r="B26" s="126">
        <f>'Tax Invoice'!D22</f>
        <v>20</v>
      </c>
      <c r="C26" s="127" t="s">
        <v>43</v>
      </c>
      <c r="D26" s="127" t="s">
        <v>43</v>
      </c>
      <c r="E26" s="128" t="s">
        <v>27</v>
      </c>
      <c r="F26" s="161"/>
      <c r="G26" s="162"/>
      <c r="H26" s="129" t="s">
        <v>720</v>
      </c>
      <c r="I26" s="131">
        <f t="shared" si="0"/>
        <v>0.09</v>
      </c>
      <c r="J26" s="131">
        <v>0.3</v>
      </c>
      <c r="K26" s="132">
        <f t="shared" si="1"/>
        <v>1.7999999999999998</v>
      </c>
      <c r="L26" s="108"/>
    </row>
    <row r="27" spans="1:12" ht="12.75" customHeight="1">
      <c r="A27" s="107"/>
      <c r="B27" s="126">
        <f>'Tax Invoice'!D23</f>
        <v>20</v>
      </c>
      <c r="C27" s="127" t="s">
        <v>43</v>
      </c>
      <c r="D27" s="127" t="s">
        <v>43</v>
      </c>
      <c r="E27" s="128" t="s">
        <v>28</v>
      </c>
      <c r="F27" s="161"/>
      <c r="G27" s="162"/>
      <c r="H27" s="129" t="s">
        <v>720</v>
      </c>
      <c r="I27" s="131">
        <f t="shared" si="0"/>
        <v>0.09</v>
      </c>
      <c r="J27" s="131">
        <v>0.3</v>
      </c>
      <c r="K27" s="132">
        <f t="shared" si="1"/>
        <v>1.7999999999999998</v>
      </c>
      <c r="L27" s="108"/>
    </row>
    <row r="28" spans="1:12" ht="12.75" customHeight="1">
      <c r="A28" s="107"/>
      <c r="B28" s="126">
        <f>'Tax Invoice'!D24</f>
        <v>25</v>
      </c>
      <c r="C28" s="127" t="s">
        <v>43</v>
      </c>
      <c r="D28" s="127" t="s">
        <v>43</v>
      </c>
      <c r="E28" s="128" t="s">
        <v>29</v>
      </c>
      <c r="F28" s="161"/>
      <c r="G28" s="162"/>
      <c r="H28" s="129" t="s">
        <v>720</v>
      </c>
      <c r="I28" s="131">
        <f t="shared" si="0"/>
        <v>0.09</v>
      </c>
      <c r="J28" s="131">
        <v>0.3</v>
      </c>
      <c r="K28" s="132">
        <f t="shared" si="1"/>
        <v>2.25</v>
      </c>
      <c r="L28" s="108"/>
    </row>
    <row r="29" spans="1:12" ht="12.75" customHeight="1">
      <c r="A29" s="107"/>
      <c r="B29" s="126">
        <f>'Tax Invoice'!D25</f>
        <v>5</v>
      </c>
      <c r="C29" s="127" t="s">
        <v>43</v>
      </c>
      <c r="D29" s="127" t="s">
        <v>43</v>
      </c>
      <c r="E29" s="128" t="s">
        <v>48</v>
      </c>
      <c r="F29" s="161"/>
      <c r="G29" s="162"/>
      <c r="H29" s="129" t="s">
        <v>720</v>
      </c>
      <c r="I29" s="131">
        <f t="shared" si="0"/>
        <v>0.09</v>
      </c>
      <c r="J29" s="131">
        <v>0.3</v>
      </c>
      <c r="K29" s="132">
        <f t="shared" si="1"/>
        <v>0.44999999999999996</v>
      </c>
      <c r="L29" s="108"/>
    </row>
    <row r="30" spans="1:12" ht="24" customHeight="1">
      <c r="A30" s="107"/>
      <c r="B30" s="126">
        <f>'Tax Invoice'!D26</f>
        <v>25</v>
      </c>
      <c r="C30" s="127" t="s">
        <v>721</v>
      </c>
      <c r="D30" s="127" t="s">
        <v>721</v>
      </c>
      <c r="E30" s="128" t="s">
        <v>29</v>
      </c>
      <c r="F30" s="161" t="s">
        <v>271</v>
      </c>
      <c r="G30" s="162"/>
      <c r="H30" s="129" t="s">
        <v>722</v>
      </c>
      <c r="I30" s="131">
        <f t="shared" si="0"/>
        <v>0.27900000000000003</v>
      </c>
      <c r="J30" s="131">
        <v>0.93</v>
      </c>
      <c r="K30" s="132">
        <f t="shared" si="1"/>
        <v>6.9750000000000005</v>
      </c>
      <c r="L30" s="108"/>
    </row>
    <row r="31" spans="1:12" ht="24" customHeight="1">
      <c r="A31" s="107"/>
      <c r="B31" s="126">
        <f>'Tax Invoice'!D27</f>
        <v>15</v>
      </c>
      <c r="C31" s="127" t="s">
        <v>723</v>
      </c>
      <c r="D31" s="127" t="s">
        <v>723</v>
      </c>
      <c r="E31" s="128" t="s">
        <v>25</v>
      </c>
      <c r="F31" s="161" t="s">
        <v>273</v>
      </c>
      <c r="G31" s="162"/>
      <c r="H31" s="129" t="s">
        <v>724</v>
      </c>
      <c r="I31" s="131">
        <f t="shared" si="0"/>
        <v>0.27900000000000003</v>
      </c>
      <c r="J31" s="131">
        <v>0.93</v>
      </c>
      <c r="K31" s="132">
        <f t="shared" si="1"/>
        <v>4.1850000000000005</v>
      </c>
      <c r="L31" s="108"/>
    </row>
    <row r="32" spans="1:12" ht="24" customHeight="1">
      <c r="A32" s="107"/>
      <c r="B32" s="126">
        <f>'Tax Invoice'!D28</f>
        <v>60</v>
      </c>
      <c r="C32" s="127" t="s">
        <v>662</v>
      </c>
      <c r="D32" s="127" t="s">
        <v>662</v>
      </c>
      <c r="E32" s="128" t="s">
        <v>26</v>
      </c>
      <c r="F32" s="161" t="s">
        <v>212</v>
      </c>
      <c r="G32" s="162"/>
      <c r="H32" s="129" t="s">
        <v>725</v>
      </c>
      <c r="I32" s="131">
        <f t="shared" si="0"/>
        <v>0.375</v>
      </c>
      <c r="J32" s="131">
        <v>1.25</v>
      </c>
      <c r="K32" s="132">
        <f t="shared" si="1"/>
        <v>22.5</v>
      </c>
      <c r="L32" s="108"/>
    </row>
    <row r="33" spans="1:12" ht="24" customHeight="1">
      <c r="A33" s="107"/>
      <c r="B33" s="126">
        <f>'Tax Invoice'!D29</f>
        <v>60</v>
      </c>
      <c r="C33" s="127" t="s">
        <v>662</v>
      </c>
      <c r="D33" s="127" t="s">
        <v>662</v>
      </c>
      <c r="E33" s="128" t="s">
        <v>26</v>
      </c>
      <c r="F33" s="161" t="s">
        <v>263</v>
      </c>
      <c r="G33" s="162"/>
      <c r="H33" s="129" t="s">
        <v>725</v>
      </c>
      <c r="I33" s="131">
        <f t="shared" si="0"/>
        <v>0.375</v>
      </c>
      <c r="J33" s="131">
        <v>1.25</v>
      </c>
      <c r="K33" s="132">
        <f t="shared" si="1"/>
        <v>22.5</v>
      </c>
      <c r="L33" s="108"/>
    </row>
    <row r="34" spans="1:12" ht="24" customHeight="1">
      <c r="A34" s="107"/>
      <c r="B34" s="126">
        <f>'Tax Invoice'!D30</f>
        <v>60</v>
      </c>
      <c r="C34" s="127" t="s">
        <v>662</v>
      </c>
      <c r="D34" s="127" t="s">
        <v>662</v>
      </c>
      <c r="E34" s="128" t="s">
        <v>26</v>
      </c>
      <c r="F34" s="161" t="s">
        <v>265</v>
      </c>
      <c r="G34" s="162"/>
      <c r="H34" s="129" t="s">
        <v>725</v>
      </c>
      <c r="I34" s="131">
        <f t="shared" si="0"/>
        <v>0.375</v>
      </c>
      <c r="J34" s="131">
        <v>1.25</v>
      </c>
      <c r="K34" s="132">
        <f t="shared" si="1"/>
        <v>22.5</v>
      </c>
      <c r="L34" s="108"/>
    </row>
    <row r="35" spans="1:12" ht="24" customHeight="1">
      <c r="A35" s="107"/>
      <c r="B35" s="126">
        <f>'Tax Invoice'!D31</f>
        <v>60</v>
      </c>
      <c r="C35" s="127" t="s">
        <v>662</v>
      </c>
      <c r="D35" s="127" t="s">
        <v>662</v>
      </c>
      <c r="E35" s="128" t="s">
        <v>26</v>
      </c>
      <c r="F35" s="161" t="s">
        <v>310</v>
      </c>
      <c r="G35" s="162"/>
      <c r="H35" s="129" t="s">
        <v>725</v>
      </c>
      <c r="I35" s="131">
        <f t="shared" si="0"/>
        <v>0.375</v>
      </c>
      <c r="J35" s="131">
        <v>1.25</v>
      </c>
      <c r="K35" s="132">
        <f t="shared" si="1"/>
        <v>22.5</v>
      </c>
      <c r="L35" s="108"/>
    </row>
    <row r="36" spans="1:12" ht="12.75" customHeight="1">
      <c r="A36" s="107"/>
      <c r="B36" s="126">
        <f>'Tax Invoice'!D32</f>
        <v>15</v>
      </c>
      <c r="C36" s="127" t="s">
        <v>726</v>
      </c>
      <c r="D36" s="127" t="s">
        <v>726</v>
      </c>
      <c r="E36" s="128" t="s">
        <v>25</v>
      </c>
      <c r="F36" s="161"/>
      <c r="G36" s="162"/>
      <c r="H36" s="129" t="s">
        <v>727</v>
      </c>
      <c r="I36" s="131">
        <f t="shared" si="0"/>
        <v>9.9000000000000005E-2</v>
      </c>
      <c r="J36" s="131">
        <v>0.33</v>
      </c>
      <c r="K36" s="132">
        <f t="shared" si="1"/>
        <v>1.4850000000000001</v>
      </c>
      <c r="L36" s="108"/>
    </row>
    <row r="37" spans="1:12" ht="24" customHeight="1">
      <c r="A37" s="107"/>
      <c r="B37" s="126">
        <f>'Tax Invoice'!D33</f>
        <v>1</v>
      </c>
      <c r="C37" s="127" t="s">
        <v>728</v>
      </c>
      <c r="D37" s="127" t="s">
        <v>728</v>
      </c>
      <c r="E37" s="128" t="s">
        <v>25</v>
      </c>
      <c r="F37" s="161" t="s">
        <v>107</v>
      </c>
      <c r="G37" s="162"/>
      <c r="H37" s="129" t="s">
        <v>729</v>
      </c>
      <c r="I37" s="131">
        <f t="shared" si="0"/>
        <v>0.26400000000000001</v>
      </c>
      <c r="J37" s="131">
        <v>0.88</v>
      </c>
      <c r="K37" s="132">
        <f t="shared" si="1"/>
        <v>0.26400000000000001</v>
      </c>
      <c r="L37" s="108"/>
    </row>
    <row r="38" spans="1:12" ht="24" customHeight="1">
      <c r="A38" s="107"/>
      <c r="B38" s="126">
        <f>'Tax Invoice'!D34</f>
        <v>1</v>
      </c>
      <c r="C38" s="127" t="s">
        <v>728</v>
      </c>
      <c r="D38" s="127" t="s">
        <v>728</v>
      </c>
      <c r="E38" s="128" t="s">
        <v>25</v>
      </c>
      <c r="F38" s="161" t="s">
        <v>210</v>
      </c>
      <c r="G38" s="162"/>
      <c r="H38" s="129" t="s">
        <v>729</v>
      </c>
      <c r="I38" s="131">
        <f t="shared" si="0"/>
        <v>0.26400000000000001</v>
      </c>
      <c r="J38" s="131">
        <v>0.88</v>
      </c>
      <c r="K38" s="132">
        <f t="shared" si="1"/>
        <v>0.26400000000000001</v>
      </c>
      <c r="L38" s="108"/>
    </row>
    <row r="39" spans="1:12" ht="24" customHeight="1">
      <c r="A39" s="107"/>
      <c r="B39" s="126">
        <f>'Tax Invoice'!D35</f>
        <v>1</v>
      </c>
      <c r="C39" s="127" t="s">
        <v>728</v>
      </c>
      <c r="D39" s="127" t="s">
        <v>728</v>
      </c>
      <c r="E39" s="128" t="s">
        <v>25</v>
      </c>
      <c r="F39" s="161" t="s">
        <v>265</v>
      </c>
      <c r="G39" s="162"/>
      <c r="H39" s="129" t="s">
        <v>729</v>
      </c>
      <c r="I39" s="131">
        <f t="shared" si="0"/>
        <v>0.26400000000000001</v>
      </c>
      <c r="J39" s="131">
        <v>0.88</v>
      </c>
      <c r="K39" s="132">
        <f t="shared" si="1"/>
        <v>0.26400000000000001</v>
      </c>
      <c r="L39" s="108"/>
    </row>
    <row r="40" spans="1:12" ht="24" customHeight="1">
      <c r="A40" s="107"/>
      <c r="B40" s="126">
        <f>'Tax Invoice'!D36</f>
        <v>1</v>
      </c>
      <c r="C40" s="127" t="s">
        <v>728</v>
      </c>
      <c r="D40" s="127" t="s">
        <v>728</v>
      </c>
      <c r="E40" s="128" t="s">
        <v>25</v>
      </c>
      <c r="F40" s="161" t="s">
        <v>310</v>
      </c>
      <c r="G40" s="162"/>
      <c r="H40" s="129" t="s">
        <v>729</v>
      </c>
      <c r="I40" s="131">
        <f t="shared" si="0"/>
        <v>0.26400000000000001</v>
      </c>
      <c r="J40" s="131">
        <v>0.88</v>
      </c>
      <c r="K40" s="132">
        <f t="shared" si="1"/>
        <v>0.26400000000000001</v>
      </c>
      <c r="L40" s="108"/>
    </row>
    <row r="41" spans="1:12" ht="24" customHeight="1">
      <c r="A41" s="107"/>
      <c r="B41" s="126">
        <f>'Tax Invoice'!D37</f>
        <v>1</v>
      </c>
      <c r="C41" s="127" t="s">
        <v>728</v>
      </c>
      <c r="D41" s="127" t="s">
        <v>728</v>
      </c>
      <c r="E41" s="128" t="s">
        <v>25</v>
      </c>
      <c r="F41" s="161" t="s">
        <v>270</v>
      </c>
      <c r="G41" s="162"/>
      <c r="H41" s="129" t="s">
        <v>729</v>
      </c>
      <c r="I41" s="131">
        <f t="shared" si="0"/>
        <v>0.26400000000000001</v>
      </c>
      <c r="J41" s="131">
        <v>0.88</v>
      </c>
      <c r="K41" s="132">
        <f t="shared" si="1"/>
        <v>0.26400000000000001</v>
      </c>
      <c r="L41" s="108"/>
    </row>
    <row r="42" spans="1:12" ht="24" customHeight="1">
      <c r="A42" s="107"/>
      <c r="B42" s="126">
        <f>'Tax Invoice'!D38</f>
        <v>1</v>
      </c>
      <c r="C42" s="127" t="s">
        <v>728</v>
      </c>
      <c r="D42" s="127" t="s">
        <v>728</v>
      </c>
      <c r="E42" s="128" t="s">
        <v>25</v>
      </c>
      <c r="F42" s="161" t="s">
        <v>730</v>
      </c>
      <c r="G42" s="162"/>
      <c r="H42" s="129" t="s">
        <v>729</v>
      </c>
      <c r="I42" s="131">
        <f t="shared" si="0"/>
        <v>0.26400000000000001</v>
      </c>
      <c r="J42" s="131">
        <v>0.88</v>
      </c>
      <c r="K42" s="132">
        <f t="shared" si="1"/>
        <v>0.26400000000000001</v>
      </c>
      <c r="L42" s="108"/>
    </row>
    <row r="43" spans="1:12" ht="24" customHeight="1">
      <c r="A43" s="107"/>
      <c r="B43" s="126">
        <f>'Tax Invoice'!D39</f>
        <v>1</v>
      </c>
      <c r="C43" s="127" t="s">
        <v>728</v>
      </c>
      <c r="D43" s="127" t="s">
        <v>728</v>
      </c>
      <c r="E43" s="128" t="s">
        <v>25</v>
      </c>
      <c r="F43" s="161" t="s">
        <v>731</v>
      </c>
      <c r="G43" s="162"/>
      <c r="H43" s="129" t="s">
        <v>729</v>
      </c>
      <c r="I43" s="131">
        <f t="shared" si="0"/>
        <v>0.26400000000000001</v>
      </c>
      <c r="J43" s="131">
        <v>0.88</v>
      </c>
      <c r="K43" s="132">
        <f t="shared" si="1"/>
        <v>0.26400000000000001</v>
      </c>
      <c r="L43" s="108"/>
    </row>
    <row r="44" spans="1:12" ht="24" customHeight="1">
      <c r="A44" s="107"/>
      <c r="B44" s="126">
        <f>'Tax Invoice'!D40</f>
        <v>1</v>
      </c>
      <c r="C44" s="127" t="s">
        <v>728</v>
      </c>
      <c r="D44" s="127" t="s">
        <v>728</v>
      </c>
      <c r="E44" s="128" t="s">
        <v>25</v>
      </c>
      <c r="F44" s="161" t="s">
        <v>732</v>
      </c>
      <c r="G44" s="162"/>
      <c r="H44" s="129" t="s">
        <v>729</v>
      </c>
      <c r="I44" s="131">
        <f t="shared" si="0"/>
        <v>0.26400000000000001</v>
      </c>
      <c r="J44" s="131">
        <v>0.88</v>
      </c>
      <c r="K44" s="132">
        <f t="shared" si="1"/>
        <v>0.26400000000000001</v>
      </c>
      <c r="L44" s="108"/>
    </row>
    <row r="45" spans="1:12" ht="24" customHeight="1">
      <c r="A45" s="107"/>
      <c r="B45" s="126">
        <f>'Tax Invoice'!D41</f>
        <v>10</v>
      </c>
      <c r="C45" s="127" t="s">
        <v>733</v>
      </c>
      <c r="D45" s="127" t="s">
        <v>733</v>
      </c>
      <c r="E45" s="128" t="s">
        <v>23</v>
      </c>
      <c r="F45" s="161"/>
      <c r="G45" s="162"/>
      <c r="H45" s="129" t="s">
        <v>734</v>
      </c>
      <c r="I45" s="131">
        <f t="shared" si="0"/>
        <v>7.4999999999999997E-2</v>
      </c>
      <c r="J45" s="131">
        <v>0.25</v>
      </c>
      <c r="K45" s="132">
        <f t="shared" si="1"/>
        <v>0.75</v>
      </c>
      <c r="L45" s="108"/>
    </row>
    <row r="46" spans="1:12" ht="24" customHeight="1">
      <c r="A46" s="107"/>
      <c r="B46" s="126">
        <f>'Tax Invoice'!D42</f>
        <v>10</v>
      </c>
      <c r="C46" s="127" t="s">
        <v>733</v>
      </c>
      <c r="D46" s="127" t="s">
        <v>733</v>
      </c>
      <c r="E46" s="128" t="s">
        <v>25</v>
      </c>
      <c r="F46" s="161"/>
      <c r="G46" s="162"/>
      <c r="H46" s="129" t="s">
        <v>734</v>
      </c>
      <c r="I46" s="131">
        <f t="shared" si="0"/>
        <v>7.4999999999999997E-2</v>
      </c>
      <c r="J46" s="131">
        <v>0.25</v>
      </c>
      <c r="K46" s="132">
        <f t="shared" si="1"/>
        <v>0.75</v>
      </c>
      <c r="L46" s="108"/>
    </row>
    <row r="47" spans="1:12" ht="24" customHeight="1">
      <c r="A47" s="107"/>
      <c r="B47" s="126">
        <f>'Tax Invoice'!D43</f>
        <v>10</v>
      </c>
      <c r="C47" s="127" t="s">
        <v>733</v>
      </c>
      <c r="D47" s="127" t="s">
        <v>733</v>
      </c>
      <c r="E47" s="128" t="s">
        <v>27</v>
      </c>
      <c r="F47" s="161"/>
      <c r="G47" s="162"/>
      <c r="H47" s="129" t="s">
        <v>734</v>
      </c>
      <c r="I47" s="131">
        <f t="shared" si="0"/>
        <v>7.4999999999999997E-2</v>
      </c>
      <c r="J47" s="131">
        <v>0.25</v>
      </c>
      <c r="K47" s="132">
        <f t="shared" si="1"/>
        <v>0.75</v>
      </c>
      <c r="L47" s="108"/>
    </row>
    <row r="48" spans="1:12" ht="24" customHeight="1">
      <c r="A48" s="107"/>
      <c r="B48" s="126">
        <f>'Tax Invoice'!D44</f>
        <v>20</v>
      </c>
      <c r="C48" s="127" t="s">
        <v>735</v>
      </c>
      <c r="D48" s="127" t="s">
        <v>735</v>
      </c>
      <c r="E48" s="128" t="s">
        <v>26</v>
      </c>
      <c r="F48" s="161" t="s">
        <v>272</v>
      </c>
      <c r="G48" s="162"/>
      <c r="H48" s="129" t="s">
        <v>736</v>
      </c>
      <c r="I48" s="131">
        <f t="shared" si="0"/>
        <v>0.27900000000000003</v>
      </c>
      <c r="J48" s="131">
        <v>0.93</v>
      </c>
      <c r="K48" s="132">
        <f t="shared" si="1"/>
        <v>5.58</v>
      </c>
      <c r="L48" s="108"/>
    </row>
    <row r="49" spans="1:12" ht="24" customHeight="1">
      <c r="A49" s="107"/>
      <c r="B49" s="126">
        <f>'Tax Invoice'!D45</f>
        <v>15</v>
      </c>
      <c r="C49" s="127" t="s">
        <v>737</v>
      </c>
      <c r="D49" s="127" t="s">
        <v>737</v>
      </c>
      <c r="E49" s="128" t="s">
        <v>25</v>
      </c>
      <c r="F49" s="161" t="s">
        <v>271</v>
      </c>
      <c r="G49" s="162"/>
      <c r="H49" s="129" t="s">
        <v>738</v>
      </c>
      <c r="I49" s="131">
        <f t="shared" si="0"/>
        <v>0.27900000000000003</v>
      </c>
      <c r="J49" s="131">
        <v>0.93</v>
      </c>
      <c r="K49" s="132">
        <f t="shared" si="1"/>
        <v>4.1850000000000005</v>
      </c>
      <c r="L49" s="108"/>
    </row>
    <row r="50" spans="1:12" ht="24" customHeight="1">
      <c r="A50" s="107"/>
      <c r="B50" s="126">
        <f>'Tax Invoice'!D46</f>
        <v>5</v>
      </c>
      <c r="C50" s="127" t="s">
        <v>739</v>
      </c>
      <c r="D50" s="127" t="s">
        <v>739</v>
      </c>
      <c r="E50" s="128" t="s">
        <v>23</v>
      </c>
      <c r="F50" s="161"/>
      <c r="G50" s="162"/>
      <c r="H50" s="129" t="s">
        <v>740</v>
      </c>
      <c r="I50" s="131">
        <f t="shared" si="0"/>
        <v>0.35099999999999998</v>
      </c>
      <c r="J50" s="131">
        <v>1.17</v>
      </c>
      <c r="K50" s="132">
        <f t="shared" si="1"/>
        <v>1.7549999999999999</v>
      </c>
      <c r="L50" s="108"/>
    </row>
    <row r="51" spans="1:12" ht="24" customHeight="1">
      <c r="A51" s="107"/>
      <c r="B51" s="126">
        <f>'Tax Invoice'!D47</f>
        <v>5</v>
      </c>
      <c r="C51" s="127" t="s">
        <v>739</v>
      </c>
      <c r="D51" s="127" t="s">
        <v>739</v>
      </c>
      <c r="E51" s="128" t="s">
        <v>25</v>
      </c>
      <c r="F51" s="161"/>
      <c r="G51" s="162"/>
      <c r="H51" s="129" t="s">
        <v>740</v>
      </c>
      <c r="I51" s="131">
        <f t="shared" si="0"/>
        <v>0.35099999999999998</v>
      </c>
      <c r="J51" s="131">
        <v>1.17</v>
      </c>
      <c r="K51" s="132">
        <f t="shared" si="1"/>
        <v>1.7549999999999999</v>
      </c>
      <c r="L51" s="108"/>
    </row>
    <row r="52" spans="1:12" ht="24" customHeight="1">
      <c r="A52" s="107"/>
      <c r="B52" s="126">
        <f>'Tax Invoice'!D48</f>
        <v>2</v>
      </c>
      <c r="C52" s="127" t="s">
        <v>741</v>
      </c>
      <c r="D52" s="127" t="s">
        <v>741</v>
      </c>
      <c r="E52" s="128" t="s">
        <v>26</v>
      </c>
      <c r="F52" s="161" t="s">
        <v>239</v>
      </c>
      <c r="G52" s="162"/>
      <c r="H52" s="129" t="s">
        <v>742</v>
      </c>
      <c r="I52" s="131">
        <f t="shared" si="0"/>
        <v>0.80099999999999993</v>
      </c>
      <c r="J52" s="131">
        <v>2.67</v>
      </c>
      <c r="K52" s="132">
        <f t="shared" si="1"/>
        <v>1.6019999999999999</v>
      </c>
      <c r="L52" s="108"/>
    </row>
    <row r="53" spans="1:12" ht="24" customHeight="1">
      <c r="A53" s="107"/>
      <c r="B53" s="126">
        <f>'Tax Invoice'!D49</f>
        <v>2</v>
      </c>
      <c r="C53" s="127" t="s">
        <v>741</v>
      </c>
      <c r="D53" s="127" t="s">
        <v>741</v>
      </c>
      <c r="E53" s="128" t="s">
        <v>26</v>
      </c>
      <c r="F53" s="161" t="s">
        <v>348</v>
      </c>
      <c r="G53" s="162"/>
      <c r="H53" s="129" t="s">
        <v>742</v>
      </c>
      <c r="I53" s="131">
        <f t="shared" si="0"/>
        <v>0.80099999999999993</v>
      </c>
      <c r="J53" s="131">
        <v>2.67</v>
      </c>
      <c r="K53" s="132">
        <f t="shared" si="1"/>
        <v>1.6019999999999999</v>
      </c>
      <c r="L53" s="108"/>
    </row>
    <row r="54" spans="1:12" ht="24" customHeight="1">
      <c r="A54" s="107"/>
      <c r="B54" s="126">
        <f>'Tax Invoice'!D50</f>
        <v>2</v>
      </c>
      <c r="C54" s="127" t="s">
        <v>741</v>
      </c>
      <c r="D54" s="127" t="s">
        <v>741</v>
      </c>
      <c r="E54" s="128" t="s">
        <v>26</v>
      </c>
      <c r="F54" s="161" t="s">
        <v>528</v>
      </c>
      <c r="G54" s="162"/>
      <c r="H54" s="129" t="s">
        <v>742</v>
      </c>
      <c r="I54" s="131">
        <f t="shared" ref="I54:I85" si="2">J54*$N$1</f>
        <v>0.80099999999999993</v>
      </c>
      <c r="J54" s="131">
        <v>2.67</v>
      </c>
      <c r="K54" s="132">
        <f t="shared" ref="K54:K85" si="3">I54*B54</f>
        <v>1.6019999999999999</v>
      </c>
      <c r="L54" s="108"/>
    </row>
    <row r="55" spans="1:12" ht="24" customHeight="1">
      <c r="A55" s="107"/>
      <c r="B55" s="126">
        <f>'Tax Invoice'!D51</f>
        <v>2</v>
      </c>
      <c r="C55" s="127" t="s">
        <v>741</v>
      </c>
      <c r="D55" s="127" t="s">
        <v>741</v>
      </c>
      <c r="E55" s="128" t="s">
        <v>26</v>
      </c>
      <c r="F55" s="161" t="s">
        <v>743</v>
      </c>
      <c r="G55" s="162"/>
      <c r="H55" s="129" t="s">
        <v>742</v>
      </c>
      <c r="I55" s="131">
        <f t="shared" si="2"/>
        <v>0.80099999999999993</v>
      </c>
      <c r="J55" s="131">
        <v>2.67</v>
      </c>
      <c r="K55" s="132">
        <f t="shared" si="3"/>
        <v>1.6019999999999999</v>
      </c>
      <c r="L55" s="108"/>
    </row>
    <row r="56" spans="1:12" ht="24" customHeight="1">
      <c r="A56" s="107"/>
      <c r="B56" s="126">
        <f>'Tax Invoice'!D52</f>
        <v>2</v>
      </c>
      <c r="C56" s="127" t="s">
        <v>741</v>
      </c>
      <c r="D56" s="127" t="s">
        <v>741</v>
      </c>
      <c r="E56" s="128" t="s">
        <v>26</v>
      </c>
      <c r="F56" s="161" t="s">
        <v>744</v>
      </c>
      <c r="G56" s="162"/>
      <c r="H56" s="129" t="s">
        <v>742</v>
      </c>
      <c r="I56" s="131">
        <f t="shared" si="2"/>
        <v>0.80099999999999993</v>
      </c>
      <c r="J56" s="131">
        <v>2.67</v>
      </c>
      <c r="K56" s="132">
        <f t="shared" si="3"/>
        <v>1.6019999999999999</v>
      </c>
      <c r="L56" s="108"/>
    </row>
    <row r="57" spans="1:12" ht="36" customHeight="1">
      <c r="A57" s="107"/>
      <c r="B57" s="126">
        <f>'Tax Invoice'!D53</f>
        <v>5</v>
      </c>
      <c r="C57" s="127" t="s">
        <v>745</v>
      </c>
      <c r="D57" s="127" t="s">
        <v>745</v>
      </c>
      <c r="E57" s="128" t="s">
        <v>26</v>
      </c>
      <c r="F57" s="161" t="s">
        <v>239</v>
      </c>
      <c r="G57" s="162"/>
      <c r="H57" s="129" t="s">
        <v>746</v>
      </c>
      <c r="I57" s="131">
        <f t="shared" si="2"/>
        <v>1.4549999999999998</v>
      </c>
      <c r="J57" s="131">
        <v>4.8499999999999996</v>
      </c>
      <c r="K57" s="132">
        <f t="shared" si="3"/>
        <v>7.2749999999999995</v>
      </c>
      <c r="L57" s="108"/>
    </row>
    <row r="58" spans="1:12" ht="36" customHeight="1">
      <c r="A58" s="107"/>
      <c r="B58" s="126">
        <f>'Tax Invoice'!D54</f>
        <v>5</v>
      </c>
      <c r="C58" s="127" t="s">
        <v>745</v>
      </c>
      <c r="D58" s="127" t="s">
        <v>745</v>
      </c>
      <c r="E58" s="128" t="s">
        <v>26</v>
      </c>
      <c r="F58" s="161" t="s">
        <v>348</v>
      </c>
      <c r="G58" s="162"/>
      <c r="H58" s="129" t="s">
        <v>746</v>
      </c>
      <c r="I58" s="131">
        <f t="shared" si="2"/>
        <v>1.4549999999999998</v>
      </c>
      <c r="J58" s="131">
        <v>4.8499999999999996</v>
      </c>
      <c r="K58" s="132">
        <f t="shared" si="3"/>
        <v>7.2749999999999995</v>
      </c>
      <c r="L58" s="108"/>
    </row>
    <row r="59" spans="1:12" ht="36" customHeight="1">
      <c r="A59" s="107"/>
      <c r="B59" s="126">
        <f>'Tax Invoice'!D55</f>
        <v>5</v>
      </c>
      <c r="C59" s="127" t="s">
        <v>745</v>
      </c>
      <c r="D59" s="127" t="s">
        <v>745</v>
      </c>
      <c r="E59" s="128" t="s">
        <v>26</v>
      </c>
      <c r="F59" s="161" t="s">
        <v>528</v>
      </c>
      <c r="G59" s="162"/>
      <c r="H59" s="129" t="s">
        <v>746</v>
      </c>
      <c r="I59" s="131">
        <f t="shared" si="2"/>
        <v>1.4549999999999998</v>
      </c>
      <c r="J59" s="131">
        <v>4.8499999999999996</v>
      </c>
      <c r="K59" s="132">
        <f t="shared" si="3"/>
        <v>7.2749999999999995</v>
      </c>
      <c r="L59" s="108"/>
    </row>
    <row r="60" spans="1:12" ht="48" customHeight="1">
      <c r="A60" s="107"/>
      <c r="B60" s="126">
        <f>'Tax Invoice'!D56</f>
        <v>20</v>
      </c>
      <c r="C60" s="127" t="s">
        <v>747</v>
      </c>
      <c r="D60" s="127" t="s">
        <v>747</v>
      </c>
      <c r="E60" s="128" t="s">
        <v>26</v>
      </c>
      <c r="F60" s="161" t="s">
        <v>239</v>
      </c>
      <c r="G60" s="162"/>
      <c r="H60" s="129" t="s">
        <v>748</v>
      </c>
      <c r="I60" s="131">
        <f t="shared" si="2"/>
        <v>1.365</v>
      </c>
      <c r="J60" s="131">
        <v>4.55</v>
      </c>
      <c r="K60" s="132">
        <f t="shared" si="3"/>
        <v>27.3</v>
      </c>
      <c r="L60" s="108"/>
    </row>
    <row r="61" spans="1:12" ht="48" hidden="1" customHeight="1">
      <c r="A61" s="107"/>
      <c r="B61" s="126">
        <f>'Tax Invoice'!D57</f>
        <v>0</v>
      </c>
      <c r="C61" s="127" t="s">
        <v>747</v>
      </c>
      <c r="D61" s="127" t="s">
        <v>747</v>
      </c>
      <c r="E61" s="128" t="s">
        <v>26</v>
      </c>
      <c r="F61" s="161" t="s">
        <v>749</v>
      </c>
      <c r="G61" s="162"/>
      <c r="H61" s="129" t="s">
        <v>748</v>
      </c>
      <c r="I61" s="131">
        <f t="shared" si="2"/>
        <v>1.365</v>
      </c>
      <c r="J61" s="131">
        <v>4.55</v>
      </c>
      <c r="K61" s="132">
        <f t="shared" si="3"/>
        <v>0</v>
      </c>
      <c r="L61" s="108"/>
    </row>
    <row r="62" spans="1:12" ht="24" customHeight="1">
      <c r="A62" s="107"/>
      <c r="B62" s="126">
        <f>'Tax Invoice'!D58</f>
        <v>1</v>
      </c>
      <c r="C62" s="127" t="s">
        <v>750</v>
      </c>
      <c r="D62" s="127" t="s">
        <v>750</v>
      </c>
      <c r="E62" s="128" t="s">
        <v>26</v>
      </c>
      <c r="F62" s="161" t="s">
        <v>239</v>
      </c>
      <c r="G62" s="162"/>
      <c r="H62" s="129" t="s">
        <v>751</v>
      </c>
      <c r="I62" s="131">
        <f t="shared" si="2"/>
        <v>0.93899999999999995</v>
      </c>
      <c r="J62" s="131">
        <v>3.13</v>
      </c>
      <c r="K62" s="132">
        <f t="shared" si="3"/>
        <v>0.93899999999999995</v>
      </c>
      <c r="L62" s="108"/>
    </row>
    <row r="63" spans="1:12" ht="24" customHeight="1">
      <c r="A63" s="107"/>
      <c r="B63" s="126">
        <f>'Tax Invoice'!D59</f>
        <v>1</v>
      </c>
      <c r="C63" s="127" t="s">
        <v>750</v>
      </c>
      <c r="D63" s="127" t="s">
        <v>750</v>
      </c>
      <c r="E63" s="128" t="s">
        <v>26</v>
      </c>
      <c r="F63" s="161" t="s">
        <v>348</v>
      </c>
      <c r="G63" s="162"/>
      <c r="H63" s="129" t="s">
        <v>751</v>
      </c>
      <c r="I63" s="131">
        <f t="shared" si="2"/>
        <v>0.93899999999999995</v>
      </c>
      <c r="J63" s="131">
        <v>3.13</v>
      </c>
      <c r="K63" s="132">
        <f t="shared" si="3"/>
        <v>0.93899999999999995</v>
      </c>
      <c r="L63" s="108"/>
    </row>
    <row r="64" spans="1:12" ht="24" customHeight="1">
      <c r="A64" s="107"/>
      <c r="B64" s="126">
        <f>'Tax Invoice'!D60</f>
        <v>2</v>
      </c>
      <c r="C64" s="127" t="s">
        <v>750</v>
      </c>
      <c r="D64" s="127" t="s">
        <v>750</v>
      </c>
      <c r="E64" s="128" t="s">
        <v>26</v>
      </c>
      <c r="F64" s="161" t="s">
        <v>528</v>
      </c>
      <c r="G64" s="162"/>
      <c r="H64" s="129" t="s">
        <v>751</v>
      </c>
      <c r="I64" s="131">
        <f t="shared" si="2"/>
        <v>0.93899999999999995</v>
      </c>
      <c r="J64" s="131">
        <v>3.13</v>
      </c>
      <c r="K64" s="132">
        <f t="shared" si="3"/>
        <v>1.8779999999999999</v>
      </c>
      <c r="L64" s="108"/>
    </row>
    <row r="65" spans="1:12" ht="24" customHeight="1">
      <c r="A65" s="107"/>
      <c r="B65" s="126">
        <f>'Tax Invoice'!D61</f>
        <v>1</v>
      </c>
      <c r="C65" s="127" t="s">
        <v>750</v>
      </c>
      <c r="D65" s="127" t="s">
        <v>750</v>
      </c>
      <c r="E65" s="128" t="s">
        <v>26</v>
      </c>
      <c r="F65" s="161" t="s">
        <v>744</v>
      </c>
      <c r="G65" s="162"/>
      <c r="H65" s="129" t="s">
        <v>751</v>
      </c>
      <c r="I65" s="131">
        <f t="shared" si="2"/>
        <v>0.93899999999999995</v>
      </c>
      <c r="J65" s="131">
        <v>3.13</v>
      </c>
      <c r="K65" s="132">
        <f t="shared" si="3"/>
        <v>0.93899999999999995</v>
      </c>
      <c r="L65" s="108"/>
    </row>
    <row r="66" spans="1:12" ht="24" customHeight="1">
      <c r="A66" s="107"/>
      <c r="B66" s="126">
        <f>'Tax Invoice'!D62</f>
        <v>10</v>
      </c>
      <c r="C66" s="127" t="s">
        <v>752</v>
      </c>
      <c r="D66" s="127" t="s">
        <v>752</v>
      </c>
      <c r="E66" s="128" t="s">
        <v>26</v>
      </c>
      <c r="F66" s="161" t="s">
        <v>271</v>
      </c>
      <c r="G66" s="162"/>
      <c r="H66" s="129" t="s">
        <v>753</v>
      </c>
      <c r="I66" s="131">
        <f t="shared" si="2"/>
        <v>0.36</v>
      </c>
      <c r="J66" s="131">
        <v>1.2</v>
      </c>
      <c r="K66" s="132">
        <f t="shared" si="3"/>
        <v>3.5999999999999996</v>
      </c>
      <c r="L66" s="108"/>
    </row>
    <row r="67" spans="1:12" ht="24" customHeight="1">
      <c r="A67" s="107"/>
      <c r="B67" s="126">
        <f>'Tax Invoice'!D63</f>
        <v>3</v>
      </c>
      <c r="C67" s="127" t="s">
        <v>754</v>
      </c>
      <c r="D67" s="127" t="s">
        <v>754</v>
      </c>
      <c r="E67" s="128" t="s">
        <v>25</v>
      </c>
      <c r="F67" s="161" t="s">
        <v>107</v>
      </c>
      <c r="G67" s="162"/>
      <c r="H67" s="129" t="s">
        <v>755</v>
      </c>
      <c r="I67" s="131">
        <f t="shared" si="2"/>
        <v>0.27</v>
      </c>
      <c r="J67" s="131">
        <v>0.9</v>
      </c>
      <c r="K67" s="132">
        <f t="shared" si="3"/>
        <v>0.81</v>
      </c>
      <c r="L67" s="108"/>
    </row>
    <row r="68" spans="1:12" ht="24" customHeight="1">
      <c r="A68" s="107"/>
      <c r="B68" s="126">
        <f>'Tax Invoice'!D64</f>
        <v>3</v>
      </c>
      <c r="C68" s="127" t="s">
        <v>754</v>
      </c>
      <c r="D68" s="127" t="s">
        <v>754</v>
      </c>
      <c r="E68" s="128" t="s">
        <v>25</v>
      </c>
      <c r="F68" s="161" t="s">
        <v>210</v>
      </c>
      <c r="G68" s="162"/>
      <c r="H68" s="129" t="s">
        <v>755</v>
      </c>
      <c r="I68" s="131">
        <f t="shared" si="2"/>
        <v>0.27</v>
      </c>
      <c r="J68" s="131">
        <v>0.9</v>
      </c>
      <c r="K68" s="132">
        <f t="shared" si="3"/>
        <v>0.81</v>
      </c>
      <c r="L68" s="108"/>
    </row>
    <row r="69" spans="1:12" ht="24" customHeight="1">
      <c r="A69" s="107"/>
      <c r="B69" s="126">
        <f>'Tax Invoice'!D65</f>
        <v>3</v>
      </c>
      <c r="C69" s="127" t="s">
        <v>754</v>
      </c>
      <c r="D69" s="127" t="s">
        <v>754</v>
      </c>
      <c r="E69" s="128" t="s">
        <v>25</v>
      </c>
      <c r="F69" s="161" t="s">
        <v>265</v>
      </c>
      <c r="G69" s="162"/>
      <c r="H69" s="129" t="s">
        <v>755</v>
      </c>
      <c r="I69" s="131">
        <f t="shared" si="2"/>
        <v>0.27</v>
      </c>
      <c r="J69" s="131">
        <v>0.9</v>
      </c>
      <c r="K69" s="132">
        <f t="shared" si="3"/>
        <v>0.81</v>
      </c>
      <c r="L69" s="108"/>
    </row>
    <row r="70" spans="1:12" ht="24" customHeight="1">
      <c r="A70" s="107"/>
      <c r="B70" s="126">
        <f>'Tax Invoice'!D66</f>
        <v>3</v>
      </c>
      <c r="C70" s="127" t="s">
        <v>754</v>
      </c>
      <c r="D70" s="127" t="s">
        <v>754</v>
      </c>
      <c r="E70" s="128" t="s">
        <v>25</v>
      </c>
      <c r="F70" s="161" t="s">
        <v>731</v>
      </c>
      <c r="G70" s="162"/>
      <c r="H70" s="129" t="s">
        <v>755</v>
      </c>
      <c r="I70" s="131">
        <f t="shared" si="2"/>
        <v>0.27</v>
      </c>
      <c r="J70" s="131">
        <v>0.9</v>
      </c>
      <c r="K70" s="132">
        <f t="shared" si="3"/>
        <v>0.81</v>
      </c>
      <c r="L70" s="108"/>
    </row>
    <row r="71" spans="1:12" ht="24" customHeight="1">
      <c r="A71" s="107"/>
      <c r="B71" s="126">
        <f>'Tax Invoice'!D67</f>
        <v>3</v>
      </c>
      <c r="C71" s="127" t="s">
        <v>754</v>
      </c>
      <c r="D71" s="127" t="s">
        <v>754</v>
      </c>
      <c r="E71" s="128" t="s">
        <v>25</v>
      </c>
      <c r="F71" s="161" t="s">
        <v>732</v>
      </c>
      <c r="G71" s="162"/>
      <c r="H71" s="129" t="s">
        <v>755</v>
      </c>
      <c r="I71" s="131">
        <f t="shared" si="2"/>
        <v>0.27</v>
      </c>
      <c r="J71" s="131">
        <v>0.9</v>
      </c>
      <c r="K71" s="132">
        <f t="shared" si="3"/>
        <v>0.81</v>
      </c>
      <c r="L71" s="108"/>
    </row>
    <row r="72" spans="1:12" ht="24" customHeight="1">
      <c r="A72" s="107"/>
      <c r="B72" s="126">
        <f>'Tax Invoice'!D68</f>
        <v>10</v>
      </c>
      <c r="C72" s="127" t="s">
        <v>756</v>
      </c>
      <c r="D72" s="127" t="s">
        <v>756</v>
      </c>
      <c r="E72" s="128" t="s">
        <v>26</v>
      </c>
      <c r="F72" s="161"/>
      <c r="G72" s="162"/>
      <c r="H72" s="129" t="s">
        <v>757</v>
      </c>
      <c r="I72" s="131">
        <f t="shared" si="2"/>
        <v>0.11399999999999999</v>
      </c>
      <c r="J72" s="131">
        <v>0.38</v>
      </c>
      <c r="K72" s="132">
        <f t="shared" si="3"/>
        <v>1.1399999999999999</v>
      </c>
      <c r="L72" s="108"/>
    </row>
    <row r="73" spans="1:12" ht="24" customHeight="1">
      <c r="A73" s="107"/>
      <c r="B73" s="126">
        <f>'Tax Invoice'!D69</f>
        <v>10</v>
      </c>
      <c r="C73" s="127" t="s">
        <v>758</v>
      </c>
      <c r="D73" s="127" t="s">
        <v>832</v>
      </c>
      <c r="E73" s="128" t="s">
        <v>572</v>
      </c>
      <c r="F73" s="161" t="s">
        <v>107</v>
      </c>
      <c r="G73" s="162"/>
      <c r="H73" s="129" t="s">
        <v>759</v>
      </c>
      <c r="I73" s="131">
        <f t="shared" si="2"/>
        <v>0.64800000000000002</v>
      </c>
      <c r="J73" s="131">
        <v>2.16</v>
      </c>
      <c r="K73" s="132">
        <f t="shared" si="3"/>
        <v>6.48</v>
      </c>
      <c r="L73" s="108"/>
    </row>
    <row r="74" spans="1:12" ht="24" customHeight="1">
      <c r="A74" s="107"/>
      <c r="B74" s="126">
        <f>'Tax Invoice'!D70</f>
        <v>10</v>
      </c>
      <c r="C74" s="127" t="s">
        <v>758</v>
      </c>
      <c r="D74" s="127" t="s">
        <v>832</v>
      </c>
      <c r="E74" s="128" t="s">
        <v>572</v>
      </c>
      <c r="F74" s="161" t="s">
        <v>212</v>
      </c>
      <c r="G74" s="162"/>
      <c r="H74" s="129" t="s">
        <v>759</v>
      </c>
      <c r="I74" s="131">
        <f t="shared" si="2"/>
        <v>0.64800000000000002</v>
      </c>
      <c r="J74" s="131">
        <v>2.16</v>
      </c>
      <c r="K74" s="132">
        <f t="shared" si="3"/>
        <v>6.48</v>
      </c>
      <c r="L74" s="108"/>
    </row>
    <row r="75" spans="1:12" ht="24" customHeight="1">
      <c r="A75" s="107"/>
      <c r="B75" s="126">
        <f>'Tax Invoice'!D71</f>
        <v>40</v>
      </c>
      <c r="C75" s="127" t="s">
        <v>588</v>
      </c>
      <c r="D75" s="127" t="s">
        <v>833</v>
      </c>
      <c r="E75" s="128" t="s">
        <v>572</v>
      </c>
      <c r="F75" s="161" t="s">
        <v>760</v>
      </c>
      <c r="G75" s="162"/>
      <c r="H75" s="129" t="s">
        <v>761</v>
      </c>
      <c r="I75" s="131">
        <f t="shared" si="2"/>
        <v>0.501</v>
      </c>
      <c r="J75" s="131">
        <v>1.67</v>
      </c>
      <c r="K75" s="132">
        <f t="shared" si="3"/>
        <v>20.04</v>
      </c>
      <c r="L75" s="108"/>
    </row>
    <row r="76" spans="1:12" ht="24" customHeight="1">
      <c r="A76" s="107"/>
      <c r="B76" s="126">
        <f>'Tax Invoice'!D72</f>
        <v>40</v>
      </c>
      <c r="C76" s="127" t="s">
        <v>588</v>
      </c>
      <c r="D76" s="127" t="s">
        <v>834</v>
      </c>
      <c r="E76" s="128" t="s">
        <v>762</v>
      </c>
      <c r="F76" s="161" t="s">
        <v>212</v>
      </c>
      <c r="G76" s="162"/>
      <c r="H76" s="129" t="s">
        <v>761</v>
      </c>
      <c r="I76" s="131">
        <f t="shared" si="2"/>
        <v>0.68099999999999994</v>
      </c>
      <c r="J76" s="131">
        <v>2.27</v>
      </c>
      <c r="K76" s="132">
        <f t="shared" si="3"/>
        <v>27.24</v>
      </c>
      <c r="L76" s="108"/>
    </row>
    <row r="77" spans="1:12" ht="24" customHeight="1">
      <c r="A77" s="107"/>
      <c r="B77" s="126">
        <f>'Tax Invoice'!D73</f>
        <v>10</v>
      </c>
      <c r="C77" s="127" t="s">
        <v>763</v>
      </c>
      <c r="D77" s="127" t="s">
        <v>835</v>
      </c>
      <c r="E77" s="128" t="s">
        <v>764</v>
      </c>
      <c r="F77" s="161" t="s">
        <v>210</v>
      </c>
      <c r="G77" s="162"/>
      <c r="H77" s="129" t="s">
        <v>765</v>
      </c>
      <c r="I77" s="131">
        <f t="shared" si="2"/>
        <v>0.94199999999999995</v>
      </c>
      <c r="J77" s="131">
        <v>3.14</v>
      </c>
      <c r="K77" s="132">
        <f t="shared" si="3"/>
        <v>9.42</v>
      </c>
      <c r="L77" s="108"/>
    </row>
    <row r="78" spans="1:12" ht="24" customHeight="1">
      <c r="A78" s="107"/>
      <c r="B78" s="126">
        <f>'Tax Invoice'!D74</f>
        <v>5</v>
      </c>
      <c r="C78" s="127" t="s">
        <v>763</v>
      </c>
      <c r="D78" s="127" t="s">
        <v>835</v>
      </c>
      <c r="E78" s="128" t="s">
        <v>764</v>
      </c>
      <c r="F78" s="161" t="s">
        <v>212</v>
      </c>
      <c r="G78" s="162"/>
      <c r="H78" s="129" t="s">
        <v>765</v>
      </c>
      <c r="I78" s="131">
        <f t="shared" si="2"/>
        <v>0.94199999999999995</v>
      </c>
      <c r="J78" s="131">
        <v>3.14</v>
      </c>
      <c r="K78" s="132">
        <f t="shared" si="3"/>
        <v>4.71</v>
      </c>
      <c r="L78" s="108"/>
    </row>
    <row r="79" spans="1:12" ht="24" customHeight="1">
      <c r="A79" s="107"/>
      <c r="B79" s="126">
        <f>'Tax Invoice'!D75</f>
        <v>5</v>
      </c>
      <c r="C79" s="127" t="s">
        <v>763</v>
      </c>
      <c r="D79" s="127" t="s">
        <v>835</v>
      </c>
      <c r="E79" s="128" t="s">
        <v>764</v>
      </c>
      <c r="F79" s="161" t="s">
        <v>213</v>
      </c>
      <c r="G79" s="162"/>
      <c r="H79" s="129" t="s">
        <v>765</v>
      </c>
      <c r="I79" s="131">
        <f t="shared" si="2"/>
        <v>0.94199999999999995</v>
      </c>
      <c r="J79" s="131">
        <v>3.14</v>
      </c>
      <c r="K79" s="132">
        <f t="shared" si="3"/>
        <v>4.71</v>
      </c>
      <c r="L79" s="108"/>
    </row>
    <row r="80" spans="1:12" ht="24" customHeight="1">
      <c r="A80" s="107"/>
      <c r="B80" s="126">
        <f>'Tax Invoice'!D76</f>
        <v>5</v>
      </c>
      <c r="C80" s="127" t="s">
        <v>763</v>
      </c>
      <c r="D80" s="127" t="s">
        <v>835</v>
      </c>
      <c r="E80" s="128" t="s">
        <v>764</v>
      </c>
      <c r="F80" s="161" t="s">
        <v>268</v>
      </c>
      <c r="G80" s="162"/>
      <c r="H80" s="129" t="s">
        <v>765</v>
      </c>
      <c r="I80" s="131">
        <f t="shared" si="2"/>
        <v>0.94199999999999995</v>
      </c>
      <c r="J80" s="131">
        <v>3.14</v>
      </c>
      <c r="K80" s="132">
        <f t="shared" si="3"/>
        <v>4.71</v>
      </c>
      <c r="L80" s="108"/>
    </row>
    <row r="81" spans="1:12" ht="12.75" customHeight="1">
      <c r="A81" s="107"/>
      <c r="B81" s="126">
        <f>'Tax Invoice'!D77</f>
        <v>10</v>
      </c>
      <c r="C81" s="127" t="s">
        <v>766</v>
      </c>
      <c r="D81" s="127" t="s">
        <v>836</v>
      </c>
      <c r="E81" s="128" t="s">
        <v>762</v>
      </c>
      <c r="F81" s="161" t="s">
        <v>767</v>
      </c>
      <c r="G81" s="162"/>
      <c r="H81" s="129" t="s">
        <v>768</v>
      </c>
      <c r="I81" s="131">
        <f t="shared" si="2"/>
        <v>0.30299999999999999</v>
      </c>
      <c r="J81" s="131">
        <v>1.01</v>
      </c>
      <c r="K81" s="132">
        <f t="shared" si="3"/>
        <v>3.03</v>
      </c>
      <c r="L81" s="108"/>
    </row>
    <row r="82" spans="1:12" ht="12.75" customHeight="1">
      <c r="A82" s="107"/>
      <c r="B82" s="126">
        <f>'Tax Invoice'!D78</f>
        <v>5</v>
      </c>
      <c r="C82" s="127" t="s">
        <v>766</v>
      </c>
      <c r="D82" s="127" t="s">
        <v>836</v>
      </c>
      <c r="E82" s="128" t="s">
        <v>762</v>
      </c>
      <c r="F82" s="161" t="s">
        <v>641</v>
      </c>
      <c r="G82" s="162"/>
      <c r="H82" s="129" t="s">
        <v>768</v>
      </c>
      <c r="I82" s="131">
        <f t="shared" si="2"/>
        <v>0.30299999999999999</v>
      </c>
      <c r="J82" s="131">
        <v>1.01</v>
      </c>
      <c r="K82" s="132">
        <f t="shared" si="3"/>
        <v>1.5149999999999999</v>
      </c>
      <c r="L82" s="108"/>
    </row>
    <row r="83" spans="1:12" ht="12.75" customHeight="1">
      <c r="A83" s="107"/>
      <c r="B83" s="126">
        <f>'Tax Invoice'!D79</f>
        <v>50</v>
      </c>
      <c r="C83" s="127" t="s">
        <v>766</v>
      </c>
      <c r="D83" s="127" t="s">
        <v>836</v>
      </c>
      <c r="E83" s="128" t="s">
        <v>762</v>
      </c>
      <c r="F83" s="161" t="s">
        <v>769</v>
      </c>
      <c r="G83" s="162"/>
      <c r="H83" s="129" t="s">
        <v>768</v>
      </c>
      <c r="I83" s="131">
        <f t="shared" si="2"/>
        <v>0.30299999999999999</v>
      </c>
      <c r="J83" s="131">
        <v>1.01</v>
      </c>
      <c r="K83" s="132">
        <f t="shared" si="3"/>
        <v>15.15</v>
      </c>
      <c r="L83" s="108"/>
    </row>
    <row r="84" spans="1:12" ht="12.75" customHeight="1">
      <c r="A84" s="107"/>
      <c r="B84" s="126">
        <f>'Tax Invoice'!D80</f>
        <v>15</v>
      </c>
      <c r="C84" s="127" t="s">
        <v>766</v>
      </c>
      <c r="D84" s="127" t="s">
        <v>836</v>
      </c>
      <c r="E84" s="128" t="s">
        <v>762</v>
      </c>
      <c r="F84" s="161" t="s">
        <v>770</v>
      </c>
      <c r="G84" s="162"/>
      <c r="H84" s="129" t="s">
        <v>768</v>
      </c>
      <c r="I84" s="131">
        <f t="shared" si="2"/>
        <v>0.30299999999999999</v>
      </c>
      <c r="J84" s="131">
        <v>1.01</v>
      </c>
      <c r="K84" s="132">
        <f t="shared" si="3"/>
        <v>4.5449999999999999</v>
      </c>
      <c r="L84" s="108"/>
    </row>
    <row r="85" spans="1:12" ht="12.75" customHeight="1">
      <c r="A85" s="107"/>
      <c r="B85" s="126">
        <f>'Tax Invoice'!D81</f>
        <v>5</v>
      </c>
      <c r="C85" s="127" t="s">
        <v>766</v>
      </c>
      <c r="D85" s="127" t="s">
        <v>836</v>
      </c>
      <c r="E85" s="128" t="s">
        <v>762</v>
      </c>
      <c r="F85" s="161" t="s">
        <v>771</v>
      </c>
      <c r="G85" s="162"/>
      <c r="H85" s="129" t="s">
        <v>768</v>
      </c>
      <c r="I85" s="131">
        <f t="shared" si="2"/>
        <v>0.30299999999999999</v>
      </c>
      <c r="J85" s="131">
        <v>1.01</v>
      </c>
      <c r="K85" s="132">
        <f t="shared" si="3"/>
        <v>1.5149999999999999</v>
      </c>
      <c r="L85" s="108"/>
    </row>
    <row r="86" spans="1:12" ht="12.75" customHeight="1">
      <c r="A86" s="107"/>
      <c r="B86" s="126">
        <f>'Tax Invoice'!D82</f>
        <v>5</v>
      </c>
      <c r="C86" s="127" t="s">
        <v>766</v>
      </c>
      <c r="D86" s="127" t="s">
        <v>836</v>
      </c>
      <c r="E86" s="128" t="s">
        <v>762</v>
      </c>
      <c r="F86" s="161" t="s">
        <v>772</v>
      </c>
      <c r="G86" s="162"/>
      <c r="H86" s="129" t="s">
        <v>768</v>
      </c>
      <c r="I86" s="131">
        <f t="shared" ref="I86:I117" si="4">J86*$N$1</f>
        <v>0.30299999999999999</v>
      </c>
      <c r="J86" s="131">
        <v>1.01</v>
      </c>
      <c r="K86" s="132">
        <f t="shared" ref="K86:K117" si="5">I86*B86</f>
        <v>1.5149999999999999</v>
      </c>
      <c r="L86" s="108"/>
    </row>
    <row r="87" spans="1:12" ht="12.75" customHeight="1">
      <c r="A87" s="107"/>
      <c r="B87" s="126">
        <f>'Tax Invoice'!D83</f>
        <v>10</v>
      </c>
      <c r="C87" s="127" t="s">
        <v>766</v>
      </c>
      <c r="D87" s="127" t="s">
        <v>836</v>
      </c>
      <c r="E87" s="128" t="s">
        <v>762</v>
      </c>
      <c r="F87" s="161" t="s">
        <v>773</v>
      </c>
      <c r="G87" s="162"/>
      <c r="H87" s="129" t="s">
        <v>768</v>
      </c>
      <c r="I87" s="131">
        <f t="shared" si="4"/>
        <v>0.30299999999999999</v>
      </c>
      <c r="J87" s="131">
        <v>1.01</v>
      </c>
      <c r="K87" s="132">
        <f t="shared" si="5"/>
        <v>3.03</v>
      </c>
      <c r="L87" s="108"/>
    </row>
    <row r="88" spans="1:12" ht="12.75" customHeight="1">
      <c r="A88" s="107"/>
      <c r="B88" s="126">
        <f>'Tax Invoice'!D84</f>
        <v>15</v>
      </c>
      <c r="C88" s="127" t="s">
        <v>774</v>
      </c>
      <c r="D88" s="127" t="s">
        <v>837</v>
      </c>
      <c r="E88" s="128" t="s">
        <v>294</v>
      </c>
      <c r="F88" s="161" t="s">
        <v>273</v>
      </c>
      <c r="G88" s="162"/>
      <c r="H88" s="129" t="s">
        <v>775</v>
      </c>
      <c r="I88" s="131">
        <f t="shared" si="4"/>
        <v>0.98099999999999998</v>
      </c>
      <c r="J88" s="131">
        <v>3.27</v>
      </c>
      <c r="K88" s="132">
        <f t="shared" si="5"/>
        <v>14.715</v>
      </c>
      <c r="L88" s="108"/>
    </row>
    <row r="89" spans="1:12" ht="12.75" customHeight="1">
      <c r="A89" s="107"/>
      <c r="B89" s="126">
        <f>'Tax Invoice'!D85</f>
        <v>10</v>
      </c>
      <c r="C89" s="127" t="s">
        <v>774</v>
      </c>
      <c r="D89" s="127" t="s">
        <v>838</v>
      </c>
      <c r="E89" s="128" t="s">
        <v>314</v>
      </c>
      <c r="F89" s="161" t="s">
        <v>273</v>
      </c>
      <c r="G89" s="162"/>
      <c r="H89" s="129" t="s">
        <v>775</v>
      </c>
      <c r="I89" s="131">
        <f t="shared" si="4"/>
        <v>1.0529999999999999</v>
      </c>
      <c r="J89" s="131">
        <v>3.51</v>
      </c>
      <c r="K89" s="132">
        <f t="shared" si="5"/>
        <v>10.53</v>
      </c>
      <c r="L89" s="108"/>
    </row>
    <row r="90" spans="1:12" ht="12.75" customHeight="1">
      <c r="A90" s="107"/>
      <c r="B90" s="126">
        <f>'Tax Invoice'!D86</f>
        <v>20</v>
      </c>
      <c r="C90" s="127" t="s">
        <v>776</v>
      </c>
      <c r="D90" s="127" t="s">
        <v>839</v>
      </c>
      <c r="E90" s="128" t="s">
        <v>762</v>
      </c>
      <c r="F90" s="161" t="s">
        <v>107</v>
      </c>
      <c r="G90" s="162"/>
      <c r="H90" s="129" t="s">
        <v>777</v>
      </c>
      <c r="I90" s="131">
        <f t="shared" si="4"/>
        <v>0.70499999999999996</v>
      </c>
      <c r="J90" s="131">
        <v>2.35</v>
      </c>
      <c r="K90" s="132">
        <f t="shared" si="5"/>
        <v>14.1</v>
      </c>
      <c r="L90" s="108"/>
    </row>
    <row r="91" spans="1:12" ht="12.75" customHeight="1">
      <c r="A91" s="107"/>
      <c r="B91" s="126">
        <f>'Tax Invoice'!D87</f>
        <v>5</v>
      </c>
      <c r="C91" s="127" t="s">
        <v>776</v>
      </c>
      <c r="D91" s="127" t="s">
        <v>839</v>
      </c>
      <c r="E91" s="128" t="s">
        <v>762</v>
      </c>
      <c r="F91" s="161" t="s">
        <v>214</v>
      </c>
      <c r="G91" s="162"/>
      <c r="H91" s="129" t="s">
        <v>777</v>
      </c>
      <c r="I91" s="131">
        <f t="shared" si="4"/>
        <v>0.70499999999999996</v>
      </c>
      <c r="J91" s="131">
        <v>2.35</v>
      </c>
      <c r="K91" s="132">
        <f t="shared" si="5"/>
        <v>3.5249999999999999</v>
      </c>
      <c r="L91" s="108"/>
    </row>
    <row r="92" spans="1:12" ht="12.75" customHeight="1">
      <c r="A92" s="107"/>
      <c r="B92" s="126">
        <f>'Tax Invoice'!D88</f>
        <v>5</v>
      </c>
      <c r="C92" s="127" t="s">
        <v>776</v>
      </c>
      <c r="D92" s="127" t="s">
        <v>839</v>
      </c>
      <c r="E92" s="128" t="s">
        <v>762</v>
      </c>
      <c r="F92" s="161" t="s">
        <v>265</v>
      </c>
      <c r="G92" s="162"/>
      <c r="H92" s="129" t="s">
        <v>777</v>
      </c>
      <c r="I92" s="131">
        <f t="shared" si="4"/>
        <v>0.70499999999999996</v>
      </c>
      <c r="J92" s="131">
        <v>2.35</v>
      </c>
      <c r="K92" s="132">
        <f t="shared" si="5"/>
        <v>3.5249999999999999</v>
      </c>
      <c r="L92" s="108"/>
    </row>
    <row r="93" spans="1:12" ht="12.75" customHeight="1">
      <c r="A93" s="107"/>
      <c r="B93" s="126">
        <f>'Tax Invoice'!D89</f>
        <v>10</v>
      </c>
      <c r="C93" s="127" t="s">
        <v>776</v>
      </c>
      <c r="D93" s="127" t="s">
        <v>839</v>
      </c>
      <c r="E93" s="128" t="s">
        <v>762</v>
      </c>
      <c r="F93" s="161" t="s">
        <v>310</v>
      </c>
      <c r="G93" s="162"/>
      <c r="H93" s="129" t="s">
        <v>777</v>
      </c>
      <c r="I93" s="131">
        <f t="shared" si="4"/>
        <v>0.70499999999999996</v>
      </c>
      <c r="J93" s="131">
        <v>2.35</v>
      </c>
      <c r="K93" s="132">
        <f t="shared" si="5"/>
        <v>7.05</v>
      </c>
      <c r="L93" s="108"/>
    </row>
    <row r="94" spans="1:12" ht="24" customHeight="1">
      <c r="A94" s="107"/>
      <c r="B94" s="126">
        <f>'Tax Invoice'!D90</f>
        <v>250</v>
      </c>
      <c r="C94" s="127" t="s">
        <v>778</v>
      </c>
      <c r="D94" s="127" t="s">
        <v>840</v>
      </c>
      <c r="E94" s="128" t="s">
        <v>26</v>
      </c>
      <c r="F94" s="161"/>
      <c r="G94" s="162"/>
      <c r="H94" s="129" t="s">
        <v>779</v>
      </c>
      <c r="I94" s="131">
        <f t="shared" si="4"/>
        <v>0.54600000000000004</v>
      </c>
      <c r="J94" s="131">
        <v>1.82</v>
      </c>
      <c r="K94" s="132">
        <f t="shared" si="5"/>
        <v>136.5</v>
      </c>
      <c r="L94" s="108"/>
    </row>
    <row r="95" spans="1:12" ht="36" customHeight="1">
      <c r="A95" s="107"/>
      <c r="B95" s="126">
        <f>'Tax Invoice'!D91</f>
        <v>5</v>
      </c>
      <c r="C95" s="127" t="s">
        <v>780</v>
      </c>
      <c r="D95" s="127" t="s">
        <v>780</v>
      </c>
      <c r="E95" s="128" t="s">
        <v>25</v>
      </c>
      <c r="F95" s="161"/>
      <c r="G95" s="162"/>
      <c r="H95" s="129" t="s">
        <v>847</v>
      </c>
      <c r="I95" s="131">
        <f t="shared" si="4"/>
        <v>2.7569999999999997</v>
      </c>
      <c r="J95" s="131">
        <v>9.19</v>
      </c>
      <c r="K95" s="132">
        <f t="shared" si="5"/>
        <v>13.784999999999998</v>
      </c>
      <c r="L95" s="108"/>
    </row>
    <row r="96" spans="1:12" ht="12.75" customHeight="1">
      <c r="A96" s="107"/>
      <c r="B96" s="126">
        <f>'Tax Invoice'!D92</f>
        <v>5</v>
      </c>
      <c r="C96" s="127" t="s">
        <v>781</v>
      </c>
      <c r="D96" s="127" t="s">
        <v>781</v>
      </c>
      <c r="E96" s="128" t="s">
        <v>25</v>
      </c>
      <c r="F96" s="161"/>
      <c r="G96" s="162"/>
      <c r="H96" s="129" t="s">
        <v>782</v>
      </c>
      <c r="I96" s="131">
        <f t="shared" si="4"/>
        <v>8.1000000000000003E-2</v>
      </c>
      <c r="J96" s="131">
        <v>0.27</v>
      </c>
      <c r="K96" s="132">
        <f t="shared" si="5"/>
        <v>0.40500000000000003</v>
      </c>
      <c r="L96" s="108"/>
    </row>
    <row r="97" spans="1:12" ht="12.75" customHeight="1">
      <c r="A97" s="107"/>
      <c r="B97" s="126">
        <f>'Tax Invoice'!D93</f>
        <v>5</v>
      </c>
      <c r="C97" s="127" t="s">
        <v>783</v>
      </c>
      <c r="D97" s="127" t="s">
        <v>783</v>
      </c>
      <c r="E97" s="128" t="s">
        <v>25</v>
      </c>
      <c r="F97" s="161"/>
      <c r="G97" s="162"/>
      <c r="H97" s="129" t="s">
        <v>784</v>
      </c>
      <c r="I97" s="131">
        <f t="shared" si="4"/>
        <v>7.4999999999999997E-2</v>
      </c>
      <c r="J97" s="131">
        <v>0.25</v>
      </c>
      <c r="K97" s="132">
        <f t="shared" si="5"/>
        <v>0.375</v>
      </c>
      <c r="L97" s="108"/>
    </row>
    <row r="98" spans="1:12" ht="12.75" customHeight="1">
      <c r="A98" s="107"/>
      <c r="B98" s="126">
        <f>'Tax Invoice'!D94</f>
        <v>5</v>
      </c>
      <c r="C98" s="127" t="s">
        <v>783</v>
      </c>
      <c r="D98" s="127" t="s">
        <v>783</v>
      </c>
      <c r="E98" s="128" t="s">
        <v>27</v>
      </c>
      <c r="F98" s="161"/>
      <c r="G98" s="162"/>
      <c r="H98" s="129" t="s">
        <v>784</v>
      </c>
      <c r="I98" s="131">
        <f t="shared" si="4"/>
        <v>7.4999999999999997E-2</v>
      </c>
      <c r="J98" s="131">
        <v>0.25</v>
      </c>
      <c r="K98" s="132">
        <f t="shared" si="5"/>
        <v>0.375</v>
      </c>
      <c r="L98" s="108"/>
    </row>
    <row r="99" spans="1:12" ht="12.75" customHeight="1">
      <c r="A99" s="107"/>
      <c r="B99" s="126">
        <f>'Tax Invoice'!D95</f>
        <v>3</v>
      </c>
      <c r="C99" s="127" t="s">
        <v>785</v>
      </c>
      <c r="D99" s="127" t="s">
        <v>785</v>
      </c>
      <c r="E99" s="128" t="s">
        <v>23</v>
      </c>
      <c r="F99" s="161" t="s">
        <v>107</v>
      </c>
      <c r="G99" s="162"/>
      <c r="H99" s="129" t="s">
        <v>786</v>
      </c>
      <c r="I99" s="131">
        <f t="shared" si="4"/>
        <v>0.186</v>
      </c>
      <c r="J99" s="131">
        <v>0.62</v>
      </c>
      <c r="K99" s="132">
        <f t="shared" si="5"/>
        <v>0.55800000000000005</v>
      </c>
      <c r="L99" s="108"/>
    </row>
    <row r="100" spans="1:12" ht="12.75" customHeight="1">
      <c r="A100" s="107"/>
      <c r="B100" s="126">
        <f>'Tax Invoice'!D96</f>
        <v>1</v>
      </c>
      <c r="C100" s="127" t="s">
        <v>785</v>
      </c>
      <c r="D100" s="127" t="s">
        <v>785</v>
      </c>
      <c r="E100" s="128" t="s">
        <v>23</v>
      </c>
      <c r="F100" s="161" t="s">
        <v>210</v>
      </c>
      <c r="G100" s="162"/>
      <c r="H100" s="129" t="s">
        <v>786</v>
      </c>
      <c r="I100" s="131">
        <f t="shared" si="4"/>
        <v>0.186</v>
      </c>
      <c r="J100" s="131">
        <v>0.62</v>
      </c>
      <c r="K100" s="132">
        <f t="shared" si="5"/>
        <v>0.186</v>
      </c>
      <c r="L100" s="108"/>
    </row>
    <row r="101" spans="1:12" ht="12.75" customHeight="1">
      <c r="A101" s="107"/>
      <c r="B101" s="126">
        <f>'Tax Invoice'!D97</f>
        <v>1</v>
      </c>
      <c r="C101" s="127" t="s">
        <v>785</v>
      </c>
      <c r="D101" s="127" t="s">
        <v>785</v>
      </c>
      <c r="E101" s="128" t="s">
        <v>23</v>
      </c>
      <c r="F101" s="161" t="s">
        <v>212</v>
      </c>
      <c r="G101" s="162"/>
      <c r="H101" s="129" t="s">
        <v>786</v>
      </c>
      <c r="I101" s="131">
        <f t="shared" si="4"/>
        <v>0.186</v>
      </c>
      <c r="J101" s="131">
        <v>0.62</v>
      </c>
      <c r="K101" s="132">
        <f t="shared" si="5"/>
        <v>0.186</v>
      </c>
      <c r="L101" s="108"/>
    </row>
    <row r="102" spans="1:12" ht="12.75" customHeight="1">
      <c r="A102" s="107"/>
      <c r="B102" s="126">
        <f>'Tax Invoice'!D98</f>
        <v>1</v>
      </c>
      <c r="C102" s="127" t="s">
        <v>785</v>
      </c>
      <c r="D102" s="127" t="s">
        <v>785</v>
      </c>
      <c r="E102" s="128" t="s">
        <v>23</v>
      </c>
      <c r="F102" s="161" t="s">
        <v>213</v>
      </c>
      <c r="G102" s="162"/>
      <c r="H102" s="129" t="s">
        <v>786</v>
      </c>
      <c r="I102" s="131">
        <f t="shared" si="4"/>
        <v>0.186</v>
      </c>
      <c r="J102" s="131">
        <v>0.62</v>
      </c>
      <c r="K102" s="132">
        <f t="shared" si="5"/>
        <v>0.186</v>
      </c>
      <c r="L102" s="108"/>
    </row>
    <row r="103" spans="1:12" ht="12.75" customHeight="1">
      <c r="A103" s="107"/>
      <c r="B103" s="126">
        <f>'Tax Invoice'!D99</f>
        <v>1</v>
      </c>
      <c r="C103" s="127" t="s">
        <v>785</v>
      </c>
      <c r="D103" s="127" t="s">
        <v>785</v>
      </c>
      <c r="E103" s="128" t="s">
        <v>23</v>
      </c>
      <c r="F103" s="161" t="s">
        <v>263</v>
      </c>
      <c r="G103" s="162"/>
      <c r="H103" s="129" t="s">
        <v>786</v>
      </c>
      <c r="I103" s="131">
        <f t="shared" si="4"/>
        <v>0.186</v>
      </c>
      <c r="J103" s="131">
        <v>0.62</v>
      </c>
      <c r="K103" s="132">
        <f t="shared" si="5"/>
        <v>0.186</v>
      </c>
      <c r="L103" s="108"/>
    </row>
    <row r="104" spans="1:12" ht="12.75" customHeight="1">
      <c r="A104" s="107"/>
      <c r="B104" s="126">
        <f>'Tax Invoice'!D100</f>
        <v>1</v>
      </c>
      <c r="C104" s="127" t="s">
        <v>785</v>
      </c>
      <c r="D104" s="127" t="s">
        <v>785</v>
      </c>
      <c r="E104" s="128" t="s">
        <v>23</v>
      </c>
      <c r="F104" s="161" t="s">
        <v>214</v>
      </c>
      <c r="G104" s="162"/>
      <c r="H104" s="129" t="s">
        <v>786</v>
      </c>
      <c r="I104" s="131">
        <f t="shared" si="4"/>
        <v>0.186</v>
      </c>
      <c r="J104" s="131">
        <v>0.62</v>
      </c>
      <c r="K104" s="132">
        <f t="shared" si="5"/>
        <v>0.186</v>
      </c>
      <c r="L104" s="108"/>
    </row>
    <row r="105" spans="1:12" ht="12.75" customHeight="1">
      <c r="A105" s="107"/>
      <c r="B105" s="126">
        <f>'Tax Invoice'!D101</f>
        <v>1</v>
      </c>
      <c r="C105" s="127" t="s">
        <v>785</v>
      </c>
      <c r="D105" s="127" t="s">
        <v>785</v>
      </c>
      <c r="E105" s="128" t="s">
        <v>23</v>
      </c>
      <c r="F105" s="161" t="s">
        <v>265</v>
      </c>
      <c r="G105" s="162"/>
      <c r="H105" s="129" t="s">
        <v>786</v>
      </c>
      <c r="I105" s="131">
        <f t="shared" si="4"/>
        <v>0.186</v>
      </c>
      <c r="J105" s="131">
        <v>0.62</v>
      </c>
      <c r="K105" s="132">
        <f t="shared" si="5"/>
        <v>0.186</v>
      </c>
      <c r="L105" s="108"/>
    </row>
    <row r="106" spans="1:12" ht="12.75" customHeight="1">
      <c r="A106" s="107"/>
      <c r="B106" s="126">
        <f>'Tax Invoice'!D102</f>
        <v>1</v>
      </c>
      <c r="C106" s="127" t="s">
        <v>785</v>
      </c>
      <c r="D106" s="127" t="s">
        <v>785</v>
      </c>
      <c r="E106" s="128" t="s">
        <v>23</v>
      </c>
      <c r="F106" s="161" t="s">
        <v>268</v>
      </c>
      <c r="G106" s="162"/>
      <c r="H106" s="129" t="s">
        <v>786</v>
      </c>
      <c r="I106" s="131">
        <f t="shared" si="4"/>
        <v>0.186</v>
      </c>
      <c r="J106" s="131">
        <v>0.62</v>
      </c>
      <c r="K106" s="132">
        <f t="shared" si="5"/>
        <v>0.186</v>
      </c>
      <c r="L106" s="108"/>
    </row>
    <row r="107" spans="1:12" ht="12.75" customHeight="1">
      <c r="A107" s="107"/>
      <c r="B107" s="126">
        <f>'Tax Invoice'!D103</f>
        <v>1</v>
      </c>
      <c r="C107" s="127" t="s">
        <v>785</v>
      </c>
      <c r="D107" s="127" t="s">
        <v>785</v>
      </c>
      <c r="E107" s="128" t="s">
        <v>23</v>
      </c>
      <c r="F107" s="161" t="s">
        <v>310</v>
      </c>
      <c r="G107" s="162"/>
      <c r="H107" s="129" t="s">
        <v>786</v>
      </c>
      <c r="I107" s="131">
        <f t="shared" si="4"/>
        <v>0.186</v>
      </c>
      <c r="J107" s="131">
        <v>0.62</v>
      </c>
      <c r="K107" s="132">
        <f t="shared" si="5"/>
        <v>0.186</v>
      </c>
      <c r="L107" s="108"/>
    </row>
    <row r="108" spans="1:12" ht="12.75" customHeight="1">
      <c r="A108" s="107"/>
      <c r="B108" s="126">
        <f>'Tax Invoice'!D104</f>
        <v>1</v>
      </c>
      <c r="C108" s="127" t="s">
        <v>785</v>
      </c>
      <c r="D108" s="127" t="s">
        <v>785</v>
      </c>
      <c r="E108" s="128" t="s">
        <v>23</v>
      </c>
      <c r="F108" s="161" t="s">
        <v>270</v>
      </c>
      <c r="G108" s="162"/>
      <c r="H108" s="129" t="s">
        <v>786</v>
      </c>
      <c r="I108" s="131">
        <f t="shared" si="4"/>
        <v>0.186</v>
      </c>
      <c r="J108" s="131">
        <v>0.62</v>
      </c>
      <c r="K108" s="132">
        <f t="shared" si="5"/>
        <v>0.186</v>
      </c>
      <c r="L108" s="108"/>
    </row>
    <row r="109" spans="1:12" ht="12.75" customHeight="1">
      <c r="A109" s="107"/>
      <c r="B109" s="126">
        <f>'Tax Invoice'!D105</f>
        <v>1</v>
      </c>
      <c r="C109" s="127" t="s">
        <v>785</v>
      </c>
      <c r="D109" s="127" t="s">
        <v>785</v>
      </c>
      <c r="E109" s="128" t="s">
        <v>23</v>
      </c>
      <c r="F109" s="161" t="s">
        <v>730</v>
      </c>
      <c r="G109" s="162"/>
      <c r="H109" s="129" t="s">
        <v>786</v>
      </c>
      <c r="I109" s="131">
        <f t="shared" si="4"/>
        <v>0.186</v>
      </c>
      <c r="J109" s="131">
        <v>0.62</v>
      </c>
      <c r="K109" s="132">
        <f t="shared" si="5"/>
        <v>0.186</v>
      </c>
      <c r="L109" s="108"/>
    </row>
    <row r="110" spans="1:12" ht="12.75" customHeight="1">
      <c r="A110" s="107"/>
      <c r="B110" s="126">
        <f>'Tax Invoice'!D106</f>
        <v>1</v>
      </c>
      <c r="C110" s="127" t="s">
        <v>785</v>
      </c>
      <c r="D110" s="127" t="s">
        <v>785</v>
      </c>
      <c r="E110" s="128" t="s">
        <v>23</v>
      </c>
      <c r="F110" s="161" t="s">
        <v>731</v>
      </c>
      <c r="G110" s="162"/>
      <c r="H110" s="129" t="s">
        <v>786</v>
      </c>
      <c r="I110" s="131">
        <f t="shared" si="4"/>
        <v>0.186</v>
      </c>
      <c r="J110" s="131">
        <v>0.62</v>
      </c>
      <c r="K110" s="132">
        <f t="shared" si="5"/>
        <v>0.186</v>
      </c>
      <c r="L110" s="108"/>
    </row>
    <row r="111" spans="1:12" ht="12.75" customHeight="1">
      <c r="A111" s="107"/>
      <c r="B111" s="126">
        <f>'Tax Invoice'!D107</f>
        <v>1</v>
      </c>
      <c r="C111" s="127" t="s">
        <v>785</v>
      </c>
      <c r="D111" s="127" t="s">
        <v>785</v>
      </c>
      <c r="E111" s="128" t="s">
        <v>23</v>
      </c>
      <c r="F111" s="161" t="s">
        <v>732</v>
      </c>
      <c r="G111" s="162"/>
      <c r="H111" s="129" t="s">
        <v>786</v>
      </c>
      <c r="I111" s="131">
        <f t="shared" si="4"/>
        <v>0.186</v>
      </c>
      <c r="J111" s="131">
        <v>0.62</v>
      </c>
      <c r="K111" s="132">
        <f t="shared" si="5"/>
        <v>0.186</v>
      </c>
      <c r="L111" s="108"/>
    </row>
    <row r="112" spans="1:12" ht="12.75" customHeight="1">
      <c r="A112" s="107"/>
      <c r="B112" s="126">
        <f>'Tax Invoice'!D108</f>
        <v>3</v>
      </c>
      <c r="C112" s="127" t="s">
        <v>785</v>
      </c>
      <c r="D112" s="127" t="s">
        <v>785</v>
      </c>
      <c r="E112" s="128" t="s">
        <v>25</v>
      </c>
      <c r="F112" s="161" t="s">
        <v>107</v>
      </c>
      <c r="G112" s="162"/>
      <c r="H112" s="129" t="s">
        <v>786</v>
      </c>
      <c r="I112" s="131">
        <f t="shared" si="4"/>
        <v>0.186</v>
      </c>
      <c r="J112" s="131">
        <v>0.62</v>
      </c>
      <c r="K112" s="132">
        <f t="shared" si="5"/>
        <v>0.55800000000000005</v>
      </c>
      <c r="L112" s="108"/>
    </row>
    <row r="113" spans="1:12" ht="12.75" customHeight="1">
      <c r="A113" s="107"/>
      <c r="B113" s="126">
        <f>'Tax Invoice'!D109</f>
        <v>1</v>
      </c>
      <c r="C113" s="127" t="s">
        <v>785</v>
      </c>
      <c r="D113" s="127" t="s">
        <v>785</v>
      </c>
      <c r="E113" s="128" t="s">
        <v>25</v>
      </c>
      <c r="F113" s="161" t="s">
        <v>210</v>
      </c>
      <c r="G113" s="162"/>
      <c r="H113" s="129" t="s">
        <v>786</v>
      </c>
      <c r="I113" s="131">
        <f t="shared" si="4"/>
        <v>0.186</v>
      </c>
      <c r="J113" s="131">
        <v>0.62</v>
      </c>
      <c r="K113" s="132">
        <f t="shared" si="5"/>
        <v>0.186</v>
      </c>
      <c r="L113" s="108"/>
    </row>
    <row r="114" spans="1:12" ht="12.75" customHeight="1">
      <c r="A114" s="107"/>
      <c r="B114" s="126">
        <f>'Tax Invoice'!D110</f>
        <v>1</v>
      </c>
      <c r="C114" s="127" t="s">
        <v>785</v>
      </c>
      <c r="D114" s="127" t="s">
        <v>785</v>
      </c>
      <c r="E114" s="128" t="s">
        <v>25</v>
      </c>
      <c r="F114" s="161" t="s">
        <v>212</v>
      </c>
      <c r="G114" s="162"/>
      <c r="H114" s="129" t="s">
        <v>786</v>
      </c>
      <c r="I114" s="131">
        <f t="shared" si="4"/>
        <v>0.186</v>
      </c>
      <c r="J114" s="131">
        <v>0.62</v>
      </c>
      <c r="K114" s="132">
        <f t="shared" si="5"/>
        <v>0.186</v>
      </c>
      <c r="L114" s="108"/>
    </row>
    <row r="115" spans="1:12" ht="12.75" customHeight="1">
      <c r="A115" s="107"/>
      <c r="B115" s="126">
        <f>'Tax Invoice'!D111</f>
        <v>1</v>
      </c>
      <c r="C115" s="127" t="s">
        <v>785</v>
      </c>
      <c r="D115" s="127" t="s">
        <v>785</v>
      </c>
      <c r="E115" s="128" t="s">
        <v>25</v>
      </c>
      <c r="F115" s="161" t="s">
        <v>213</v>
      </c>
      <c r="G115" s="162"/>
      <c r="H115" s="129" t="s">
        <v>786</v>
      </c>
      <c r="I115" s="131">
        <f t="shared" si="4"/>
        <v>0.186</v>
      </c>
      <c r="J115" s="131">
        <v>0.62</v>
      </c>
      <c r="K115" s="132">
        <f t="shared" si="5"/>
        <v>0.186</v>
      </c>
      <c r="L115" s="108"/>
    </row>
    <row r="116" spans="1:12" ht="12.75" customHeight="1">
      <c r="A116" s="107"/>
      <c r="B116" s="126">
        <f>'Tax Invoice'!D112</f>
        <v>1</v>
      </c>
      <c r="C116" s="127" t="s">
        <v>785</v>
      </c>
      <c r="D116" s="127" t="s">
        <v>785</v>
      </c>
      <c r="E116" s="128" t="s">
        <v>25</v>
      </c>
      <c r="F116" s="161" t="s">
        <v>263</v>
      </c>
      <c r="G116" s="162"/>
      <c r="H116" s="129" t="s">
        <v>786</v>
      </c>
      <c r="I116" s="131">
        <f t="shared" si="4"/>
        <v>0.186</v>
      </c>
      <c r="J116" s="131">
        <v>0.62</v>
      </c>
      <c r="K116" s="132">
        <f t="shared" si="5"/>
        <v>0.186</v>
      </c>
      <c r="L116" s="108"/>
    </row>
    <row r="117" spans="1:12" ht="12.75" customHeight="1">
      <c r="A117" s="107"/>
      <c r="B117" s="126">
        <f>'Tax Invoice'!D113</f>
        <v>1</v>
      </c>
      <c r="C117" s="127" t="s">
        <v>785</v>
      </c>
      <c r="D117" s="127" t="s">
        <v>785</v>
      </c>
      <c r="E117" s="128" t="s">
        <v>25</v>
      </c>
      <c r="F117" s="161" t="s">
        <v>214</v>
      </c>
      <c r="G117" s="162"/>
      <c r="H117" s="129" t="s">
        <v>786</v>
      </c>
      <c r="I117" s="131">
        <f t="shared" si="4"/>
        <v>0.186</v>
      </c>
      <c r="J117" s="131">
        <v>0.62</v>
      </c>
      <c r="K117" s="132">
        <f t="shared" si="5"/>
        <v>0.186</v>
      </c>
      <c r="L117" s="108"/>
    </row>
    <row r="118" spans="1:12" ht="12.75" customHeight="1">
      <c r="A118" s="107"/>
      <c r="B118" s="126">
        <f>'Tax Invoice'!D114</f>
        <v>1</v>
      </c>
      <c r="C118" s="127" t="s">
        <v>785</v>
      </c>
      <c r="D118" s="127" t="s">
        <v>785</v>
      </c>
      <c r="E118" s="128" t="s">
        <v>25</v>
      </c>
      <c r="F118" s="161" t="s">
        <v>265</v>
      </c>
      <c r="G118" s="162"/>
      <c r="H118" s="129" t="s">
        <v>786</v>
      </c>
      <c r="I118" s="131">
        <f t="shared" ref="I118:I149" si="6">J118*$N$1</f>
        <v>0.186</v>
      </c>
      <c r="J118" s="131">
        <v>0.62</v>
      </c>
      <c r="K118" s="132">
        <f t="shared" ref="K118:K149" si="7">I118*B118</f>
        <v>0.186</v>
      </c>
      <c r="L118" s="108"/>
    </row>
    <row r="119" spans="1:12" ht="12.75" customHeight="1">
      <c r="A119" s="107"/>
      <c r="B119" s="126">
        <f>'Tax Invoice'!D115</f>
        <v>1</v>
      </c>
      <c r="C119" s="127" t="s">
        <v>785</v>
      </c>
      <c r="D119" s="127" t="s">
        <v>785</v>
      </c>
      <c r="E119" s="128" t="s">
        <v>25</v>
      </c>
      <c r="F119" s="161" t="s">
        <v>268</v>
      </c>
      <c r="G119" s="162"/>
      <c r="H119" s="129" t="s">
        <v>786</v>
      </c>
      <c r="I119" s="131">
        <f t="shared" si="6"/>
        <v>0.186</v>
      </c>
      <c r="J119" s="131">
        <v>0.62</v>
      </c>
      <c r="K119" s="132">
        <f t="shared" si="7"/>
        <v>0.186</v>
      </c>
      <c r="L119" s="108"/>
    </row>
    <row r="120" spans="1:12" ht="12.75" customHeight="1">
      <c r="A120" s="107"/>
      <c r="B120" s="126">
        <f>'Tax Invoice'!D116</f>
        <v>1</v>
      </c>
      <c r="C120" s="127" t="s">
        <v>785</v>
      </c>
      <c r="D120" s="127" t="s">
        <v>785</v>
      </c>
      <c r="E120" s="128" t="s">
        <v>25</v>
      </c>
      <c r="F120" s="161" t="s">
        <v>310</v>
      </c>
      <c r="G120" s="162"/>
      <c r="H120" s="129" t="s">
        <v>786</v>
      </c>
      <c r="I120" s="131">
        <f t="shared" si="6"/>
        <v>0.186</v>
      </c>
      <c r="J120" s="131">
        <v>0.62</v>
      </c>
      <c r="K120" s="132">
        <f t="shared" si="7"/>
        <v>0.186</v>
      </c>
      <c r="L120" s="108"/>
    </row>
    <row r="121" spans="1:12" ht="12.75" customHeight="1">
      <c r="A121" s="107"/>
      <c r="B121" s="126">
        <f>'Tax Invoice'!D117</f>
        <v>1</v>
      </c>
      <c r="C121" s="127" t="s">
        <v>785</v>
      </c>
      <c r="D121" s="127" t="s">
        <v>785</v>
      </c>
      <c r="E121" s="128" t="s">
        <v>25</v>
      </c>
      <c r="F121" s="161" t="s">
        <v>270</v>
      </c>
      <c r="G121" s="162"/>
      <c r="H121" s="129" t="s">
        <v>786</v>
      </c>
      <c r="I121" s="131">
        <f t="shared" si="6"/>
        <v>0.186</v>
      </c>
      <c r="J121" s="131">
        <v>0.62</v>
      </c>
      <c r="K121" s="132">
        <f t="shared" si="7"/>
        <v>0.186</v>
      </c>
      <c r="L121" s="108"/>
    </row>
    <row r="122" spans="1:12" ht="12.75" customHeight="1">
      <c r="A122" s="107"/>
      <c r="B122" s="126">
        <f>'Tax Invoice'!D118</f>
        <v>1</v>
      </c>
      <c r="C122" s="127" t="s">
        <v>785</v>
      </c>
      <c r="D122" s="127" t="s">
        <v>785</v>
      </c>
      <c r="E122" s="128" t="s">
        <v>25</v>
      </c>
      <c r="F122" s="161" t="s">
        <v>730</v>
      </c>
      <c r="G122" s="162"/>
      <c r="H122" s="129" t="s">
        <v>786</v>
      </c>
      <c r="I122" s="131">
        <f t="shared" si="6"/>
        <v>0.186</v>
      </c>
      <c r="J122" s="131">
        <v>0.62</v>
      </c>
      <c r="K122" s="132">
        <f t="shared" si="7"/>
        <v>0.186</v>
      </c>
      <c r="L122" s="108"/>
    </row>
    <row r="123" spans="1:12" ht="12.75" customHeight="1">
      <c r="A123" s="107"/>
      <c r="B123" s="126">
        <f>'Tax Invoice'!D119</f>
        <v>1</v>
      </c>
      <c r="C123" s="127" t="s">
        <v>785</v>
      </c>
      <c r="D123" s="127" t="s">
        <v>785</v>
      </c>
      <c r="E123" s="128" t="s">
        <v>25</v>
      </c>
      <c r="F123" s="161" t="s">
        <v>731</v>
      </c>
      <c r="G123" s="162"/>
      <c r="H123" s="129" t="s">
        <v>786</v>
      </c>
      <c r="I123" s="131">
        <f t="shared" si="6"/>
        <v>0.186</v>
      </c>
      <c r="J123" s="131">
        <v>0.62</v>
      </c>
      <c r="K123" s="132">
        <f t="shared" si="7"/>
        <v>0.186</v>
      </c>
      <c r="L123" s="108"/>
    </row>
    <row r="124" spans="1:12" ht="12.75" customHeight="1">
      <c r="A124" s="107"/>
      <c r="B124" s="126">
        <f>'Tax Invoice'!D120</f>
        <v>1</v>
      </c>
      <c r="C124" s="127" t="s">
        <v>785</v>
      </c>
      <c r="D124" s="127" t="s">
        <v>785</v>
      </c>
      <c r="E124" s="128" t="s">
        <v>25</v>
      </c>
      <c r="F124" s="161" t="s">
        <v>732</v>
      </c>
      <c r="G124" s="162"/>
      <c r="H124" s="129" t="s">
        <v>786</v>
      </c>
      <c r="I124" s="131">
        <f t="shared" si="6"/>
        <v>0.186</v>
      </c>
      <c r="J124" s="131">
        <v>0.62</v>
      </c>
      <c r="K124" s="132">
        <f t="shared" si="7"/>
        <v>0.186</v>
      </c>
      <c r="L124" s="108"/>
    </row>
    <row r="125" spans="1:12" ht="24" customHeight="1">
      <c r="A125" s="107"/>
      <c r="B125" s="126">
        <f>'Tax Invoice'!D121</f>
        <v>3</v>
      </c>
      <c r="C125" s="127" t="s">
        <v>592</v>
      </c>
      <c r="D125" s="127" t="s">
        <v>592</v>
      </c>
      <c r="E125" s="128" t="s">
        <v>25</v>
      </c>
      <c r="F125" s="161" t="s">
        <v>210</v>
      </c>
      <c r="G125" s="162"/>
      <c r="H125" s="129" t="s">
        <v>594</v>
      </c>
      <c r="I125" s="131">
        <f t="shared" si="6"/>
        <v>0.16200000000000001</v>
      </c>
      <c r="J125" s="131">
        <v>0.54</v>
      </c>
      <c r="K125" s="132">
        <f t="shared" si="7"/>
        <v>0.48599999999999999</v>
      </c>
      <c r="L125" s="108"/>
    </row>
    <row r="126" spans="1:12" ht="24" customHeight="1">
      <c r="A126" s="107"/>
      <c r="B126" s="126">
        <f>'Tax Invoice'!D122</f>
        <v>3</v>
      </c>
      <c r="C126" s="127" t="s">
        <v>592</v>
      </c>
      <c r="D126" s="127" t="s">
        <v>592</v>
      </c>
      <c r="E126" s="128" t="s">
        <v>25</v>
      </c>
      <c r="F126" s="161" t="s">
        <v>213</v>
      </c>
      <c r="G126" s="162"/>
      <c r="H126" s="129" t="s">
        <v>594</v>
      </c>
      <c r="I126" s="131">
        <f t="shared" si="6"/>
        <v>0.16200000000000001</v>
      </c>
      <c r="J126" s="131">
        <v>0.54</v>
      </c>
      <c r="K126" s="132">
        <f t="shared" si="7"/>
        <v>0.48599999999999999</v>
      </c>
      <c r="L126" s="108"/>
    </row>
    <row r="127" spans="1:12" ht="24" customHeight="1">
      <c r="A127" s="107"/>
      <c r="B127" s="126">
        <f>'Tax Invoice'!D123</f>
        <v>3</v>
      </c>
      <c r="C127" s="127" t="s">
        <v>592</v>
      </c>
      <c r="D127" s="127" t="s">
        <v>592</v>
      </c>
      <c r="E127" s="128" t="s">
        <v>25</v>
      </c>
      <c r="F127" s="161" t="s">
        <v>263</v>
      </c>
      <c r="G127" s="162"/>
      <c r="H127" s="129" t="s">
        <v>594</v>
      </c>
      <c r="I127" s="131">
        <f t="shared" si="6"/>
        <v>0.16200000000000001</v>
      </c>
      <c r="J127" s="131">
        <v>0.54</v>
      </c>
      <c r="K127" s="132">
        <f t="shared" si="7"/>
        <v>0.48599999999999999</v>
      </c>
      <c r="L127" s="108"/>
    </row>
    <row r="128" spans="1:12" ht="24" customHeight="1">
      <c r="A128" s="107"/>
      <c r="B128" s="126">
        <f>'Tax Invoice'!D124</f>
        <v>3</v>
      </c>
      <c r="C128" s="127" t="s">
        <v>592</v>
      </c>
      <c r="D128" s="127" t="s">
        <v>592</v>
      </c>
      <c r="E128" s="128" t="s">
        <v>25</v>
      </c>
      <c r="F128" s="161" t="s">
        <v>214</v>
      </c>
      <c r="G128" s="162"/>
      <c r="H128" s="129" t="s">
        <v>594</v>
      </c>
      <c r="I128" s="131">
        <f t="shared" si="6"/>
        <v>0.16200000000000001</v>
      </c>
      <c r="J128" s="131">
        <v>0.54</v>
      </c>
      <c r="K128" s="132">
        <f t="shared" si="7"/>
        <v>0.48599999999999999</v>
      </c>
      <c r="L128" s="108"/>
    </row>
    <row r="129" spans="1:12" ht="24" customHeight="1">
      <c r="A129" s="107"/>
      <c r="B129" s="126">
        <f>'Tax Invoice'!D125</f>
        <v>3</v>
      </c>
      <c r="C129" s="127" t="s">
        <v>592</v>
      </c>
      <c r="D129" s="127" t="s">
        <v>592</v>
      </c>
      <c r="E129" s="128" t="s">
        <v>25</v>
      </c>
      <c r="F129" s="161" t="s">
        <v>310</v>
      </c>
      <c r="G129" s="162"/>
      <c r="H129" s="129" t="s">
        <v>594</v>
      </c>
      <c r="I129" s="131">
        <f t="shared" si="6"/>
        <v>0.16200000000000001</v>
      </c>
      <c r="J129" s="131">
        <v>0.54</v>
      </c>
      <c r="K129" s="132">
        <f t="shared" si="7"/>
        <v>0.48599999999999999</v>
      </c>
      <c r="L129" s="108"/>
    </row>
    <row r="130" spans="1:12" ht="24" customHeight="1">
      <c r="A130" s="107"/>
      <c r="B130" s="126">
        <f>'Tax Invoice'!D126</f>
        <v>25</v>
      </c>
      <c r="C130" s="127" t="s">
        <v>787</v>
      </c>
      <c r="D130" s="127" t="s">
        <v>787</v>
      </c>
      <c r="E130" s="128" t="s">
        <v>23</v>
      </c>
      <c r="F130" s="161" t="s">
        <v>273</v>
      </c>
      <c r="G130" s="162"/>
      <c r="H130" s="129" t="s">
        <v>788</v>
      </c>
      <c r="I130" s="131">
        <f t="shared" si="6"/>
        <v>0.27900000000000003</v>
      </c>
      <c r="J130" s="131">
        <v>0.93</v>
      </c>
      <c r="K130" s="132">
        <f t="shared" si="7"/>
        <v>6.9750000000000005</v>
      </c>
      <c r="L130" s="108"/>
    </row>
    <row r="131" spans="1:12" ht="24" customHeight="1">
      <c r="A131" s="107"/>
      <c r="B131" s="126">
        <f>'Tax Invoice'!D127</f>
        <v>25</v>
      </c>
      <c r="C131" s="127" t="s">
        <v>787</v>
      </c>
      <c r="D131" s="127" t="s">
        <v>787</v>
      </c>
      <c r="E131" s="128" t="s">
        <v>23</v>
      </c>
      <c r="F131" s="161" t="s">
        <v>272</v>
      </c>
      <c r="G131" s="162"/>
      <c r="H131" s="129" t="s">
        <v>788</v>
      </c>
      <c r="I131" s="131">
        <f t="shared" si="6"/>
        <v>0.27900000000000003</v>
      </c>
      <c r="J131" s="131">
        <v>0.93</v>
      </c>
      <c r="K131" s="132">
        <f t="shared" si="7"/>
        <v>6.9750000000000005</v>
      </c>
      <c r="L131" s="108"/>
    </row>
    <row r="132" spans="1:12" ht="24" customHeight="1">
      <c r="A132" s="107"/>
      <c r="B132" s="126">
        <f>'Tax Invoice'!D128</f>
        <v>10</v>
      </c>
      <c r="C132" s="127" t="s">
        <v>789</v>
      </c>
      <c r="D132" s="127" t="s">
        <v>789</v>
      </c>
      <c r="E132" s="128" t="s">
        <v>25</v>
      </c>
      <c r="F132" s="161"/>
      <c r="G132" s="162"/>
      <c r="H132" s="129" t="s">
        <v>790</v>
      </c>
      <c r="I132" s="131">
        <f t="shared" si="6"/>
        <v>0.42599999999999999</v>
      </c>
      <c r="J132" s="131">
        <v>1.42</v>
      </c>
      <c r="K132" s="132">
        <f t="shared" si="7"/>
        <v>4.26</v>
      </c>
      <c r="L132" s="108"/>
    </row>
    <row r="133" spans="1:12" ht="36" customHeight="1">
      <c r="A133" s="107"/>
      <c r="B133" s="126">
        <f>'Tax Invoice'!D129</f>
        <v>2</v>
      </c>
      <c r="C133" s="127" t="s">
        <v>791</v>
      </c>
      <c r="D133" s="127" t="s">
        <v>791</v>
      </c>
      <c r="E133" s="128" t="s">
        <v>107</v>
      </c>
      <c r="F133" s="161" t="s">
        <v>26</v>
      </c>
      <c r="G133" s="162"/>
      <c r="H133" s="129" t="s">
        <v>848</v>
      </c>
      <c r="I133" s="131">
        <f t="shared" si="6"/>
        <v>0.873</v>
      </c>
      <c r="J133" s="131">
        <v>2.91</v>
      </c>
      <c r="K133" s="132">
        <f t="shared" si="7"/>
        <v>1.746</v>
      </c>
      <c r="L133" s="108"/>
    </row>
    <row r="134" spans="1:12" ht="36" customHeight="1">
      <c r="A134" s="107"/>
      <c r="B134" s="126">
        <f>'Tax Invoice'!D130</f>
        <v>3</v>
      </c>
      <c r="C134" s="127" t="s">
        <v>791</v>
      </c>
      <c r="D134" s="127" t="s">
        <v>791</v>
      </c>
      <c r="E134" s="128" t="s">
        <v>213</v>
      </c>
      <c r="F134" s="161" t="s">
        <v>26</v>
      </c>
      <c r="G134" s="162"/>
      <c r="H134" s="129" t="s">
        <v>848</v>
      </c>
      <c r="I134" s="131">
        <f t="shared" si="6"/>
        <v>0.873</v>
      </c>
      <c r="J134" s="131">
        <v>2.91</v>
      </c>
      <c r="K134" s="132">
        <f t="shared" si="7"/>
        <v>2.6189999999999998</v>
      </c>
      <c r="L134" s="108"/>
    </row>
    <row r="135" spans="1:12" ht="36" customHeight="1">
      <c r="A135" s="107"/>
      <c r="B135" s="126">
        <f>'Tax Invoice'!D131</f>
        <v>3</v>
      </c>
      <c r="C135" s="127" t="s">
        <v>792</v>
      </c>
      <c r="D135" s="127" t="s">
        <v>792</v>
      </c>
      <c r="E135" s="128" t="s">
        <v>26</v>
      </c>
      <c r="F135" s="161" t="s">
        <v>107</v>
      </c>
      <c r="G135" s="162"/>
      <c r="H135" s="129" t="s">
        <v>849</v>
      </c>
      <c r="I135" s="131">
        <f t="shared" si="6"/>
        <v>0.71699999999999997</v>
      </c>
      <c r="J135" s="131">
        <v>2.39</v>
      </c>
      <c r="K135" s="132">
        <f t="shared" si="7"/>
        <v>2.1509999999999998</v>
      </c>
      <c r="L135" s="108"/>
    </row>
    <row r="136" spans="1:12" ht="36" customHeight="1">
      <c r="A136" s="107"/>
      <c r="B136" s="126">
        <f>'Tax Invoice'!D132</f>
        <v>3</v>
      </c>
      <c r="C136" s="127" t="s">
        <v>792</v>
      </c>
      <c r="D136" s="127" t="s">
        <v>792</v>
      </c>
      <c r="E136" s="128" t="s">
        <v>26</v>
      </c>
      <c r="F136" s="161" t="s">
        <v>210</v>
      </c>
      <c r="G136" s="162"/>
      <c r="H136" s="129" t="s">
        <v>849</v>
      </c>
      <c r="I136" s="131">
        <f t="shared" si="6"/>
        <v>0.71699999999999997</v>
      </c>
      <c r="J136" s="131">
        <v>2.39</v>
      </c>
      <c r="K136" s="132">
        <f t="shared" si="7"/>
        <v>2.1509999999999998</v>
      </c>
      <c r="L136" s="108"/>
    </row>
    <row r="137" spans="1:12" ht="36" customHeight="1">
      <c r="A137" s="107"/>
      <c r="B137" s="126">
        <f>'Tax Invoice'!D133</f>
        <v>3</v>
      </c>
      <c r="C137" s="127" t="s">
        <v>792</v>
      </c>
      <c r="D137" s="127" t="s">
        <v>792</v>
      </c>
      <c r="E137" s="128" t="s">
        <v>26</v>
      </c>
      <c r="F137" s="161" t="s">
        <v>263</v>
      </c>
      <c r="G137" s="162"/>
      <c r="H137" s="129" t="s">
        <v>849</v>
      </c>
      <c r="I137" s="131">
        <f t="shared" si="6"/>
        <v>0.71699999999999997</v>
      </c>
      <c r="J137" s="131">
        <v>2.39</v>
      </c>
      <c r="K137" s="132">
        <f t="shared" si="7"/>
        <v>2.1509999999999998</v>
      </c>
      <c r="L137" s="108"/>
    </row>
    <row r="138" spans="1:12" ht="36" customHeight="1">
      <c r="A138" s="107"/>
      <c r="B138" s="126">
        <f>'Tax Invoice'!D134</f>
        <v>3</v>
      </c>
      <c r="C138" s="127" t="s">
        <v>792</v>
      </c>
      <c r="D138" s="127" t="s">
        <v>792</v>
      </c>
      <c r="E138" s="128" t="s">
        <v>26</v>
      </c>
      <c r="F138" s="161" t="s">
        <v>265</v>
      </c>
      <c r="G138" s="162"/>
      <c r="H138" s="129" t="s">
        <v>849</v>
      </c>
      <c r="I138" s="131">
        <f t="shared" si="6"/>
        <v>0.71699999999999997</v>
      </c>
      <c r="J138" s="131">
        <v>2.39</v>
      </c>
      <c r="K138" s="132">
        <f t="shared" si="7"/>
        <v>2.1509999999999998</v>
      </c>
      <c r="L138" s="108"/>
    </row>
    <row r="139" spans="1:12" ht="36" customHeight="1">
      <c r="A139" s="107"/>
      <c r="B139" s="126">
        <f>'Tax Invoice'!D135</f>
        <v>3</v>
      </c>
      <c r="C139" s="127" t="s">
        <v>792</v>
      </c>
      <c r="D139" s="127" t="s">
        <v>792</v>
      </c>
      <c r="E139" s="128" t="s">
        <v>26</v>
      </c>
      <c r="F139" s="161" t="s">
        <v>310</v>
      </c>
      <c r="G139" s="162"/>
      <c r="H139" s="129" t="s">
        <v>849</v>
      </c>
      <c r="I139" s="131">
        <f t="shared" si="6"/>
        <v>0.71699999999999997</v>
      </c>
      <c r="J139" s="131">
        <v>2.39</v>
      </c>
      <c r="K139" s="132">
        <f t="shared" si="7"/>
        <v>2.1509999999999998</v>
      </c>
      <c r="L139" s="108"/>
    </row>
    <row r="140" spans="1:12" ht="24" customHeight="1">
      <c r="A140" s="107"/>
      <c r="B140" s="126">
        <f>'Tax Invoice'!D136</f>
        <v>10</v>
      </c>
      <c r="C140" s="127" t="s">
        <v>793</v>
      </c>
      <c r="D140" s="127" t="s">
        <v>841</v>
      </c>
      <c r="E140" s="128" t="s">
        <v>635</v>
      </c>
      <c r="F140" s="161" t="s">
        <v>26</v>
      </c>
      <c r="G140" s="162"/>
      <c r="H140" s="129" t="s">
        <v>794</v>
      </c>
      <c r="I140" s="131">
        <f t="shared" si="6"/>
        <v>0.83399999999999996</v>
      </c>
      <c r="J140" s="131">
        <v>2.78</v>
      </c>
      <c r="K140" s="132">
        <f t="shared" si="7"/>
        <v>8.34</v>
      </c>
      <c r="L140" s="108"/>
    </row>
    <row r="141" spans="1:12" ht="36" customHeight="1">
      <c r="A141" s="107"/>
      <c r="B141" s="126">
        <f>'Tax Invoice'!D137</f>
        <v>3</v>
      </c>
      <c r="C141" s="127" t="s">
        <v>795</v>
      </c>
      <c r="D141" s="127" t="s">
        <v>795</v>
      </c>
      <c r="E141" s="128" t="s">
        <v>26</v>
      </c>
      <c r="F141" s="161" t="s">
        <v>107</v>
      </c>
      <c r="G141" s="162"/>
      <c r="H141" s="129" t="s">
        <v>850</v>
      </c>
      <c r="I141" s="131">
        <f t="shared" si="6"/>
        <v>1.26</v>
      </c>
      <c r="J141" s="131">
        <v>4.2</v>
      </c>
      <c r="K141" s="132">
        <f t="shared" si="7"/>
        <v>3.7800000000000002</v>
      </c>
      <c r="L141" s="108"/>
    </row>
    <row r="142" spans="1:12" ht="36" customHeight="1">
      <c r="A142" s="107"/>
      <c r="B142" s="126">
        <f>'Tax Invoice'!D138</f>
        <v>3</v>
      </c>
      <c r="C142" s="127" t="s">
        <v>795</v>
      </c>
      <c r="D142" s="127" t="s">
        <v>795</v>
      </c>
      <c r="E142" s="128" t="s">
        <v>26</v>
      </c>
      <c r="F142" s="161" t="s">
        <v>210</v>
      </c>
      <c r="G142" s="162"/>
      <c r="H142" s="129" t="s">
        <v>850</v>
      </c>
      <c r="I142" s="131">
        <f t="shared" si="6"/>
        <v>1.26</v>
      </c>
      <c r="J142" s="131">
        <v>4.2</v>
      </c>
      <c r="K142" s="132">
        <f t="shared" si="7"/>
        <v>3.7800000000000002</v>
      </c>
      <c r="L142" s="108"/>
    </row>
    <row r="143" spans="1:12" ht="36" customHeight="1">
      <c r="A143" s="107"/>
      <c r="B143" s="126">
        <f>'Tax Invoice'!D139</f>
        <v>3</v>
      </c>
      <c r="C143" s="127" t="s">
        <v>795</v>
      </c>
      <c r="D143" s="127" t="s">
        <v>795</v>
      </c>
      <c r="E143" s="128" t="s">
        <v>26</v>
      </c>
      <c r="F143" s="161" t="s">
        <v>263</v>
      </c>
      <c r="G143" s="162"/>
      <c r="H143" s="129" t="s">
        <v>850</v>
      </c>
      <c r="I143" s="131">
        <f t="shared" si="6"/>
        <v>1.26</v>
      </c>
      <c r="J143" s="131">
        <v>4.2</v>
      </c>
      <c r="K143" s="132">
        <f t="shared" si="7"/>
        <v>3.7800000000000002</v>
      </c>
      <c r="L143" s="108"/>
    </row>
    <row r="144" spans="1:12" ht="36" customHeight="1">
      <c r="A144" s="107"/>
      <c r="B144" s="126">
        <f>'Tax Invoice'!D140</f>
        <v>3</v>
      </c>
      <c r="C144" s="127" t="s">
        <v>795</v>
      </c>
      <c r="D144" s="127" t="s">
        <v>795</v>
      </c>
      <c r="E144" s="128" t="s">
        <v>26</v>
      </c>
      <c r="F144" s="161" t="s">
        <v>265</v>
      </c>
      <c r="G144" s="162"/>
      <c r="H144" s="129" t="s">
        <v>850</v>
      </c>
      <c r="I144" s="131">
        <f t="shared" si="6"/>
        <v>1.26</v>
      </c>
      <c r="J144" s="131">
        <v>4.2</v>
      </c>
      <c r="K144" s="132">
        <f t="shared" si="7"/>
        <v>3.7800000000000002</v>
      </c>
      <c r="L144" s="108"/>
    </row>
    <row r="145" spans="1:12" ht="36" customHeight="1">
      <c r="A145" s="107"/>
      <c r="B145" s="126">
        <f>'Tax Invoice'!D141</f>
        <v>3</v>
      </c>
      <c r="C145" s="127" t="s">
        <v>795</v>
      </c>
      <c r="D145" s="127" t="s">
        <v>795</v>
      </c>
      <c r="E145" s="128" t="s">
        <v>26</v>
      </c>
      <c r="F145" s="161" t="s">
        <v>310</v>
      </c>
      <c r="G145" s="162"/>
      <c r="H145" s="129" t="s">
        <v>850</v>
      </c>
      <c r="I145" s="131">
        <f t="shared" si="6"/>
        <v>1.26</v>
      </c>
      <c r="J145" s="131">
        <v>4.2</v>
      </c>
      <c r="K145" s="132">
        <f t="shared" si="7"/>
        <v>3.7800000000000002</v>
      </c>
      <c r="L145" s="108"/>
    </row>
    <row r="146" spans="1:12" ht="36" customHeight="1">
      <c r="A146" s="107"/>
      <c r="B146" s="126">
        <f>'Tax Invoice'!D142</f>
        <v>1</v>
      </c>
      <c r="C146" s="127" t="s">
        <v>796</v>
      </c>
      <c r="D146" s="127" t="s">
        <v>796</v>
      </c>
      <c r="E146" s="128" t="s">
        <v>26</v>
      </c>
      <c r="F146" s="161" t="s">
        <v>107</v>
      </c>
      <c r="G146" s="162"/>
      <c r="H146" s="129" t="s">
        <v>797</v>
      </c>
      <c r="I146" s="131">
        <f t="shared" si="6"/>
        <v>0.78299999999999992</v>
      </c>
      <c r="J146" s="131">
        <v>2.61</v>
      </c>
      <c r="K146" s="132">
        <f t="shared" si="7"/>
        <v>0.78299999999999992</v>
      </c>
      <c r="L146" s="108"/>
    </row>
    <row r="147" spans="1:12" ht="36" customHeight="1">
      <c r="A147" s="107"/>
      <c r="B147" s="126">
        <f>'Tax Invoice'!D143</f>
        <v>1</v>
      </c>
      <c r="C147" s="127" t="s">
        <v>796</v>
      </c>
      <c r="D147" s="127" t="s">
        <v>796</v>
      </c>
      <c r="E147" s="128" t="s">
        <v>26</v>
      </c>
      <c r="F147" s="161" t="s">
        <v>210</v>
      </c>
      <c r="G147" s="162"/>
      <c r="H147" s="129" t="s">
        <v>797</v>
      </c>
      <c r="I147" s="131">
        <f t="shared" si="6"/>
        <v>0.78299999999999992</v>
      </c>
      <c r="J147" s="131">
        <v>2.61</v>
      </c>
      <c r="K147" s="132">
        <f t="shared" si="7"/>
        <v>0.78299999999999992</v>
      </c>
      <c r="L147" s="108"/>
    </row>
    <row r="148" spans="1:12" ht="36" customHeight="1">
      <c r="A148" s="107"/>
      <c r="B148" s="126">
        <f>'Tax Invoice'!D144</f>
        <v>1</v>
      </c>
      <c r="C148" s="127" t="s">
        <v>796</v>
      </c>
      <c r="D148" s="127" t="s">
        <v>796</v>
      </c>
      <c r="E148" s="128" t="s">
        <v>26</v>
      </c>
      <c r="F148" s="161" t="s">
        <v>263</v>
      </c>
      <c r="G148" s="162"/>
      <c r="H148" s="129" t="s">
        <v>797</v>
      </c>
      <c r="I148" s="131">
        <f t="shared" si="6"/>
        <v>0.78299999999999992</v>
      </c>
      <c r="J148" s="131">
        <v>2.61</v>
      </c>
      <c r="K148" s="132">
        <f t="shared" si="7"/>
        <v>0.78299999999999992</v>
      </c>
      <c r="L148" s="108"/>
    </row>
    <row r="149" spans="1:12" ht="36" customHeight="1">
      <c r="A149" s="107"/>
      <c r="B149" s="126">
        <f>'Tax Invoice'!D145</f>
        <v>1</v>
      </c>
      <c r="C149" s="127" t="s">
        <v>796</v>
      </c>
      <c r="D149" s="127" t="s">
        <v>796</v>
      </c>
      <c r="E149" s="128" t="s">
        <v>26</v>
      </c>
      <c r="F149" s="161" t="s">
        <v>265</v>
      </c>
      <c r="G149" s="162"/>
      <c r="H149" s="129" t="s">
        <v>797</v>
      </c>
      <c r="I149" s="131">
        <f t="shared" si="6"/>
        <v>0.78299999999999992</v>
      </c>
      <c r="J149" s="131">
        <v>2.61</v>
      </c>
      <c r="K149" s="132">
        <f t="shared" si="7"/>
        <v>0.78299999999999992</v>
      </c>
      <c r="L149" s="108"/>
    </row>
    <row r="150" spans="1:12" ht="36" customHeight="1">
      <c r="A150" s="107"/>
      <c r="B150" s="126">
        <f>'Tax Invoice'!D146</f>
        <v>1</v>
      </c>
      <c r="C150" s="127" t="s">
        <v>796</v>
      </c>
      <c r="D150" s="127" t="s">
        <v>796</v>
      </c>
      <c r="E150" s="128" t="s">
        <v>26</v>
      </c>
      <c r="F150" s="161" t="s">
        <v>310</v>
      </c>
      <c r="G150" s="162"/>
      <c r="H150" s="129" t="s">
        <v>797</v>
      </c>
      <c r="I150" s="131">
        <f t="shared" ref="I150:I181" si="8">J150*$N$1</f>
        <v>0.78299999999999992</v>
      </c>
      <c r="J150" s="131">
        <v>2.61</v>
      </c>
      <c r="K150" s="132">
        <f t="shared" ref="K150:K183" si="9">I150*B150</f>
        <v>0.78299999999999992</v>
      </c>
      <c r="L150" s="108"/>
    </row>
    <row r="151" spans="1:12" ht="36" customHeight="1">
      <c r="A151" s="107"/>
      <c r="B151" s="126">
        <f>'Tax Invoice'!D147</f>
        <v>2</v>
      </c>
      <c r="C151" s="127" t="s">
        <v>798</v>
      </c>
      <c r="D151" s="127" t="s">
        <v>798</v>
      </c>
      <c r="E151" s="128" t="s">
        <v>26</v>
      </c>
      <c r="F151" s="161" t="s">
        <v>266</v>
      </c>
      <c r="G151" s="162"/>
      <c r="H151" s="129" t="s">
        <v>851</v>
      </c>
      <c r="I151" s="131">
        <f t="shared" si="8"/>
        <v>0.64499999999999991</v>
      </c>
      <c r="J151" s="131">
        <v>2.15</v>
      </c>
      <c r="K151" s="132">
        <f t="shared" si="9"/>
        <v>1.2899999999999998</v>
      </c>
      <c r="L151" s="108"/>
    </row>
    <row r="152" spans="1:12" ht="36" customHeight="1">
      <c r="A152" s="107"/>
      <c r="B152" s="126">
        <f>'Tax Invoice'!D148</f>
        <v>1</v>
      </c>
      <c r="C152" s="127" t="s">
        <v>798</v>
      </c>
      <c r="D152" s="127" t="s">
        <v>798</v>
      </c>
      <c r="E152" s="128" t="s">
        <v>26</v>
      </c>
      <c r="F152" s="161" t="s">
        <v>267</v>
      </c>
      <c r="G152" s="162"/>
      <c r="H152" s="129" t="s">
        <v>851</v>
      </c>
      <c r="I152" s="131">
        <f t="shared" si="8"/>
        <v>0.64499999999999991</v>
      </c>
      <c r="J152" s="131">
        <v>2.15</v>
      </c>
      <c r="K152" s="132">
        <f t="shared" si="9"/>
        <v>0.64499999999999991</v>
      </c>
      <c r="L152" s="108"/>
    </row>
    <row r="153" spans="1:12" ht="36" customHeight="1">
      <c r="A153" s="107"/>
      <c r="B153" s="126">
        <f>'Tax Invoice'!D149</f>
        <v>2</v>
      </c>
      <c r="C153" s="127" t="s">
        <v>798</v>
      </c>
      <c r="D153" s="127" t="s">
        <v>798</v>
      </c>
      <c r="E153" s="128" t="s">
        <v>26</v>
      </c>
      <c r="F153" s="161" t="s">
        <v>310</v>
      </c>
      <c r="G153" s="162"/>
      <c r="H153" s="129" t="s">
        <v>851</v>
      </c>
      <c r="I153" s="131">
        <f t="shared" si="8"/>
        <v>0.64499999999999991</v>
      </c>
      <c r="J153" s="131">
        <v>2.15</v>
      </c>
      <c r="K153" s="132">
        <f t="shared" si="9"/>
        <v>1.2899999999999998</v>
      </c>
      <c r="L153" s="108"/>
    </row>
    <row r="154" spans="1:12" ht="36" customHeight="1">
      <c r="A154" s="107"/>
      <c r="B154" s="126">
        <f>'Tax Invoice'!D150</f>
        <v>20</v>
      </c>
      <c r="C154" s="127" t="s">
        <v>799</v>
      </c>
      <c r="D154" s="127" t="s">
        <v>799</v>
      </c>
      <c r="E154" s="128" t="s">
        <v>26</v>
      </c>
      <c r="F154" s="161" t="s">
        <v>348</v>
      </c>
      <c r="G154" s="162"/>
      <c r="H154" s="129" t="s">
        <v>800</v>
      </c>
      <c r="I154" s="131">
        <f t="shared" si="8"/>
        <v>1.611</v>
      </c>
      <c r="J154" s="131">
        <v>5.37</v>
      </c>
      <c r="K154" s="132">
        <f t="shared" si="9"/>
        <v>32.22</v>
      </c>
      <c r="L154" s="108"/>
    </row>
    <row r="155" spans="1:12" ht="36" customHeight="1">
      <c r="A155" s="107"/>
      <c r="B155" s="126">
        <f>'Tax Invoice'!D151</f>
        <v>10</v>
      </c>
      <c r="C155" s="127" t="s">
        <v>801</v>
      </c>
      <c r="D155" s="127" t="s">
        <v>801</v>
      </c>
      <c r="E155" s="128" t="s">
        <v>26</v>
      </c>
      <c r="F155" s="161" t="s">
        <v>239</v>
      </c>
      <c r="G155" s="162"/>
      <c r="H155" s="129" t="s">
        <v>802</v>
      </c>
      <c r="I155" s="131">
        <f t="shared" si="8"/>
        <v>1.7489999999999999</v>
      </c>
      <c r="J155" s="131">
        <v>5.83</v>
      </c>
      <c r="K155" s="132">
        <f t="shared" si="9"/>
        <v>17.489999999999998</v>
      </c>
      <c r="L155" s="108"/>
    </row>
    <row r="156" spans="1:12" ht="36" customHeight="1">
      <c r="A156" s="107"/>
      <c r="B156" s="126">
        <f>'Tax Invoice'!D152</f>
        <v>10</v>
      </c>
      <c r="C156" s="127" t="s">
        <v>801</v>
      </c>
      <c r="D156" s="127" t="s">
        <v>801</v>
      </c>
      <c r="E156" s="128" t="s">
        <v>26</v>
      </c>
      <c r="F156" s="161" t="s">
        <v>348</v>
      </c>
      <c r="G156" s="162"/>
      <c r="H156" s="129" t="s">
        <v>802</v>
      </c>
      <c r="I156" s="131">
        <f t="shared" si="8"/>
        <v>1.7489999999999999</v>
      </c>
      <c r="J156" s="131">
        <v>5.83</v>
      </c>
      <c r="K156" s="132">
        <f t="shared" si="9"/>
        <v>17.489999999999998</v>
      </c>
      <c r="L156" s="108"/>
    </row>
    <row r="157" spans="1:12" ht="36" customHeight="1">
      <c r="A157" s="107"/>
      <c r="B157" s="126">
        <f>'Tax Invoice'!D153</f>
        <v>10</v>
      </c>
      <c r="C157" s="127" t="s">
        <v>801</v>
      </c>
      <c r="D157" s="127" t="s">
        <v>801</v>
      </c>
      <c r="E157" s="128" t="s">
        <v>26</v>
      </c>
      <c r="F157" s="161" t="s">
        <v>528</v>
      </c>
      <c r="G157" s="162"/>
      <c r="H157" s="129" t="s">
        <v>802</v>
      </c>
      <c r="I157" s="131">
        <f t="shared" si="8"/>
        <v>1.7489999999999999</v>
      </c>
      <c r="J157" s="131">
        <v>5.83</v>
      </c>
      <c r="K157" s="132">
        <f t="shared" si="9"/>
        <v>17.489999999999998</v>
      </c>
      <c r="L157" s="108"/>
    </row>
    <row r="158" spans="1:12" ht="48" customHeight="1">
      <c r="A158" s="107"/>
      <c r="B158" s="126">
        <f>'Tax Invoice'!D154</f>
        <v>35</v>
      </c>
      <c r="C158" s="127" t="s">
        <v>803</v>
      </c>
      <c r="D158" s="127" t="s">
        <v>842</v>
      </c>
      <c r="E158" s="128" t="s">
        <v>26</v>
      </c>
      <c r="F158" s="161" t="s">
        <v>804</v>
      </c>
      <c r="G158" s="162"/>
      <c r="H158" s="129" t="s">
        <v>805</v>
      </c>
      <c r="I158" s="131">
        <f t="shared" si="8"/>
        <v>1.284</v>
      </c>
      <c r="J158" s="131">
        <v>4.28</v>
      </c>
      <c r="K158" s="132">
        <f t="shared" si="9"/>
        <v>44.94</v>
      </c>
      <c r="L158" s="108"/>
    </row>
    <row r="159" spans="1:12" ht="48" customHeight="1">
      <c r="A159" s="107"/>
      <c r="B159" s="126">
        <f>'Tax Invoice'!D155</f>
        <v>35</v>
      </c>
      <c r="C159" s="127" t="s">
        <v>806</v>
      </c>
      <c r="D159" s="127" t="s">
        <v>843</v>
      </c>
      <c r="E159" s="128" t="s">
        <v>26</v>
      </c>
      <c r="F159" s="161" t="s">
        <v>314</v>
      </c>
      <c r="G159" s="162"/>
      <c r="H159" s="129" t="s">
        <v>807</v>
      </c>
      <c r="I159" s="131">
        <f t="shared" si="8"/>
        <v>1.2929999999999999</v>
      </c>
      <c r="J159" s="131">
        <v>4.3099999999999996</v>
      </c>
      <c r="K159" s="132">
        <f t="shared" si="9"/>
        <v>45.254999999999995</v>
      </c>
      <c r="L159" s="108"/>
    </row>
    <row r="160" spans="1:12" ht="48" customHeight="1">
      <c r="A160" s="107"/>
      <c r="B160" s="126">
        <f>'Tax Invoice'!D156</f>
        <v>10</v>
      </c>
      <c r="C160" s="127" t="s">
        <v>808</v>
      </c>
      <c r="D160" s="127" t="s">
        <v>844</v>
      </c>
      <c r="E160" s="128" t="s">
        <v>26</v>
      </c>
      <c r="F160" s="161" t="s">
        <v>294</v>
      </c>
      <c r="G160" s="162"/>
      <c r="H160" s="129" t="s">
        <v>809</v>
      </c>
      <c r="I160" s="131">
        <f t="shared" si="8"/>
        <v>1.1879999999999999</v>
      </c>
      <c r="J160" s="131">
        <v>3.96</v>
      </c>
      <c r="K160" s="132">
        <f t="shared" si="9"/>
        <v>11.879999999999999</v>
      </c>
      <c r="L160" s="108"/>
    </row>
    <row r="161" spans="1:12" ht="48" customHeight="1">
      <c r="A161" s="107"/>
      <c r="B161" s="126">
        <f>'Tax Invoice'!D157</f>
        <v>20</v>
      </c>
      <c r="C161" s="127" t="s">
        <v>810</v>
      </c>
      <c r="D161" s="127" t="s">
        <v>810</v>
      </c>
      <c r="E161" s="128" t="s">
        <v>26</v>
      </c>
      <c r="F161" s="161"/>
      <c r="G161" s="162"/>
      <c r="H161" s="129" t="s">
        <v>811</v>
      </c>
      <c r="I161" s="131">
        <f t="shared" si="8"/>
        <v>1.71</v>
      </c>
      <c r="J161" s="131">
        <v>5.7</v>
      </c>
      <c r="K161" s="132">
        <f t="shared" si="9"/>
        <v>34.200000000000003</v>
      </c>
      <c r="L161" s="108"/>
    </row>
    <row r="162" spans="1:12" ht="36" customHeight="1">
      <c r="A162" s="107"/>
      <c r="B162" s="126">
        <f>'Tax Invoice'!D158</f>
        <v>1</v>
      </c>
      <c r="C162" s="127" t="s">
        <v>812</v>
      </c>
      <c r="D162" s="127" t="s">
        <v>812</v>
      </c>
      <c r="E162" s="128" t="s">
        <v>699</v>
      </c>
      <c r="F162" s="161"/>
      <c r="G162" s="162"/>
      <c r="H162" s="129" t="s">
        <v>813</v>
      </c>
      <c r="I162" s="131">
        <f t="shared" si="8"/>
        <v>6.27</v>
      </c>
      <c r="J162" s="131">
        <v>20.9</v>
      </c>
      <c r="K162" s="132">
        <f t="shared" si="9"/>
        <v>6.27</v>
      </c>
      <c r="L162" s="108"/>
    </row>
    <row r="163" spans="1:12" ht="12.75" customHeight="1">
      <c r="A163" s="107"/>
      <c r="B163" s="126">
        <f>'Tax Invoice'!D159</f>
        <v>300</v>
      </c>
      <c r="C163" s="127" t="s">
        <v>814</v>
      </c>
      <c r="D163" s="127" t="s">
        <v>845</v>
      </c>
      <c r="E163" s="128" t="s">
        <v>314</v>
      </c>
      <c r="F163" s="161"/>
      <c r="G163" s="162"/>
      <c r="H163" s="129" t="s">
        <v>815</v>
      </c>
      <c r="I163" s="131">
        <f t="shared" si="8"/>
        <v>0.309</v>
      </c>
      <c r="J163" s="131">
        <v>1.03</v>
      </c>
      <c r="K163" s="132">
        <f t="shared" si="9"/>
        <v>92.7</v>
      </c>
      <c r="L163" s="108"/>
    </row>
    <row r="164" spans="1:12" ht="24" customHeight="1">
      <c r="A164" s="107"/>
      <c r="B164" s="126">
        <f>'Tax Invoice'!D160</f>
        <v>105</v>
      </c>
      <c r="C164" s="127" t="s">
        <v>816</v>
      </c>
      <c r="D164" s="127" t="s">
        <v>816</v>
      </c>
      <c r="E164" s="128" t="s">
        <v>107</v>
      </c>
      <c r="F164" s="161"/>
      <c r="G164" s="162"/>
      <c r="H164" s="129" t="s">
        <v>817</v>
      </c>
      <c r="I164" s="131">
        <f t="shared" si="8"/>
        <v>0.09</v>
      </c>
      <c r="J164" s="131">
        <v>0.3</v>
      </c>
      <c r="K164" s="132">
        <f t="shared" si="9"/>
        <v>9.4499999999999993</v>
      </c>
      <c r="L164" s="108"/>
    </row>
    <row r="165" spans="1:12" ht="24" customHeight="1">
      <c r="A165" s="107"/>
      <c r="B165" s="126">
        <f>'Tax Invoice'!D161</f>
        <v>60</v>
      </c>
      <c r="C165" s="127" t="s">
        <v>816</v>
      </c>
      <c r="D165" s="127" t="s">
        <v>816</v>
      </c>
      <c r="E165" s="128" t="s">
        <v>210</v>
      </c>
      <c r="F165" s="161"/>
      <c r="G165" s="162"/>
      <c r="H165" s="129" t="s">
        <v>817</v>
      </c>
      <c r="I165" s="131">
        <f t="shared" si="8"/>
        <v>0.09</v>
      </c>
      <c r="J165" s="131">
        <v>0.3</v>
      </c>
      <c r="K165" s="132">
        <f t="shared" si="9"/>
        <v>5.3999999999999995</v>
      </c>
      <c r="L165" s="108"/>
    </row>
    <row r="166" spans="1:12" ht="24" customHeight="1">
      <c r="A166" s="107"/>
      <c r="B166" s="126">
        <f>'Tax Invoice'!D162</f>
        <v>10</v>
      </c>
      <c r="C166" s="127" t="s">
        <v>816</v>
      </c>
      <c r="D166" s="127" t="s">
        <v>816</v>
      </c>
      <c r="E166" s="128" t="s">
        <v>263</v>
      </c>
      <c r="F166" s="161"/>
      <c r="G166" s="162"/>
      <c r="H166" s="129" t="s">
        <v>817</v>
      </c>
      <c r="I166" s="131">
        <f t="shared" si="8"/>
        <v>0.09</v>
      </c>
      <c r="J166" s="131">
        <v>0.3</v>
      </c>
      <c r="K166" s="132">
        <f t="shared" si="9"/>
        <v>0.89999999999999991</v>
      </c>
      <c r="L166" s="108"/>
    </row>
    <row r="167" spans="1:12" ht="24" customHeight="1">
      <c r="A167" s="107"/>
      <c r="B167" s="126">
        <f>'Tax Invoice'!D163</f>
        <v>10</v>
      </c>
      <c r="C167" s="127" t="s">
        <v>816</v>
      </c>
      <c r="D167" s="127" t="s">
        <v>816</v>
      </c>
      <c r="E167" s="128" t="s">
        <v>214</v>
      </c>
      <c r="F167" s="161"/>
      <c r="G167" s="162"/>
      <c r="H167" s="129" t="s">
        <v>817</v>
      </c>
      <c r="I167" s="131">
        <f t="shared" si="8"/>
        <v>0.09</v>
      </c>
      <c r="J167" s="131">
        <v>0.3</v>
      </c>
      <c r="K167" s="132">
        <f t="shared" si="9"/>
        <v>0.89999999999999991</v>
      </c>
      <c r="L167" s="108"/>
    </row>
    <row r="168" spans="1:12" ht="24" customHeight="1">
      <c r="A168" s="107"/>
      <c r="B168" s="126">
        <f>'Tax Invoice'!D164</f>
        <v>10</v>
      </c>
      <c r="C168" s="127" t="s">
        <v>816</v>
      </c>
      <c r="D168" s="127" t="s">
        <v>816</v>
      </c>
      <c r="E168" s="128" t="s">
        <v>310</v>
      </c>
      <c r="F168" s="161"/>
      <c r="G168" s="162"/>
      <c r="H168" s="129" t="s">
        <v>817</v>
      </c>
      <c r="I168" s="131">
        <f t="shared" si="8"/>
        <v>0.09</v>
      </c>
      <c r="J168" s="131">
        <v>0.3</v>
      </c>
      <c r="K168" s="132">
        <f t="shared" si="9"/>
        <v>0.89999999999999991</v>
      </c>
      <c r="L168" s="108"/>
    </row>
    <row r="169" spans="1:12" ht="24" customHeight="1">
      <c r="A169" s="107"/>
      <c r="B169" s="126">
        <f>'Tax Invoice'!D165</f>
        <v>21</v>
      </c>
      <c r="C169" s="127" t="s">
        <v>816</v>
      </c>
      <c r="D169" s="127" t="s">
        <v>816</v>
      </c>
      <c r="E169" s="128" t="s">
        <v>311</v>
      </c>
      <c r="F169" s="161"/>
      <c r="G169" s="162"/>
      <c r="H169" s="129" t="s">
        <v>817</v>
      </c>
      <c r="I169" s="131">
        <f t="shared" si="8"/>
        <v>0.09</v>
      </c>
      <c r="J169" s="131">
        <v>0.3</v>
      </c>
      <c r="K169" s="132">
        <f t="shared" si="9"/>
        <v>1.89</v>
      </c>
      <c r="L169" s="108"/>
    </row>
    <row r="170" spans="1:12" ht="24" customHeight="1">
      <c r="A170" s="107"/>
      <c r="B170" s="126">
        <f>'Tax Invoice'!D166</f>
        <v>5</v>
      </c>
      <c r="C170" s="127" t="s">
        <v>818</v>
      </c>
      <c r="D170" s="127" t="s">
        <v>818</v>
      </c>
      <c r="E170" s="128" t="s">
        <v>107</v>
      </c>
      <c r="F170" s="161"/>
      <c r="G170" s="162"/>
      <c r="H170" s="129" t="s">
        <v>819</v>
      </c>
      <c r="I170" s="131">
        <f t="shared" si="8"/>
        <v>0.11399999999999999</v>
      </c>
      <c r="J170" s="131">
        <v>0.38</v>
      </c>
      <c r="K170" s="132">
        <f t="shared" si="9"/>
        <v>0.56999999999999995</v>
      </c>
      <c r="L170" s="108"/>
    </row>
    <row r="171" spans="1:12" ht="24" customHeight="1">
      <c r="A171" s="107"/>
      <c r="B171" s="126">
        <f>'Tax Invoice'!D167</f>
        <v>20</v>
      </c>
      <c r="C171" s="127" t="s">
        <v>818</v>
      </c>
      <c r="D171" s="127" t="s">
        <v>818</v>
      </c>
      <c r="E171" s="128" t="s">
        <v>210</v>
      </c>
      <c r="F171" s="161"/>
      <c r="G171" s="162"/>
      <c r="H171" s="129" t="s">
        <v>819</v>
      </c>
      <c r="I171" s="131">
        <f t="shared" si="8"/>
        <v>0.11399999999999999</v>
      </c>
      <c r="J171" s="131">
        <v>0.38</v>
      </c>
      <c r="K171" s="132">
        <f t="shared" si="9"/>
        <v>2.2799999999999998</v>
      </c>
      <c r="L171" s="108"/>
    </row>
    <row r="172" spans="1:12" ht="24" customHeight="1">
      <c r="A172" s="107"/>
      <c r="B172" s="126">
        <f>'Tax Invoice'!D168</f>
        <v>15</v>
      </c>
      <c r="C172" s="127" t="s">
        <v>818</v>
      </c>
      <c r="D172" s="127" t="s">
        <v>818</v>
      </c>
      <c r="E172" s="128" t="s">
        <v>263</v>
      </c>
      <c r="F172" s="161"/>
      <c r="G172" s="162"/>
      <c r="H172" s="129" t="s">
        <v>819</v>
      </c>
      <c r="I172" s="131">
        <f t="shared" si="8"/>
        <v>0.11399999999999999</v>
      </c>
      <c r="J172" s="131">
        <v>0.38</v>
      </c>
      <c r="K172" s="132">
        <f t="shared" si="9"/>
        <v>1.71</v>
      </c>
      <c r="L172" s="108"/>
    </row>
    <row r="173" spans="1:12" ht="24" customHeight="1">
      <c r="A173" s="107"/>
      <c r="B173" s="126">
        <f>'Tax Invoice'!D169</f>
        <v>30</v>
      </c>
      <c r="C173" s="127" t="s">
        <v>818</v>
      </c>
      <c r="D173" s="127" t="s">
        <v>818</v>
      </c>
      <c r="E173" s="128" t="s">
        <v>214</v>
      </c>
      <c r="F173" s="161"/>
      <c r="G173" s="162"/>
      <c r="H173" s="129" t="s">
        <v>819</v>
      </c>
      <c r="I173" s="131">
        <f t="shared" si="8"/>
        <v>0.11399999999999999</v>
      </c>
      <c r="J173" s="131">
        <v>0.38</v>
      </c>
      <c r="K173" s="132">
        <f t="shared" si="9"/>
        <v>3.42</v>
      </c>
      <c r="L173" s="108"/>
    </row>
    <row r="174" spans="1:12" ht="24" customHeight="1">
      <c r="A174" s="107"/>
      <c r="B174" s="126">
        <f>'Tax Invoice'!D170</f>
        <v>10</v>
      </c>
      <c r="C174" s="127" t="s">
        <v>818</v>
      </c>
      <c r="D174" s="127" t="s">
        <v>818</v>
      </c>
      <c r="E174" s="128" t="s">
        <v>265</v>
      </c>
      <c r="F174" s="161"/>
      <c r="G174" s="162"/>
      <c r="H174" s="129" t="s">
        <v>819</v>
      </c>
      <c r="I174" s="131">
        <f t="shared" si="8"/>
        <v>0.11399999999999999</v>
      </c>
      <c r="J174" s="131">
        <v>0.38</v>
      </c>
      <c r="K174" s="132">
        <f t="shared" si="9"/>
        <v>1.1399999999999999</v>
      </c>
      <c r="L174" s="108"/>
    </row>
    <row r="175" spans="1:12" ht="24" customHeight="1">
      <c r="A175" s="107"/>
      <c r="B175" s="126">
        <f>'Tax Invoice'!D171</f>
        <v>10</v>
      </c>
      <c r="C175" s="127" t="s">
        <v>818</v>
      </c>
      <c r="D175" s="127" t="s">
        <v>818</v>
      </c>
      <c r="E175" s="128" t="s">
        <v>267</v>
      </c>
      <c r="F175" s="161"/>
      <c r="G175" s="162"/>
      <c r="H175" s="129" t="s">
        <v>819</v>
      </c>
      <c r="I175" s="131">
        <f t="shared" si="8"/>
        <v>0.11399999999999999</v>
      </c>
      <c r="J175" s="131">
        <v>0.38</v>
      </c>
      <c r="K175" s="132">
        <f t="shared" si="9"/>
        <v>1.1399999999999999</v>
      </c>
      <c r="L175" s="108"/>
    </row>
    <row r="176" spans="1:12" ht="36" customHeight="1">
      <c r="A176" s="107"/>
      <c r="B176" s="126">
        <f>'Tax Invoice'!D172</f>
        <v>1</v>
      </c>
      <c r="C176" s="127" t="s">
        <v>820</v>
      </c>
      <c r="D176" s="127" t="s">
        <v>820</v>
      </c>
      <c r="E176" s="128" t="s">
        <v>699</v>
      </c>
      <c r="F176" s="161"/>
      <c r="G176" s="162"/>
      <c r="H176" s="129" t="s">
        <v>821</v>
      </c>
      <c r="I176" s="131">
        <f t="shared" si="8"/>
        <v>6.657</v>
      </c>
      <c r="J176" s="131">
        <v>22.19</v>
      </c>
      <c r="K176" s="132">
        <f t="shared" si="9"/>
        <v>6.657</v>
      </c>
      <c r="L176" s="108"/>
    </row>
    <row r="177" spans="1:12" ht="12.75" customHeight="1">
      <c r="A177" s="107"/>
      <c r="B177" s="126">
        <f>'Tax Invoice'!D173</f>
        <v>5</v>
      </c>
      <c r="C177" s="127" t="s">
        <v>822</v>
      </c>
      <c r="D177" s="127" t="s">
        <v>822</v>
      </c>
      <c r="E177" s="128" t="s">
        <v>273</v>
      </c>
      <c r="F177" s="161" t="s">
        <v>107</v>
      </c>
      <c r="G177" s="162"/>
      <c r="H177" s="129" t="s">
        <v>823</v>
      </c>
      <c r="I177" s="131">
        <f t="shared" si="8"/>
        <v>0.21</v>
      </c>
      <c r="J177" s="131">
        <v>0.7</v>
      </c>
      <c r="K177" s="132">
        <f t="shared" si="9"/>
        <v>1.05</v>
      </c>
      <c r="L177" s="108"/>
    </row>
    <row r="178" spans="1:12" ht="12.75" customHeight="1">
      <c r="A178" s="107"/>
      <c r="B178" s="126">
        <f>'Tax Invoice'!D174</f>
        <v>5</v>
      </c>
      <c r="C178" s="127" t="s">
        <v>822</v>
      </c>
      <c r="D178" s="127" t="s">
        <v>822</v>
      </c>
      <c r="E178" s="128" t="s">
        <v>273</v>
      </c>
      <c r="F178" s="161" t="s">
        <v>267</v>
      </c>
      <c r="G178" s="162"/>
      <c r="H178" s="129" t="s">
        <v>823</v>
      </c>
      <c r="I178" s="131">
        <f t="shared" si="8"/>
        <v>0.21</v>
      </c>
      <c r="J178" s="131">
        <v>0.7</v>
      </c>
      <c r="K178" s="132">
        <f t="shared" si="9"/>
        <v>1.05</v>
      </c>
      <c r="L178" s="108"/>
    </row>
    <row r="179" spans="1:12" ht="48" customHeight="1">
      <c r="A179" s="107"/>
      <c r="B179" s="126">
        <f>'Tax Invoice'!D175</f>
        <v>1</v>
      </c>
      <c r="C179" s="127" t="s">
        <v>824</v>
      </c>
      <c r="D179" s="127" t="s">
        <v>824</v>
      </c>
      <c r="E179" s="128" t="s">
        <v>699</v>
      </c>
      <c r="F179" s="161"/>
      <c r="G179" s="162"/>
      <c r="H179" s="129" t="s">
        <v>852</v>
      </c>
      <c r="I179" s="131">
        <f t="shared" si="8"/>
        <v>12.462</v>
      </c>
      <c r="J179" s="131">
        <v>41.54</v>
      </c>
      <c r="K179" s="132">
        <f t="shared" si="9"/>
        <v>12.462</v>
      </c>
      <c r="L179" s="108"/>
    </row>
    <row r="180" spans="1:12" ht="48" customHeight="1">
      <c r="A180" s="107"/>
      <c r="B180" s="126">
        <f>'Tax Invoice'!D176</f>
        <v>5</v>
      </c>
      <c r="C180" s="127" t="s">
        <v>825</v>
      </c>
      <c r="D180" s="127" t="s">
        <v>825</v>
      </c>
      <c r="E180" s="128" t="s">
        <v>25</v>
      </c>
      <c r="F180" s="161"/>
      <c r="G180" s="162"/>
      <c r="H180" s="129" t="s">
        <v>853</v>
      </c>
      <c r="I180" s="131">
        <f t="shared" si="8"/>
        <v>2.7569999999999997</v>
      </c>
      <c r="J180" s="131">
        <v>9.19</v>
      </c>
      <c r="K180" s="132">
        <f t="shared" si="9"/>
        <v>13.784999999999998</v>
      </c>
      <c r="L180" s="108"/>
    </row>
    <row r="181" spans="1:12" ht="24" customHeight="1">
      <c r="A181" s="107"/>
      <c r="B181" s="126">
        <f>'Tax Invoice'!D177</f>
        <v>1</v>
      </c>
      <c r="C181" s="127" t="s">
        <v>826</v>
      </c>
      <c r="D181" s="127" t="s">
        <v>826</v>
      </c>
      <c r="E181" s="128"/>
      <c r="F181" s="161"/>
      <c r="G181" s="162"/>
      <c r="H181" s="129" t="s">
        <v>827</v>
      </c>
      <c r="I181" s="131">
        <f t="shared" si="8"/>
        <v>11.577</v>
      </c>
      <c r="J181" s="131">
        <v>38.590000000000003</v>
      </c>
      <c r="K181" s="132">
        <f t="shared" si="9"/>
        <v>11.577</v>
      </c>
      <c r="L181" s="108"/>
    </row>
    <row r="182" spans="1:12" ht="24" customHeight="1">
      <c r="A182" s="107"/>
      <c r="B182" s="126">
        <f>'Tax Invoice'!D178</f>
        <v>100</v>
      </c>
      <c r="C182" s="127" t="s">
        <v>828</v>
      </c>
      <c r="D182" s="127" t="s">
        <v>828</v>
      </c>
      <c r="E182" s="128" t="s">
        <v>25</v>
      </c>
      <c r="F182" s="161"/>
      <c r="G182" s="162"/>
      <c r="H182" s="129" t="s">
        <v>829</v>
      </c>
      <c r="I182" s="131">
        <f t="shared" ref="I182:I183" si="10">J182*$N$1</f>
        <v>0.27900000000000003</v>
      </c>
      <c r="J182" s="131">
        <v>0.93</v>
      </c>
      <c r="K182" s="132">
        <f t="shared" si="9"/>
        <v>27.900000000000002</v>
      </c>
      <c r="L182" s="108"/>
    </row>
    <row r="183" spans="1:12" ht="24" customHeight="1" thickBot="1">
      <c r="A183" s="107"/>
      <c r="B183" s="102">
        <f>'Tax Invoice'!D179</f>
        <v>1</v>
      </c>
      <c r="C183" s="10" t="s">
        <v>830</v>
      </c>
      <c r="D183" s="10" t="s">
        <v>830</v>
      </c>
      <c r="E183" s="111"/>
      <c r="F183" s="174"/>
      <c r="G183" s="175"/>
      <c r="H183" s="11" t="s">
        <v>831</v>
      </c>
      <c r="I183" s="12">
        <f t="shared" si="10"/>
        <v>5.246999999999999</v>
      </c>
      <c r="J183" s="12">
        <v>17.489999999999998</v>
      </c>
      <c r="K183" s="103">
        <f t="shared" si="9"/>
        <v>5.246999999999999</v>
      </c>
      <c r="L183" s="108"/>
    </row>
    <row r="184" spans="1:12" s="2" customFormat="1" ht="14.25" thickTop="1" thickBot="1">
      <c r="A184" s="107"/>
      <c r="B184" s="140"/>
      <c r="C184" s="136"/>
      <c r="D184" s="136"/>
      <c r="E184" s="136"/>
      <c r="F184" s="171"/>
      <c r="G184" s="171"/>
      <c r="H184" s="136" t="s">
        <v>856</v>
      </c>
      <c r="I184" s="136"/>
      <c r="J184" s="136"/>
      <c r="K184" s="137"/>
      <c r="L184" s="108"/>
    </row>
    <row r="185" spans="1:12" s="2" customFormat="1" ht="13.5" thickTop="1">
      <c r="A185" s="107"/>
      <c r="B185" s="120">
        <v>20</v>
      </c>
      <c r="C185" s="121" t="s">
        <v>857</v>
      </c>
      <c r="D185" s="128"/>
      <c r="E185" s="138" t="s">
        <v>866</v>
      </c>
      <c r="F185" s="161"/>
      <c r="G185" s="162"/>
      <c r="H185" s="122" t="s">
        <v>875</v>
      </c>
      <c r="I185" s="131">
        <f>J185*$N$1</f>
        <v>7.8E-2</v>
      </c>
      <c r="J185" s="131">
        <v>0.26</v>
      </c>
      <c r="K185" s="132">
        <f t="shared" ref="K185:K206" si="11">I185*B185</f>
        <v>1.56</v>
      </c>
      <c r="L185" s="108"/>
    </row>
    <row r="186" spans="1:12" s="2" customFormat="1" ht="12.75">
      <c r="A186" s="107"/>
      <c r="B186" s="120">
        <v>300</v>
      </c>
      <c r="C186" s="121" t="s">
        <v>857</v>
      </c>
      <c r="D186" s="128"/>
      <c r="E186" s="138" t="s">
        <v>867</v>
      </c>
      <c r="F186" s="161"/>
      <c r="G186" s="162"/>
      <c r="H186" s="122" t="s">
        <v>875</v>
      </c>
      <c r="I186" s="131">
        <f t="shared" ref="I186:I206" si="12">J186*$N$1</f>
        <v>7.8E-2</v>
      </c>
      <c r="J186" s="131">
        <v>0.26</v>
      </c>
      <c r="K186" s="132">
        <f t="shared" si="11"/>
        <v>23.4</v>
      </c>
      <c r="L186" s="108"/>
    </row>
    <row r="187" spans="1:12" s="2" customFormat="1" ht="12.75">
      <c r="A187" s="107"/>
      <c r="B187" s="120">
        <v>15</v>
      </c>
      <c r="C187" s="121" t="s">
        <v>857</v>
      </c>
      <c r="D187" s="128"/>
      <c r="E187" s="138" t="s">
        <v>868</v>
      </c>
      <c r="F187" s="161"/>
      <c r="G187" s="162"/>
      <c r="H187" s="122" t="s">
        <v>875</v>
      </c>
      <c r="I187" s="131">
        <f t="shared" si="12"/>
        <v>7.8E-2</v>
      </c>
      <c r="J187" s="131">
        <v>0.26</v>
      </c>
      <c r="K187" s="132">
        <f t="shared" si="11"/>
        <v>1.17</v>
      </c>
      <c r="L187" s="108"/>
    </row>
    <row r="188" spans="1:12" s="2" customFormat="1" ht="12.75">
      <c r="A188" s="107"/>
      <c r="B188" s="120">
        <v>25</v>
      </c>
      <c r="C188" s="121" t="s">
        <v>857</v>
      </c>
      <c r="D188" s="128"/>
      <c r="E188" s="138" t="s">
        <v>869</v>
      </c>
      <c r="F188" s="161"/>
      <c r="G188" s="162"/>
      <c r="H188" s="122" t="s">
        <v>875</v>
      </c>
      <c r="I188" s="131">
        <f t="shared" si="12"/>
        <v>7.8E-2</v>
      </c>
      <c r="J188" s="131">
        <v>0.26</v>
      </c>
      <c r="K188" s="132">
        <f t="shared" si="11"/>
        <v>1.95</v>
      </c>
      <c r="L188" s="108"/>
    </row>
    <row r="189" spans="1:12" s="2" customFormat="1" ht="12.75">
      <c r="A189" s="107"/>
      <c r="B189" s="120">
        <v>20</v>
      </c>
      <c r="C189" s="121" t="s">
        <v>857</v>
      </c>
      <c r="D189" s="128"/>
      <c r="E189" s="138" t="s">
        <v>870</v>
      </c>
      <c r="F189" s="161"/>
      <c r="G189" s="162"/>
      <c r="H189" s="122" t="s">
        <v>875</v>
      </c>
      <c r="I189" s="131">
        <f t="shared" si="12"/>
        <v>7.8E-2</v>
      </c>
      <c r="J189" s="131">
        <v>0.26</v>
      </c>
      <c r="K189" s="132">
        <f t="shared" si="11"/>
        <v>1.56</v>
      </c>
      <c r="L189" s="108"/>
    </row>
    <row r="190" spans="1:12" s="2" customFormat="1" ht="25.5" customHeight="1">
      <c r="A190" s="107"/>
      <c r="B190" s="120">
        <v>100</v>
      </c>
      <c r="C190" s="121" t="s">
        <v>858</v>
      </c>
      <c r="D190" s="128"/>
      <c r="E190" s="138" t="s">
        <v>867</v>
      </c>
      <c r="F190" s="161"/>
      <c r="G190" s="162"/>
      <c r="H190" s="122" t="s">
        <v>876</v>
      </c>
      <c r="I190" s="131">
        <f t="shared" si="12"/>
        <v>0.14699999999999999</v>
      </c>
      <c r="J190" s="131">
        <v>0.49</v>
      </c>
      <c r="K190" s="132">
        <f t="shared" si="11"/>
        <v>14.7</v>
      </c>
      <c r="L190" s="108"/>
    </row>
    <row r="191" spans="1:12" s="2" customFormat="1" ht="23.25" customHeight="1">
      <c r="A191" s="107"/>
      <c r="B191" s="120">
        <v>35</v>
      </c>
      <c r="C191" s="121" t="s">
        <v>858</v>
      </c>
      <c r="D191" s="128"/>
      <c r="E191" s="138" t="s">
        <v>869</v>
      </c>
      <c r="F191" s="161"/>
      <c r="G191" s="162"/>
      <c r="H191" s="122" t="s">
        <v>876</v>
      </c>
      <c r="I191" s="131">
        <f t="shared" si="12"/>
        <v>0.14699999999999999</v>
      </c>
      <c r="J191" s="131">
        <v>0.49</v>
      </c>
      <c r="K191" s="132">
        <f t="shared" si="11"/>
        <v>5.1449999999999996</v>
      </c>
      <c r="L191" s="108"/>
    </row>
    <row r="192" spans="1:12" s="2" customFormat="1" ht="24">
      <c r="A192" s="107"/>
      <c r="B192" s="120">
        <v>10</v>
      </c>
      <c r="C192" s="121" t="s">
        <v>859</v>
      </c>
      <c r="D192" s="128"/>
      <c r="E192" s="138" t="s">
        <v>871</v>
      </c>
      <c r="F192" s="161"/>
      <c r="G192" s="162"/>
      <c r="H192" s="122" t="s">
        <v>877</v>
      </c>
      <c r="I192" s="131">
        <f t="shared" si="12"/>
        <v>7.1999999999999995E-2</v>
      </c>
      <c r="J192" s="131">
        <v>0.24</v>
      </c>
      <c r="K192" s="132">
        <f t="shared" si="11"/>
        <v>0.72</v>
      </c>
      <c r="L192" s="108"/>
    </row>
    <row r="193" spans="1:12" s="2" customFormat="1" ht="24">
      <c r="A193" s="107"/>
      <c r="B193" s="120">
        <v>30</v>
      </c>
      <c r="C193" s="121" t="s">
        <v>859</v>
      </c>
      <c r="D193" s="128"/>
      <c r="E193" s="138" t="s">
        <v>867</v>
      </c>
      <c r="F193" s="161"/>
      <c r="G193" s="162"/>
      <c r="H193" s="122" t="s">
        <v>877</v>
      </c>
      <c r="I193" s="131">
        <f t="shared" si="12"/>
        <v>7.1999999999999995E-2</v>
      </c>
      <c r="J193" s="131">
        <v>0.24</v>
      </c>
      <c r="K193" s="132">
        <f t="shared" si="11"/>
        <v>2.1599999999999997</v>
      </c>
      <c r="L193" s="108"/>
    </row>
    <row r="194" spans="1:12" s="2" customFormat="1" ht="24">
      <c r="A194" s="107"/>
      <c r="B194" s="120">
        <v>10</v>
      </c>
      <c r="C194" s="121" t="s">
        <v>859</v>
      </c>
      <c r="D194" s="128"/>
      <c r="E194" s="138" t="s">
        <v>872</v>
      </c>
      <c r="F194" s="161"/>
      <c r="G194" s="162"/>
      <c r="H194" s="122" t="s">
        <v>877</v>
      </c>
      <c r="I194" s="131">
        <f t="shared" si="12"/>
        <v>7.1999999999999995E-2</v>
      </c>
      <c r="J194" s="131">
        <v>0.24</v>
      </c>
      <c r="K194" s="132">
        <f t="shared" si="11"/>
        <v>0.72</v>
      </c>
      <c r="L194" s="108"/>
    </row>
    <row r="195" spans="1:12" s="2" customFormat="1" ht="24">
      <c r="A195" s="107"/>
      <c r="B195" s="120">
        <v>15</v>
      </c>
      <c r="C195" s="121" t="s">
        <v>859</v>
      </c>
      <c r="D195" s="128"/>
      <c r="E195" s="138" t="s">
        <v>873</v>
      </c>
      <c r="F195" s="161"/>
      <c r="G195" s="162"/>
      <c r="H195" s="122" t="s">
        <v>877</v>
      </c>
      <c r="I195" s="131">
        <f t="shared" si="12"/>
        <v>7.1999999999999995E-2</v>
      </c>
      <c r="J195" s="131">
        <v>0.24</v>
      </c>
      <c r="K195" s="132">
        <f t="shared" si="11"/>
        <v>1.0799999999999998</v>
      </c>
      <c r="L195" s="108"/>
    </row>
    <row r="196" spans="1:12" s="2" customFormat="1" ht="24">
      <c r="A196" s="107"/>
      <c r="B196" s="120">
        <v>25</v>
      </c>
      <c r="C196" s="121" t="s">
        <v>860</v>
      </c>
      <c r="D196" s="128"/>
      <c r="E196" s="138" t="s">
        <v>871</v>
      </c>
      <c r="F196" s="161"/>
      <c r="G196" s="162"/>
      <c r="H196" s="122" t="s">
        <v>878</v>
      </c>
      <c r="I196" s="131">
        <f t="shared" si="12"/>
        <v>0.186</v>
      </c>
      <c r="J196" s="131">
        <v>0.62</v>
      </c>
      <c r="K196" s="132">
        <f t="shared" si="11"/>
        <v>4.6500000000000004</v>
      </c>
      <c r="L196" s="108"/>
    </row>
    <row r="197" spans="1:12" s="2" customFormat="1" ht="24">
      <c r="A197" s="107"/>
      <c r="B197" s="120">
        <v>10</v>
      </c>
      <c r="C197" s="121" t="s">
        <v>860</v>
      </c>
      <c r="D197" s="128"/>
      <c r="E197" s="138" t="s">
        <v>874</v>
      </c>
      <c r="F197" s="161"/>
      <c r="G197" s="162"/>
      <c r="H197" s="122" t="s">
        <v>878</v>
      </c>
      <c r="I197" s="131">
        <f t="shared" si="12"/>
        <v>0.186</v>
      </c>
      <c r="J197" s="131">
        <v>0.62</v>
      </c>
      <c r="K197" s="132">
        <f t="shared" si="11"/>
        <v>1.8599999999999999</v>
      </c>
      <c r="L197" s="108"/>
    </row>
    <row r="198" spans="1:12" s="2" customFormat="1" ht="24">
      <c r="A198" s="107"/>
      <c r="B198" s="120">
        <v>10</v>
      </c>
      <c r="C198" s="121" t="s">
        <v>860</v>
      </c>
      <c r="D198" s="128"/>
      <c r="E198" s="138" t="s">
        <v>867</v>
      </c>
      <c r="F198" s="161"/>
      <c r="G198" s="162"/>
      <c r="H198" s="122" t="s">
        <v>878</v>
      </c>
      <c r="I198" s="131">
        <f t="shared" si="12"/>
        <v>0.186</v>
      </c>
      <c r="J198" s="131">
        <v>0.62</v>
      </c>
      <c r="K198" s="132">
        <f t="shared" si="11"/>
        <v>1.8599999999999999</v>
      </c>
      <c r="L198" s="108"/>
    </row>
    <row r="199" spans="1:12" s="2" customFormat="1" ht="24">
      <c r="A199" s="107"/>
      <c r="B199" s="120">
        <v>1</v>
      </c>
      <c r="C199" s="121" t="s">
        <v>861</v>
      </c>
      <c r="D199" s="128"/>
      <c r="E199" s="138" t="s">
        <v>867</v>
      </c>
      <c r="F199" s="161"/>
      <c r="G199" s="162"/>
      <c r="H199" s="122" t="s">
        <v>879</v>
      </c>
      <c r="I199" s="131">
        <f t="shared" si="12"/>
        <v>7.851</v>
      </c>
      <c r="J199" s="131">
        <v>26.17</v>
      </c>
      <c r="K199" s="132">
        <f t="shared" si="11"/>
        <v>7.851</v>
      </c>
      <c r="L199" s="108"/>
    </row>
    <row r="200" spans="1:12" s="2" customFormat="1" ht="24">
      <c r="A200" s="107"/>
      <c r="B200" s="120">
        <v>25</v>
      </c>
      <c r="C200" s="121" t="s">
        <v>862</v>
      </c>
      <c r="D200" s="128"/>
      <c r="E200" s="138" t="s">
        <v>874</v>
      </c>
      <c r="F200" s="161"/>
      <c r="G200" s="162"/>
      <c r="H200" s="122" t="s">
        <v>880</v>
      </c>
      <c r="I200" s="131">
        <f t="shared" si="12"/>
        <v>0.186</v>
      </c>
      <c r="J200" s="131">
        <v>0.62</v>
      </c>
      <c r="K200" s="132">
        <f t="shared" si="11"/>
        <v>4.6500000000000004</v>
      </c>
      <c r="L200" s="108"/>
    </row>
    <row r="201" spans="1:12" s="2" customFormat="1" ht="24">
      <c r="A201" s="107"/>
      <c r="B201" s="120">
        <v>25</v>
      </c>
      <c r="C201" s="121" t="s">
        <v>862</v>
      </c>
      <c r="D201" s="128"/>
      <c r="E201" s="138" t="s">
        <v>871</v>
      </c>
      <c r="F201" s="161"/>
      <c r="G201" s="162"/>
      <c r="H201" s="122" t="s">
        <v>880</v>
      </c>
      <c r="I201" s="131">
        <f t="shared" si="12"/>
        <v>0.186</v>
      </c>
      <c r="J201" s="131">
        <v>0.62</v>
      </c>
      <c r="K201" s="132">
        <f t="shared" si="11"/>
        <v>4.6500000000000004</v>
      </c>
      <c r="L201" s="108"/>
    </row>
    <row r="202" spans="1:12" s="2" customFormat="1" ht="24">
      <c r="A202" s="107"/>
      <c r="B202" s="120">
        <v>35</v>
      </c>
      <c r="C202" s="121" t="s">
        <v>862</v>
      </c>
      <c r="D202" s="128"/>
      <c r="E202" s="138" t="s">
        <v>867</v>
      </c>
      <c r="F202" s="161"/>
      <c r="G202" s="162"/>
      <c r="H202" s="122" t="s">
        <v>880</v>
      </c>
      <c r="I202" s="131">
        <f t="shared" si="12"/>
        <v>0.186</v>
      </c>
      <c r="J202" s="131">
        <v>0.62</v>
      </c>
      <c r="K202" s="132">
        <f t="shared" si="11"/>
        <v>6.51</v>
      </c>
      <c r="L202" s="108"/>
    </row>
    <row r="203" spans="1:12" s="2" customFormat="1" ht="36">
      <c r="A203" s="107"/>
      <c r="B203" s="120">
        <v>4</v>
      </c>
      <c r="C203" s="121" t="s">
        <v>863</v>
      </c>
      <c r="D203" s="128"/>
      <c r="E203" s="138" t="s">
        <v>867</v>
      </c>
      <c r="F203" s="161"/>
      <c r="G203" s="162"/>
      <c r="H203" s="122" t="s">
        <v>881</v>
      </c>
      <c r="I203" s="131">
        <f t="shared" si="12"/>
        <v>6.7770000000000001</v>
      </c>
      <c r="J203" s="131">
        <v>22.59</v>
      </c>
      <c r="K203" s="132">
        <f t="shared" si="11"/>
        <v>27.108000000000001</v>
      </c>
      <c r="L203" s="108"/>
    </row>
    <row r="204" spans="1:12" s="2" customFormat="1" ht="36">
      <c r="A204" s="107"/>
      <c r="B204" s="120">
        <v>4</v>
      </c>
      <c r="C204" s="121" t="s">
        <v>864</v>
      </c>
      <c r="D204" s="128"/>
      <c r="E204" s="138" t="s">
        <v>867</v>
      </c>
      <c r="F204" s="161"/>
      <c r="G204" s="162"/>
      <c r="H204" s="122" t="s">
        <v>882</v>
      </c>
      <c r="I204" s="131">
        <f t="shared" si="12"/>
        <v>5.0369999999999999</v>
      </c>
      <c r="J204" s="131">
        <v>16.79</v>
      </c>
      <c r="K204" s="132">
        <f t="shared" si="11"/>
        <v>20.148</v>
      </c>
      <c r="L204" s="108"/>
    </row>
    <row r="205" spans="1:12" s="2" customFormat="1" ht="24">
      <c r="A205" s="107"/>
      <c r="B205" s="120">
        <v>15</v>
      </c>
      <c r="C205" s="121" t="s">
        <v>865</v>
      </c>
      <c r="D205" s="128"/>
      <c r="E205" s="138" t="s">
        <v>871</v>
      </c>
      <c r="F205" s="161"/>
      <c r="G205" s="162"/>
      <c r="H205" s="122" t="s">
        <v>883</v>
      </c>
      <c r="I205" s="131">
        <f t="shared" si="12"/>
        <v>0.14099999999999999</v>
      </c>
      <c r="J205" s="131">
        <v>0.47</v>
      </c>
      <c r="K205" s="132">
        <f t="shared" si="11"/>
        <v>2.1149999999999998</v>
      </c>
      <c r="L205" s="108"/>
    </row>
    <row r="206" spans="1:12" s="2" customFormat="1" ht="24">
      <c r="A206" s="107"/>
      <c r="B206" s="123">
        <v>15</v>
      </c>
      <c r="C206" s="124" t="s">
        <v>865</v>
      </c>
      <c r="D206" s="111"/>
      <c r="E206" s="139" t="s">
        <v>873</v>
      </c>
      <c r="F206" s="174"/>
      <c r="G206" s="175"/>
      <c r="H206" s="125" t="s">
        <v>883</v>
      </c>
      <c r="I206" s="12">
        <f t="shared" si="12"/>
        <v>0.14099999999999999</v>
      </c>
      <c r="J206" s="12">
        <v>0.47</v>
      </c>
      <c r="K206" s="103">
        <f t="shared" si="11"/>
        <v>2.1149999999999998</v>
      </c>
      <c r="L206" s="108"/>
    </row>
    <row r="207" spans="1:12" ht="12.75" customHeight="1">
      <c r="A207" s="107"/>
      <c r="B207" s="130"/>
      <c r="C207" s="130"/>
      <c r="D207" s="130"/>
      <c r="E207" s="130"/>
      <c r="F207" s="130"/>
      <c r="G207" s="130"/>
      <c r="H207" s="130"/>
      <c r="I207" s="133" t="s">
        <v>255</v>
      </c>
      <c r="J207" s="133" t="s">
        <v>255</v>
      </c>
      <c r="K207" s="134">
        <f>SUM(K22:K206)</f>
        <v>1180.0260000000005</v>
      </c>
      <c r="L207" s="108"/>
    </row>
    <row r="208" spans="1:12" ht="12.75" customHeight="1">
      <c r="A208" s="107"/>
      <c r="B208" s="130"/>
      <c r="C208" s="130"/>
      <c r="D208" s="130"/>
      <c r="E208" s="130"/>
      <c r="F208" s="130"/>
      <c r="G208" s="130"/>
      <c r="H208" s="130"/>
      <c r="I208" s="133" t="s">
        <v>884</v>
      </c>
      <c r="J208" s="133" t="s">
        <v>184</v>
      </c>
      <c r="K208" s="134">
        <f>K207*-0.3</f>
        <v>-354.00780000000015</v>
      </c>
      <c r="L208" s="108"/>
    </row>
    <row r="209" spans="1:12" ht="12.75" customHeight="1" outlineLevel="1">
      <c r="A209" s="107"/>
      <c r="B209" s="130"/>
      <c r="C209" s="130"/>
      <c r="D209" s="130"/>
      <c r="E209" s="130"/>
      <c r="F209" s="130"/>
      <c r="G209" s="130"/>
      <c r="H209" s="130"/>
      <c r="I209" s="133" t="s">
        <v>885</v>
      </c>
      <c r="J209" s="133" t="s">
        <v>185</v>
      </c>
      <c r="K209" s="134">
        <f>'Orignal Invoice'!J210</f>
        <v>0</v>
      </c>
      <c r="L209" s="108"/>
    </row>
    <row r="210" spans="1:12" ht="12.75" customHeight="1">
      <c r="A210" s="107"/>
      <c r="B210" s="130"/>
      <c r="C210" s="130"/>
      <c r="D210" s="130"/>
      <c r="E210" s="130"/>
      <c r="F210" s="130"/>
      <c r="G210" s="130"/>
      <c r="H210" s="130"/>
      <c r="I210" s="133" t="s">
        <v>257</v>
      </c>
      <c r="J210" s="133" t="s">
        <v>257</v>
      </c>
      <c r="K210" s="134">
        <f>SUM(K207:K209)</f>
        <v>826.01820000000043</v>
      </c>
      <c r="L210" s="108"/>
    </row>
    <row r="211" spans="1:12" ht="12.75" customHeight="1">
      <c r="A211" s="6"/>
      <c r="B211" s="7"/>
      <c r="C211" s="7"/>
      <c r="D211" s="7"/>
      <c r="E211" s="7"/>
      <c r="F211" s="7"/>
      <c r="G211" s="7"/>
      <c r="H211" s="147" t="s">
        <v>886</v>
      </c>
      <c r="I211" s="7"/>
      <c r="J211" s="7"/>
      <c r="K211" s="7"/>
      <c r="L211" s="8"/>
    </row>
    <row r="212" spans="1:12" ht="12.75" customHeight="1"/>
    <row r="213" spans="1:12" ht="12.75" customHeight="1"/>
    <row r="214" spans="1:12" ht="12.75" customHeight="1"/>
    <row r="215" spans="1:12" ht="12.75" customHeight="1"/>
    <row r="216" spans="1:12" ht="12.75" customHeight="1"/>
    <row r="217" spans="1:12" ht="12.75" customHeight="1"/>
    <row r="218" spans="1:12" ht="12.75" customHeight="1"/>
  </sheetData>
  <mergeCells count="189">
    <mergeCell ref="F193:G193"/>
    <mergeCell ref="F194:G194"/>
    <mergeCell ref="F195:G195"/>
    <mergeCell ref="F183:G183"/>
    <mergeCell ref="F184:G184"/>
    <mergeCell ref="F185:G185"/>
    <mergeCell ref="F186:G186"/>
    <mergeCell ref="F187:G187"/>
    <mergeCell ref="F188:G188"/>
    <mergeCell ref="F189:G189"/>
    <mergeCell ref="F190:G190"/>
    <mergeCell ref="F204:G204"/>
    <mergeCell ref="F205:G205"/>
    <mergeCell ref="F206:G206"/>
    <mergeCell ref="F172:G172"/>
    <mergeCell ref="F200:G200"/>
    <mergeCell ref="F201:G201"/>
    <mergeCell ref="F202:G202"/>
    <mergeCell ref="F203:G203"/>
    <mergeCell ref="F173:G173"/>
    <mergeCell ref="F174:G174"/>
    <mergeCell ref="F191:G191"/>
    <mergeCell ref="F175:G175"/>
    <mergeCell ref="F176:G176"/>
    <mergeCell ref="F177:G177"/>
    <mergeCell ref="F196:G196"/>
    <mergeCell ref="F197:G197"/>
    <mergeCell ref="F198:G198"/>
    <mergeCell ref="F199:G199"/>
    <mergeCell ref="F178:G178"/>
    <mergeCell ref="F179:G179"/>
    <mergeCell ref="F180:G180"/>
    <mergeCell ref="F181:G181"/>
    <mergeCell ref="F182:G182"/>
    <mergeCell ref="F192:G192"/>
    <mergeCell ref="F158:G158"/>
    <mergeCell ref="F159:G159"/>
    <mergeCell ref="F160:G160"/>
    <mergeCell ref="F161:G161"/>
    <mergeCell ref="F162:G162"/>
    <mergeCell ref="F168:G168"/>
    <mergeCell ref="F169:G169"/>
    <mergeCell ref="F170:G170"/>
    <mergeCell ref="F171:G171"/>
    <mergeCell ref="F163:G163"/>
    <mergeCell ref="F164:G164"/>
    <mergeCell ref="F165:G165"/>
    <mergeCell ref="F166:G166"/>
    <mergeCell ref="F167:G167"/>
    <mergeCell ref="F153:G153"/>
    <mergeCell ref="F154:G154"/>
    <mergeCell ref="F155:G155"/>
    <mergeCell ref="F156:G156"/>
    <mergeCell ref="F157:G157"/>
    <mergeCell ref="F148:G148"/>
    <mergeCell ref="F149:G149"/>
    <mergeCell ref="F150:G150"/>
    <mergeCell ref="F151:G151"/>
    <mergeCell ref="F152:G152"/>
    <mergeCell ref="F143:G143"/>
    <mergeCell ref="F144:G144"/>
    <mergeCell ref="F145:G145"/>
    <mergeCell ref="F146:G146"/>
    <mergeCell ref="F147:G147"/>
    <mergeCell ref="F138:G138"/>
    <mergeCell ref="F139:G139"/>
    <mergeCell ref="F140:G140"/>
    <mergeCell ref="F141:G141"/>
    <mergeCell ref="F142:G142"/>
    <mergeCell ref="F133:G133"/>
    <mergeCell ref="F134:G134"/>
    <mergeCell ref="F135:G135"/>
    <mergeCell ref="F136:G136"/>
    <mergeCell ref="F137:G137"/>
    <mergeCell ref="F128:G128"/>
    <mergeCell ref="F129:G129"/>
    <mergeCell ref="F130:G130"/>
    <mergeCell ref="F131:G131"/>
    <mergeCell ref="F132:G132"/>
    <mergeCell ref="F123:G123"/>
    <mergeCell ref="F124:G124"/>
    <mergeCell ref="F125:G125"/>
    <mergeCell ref="F126:G126"/>
    <mergeCell ref="F127:G127"/>
    <mergeCell ref="F118:G118"/>
    <mergeCell ref="F119:G119"/>
    <mergeCell ref="F120:G120"/>
    <mergeCell ref="F121:G121"/>
    <mergeCell ref="F122:G122"/>
    <mergeCell ref="F113:G113"/>
    <mergeCell ref="F114:G114"/>
    <mergeCell ref="F115:G115"/>
    <mergeCell ref="F116:G116"/>
    <mergeCell ref="F117:G117"/>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F23:G23"/>
    <mergeCell ref="F24:G24"/>
    <mergeCell ref="F25:G25"/>
    <mergeCell ref="F26:G26"/>
    <mergeCell ref="F27:G27"/>
    <mergeCell ref="F20:G20"/>
    <mergeCell ref="F21:G21"/>
    <mergeCell ref="F22:G22"/>
    <mergeCell ref="K10:K11"/>
    <mergeCell ref="K14:K15"/>
  </mergeCells>
  <conditionalFormatting sqref="H192:H206">
    <cfRule type="containsText" dxfId="6" priority="1" stopIfTrue="1" operator="containsText" text="Exchange Rate">
      <formula>NOT(ISERROR(SEARCH("Exchange Rate",H192)))</formula>
    </cfRule>
    <cfRule type="containsText" dxfId="5" priority="2" stopIfTrue="1" operator="containsText" text="Discontinued">
      <formula>NOT(ISERROR(SEARCH("Discontinued",H192)))</formula>
    </cfRule>
  </conditionalFormatting>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145</v>
      </c>
      <c r="B1" s="14" t="s">
        <v>146</v>
      </c>
      <c r="C1" s="14"/>
      <c r="D1" s="15"/>
      <c r="E1" s="15"/>
      <c r="F1" s="15"/>
      <c r="G1" s="15"/>
      <c r="H1" s="16"/>
      <c r="I1" s="17"/>
      <c r="N1" s="89">
        <f>N2/N3</f>
        <v>1</v>
      </c>
      <c r="O1" s="18" t="s">
        <v>181</v>
      </c>
    </row>
    <row r="2" spans="1:15" s="18" customFormat="1" ht="13.5" thickBot="1">
      <c r="A2" s="19" t="s">
        <v>147</v>
      </c>
      <c r="B2" s="20" t="s">
        <v>148</v>
      </c>
      <c r="C2" s="20"/>
      <c r="D2" s="21"/>
      <c r="E2" s="22"/>
      <c r="G2" s="23" t="s">
        <v>149</v>
      </c>
      <c r="H2" s="24" t="s">
        <v>150</v>
      </c>
      <c r="N2" s="18">
        <v>3519.9799999999982</v>
      </c>
      <c r="O2" s="18" t="s">
        <v>259</v>
      </c>
    </row>
    <row r="3" spans="1:15" s="18" customFormat="1" ht="15" customHeight="1" thickBot="1">
      <c r="A3" s="19" t="s">
        <v>151</v>
      </c>
      <c r="G3" s="25">
        <v>45055</v>
      </c>
      <c r="H3" s="26"/>
      <c r="N3" s="18">
        <v>3519.9799999999982</v>
      </c>
      <c r="O3" s="18" t="s">
        <v>260</v>
      </c>
    </row>
    <row r="4" spans="1:15" s="18" customFormat="1">
      <c r="A4" s="19" t="s">
        <v>152</v>
      </c>
    </row>
    <row r="5" spans="1:15" s="18" customFormat="1">
      <c r="A5" s="19" t="s">
        <v>153</v>
      </c>
    </row>
    <row r="6" spans="1:15" s="18" customFormat="1">
      <c r="A6" s="19" t="s">
        <v>154</v>
      </c>
    </row>
    <row r="7" spans="1:15" s="18" customFormat="1" ht="15">
      <c r="A7"/>
      <c r="F7" s="28"/>
    </row>
    <row r="8" spans="1:15" s="18" customFormat="1" ht="10.5" customHeight="1" thickBot="1">
      <c r="A8" s="27"/>
      <c r="F8" s="28"/>
      <c r="J8" s="18" t="s">
        <v>155</v>
      </c>
    </row>
    <row r="9" spans="1:15" s="18" customFormat="1" ht="13.5" thickBot="1">
      <c r="A9" s="29" t="s">
        <v>156</v>
      </c>
      <c r="F9" s="30" t="s">
        <v>157</v>
      </c>
      <c r="G9" s="31"/>
      <c r="H9" s="32"/>
      <c r="J9" s="18" t="str">
        <f>'Copy paste to Here'!I18</f>
        <v>AUD</v>
      </c>
    </row>
    <row r="10" spans="1:15" s="18" customFormat="1" ht="13.5" thickBot="1">
      <c r="A10" s="33" t="str">
        <f>'Copy paste to Here'!G10</f>
        <v>Rossan Distributors Pty Ltd</v>
      </c>
      <c r="B10" s="34"/>
      <c r="C10" s="34"/>
      <c r="D10" s="34"/>
      <c r="F10" s="35" t="str">
        <f>'Copy paste to Here'!B10</f>
        <v>Rossan Distributors Pty Ltd</v>
      </c>
      <c r="G10" s="36"/>
      <c r="H10" s="37"/>
      <c r="K10" s="92" t="s">
        <v>276</v>
      </c>
      <c r="L10" s="32" t="s">
        <v>276</v>
      </c>
      <c r="M10" s="18">
        <v>1</v>
      </c>
    </row>
    <row r="11" spans="1:15" s="18" customFormat="1" ht="15.75" thickBot="1">
      <c r="A11" s="38" t="str">
        <f>'Copy paste to Here'!G11</f>
        <v>Darsh Sejpal</v>
      </c>
      <c r="B11" s="39"/>
      <c r="C11" s="39"/>
      <c r="D11" s="39"/>
      <c r="F11" s="40" t="str">
        <f>'Copy paste to Here'!B11</f>
        <v>Darsh Sejpal</v>
      </c>
      <c r="G11" s="41"/>
      <c r="H11" s="42"/>
      <c r="K11" s="90" t="s">
        <v>158</v>
      </c>
      <c r="L11" s="43" t="s">
        <v>159</v>
      </c>
      <c r="M11" s="18">
        <f>VLOOKUP(G3,[1]Sheet1!$A$9:$I$7290,2,FALSE)</f>
        <v>33.6</v>
      </c>
    </row>
    <row r="12" spans="1:15" s="18" customFormat="1" ht="15.75" thickBot="1">
      <c r="A12" s="38" t="str">
        <f>'Copy paste to Here'!G12</f>
        <v>12/993 North Road</v>
      </c>
      <c r="B12" s="39"/>
      <c r="C12" s="39"/>
      <c r="D12" s="39"/>
      <c r="E12" s="86"/>
      <c r="F12" s="40" t="str">
        <f>'Copy paste to Here'!B12</f>
        <v>12/993 North Road</v>
      </c>
      <c r="G12" s="41"/>
      <c r="H12" s="42"/>
      <c r="K12" s="90" t="s">
        <v>160</v>
      </c>
      <c r="L12" s="43" t="s">
        <v>133</v>
      </c>
      <c r="M12" s="18">
        <f>VLOOKUP(G3,[1]Sheet1!$A$9:$I$7290,3,FALSE)</f>
        <v>36.74</v>
      </c>
    </row>
    <row r="13" spans="1:15" s="18" customFormat="1" ht="15.75" thickBot="1">
      <c r="A13" s="38" t="str">
        <f>'Copy paste to Here'!G13</f>
        <v>3163 Murrumbeena</v>
      </c>
      <c r="B13" s="39"/>
      <c r="C13" s="39"/>
      <c r="D13" s="39"/>
      <c r="E13" s="104" t="s">
        <v>164</v>
      </c>
      <c r="F13" s="40" t="str">
        <f>'Copy paste to Here'!B13</f>
        <v>3163 Murrumbeena</v>
      </c>
      <c r="G13" s="41"/>
      <c r="H13" s="42"/>
      <c r="K13" s="90" t="s">
        <v>161</v>
      </c>
      <c r="L13" s="43" t="s">
        <v>162</v>
      </c>
      <c r="M13" s="106">
        <f>VLOOKUP(G3,[1]Sheet1!$A$9:$I$7290,4,FALSE)</f>
        <v>42.16</v>
      </c>
    </row>
    <row r="14" spans="1:15" s="18" customFormat="1" ht="15.75" thickBot="1">
      <c r="A14" s="38" t="str">
        <f>'Copy paste to Here'!G14</f>
        <v>Australia</v>
      </c>
      <c r="B14" s="39"/>
      <c r="C14" s="39"/>
      <c r="D14" s="39"/>
      <c r="E14" s="104">
        <v>22.4</v>
      </c>
      <c r="F14" s="40" t="str">
        <f>'Copy paste to Here'!B14</f>
        <v>Australia</v>
      </c>
      <c r="G14" s="41"/>
      <c r="H14" s="42"/>
      <c r="K14" s="90" t="s">
        <v>163</v>
      </c>
      <c r="L14" s="43" t="s">
        <v>164</v>
      </c>
      <c r="M14" s="18">
        <f>VLOOKUP(G3,[1]Sheet1!$A$9:$I$7290,5,FALSE)</f>
        <v>22.4</v>
      </c>
    </row>
    <row r="15" spans="1:15" s="18" customFormat="1" ht="15.75" thickBot="1">
      <c r="A15" s="44" t="str">
        <f>'Copy paste to Here'!G15</f>
        <v xml:space="preserve"> </v>
      </c>
      <c r="F15" s="45" t="str">
        <f>'Copy paste to Here'!B15</f>
        <v xml:space="preserve"> </v>
      </c>
      <c r="G15" s="46"/>
      <c r="H15" s="47"/>
      <c r="K15" s="91" t="s">
        <v>165</v>
      </c>
      <c r="L15" s="48" t="s">
        <v>166</v>
      </c>
      <c r="M15" s="18">
        <f>VLOOKUP(G3,[1]Sheet1!$A$9:$I$7290,6,FALSE)</f>
        <v>24.94</v>
      </c>
    </row>
    <row r="16" spans="1:15" s="18" customFormat="1" ht="13.7" customHeight="1" thickBot="1">
      <c r="A16" s="49"/>
      <c r="K16" s="91" t="s">
        <v>167</v>
      </c>
      <c r="L16" s="48" t="s">
        <v>168</v>
      </c>
      <c r="M16" s="18">
        <f>VLOOKUP(G3,[1]Sheet1!$A$9:$I$7290,7,FALSE)</f>
        <v>21.02</v>
      </c>
    </row>
    <row r="17" spans="1:13" s="18" customFormat="1" ht="13.5" thickBot="1">
      <c r="A17" s="50" t="s">
        <v>169</v>
      </c>
      <c r="B17" s="51" t="s">
        <v>170</v>
      </c>
      <c r="C17" s="51" t="s">
        <v>284</v>
      </c>
      <c r="D17" s="52" t="s">
        <v>198</v>
      </c>
      <c r="E17" s="52" t="s">
        <v>261</v>
      </c>
      <c r="F17" s="52" t="str">
        <f>CONCATENATE("Amount ",,J9)</f>
        <v>Amount AUD</v>
      </c>
      <c r="G17" s="51" t="s">
        <v>171</v>
      </c>
      <c r="H17" s="51" t="s">
        <v>172</v>
      </c>
      <c r="J17" s="18" t="s">
        <v>173</v>
      </c>
      <c r="K17" s="18" t="s">
        <v>174</v>
      </c>
      <c r="L17" s="18" t="s">
        <v>174</v>
      </c>
      <c r="M17" s="18">
        <v>2.5</v>
      </c>
    </row>
    <row r="18" spans="1:13" s="59" customFormat="1" ht="60">
      <c r="A18" s="53" t="str">
        <f>IF((LEN('Copy paste to Here'!G22))&gt;5,((CONCATENATE('Copy paste to Here'!G22," &amp; ",'Copy paste to Here'!D22,"  &amp;  ",'Copy paste to Here'!E22))),"Empty Cell")</f>
        <v xml:space="preserve">Display box with 36 pcs of 18k gold plated + E-coating to protect scratching, 925 silver nose studs, 22g (0.6mm) with plain 4.2mm flying butterfly tops (in standard packing or in vacuum sealed packing to prevent tarnishing) &amp; Packing Option: Standard Package  &amp;  </v>
      </c>
      <c r="B18" s="54" t="str">
        <f>'Copy paste to Here'!C22</f>
        <v>18SBTF36</v>
      </c>
      <c r="C18" s="54" t="s">
        <v>716</v>
      </c>
      <c r="D18" s="55">
        <f>'Orignal Invoice'!B23</f>
        <v>1</v>
      </c>
      <c r="E18" s="56">
        <f>'Shipping Invoice'!J22*$N$1</f>
        <v>33.08</v>
      </c>
      <c r="F18" s="56">
        <f>D18*E18</f>
        <v>33.08</v>
      </c>
      <c r="G18" s="57">
        <f>E18*$E$14</f>
        <v>740.99199999999996</v>
      </c>
      <c r="H18" s="58">
        <f>D18*G18</f>
        <v>740.99199999999996</v>
      </c>
    </row>
    <row r="19" spans="1:13" s="59" customFormat="1" ht="24">
      <c r="A19" s="105" t="str">
        <f>IF((LEN('Copy paste to Here'!G23))&gt;5,((CONCATENATE('Copy paste to Here'!G23," &amp; ",'Copy paste to Here'!D23,"  &amp;  ",'Copy paste to Here'!E23))),"Empty Cell")</f>
        <v>Anodized surgical steel eyebrow or helix barbell, 16g (1.2mm) with two 3mm balls &amp; Length: 6mm  &amp;  Color: Blue</v>
      </c>
      <c r="B19" s="54" t="str">
        <f>'Copy paste to Here'!C23</f>
        <v>BBETB</v>
      </c>
      <c r="C19" s="54" t="s">
        <v>718</v>
      </c>
      <c r="D19" s="55">
        <f>'Orignal Invoice'!B24</f>
        <v>10</v>
      </c>
      <c r="E19" s="56">
        <f>'Shipping Invoice'!J23*$N$1</f>
        <v>0.93</v>
      </c>
      <c r="F19" s="56">
        <f t="shared" ref="F19:F82" si="0">D19*E19</f>
        <v>9.3000000000000007</v>
      </c>
      <c r="G19" s="57">
        <f t="shared" ref="G19:G82" si="1">E19*$E$14</f>
        <v>20.832000000000001</v>
      </c>
      <c r="H19" s="60">
        <f t="shared" ref="H19:H82" si="2">D19*G19</f>
        <v>208.32</v>
      </c>
    </row>
    <row r="20" spans="1:13" s="59" customFormat="1" ht="24">
      <c r="A20" s="53" t="str">
        <f>IF((LEN('Copy paste to Here'!G24))&gt;5,((CONCATENATE('Copy paste to Here'!G24," &amp; ",'Copy paste to Here'!D24,"  &amp;  ",'Copy paste to Here'!E24))),"Empty Cell")</f>
        <v>Anodized surgical steel eyebrow or helix barbell, 16g (1.2mm) with two 3mm balls &amp; Length: 6mm  &amp;  Color: Rainbow</v>
      </c>
      <c r="B20" s="54" t="str">
        <f>'Copy paste to Here'!C24</f>
        <v>BBETB</v>
      </c>
      <c r="C20" s="54" t="s">
        <v>718</v>
      </c>
      <c r="D20" s="55">
        <f>'Orignal Invoice'!B25</f>
        <v>10</v>
      </c>
      <c r="E20" s="56">
        <f>'Shipping Invoice'!J24*$N$1</f>
        <v>0.93</v>
      </c>
      <c r="F20" s="56">
        <f t="shared" si="0"/>
        <v>9.3000000000000007</v>
      </c>
      <c r="G20" s="57">
        <f t="shared" si="1"/>
        <v>20.832000000000001</v>
      </c>
      <c r="H20" s="60">
        <f t="shared" si="2"/>
        <v>208.32</v>
      </c>
    </row>
    <row r="21" spans="1:13" s="59" customFormat="1" ht="24">
      <c r="A21" s="53" t="str">
        <f>IF((LEN('Copy paste to Here'!G25))&gt;5,((CONCATENATE('Copy paste to Here'!G25," &amp; ",'Copy paste to Here'!D25,"  &amp;  ",'Copy paste to Here'!E25))),"Empty Cell")</f>
        <v>Anodized surgical steel eyebrow or helix barbell, 16g (1.2mm) with two 3mm balls &amp; Length: 6mm  &amp;  Color: Gold</v>
      </c>
      <c r="B21" s="54" t="str">
        <f>'Copy paste to Here'!C25</f>
        <v>BBETB</v>
      </c>
      <c r="C21" s="54" t="s">
        <v>718</v>
      </c>
      <c r="D21" s="55">
        <f>'Orignal Invoice'!B26</f>
        <v>20</v>
      </c>
      <c r="E21" s="56">
        <f>'Shipping Invoice'!J25*$N$1</f>
        <v>0.93</v>
      </c>
      <c r="F21" s="56">
        <f t="shared" si="0"/>
        <v>18.600000000000001</v>
      </c>
      <c r="G21" s="57">
        <f t="shared" si="1"/>
        <v>20.832000000000001</v>
      </c>
      <c r="H21" s="60">
        <f t="shared" si="2"/>
        <v>416.64</v>
      </c>
    </row>
    <row r="22" spans="1:13" s="59" customFormat="1" ht="24">
      <c r="A22" s="53" t="str">
        <f>IF((LEN('Copy paste to Here'!G26))&gt;5,((CONCATENATE('Copy paste to Here'!G26," &amp; ",'Copy paste to Here'!D26,"  &amp;  ",'Copy paste to Here'!E26))),"Empty Cell")</f>
        <v xml:space="preserve">Surgical steel tongue barbell, 14g (1.6mm) with two 5mm balls &amp; Length: 12mm  &amp;  </v>
      </c>
      <c r="B22" s="54" t="str">
        <f>'Copy paste to Here'!C26</f>
        <v>BBS</v>
      </c>
      <c r="C22" s="54" t="s">
        <v>43</v>
      </c>
      <c r="D22" s="55">
        <f>'Orignal Invoice'!B27</f>
        <v>20</v>
      </c>
      <c r="E22" s="56">
        <f>'Shipping Invoice'!J26*$N$1</f>
        <v>0.3</v>
      </c>
      <c r="F22" s="56">
        <f t="shared" si="0"/>
        <v>6</v>
      </c>
      <c r="G22" s="57">
        <f t="shared" si="1"/>
        <v>6.72</v>
      </c>
      <c r="H22" s="60">
        <f t="shared" si="2"/>
        <v>134.4</v>
      </c>
    </row>
    <row r="23" spans="1:13" s="59" customFormat="1" ht="24">
      <c r="A23" s="53" t="str">
        <f>IF((LEN('Copy paste to Here'!G27))&gt;5,((CONCATENATE('Copy paste to Here'!G27," &amp; ",'Copy paste to Here'!D27,"  &amp;  ",'Copy paste to Here'!E27))),"Empty Cell")</f>
        <v xml:space="preserve">Surgical steel tongue barbell, 14g (1.6mm) with two 5mm balls &amp; Length: 14mm  &amp;  </v>
      </c>
      <c r="B23" s="54" t="str">
        <f>'Copy paste to Here'!C27</f>
        <v>BBS</v>
      </c>
      <c r="C23" s="54" t="s">
        <v>43</v>
      </c>
      <c r="D23" s="55">
        <f>'Orignal Invoice'!B28</f>
        <v>20</v>
      </c>
      <c r="E23" s="56">
        <f>'Shipping Invoice'!J27*$N$1</f>
        <v>0.3</v>
      </c>
      <c r="F23" s="56">
        <f t="shared" si="0"/>
        <v>6</v>
      </c>
      <c r="G23" s="57">
        <f t="shared" si="1"/>
        <v>6.72</v>
      </c>
      <c r="H23" s="60">
        <f t="shared" si="2"/>
        <v>134.4</v>
      </c>
    </row>
    <row r="24" spans="1:13" s="59" customFormat="1" ht="24">
      <c r="A24" s="53" t="str">
        <f>IF((LEN('Copy paste to Here'!G28))&gt;5,((CONCATENATE('Copy paste to Here'!G28," &amp; ",'Copy paste to Here'!D28,"  &amp;  ",'Copy paste to Here'!E28))),"Empty Cell")</f>
        <v xml:space="preserve">Surgical steel tongue barbell, 14g (1.6mm) with two 5mm balls &amp; Length: 16mm  &amp;  </v>
      </c>
      <c r="B24" s="54" t="str">
        <f>'Copy paste to Here'!C28</f>
        <v>BBS</v>
      </c>
      <c r="C24" s="54" t="s">
        <v>43</v>
      </c>
      <c r="D24" s="55">
        <f>'Orignal Invoice'!B29</f>
        <v>25</v>
      </c>
      <c r="E24" s="56">
        <f>'Shipping Invoice'!J28*$N$1</f>
        <v>0.3</v>
      </c>
      <c r="F24" s="56">
        <f t="shared" si="0"/>
        <v>7.5</v>
      </c>
      <c r="G24" s="57">
        <f t="shared" si="1"/>
        <v>6.72</v>
      </c>
      <c r="H24" s="60">
        <f t="shared" si="2"/>
        <v>168</v>
      </c>
    </row>
    <row r="25" spans="1:13" s="59" customFormat="1" ht="24">
      <c r="A25" s="53" t="str">
        <f>IF((LEN('Copy paste to Here'!G29))&gt;5,((CONCATENATE('Copy paste to Here'!G29," &amp; ",'Copy paste to Here'!D29,"  &amp;  ",'Copy paste to Here'!E29))),"Empty Cell")</f>
        <v xml:space="preserve">Surgical steel tongue barbell, 14g (1.6mm) with two 5mm balls &amp; Length: 19mm  &amp;  </v>
      </c>
      <c r="B25" s="54" t="str">
        <f>'Copy paste to Here'!C29</f>
        <v>BBS</v>
      </c>
      <c r="C25" s="54" t="s">
        <v>43</v>
      </c>
      <c r="D25" s="55">
        <f>'Orignal Invoice'!B30</f>
        <v>5</v>
      </c>
      <c r="E25" s="56">
        <f>'Shipping Invoice'!J29*$N$1</f>
        <v>0.3</v>
      </c>
      <c r="F25" s="56">
        <f t="shared" si="0"/>
        <v>1.5</v>
      </c>
      <c r="G25" s="57">
        <f t="shared" si="1"/>
        <v>6.72</v>
      </c>
      <c r="H25" s="60">
        <f t="shared" si="2"/>
        <v>33.6</v>
      </c>
    </row>
    <row r="26" spans="1:13" s="59" customFormat="1" ht="24">
      <c r="A26" s="53" t="str">
        <f>IF((LEN('Copy paste to Here'!G30))&gt;5,((CONCATENATE('Copy paste to Here'!G30," &amp; ",'Copy paste to Here'!D30,"  &amp;  ",'Copy paste to Here'!E30))),"Empty Cell")</f>
        <v>Anodized surgical steel nipple barbell, 14g (1.6mm) with two 4mm balls &amp; Length: 16mm  &amp;  Color: Rainbow</v>
      </c>
      <c r="B26" s="54" t="str">
        <f>'Copy paste to Here'!C30</f>
        <v>BBTB4</v>
      </c>
      <c r="C26" s="54" t="s">
        <v>721</v>
      </c>
      <c r="D26" s="55">
        <f>'Orignal Invoice'!B31</f>
        <v>25</v>
      </c>
      <c r="E26" s="56">
        <f>'Shipping Invoice'!J30*$N$1</f>
        <v>0.93</v>
      </c>
      <c r="F26" s="56">
        <f t="shared" si="0"/>
        <v>23.25</v>
      </c>
      <c r="G26" s="57">
        <f t="shared" si="1"/>
        <v>20.832000000000001</v>
      </c>
      <c r="H26" s="60">
        <f t="shared" si="2"/>
        <v>520.80000000000007</v>
      </c>
    </row>
    <row r="27" spans="1:13" s="59" customFormat="1" ht="24">
      <c r="A27" s="53" t="str">
        <f>IF((LEN('Copy paste to Here'!G31))&gt;5,((CONCATENATE('Copy paste to Here'!G31," &amp; ",'Copy paste to Here'!D31,"  &amp;  ",'Copy paste to Here'!E31))),"Empty Cell")</f>
        <v>Premium PVD plated surgical steel ball closure ring, 16g (1.2mm) with 3mm ball &amp; Length: 8mm  &amp;  Color: Black</v>
      </c>
      <c r="B27" s="54" t="str">
        <f>'Copy paste to Here'!C31</f>
        <v>BCRTE</v>
      </c>
      <c r="C27" s="54" t="s">
        <v>723</v>
      </c>
      <c r="D27" s="55">
        <f>'Orignal Invoice'!B32</f>
        <v>15</v>
      </c>
      <c r="E27" s="56">
        <f>'Shipping Invoice'!J31*$N$1</f>
        <v>0.93</v>
      </c>
      <c r="F27" s="56">
        <f t="shared" si="0"/>
        <v>13.950000000000001</v>
      </c>
      <c r="G27" s="57">
        <f t="shared" si="1"/>
        <v>20.832000000000001</v>
      </c>
      <c r="H27" s="60">
        <f t="shared" si="2"/>
        <v>312.48</v>
      </c>
    </row>
    <row r="28" spans="1:13" s="59" customFormat="1" ht="36">
      <c r="A28" s="53" t="str">
        <f>IF((LEN('Copy paste to Here'!G32))&gt;5,((CONCATENATE('Copy paste to Here'!G32," &amp; ",'Copy paste to Here'!D32,"  &amp;  ",'Copy paste to Here'!E32))),"Empty Cell")</f>
        <v>316L steel belly banana, 14g (1.6m) with a 8mm and a 5mm bezel set jewel ball using original Czech Preciosa crystals. &amp; Length: 10mm  &amp;  Crystal Color: Rose</v>
      </c>
      <c r="B28" s="54" t="str">
        <f>'Copy paste to Here'!C32</f>
        <v>BN2CG</v>
      </c>
      <c r="C28" s="54" t="s">
        <v>662</v>
      </c>
      <c r="D28" s="55">
        <f>'Orignal Invoice'!B33</f>
        <v>60</v>
      </c>
      <c r="E28" s="56">
        <f>'Shipping Invoice'!J32*$N$1</f>
        <v>1.25</v>
      </c>
      <c r="F28" s="56">
        <f t="shared" si="0"/>
        <v>75</v>
      </c>
      <c r="G28" s="57">
        <f t="shared" si="1"/>
        <v>28</v>
      </c>
      <c r="H28" s="60">
        <f t="shared" si="2"/>
        <v>1680</v>
      </c>
    </row>
    <row r="29" spans="1:13" s="59" customFormat="1" ht="36">
      <c r="A29" s="53" t="str">
        <f>IF((LEN('Copy paste to Here'!G33))&gt;5,((CONCATENATE('Copy paste to Here'!G33," &amp; ",'Copy paste to Here'!D33,"  &amp;  ",'Copy paste to Here'!E33))),"Empty Cell")</f>
        <v>316L steel belly banana, 14g (1.6m) with a 8mm and a 5mm bezel set jewel ball using original Czech Preciosa crystals. &amp; Length: 10mm  &amp;  Crystal Color: Sapphire</v>
      </c>
      <c r="B29" s="54" t="str">
        <f>'Copy paste to Here'!C33</f>
        <v>BN2CG</v>
      </c>
      <c r="C29" s="54" t="s">
        <v>662</v>
      </c>
      <c r="D29" s="55">
        <f>'Orignal Invoice'!B34</f>
        <v>60</v>
      </c>
      <c r="E29" s="56">
        <f>'Shipping Invoice'!J33*$N$1</f>
        <v>1.25</v>
      </c>
      <c r="F29" s="56">
        <f t="shared" si="0"/>
        <v>75</v>
      </c>
      <c r="G29" s="57">
        <f t="shared" si="1"/>
        <v>28</v>
      </c>
      <c r="H29" s="60">
        <f t="shared" si="2"/>
        <v>1680</v>
      </c>
    </row>
    <row r="30" spans="1:13" s="59" customFormat="1" ht="36">
      <c r="A30" s="53" t="str">
        <f>IF((LEN('Copy paste to Here'!G34))&gt;5,((CONCATENATE('Copy paste to Here'!G34," &amp; ",'Copy paste to Here'!D34,"  &amp;  ",'Copy paste to Here'!E34))),"Empty Cell")</f>
        <v>316L steel belly banana, 14g (1.6m) with a 8mm and a 5mm bezel set jewel ball using original Czech Preciosa crystals. &amp; Length: 10mm  &amp;  Crystal Color: Blue Zircon</v>
      </c>
      <c r="B30" s="54" t="str">
        <f>'Copy paste to Here'!C34</f>
        <v>BN2CG</v>
      </c>
      <c r="C30" s="54" t="s">
        <v>662</v>
      </c>
      <c r="D30" s="55">
        <f>'Orignal Invoice'!B35</f>
        <v>60</v>
      </c>
      <c r="E30" s="56">
        <f>'Shipping Invoice'!J34*$N$1</f>
        <v>1.25</v>
      </c>
      <c r="F30" s="56">
        <f t="shared" si="0"/>
        <v>75</v>
      </c>
      <c r="G30" s="57">
        <f t="shared" si="1"/>
        <v>28</v>
      </c>
      <c r="H30" s="60">
        <f t="shared" si="2"/>
        <v>1680</v>
      </c>
    </row>
    <row r="31" spans="1:13" s="59" customFormat="1" ht="36">
      <c r="A31" s="53" t="str">
        <f>IF((LEN('Copy paste to Here'!G35))&gt;5,((CONCATENATE('Copy paste to Here'!G35," &amp; ",'Copy paste to Here'!D35,"  &amp;  ",'Copy paste to Here'!E35))),"Empty Cell")</f>
        <v>316L steel belly banana, 14g (1.6m) with a 8mm and a 5mm bezel set jewel ball using original Czech Preciosa crystals. &amp; Length: 10mm  &amp;  Crystal Color: Fuchsia</v>
      </c>
      <c r="B31" s="54" t="str">
        <f>'Copy paste to Here'!C35</f>
        <v>BN2CG</v>
      </c>
      <c r="C31" s="54" t="s">
        <v>662</v>
      </c>
      <c r="D31" s="55">
        <f>'Orignal Invoice'!B36</f>
        <v>60</v>
      </c>
      <c r="E31" s="56">
        <f>'Shipping Invoice'!J35*$N$1</f>
        <v>1.25</v>
      </c>
      <c r="F31" s="56">
        <f t="shared" si="0"/>
        <v>75</v>
      </c>
      <c r="G31" s="57">
        <f t="shared" si="1"/>
        <v>28</v>
      </c>
      <c r="H31" s="60">
        <f t="shared" si="2"/>
        <v>1680</v>
      </c>
    </row>
    <row r="32" spans="1:13" s="59" customFormat="1" ht="24">
      <c r="A32" s="53" t="str">
        <f>IF((LEN('Copy paste to Here'!G36))&gt;5,((CONCATENATE('Copy paste to Here'!G36," &amp; ",'Copy paste to Here'!D36,"  &amp;  ",'Copy paste to Here'!E36))),"Empty Cell")</f>
        <v xml:space="preserve">Surgical Steel belly banana, 14g (1.6mm) with two 5mm balls &amp; Length: 8mm  &amp;  </v>
      </c>
      <c r="B32" s="54" t="str">
        <f>'Copy paste to Here'!C36</f>
        <v>BNB5</v>
      </c>
      <c r="C32" s="54" t="s">
        <v>726</v>
      </c>
      <c r="D32" s="55">
        <f>'Orignal Invoice'!B37</f>
        <v>15</v>
      </c>
      <c r="E32" s="56">
        <f>'Shipping Invoice'!J36*$N$1</f>
        <v>0.33</v>
      </c>
      <c r="F32" s="56">
        <f t="shared" si="0"/>
        <v>4.95</v>
      </c>
      <c r="G32" s="57">
        <f t="shared" si="1"/>
        <v>7.3919999999999995</v>
      </c>
      <c r="H32" s="60">
        <f t="shared" si="2"/>
        <v>110.88</v>
      </c>
    </row>
    <row r="33" spans="1:8" s="59" customFormat="1" ht="24">
      <c r="A33" s="53" t="str">
        <f>IF((LEN('Copy paste to Here'!G37))&gt;5,((CONCATENATE('Copy paste to Here'!G37," &amp; ",'Copy paste to Here'!D37,"  &amp;  ",'Copy paste to Here'!E37))),"Empty Cell")</f>
        <v>Surgical steel eyebrow banana, 16g (1.2mm) with two 3mm bezel jewel balls &amp; Length: 8mm  &amp;  Crystal Color: Clear</v>
      </c>
      <c r="B33" s="54" t="str">
        <f>'Copy paste to Here'!C37</f>
        <v>BNE2C</v>
      </c>
      <c r="C33" s="54" t="s">
        <v>728</v>
      </c>
      <c r="D33" s="55">
        <f>'Orignal Invoice'!B38</f>
        <v>1</v>
      </c>
      <c r="E33" s="56">
        <f>'Shipping Invoice'!J37*$N$1</f>
        <v>0.88</v>
      </c>
      <c r="F33" s="56">
        <f t="shared" si="0"/>
        <v>0.88</v>
      </c>
      <c r="G33" s="57">
        <f t="shared" si="1"/>
        <v>19.712</v>
      </c>
      <c r="H33" s="60">
        <f t="shared" si="2"/>
        <v>19.712</v>
      </c>
    </row>
    <row r="34" spans="1:8" s="59" customFormat="1" ht="24">
      <c r="A34" s="53" t="str">
        <f>IF((LEN('Copy paste to Here'!G38))&gt;5,((CONCATENATE('Copy paste to Here'!G38," &amp; ",'Copy paste to Here'!D38,"  &amp;  ",'Copy paste to Here'!E38))),"Empty Cell")</f>
        <v>Surgical steel eyebrow banana, 16g (1.2mm) with two 3mm bezel jewel balls &amp; Length: 8mm  &amp;  Crystal Color: AB</v>
      </c>
      <c r="B34" s="54" t="str">
        <f>'Copy paste to Here'!C38</f>
        <v>BNE2C</v>
      </c>
      <c r="C34" s="54" t="s">
        <v>728</v>
      </c>
      <c r="D34" s="55">
        <f>'Orignal Invoice'!B39</f>
        <v>1</v>
      </c>
      <c r="E34" s="56">
        <f>'Shipping Invoice'!J38*$N$1</f>
        <v>0.88</v>
      </c>
      <c r="F34" s="56">
        <f t="shared" si="0"/>
        <v>0.88</v>
      </c>
      <c r="G34" s="57">
        <f t="shared" si="1"/>
        <v>19.712</v>
      </c>
      <c r="H34" s="60">
        <f t="shared" si="2"/>
        <v>19.712</v>
      </c>
    </row>
    <row r="35" spans="1:8" s="59" customFormat="1" ht="24">
      <c r="A35" s="53" t="str">
        <f>IF((LEN('Copy paste to Here'!G39))&gt;5,((CONCATENATE('Copy paste to Here'!G39," &amp; ",'Copy paste to Here'!D39,"  &amp;  ",'Copy paste to Here'!E39))),"Empty Cell")</f>
        <v>Surgical steel eyebrow banana, 16g (1.2mm) with two 3mm bezel jewel balls &amp; Length: 8mm  &amp;  Crystal Color: Blue Zircon</v>
      </c>
      <c r="B35" s="54" t="str">
        <f>'Copy paste to Here'!C39</f>
        <v>BNE2C</v>
      </c>
      <c r="C35" s="54" t="s">
        <v>728</v>
      </c>
      <c r="D35" s="55">
        <f>'Orignal Invoice'!B40</f>
        <v>1</v>
      </c>
      <c r="E35" s="56">
        <f>'Shipping Invoice'!J39*$N$1</f>
        <v>0.88</v>
      </c>
      <c r="F35" s="56">
        <f t="shared" si="0"/>
        <v>0.88</v>
      </c>
      <c r="G35" s="57">
        <f t="shared" si="1"/>
        <v>19.712</v>
      </c>
      <c r="H35" s="60">
        <f t="shared" si="2"/>
        <v>19.712</v>
      </c>
    </row>
    <row r="36" spans="1:8" s="59" customFormat="1" ht="24">
      <c r="A36" s="53" t="str">
        <f>IF((LEN('Copy paste to Here'!G40))&gt;5,((CONCATENATE('Copy paste to Here'!G40," &amp; ",'Copy paste to Here'!D40,"  &amp;  ",'Copy paste to Here'!E40))),"Empty Cell")</f>
        <v>Surgical steel eyebrow banana, 16g (1.2mm) with two 3mm bezel jewel balls &amp; Length: 8mm  &amp;  Crystal Color: Fuchsia</v>
      </c>
      <c r="B36" s="54" t="str">
        <f>'Copy paste to Here'!C40</f>
        <v>BNE2C</v>
      </c>
      <c r="C36" s="54" t="s">
        <v>728</v>
      </c>
      <c r="D36" s="55">
        <f>'Orignal Invoice'!B41</f>
        <v>1</v>
      </c>
      <c r="E36" s="56">
        <f>'Shipping Invoice'!J40*$N$1</f>
        <v>0.88</v>
      </c>
      <c r="F36" s="56">
        <f t="shared" si="0"/>
        <v>0.88</v>
      </c>
      <c r="G36" s="57">
        <f t="shared" si="1"/>
        <v>19.712</v>
      </c>
      <c r="H36" s="60">
        <f t="shared" si="2"/>
        <v>19.712</v>
      </c>
    </row>
    <row r="37" spans="1:8" s="59" customFormat="1" ht="24">
      <c r="A37" s="53" t="str">
        <f>IF((LEN('Copy paste to Here'!G41))&gt;5,((CONCATENATE('Copy paste to Here'!G41," &amp; ",'Copy paste to Here'!D41,"  &amp;  ",'Copy paste to Here'!E41))),"Empty Cell")</f>
        <v>Surgical steel eyebrow banana, 16g (1.2mm) with two 3mm bezel jewel balls &amp; Length: 8mm  &amp;  Crystal Color: Emerald</v>
      </c>
      <c r="B37" s="54" t="str">
        <f>'Copy paste to Here'!C41</f>
        <v>BNE2C</v>
      </c>
      <c r="C37" s="54" t="s">
        <v>728</v>
      </c>
      <c r="D37" s="55">
        <f>'Orignal Invoice'!B42</f>
        <v>1</v>
      </c>
      <c r="E37" s="56">
        <f>'Shipping Invoice'!J41*$N$1</f>
        <v>0.88</v>
      </c>
      <c r="F37" s="56">
        <f t="shared" si="0"/>
        <v>0.88</v>
      </c>
      <c r="G37" s="57">
        <f t="shared" si="1"/>
        <v>19.712</v>
      </c>
      <c r="H37" s="60">
        <f t="shared" si="2"/>
        <v>19.712</v>
      </c>
    </row>
    <row r="38" spans="1:8" s="59" customFormat="1" ht="24">
      <c r="A38" s="53" t="str">
        <f>IF((LEN('Copy paste to Here'!G42))&gt;5,((CONCATENATE('Copy paste to Here'!G42," &amp; ",'Copy paste to Here'!D42,"  &amp;  ",'Copy paste to Here'!E42))),"Empty Cell")</f>
        <v>Surgical steel eyebrow banana, 16g (1.2mm) with two 3mm bezel jewel balls &amp; Length: 8mm  &amp;  Crystal Color: AB Rose</v>
      </c>
      <c r="B38" s="54" t="str">
        <f>'Copy paste to Here'!C42</f>
        <v>BNE2C</v>
      </c>
      <c r="C38" s="54" t="s">
        <v>728</v>
      </c>
      <c r="D38" s="55">
        <f>'Orignal Invoice'!B43</f>
        <v>1</v>
      </c>
      <c r="E38" s="56">
        <f>'Shipping Invoice'!J42*$N$1</f>
        <v>0.88</v>
      </c>
      <c r="F38" s="56">
        <f t="shared" si="0"/>
        <v>0.88</v>
      </c>
      <c r="G38" s="57">
        <f t="shared" si="1"/>
        <v>19.712</v>
      </c>
      <c r="H38" s="60">
        <f t="shared" si="2"/>
        <v>19.712</v>
      </c>
    </row>
    <row r="39" spans="1:8" s="59" customFormat="1" ht="24">
      <c r="A39" s="53" t="str">
        <f>IF((LEN('Copy paste to Here'!G43))&gt;5,((CONCATENATE('Copy paste to Here'!G43," &amp; ",'Copy paste to Here'!D43,"  &amp;  ",'Copy paste to Here'!E43))),"Empty Cell")</f>
        <v>Surgical steel eyebrow banana, 16g (1.2mm) with two 3mm bezel jewel balls &amp; Length: 8mm  &amp;  Crystal Color: AB Sapphire</v>
      </c>
      <c r="B39" s="54" t="str">
        <f>'Copy paste to Here'!C43</f>
        <v>BNE2C</v>
      </c>
      <c r="C39" s="54" t="s">
        <v>728</v>
      </c>
      <c r="D39" s="55">
        <f>'Orignal Invoice'!B44</f>
        <v>1</v>
      </c>
      <c r="E39" s="56">
        <f>'Shipping Invoice'!J43*$N$1</f>
        <v>0.88</v>
      </c>
      <c r="F39" s="56">
        <f t="shared" si="0"/>
        <v>0.88</v>
      </c>
      <c r="G39" s="57">
        <f t="shared" si="1"/>
        <v>19.712</v>
      </c>
      <c r="H39" s="60">
        <f t="shared" si="2"/>
        <v>19.712</v>
      </c>
    </row>
    <row r="40" spans="1:8" s="59" customFormat="1" ht="24">
      <c r="A40" s="53" t="str">
        <f>IF((LEN('Copy paste to Here'!G44))&gt;5,((CONCATENATE('Copy paste to Here'!G44," &amp; ",'Copy paste to Here'!D44,"  &amp;  ",'Copy paste to Here'!E44))),"Empty Cell")</f>
        <v>Surgical steel eyebrow banana, 16g (1.2mm) with two 3mm bezel jewel balls &amp; Length: 8mm  &amp;  Crystal Color: AB Light Siam</v>
      </c>
      <c r="B40" s="54" t="str">
        <f>'Copy paste to Here'!C44</f>
        <v>BNE2C</v>
      </c>
      <c r="C40" s="54" t="s">
        <v>728</v>
      </c>
      <c r="D40" s="55">
        <f>'Orignal Invoice'!B45</f>
        <v>1</v>
      </c>
      <c r="E40" s="56">
        <f>'Shipping Invoice'!J44*$N$1</f>
        <v>0.88</v>
      </c>
      <c r="F40" s="56">
        <f t="shared" si="0"/>
        <v>0.88</v>
      </c>
      <c r="G40" s="57">
        <f t="shared" si="1"/>
        <v>19.712</v>
      </c>
      <c r="H40" s="60">
        <f t="shared" si="2"/>
        <v>19.712</v>
      </c>
    </row>
    <row r="41" spans="1:8" s="59" customFormat="1" ht="24">
      <c r="A41" s="53" t="str">
        <f>IF((LEN('Copy paste to Here'!G45))&gt;5,((CONCATENATE('Copy paste to Here'!G45," &amp; ",'Copy paste to Here'!D45,"  &amp;  ",'Copy paste to Here'!E45))),"Empty Cell")</f>
        <v xml:space="preserve">Surgical steel eyebrow banana, 16g (1.2mm) with two 3mm balls &amp; Length: 6mm  &amp;  </v>
      </c>
      <c r="B41" s="54" t="str">
        <f>'Copy paste to Here'!C45</f>
        <v>BNEB</v>
      </c>
      <c r="C41" s="54" t="s">
        <v>733</v>
      </c>
      <c r="D41" s="55">
        <f>'Orignal Invoice'!B46</f>
        <v>10</v>
      </c>
      <c r="E41" s="56">
        <f>'Shipping Invoice'!J45*$N$1</f>
        <v>0.25</v>
      </c>
      <c r="F41" s="56">
        <f t="shared" si="0"/>
        <v>2.5</v>
      </c>
      <c r="G41" s="57">
        <f t="shared" si="1"/>
        <v>5.6</v>
      </c>
      <c r="H41" s="60">
        <f t="shared" si="2"/>
        <v>56</v>
      </c>
    </row>
    <row r="42" spans="1:8" s="59" customFormat="1" ht="24">
      <c r="A42" s="53" t="str">
        <f>IF((LEN('Copy paste to Here'!G46))&gt;5,((CONCATENATE('Copy paste to Here'!G46," &amp; ",'Copy paste to Here'!D46,"  &amp;  ",'Copy paste to Here'!E46))),"Empty Cell")</f>
        <v xml:space="preserve">Surgical steel eyebrow banana, 16g (1.2mm) with two 3mm balls &amp; Length: 8mm  &amp;  </v>
      </c>
      <c r="B42" s="54" t="str">
        <f>'Copy paste to Here'!C46</f>
        <v>BNEB</v>
      </c>
      <c r="C42" s="54" t="s">
        <v>733</v>
      </c>
      <c r="D42" s="55">
        <f>'Orignal Invoice'!B47</f>
        <v>10</v>
      </c>
      <c r="E42" s="56">
        <f>'Shipping Invoice'!J46*$N$1</f>
        <v>0.25</v>
      </c>
      <c r="F42" s="56">
        <f t="shared" si="0"/>
        <v>2.5</v>
      </c>
      <c r="G42" s="57">
        <f t="shared" si="1"/>
        <v>5.6</v>
      </c>
      <c r="H42" s="60">
        <f t="shared" si="2"/>
        <v>56</v>
      </c>
    </row>
    <row r="43" spans="1:8" s="59" customFormat="1" ht="24">
      <c r="A43" s="53" t="str">
        <f>IF((LEN('Copy paste to Here'!G47))&gt;5,((CONCATENATE('Copy paste to Here'!G47," &amp; ",'Copy paste to Here'!D47,"  &amp;  ",'Copy paste to Here'!E47))),"Empty Cell")</f>
        <v xml:space="preserve">Surgical steel eyebrow banana, 16g (1.2mm) with two 3mm balls &amp; Length: 12mm  &amp;  </v>
      </c>
      <c r="B43" s="54" t="str">
        <f>'Copy paste to Here'!C47</f>
        <v>BNEB</v>
      </c>
      <c r="C43" s="54" t="s">
        <v>733</v>
      </c>
      <c r="D43" s="55">
        <f>'Orignal Invoice'!B48</f>
        <v>10</v>
      </c>
      <c r="E43" s="56">
        <f>'Shipping Invoice'!J47*$N$1</f>
        <v>0.25</v>
      </c>
      <c r="F43" s="56">
        <f t="shared" si="0"/>
        <v>2.5</v>
      </c>
      <c r="G43" s="57">
        <f t="shared" si="1"/>
        <v>5.6</v>
      </c>
      <c r="H43" s="60">
        <f t="shared" si="2"/>
        <v>56</v>
      </c>
    </row>
    <row r="44" spans="1:8" s="59" customFormat="1" ht="24">
      <c r="A44" s="53" t="str">
        <f>IF((LEN('Copy paste to Here'!G48))&gt;5,((CONCATENATE('Copy paste to Here'!G48," &amp; ",'Copy paste to Here'!D48,"  &amp;  ",'Copy paste to Here'!E48))),"Empty Cell")</f>
        <v>Premium PVD plated surgical steel eyebrow banana, 16g (1.2mm) with two 3mm balls &amp; Length: 10mm  &amp;  Color: Gold</v>
      </c>
      <c r="B44" s="54" t="str">
        <f>'Copy paste to Here'!C48</f>
        <v>BNETB</v>
      </c>
      <c r="C44" s="54" t="s">
        <v>735</v>
      </c>
      <c r="D44" s="55">
        <f>'Orignal Invoice'!B49</f>
        <v>20</v>
      </c>
      <c r="E44" s="56">
        <f>'Shipping Invoice'!J48*$N$1</f>
        <v>0.93</v>
      </c>
      <c r="F44" s="56">
        <f t="shared" si="0"/>
        <v>18.600000000000001</v>
      </c>
      <c r="G44" s="57">
        <f t="shared" si="1"/>
        <v>20.832000000000001</v>
      </c>
      <c r="H44" s="60">
        <f t="shared" si="2"/>
        <v>416.64</v>
      </c>
    </row>
    <row r="45" spans="1:8" s="59" customFormat="1" ht="24">
      <c r="A45" s="53" t="str">
        <f>IF((LEN('Copy paste to Here'!G49))&gt;5,((CONCATENATE('Copy paste to Here'!G49," &amp; ",'Copy paste to Here'!D49,"  &amp;  ",'Copy paste to Here'!E49))),"Empty Cell")</f>
        <v>Premium PVD plated surgical steel eyebrow banana, 16g (1.2mm) with 3mm cones &amp; Length: 8mm  &amp;  Color: Rainbow</v>
      </c>
      <c r="B45" s="54" t="str">
        <f>'Copy paste to Here'!C49</f>
        <v>BNETCN</v>
      </c>
      <c r="C45" s="54" t="s">
        <v>737</v>
      </c>
      <c r="D45" s="55">
        <f>'Orignal Invoice'!B50</f>
        <v>15</v>
      </c>
      <c r="E45" s="56">
        <f>'Shipping Invoice'!J49*$N$1</f>
        <v>0.93</v>
      </c>
      <c r="F45" s="56">
        <f t="shared" si="0"/>
        <v>13.950000000000001</v>
      </c>
      <c r="G45" s="57">
        <f t="shared" si="1"/>
        <v>20.832000000000001</v>
      </c>
      <c r="H45" s="60">
        <f t="shared" si="2"/>
        <v>312.48</v>
      </c>
    </row>
    <row r="46" spans="1:8" s="59" customFormat="1" ht="24">
      <c r="A46" s="53" t="str">
        <f>IF((LEN('Copy paste to Here'!G50))&gt;5,((CONCATENATE('Copy paste to Here'!G50," &amp; ",'Copy paste to Here'!D50,"  &amp;  ",'Copy paste to Here'!E50))),"Empty Cell")</f>
        <v xml:space="preserve">Rose gold PVD plated surgical steel eyebrow banana, 16g (1.2mm) with two 3mm balls &amp; Length: 6mm  &amp;  </v>
      </c>
      <c r="B46" s="54" t="str">
        <f>'Copy paste to Here'!C50</f>
        <v>BNETTB</v>
      </c>
      <c r="C46" s="54" t="s">
        <v>739</v>
      </c>
      <c r="D46" s="55">
        <f>'Orignal Invoice'!B51</f>
        <v>5</v>
      </c>
      <c r="E46" s="56">
        <f>'Shipping Invoice'!J50*$N$1</f>
        <v>1.17</v>
      </c>
      <c r="F46" s="56">
        <f t="shared" si="0"/>
        <v>5.85</v>
      </c>
      <c r="G46" s="57">
        <f t="shared" si="1"/>
        <v>26.207999999999998</v>
      </c>
      <c r="H46" s="60">
        <f t="shared" si="2"/>
        <v>131.04</v>
      </c>
    </row>
    <row r="47" spans="1:8" s="59" customFormat="1" ht="24">
      <c r="A47" s="53" t="str">
        <f>IF((LEN('Copy paste to Here'!G51))&gt;5,((CONCATENATE('Copy paste to Here'!G51," &amp; ",'Copy paste to Here'!D51,"  &amp;  ",'Copy paste to Here'!E51))),"Empty Cell")</f>
        <v xml:space="preserve">Rose gold PVD plated surgical steel eyebrow banana, 16g (1.2mm) with two 3mm balls &amp; Length: 8mm  &amp;  </v>
      </c>
      <c r="B47" s="54" t="str">
        <f>'Copy paste to Here'!C51</f>
        <v>BNETTB</v>
      </c>
      <c r="C47" s="54" t="s">
        <v>739</v>
      </c>
      <c r="D47" s="55">
        <f>'Orignal Invoice'!B52</f>
        <v>5</v>
      </c>
      <c r="E47" s="56">
        <f>'Shipping Invoice'!J51*$N$1</f>
        <v>1.17</v>
      </c>
      <c r="F47" s="56">
        <f t="shared" si="0"/>
        <v>5.85</v>
      </c>
      <c r="G47" s="57">
        <f t="shared" si="1"/>
        <v>26.207999999999998</v>
      </c>
      <c r="H47" s="60">
        <f t="shared" si="2"/>
        <v>131.04</v>
      </c>
    </row>
    <row r="48" spans="1:8" s="59" customFormat="1" ht="36">
      <c r="A48" s="53" t="str">
        <f>IF((LEN('Copy paste to Here'!G52))&gt;5,((CONCATENATE('Copy paste to Here'!G52," &amp; ",'Copy paste to Here'!D52,"  &amp;  ",'Copy paste to Here'!E52))),"Empty Cell")</f>
        <v>Surgical steel casting belly banana, 14g (1.6mm) with 8mm prong set cubic zirconia (CZ) stone &amp; Length: 10mm  &amp;  Cz Color: Clear</v>
      </c>
      <c r="B48" s="54" t="str">
        <f>'Copy paste to Here'!C52</f>
        <v>BNRDZ8</v>
      </c>
      <c r="C48" s="54" t="s">
        <v>741</v>
      </c>
      <c r="D48" s="55">
        <f>'Orignal Invoice'!B53</f>
        <v>2</v>
      </c>
      <c r="E48" s="56">
        <f>'Shipping Invoice'!J52*$N$1</f>
        <v>2.67</v>
      </c>
      <c r="F48" s="56">
        <f t="shared" si="0"/>
        <v>5.34</v>
      </c>
      <c r="G48" s="57">
        <f t="shared" si="1"/>
        <v>59.807999999999993</v>
      </c>
      <c r="H48" s="60">
        <f t="shared" si="2"/>
        <v>119.61599999999999</v>
      </c>
    </row>
    <row r="49" spans="1:8" s="59" customFormat="1" ht="36">
      <c r="A49" s="53" t="str">
        <f>IF((LEN('Copy paste to Here'!G53))&gt;5,((CONCATENATE('Copy paste to Here'!G53," &amp; ",'Copy paste to Here'!D53,"  &amp;  ",'Copy paste to Here'!E53))),"Empty Cell")</f>
        <v>Surgical steel casting belly banana, 14g (1.6mm) with 8mm prong set cubic zirconia (CZ) stone &amp; Length: 10mm  &amp;  Cz Color: Rose</v>
      </c>
      <c r="B49" s="54" t="str">
        <f>'Copy paste to Here'!C53</f>
        <v>BNRDZ8</v>
      </c>
      <c r="C49" s="54" t="s">
        <v>741</v>
      </c>
      <c r="D49" s="55">
        <f>'Orignal Invoice'!B54</f>
        <v>2</v>
      </c>
      <c r="E49" s="56">
        <f>'Shipping Invoice'!J53*$N$1</f>
        <v>2.67</v>
      </c>
      <c r="F49" s="56">
        <f t="shared" si="0"/>
        <v>5.34</v>
      </c>
      <c r="G49" s="57">
        <f t="shared" si="1"/>
        <v>59.807999999999993</v>
      </c>
      <c r="H49" s="60">
        <f t="shared" si="2"/>
        <v>119.61599999999999</v>
      </c>
    </row>
    <row r="50" spans="1:8" s="59" customFormat="1" ht="36">
      <c r="A50" s="53" t="str">
        <f>IF((LEN('Copy paste to Here'!G54))&gt;5,((CONCATENATE('Copy paste to Here'!G54," &amp; ",'Copy paste to Here'!D54,"  &amp;  ",'Copy paste to Here'!E54))),"Empty Cell")</f>
        <v>Surgical steel casting belly banana, 14g (1.6mm) with 8mm prong set cubic zirconia (CZ) stone &amp; Length: 10mm  &amp;  Cz Color: Lavender</v>
      </c>
      <c r="B50" s="54" t="str">
        <f>'Copy paste to Here'!C54</f>
        <v>BNRDZ8</v>
      </c>
      <c r="C50" s="54" t="s">
        <v>741</v>
      </c>
      <c r="D50" s="55">
        <f>'Orignal Invoice'!B55</f>
        <v>2</v>
      </c>
      <c r="E50" s="56">
        <f>'Shipping Invoice'!J54*$N$1</f>
        <v>2.67</v>
      </c>
      <c r="F50" s="56">
        <f t="shared" si="0"/>
        <v>5.34</v>
      </c>
      <c r="G50" s="57">
        <f t="shared" si="1"/>
        <v>59.807999999999993</v>
      </c>
      <c r="H50" s="60">
        <f t="shared" si="2"/>
        <v>119.61599999999999</v>
      </c>
    </row>
    <row r="51" spans="1:8" s="59" customFormat="1" ht="36">
      <c r="A51" s="53" t="str">
        <f>IF((LEN('Copy paste to Here'!G55))&gt;5,((CONCATENATE('Copy paste to Here'!G55," &amp; ",'Copy paste to Here'!D55,"  &amp;  ",'Copy paste to Here'!E55))),"Empty Cell")</f>
        <v>Surgical steel casting belly banana, 14g (1.6mm) with 8mm prong set cubic zirconia (CZ) stone &amp; Length: 10mm  &amp;  Cz Color: Amethyst</v>
      </c>
      <c r="B51" s="54" t="str">
        <f>'Copy paste to Here'!C55</f>
        <v>BNRDZ8</v>
      </c>
      <c r="C51" s="54" t="s">
        <v>741</v>
      </c>
      <c r="D51" s="55">
        <f>'Orignal Invoice'!B56</f>
        <v>2</v>
      </c>
      <c r="E51" s="56">
        <f>'Shipping Invoice'!J55*$N$1</f>
        <v>2.67</v>
      </c>
      <c r="F51" s="56">
        <f t="shared" si="0"/>
        <v>5.34</v>
      </c>
      <c r="G51" s="57">
        <f t="shared" si="1"/>
        <v>59.807999999999993</v>
      </c>
      <c r="H51" s="60">
        <f t="shared" si="2"/>
        <v>119.61599999999999</v>
      </c>
    </row>
    <row r="52" spans="1:8" s="59" customFormat="1" ht="36">
      <c r="A52" s="53" t="str">
        <f>IF((LEN('Copy paste to Here'!G56))&gt;5,((CONCATENATE('Copy paste to Here'!G56," &amp; ",'Copy paste to Here'!D56,"  &amp;  ",'Copy paste to Here'!E56))),"Empty Cell")</f>
        <v>Surgical steel casting belly banana, 14g (1.6mm) with 8mm prong set cubic zirconia (CZ) stone &amp; Length: 10mm  &amp;  Cz Color: Jet</v>
      </c>
      <c r="B52" s="54" t="str">
        <f>'Copy paste to Here'!C56</f>
        <v>BNRDZ8</v>
      </c>
      <c r="C52" s="54" t="s">
        <v>741</v>
      </c>
      <c r="D52" s="55">
        <f>'Orignal Invoice'!B57</f>
        <v>2</v>
      </c>
      <c r="E52" s="56">
        <f>'Shipping Invoice'!J56*$N$1</f>
        <v>2.67</v>
      </c>
      <c r="F52" s="56">
        <f t="shared" si="0"/>
        <v>5.34</v>
      </c>
      <c r="G52" s="57">
        <f t="shared" si="1"/>
        <v>59.807999999999993</v>
      </c>
      <c r="H52" s="60">
        <f t="shared" si="2"/>
        <v>119.61599999999999</v>
      </c>
    </row>
    <row r="53" spans="1:8" s="59" customFormat="1" ht="48">
      <c r="A53" s="53" t="str">
        <f>IF((LEN('Copy paste to Here'!G57))&gt;5,((CONCATENATE('Copy paste to Here'!G57," &amp; ",'Copy paste to Here'!D57,"  &amp;  ",'Copy paste to Here'!E57))),"Empty Cell")</f>
        <v>Surgical steel casting belly banana, 14g (1.6mm) with 8mm prong set cubic zirconia (CZ) stone with dangling dragonfly design with Cubic Zirconia wings &amp; Length: 10mm  &amp;  Cz Color: Clear</v>
      </c>
      <c r="B53" s="54" t="str">
        <f>'Copy paste to Here'!C57</f>
        <v>BNRZ349</v>
      </c>
      <c r="C53" s="54" t="s">
        <v>745</v>
      </c>
      <c r="D53" s="55">
        <f>'Orignal Invoice'!B58</f>
        <v>5</v>
      </c>
      <c r="E53" s="56">
        <f>'Shipping Invoice'!J57*$N$1</f>
        <v>4.8499999999999996</v>
      </c>
      <c r="F53" s="56">
        <f t="shared" si="0"/>
        <v>24.25</v>
      </c>
      <c r="G53" s="57">
        <f t="shared" si="1"/>
        <v>108.63999999999999</v>
      </c>
      <c r="H53" s="60">
        <f t="shared" si="2"/>
        <v>543.19999999999993</v>
      </c>
    </row>
    <row r="54" spans="1:8" s="59" customFormat="1" ht="48">
      <c r="A54" s="53" t="str">
        <f>IF((LEN('Copy paste to Here'!G58))&gt;5,((CONCATENATE('Copy paste to Here'!G58," &amp; ",'Copy paste to Here'!D58,"  &amp;  ",'Copy paste to Here'!E58))),"Empty Cell")</f>
        <v>Surgical steel casting belly banana, 14g (1.6mm) with 8mm prong set cubic zirconia (CZ) stone with dangling dragonfly design with Cubic Zirconia wings &amp; Length: 10mm  &amp;  Cz Color: Rose</v>
      </c>
      <c r="B54" s="54" t="str">
        <f>'Copy paste to Here'!C58</f>
        <v>BNRZ349</v>
      </c>
      <c r="C54" s="54" t="s">
        <v>745</v>
      </c>
      <c r="D54" s="55">
        <f>'Orignal Invoice'!B59</f>
        <v>5</v>
      </c>
      <c r="E54" s="56">
        <f>'Shipping Invoice'!J58*$N$1</f>
        <v>4.8499999999999996</v>
      </c>
      <c r="F54" s="56">
        <f t="shared" si="0"/>
        <v>24.25</v>
      </c>
      <c r="G54" s="57">
        <f t="shared" si="1"/>
        <v>108.63999999999999</v>
      </c>
      <c r="H54" s="60">
        <f t="shared" si="2"/>
        <v>543.19999999999993</v>
      </c>
    </row>
    <row r="55" spans="1:8" s="59" customFormat="1" ht="48">
      <c r="A55" s="53" t="str">
        <f>IF((LEN('Copy paste to Here'!G59))&gt;5,((CONCATENATE('Copy paste to Here'!G59," &amp; ",'Copy paste to Here'!D59,"  &amp;  ",'Copy paste to Here'!E59))),"Empty Cell")</f>
        <v>Surgical steel casting belly banana, 14g (1.6mm) with 8mm prong set cubic zirconia (CZ) stone with dangling dragonfly design with Cubic Zirconia wings &amp; Length: 10mm  &amp;  Cz Color: Lavender</v>
      </c>
      <c r="B55" s="54" t="str">
        <f>'Copy paste to Here'!C59</f>
        <v>BNRZ349</v>
      </c>
      <c r="C55" s="54" t="s">
        <v>745</v>
      </c>
      <c r="D55" s="55">
        <f>'Orignal Invoice'!B60</f>
        <v>5</v>
      </c>
      <c r="E55" s="56">
        <f>'Shipping Invoice'!J59*$N$1</f>
        <v>4.8499999999999996</v>
      </c>
      <c r="F55" s="56">
        <f t="shared" si="0"/>
        <v>24.25</v>
      </c>
      <c r="G55" s="57">
        <f t="shared" si="1"/>
        <v>108.63999999999999</v>
      </c>
      <c r="H55" s="60">
        <f t="shared" si="2"/>
        <v>543.19999999999993</v>
      </c>
    </row>
    <row r="56" spans="1:8" s="59" customFormat="1" ht="48">
      <c r="A56" s="53" t="str">
        <f>IF((LEN('Copy paste to Here'!G60))&gt;5,((CONCATENATE('Copy paste to Here'!G60," &amp; ",'Copy paste to Here'!D60,"  &amp;  ",'Copy paste to Here'!E60))),"Empty Cell")</f>
        <v>Surgical steel casting belly banana, 14g (1.6mm) with 8mm prong set cubic zirconia (CZ) stone with a dangling small butterfly with prong set CZ stone(dangling part is made from silver plated brass) &amp; Length: 10mm  &amp;  Cz Color: Clear</v>
      </c>
      <c r="B56" s="54" t="str">
        <f>'Copy paste to Here'!C60</f>
        <v>BNRZ589</v>
      </c>
      <c r="C56" s="54" t="s">
        <v>747</v>
      </c>
      <c r="D56" s="55">
        <f>'Orignal Invoice'!B61</f>
        <v>20</v>
      </c>
      <c r="E56" s="56">
        <f>'Shipping Invoice'!J60*$N$1</f>
        <v>4.55</v>
      </c>
      <c r="F56" s="56">
        <f t="shared" si="0"/>
        <v>91</v>
      </c>
      <c r="G56" s="57">
        <f t="shared" si="1"/>
        <v>101.91999999999999</v>
      </c>
      <c r="H56" s="60">
        <f t="shared" si="2"/>
        <v>2038.3999999999996</v>
      </c>
    </row>
    <row r="57" spans="1:8" s="59" customFormat="1" ht="48">
      <c r="A57" s="53" t="str">
        <f>IF((LEN('Copy paste to Here'!G61))&gt;5,((CONCATENATE('Copy paste to Here'!G61," &amp; ",'Copy paste to Here'!D61,"  &amp;  ",'Copy paste to Here'!E61))),"Empty Cell")</f>
        <v>Surgical steel casting belly banana, 14g (1.6mm) with 8mm prong set cubic zirconia (CZ) stone with a dangling small butterfly with prong set CZ stone(dangling part is made from silver plated brass) &amp; Length: 10mm  &amp;  Cz Color: Orange</v>
      </c>
      <c r="B57" s="54" t="str">
        <f>'Copy paste to Here'!C61</f>
        <v>BNRZ589</v>
      </c>
      <c r="C57" s="54" t="s">
        <v>747</v>
      </c>
      <c r="D57" s="55">
        <f>'Orignal Invoice'!B62</f>
        <v>0</v>
      </c>
      <c r="E57" s="56">
        <f>'Shipping Invoice'!J61*$N$1</f>
        <v>4.55</v>
      </c>
      <c r="F57" s="56">
        <f t="shared" si="0"/>
        <v>0</v>
      </c>
      <c r="G57" s="57">
        <f t="shared" si="1"/>
        <v>101.91999999999999</v>
      </c>
      <c r="H57" s="60">
        <f t="shared" si="2"/>
        <v>0</v>
      </c>
    </row>
    <row r="58" spans="1:8" s="59" customFormat="1" ht="36">
      <c r="A58" s="53" t="str">
        <f>IF((LEN('Copy paste to Here'!G62))&gt;5,((CONCATENATE('Copy paste to Here'!G62," &amp; ",'Copy paste to Here'!D62,"  &amp;  ",'Copy paste to Here'!E62))),"Empty Cell")</f>
        <v>Surgical steel casting belly banana, 14g (1.6mm) with 8mm prong set cubic zirconia (CZ) stone with dangling bird wing &amp; Length: 10mm  &amp;  Cz Color: Clear</v>
      </c>
      <c r="B58" s="54" t="str">
        <f>'Copy paste to Here'!C62</f>
        <v>BNRZ593</v>
      </c>
      <c r="C58" s="54" t="s">
        <v>750</v>
      </c>
      <c r="D58" s="55">
        <f>'Orignal Invoice'!B63</f>
        <v>1</v>
      </c>
      <c r="E58" s="56">
        <f>'Shipping Invoice'!J62*$N$1</f>
        <v>3.13</v>
      </c>
      <c r="F58" s="56">
        <f t="shared" si="0"/>
        <v>3.13</v>
      </c>
      <c r="G58" s="57">
        <f t="shared" si="1"/>
        <v>70.111999999999995</v>
      </c>
      <c r="H58" s="60">
        <f t="shared" si="2"/>
        <v>70.111999999999995</v>
      </c>
    </row>
    <row r="59" spans="1:8" s="59" customFormat="1" ht="36">
      <c r="A59" s="53" t="str">
        <f>IF((LEN('Copy paste to Here'!G63))&gt;5,((CONCATENATE('Copy paste to Here'!G63," &amp; ",'Copy paste to Here'!D63,"  &amp;  ",'Copy paste to Here'!E63))),"Empty Cell")</f>
        <v>Surgical steel casting belly banana, 14g (1.6mm) with 8mm prong set cubic zirconia (CZ) stone with dangling bird wing &amp; Length: 10mm  &amp;  Cz Color: Rose</v>
      </c>
      <c r="B59" s="54" t="str">
        <f>'Copy paste to Here'!C63</f>
        <v>BNRZ593</v>
      </c>
      <c r="C59" s="54" t="s">
        <v>750</v>
      </c>
      <c r="D59" s="55">
        <f>'Orignal Invoice'!B64</f>
        <v>1</v>
      </c>
      <c r="E59" s="56">
        <f>'Shipping Invoice'!J63*$N$1</f>
        <v>3.13</v>
      </c>
      <c r="F59" s="56">
        <f t="shared" si="0"/>
        <v>3.13</v>
      </c>
      <c r="G59" s="57">
        <f t="shared" si="1"/>
        <v>70.111999999999995</v>
      </c>
      <c r="H59" s="60">
        <f t="shared" si="2"/>
        <v>70.111999999999995</v>
      </c>
    </row>
    <row r="60" spans="1:8" s="59" customFormat="1" ht="36">
      <c r="A60" s="53" t="str">
        <f>IF((LEN('Copy paste to Here'!G64))&gt;5,((CONCATENATE('Copy paste to Here'!G64," &amp; ",'Copy paste to Here'!D64,"  &amp;  ",'Copy paste to Here'!E64))),"Empty Cell")</f>
        <v>Surgical steel casting belly banana, 14g (1.6mm) with 8mm prong set cubic zirconia (CZ) stone with dangling bird wing &amp; Length: 10mm  &amp;  Cz Color: Lavender</v>
      </c>
      <c r="B60" s="54" t="str">
        <f>'Copy paste to Here'!C64</f>
        <v>BNRZ593</v>
      </c>
      <c r="C60" s="54" t="s">
        <v>750</v>
      </c>
      <c r="D60" s="55">
        <f>'Orignal Invoice'!B65</f>
        <v>2</v>
      </c>
      <c r="E60" s="56">
        <f>'Shipping Invoice'!J64*$N$1</f>
        <v>3.13</v>
      </c>
      <c r="F60" s="56">
        <f t="shared" si="0"/>
        <v>6.26</v>
      </c>
      <c r="G60" s="57">
        <f t="shared" si="1"/>
        <v>70.111999999999995</v>
      </c>
      <c r="H60" s="60">
        <f t="shared" si="2"/>
        <v>140.22399999999999</v>
      </c>
    </row>
    <row r="61" spans="1:8" s="59" customFormat="1" ht="36">
      <c r="A61" s="53" t="str">
        <f>IF((LEN('Copy paste to Here'!G65))&gt;5,((CONCATENATE('Copy paste to Here'!G65," &amp; ",'Copy paste to Here'!D65,"  &amp;  ",'Copy paste to Here'!E65))),"Empty Cell")</f>
        <v>Surgical steel casting belly banana, 14g (1.6mm) with 8mm prong set cubic zirconia (CZ) stone with dangling bird wing &amp; Length: 10mm  &amp;  Cz Color: Jet</v>
      </c>
      <c r="B61" s="54" t="str">
        <f>'Copy paste to Here'!C65</f>
        <v>BNRZ593</v>
      </c>
      <c r="C61" s="54" t="s">
        <v>750</v>
      </c>
      <c r="D61" s="55">
        <f>'Orignal Invoice'!B66</f>
        <v>1</v>
      </c>
      <c r="E61" s="56">
        <f>'Shipping Invoice'!J65*$N$1</f>
        <v>3.13</v>
      </c>
      <c r="F61" s="56">
        <f t="shared" si="0"/>
        <v>3.13</v>
      </c>
      <c r="G61" s="57">
        <f t="shared" si="1"/>
        <v>70.111999999999995</v>
      </c>
      <c r="H61" s="60">
        <f t="shared" si="2"/>
        <v>70.111999999999995</v>
      </c>
    </row>
    <row r="62" spans="1:8" s="59" customFormat="1" ht="24">
      <c r="A62" s="53" t="str">
        <f>IF((LEN('Copy paste to Here'!G66))&gt;5,((CONCATENATE('Copy paste to Here'!G66," &amp; ",'Copy paste to Here'!D66,"  &amp;  ",'Copy paste to Here'!E66))),"Empty Cell")</f>
        <v>Anodized 316L steel belly banana, 14g (1.6mm) with 5 &amp; 8mm balls &amp; Length: 10mm  &amp;  Color: Rainbow</v>
      </c>
      <c r="B62" s="54" t="str">
        <f>'Copy paste to Here'!C66</f>
        <v>BNTG</v>
      </c>
      <c r="C62" s="54" t="s">
        <v>752</v>
      </c>
      <c r="D62" s="55">
        <f>'Orignal Invoice'!B67</f>
        <v>10</v>
      </c>
      <c r="E62" s="56">
        <f>'Shipping Invoice'!J66*$N$1</f>
        <v>1.2</v>
      </c>
      <c r="F62" s="56">
        <f t="shared" si="0"/>
        <v>12</v>
      </c>
      <c r="G62" s="57">
        <f t="shared" si="1"/>
        <v>26.88</v>
      </c>
      <c r="H62" s="60">
        <f t="shared" si="2"/>
        <v>268.8</v>
      </c>
    </row>
    <row r="63" spans="1:8" s="59" customFormat="1" ht="24">
      <c r="A63" s="53" t="str">
        <f>IF((LEN('Copy paste to Here'!G67))&gt;5,((CONCATENATE('Copy paste to Here'!G67," &amp; ",'Copy paste to Here'!D67,"  &amp;  ",'Copy paste to Here'!E67))),"Empty Cell")</f>
        <v>Surgical steel circular barbell, 16g (1.2mm) with two 3mm jewel balls &amp; Length: 8mm  &amp;  Crystal Color: Clear</v>
      </c>
      <c r="B63" s="54" t="str">
        <f>'Copy paste to Here'!C67</f>
        <v>CBE2C</v>
      </c>
      <c r="C63" s="54" t="s">
        <v>754</v>
      </c>
      <c r="D63" s="55">
        <f>'Orignal Invoice'!B68</f>
        <v>3</v>
      </c>
      <c r="E63" s="56">
        <f>'Shipping Invoice'!J67*$N$1</f>
        <v>0.9</v>
      </c>
      <c r="F63" s="56">
        <f t="shared" si="0"/>
        <v>2.7</v>
      </c>
      <c r="G63" s="57">
        <f t="shared" si="1"/>
        <v>20.16</v>
      </c>
      <c r="H63" s="60">
        <f t="shared" si="2"/>
        <v>60.480000000000004</v>
      </c>
    </row>
    <row r="64" spans="1:8" s="59" customFormat="1" ht="24">
      <c r="A64" s="53" t="str">
        <f>IF((LEN('Copy paste to Here'!G68))&gt;5,((CONCATENATE('Copy paste to Here'!G68," &amp; ",'Copy paste to Here'!D68,"  &amp;  ",'Copy paste to Here'!E68))),"Empty Cell")</f>
        <v>Surgical steel circular barbell, 16g (1.2mm) with two 3mm jewel balls &amp; Length: 8mm  &amp;  Crystal Color: AB</v>
      </c>
      <c r="B64" s="54" t="str">
        <f>'Copy paste to Here'!C68</f>
        <v>CBE2C</v>
      </c>
      <c r="C64" s="54" t="s">
        <v>754</v>
      </c>
      <c r="D64" s="55">
        <f>'Orignal Invoice'!B69</f>
        <v>3</v>
      </c>
      <c r="E64" s="56">
        <f>'Shipping Invoice'!J68*$N$1</f>
        <v>0.9</v>
      </c>
      <c r="F64" s="56">
        <f t="shared" si="0"/>
        <v>2.7</v>
      </c>
      <c r="G64" s="57">
        <f t="shared" si="1"/>
        <v>20.16</v>
      </c>
      <c r="H64" s="60">
        <f t="shared" si="2"/>
        <v>60.480000000000004</v>
      </c>
    </row>
    <row r="65" spans="1:8" s="59" customFormat="1" ht="24">
      <c r="A65" s="53" t="str">
        <f>IF((LEN('Copy paste to Here'!G69))&gt;5,((CONCATENATE('Copy paste to Here'!G69," &amp; ",'Copy paste to Here'!D69,"  &amp;  ",'Copy paste to Here'!E69))),"Empty Cell")</f>
        <v>Surgical steel circular barbell, 16g (1.2mm) with two 3mm jewel balls &amp; Length: 8mm  &amp;  Crystal Color: Blue Zircon</v>
      </c>
      <c r="B65" s="54" t="str">
        <f>'Copy paste to Here'!C69</f>
        <v>CBE2C</v>
      </c>
      <c r="C65" s="54" t="s">
        <v>754</v>
      </c>
      <c r="D65" s="55">
        <f>'Orignal Invoice'!B70</f>
        <v>3</v>
      </c>
      <c r="E65" s="56">
        <f>'Shipping Invoice'!J69*$N$1</f>
        <v>0.9</v>
      </c>
      <c r="F65" s="56">
        <f t="shared" si="0"/>
        <v>2.7</v>
      </c>
      <c r="G65" s="57">
        <f t="shared" si="1"/>
        <v>20.16</v>
      </c>
      <c r="H65" s="60">
        <f t="shared" si="2"/>
        <v>60.480000000000004</v>
      </c>
    </row>
    <row r="66" spans="1:8" s="59" customFormat="1" ht="24">
      <c r="A66" s="53" t="str">
        <f>IF((LEN('Copy paste to Here'!G70))&gt;5,((CONCATENATE('Copy paste to Here'!G70," &amp; ",'Copy paste to Here'!D70,"  &amp;  ",'Copy paste to Here'!E70))),"Empty Cell")</f>
        <v>Surgical steel circular barbell, 16g (1.2mm) with two 3mm jewel balls &amp; Length: 8mm  &amp;  Crystal Color: AB Sapphire</v>
      </c>
      <c r="B66" s="54" t="str">
        <f>'Copy paste to Here'!C70</f>
        <v>CBE2C</v>
      </c>
      <c r="C66" s="54" t="s">
        <v>754</v>
      </c>
      <c r="D66" s="55">
        <f>'Orignal Invoice'!B71</f>
        <v>3</v>
      </c>
      <c r="E66" s="56">
        <f>'Shipping Invoice'!J70*$N$1</f>
        <v>0.9</v>
      </c>
      <c r="F66" s="56">
        <f t="shared" si="0"/>
        <v>2.7</v>
      </c>
      <c r="G66" s="57">
        <f t="shared" si="1"/>
        <v>20.16</v>
      </c>
      <c r="H66" s="60">
        <f t="shared" si="2"/>
        <v>60.480000000000004</v>
      </c>
    </row>
    <row r="67" spans="1:8" s="59" customFormat="1" ht="24">
      <c r="A67" s="53" t="str">
        <f>IF((LEN('Copy paste to Here'!G71))&gt;5,((CONCATENATE('Copy paste to Here'!G71," &amp; ",'Copy paste to Here'!D71,"  &amp;  ",'Copy paste to Here'!E71))),"Empty Cell")</f>
        <v>Surgical steel circular barbell, 16g (1.2mm) with two 3mm jewel balls &amp; Length: 8mm  &amp;  Crystal Color: AB Light Siam</v>
      </c>
      <c r="B67" s="54" t="str">
        <f>'Copy paste to Here'!C71</f>
        <v>CBE2C</v>
      </c>
      <c r="C67" s="54" t="s">
        <v>754</v>
      </c>
      <c r="D67" s="55">
        <f>'Orignal Invoice'!B72</f>
        <v>3</v>
      </c>
      <c r="E67" s="56">
        <f>'Shipping Invoice'!J71*$N$1</f>
        <v>0.9</v>
      </c>
      <c r="F67" s="56">
        <f t="shared" si="0"/>
        <v>2.7</v>
      </c>
      <c r="G67" s="57">
        <f t="shared" si="1"/>
        <v>20.16</v>
      </c>
      <c r="H67" s="60">
        <f t="shared" si="2"/>
        <v>60.480000000000004</v>
      </c>
    </row>
    <row r="68" spans="1:8" s="59" customFormat="1" ht="24">
      <c r="A68" s="53" t="str">
        <f>IF((LEN('Copy paste to Here'!G72))&gt;5,((CONCATENATE('Copy paste to Here'!G72," &amp; ",'Copy paste to Here'!D72,"  &amp;  ",'Copy paste to Here'!E72))),"Empty Cell")</f>
        <v xml:space="preserve">Surgical steel circular barbell, 16g (1.2mm) with two 3mm balls &amp; Length: 10mm  &amp;  </v>
      </c>
      <c r="B68" s="54" t="str">
        <f>'Copy paste to Here'!C72</f>
        <v>CBEB</v>
      </c>
      <c r="C68" s="54" t="s">
        <v>756</v>
      </c>
      <c r="D68" s="55">
        <f>'Orignal Invoice'!B73</f>
        <v>10</v>
      </c>
      <c r="E68" s="56">
        <f>'Shipping Invoice'!J72*$N$1</f>
        <v>0.38</v>
      </c>
      <c r="F68" s="56">
        <f t="shared" si="0"/>
        <v>3.8</v>
      </c>
      <c r="G68" s="57">
        <f t="shared" si="1"/>
        <v>8.5119999999999987</v>
      </c>
      <c r="H68" s="60">
        <f t="shared" si="2"/>
        <v>85.11999999999999</v>
      </c>
    </row>
    <row r="69" spans="1:8" s="59" customFormat="1" ht="36">
      <c r="A69" s="53" t="str">
        <f>IF((LEN('Copy paste to Here'!G73))&gt;5,((CONCATENATE('Copy paste to Here'!G73," &amp; ",'Copy paste to Here'!D73,"  &amp;  ",'Copy paste to Here'!E73))),"Empty Cell")</f>
        <v>One pair of 925 silver ear studs with 3mm to 8mm heart shaped prong set Cubic Zirconia stones &amp; Size: 3mm  &amp;  Crystal Color: Clear</v>
      </c>
      <c r="B69" s="54" t="str">
        <f>'Copy paste to Here'!C73</f>
        <v>CZHTM</v>
      </c>
      <c r="C69" s="54" t="s">
        <v>832</v>
      </c>
      <c r="D69" s="55">
        <f>'Orignal Invoice'!B74</f>
        <v>10</v>
      </c>
      <c r="E69" s="56">
        <f>'Shipping Invoice'!J73*$N$1</f>
        <v>2.16</v>
      </c>
      <c r="F69" s="56">
        <f t="shared" si="0"/>
        <v>21.6</v>
      </c>
      <c r="G69" s="57">
        <f t="shared" si="1"/>
        <v>48.384</v>
      </c>
      <c r="H69" s="60">
        <f t="shared" si="2"/>
        <v>483.84000000000003</v>
      </c>
    </row>
    <row r="70" spans="1:8" s="59" customFormat="1" ht="36">
      <c r="A70" s="53" t="str">
        <f>IF((LEN('Copy paste to Here'!G74))&gt;5,((CONCATENATE('Copy paste to Here'!G74," &amp; ",'Copy paste to Here'!D74,"  &amp;  ",'Copy paste to Here'!E74))),"Empty Cell")</f>
        <v>One pair of 925 silver ear studs with 3mm to 8mm heart shaped prong set Cubic Zirconia stones &amp; Size: 3mm  &amp;  Crystal Color: Rose</v>
      </c>
      <c r="B70" s="54" t="str">
        <f>'Copy paste to Here'!C74</f>
        <v>CZHTM</v>
      </c>
      <c r="C70" s="54" t="s">
        <v>832</v>
      </c>
      <c r="D70" s="55">
        <f>'Orignal Invoice'!B75</f>
        <v>10</v>
      </c>
      <c r="E70" s="56">
        <f>'Shipping Invoice'!J74*$N$1</f>
        <v>2.16</v>
      </c>
      <c r="F70" s="56">
        <f t="shared" si="0"/>
        <v>21.6</v>
      </c>
      <c r="G70" s="57">
        <f t="shared" si="1"/>
        <v>48.384</v>
      </c>
      <c r="H70" s="60">
        <f t="shared" si="2"/>
        <v>483.84000000000003</v>
      </c>
    </row>
    <row r="71" spans="1:8" s="59" customFormat="1" ht="36">
      <c r="A71" s="53" t="str">
        <f>IF((LEN('Copy paste to Here'!G75))&gt;5,((CONCATENATE('Copy paste to Here'!G75," &amp; ",'Copy paste to Here'!D75,"  &amp;  ",'Copy paste to Here'!E75))),"Empty Cell")</f>
        <v>One pair of 925 silver ear studs with 1.5mm to 11mm round prong set Cubic Zirconia stones &amp; Size: 3mm  &amp;  Crystal Color: Lavender</v>
      </c>
      <c r="B71" s="54" t="str">
        <f>'Copy paste to Here'!C75</f>
        <v>CZRDM</v>
      </c>
      <c r="C71" s="54" t="s">
        <v>833</v>
      </c>
      <c r="D71" s="55">
        <f>'Orignal Invoice'!B76</f>
        <v>40</v>
      </c>
      <c r="E71" s="56">
        <f>'Shipping Invoice'!J75*$N$1</f>
        <v>1.67</v>
      </c>
      <c r="F71" s="56">
        <f t="shared" si="0"/>
        <v>66.8</v>
      </c>
      <c r="G71" s="57">
        <f t="shared" si="1"/>
        <v>37.407999999999994</v>
      </c>
      <c r="H71" s="60">
        <f t="shared" si="2"/>
        <v>1496.3199999999997</v>
      </c>
    </row>
    <row r="72" spans="1:8" s="59" customFormat="1" ht="36">
      <c r="A72" s="53" t="str">
        <f>IF((LEN('Copy paste to Here'!G76))&gt;5,((CONCATENATE('Copy paste to Here'!G76," &amp; ",'Copy paste to Here'!D76,"  &amp;  ",'Copy paste to Here'!E76))),"Empty Cell")</f>
        <v>One pair of 925 silver ear studs with 1.5mm to 11mm round prong set Cubic Zirconia stones &amp; Size: 5mm  &amp;  Crystal Color: Rose</v>
      </c>
      <c r="B72" s="54" t="str">
        <f>'Copy paste to Here'!C76</f>
        <v>CZRDM</v>
      </c>
      <c r="C72" s="54" t="s">
        <v>834</v>
      </c>
      <c r="D72" s="55">
        <f>'Orignal Invoice'!B77</f>
        <v>40</v>
      </c>
      <c r="E72" s="56">
        <f>'Shipping Invoice'!J76*$N$1</f>
        <v>2.27</v>
      </c>
      <c r="F72" s="56">
        <f t="shared" si="0"/>
        <v>90.8</v>
      </c>
      <c r="G72" s="57">
        <f t="shared" si="1"/>
        <v>50.847999999999999</v>
      </c>
      <c r="H72" s="60">
        <f t="shared" si="2"/>
        <v>2033.92</v>
      </c>
    </row>
    <row r="73" spans="1:8" s="59" customFormat="1" ht="24">
      <c r="A73" s="53" t="str">
        <f>IF((LEN('Copy paste to Here'!G77))&gt;5,((CONCATENATE('Copy paste to Here'!G77," &amp; ",'Copy paste to Here'!D77,"  &amp;  ",'Copy paste to Here'!E77))),"Empty Cell")</f>
        <v>Pair of stainless steel ear studs with ferido glued crystals without resin cover &amp; Size: 7mm  &amp;  Crystal Color: AB</v>
      </c>
      <c r="B73" s="54" t="str">
        <f>'Copy paste to Here'!C77</f>
        <v>ERFRR</v>
      </c>
      <c r="C73" s="54" t="s">
        <v>835</v>
      </c>
      <c r="D73" s="55">
        <f>'Orignal Invoice'!B78</f>
        <v>10</v>
      </c>
      <c r="E73" s="56">
        <f>'Shipping Invoice'!J77*$N$1</f>
        <v>3.14</v>
      </c>
      <c r="F73" s="56">
        <f t="shared" si="0"/>
        <v>31.400000000000002</v>
      </c>
      <c r="G73" s="57">
        <f t="shared" si="1"/>
        <v>70.335999999999999</v>
      </c>
      <c r="H73" s="60">
        <f t="shared" si="2"/>
        <v>703.36</v>
      </c>
    </row>
    <row r="74" spans="1:8" s="59" customFormat="1" ht="24">
      <c r="A74" s="53" t="str">
        <f>IF((LEN('Copy paste to Here'!G78))&gt;5,((CONCATENATE('Copy paste to Here'!G78," &amp; ",'Copy paste to Here'!D78,"  &amp;  ",'Copy paste to Here'!E78))),"Empty Cell")</f>
        <v>Pair of stainless steel ear studs with ferido glued crystals without resin cover &amp; Size: 7mm  &amp;  Crystal Color: Rose</v>
      </c>
      <c r="B74" s="54" t="str">
        <f>'Copy paste to Here'!C78</f>
        <v>ERFRR</v>
      </c>
      <c r="C74" s="54" t="s">
        <v>835</v>
      </c>
      <c r="D74" s="55">
        <f>'Orignal Invoice'!B79</f>
        <v>5</v>
      </c>
      <c r="E74" s="56">
        <f>'Shipping Invoice'!J78*$N$1</f>
        <v>3.14</v>
      </c>
      <c r="F74" s="56">
        <f t="shared" si="0"/>
        <v>15.700000000000001</v>
      </c>
      <c r="G74" s="57">
        <f t="shared" si="1"/>
        <v>70.335999999999999</v>
      </c>
      <c r="H74" s="60">
        <f t="shared" si="2"/>
        <v>351.68</v>
      </c>
    </row>
    <row r="75" spans="1:8" s="59" customFormat="1" ht="24">
      <c r="A75" s="53" t="str">
        <f>IF((LEN('Copy paste to Here'!G79))&gt;5,((CONCATENATE('Copy paste to Here'!G79," &amp; ",'Copy paste to Here'!D79,"  &amp;  ",'Copy paste to Here'!E79))),"Empty Cell")</f>
        <v>Pair of stainless steel ear studs with ferido glued crystals without resin cover &amp; Size: 7mm  &amp;  Crystal Color: Light Sapphire</v>
      </c>
      <c r="B75" s="54" t="str">
        <f>'Copy paste to Here'!C79</f>
        <v>ERFRR</v>
      </c>
      <c r="C75" s="54" t="s">
        <v>835</v>
      </c>
      <c r="D75" s="55">
        <f>'Orignal Invoice'!B80</f>
        <v>5</v>
      </c>
      <c r="E75" s="56">
        <f>'Shipping Invoice'!J79*$N$1</f>
        <v>3.14</v>
      </c>
      <c r="F75" s="56">
        <f t="shared" si="0"/>
        <v>15.700000000000001</v>
      </c>
      <c r="G75" s="57">
        <f t="shared" si="1"/>
        <v>70.335999999999999</v>
      </c>
      <c r="H75" s="60">
        <f t="shared" si="2"/>
        <v>351.68</v>
      </c>
    </row>
    <row r="76" spans="1:8" s="59" customFormat="1" ht="24">
      <c r="A76" s="53" t="str">
        <f>IF((LEN('Copy paste to Here'!G80))&gt;5,((CONCATENATE('Copy paste to Here'!G80," &amp; ",'Copy paste to Here'!D80,"  &amp;  ",'Copy paste to Here'!E80))),"Empty Cell")</f>
        <v>Pair of stainless steel ear studs with ferido glued crystals without resin cover &amp; Size: 7mm  &amp;  Crystal Color: Jet</v>
      </c>
      <c r="B76" s="54" t="str">
        <f>'Copy paste to Here'!C80</f>
        <v>ERFRR</v>
      </c>
      <c r="C76" s="54" t="s">
        <v>835</v>
      </c>
      <c r="D76" s="55">
        <f>'Orignal Invoice'!B81</f>
        <v>5</v>
      </c>
      <c r="E76" s="56">
        <f>'Shipping Invoice'!J80*$N$1</f>
        <v>3.14</v>
      </c>
      <c r="F76" s="56">
        <f t="shared" si="0"/>
        <v>15.700000000000001</v>
      </c>
      <c r="G76" s="57">
        <f t="shared" si="1"/>
        <v>70.335999999999999</v>
      </c>
      <c r="H76" s="60">
        <f t="shared" si="2"/>
        <v>351.68</v>
      </c>
    </row>
    <row r="77" spans="1:8" s="59" customFormat="1" ht="24">
      <c r="A77" s="53" t="str">
        <f>IF((LEN('Copy paste to Here'!G81))&gt;5,((CONCATENATE('Copy paste to Here'!G81," &amp; ",'Copy paste to Here'!D81,"  &amp;  ",'Copy paste to Here'!E81))),"Empty Cell")</f>
        <v>Pair of stainless steel faux pearl ear studs &amp; Size: 5mm  &amp;  Color: # 7 in picture</v>
      </c>
      <c r="B77" s="54" t="str">
        <f>'Copy paste to Here'!C81</f>
        <v>ERP</v>
      </c>
      <c r="C77" s="54" t="s">
        <v>836</v>
      </c>
      <c r="D77" s="55">
        <f>'Orignal Invoice'!B82</f>
        <v>10</v>
      </c>
      <c r="E77" s="56">
        <f>'Shipping Invoice'!J81*$N$1</f>
        <v>1.01</v>
      </c>
      <c r="F77" s="56">
        <f t="shared" si="0"/>
        <v>10.1</v>
      </c>
      <c r="G77" s="57">
        <f t="shared" si="1"/>
        <v>22.623999999999999</v>
      </c>
      <c r="H77" s="60">
        <f t="shared" si="2"/>
        <v>226.23999999999998</v>
      </c>
    </row>
    <row r="78" spans="1:8" s="59" customFormat="1" ht="24">
      <c r="A78" s="53" t="str">
        <f>IF((LEN('Copy paste to Here'!G82))&gt;5,((CONCATENATE('Copy paste to Here'!G82," &amp; ",'Copy paste to Here'!D82,"  &amp;  ",'Copy paste to Here'!E82))),"Empty Cell")</f>
        <v>Pair of stainless steel faux pearl ear studs &amp; Size: 5mm  &amp;  Color: # 8 in picture</v>
      </c>
      <c r="B78" s="54" t="str">
        <f>'Copy paste to Here'!C82</f>
        <v>ERP</v>
      </c>
      <c r="C78" s="54" t="s">
        <v>836</v>
      </c>
      <c r="D78" s="55">
        <f>'Orignal Invoice'!B83</f>
        <v>5</v>
      </c>
      <c r="E78" s="56">
        <f>'Shipping Invoice'!J82*$N$1</f>
        <v>1.01</v>
      </c>
      <c r="F78" s="56">
        <f t="shared" si="0"/>
        <v>5.05</v>
      </c>
      <c r="G78" s="57">
        <f t="shared" si="1"/>
        <v>22.623999999999999</v>
      </c>
      <c r="H78" s="60">
        <f t="shared" si="2"/>
        <v>113.11999999999999</v>
      </c>
    </row>
    <row r="79" spans="1:8" s="59" customFormat="1" ht="24">
      <c r="A79" s="53" t="str">
        <f>IF((LEN('Copy paste to Here'!G83))&gt;5,((CONCATENATE('Copy paste to Here'!G83," &amp; ",'Copy paste to Here'!D83,"  &amp;  ",'Copy paste to Here'!E83))),"Empty Cell")</f>
        <v>Pair of stainless steel faux pearl ear studs &amp; Size: 5mm  &amp;  Color: # 12 in picture</v>
      </c>
      <c r="B79" s="54" t="str">
        <f>'Copy paste to Here'!C83</f>
        <v>ERP</v>
      </c>
      <c r="C79" s="54" t="s">
        <v>836</v>
      </c>
      <c r="D79" s="55">
        <f>'Orignal Invoice'!B84</f>
        <v>50</v>
      </c>
      <c r="E79" s="56">
        <f>'Shipping Invoice'!J83*$N$1</f>
        <v>1.01</v>
      </c>
      <c r="F79" s="56">
        <f t="shared" si="0"/>
        <v>50.5</v>
      </c>
      <c r="G79" s="57">
        <f t="shared" si="1"/>
        <v>22.623999999999999</v>
      </c>
      <c r="H79" s="60">
        <f t="shared" si="2"/>
        <v>1131.2</v>
      </c>
    </row>
    <row r="80" spans="1:8" s="59" customFormat="1" ht="24">
      <c r="A80" s="53" t="str">
        <f>IF((LEN('Copy paste to Here'!G84))&gt;5,((CONCATENATE('Copy paste to Here'!G84," &amp; ",'Copy paste to Here'!D84,"  &amp;  ",'Copy paste to Here'!E84))),"Empty Cell")</f>
        <v>Pair of stainless steel faux pearl ear studs &amp; Size: 5mm  &amp;  Color: # 13 in picture</v>
      </c>
      <c r="B80" s="54" t="str">
        <f>'Copy paste to Here'!C84</f>
        <v>ERP</v>
      </c>
      <c r="C80" s="54" t="s">
        <v>836</v>
      </c>
      <c r="D80" s="55">
        <f>'Orignal Invoice'!B85</f>
        <v>15</v>
      </c>
      <c r="E80" s="56">
        <f>'Shipping Invoice'!J84*$N$1</f>
        <v>1.01</v>
      </c>
      <c r="F80" s="56">
        <f t="shared" si="0"/>
        <v>15.15</v>
      </c>
      <c r="G80" s="57">
        <f t="shared" si="1"/>
        <v>22.623999999999999</v>
      </c>
      <c r="H80" s="60">
        <f t="shared" si="2"/>
        <v>339.35999999999996</v>
      </c>
    </row>
    <row r="81" spans="1:8" s="59" customFormat="1" ht="24">
      <c r="A81" s="53" t="str">
        <f>IF((LEN('Copy paste to Here'!G85))&gt;5,((CONCATENATE('Copy paste to Here'!G85," &amp; ",'Copy paste to Here'!D85,"  &amp;  ",'Copy paste to Here'!E85))),"Empty Cell")</f>
        <v>Pair of stainless steel faux pearl ear studs &amp; Size: 5mm  &amp;  Color: # 15 in picture</v>
      </c>
      <c r="B81" s="54" t="str">
        <f>'Copy paste to Here'!C85</f>
        <v>ERP</v>
      </c>
      <c r="C81" s="54" t="s">
        <v>836</v>
      </c>
      <c r="D81" s="55">
        <f>'Orignal Invoice'!B86</f>
        <v>5</v>
      </c>
      <c r="E81" s="56">
        <f>'Shipping Invoice'!J85*$N$1</f>
        <v>1.01</v>
      </c>
      <c r="F81" s="56">
        <f t="shared" si="0"/>
        <v>5.05</v>
      </c>
      <c r="G81" s="57">
        <f t="shared" si="1"/>
        <v>22.623999999999999</v>
      </c>
      <c r="H81" s="60">
        <f t="shared" si="2"/>
        <v>113.11999999999999</v>
      </c>
    </row>
    <row r="82" spans="1:8" s="59" customFormat="1" ht="24">
      <c r="A82" s="53" t="str">
        <f>IF((LEN('Copy paste to Here'!G86))&gt;5,((CONCATENATE('Copy paste to Here'!G86," &amp; ",'Copy paste to Here'!D86,"  &amp;  ",'Copy paste to Here'!E86))),"Empty Cell")</f>
        <v>Pair of stainless steel faux pearl ear studs &amp; Size: 5mm  &amp;  Color: # 16 in picture</v>
      </c>
      <c r="B82" s="54" t="str">
        <f>'Copy paste to Here'!C86</f>
        <v>ERP</v>
      </c>
      <c r="C82" s="54" t="s">
        <v>836</v>
      </c>
      <c r="D82" s="55">
        <f>'Orignal Invoice'!B87</f>
        <v>5</v>
      </c>
      <c r="E82" s="56">
        <f>'Shipping Invoice'!J86*$N$1</f>
        <v>1.01</v>
      </c>
      <c r="F82" s="56">
        <f t="shared" si="0"/>
        <v>5.05</v>
      </c>
      <c r="G82" s="57">
        <f t="shared" si="1"/>
        <v>22.623999999999999</v>
      </c>
      <c r="H82" s="60">
        <f t="shared" si="2"/>
        <v>113.11999999999999</v>
      </c>
    </row>
    <row r="83" spans="1:8" s="59" customFormat="1" ht="24">
      <c r="A83" s="53" t="str">
        <f>IF((LEN('Copy paste to Here'!G87))&gt;5,((CONCATENATE('Copy paste to Here'!G87," &amp; ",'Copy paste to Here'!D87,"  &amp;  ",'Copy paste to Here'!E87))),"Empty Cell")</f>
        <v>Pair of stainless steel faux pearl ear studs &amp; Size: 5mm  &amp;  Color: # 35 in picture</v>
      </c>
      <c r="B83" s="54" t="str">
        <f>'Copy paste to Here'!C87</f>
        <v>ERP</v>
      </c>
      <c r="C83" s="54" t="s">
        <v>836</v>
      </c>
      <c r="D83" s="55">
        <f>'Orignal Invoice'!B88</f>
        <v>10</v>
      </c>
      <c r="E83" s="56">
        <f>'Shipping Invoice'!J87*$N$1</f>
        <v>1.01</v>
      </c>
      <c r="F83" s="56">
        <f t="shared" ref="F83:F146" si="3">D83*E83</f>
        <v>10.1</v>
      </c>
      <c r="G83" s="57">
        <f t="shared" ref="G83:G146" si="4">E83*$E$14</f>
        <v>22.623999999999999</v>
      </c>
      <c r="H83" s="60">
        <f t="shared" ref="H83:H146" si="5">D83*G83</f>
        <v>226.23999999999998</v>
      </c>
    </row>
    <row r="84" spans="1:8" s="59" customFormat="1" ht="24">
      <c r="A84" s="53" t="str">
        <f>IF((LEN('Copy paste to Here'!G88))&gt;5,((CONCATENATE('Copy paste to Here'!G88," &amp; ",'Copy paste to Here'!D88,"  &amp;  ",'Copy paste to Here'!E88))),"Empty Cell")</f>
        <v>Pair of anodized surgical steel fake plug ear stud &amp; Size: 8mm  &amp;  Color: Black</v>
      </c>
      <c r="B84" s="54" t="str">
        <f>'Copy paste to Here'!C88</f>
        <v>ERTRD</v>
      </c>
      <c r="C84" s="54" t="s">
        <v>837</v>
      </c>
      <c r="D84" s="55">
        <f>'Orignal Invoice'!B89</f>
        <v>15</v>
      </c>
      <c r="E84" s="56">
        <f>'Shipping Invoice'!J88*$N$1</f>
        <v>3.27</v>
      </c>
      <c r="F84" s="56">
        <f t="shared" si="3"/>
        <v>49.05</v>
      </c>
      <c r="G84" s="57">
        <f t="shared" si="4"/>
        <v>73.24799999999999</v>
      </c>
      <c r="H84" s="60">
        <f t="shared" si="5"/>
        <v>1098.7199999999998</v>
      </c>
    </row>
    <row r="85" spans="1:8" s="59" customFormat="1" ht="24">
      <c r="A85" s="53" t="str">
        <f>IF((LEN('Copy paste to Here'!G89))&gt;5,((CONCATENATE('Copy paste to Here'!G89," &amp; ",'Copy paste to Here'!D89,"  &amp;  ",'Copy paste to Here'!E89))),"Empty Cell")</f>
        <v>Pair of anodized surgical steel fake plug ear stud &amp; Size: 10mm  &amp;  Color: Black</v>
      </c>
      <c r="B85" s="54" t="str">
        <f>'Copy paste to Here'!C89</f>
        <v>ERTRD</v>
      </c>
      <c r="C85" s="54" t="s">
        <v>838</v>
      </c>
      <c r="D85" s="55">
        <f>'Orignal Invoice'!B90</f>
        <v>10</v>
      </c>
      <c r="E85" s="56">
        <f>'Shipping Invoice'!J89*$N$1</f>
        <v>3.51</v>
      </c>
      <c r="F85" s="56">
        <f t="shared" si="3"/>
        <v>35.099999999999994</v>
      </c>
      <c r="G85" s="57">
        <f t="shared" si="4"/>
        <v>78.623999999999995</v>
      </c>
      <c r="H85" s="60">
        <f t="shared" si="5"/>
        <v>786.24</v>
      </c>
    </row>
    <row r="86" spans="1:8" s="59" customFormat="1" ht="24">
      <c r="A86" s="53" t="str">
        <f>IF((LEN('Copy paste to Here'!G90))&gt;5,((CONCATENATE('Copy paste to Here'!G90," &amp; ",'Copy paste to Here'!D90,"  &amp;  ",'Copy paste to Here'!E90))),"Empty Cell")</f>
        <v>Pair of 925 sterling silver ear studs with extra flat crystal top &amp; Size: 5mm  &amp;  Crystal Color: Clear</v>
      </c>
      <c r="B86" s="54" t="str">
        <f>'Copy paste to Here'!C90</f>
        <v>ERVFB</v>
      </c>
      <c r="C86" s="54" t="s">
        <v>839</v>
      </c>
      <c r="D86" s="55">
        <f>'Orignal Invoice'!B91</f>
        <v>20</v>
      </c>
      <c r="E86" s="56">
        <f>'Shipping Invoice'!J90*$N$1</f>
        <v>2.35</v>
      </c>
      <c r="F86" s="56">
        <f t="shared" si="3"/>
        <v>47</v>
      </c>
      <c r="G86" s="57">
        <f t="shared" si="4"/>
        <v>52.64</v>
      </c>
      <c r="H86" s="60">
        <f t="shared" si="5"/>
        <v>1052.8</v>
      </c>
    </row>
    <row r="87" spans="1:8" s="59" customFormat="1" ht="24">
      <c r="A87" s="53" t="str">
        <f>IF((LEN('Copy paste to Here'!G91))&gt;5,((CONCATENATE('Copy paste to Here'!G91," &amp; ",'Copy paste to Here'!D91,"  &amp;  ",'Copy paste to Here'!E91))),"Empty Cell")</f>
        <v>Pair of 925 sterling silver ear studs with extra flat crystal top &amp; Size: 5mm  &amp;  Crystal Color: Aquamarine</v>
      </c>
      <c r="B87" s="54" t="str">
        <f>'Copy paste to Here'!C91</f>
        <v>ERVFB</v>
      </c>
      <c r="C87" s="54" t="s">
        <v>839</v>
      </c>
      <c r="D87" s="55">
        <f>'Orignal Invoice'!B92</f>
        <v>5</v>
      </c>
      <c r="E87" s="56">
        <f>'Shipping Invoice'!J91*$N$1</f>
        <v>2.35</v>
      </c>
      <c r="F87" s="56">
        <f t="shared" si="3"/>
        <v>11.75</v>
      </c>
      <c r="G87" s="57">
        <f t="shared" si="4"/>
        <v>52.64</v>
      </c>
      <c r="H87" s="60">
        <f t="shared" si="5"/>
        <v>263.2</v>
      </c>
    </row>
    <row r="88" spans="1:8" s="59" customFormat="1" ht="24">
      <c r="A88" s="53" t="str">
        <f>IF((LEN('Copy paste to Here'!G92))&gt;5,((CONCATENATE('Copy paste to Here'!G92," &amp; ",'Copy paste to Here'!D92,"  &amp;  ",'Copy paste to Here'!E92))),"Empty Cell")</f>
        <v>Pair of 925 sterling silver ear studs with extra flat crystal top &amp; Size: 5mm  &amp;  Crystal Color: Blue Zircon</v>
      </c>
      <c r="B88" s="54" t="str">
        <f>'Copy paste to Here'!C92</f>
        <v>ERVFB</v>
      </c>
      <c r="C88" s="54" t="s">
        <v>839</v>
      </c>
      <c r="D88" s="55">
        <f>'Orignal Invoice'!B93</f>
        <v>5</v>
      </c>
      <c r="E88" s="56">
        <f>'Shipping Invoice'!J92*$N$1</f>
        <v>2.35</v>
      </c>
      <c r="F88" s="56">
        <f t="shared" si="3"/>
        <v>11.75</v>
      </c>
      <c r="G88" s="57">
        <f t="shared" si="4"/>
        <v>52.64</v>
      </c>
      <c r="H88" s="60">
        <f t="shared" si="5"/>
        <v>263.2</v>
      </c>
    </row>
    <row r="89" spans="1:8" s="59" customFormat="1" ht="24">
      <c r="A89" s="53" t="str">
        <f>IF((LEN('Copy paste to Here'!G93))&gt;5,((CONCATENATE('Copy paste to Here'!G93," &amp; ",'Copy paste to Here'!D93,"  &amp;  ",'Copy paste to Here'!E93))),"Empty Cell")</f>
        <v>Pair of 925 sterling silver ear studs with extra flat crystal top &amp; Size: 5mm  &amp;  Crystal Color: Fuchsia</v>
      </c>
      <c r="B89" s="54" t="str">
        <f>'Copy paste to Here'!C93</f>
        <v>ERVFB</v>
      </c>
      <c r="C89" s="54" t="s">
        <v>839</v>
      </c>
      <c r="D89" s="55">
        <f>'Orignal Invoice'!B94</f>
        <v>10</v>
      </c>
      <c r="E89" s="56">
        <f>'Shipping Invoice'!J93*$N$1</f>
        <v>2.35</v>
      </c>
      <c r="F89" s="56">
        <f t="shared" si="3"/>
        <v>23.5</v>
      </c>
      <c r="G89" s="57">
        <f t="shared" si="4"/>
        <v>52.64</v>
      </c>
      <c r="H89" s="60">
        <f t="shared" si="5"/>
        <v>526.4</v>
      </c>
    </row>
    <row r="90" spans="1:8" s="59" customFormat="1" ht="36">
      <c r="A90" s="53" t="str">
        <f>IF((LEN('Copy paste to Here'!G94))&gt;5,((CONCATENATE('Copy paste to Here'!G94," &amp; ",'Copy paste to Here'!D94,"  &amp;  ",'Copy paste to Here'!E94))),"Empty Cell")</f>
        <v xml:space="preserve">Sterling silver seamless ring, 18g (1mm) with real 18k gold plating and an outer diameter of 6mm to 12mm &amp; Length: 10mm  &amp;  </v>
      </c>
      <c r="B90" s="54" t="str">
        <f>'Copy paste to Here'!C94</f>
        <v>GPSEL18</v>
      </c>
      <c r="C90" s="54" t="s">
        <v>840</v>
      </c>
      <c r="D90" s="55">
        <f>'Orignal Invoice'!B95</f>
        <v>250</v>
      </c>
      <c r="E90" s="56">
        <f>'Shipping Invoice'!J94*$N$1</f>
        <v>1.82</v>
      </c>
      <c r="F90" s="56">
        <f t="shared" si="3"/>
        <v>455</v>
      </c>
      <c r="G90" s="57">
        <f t="shared" si="4"/>
        <v>40.768000000000001</v>
      </c>
      <c r="H90" s="60">
        <f t="shared" si="5"/>
        <v>10192</v>
      </c>
    </row>
    <row r="91" spans="1:8" s="59" customFormat="1" ht="48">
      <c r="A91" s="53" t="str">
        <f>IF((LEN('Copy paste to Here'!G95))&gt;5,((CONCATENATE('Copy paste to Here'!G95," &amp; ",'Copy paste to Here'!D95,"  &amp;  ",'Copy paste to Here'!E95))),"Empty Cell")</f>
        <v xml:space="preserve">925 Silver septum clicker with real 18k Gold plating and with a 16g (1.2mm) 316L steel closure bar with 1 big CZ stones and 4 small CZ stone - length of bar 1/4'' - 5/16'' (6mm to 8mm) &amp; Length: 8mm  &amp;  </v>
      </c>
      <c r="B91" s="54" t="str">
        <f>'Copy paste to Here'!C95</f>
        <v>GSEPQ16</v>
      </c>
      <c r="C91" s="54" t="s">
        <v>780</v>
      </c>
      <c r="D91" s="55">
        <f>'Orignal Invoice'!B96</f>
        <v>5</v>
      </c>
      <c r="E91" s="56">
        <f>'Shipping Invoice'!J95*$N$1</f>
        <v>9.19</v>
      </c>
      <c r="F91" s="56">
        <f t="shared" si="3"/>
        <v>45.949999999999996</v>
      </c>
      <c r="G91" s="57">
        <f t="shared" si="4"/>
        <v>205.85599999999997</v>
      </c>
      <c r="H91" s="60">
        <f t="shared" si="5"/>
        <v>1029.2799999999997</v>
      </c>
    </row>
    <row r="92" spans="1:8" s="59" customFormat="1" ht="24">
      <c r="A92" s="53" t="str">
        <f>IF((LEN('Copy paste to Here'!G96))&gt;5,((CONCATENATE('Copy paste to Here'!G96," &amp; ",'Copy paste to Here'!D96,"  &amp;  ",'Copy paste to Here'!E96))),"Empty Cell")</f>
        <v xml:space="preserve">Surgical steel labret, 14g (1.6mm) with a 3mm ball &amp; Length: 8mm  &amp;  </v>
      </c>
      <c r="B92" s="54" t="str">
        <f>'Copy paste to Here'!C96</f>
        <v>LBB3G</v>
      </c>
      <c r="C92" s="54" t="s">
        <v>781</v>
      </c>
      <c r="D92" s="55">
        <f>'Orignal Invoice'!B97</f>
        <v>5</v>
      </c>
      <c r="E92" s="56">
        <f>'Shipping Invoice'!J96*$N$1</f>
        <v>0.27</v>
      </c>
      <c r="F92" s="56">
        <f t="shared" si="3"/>
        <v>1.35</v>
      </c>
      <c r="G92" s="57">
        <f t="shared" si="4"/>
        <v>6.048</v>
      </c>
      <c r="H92" s="60">
        <f t="shared" si="5"/>
        <v>30.240000000000002</v>
      </c>
    </row>
    <row r="93" spans="1:8" s="59" customFormat="1" ht="24">
      <c r="A93" s="53" t="str">
        <f>IF((LEN('Copy paste to Here'!G97))&gt;5,((CONCATENATE('Copy paste to Here'!G97," &amp; ",'Copy paste to Here'!D97,"  &amp;  ",'Copy paste to Here'!E97))),"Empty Cell")</f>
        <v xml:space="preserve">Surgical steel labret, 14g (1.6mm) with a 4mm ball &amp; Length: 8mm  &amp;  </v>
      </c>
      <c r="B93" s="54" t="str">
        <f>'Copy paste to Here'!C97</f>
        <v>LBB4</v>
      </c>
      <c r="C93" s="54" t="s">
        <v>783</v>
      </c>
      <c r="D93" s="55">
        <f>'Orignal Invoice'!B98</f>
        <v>5</v>
      </c>
      <c r="E93" s="56">
        <f>'Shipping Invoice'!J97*$N$1</f>
        <v>0.25</v>
      </c>
      <c r="F93" s="56">
        <f t="shared" si="3"/>
        <v>1.25</v>
      </c>
      <c r="G93" s="57">
        <f t="shared" si="4"/>
        <v>5.6</v>
      </c>
      <c r="H93" s="60">
        <f t="shared" si="5"/>
        <v>28</v>
      </c>
    </row>
    <row r="94" spans="1:8" s="59" customFormat="1" ht="24">
      <c r="A94" s="53" t="str">
        <f>IF((LEN('Copy paste to Here'!G98))&gt;5,((CONCATENATE('Copy paste to Here'!G98," &amp; ",'Copy paste to Here'!D98,"  &amp;  ",'Copy paste to Here'!E98))),"Empty Cell")</f>
        <v xml:space="preserve">Surgical steel labret, 14g (1.6mm) with a 4mm ball &amp; Length: 12mm  &amp;  </v>
      </c>
      <c r="B94" s="54" t="str">
        <f>'Copy paste to Here'!C98</f>
        <v>LBB4</v>
      </c>
      <c r="C94" s="54" t="s">
        <v>783</v>
      </c>
      <c r="D94" s="55">
        <f>'Orignal Invoice'!B99</f>
        <v>5</v>
      </c>
      <c r="E94" s="56">
        <f>'Shipping Invoice'!J98*$N$1</f>
        <v>0.25</v>
      </c>
      <c r="F94" s="56">
        <f t="shared" si="3"/>
        <v>1.25</v>
      </c>
      <c r="G94" s="57">
        <f t="shared" si="4"/>
        <v>5.6</v>
      </c>
      <c r="H94" s="60">
        <f t="shared" si="5"/>
        <v>28</v>
      </c>
    </row>
    <row r="95" spans="1:8" s="59" customFormat="1" ht="24">
      <c r="A95" s="53" t="str">
        <f>IF((LEN('Copy paste to Here'!G99))&gt;5,((CONCATENATE('Copy paste to Here'!G99," &amp; ",'Copy paste to Here'!D99,"  &amp;  ",'Copy paste to Here'!E99))),"Empty Cell")</f>
        <v>316L steel labret, 16g (1.2mm) with a 3mm bezel set jewel ball &amp; Length: 6mm  &amp;  Crystal Color: Clear</v>
      </c>
      <c r="B95" s="54" t="str">
        <f>'Copy paste to Here'!C99</f>
        <v>LBC3</v>
      </c>
      <c r="C95" s="54" t="s">
        <v>785</v>
      </c>
      <c r="D95" s="55">
        <f>'Orignal Invoice'!B100</f>
        <v>3</v>
      </c>
      <c r="E95" s="56">
        <f>'Shipping Invoice'!J99*$N$1</f>
        <v>0.62</v>
      </c>
      <c r="F95" s="56">
        <f t="shared" si="3"/>
        <v>1.8599999999999999</v>
      </c>
      <c r="G95" s="57">
        <f t="shared" si="4"/>
        <v>13.888</v>
      </c>
      <c r="H95" s="60">
        <f t="shared" si="5"/>
        <v>41.664000000000001</v>
      </c>
    </row>
    <row r="96" spans="1:8" s="59" customFormat="1" ht="24">
      <c r="A96" s="53" t="str">
        <f>IF((LEN('Copy paste to Here'!G100))&gt;5,((CONCATENATE('Copy paste to Here'!G100," &amp; ",'Copy paste to Here'!D100,"  &amp;  ",'Copy paste to Here'!E100))),"Empty Cell")</f>
        <v>316L steel labret, 16g (1.2mm) with a 3mm bezel set jewel ball &amp; Length: 6mm  &amp;  Crystal Color: AB</v>
      </c>
      <c r="B96" s="54" t="str">
        <f>'Copy paste to Here'!C100</f>
        <v>LBC3</v>
      </c>
      <c r="C96" s="54" t="s">
        <v>785</v>
      </c>
      <c r="D96" s="55">
        <f>'Orignal Invoice'!B101</f>
        <v>1</v>
      </c>
      <c r="E96" s="56">
        <f>'Shipping Invoice'!J100*$N$1</f>
        <v>0.62</v>
      </c>
      <c r="F96" s="56">
        <f t="shared" si="3"/>
        <v>0.62</v>
      </c>
      <c r="G96" s="57">
        <f t="shared" si="4"/>
        <v>13.888</v>
      </c>
      <c r="H96" s="60">
        <f t="shared" si="5"/>
        <v>13.888</v>
      </c>
    </row>
    <row r="97" spans="1:8" s="59" customFormat="1" ht="24">
      <c r="A97" s="53" t="str">
        <f>IF((LEN('Copy paste to Here'!G101))&gt;5,((CONCATENATE('Copy paste to Here'!G101," &amp; ",'Copy paste to Here'!D101,"  &amp;  ",'Copy paste to Here'!E101))),"Empty Cell")</f>
        <v>316L steel labret, 16g (1.2mm) with a 3mm bezel set jewel ball &amp; Length: 6mm  &amp;  Crystal Color: Rose</v>
      </c>
      <c r="B97" s="54" t="str">
        <f>'Copy paste to Here'!C101</f>
        <v>LBC3</v>
      </c>
      <c r="C97" s="54" t="s">
        <v>785</v>
      </c>
      <c r="D97" s="55">
        <f>'Orignal Invoice'!B102</f>
        <v>1</v>
      </c>
      <c r="E97" s="56">
        <f>'Shipping Invoice'!J101*$N$1</f>
        <v>0.62</v>
      </c>
      <c r="F97" s="56">
        <f t="shared" si="3"/>
        <v>0.62</v>
      </c>
      <c r="G97" s="57">
        <f t="shared" si="4"/>
        <v>13.888</v>
      </c>
      <c r="H97" s="60">
        <f t="shared" si="5"/>
        <v>13.888</v>
      </c>
    </row>
    <row r="98" spans="1:8" s="59" customFormat="1" ht="24">
      <c r="A98" s="53" t="str">
        <f>IF((LEN('Copy paste to Here'!G102))&gt;5,((CONCATENATE('Copy paste to Here'!G102," &amp; ",'Copy paste to Here'!D102,"  &amp;  ",'Copy paste to Here'!E102))),"Empty Cell")</f>
        <v>316L steel labret, 16g (1.2mm) with a 3mm bezel set jewel ball &amp; Length: 6mm  &amp;  Crystal Color: Light Sapphire</v>
      </c>
      <c r="B98" s="54" t="str">
        <f>'Copy paste to Here'!C102</f>
        <v>LBC3</v>
      </c>
      <c r="C98" s="54" t="s">
        <v>785</v>
      </c>
      <c r="D98" s="55">
        <f>'Orignal Invoice'!B103</f>
        <v>1</v>
      </c>
      <c r="E98" s="56">
        <f>'Shipping Invoice'!J102*$N$1</f>
        <v>0.62</v>
      </c>
      <c r="F98" s="56">
        <f t="shared" si="3"/>
        <v>0.62</v>
      </c>
      <c r="G98" s="57">
        <f t="shared" si="4"/>
        <v>13.888</v>
      </c>
      <c r="H98" s="60">
        <f t="shared" si="5"/>
        <v>13.888</v>
      </c>
    </row>
    <row r="99" spans="1:8" s="59" customFormat="1" ht="24">
      <c r="A99" s="53" t="str">
        <f>IF((LEN('Copy paste to Here'!G103))&gt;5,((CONCATENATE('Copy paste to Here'!G103," &amp; ",'Copy paste to Here'!D103,"  &amp;  ",'Copy paste to Here'!E103))),"Empty Cell")</f>
        <v>316L steel labret, 16g (1.2mm) with a 3mm bezel set jewel ball &amp; Length: 6mm  &amp;  Crystal Color: Sapphire</v>
      </c>
      <c r="B99" s="54" t="str">
        <f>'Copy paste to Here'!C103</f>
        <v>LBC3</v>
      </c>
      <c r="C99" s="54" t="s">
        <v>785</v>
      </c>
      <c r="D99" s="55">
        <f>'Orignal Invoice'!B104</f>
        <v>1</v>
      </c>
      <c r="E99" s="56">
        <f>'Shipping Invoice'!J103*$N$1</f>
        <v>0.62</v>
      </c>
      <c r="F99" s="56">
        <f t="shared" si="3"/>
        <v>0.62</v>
      </c>
      <c r="G99" s="57">
        <f t="shared" si="4"/>
        <v>13.888</v>
      </c>
      <c r="H99" s="60">
        <f t="shared" si="5"/>
        <v>13.888</v>
      </c>
    </row>
    <row r="100" spans="1:8" s="59" customFormat="1" ht="24">
      <c r="A100" s="53" t="str">
        <f>IF((LEN('Copy paste to Here'!G104))&gt;5,((CONCATENATE('Copy paste to Here'!G104," &amp; ",'Copy paste to Here'!D104,"  &amp;  ",'Copy paste to Here'!E104))),"Empty Cell")</f>
        <v>316L steel labret, 16g (1.2mm) with a 3mm bezel set jewel ball &amp; Length: 6mm  &amp;  Crystal Color: Aquamarine</v>
      </c>
      <c r="B100" s="54" t="str">
        <f>'Copy paste to Here'!C104</f>
        <v>LBC3</v>
      </c>
      <c r="C100" s="54" t="s">
        <v>785</v>
      </c>
      <c r="D100" s="55">
        <f>'Orignal Invoice'!B105</f>
        <v>1</v>
      </c>
      <c r="E100" s="56">
        <f>'Shipping Invoice'!J104*$N$1</f>
        <v>0.62</v>
      </c>
      <c r="F100" s="56">
        <f t="shared" si="3"/>
        <v>0.62</v>
      </c>
      <c r="G100" s="57">
        <f t="shared" si="4"/>
        <v>13.888</v>
      </c>
      <c r="H100" s="60">
        <f t="shared" si="5"/>
        <v>13.888</v>
      </c>
    </row>
    <row r="101" spans="1:8" s="59" customFormat="1" ht="24">
      <c r="A101" s="53" t="str">
        <f>IF((LEN('Copy paste to Here'!G105))&gt;5,((CONCATENATE('Copy paste to Here'!G105," &amp; ",'Copy paste to Here'!D105,"  &amp;  ",'Copy paste to Here'!E105))),"Empty Cell")</f>
        <v>316L steel labret, 16g (1.2mm) with a 3mm bezel set jewel ball &amp; Length: 6mm  &amp;  Crystal Color: Blue Zircon</v>
      </c>
      <c r="B101" s="54" t="str">
        <f>'Copy paste to Here'!C105</f>
        <v>LBC3</v>
      </c>
      <c r="C101" s="54" t="s">
        <v>785</v>
      </c>
      <c r="D101" s="55">
        <f>'Orignal Invoice'!B106</f>
        <v>1</v>
      </c>
      <c r="E101" s="56">
        <f>'Shipping Invoice'!J105*$N$1</f>
        <v>0.62</v>
      </c>
      <c r="F101" s="56">
        <f t="shared" si="3"/>
        <v>0.62</v>
      </c>
      <c r="G101" s="57">
        <f t="shared" si="4"/>
        <v>13.888</v>
      </c>
      <c r="H101" s="60">
        <f t="shared" si="5"/>
        <v>13.888</v>
      </c>
    </row>
    <row r="102" spans="1:8" s="59" customFormat="1" ht="24">
      <c r="A102" s="53" t="str">
        <f>IF((LEN('Copy paste to Here'!G106))&gt;5,((CONCATENATE('Copy paste to Here'!G106," &amp; ",'Copy paste to Here'!D106,"  &amp;  ",'Copy paste to Here'!E106))),"Empty Cell")</f>
        <v>316L steel labret, 16g (1.2mm) with a 3mm bezel set jewel ball &amp; Length: 6mm  &amp;  Crystal Color: Jet</v>
      </c>
      <c r="B102" s="54" t="str">
        <f>'Copy paste to Here'!C106</f>
        <v>LBC3</v>
      </c>
      <c r="C102" s="54" t="s">
        <v>785</v>
      </c>
      <c r="D102" s="55">
        <f>'Orignal Invoice'!B107</f>
        <v>1</v>
      </c>
      <c r="E102" s="56">
        <f>'Shipping Invoice'!J106*$N$1</f>
        <v>0.62</v>
      </c>
      <c r="F102" s="56">
        <f t="shared" si="3"/>
        <v>0.62</v>
      </c>
      <c r="G102" s="57">
        <f t="shared" si="4"/>
        <v>13.888</v>
      </c>
      <c r="H102" s="60">
        <f t="shared" si="5"/>
        <v>13.888</v>
      </c>
    </row>
    <row r="103" spans="1:8" s="59" customFormat="1" ht="24">
      <c r="A103" s="53" t="str">
        <f>IF((LEN('Copy paste to Here'!G107))&gt;5,((CONCATENATE('Copy paste to Here'!G107," &amp; ",'Copy paste to Here'!D107,"  &amp;  ",'Copy paste to Here'!E107))),"Empty Cell")</f>
        <v>316L steel labret, 16g (1.2mm) with a 3mm bezel set jewel ball &amp; Length: 6mm  &amp;  Crystal Color: Fuchsia</v>
      </c>
      <c r="B103" s="54" t="str">
        <f>'Copy paste to Here'!C107</f>
        <v>LBC3</v>
      </c>
      <c r="C103" s="54" t="s">
        <v>785</v>
      </c>
      <c r="D103" s="55">
        <f>'Orignal Invoice'!B108</f>
        <v>1</v>
      </c>
      <c r="E103" s="56">
        <f>'Shipping Invoice'!J107*$N$1</f>
        <v>0.62</v>
      </c>
      <c r="F103" s="56">
        <f t="shared" si="3"/>
        <v>0.62</v>
      </c>
      <c r="G103" s="57">
        <f t="shared" si="4"/>
        <v>13.888</v>
      </c>
      <c r="H103" s="60">
        <f t="shared" si="5"/>
        <v>13.888</v>
      </c>
    </row>
    <row r="104" spans="1:8" s="59" customFormat="1" ht="24">
      <c r="A104" s="53" t="str">
        <f>IF((LEN('Copy paste to Here'!G108))&gt;5,((CONCATENATE('Copy paste to Here'!G108," &amp; ",'Copy paste to Here'!D108,"  &amp;  ",'Copy paste to Here'!E108))),"Empty Cell")</f>
        <v>316L steel labret, 16g (1.2mm) with a 3mm bezel set jewel ball &amp; Length: 6mm  &amp;  Crystal Color: Emerald</v>
      </c>
      <c r="B104" s="54" t="str">
        <f>'Copy paste to Here'!C108</f>
        <v>LBC3</v>
      </c>
      <c r="C104" s="54" t="s">
        <v>785</v>
      </c>
      <c r="D104" s="55">
        <f>'Orignal Invoice'!B109</f>
        <v>1</v>
      </c>
      <c r="E104" s="56">
        <f>'Shipping Invoice'!J108*$N$1</f>
        <v>0.62</v>
      </c>
      <c r="F104" s="56">
        <f t="shared" si="3"/>
        <v>0.62</v>
      </c>
      <c r="G104" s="57">
        <f t="shared" si="4"/>
        <v>13.888</v>
      </c>
      <c r="H104" s="60">
        <f t="shared" si="5"/>
        <v>13.888</v>
      </c>
    </row>
    <row r="105" spans="1:8" s="59" customFormat="1" ht="24">
      <c r="A105" s="53" t="str">
        <f>IF((LEN('Copy paste to Here'!G109))&gt;5,((CONCATENATE('Copy paste to Here'!G109," &amp; ",'Copy paste to Here'!D109,"  &amp;  ",'Copy paste to Here'!E109))),"Empty Cell")</f>
        <v>316L steel labret, 16g (1.2mm) with a 3mm bezel set jewel ball &amp; Length: 6mm  &amp;  Crystal Color: AB Rose</v>
      </c>
      <c r="B105" s="54" t="str">
        <f>'Copy paste to Here'!C109</f>
        <v>LBC3</v>
      </c>
      <c r="C105" s="54" t="s">
        <v>785</v>
      </c>
      <c r="D105" s="55">
        <f>'Orignal Invoice'!B110</f>
        <v>1</v>
      </c>
      <c r="E105" s="56">
        <f>'Shipping Invoice'!J109*$N$1</f>
        <v>0.62</v>
      </c>
      <c r="F105" s="56">
        <f t="shared" si="3"/>
        <v>0.62</v>
      </c>
      <c r="G105" s="57">
        <f t="shared" si="4"/>
        <v>13.888</v>
      </c>
      <c r="H105" s="60">
        <f t="shared" si="5"/>
        <v>13.888</v>
      </c>
    </row>
    <row r="106" spans="1:8" s="59" customFormat="1" ht="24">
      <c r="A106" s="53" t="str">
        <f>IF((LEN('Copy paste to Here'!G110))&gt;5,((CONCATENATE('Copy paste to Here'!G110," &amp; ",'Copy paste to Here'!D110,"  &amp;  ",'Copy paste to Here'!E110))),"Empty Cell")</f>
        <v>316L steel labret, 16g (1.2mm) with a 3mm bezel set jewel ball &amp; Length: 6mm  &amp;  Crystal Color: AB Sapphire</v>
      </c>
      <c r="B106" s="54" t="str">
        <f>'Copy paste to Here'!C110</f>
        <v>LBC3</v>
      </c>
      <c r="C106" s="54" t="s">
        <v>785</v>
      </c>
      <c r="D106" s="55">
        <f>'Orignal Invoice'!B111</f>
        <v>1</v>
      </c>
      <c r="E106" s="56">
        <f>'Shipping Invoice'!J110*$N$1</f>
        <v>0.62</v>
      </c>
      <c r="F106" s="56">
        <f t="shared" si="3"/>
        <v>0.62</v>
      </c>
      <c r="G106" s="57">
        <f t="shared" si="4"/>
        <v>13.888</v>
      </c>
      <c r="H106" s="60">
        <f t="shared" si="5"/>
        <v>13.888</v>
      </c>
    </row>
    <row r="107" spans="1:8" s="59" customFormat="1" ht="24">
      <c r="A107" s="53" t="str">
        <f>IF((LEN('Copy paste to Here'!G111))&gt;5,((CONCATENATE('Copy paste to Here'!G111," &amp; ",'Copy paste to Here'!D111,"  &amp;  ",'Copy paste to Here'!E111))),"Empty Cell")</f>
        <v>316L steel labret, 16g (1.2mm) with a 3mm bezel set jewel ball &amp; Length: 6mm  &amp;  Crystal Color: AB Light Siam</v>
      </c>
      <c r="B107" s="54" t="str">
        <f>'Copy paste to Here'!C111</f>
        <v>LBC3</v>
      </c>
      <c r="C107" s="54" t="s">
        <v>785</v>
      </c>
      <c r="D107" s="55">
        <f>'Orignal Invoice'!B112</f>
        <v>1</v>
      </c>
      <c r="E107" s="56">
        <f>'Shipping Invoice'!J111*$N$1</f>
        <v>0.62</v>
      </c>
      <c r="F107" s="56">
        <f t="shared" si="3"/>
        <v>0.62</v>
      </c>
      <c r="G107" s="57">
        <f t="shared" si="4"/>
        <v>13.888</v>
      </c>
      <c r="H107" s="60">
        <f t="shared" si="5"/>
        <v>13.888</v>
      </c>
    </row>
    <row r="108" spans="1:8" s="59" customFormat="1" ht="24">
      <c r="A108" s="53" t="str">
        <f>IF((LEN('Copy paste to Here'!G112))&gt;5,((CONCATENATE('Copy paste to Here'!G112," &amp; ",'Copy paste to Here'!D112,"  &amp;  ",'Copy paste to Here'!E112))),"Empty Cell")</f>
        <v>316L steel labret, 16g (1.2mm) with a 3mm bezel set jewel ball &amp; Length: 8mm  &amp;  Crystal Color: Clear</v>
      </c>
      <c r="B108" s="54" t="str">
        <f>'Copy paste to Here'!C112</f>
        <v>LBC3</v>
      </c>
      <c r="C108" s="54" t="s">
        <v>785</v>
      </c>
      <c r="D108" s="55">
        <f>'Orignal Invoice'!B113</f>
        <v>3</v>
      </c>
      <c r="E108" s="56">
        <f>'Shipping Invoice'!J112*$N$1</f>
        <v>0.62</v>
      </c>
      <c r="F108" s="56">
        <f t="shared" si="3"/>
        <v>1.8599999999999999</v>
      </c>
      <c r="G108" s="57">
        <f t="shared" si="4"/>
        <v>13.888</v>
      </c>
      <c r="H108" s="60">
        <f t="shared" si="5"/>
        <v>41.664000000000001</v>
      </c>
    </row>
    <row r="109" spans="1:8" s="59" customFormat="1" ht="24">
      <c r="A109" s="53" t="str">
        <f>IF((LEN('Copy paste to Here'!G113))&gt;5,((CONCATENATE('Copy paste to Here'!G113," &amp; ",'Copy paste to Here'!D113,"  &amp;  ",'Copy paste to Here'!E113))),"Empty Cell")</f>
        <v>316L steel labret, 16g (1.2mm) with a 3mm bezel set jewel ball &amp; Length: 8mm  &amp;  Crystal Color: AB</v>
      </c>
      <c r="B109" s="54" t="str">
        <f>'Copy paste to Here'!C113</f>
        <v>LBC3</v>
      </c>
      <c r="C109" s="54" t="s">
        <v>785</v>
      </c>
      <c r="D109" s="55">
        <f>'Orignal Invoice'!B114</f>
        <v>1</v>
      </c>
      <c r="E109" s="56">
        <f>'Shipping Invoice'!J113*$N$1</f>
        <v>0.62</v>
      </c>
      <c r="F109" s="56">
        <f t="shared" si="3"/>
        <v>0.62</v>
      </c>
      <c r="G109" s="57">
        <f t="shared" si="4"/>
        <v>13.888</v>
      </c>
      <c r="H109" s="60">
        <f t="shared" si="5"/>
        <v>13.888</v>
      </c>
    </row>
    <row r="110" spans="1:8" s="59" customFormat="1" ht="24">
      <c r="A110" s="53" t="str">
        <f>IF((LEN('Copy paste to Here'!G114))&gt;5,((CONCATENATE('Copy paste to Here'!G114," &amp; ",'Copy paste to Here'!D114,"  &amp;  ",'Copy paste to Here'!E114))),"Empty Cell")</f>
        <v>316L steel labret, 16g (1.2mm) with a 3mm bezel set jewel ball &amp; Length: 8mm  &amp;  Crystal Color: Rose</v>
      </c>
      <c r="B110" s="54" t="str">
        <f>'Copy paste to Here'!C114</f>
        <v>LBC3</v>
      </c>
      <c r="C110" s="54" t="s">
        <v>785</v>
      </c>
      <c r="D110" s="55">
        <f>'Orignal Invoice'!B115</f>
        <v>1</v>
      </c>
      <c r="E110" s="56">
        <f>'Shipping Invoice'!J114*$N$1</f>
        <v>0.62</v>
      </c>
      <c r="F110" s="56">
        <f t="shared" si="3"/>
        <v>0.62</v>
      </c>
      <c r="G110" s="57">
        <f t="shared" si="4"/>
        <v>13.888</v>
      </c>
      <c r="H110" s="60">
        <f t="shared" si="5"/>
        <v>13.888</v>
      </c>
    </row>
    <row r="111" spans="1:8" s="59" customFormat="1" ht="24">
      <c r="A111" s="53" t="str">
        <f>IF((LEN('Copy paste to Here'!G115))&gt;5,((CONCATENATE('Copy paste to Here'!G115," &amp; ",'Copy paste to Here'!D115,"  &amp;  ",'Copy paste to Here'!E115))),"Empty Cell")</f>
        <v>316L steel labret, 16g (1.2mm) with a 3mm bezel set jewel ball &amp; Length: 8mm  &amp;  Crystal Color: Light Sapphire</v>
      </c>
      <c r="B111" s="54" t="str">
        <f>'Copy paste to Here'!C115</f>
        <v>LBC3</v>
      </c>
      <c r="C111" s="54" t="s">
        <v>785</v>
      </c>
      <c r="D111" s="55">
        <f>'Orignal Invoice'!B116</f>
        <v>1</v>
      </c>
      <c r="E111" s="56">
        <f>'Shipping Invoice'!J115*$N$1</f>
        <v>0.62</v>
      </c>
      <c r="F111" s="56">
        <f t="shared" si="3"/>
        <v>0.62</v>
      </c>
      <c r="G111" s="57">
        <f t="shared" si="4"/>
        <v>13.888</v>
      </c>
      <c r="H111" s="60">
        <f t="shared" si="5"/>
        <v>13.888</v>
      </c>
    </row>
    <row r="112" spans="1:8" s="59" customFormat="1" ht="24">
      <c r="A112" s="53" t="str">
        <f>IF((LEN('Copy paste to Here'!G116))&gt;5,((CONCATENATE('Copy paste to Here'!G116," &amp; ",'Copy paste to Here'!D116,"  &amp;  ",'Copy paste to Here'!E116))),"Empty Cell")</f>
        <v>316L steel labret, 16g (1.2mm) with a 3mm bezel set jewel ball &amp; Length: 8mm  &amp;  Crystal Color: Sapphire</v>
      </c>
      <c r="B112" s="54" t="str">
        <f>'Copy paste to Here'!C116</f>
        <v>LBC3</v>
      </c>
      <c r="C112" s="54" t="s">
        <v>785</v>
      </c>
      <c r="D112" s="55">
        <f>'Orignal Invoice'!B117</f>
        <v>1</v>
      </c>
      <c r="E112" s="56">
        <f>'Shipping Invoice'!J116*$N$1</f>
        <v>0.62</v>
      </c>
      <c r="F112" s="56">
        <f t="shared" si="3"/>
        <v>0.62</v>
      </c>
      <c r="G112" s="57">
        <f t="shared" si="4"/>
        <v>13.888</v>
      </c>
      <c r="H112" s="60">
        <f t="shared" si="5"/>
        <v>13.888</v>
      </c>
    </row>
    <row r="113" spans="1:8" s="59" customFormat="1" ht="24">
      <c r="A113" s="53" t="str">
        <f>IF((LEN('Copy paste to Here'!G117))&gt;5,((CONCATENATE('Copy paste to Here'!G117," &amp; ",'Copy paste to Here'!D117,"  &amp;  ",'Copy paste to Here'!E117))),"Empty Cell")</f>
        <v>316L steel labret, 16g (1.2mm) with a 3mm bezel set jewel ball &amp; Length: 8mm  &amp;  Crystal Color: Aquamarine</v>
      </c>
      <c r="B113" s="54" t="str">
        <f>'Copy paste to Here'!C117</f>
        <v>LBC3</v>
      </c>
      <c r="C113" s="54" t="s">
        <v>785</v>
      </c>
      <c r="D113" s="55">
        <f>'Orignal Invoice'!B118</f>
        <v>1</v>
      </c>
      <c r="E113" s="56">
        <f>'Shipping Invoice'!J117*$N$1</f>
        <v>0.62</v>
      </c>
      <c r="F113" s="56">
        <f t="shared" si="3"/>
        <v>0.62</v>
      </c>
      <c r="G113" s="57">
        <f t="shared" si="4"/>
        <v>13.888</v>
      </c>
      <c r="H113" s="60">
        <f t="shared" si="5"/>
        <v>13.888</v>
      </c>
    </row>
    <row r="114" spans="1:8" s="59" customFormat="1" ht="24">
      <c r="A114" s="53" t="str">
        <f>IF((LEN('Copy paste to Here'!G118))&gt;5,((CONCATENATE('Copy paste to Here'!G118," &amp; ",'Copy paste to Here'!D118,"  &amp;  ",'Copy paste to Here'!E118))),"Empty Cell")</f>
        <v>316L steel labret, 16g (1.2mm) with a 3mm bezel set jewel ball &amp; Length: 8mm  &amp;  Crystal Color: Blue Zircon</v>
      </c>
      <c r="B114" s="54" t="str">
        <f>'Copy paste to Here'!C118</f>
        <v>LBC3</v>
      </c>
      <c r="C114" s="54" t="s">
        <v>785</v>
      </c>
      <c r="D114" s="55">
        <f>'Orignal Invoice'!B119</f>
        <v>1</v>
      </c>
      <c r="E114" s="56">
        <f>'Shipping Invoice'!J118*$N$1</f>
        <v>0.62</v>
      </c>
      <c r="F114" s="56">
        <f t="shared" si="3"/>
        <v>0.62</v>
      </c>
      <c r="G114" s="57">
        <f t="shared" si="4"/>
        <v>13.888</v>
      </c>
      <c r="H114" s="60">
        <f t="shared" si="5"/>
        <v>13.888</v>
      </c>
    </row>
    <row r="115" spans="1:8" s="59" customFormat="1" ht="24">
      <c r="A115" s="53" t="str">
        <f>IF((LEN('Copy paste to Here'!G119))&gt;5,((CONCATENATE('Copy paste to Here'!G119," &amp; ",'Copy paste to Here'!D119,"  &amp;  ",'Copy paste to Here'!E119))),"Empty Cell")</f>
        <v>316L steel labret, 16g (1.2mm) with a 3mm bezel set jewel ball &amp; Length: 8mm  &amp;  Crystal Color: Jet</v>
      </c>
      <c r="B115" s="54" t="str">
        <f>'Copy paste to Here'!C119</f>
        <v>LBC3</v>
      </c>
      <c r="C115" s="54" t="s">
        <v>785</v>
      </c>
      <c r="D115" s="55">
        <f>'Orignal Invoice'!B120</f>
        <v>1</v>
      </c>
      <c r="E115" s="56">
        <f>'Shipping Invoice'!J119*$N$1</f>
        <v>0.62</v>
      </c>
      <c r="F115" s="56">
        <f t="shared" si="3"/>
        <v>0.62</v>
      </c>
      <c r="G115" s="57">
        <f t="shared" si="4"/>
        <v>13.888</v>
      </c>
      <c r="H115" s="60">
        <f t="shared" si="5"/>
        <v>13.888</v>
      </c>
    </row>
    <row r="116" spans="1:8" s="59" customFormat="1" ht="24">
      <c r="A116" s="53" t="str">
        <f>IF((LEN('Copy paste to Here'!G120))&gt;5,((CONCATENATE('Copy paste to Here'!G120," &amp; ",'Copy paste to Here'!D120,"  &amp;  ",'Copy paste to Here'!E120))),"Empty Cell")</f>
        <v>316L steel labret, 16g (1.2mm) with a 3mm bezel set jewel ball &amp; Length: 8mm  &amp;  Crystal Color: Fuchsia</v>
      </c>
      <c r="B116" s="54" t="str">
        <f>'Copy paste to Here'!C120</f>
        <v>LBC3</v>
      </c>
      <c r="C116" s="54" t="s">
        <v>785</v>
      </c>
      <c r="D116" s="55">
        <f>'Orignal Invoice'!B121</f>
        <v>1</v>
      </c>
      <c r="E116" s="56">
        <f>'Shipping Invoice'!J120*$N$1</f>
        <v>0.62</v>
      </c>
      <c r="F116" s="56">
        <f t="shared" si="3"/>
        <v>0.62</v>
      </c>
      <c r="G116" s="57">
        <f t="shared" si="4"/>
        <v>13.888</v>
      </c>
      <c r="H116" s="60">
        <f t="shared" si="5"/>
        <v>13.888</v>
      </c>
    </row>
    <row r="117" spans="1:8" s="59" customFormat="1" ht="24">
      <c r="A117" s="53" t="str">
        <f>IF((LEN('Copy paste to Here'!G121))&gt;5,((CONCATENATE('Copy paste to Here'!G121," &amp; ",'Copy paste to Here'!D121,"  &amp;  ",'Copy paste to Here'!E121))),"Empty Cell")</f>
        <v>316L steel labret, 16g (1.2mm) with a 3mm bezel set jewel ball &amp; Length: 8mm  &amp;  Crystal Color: Emerald</v>
      </c>
      <c r="B117" s="54" t="str">
        <f>'Copy paste to Here'!C121</f>
        <v>LBC3</v>
      </c>
      <c r="C117" s="54" t="s">
        <v>785</v>
      </c>
      <c r="D117" s="55">
        <f>'Orignal Invoice'!B122</f>
        <v>1</v>
      </c>
      <c r="E117" s="56">
        <f>'Shipping Invoice'!J121*$N$1</f>
        <v>0.62</v>
      </c>
      <c r="F117" s="56">
        <f t="shared" si="3"/>
        <v>0.62</v>
      </c>
      <c r="G117" s="57">
        <f t="shared" si="4"/>
        <v>13.888</v>
      </c>
      <c r="H117" s="60">
        <f t="shared" si="5"/>
        <v>13.888</v>
      </c>
    </row>
    <row r="118" spans="1:8" s="59" customFormat="1" ht="24">
      <c r="A118" s="53" t="str">
        <f>IF((LEN('Copy paste to Here'!G122))&gt;5,((CONCATENATE('Copy paste to Here'!G122," &amp; ",'Copy paste to Here'!D122,"  &amp;  ",'Copy paste to Here'!E122))),"Empty Cell")</f>
        <v>316L steel labret, 16g (1.2mm) with a 3mm bezel set jewel ball &amp; Length: 8mm  &amp;  Crystal Color: AB Rose</v>
      </c>
      <c r="B118" s="54" t="str">
        <f>'Copy paste to Here'!C122</f>
        <v>LBC3</v>
      </c>
      <c r="C118" s="54" t="s">
        <v>785</v>
      </c>
      <c r="D118" s="55">
        <f>'Orignal Invoice'!B123</f>
        <v>1</v>
      </c>
      <c r="E118" s="56">
        <f>'Shipping Invoice'!J122*$N$1</f>
        <v>0.62</v>
      </c>
      <c r="F118" s="56">
        <f t="shared" si="3"/>
        <v>0.62</v>
      </c>
      <c r="G118" s="57">
        <f t="shared" si="4"/>
        <v>13.888</v>
      </c>
      <c r="H118" s="60">
        <f t="shared" si="5"/>
        <v>13.888</v>
      </c>
    </row>
    <row r="119" spans="1:8" s="59" customFormat="1" ht="24">
      <c r="A119" s="53" t="str">
        <f>IF((LEN('Copy paste to Here'!G123))&gt;5,((CONCATENATE('Copy paste to Here'!G123," &amp; ",'Copy paste to Here'!D123,"  &amp;  ",'Copy paste to Here'!E123))),"Empty Cell")</f>
        <v>316L steel labret, 16g (1.2mm) with a 3mm bezel set jewel ball &amp; Length: 8mm  &amp;  Crystal Color: AB Sapphire</v>
      </c>
      <c r="B119" s="54" t="str">
        <f>'Copy paste to Here'!C123</f>
        <v>LBC3</v>
      </c>
      <c r="C119" s="54" t="s">
        <v>785</v>
      </c>
      <c r="D119" s="55">
        <f>'Orignal Invoice'!B124</f>
        <v>1</v>
      </c>
      <c r="E119" s="56">
        <f>'Shipping Invoice'!J123*$N$1</f>
        <v>0.62</v>
      </c>
      <c r="F119" s="56">
        <f t="shared" si="3"/>
        <v>0.62</v>
      </c>
      <c r="G119" s="57">
        <f t="shared" si="4"/>
        <v>13.888</v>
      </c>
      <c r="H119" s="60">
        <f t="shared" si="5"/>
        <v>13.888</v>
      </c>
    </row>
    <row r="120" spans="1:8" s="59" customFormat="1" ht="24">
      <c r="A120" s="53" t="str">
        <f>IF((LEN('Copy paste to Here'!G124))&gt;5,((CONCATENATE('Copy paste to Here'!G124," &amp; ",'Copy paste to Here'!D124,"  &amp;  ",'Copy paste to Here'!E124))),"Empty Cell")</f>
        <v>316L steel labret, 16g (1.2mm) with a 3mm bezel set jewel ball &amp; Length: 8mm  &amp;  Crystal Color: AB Light Siam</v>
      </c>
      <c r="B120" s="54" t="str">
        <f>'Copy paste to Here'!C124</f>
        <v>LBC3</v>
      </c>
      <c r="C120" s="54" t="s">
        <v>785</v>
      </c>
      <c r="D120" s="55">
        <f>'Orignal Invoice'!B125</f>
        <v>1</v>
      </c>
      <c r="E120" s="56">
        <f>'Shipping Invoice'!J124*$N$1</f>
        <v>0.62</v>
      </c>
      <c r="F120" s="56">
        <f t="shared" si="3"/>
        <v>0.62</v>
      </c>
      <c r="G120" s="57">
        <f t="shared" si="4"/>
        <v>13.888</v>
      </c>
      <c r="H120" s="60">
        <f t="shared" si="5"/>
        <v>13.888</v>
      </c>
    </row>
    <row r="121" spans="1:8" s="59" customFormat="1" ht="24">
      <c r="A121" s="53" t="str">
        <f>IF((LEN('Copy paste to Here'!G125))&gt;5,((CONCATENATE('Copy paste to Here'!G125," &amp; ",'Copy paste to Here'!D125,"  &amp;  ",'Copy paste to Here'!E125))),"Empty Cell")</f>
        <v>Clear bio flexible labret, 16g (1.2mm) with a 316L steel push in 2.5mm flat crystal top &amp; Length: 8mm  &amp;  Crystal Color: AB</v>
      </c>
      <c r="B121" s="54" t="str">
        <f>'Copy paste to Here'!C125</f>
        <v>LBIJY</v>
      </c>
      <c r="C121" s="54" t="s">
        <v>592</v>
      </c>
      <c r="D121" s="55">
        <f>'Orignal Invoice'!B126</f>
        <v>3</v>
      </c>
      <c r="E121" s="56">
        <f>'Shipping Invoice'!J125*$N$1</f>
        <v>0.54</v>
      </c>
      <c r="F121" s="56">
        <f t="shared" si="3"/>
        <v>1.62</v>
      </c>
      <c r="G121" s="57">
        <f t="shared" si="4"/>
        <v>12.096</v>
      </c>
      <c r="H121" s="60">
        <f t="shared" si="5"/>
        <v>36.287999999999997</v>
      </c>
    </row>
    <row r="122" spans="1:8" s="59" customFormat="1" ht="36">
      <c r="A122" s="53" t="str">
        <f>IF((LEN('Copy paste to Here'!G126))&gt;5,((CONCATENATE('Copy paste to Here'!G126," &amp; ",'Copy paste to Here'!D126,"  &amp;  ",'Copy paste to Here'!E126))),"Empty Cell")</f>
        <v>Clear bio flexible labret, 16g (1.2mm) with a 316L steel push in 2.5mm flat crystal top &amp; Length: 8mm  &amp;  Crystal Color: Light Sapphire</v>
      </c>
      <c r="B122" s="54" t="str">
        <f>'Copy paste to Here'!C126</f>
        <v>LBIJY</v>
      </c>
      <c r="C122" s="54" t="s">
        <v>592</v>
      </c>
      <c r="D122" s="55">
        <f>'Orignal Invoice'!B127</f>
        <v>3</v>
      </c>
      <c r="E122" s="56">
        <f>'Shipping Invoice'!J126*$N$1</f>
        <v>0.54</v>
      </c>
      <c r="F122" s="56">
        <f t="shared" si="3"/>
        <v>1.62</v>
      </c>
      <c r="G122" s="57">
        <f t="shared" si="4"/>
        <v>12.096</v>
      </c>
      <c r="H122" s="60">
        <f t="shared" si="5"/>
        <v>36.287999999999997</v>
      </c>
    </row>
    <row r="123" spans="1:8" s="59" customFormat="1" ht="24">
      <c r="A123" s="53" t="str">
        <f>IF((LEN('Copy paste to Here'!G127))&gt;5,((CONCATENATE('Copy paste to Here'!G127," &amp; ",'Copy paste to Here'!D127,"  &amp;  ",'Copy paste to Here'!E127))),"Empty Cell")</f>
        <v>Clear bio flexible labret, 16g (1.2mm) with a 316L steel push in 2.5mm flat crystal top &amp; Length: 8mm  &amp;  Crystal Color: Sapphire</v>
      </c>
      <c r="B123" s="54" t="str">
        <f>'Copy paste to Here'!C127</f>
        <v>LBIJY</v>
      </c>
      <c r="C123" s="54" t="s">
        <v>592</v>
      </c>
      <c r="D123" s="55">
        <f>'Orignal Invoice'!B128</f>
        <v>3</v>
      </c>
      <c r="E123" s="56">
        <f>'Shipping Invoice'!J127*$N$1</f>
        <v>0.54</v>
      </c>
      <c r="F123" s="56">
        <f t="shared" si="3"/>
        <v>1.62</v>
      </c>
      <c r="G123" s="57">
        <f t="shared" si="4"/>
        <v>12.096</v>
      </c>
      <c r="H123" s="60">
        <f t="shared" si="5"/>
        <v>36.287999999999997</v>
      </c>
    </row>
    <row r="124" spans="1:8" s="59" customFormat="1" ht="36">
      <c r="A124" s="53" t="str">
        <f>IF((LEN('Copy paste to Here'!G128))&gt;5,((CONCATENATE('Copy paste to Here'!G128," &amp; ",'Copy paste to Here'!D128,"  &amp;  ",'Copy paste to Here'!E128))),"Empty Cell")</f>
        <v>Clear bio flexible labret, 16g (1.2mm) with a 316L steel push in 2.5mm flat crystal top &amp; Length: 8mm  &amp;  Crystal Color: Aquamarine</v>
      </c>
      <c r="B124" s="54" t="str">
        <f>'Copy paste to Here'!C128</f>
        <v>LBIJY</v>
      </c>
      <c r="C124" s="54" t="s">
        <v>592</v>
      </c>
      <c r="D124" s="55">
        <f>'Orignal Invoice'!B129</f>
        <v>3</v>
      </c>
      <c r="E124" s="56">
        <f>'Shipping Invoice'!J128*$N$1</f>
        <v>0.54</v>
      </c>
      <c r="F124" s="56">
        <f t="shared" si="3"/>
        <v>1.62</v>
      </c>
      <c r="G124" s="57">
        <f t="shared" si="4"/>
        <v>12.096</v>
      </c>
      <c r="H124" s="60">
        <f t="shared" si="5"/>
        <v>36.287999999999997</v>
      </c>
    </row>
    <row r="125" spans="1:8" s="59" customFormat="1" ht="24">
      <c r="A125" s="53" t="str">
        <f>IF((LEN('Copy paste to Here'!G129))&gt;5,((CONCATENATE('Copy paste to Here'!G129," &amp; ",'Copy paste to Here'!D129,"  &amp;  ",'Copy paste to Here'!E129))),"Empty Cell")</f>
        <v>Clear bio flexible labret, 16g (1.2mm) with a 316L steel push in 2.5mm flat crystal top &amp; Length: 8mm  &amp;  Crystal Color: Fuchsia</v>
      </c>
      <c r="B125" s="54" t="str">
        <f>'Copy paste to Here'!C129</f>
        <v>LBIJY</v>
      </c>
      <c r="C125" s="54" t="s">
        <v>592</v>
      </c>
      <c r="D125" s="55">
        <f>'Orignal Invoice'!B130</f>
        <v>3</v>
      </c>
      <c r="E125" s="56">
        <f>'Shipping Invoice'!J129*$N$1</f>
        <v>0.54</v>
      </c>
      <c r="F125" s="56">
        <f t="shared" si="3"/>
        <v>1.62</v>
      </c>
      <c r="G125" s="57">
        <f t="shared" si="4"/>
        <v>12.096</v>
      </c>
      <c r="H125" s="60">
        <f t="shared" si="5"/>
        <v>36.287999999999997</v>
      </c>
    </row>
    <row r="126" spans="1:8" s="59" customFormat="1" ht="24">
      <c r="A126" s="53" t="str">
        <f>IF((LEN('Copy paste to Here'!G130))&gt;5,((CONCATENATE('Copy paste to Here'!G130," &amp; ",'Copy paste to Here'!D130,"  &amp;  ",'Copy paste to Here'!E130))),"Empty Cell")</f>
        <v>Premium PVD plated surgical steel labret, 16g (1.2mm) with a 3mm ball &amp; Length: 6mm  &amp;  Color: Black</v>
      </c>
      <c r="B126" s="54" t="str">
        <f>'Copy paste to Here'!C130</f>
        <v>LBTB3</v>
      </c>
      <c r="C126" s="54" t="s">
        <v>787</v>
      </c>
      <c r="D126" s="55">
        <f>'Orignal Invoice'!B131</f>
        <v>25</v>
      </c>
      <c r="E126" s="56">
        <f>'Shipping Invoice'!J130*$N$1</f>
        <v>0.93</v>
      </c>
      <c r="F126" s="56">
        <f t="shared" si="3"/>
        <v>23.25</v>
      </c>
      <c r="G126" s="57">
        <f t="shared" si="4"/>
        <v>20.832000000000001</v>
      </c>
      <c r="H126" s="60">
        <f t="shared" si="5"/>
        <v>520.80000000000007</v>
      </c>
    </row>
    <row r="127" spans="1:8" s="59" customFormat="1" ht="24">
      <c r="A127" s="53" t="str">
        <f>IF((LEN('Copy paste to Here'!G131))&gt;5,((CONCATENATE('Copy paste to Here'!G131," &amp; ",'Copy paste to Here'!D131,"  &amp;  ",'Copy paste to Here'!E131))),"Empty Cell")</f>
        <v>Premium PVD plated surgical steel labret, 16g (1.2mm) with a 3mm ball &amp; Length: 6mm  &amp;  Color: Gold</v>
      </c>
      <c r="B127" s="54" t="str">
        <f>'Copy paste to Here'!C131</f>
        <v>LBTB3</v>
      </c>
      <c r="C127" s="54" t="s">
        <v>787</v>
      </c>
      <c r="D127" s="55">
        <f>'Orignal Invoice'!B132</f>
        <v>25</v>
      </c>
      <c r="E127" s="56">
        <f>'Shipping Invoice'!J131*$N$1</f>
        <v>0.93</v>
      </c>
      <c r="F127" s="56">
        <f t="shared" si="3"/>
        <v>23.25</v>
      </c>
      <c r="G127" s="57">
        <f t="shared" si="4"/>
        <v>20.832000000000001</v>
      </c>
      <c r="H127" s="60">
        <f t="shared" si="5"/>
        <v>520.80000000000007</v>
      </c>
    </row>
    <row r="128" spans="1:8" s="59" customFormat="1" ht="25.5">
      <c r="A128" s="53" t="str">
        <f>IF((LEN('Copy paste to Here'!G132))&gt;5,((CONCATENATE('Copy paste to Here'!G132," &amp; ",'Copy paste to Here'!D132,"  &amp;  ",'Copy paste to Here'!E132))),"Empty Cell")</f>
        <v xml:space="preserve">Rose gold PVD plated 316L steel labret, 16g (1.2mm) with a tiny 2.5mm bezel set jewel ball &amp; Length: 8mm  &amp;  </v>
      </c>
      <c r="B128" s="54" t="str">
        <f>'Copy paste to Here'!C132</f>
        <v>LBTTJB25</v>
      </c>
      <c r="C128" s="54" t="s">
        <v>789</v>
      </c>
      <c r="D128" s="55">
        <f>'Orignal Invoice'!B133</f>
        <v>10</v>
      </c>
      <c r="E128" s="56">
        <f>'Shipping Invoice'!J132*$N$1</f>
        <v>1.42</v>
      </c>
      <c r="F128" s="56">
        <f t="shared" si="3"/>
        <v>14.2</v>
      </c>
      <c r="G128" s="57">
        <f t="shared" si="4"/>
        <v>31.807999999999996</v>
      </c>
      <c r="H128" s="60">
        <f t="shared" si="5"/>
        <v>318.08</v>
      </c>
    </row>
    <row r="129" spans="1:8" s="59" customFormat="1" ht="48">
      <c r="A129" s="53" t="str">
        <f>IF((LEN('Copy paste to Here'!G133))&gt;5,((CONCATENATE('Copy paste to Here'!G133," &amp; ",'Copy paste to Here'!D133,"  &amp;  ",'Copy paste to Here'!E133))),"Empty Cell")</f>
        <v>Surgical steel belly banana, 14g (1.6mm) with a lower butterfly design with two tear drop shaped acrylic crystals (these crystals are not real crystals) - length 3/8'' (10mm) &amp; Crystal Color: Clear  &amp;  Length: 10mm</v>
      </c>
      <c r="B129" s="54" t="str">
        <f>'Copy paste to Here'!C133</f>
        <v>MCD585</v>
      </c>
      <c r="C129" s="54" t="s">
        <v>791</v>
      </c>
      <c r="D129" s="55">
        <f>'Orignal Invoice'!B134</f>
        <v>2</v>
      </c>
      <c r="E129" s="56">
        <f>'Shipping Invoice'!J133*$N$1</f>
        <v>2.91</v>
      </c>
      <c r="F129" s="56">
        <f t="shared" si="3"/>
        <v>5.82</v>
      </c>
      <c r="G129" s="57">
        <f t="shared" si="4"/>
        <v>65.183999999999997</v>
      </c>
      <c r="H129" s="60">
        <f t="shared" si="5"/>
        <v>130.36799999999999</v>
      </c>
    </row>
    <row r="130" spans="1:8" s="59" customFormat="1" ht="48">
      <c r="A130" s="53" t="str">
        <f>IF((LEN('Copy paste to Here'!G134))&gt;5,((CONCATENATE('Copy paste to Here'!G134," &amp; ",'Copy paste to Here'!D134,"  &amp;  ",'Copy paste to Here'!E134))),"Empty Cell")</f>
        <v>Surgical steel belly banana, 14g (1.6mm) with a lower butterfly design with two tear drop shaped acrylic crystals (these crystals are not real crystals) - length 3/8'' (10mm) &amp; Crystal Color: Light Sapphire  &amp;  Length: 10mm</v>
      </c>
      <c r="B130" s="54" t="str">
        <f>'Copy paste to Here'!C134</f>
        <v>MCD585</v>
      </c>
      <c r="C130" s="54" t="s">
        <v>791</v>
      </c>
      <c r="D130" s="55">
        <f>'Orignal Invoice'!B135</f>
        <v>3</v>
      </c>
      <c r="E130" s="56">
        <f>'Shipping Invoice'!J134*$N$1</f>
        <v>2.91</v>
      </c>
      <c r="F130" s="56">
        <f t="shared" si="3"/>
        <v>8.73</v>
      </c>
      <c r="G130" s="57">
        <f t="shared" si="4"/>
        <v>65.183999999999997</v>
      </c>
      <c r="H130" s="60">
        <f t="shared" si="5"/>
        <v>195.55199999999999</v>
      </c>
    </row>
    <row r="131" spans="1:8" s="59" customFormat="1" ht="36">
      <c r="A131" s="53" t="str">
        <f>IF((LEN('Copy paste to Here'!G135))&gt;5,((CONCATENATE('Copy paste to Here'!G135," &amp; ",'Copy paste to Here'!D135,"  &amp;  ",'Copy paste to Here'!E135))),"Empty Cell")</f>
        <v>Surgical steel belly banana, 14g (1.6mm) with an 8mm jewel ball and a horizontally dangling plain infinity symbol - length 3/8'' (10mm) &amp; Length: 10mm  &amp;  Crystal Color: Clear</v>
      </c>
      <c r="B131" s="54" t="str">
        <f>'Copy paste to Here'!C135</f>
        <v>MCD624</v>
      </c>
      <c r="C131" s="54" t="s">
        <v>792</v>
      </c>
      <c r="D131" s="55">
        <f>'Orignal Invoice'!B136</f>
        <v>3</v>
      </c>
      <c r="E131" s="56">
        <f>'Shipping Invoice'!J135*$N$1</f>
        <v>2.39</v>
      </c>
      <c r="F131" s="56">
        <f t="shared" si="3"/>
        <v>7.17</v>
      </c>
      <c r="G131" s="57">
        <f t="shared" si="4"/>
        <v>53.536000000000001</v>
      </c>
      <c r="H131" s="60">
        <f t="shared" si="5"/>
        <v>160.608</v>
      </c>
    </row>
    <row r="132" spans="1:8" s="59" customFormat="1" ht="36">
      <c r="A132" s="53" t="str">
        <f>IF((LEN('Copy paste to Here'!G136))&gt;5,((CONCATENATE('Copy paste to Here'!G136," &amp; ",'Copy paste to Here'!D136,"  &amp;  ",'Copy paste to Here'!E136))),"Empty Cell")</f>
        <v>Surgical steel belly banana, 14g (1.6mm) with an 8mm jewel ball and a horizontally dangling plain infinity symbol - length 3/8'' (10mm) &amp; Length: 10mm  &amp;  Crystal Color: AB</v>
      </c>
      <c r="B132" s="54" t="str">
        <f>'Copy paste to Here'!C136</f>
        <v>MCD624</v>
      </c>
      <c r="C132" s="54" t="s">
        <v>792</v>
      </c>
      <c r="D132" s="55">
        <f>'Orignal Invoice'!B137</f>
        <v>3</v>
      </c>
      <c r="E132" s="56">
        <f>'Shipping Invoice'!J136*$N$1</f>
        <v>2.39</v>
      </c>
      <c r="F132" s="56">
        <f t="shared" si="3"/>
        <v>7.17</v>
      </c>
      <c r="G132" s="57">
        <f t="shared" si="4"/>
        <v>53.536000000000001</v>
      </c>
      <c r="H132" s="60">
        <f t="shared" si="5"/>
        <v>160.608</v>
      </c>
    </row>
    <row r="133" spans="1:8" s="59" customFormat="1" ht="36">
      <c r="A133" s="53" t="str">
        <f>IF((LEN('Copy paste to Here'!G137))&gt;5,((CONCATENATE('Copy paste to Here'!G137," &amp; ",'Copy paste to Here'!D137,"  &amp;  ",'Copy paste to Here'!E137))),"Empty Cell")</f>
        <v>Surgical steel belly banana, 14g (1.6mm) with an 8mm jewel ball and a horizontally dangling plain infinity symbol - length 3/8'' (10mm) &amp; Length: 10mm  &amp;  Crystal Color: Sapphire</v>
      </c>
      <c r="B133" s="54" t="str">
        <f>'Copy paste to Here'!C137</f>
        <v>MCD624</v>
      </c>
      <c r="C133" s="54" t="s">
        <v>792</v>
      </c>
      <c r="D133" s="55">
        <f>'Orignal Invoice'!B138</f>
        <v>3</v>
      </c>
      <c r="E133" s="56">
        <f>'Shipping Invoice'!J137*$N$1</f>
        <v>2.39</v>
      </c>
      <c r="F133" s="56">
        <f t="shared" si="3"/>
        <v>7.17</v>
      </c>
      <c r="G133" s="57">
        <f t="shared" si="4"/>
        <v>53.536000000000001</v>
      </c>
      <c r="H133" s="60">
        <f t="shared" si="5"/>
        <v>160.608</v>
      </c>
    </row>
    <row r="134" spans="1:8" s="59" customFormat="1" ht="36">
      <c r="A134" s="53" t="str">
        <f>IF((LEN('Copy paste to Here'!G138))&gt;5,((CONCATENATE('Copy paste to Here'!G138," &amp; ",'Copy paste to Here'!D138,"  &amp;  ",'Copy paste to Here'!E138))),"Empty Cell")</f>
        <v>Surgical steel belly banana, 14g (1.6mm) with an 8mm jewel ball and a horizontally dangling plain infinity symbol - length 3/8'' (10mm) &amp; Length: 10mm  &amp;  Crystal Color: Blue Zircon</v>
      </c>
      <c r="B134" s="54" t="str">
        <f>'Copy paste to Here'!C138</f>
        <v>MCD624</v>
      </c>
      <c r="C134" s="54" t="s">
        <v>792</v>
      </c>
      <c r="D134" s="55">
        <f>'Orignal Invoice'!B139</f>
        <v>3</v>
      </c>
      <c r="E134" s="56">
        <f>'Shipping Invoice'!J138*$N$1</f>
        <v>2.39</v>
      </c>
      <c r="F134" s="56">
        <f t="shared" si="3"/>
        <v>7.17</v>
      </c>
      <c r="G134" s="57">
        <f t="shared" si="4"/>
        <v>53.536000000000001</v>
      </c>
      <c r="H134" s="60">
        <f t="shared" si="5"/>
        <v>160.608</v>
      </c>
    </row>
    <row r="135" spans="1:8" s="59" customFormat="1" ht="36">
      <c r="A135" s="53" t="str">
        <f>IF((LEN('Copy paste to Here'!G139))&gt;5,((CONCATENATE('Copy paste to Here'!G139," &amp; ",'Copy paste to Here'!D139,"  &amp;  ",'Copy paste to Here'!E139))),"Empty Cell")</f>
        <v>Surgical steel belly banana, 14g (1.6mm) with an 8mm jewel ball and a horizontally dangling plain infinity symbol - length 3/8'' (10mm) &amp; Length: 10mm  &amp;  Crystal Color: Fuchsia</v>
      </c>
      <c r="B135" s="54" t="str">
        <f>'Copy paste to Here'!C139</f>
        <v>MCD624</v>
      </c>
      <c r="C135" s="54" t="s">
        <v>792</v>
      </c>
      <c r="D135" s="55">
        <f>'Orignal Invoice'!B140</f>
        <v>3</v>
      </c>
      <c r="E135" s="56">
        <f>'Shipping Invoice'!J139*$N$1</f>
        <v>2.39</v>
      </c>
      <c r="F135" s="56">
        <f t="shared" si="3"/>
        <v>7.17</v>
      </c>
      <c r="G135" s="57">
        <f t="shared" si="4"/>
        <v>53.536000000000001</v>
      </c>
      <c r="H135" s="60">
        <f t="shared" si="5"/>
        <v>160.608</v>
      </c>
    </row>
    <row r="136" spans="1:8" s="59" customFormat="1" ht="36">
      <c r="A136" s="53" t="str">
        <f>IF((LEN('Copy paste to Here'!G140))&gt;5,((CONCATENATE('Copy paste to Here'!G140," &amp; ",'Copy paste to Here'!D140,"  &amp;  ",'Copy paste to Here'!E140))),"Empty Cell")</f>
        <v>Surgical steel belly banana, 14g (1.6mm) with an 8mm prong set CZ stone and a dangling round Swarovski crystal &amp; Color: # 1 in picture  &amp;  Length: 10mm</v>
      </c>
      <c r="B136" s="54" t="str">
        <f>'Copy paste to Here'!C140</f>
        <v>MCD718</v>
      </c>
      <c r="C136" s="54" t="s">
        <v>841</v>
      </c>
      <c r="D136" s="55">
        <f>'Orignal Invoice'!B141</f>
        <v>10</v>
      </c>
      <c r="E136" s="56">
        <f>'Shipping Invoice'!J140*$N$1</f>
        <v>2.78</v>
      </c>
      <c r="F136" s="56">
        <f t="shared" si="3"/>
        <v>27.799999999999997</v>
      </c>
      <c r="G136" s="57">
        <f t="shared" si="4"/>
        <v>62.271999999999991</v>
      </c>
      <c r="H136" s="60">
        <f t="shared" si="5"/>
        <v>622.71999999999991</v>
      </c>
    </row>
    <row r="137" spans="1:8" s="59" customFormat="1" ht="36">
      <c r="A137" s="53" t="str">
        <f>IF((LEN('Copy paste to Here'!G141))&gt;5,((CONCATENATE('Copy paste to Here'!G141," &amp; ",'Copy paste to Here'!D141,"  &amp;  ",'Copy paste to Here'!E141))),"Empty Cell")</f>
        <v>Surgical steel belly banana, 14g (1.6mm) with an 8mm bezel set jewel ball and a dangling vintage moon with a single star - length 3/8'' (10mm) &amp; Length: 10mm  &amp;  Crystal Color: Clear</v>
      </c>
      <c r="B137" s="54" t="str">
        <f>'Copy paste to Here'!C141</f>
        <v>MCD730</v>
      </c>
      <c r="C137" s="54" t="s">
        <v>795</v>
      </c>
      <c r="D137" s="55">
        <f>'Orignal Invoice'!B142</f>
        <v>3</v>
      </c>
      <c r="E137" s="56">
        <f>'Shipping Invoice'!J141*$N$1</f>
        <v>4.2</v>
      </c>
      <c r="F137" s="56">
        <f t="shared" si="3"/>
        <v>12.600000000000001</v>
      </c>
      <c r="G137" s="57">
        <f t="shared" si="4"/>
        <v>94.08</v>
      </c>
      <c r="H137" s="60">
        <f t="shared" si="5"/>
        <v>282.24</v>
      </c>
    </row>
    <row r="138" spans="1:8" s="59" customFormat="1" ht="36">
      <c r="A138" s="53" t="str">
        <f>IF((LEN('Copy paste to Here'!G142))&gt;5,((CONCATENATE('Copy paste to Here'!G142," &amp; ",'Copy paste to Here'!D142,"  &amp;  ",'Copy paste to Here'!E142))),"Empty Cell")</f>
        <v>Surgical steel belly banana, 14g (1.6mm) with an 8mm bezel set jewel ball and a dangling vintage moon with a single star - length 3/8'' (10mm) &amp; Length: 10mm  &amp;  Crystal Color: AB</v>
      </c>
      <c r="B138" s="54" t="str">
        <f>'Copy paste to Here'!C142</f>
        <v>MCD730</v>
      </c>
      <c r="C138" s="54" t="s">
        <v>795</v>
      </c>
      <c r="D138" s="55">
        <f>'Orignal Invoice'!B143</f>
        <v>3</v>
      </c>
      <c r="E138" s="56">
        <f>'Shipping Invoice'!J142*$N$1</f>
        <v>4.2</v>
      </c>
      <c r="F138" s="56">
        <f t="shared" si="3"/>
        <v>12.600000000000001</v>
      </c>
      <c r="G138" s="57">
        <f t="shared" si="4"/>
        <v>94.08</v>
      </c>
      <c r="H138" s="60">
        <f t="shared" si="5"/>
        <v>282.24</v>
      </c>
    </row>
    <row r="139" spans="1:8" s="59" customFormat="1" ht="36">
      <c r="A139" s="53" t="str">
        <f>IF((LEN('Copy paste to Here'!G143))&gt;5,((CONCATENATE('Copy paste to Here'!G143," &amp; ",'Copy paste to Here'!D143,"  &amp;  ",'Copy paste to Here'!E143))),"Empty Cell")</f>
        <v>Surgical steel belly banana, 14g (1.6mm) with an 8mm bezel set jewel ball and a dangling vintage moon with a single star - length 3/8'' (10mm) &amp; Length: 10mm  &amp;  Crystal Color: Sapphire</v>
      </c>
      <c r="B139" s="54" t="str">
        <f>'Copy paste to Here'!C143</f>
        <v>MCD730</v>
      </c>
      <c r="C139" s="54" t="s">
        <v>795</v>
      </c>
      <c r="D139" s="55">
        <f>'Orignal Invoice'!B144</f>
        <v>3</v>
      </c>
      <c r="E139" s="56">
        <f>'Shipping Invoice'!J143*$N$1</f>
        <v>4.2</v>
      </c>
      <c r="F139" s="56">
        <f t="shared" si="3"/>
        <v>12.600000000000001</v>
      </c>
      <c r="G139" s="57">
        <f t="shared" si="4"/>
        <v>94.08</v>
      </c>
      <c r="H139" s="60">
        <f t="shared" si="5"/>
        <v>282.24</v>
      </c>
    </row>
    <row r="140" spans="1:8" s="59" customFormat="1" ht="36">
      <c r="A140" s="53" t="str">
        <f>IF((LEN('Copy paste to Here'!G144))&gt;5,((CONCATENATE('Copy paste to Here'!G144," &amp; ",'Copy paste to Here'!D144,"  &amp;  ",'Copy paste to Here'!E144))),"Empty Cell")</f>
        <v>Surgical steel belly banana, 14g (1.6mm) with an 8mm bezel set jewel ball and a dangling vintage moon with a single star - length 3/8'' (10mm) &amp; Length: 10mm  &amp;  Crystal Color: Blue Zircon</v>
      </c>
      <c r="B140" s="54" t="str">
        <f>'Copy paste to Here'!C144</f>
        <v>MCD730</v>
      </c>
      <c r="C140" s="54" t="s">
        <v>795</v>
      </c>
      <c r="D140" s="55">
        <f>'Orignal Invoice'!B145</f>
        <v>3</v>
      </c>
      <c r="E140" s="56">
        <f>'Shipping Invoice'!J144*$N$1</f>
        <v>4.2</v>
      </c>
      <c r="F140" s="56">
        <f t="shared" si="3"/>
        <v>12.600000000000001</v>
      </c>
      <c r="G140" s="57">
        <f t="shared" si="4"/>
        <v>94.08</v>
      </c>
      <c r="H140" s="60">
        <f t="shared" si="5"/>
        <v>282.24</v>
      </c>
    </row>
    <row r="141" spans="1:8" s="59" customFormat="1" ht="36">
      <c r="A141" s="53" t="str">
        <f>IF((LEN('Copy paste to Here'!G145))&gt;5,((CONCATENATE('Copy paste to Here'!G145," &amp; ",'Copy paste to Here'!D145,"  &amp;  ",'Copy paste to Here'!E145))),"Empty Cell")</f>
        <v>Surgical steel belly banana, 14g (1.6mm) with an 8mm bezel set jewel ball and a dangling vintage moon with a single star - length 3/8'' (10mm) &amp; Length: 10mm  &amp;  Crystal Color: Fuchsia</v>
      </c>
      <c r="B141" s="54" t="str">
        <f>'Copy paste to Here'!C145</f>
        <v>MCD730</v>
      </c>
      <c r="C141" s="54" t="s">
        <v>795</v>
      </c>
      <c r="D141" s="55">
        <f>'Orignal Invoice'!B146</f>
        <v>3</v>
      </c>
      <c r="E141" s="56">
        <f>'Shipping Invoice'!J145*$N$1</f>
        <v>4.2</v>
      </c>
      <c r="F141" s="56">
        <f t="shared" si="3"/>
        <v>12.600000000000001</v>
      </c>
      <c r="G141" s="57">
        <f t="shared" si="4"/>
        <v>94.08</v>
      </c>
      <c r="H141" s="60">
        <f t="shared" si="5"/>
        <v>282.24</v>
      </c>
    </row>
    <row r="142" spans="1:8" s="59" customFormat="1" ht="48">
      <c r="A142" s="53" t="str">
        <f>IF((LEN('Copy paste to Here'!G146))&gt;5,((CONCATENATE('Copy paste to Here'!G146," &amp; ",'Copy paste to Here'!D146,"  &amp;  ",'Copy paste to Here'!E146))),"Empty Cell")</f>
        <v>Surgical steel belly banana, 14g (1.6mm) with an 8mm bezel set jewel ball and dangling butterfly with crystals on the body (dangling is made from silver plated brass) &amp; Length: 10mm  &amp;  Crystal Color: Clear</v>
      </c>
      <c r="B142" s="54" t="str">
        <f>'Copy paste to Here'!C146</f>
        <v>MCD760</v>
      </c>
      <c r="C142" s="54" t="s">
        <v>796</v>
      </c>
      <c r="D142" s="55">
        <f>'Orignal Invoice'!B147</f>
        <v>1</v>
      </c>
      <c r="E142" s="56">
        <f>'Shipping Invoice'!J146*$N$1</f>
        <v>2.61</v>
      </c>
      <c r="F142" s="56">
        <f t="shared" si="3"/>
        <v>2.61</v>
      </c>
      <c r="G142" s="57">
        <f t="shared" si="4"/>
        <v>58.463999999999992</v>
      </c>
      <c r="H142" s="60">
        <f t="shared" si="5"/>
        <v>58.463999999999992</v>
      </c>
    </row>
    <row r="143" spans="1:8" s="59" customFormat="1" ht="48">
      <c r="A143" s="53" t="str">
        <f>IF((LEN('Copy paste to Here'!G147))&gt;5,((CONCATENATE('Copy paste to Here'!G147," &amp; ",'Copy paste to Here'!D147,"  &amp;  ",'Copy paste to Here'!E147))),"Empty Cell")</f>
        <v>Surgical steel belly banana, 14g (1.6mm) with an 8mm bezel set jewel ball and dangling butterfly with crystals on the body (dangling is made from silver plated brass) &amp; Length: 10mm  &amp;  Crystal Color: AB</v>
      </c>
      <c r="B143" s="54" t="str">
        <f>'Copy paste to Here'!C147</f>
        <v>MCD760</v>
      </c>
      <c r="C143" s="54" t="s">
        <v>796</v>
      </c>
      <c r="D143" s="55">
        <f>'Orignal Invoice'!B148</f>
        <v>1</v>
      </c>
      <c r="E143" s="56">
        <f>'Shipping Invoice'!J147*$N$1</f>
        <v>2.61</v>
      </c>
      <c r="F143" s="56">
        <f t="shared" si="3"/>
        <v>2.61</v>
      </c>
      <c r="G143" s="57">
        <f t="shared" si="4"/>
        <v>58.463999999999992</v>
      </c>
      <c r="H143" s="60">
        <f t="shared" si="5"/>
        <v>58.463999999999992</v>
      </c>
    </row>
    <row r="144" spans="1:8" s="59" customFormat="1" ht="48">
      <c r="A144" s="53" t="str">
        <f>IF((LEN('Copy paste to Here'!G148))&gt;5,((CONCATENATE('Copy paste to Here'!G148," &amp; ",'Copy paste to Here'!D148,"  &amp;  ",'Copy paste to Here'!E148))),"Empty Cell")</f>
        <v>Surgical steel belly banana, 14g (1.6mm) with an 8mm bezel set jewel ball and dangling butterfly with crystals on the body (dangling is made from silver plated brass) &amp; Length: 10mm  &amp;  Crystal Color: Sapphire</v>
      </c>
      <c r="B144" s="54" t="str">
        <f>'Copy paste to Here'!C148</f>
        <v>MCD760</v>
      </c>
      <c r="C144" s="54" t="s">
        <v>796</v>
      </c>
      <c r="D144" s="55">
        <f>'Orignal Invoice'!B149</f>
        <v>1</v>
      </c>
      <c r="E144" s="56">
        <f>'Shipping Invoice'!J148*$N$1</f>
        <v>2.61</v>
      </c>
      <c r="F144" s="56">
        <f t="shared" si="3"/>
        <v>2.61</v>
      </c>
      <c r="G144" s="57">
        <f t="shared" si="4"/>
        <v>58.463999999999992</v>
      </c>
      <c r="H144" s="60">
        <f t="shared" si="5"/>
        <v>58.463999999999992</v>
      </c>
    </row>
    <row r="145" spans="1:8" s="59" customFormat="1" ht="48">
      <c r="A145" s="53" t="str">
        <f>IF((LEN('Copy paste to Here'!G149))&gt;5,((CONCATENATE('Copy paste to Here'!G149," &amp; ",'Copy paste to Here'!D149,"  &amp;  ",'Copy paste to Here'!E149))),"Empty Cell")</f>
        <v>Surgical steel belly banana, 14g (1.6mm) with an 8mm bezel set jewel ball and dangling butterfly with crystals on the body (dangling is made from silver plated brass) &amp; Length: 10mm  &amp;  Crystal Color: Blue Zircon</v>
      </c>
      <c r="B145" s="54" t="str">
        <f>'Copy paste to Here'!C149</f>
        <v>MCD760</v>
      </c>
      <c r="C145" s="54" t="s">
        <v>796</v>
      </c>
      <c r="D145" s="55">
        <f>'Orignal Invoice'!B150</f>
        <v>1</v>
      </c>
      <c r="E145" s="56">
        <f>'Shipping Invoice'!J149*$N$1</f>
        <v>2.61</v>
      </c>
      <c r="F145" s="56">
        <f t="shared" si="3"/>
        <v>2.61</v>
      </c>
      <c r="G145" s="57">
        <f t="shared" si="4"/>
        <v>58.463999999999992</v>
      </c>
      <c r="H145" s="60">
        <f t="shared" si="5"/>
        <v>58.463999999999992</v>
      </c>
    </row>
    <row r="146" spans="1:8" s="59" customFormat="1" ht="48">
      <c r="A146" s="53" t="str">
        <f>IF((LEN('Copy paste to Here'!G150))&gt;5,((CONCATENATE('Copy paste to Here'!G150," &amp; ",'Copy paste to Here'!D150,"  &amp;  ",'Copy paste to Here'!E150))),"Empty Cell")</f>
        <v>Surgical steel belly banana, 14g (1.6mm) with an 8mm bezel set jewel ball and dangling butterfly with crystals on the body (dangling is made from silver plated brass) &amp; Length: 10mm  &amp;  Crystal Color: Fuchsia</v>
      </c>
      <c r="B146" s="54" t="str">
        <f>'Copy paste to Here'!C150</f>
        <v>MCD760</v>
      </c>
      <c r="C146" s="54" t="s">
        <v>796</v>
      </c>
      <c r="D146" s="55">
        <f>'Orignal Invoice'!B151</f>
        <v>1</v>
      </c>
      <c r="E146" s="56">
        <f>'Shipping Invoice'!J150*$N$1</f>
        <v>2.61</v>
      </c>
      <c r="F146" s="56">
        <f t="shared" si="3"/>
        <v>2.61</v>
      </c>
      <c r="G146" s="57">
        <f t="shared" si="4"/>
        <v>58.463999999999992</v>
      </c>
      <c r="H146" s="60">
        <f t="shared" si="5"/>
        <v>58.463999999999992</v>
      </c>
    </row>
    <row r="147" spans="1:8" s="59" customFormat="1" ht="48">
      <c r="A147" s="53" t="str">
        <f>IF((LEN('Copy paste to Here'!G151))&gt;5,((CONCATENATE('Copy paste to Here'!G151," &amp; ",'Copy paste to Here'!D151,"  &amp;  ",'Copy paste to Here'!E151))),"Empty Cell")</f>
        <v>Surgical steel belly banana, 14g (1.6mm) with an 8mm bezel set jewel ball and a dangling heart design with crystals on one side - length 3/8'' (10mm) &amp; Length: 10mm  &amp;  Crystal Color: Light Amethyst</v>
      </c>
      <c r="B147" s="54" t="str">
        <f>'Copy paste to Here'!C151</f>
        <v>MCDHRC2</v>
      </c>
      <c r="C147" s="54" t="s">
        <v>798</v>
      </c>
      <c r="D147" s="55">
        <f>'Orignal Invoice'!B152</f>
        <v>2</v>
      </c>
      <c r="E147" s="56">
        <f>'Shipping Invoice'!J151*$N$1</f>
        <v>2.15</v>
      </c>
      <c r="F147" s="56">
        <f t="shared" ref="F147:F156" si="6">D147*E147</f>
        <v>4.3</v>
      </c>
      <c r="G147" s="57">
        <f t="shared" ref="G147:G210" si="7">E147*$E$14</f>
        <v>48.16</v>
      </c>
      <c r="H147" s="60">
        <f t="shared" ref="H147:H210" si="8">D147*G147</f>
        <v>96.32</v>
      </c>
    </row>
    <row r="148" spans="1:8" s="59" customFormat="1" ht="36">
      <c r="A148" s="53" t="str">
        <f>IF((LEN('Copy paste to Here'!G152))&gt;5,((CONCATENATE('Copy paste to Here'!G152," &amp; ",'Copy paste to Here'!D152,"  &amp;  ",'Copy paste to Here'!E152))),"Empty Cell")</f>
        <v>Surgical steel belly banana, 14g (1.6mm) with an 8mm bezel set jewel ball and a dangling heart design with crystals on one side - length 3/8'' (10mm) &amp; Length: 10mm  &amp;  Crystal Color: Amethyst</v>
      </c>
      <c r="B148" s="54" t="str">
        <f>'Copy paste to Here'!C152</f>
        <v>MCDHRC2</v>
      </c>
      <c r="C148" s="54" t="s">
        <v>798</v>
      </c>
      <c r="D148" s="55">
        <f>'Orignal Invoice'!B153</f>
        <v>1</v>
      </c>
      <c r="E148" s="56">
        <f>'Shipping Invoice'!J152*$N$1</f>
        <v>2.15</v>
      </c>
      <c r="F148" s="56">
        <f t="shared" si="6"/>
        <v>2.15</v>
      </c>
      <c r="G148" s="57">
        <f t="shared" si="7"/>
        <v>48.16</v>
      </c>
      <c r="H148" s="60">
        <f t="shared" si="8"/>
        <v>48.16</v>
      </c>
    </row>
    <row r="149" spans="1:8" s="59" customFormat="1" ht="36">
      <c r="A149" s="53" t="str">
        <f>IF((LEN('Copy paste to Here'!G153))&gt;5,((CONCATENATE('Copy paste to Here'!G153," &amp; ",'Copy paste to Here'!D153,"  &amp;  ",'Copy paste to Here'!E153))),"Empty Cell")</f>
        <v>Surgical steel belly banana, 14g (1.6mm) with an 8mm bezel set jewel ball and a dangling heart design with crystals on one side - length 3/8'' (10mm) &amp; Length: 10mm  &amp;  Crystal Color: Fuchsia</v>
      </c>
      <c r="B149" s="54" t="str">
        <f>'Copy paste to Here'!C153</f>
        <v>MCDHRC2</v>
      </c>
      <c r="C149" s="54" t="s">
        <v>798</v>
      </c>
      <c r="D149" s="55">
        <f>'Orignal Invoice'!B154</f>
        <v>2</v>
      </c>
      <c r="E149" s="56">
        <f>'Shipping Invoice'!J153*$N$1</f>
        <v>2.15</v>
      </c>
      <c r="F149" s="56">
        <f t="shared" si="6"/>
        <v>4.3</v>
      </c>
      <c r="G149" s="57">
        <f t="shared" si="7"/>
        <v>48.16</v>
      </c>
      <c r="H149" s="60">
        <f t="shared" si="8"/>
        <v>96.32</v>
      </c>
    </row>
    <row r="150" spans="1:8" s="59" customFormat="1" ht="36">
      <c r="A150" s="53" t="str">
        <f>IF((LEN('Copy paste to Here'!G154))&gt;5,((CONCATENATE('Copy paste to Here'!G154," &amp; ",'Copy paste to Here'!D154,"  &amp;  ",'Copy paste to Here'!E154))),"Empty Cell")</f>
        <v>Gold anodized 316L steel belly banana, 14g (1.6mm) with an 8mm round prong set CZ stone and a dangling butterfly with CZ stones &amp; Length: 10mm  &amp;  Cz Color: Rose</v>
      </c>
      <c r="B150" s="54" t="str">
        <f>'Copy paste to Here'!C154</f>
        <v>MDGZ1</v>
      </c>
      <c r="C150" s="54" t="s">
        <v>799</v>
      </c>
      <c r="D150" s="55">
        <f>'Orignal Invoice'!B155</f>
        <v>20</v>
      </c>
      <c r="E150" s="56">
        <f>'Shipping Invoice'!J154*$N$1</f>
        <v>5.37</v>
      </c>
      <c r="F150" s="56">
        <f t="shared" si="6"/>
        <v>107.4</v>
      </c>
      <c r="G150" s="57">
        <f t="shared" si="7"/>
        <v>120.288</v>
      </c>
      <c r="H150" s="60">
        <f t="shared" si="8"/>
        <v>2405.7599999999998</v>
      </c>
    </row>
    <row r="151" spans="1:8" s="59" customFormat="1" ht="36">
      <c r="A151" s="53" t="str">
        <f>IF((LEN('Copy paste to Here'!G155))&gt;5,((CONCATENATE('Copy paste to Here'!G155," &amp; ",'Copy paste to Here'!D155,"  &amp;  ",'Copy paste to Here'!E155))),"Empty Cell")</f>
        <v>Gold anodized 316L steel belly banana, 14g (1.6mm) with an 8mm round prong set CZ stone and a dangling 8mm prong set round CZ stone &amp; Length: 10mm  &amp;  Cz Color: Clear</v>
      </c>
      <c r="B151" s="54" t="str">
        <f>'Copy paste to Here'!C155</f>
        <v>MDGZ519</v>
      </c>
      <c r="C151" s="54" t="s">
        <v>801</v>
      </c>
      <c r="D151" s="55">
        <f>'Orignal Invoice'!B156</f>
        <v>10</v>
      </c>
      <c r="E151" s="56">
        <f>'Shipping Invoice'!J155*$N$1</f>
        <v>5.83</v>
      </c>
      <c r="F151" s="56">
        <f t="shared" si="6"/>
        <v>58.3</v>
      </c>
      <c r="G151" s="57">
        <f t="shared" si="7"/>
        <v>130.59199999999998</v>
      </c>
      <c r="H151" s="60">
        <f t="shared" si="8"/>
        <v>1305.9199999999998</v>
      </c>
    </row>
    <row r="152" spans="1:8" s="59" customFormat="1" ht="36">
      <c r="A152" s="53" t="str">
        <f>IF((LEN('Copy paste to Here'!G156))&gt;5,((CONCATENATE('Copy paste to Here'!G156," &amp; ",'Copy paste to Here'!D156,"  &amp;  ",'Copy paste to Here'!E156))),"Empty Cell")</f>
        <v>Gold anodized 316L steel belly banana, 14g (1.6mm) with an 8mm round prong set CZ stone and a dangling 8mm prong set round CZ stone &amp; Length: 10mm  &amp;  Cz Color: Rose</v>
      </c>
      <c r="B152" s="54" t="str">
        <f>'Copy paste to Here'!C156</f>
        <v>MDGZ519</v>
      </c>
      <c r="C152" s="54" t="s">
        <v>801</v>
      </c>
      <c r="D152" s="55">
        <f>'Orignal Invoice'!B157</f>
        <v>10</v>
      </c>
      <c r="E152" s="56">
        <f>'Shipping Invoice'!J156*$N$1</f>
        <v>5.83</v>
      </c>
      <c r="F152" s="56">
        <f t="shared" si="6"/>
        <v>58.3</v>
      </c>
      <c r="G152" s="57">
        <f t="shared" si="7"/>
        <v>130.59199999999998</v>
      </c>
      <c r="H152" s="60">
        <f t="shared" si="8"/>
        <v>1305.9199999999998</v>
      </c>
    </row>
    <row r="153" spans="1:8" s="59" customFormat="1" ht="36">
      <c r="A153" s="53" t="str">
        <f>IF((LEN('Copy paste to Here'!G157))&gt;5,((CONCATENATE('Copy paste to Here'!G157," &amp; ",'Copy paste to Here'!D157,"  &amp;  ",'Copy paste to Here'!E157))),"Empty Cell")</f>
        <v>Gold anodized 316L steel belly banana, 14g (1.6mm) with an 8mm round prong set CZ stone and a dangling 8mm prong set round CZ stone &amp; Length: 10mm  &amp;  Cz Color: Lavender</v>
      </c>
      <c r="B153" s="54" t="str">
        <f>'Copy paste to Here'!C157</f>
        <v>MDGZ519</v>
      </c>
      <c r="C153" s="54" t="s">
        <v>801</v>
      </c>
      <c r="D153" s="55">
        <f>'Orignal Invoice'!B158</f>
        <v>10</v>
      </c>
      <c r="E153" s="56">
        <f>'Shipping Invoice'!J157*$N$1</f>
        <v>5.83</v>
      </c>
      <c r="F153" s="56">
        <f t="shared" si="6"/>
        <v>58.3</v>
      </c>
      <c r="G153" s="57">
        <f t="shared" si="7"/>
        <v>130.59199999999998</v>
      </c>
      <c r="H153" s="60">
        <f t="shared" si="8"/>
        <v>1305.9199999999998</v>
      </c>
    </row>
    <row r="154" spans="1:8" s="59" customFormat="1" ht="60">
      <c r="A154" s="53" t="str">
        <f>IF((LEN('Copy paste to Here'!G158))&gt;5,((CONCATENATE('Copy paste to Here'!G158," &amp; ",'Copy paste to Here'!D158,"  &amp;  ",'Copy paste to Here'!E158))),"Empty Cell")</f>
        <v>Gold anodized 316L steel belly banana, 1.6mm (14g) with 5mm upper ball and 8mm prong set round Cubic Zirconia (CZ) stone with 6*10mm and 9*15mm dangling drop shape crystal (cup part is made from gold plated brass) &amp; Length: 10mm  &amp;  Size: 6x10mm</v>
      </c>
      <c r="B154" s="54" t="str">
        <f>'Copy paste to Here'!C158</f>
        <v>MDK710</v>
      </c>
      <c r="C154" s="54" t="s">
        <v>842</v>
      </c>
      <c r="D154" s="55">
        <f>'Orignal Invoice'!B159</f>
        <v>35</v>
      </c>
      <c r="E154" s="56">
        <f>'Shipping Invoice'!J158*$N$1</f>
        <v>4.28</v>
      </c>
      <c r="F154" s="56">
        <f t="shared" si="6"/>
        <v>149.80000000000001</v>
      </c>
      <c r="G154" s="57">
        <f t="shared" si="7"/>
        <v>95.872</v>
      </c>
      <c r="H154" s="60">
        <f t="shared" si="8"/>
        <v>3355.52</v>
      </c>
    </row>
    <row r="155" spans="1:8" s="59" customFormat="1" ht="48">
      <c r="A155" s="53" t="str">
        <f>IF((LEN('Copy paste to Here'!G159))&gt;5,((CONCATENATE('Copy paste to Here'!G159," &amp; ",'Copy paste to Here'!D159,"  &amp;  ",'Copy paste to Here'!E159))),"Empty Cell")</f>
        <v>Gold anodized 316L steel belly banana, 1.6mm (14g) with 5mm upper ball and 8mm prong set round Cubic Zirconia (CZ) stone with 10mm and 14mm dangling heart shape crystal (cup part is made from gold plated brass) &amp; Length: 10mm  &amp;  Size: 10mm</v>
      </c>
      <c r="B155" s="54" t="str">
        <f>'Copy paste to Here'!C159</f>
        <v>MDK715</v>
      </c>
      <c r="C155" s="54" t="s">
        <v>843</v>
      </c>
      <c r="D155" s="55">
        <f>'Orignal Invoice'!B160</f>
        <v>35</v>
      </c>
      <c r="E155" s="56">
        <f>'Shipping Invoice'!J159*$N$1</f>
        <v>4.3099999999999996</v>
      </c>
      <c r="F155" s="56">
        <f t="shared" si="6"/>
        <v>150.85</v>
      </c>
      <c r="G155" s="57">
        <f t="shared" si="7"/>
        <v>96.543999999999983</v>
      </c>
      <c r="H155" s="60">
        <f t="shared" si="8"/>
        <v>3379.0399999999995</v>
      </c>
    </row>
    <row r="156" spans="1:8" s="59" customFormat="1" ht="48">
      <c r="A156" s="53" t="str">
        <f>IF((LEN('Copy paste to Here'!G160))&gt;5,((CONCATENATE('Copy paste to Here'!G160," &amp; ",'Copy paste to Here'!D160,"  &amp;  ",'Copy paste to Here'!E160))),"Empty Cell")</f>
        <v>Gold anodized 316L steel belly banana, 1.6mm (14g) with 5mm upper ball and 8mm prong set round Cubic Zirconia (CZ) stone with 8mm and 12mm dangling round Swarovski crystal (cup part is made from gold plated brass) &amp; Length: 10mm  &amp;  Size: 8mm</v>
      </c>
      <c r="B156" s="54" t="str">
        <f>'Copy paste to Here'!C160</f>
        <v>MDK718</v>
      </c>
      <c r="C156" s="54" t="s">
        <v>844</v>
      </c>
      <c r="D156" s="55">
        <f>'Orignal Invoice'!B161</f>
        <v>10</v>
      </c>
      <c r="E156" s="56">
        <f>'Shipping Invoice'!J160*$N$1</f>
        <v>3.96</v>
      </c>
      <c r="F156" s="56">
        <f t="shared" si="6"/>
        <v>39.6</v>
      </c>
      <c r="G156" s="57">
        <f t="shared" si="7"/>
        <v>88.703999999999994</v>
      </c>
      <c r="H156" s="60">
        <f t="shared" si="8"/>
        <v>887.04</v>
      </c>
    </row>
    <row r="157" spans="1:8" s="59" customFormat="1" ht="48">
      <c r="A157" s="53" t="str">
        <f>IF((LEN('Copy paste to Here'!G161))&gt;5,((CONCATENATE('Copy paste to Here'!G161," &amp; ",'Copy paste to Here'!D161,"  &amp;  ",'Copy paste to Here'!E161))),"Empty Cell")</f>
        <v xml:space="preserve">Rose gold plated 316l steel belly banana, 14g (1.6mm) with a lower 8mm prong set cubic zirconia stone and a dangling heart shape with round CZ stone in the middle (dangling part is made from rose gold plated brass) &amp; Length: 10mm  &amp;  </v>
      </c>
      <c r="B157" s="54" t="str">
        <f>'Copy paste to Here'!C161</f>
        <v>MDRZ419</v>
      </c>
      <c r="C157" s="54" t="s">
        <v>810</v>
      </c>
      <c r="D157" s="55">
        <f>'Orignal Invoice'!B162</f>
        <v>20</v>
      </c>
      <c r="E157" s="56">
        <f>'Shipping Invoice'!J161*$N$1</f>
        <v>5.7</v>
      </c>
      <c r="F157" s="56">
        <f t="shared" ref="F157:F210" si="9">D157*E157</f>
        <v>114</v>
      </c>
      <c r="G157" s="57">
        <f t="shared" si="7"/>
        <v>127.67999999999999</v>
      </c>
      <c r="H157" s="60">
        <f t="shared" si="8"/>
        <v>2553.6</v>
      </c>
    </row>
    <row r="158" spans="1:8" s="59" customFormat="1" ht="48">
      <c r="A158" s="53" t="str">
        <f>IF((LEN('Copy paste to Here'!G162))&gt;5,((CONCATENATE('Copy paste to Here'!G162," &amp; ",'Copy paste to Here'!D162,"  &amp;  ",'Copy paste to Here'!E162))),"Empty Cell")</f>
        <v xml:space="preserve">Display box with 52 pcs. of 925 sterling silver nose bones, 22g (0.6mm) with 1.5mm round clear crystal tops (in standard packing or in vacuum sealed packing to prevent tarnishing) &amp; Packing Option: Standard Package  &amp;  </v>
      </c>
      <c r="B158" s="54" t="str">
        <f>'Copy paste to Here'!C162</f>
        <v>NBRDBXC</v>
      </c>
      <c r="C158" s="54" t="s">
        <v>812</v>
      </c>
      <c r="D158" s="55">
        <f>'Orignal Invoice'!B163</f>
        <v>1</v>
      </c>
      <c r="E158" s="56">
        <f>'Shipping Invoice'!J162*$N$1</f>
        <v>20.9</v>
      </c>
      <c r="F158" s="56">
        <f t="shared" si="9"/>
        <v>20.9</v>
      </c>
      <c r="G158" s="57">
        <f t="shared" si="7"/>
        <v>468.15999999999991</v>
      </c>
      <c r="H158" s="60">
        <f t="shared" si="8"/>
        <v>468.15999999999991</v>
      </c>
    </row>
    <row r="159" spans="1:8" s="59" customFormat="1">
      <c r="A159" s="53" t="str">
        <f>IF((LEN('Copy paste to Here'!G163))&gt;5,((CONCATENATE('Copy paste to Here'!G163," &amp; ",'Copy paste to Here'!D163,"  &amp;  ",'Copy paste to Here'!E163))),"Empty Cell")</f>
        <v xml:space="preserve">925 silver seamless nose hoop, 18g (1mm) &amp; Size: 10mm  &amp;  </v>
      </c>
      <c r="B159" s="54" t="str">
        <f>'Copy paste to Here'!C163</f>
        <v>NR31</v>
      </c>
      <c r="C159" s="54" t="s">
        <v>845</v>
      </c>
      <c r="D159" s="55">
        <f>'Orignal Invoice'!B164</f>
        <v>300</v>
      </c>
      <c r="E159" s="56">
        <f>'Shipping Invoice'!J163*$N$1</f>
        <v>1.03</v>
      </c>
      <c r="F159" s="56">
        <f t="shared" si="9"/>
        <v>309</v>
      </c>
      <c r="G159" s="57">
        <f t="shared" si="7"/>
        <v>23.071999999999999</v>
      </c>
      <c r="H159" s="60">
        <f t="shared" si="8"/>
        <v>6921.5999999999995</v>
      </c>
    </row>
    <row r="160" spans="1:8" s="59" customFormat="1" ht="24">
      <c r="A160" s="53" t="str">
        <f>IF((LEN('Copy paste to Here'!G164))&gt;5,((CONCATENATE('Copy paste to Here'!G164," &amp; ",'Copy paste to Here'!D164,"  &amp;  ",'Copy paste to Here'!E164))),"Empty Cell")</f>
        <v xml:space="preserve">Clear acrylic nose stud, 20g (0.8mm) with a 1.5mm round crystal top &amp; Crystal Color: Clear  &amp;  </v>
      </c>
      <c r="B160" s="54" t="str">
        <f>'Copy paste to Here'!C164</f>
        <v>NSAC2</v>
      </c>
      <c r="C160" s="54" t="s">
        <v>816</v>
      </c>
      <c r="D160" s="55">
        <f>'Orignal Invoice'!B165</f>
        <v>105</v>
      </c>
      <c r="E160" s="56">
        <f>'Shipping Invoice'!J164*$N$1</f>
        <v>0.3</v>
      </c>
      <c r="F160" s="56">
        <f t="shared" si="9"/>
        <v>31.5</v>
      </c>
      <c r="G160" s="57">
        <f t="shared" si="7"/>
        <v>6.72</v>
      </c>
      <c r="H160" s="60">
        <f t="shared" si="8"/>
        <v>705.6</v>
      </c>
    </row>
    <row r="161" spans="1:8" s="59" customFormat="1" ht="24">
      <c r="A161" s="53" t="str">
        <f>IF((LEN('Copy paste to Here'!G165))&gt;5,((CONCATENATE('Copy paste to Here'!G165," &amp; ",'Copy paste to Here'!D165,"  &amp;  ",'Copy paste to Here'!E165))),"Empty Cell")</f>
        <v xml:space="preserve">Clear acrylic nose stud, 20g (0.8mm) with a 1.5mm round crystal top &amp; Crystal Color: AB  &amp;  </v>
      </c>
      <c r="B161" s="54" t="str">
        <f>'Copy paste to Here'!C165</f>
        <v>NSAC2</v>
      </c>
      <c r="C161" s="54" t="s">
        <v>816</v>
      </c>
      <c r="D161" s="55">
        <f>'Orignal Invoice'!B166</f>
        <v>60</v>
      </c>
      <c r="E161" s="56">
        <f>'Shipping Invoice'!J165*$N$1</f>
        <v>0.3</v>
      </c>
      <c r="F161" s="56">
        <f t="shared" si="9"/>
        <v>18</v>
      </c>
      <c r="G161" s="57">
        <f t="shared" si="7"/>
        <v>6.72</v>
      </c>
      <c r="H161" s="60">
        <f t="shared" si="8"/>
        <v>403.2</v>
      </c>
    </row>
    <row r="162" spans="1:8" s="59" customFormat="1" ht="24">
      <c r="A162" s="53" t="str">
        <f>IF((LEN('Copy paste to Here'!G166))&gt;5,((CONCATENATE('Copy paste to Here'!G166," &amp; ",'Copy paste to Here'!D166,"  &amp;  ",'Copy paste to Here'!E166))),"Empty Cell")</f>
        <v xml:space="preserve">Clear acrylic nose stud, 20g (0.8mm) with a 1.5mm round crystal top &amp; Crystal Color: Sapphire  &amp;  </v>
      </c>
      <c r="B162" s="54" t="str">
        <f>'Copy paste to Here'!C166</f>
        <v>NSAC2</v>
      </c>
      <c r="C162" s="54" t="s">
        <v>816</v>
      </c>
      <c r="D162" s="55">
        <f>'Orignal Invoice'!B167</f>
        <v>10</v>
      </c>
      <c r="E162" s="56">
        <f>'Shipping Invoice'!J166*$N$1</f>
        <v>0.3</v>
      </c>
      <c r="F162" s="56">
        <f t="shared" si="9"/>
        <v>3</v>
      </c>
      <c r="G162" s="57">
        <f t="shared" si="7"/>
        <v>6.72</v>
      </c>
      <c r="H162" s="60">
        <f t="shared" si="8"/>
        <v>67.2</v>
      </c>
    </row>
    <row r="163" spans="1:8" s="59" customFormat="1" ht="24">
      <c r="A163" s="53" t="str">
        <f>IF((LEN('Copy paste to Here'!G167))&gt;5,((CONCATENATE('Copy paste to Here'!G167," &amp; ",'Copy paste to Here'!D167,"  &amp;  ",'Copy paste to Here'!E167))),"Empty Cell")</f>
        <v xml:space="preserve">Clear acrylic nose stud, 20g (0.8mm) with a 1.5mm round crystal top &amp; Crystal Color: Aquamarine  &amp;  </v>
      </c>
      <c r="B163" s="54" t="str">
        <f>'Copy paste to Here'!C167</f>
        <v>NSAC2</v>
      </c>
      <c r="C163" s="54" t="s">
        <v>816</v>
      </c>
      <c r="D163" s="55">
        <f>'Orignal Invoice'!B168</f>
        <v>10</v>
      </c>
      <c r="E163" s="56">
        <f>'Shipping Invoice'!J167*$N$1</f>
        <v>0.3</v>
      </c>
      <c r="F163" s="56">
        <f t="shared" si="9"/>
        <v>3</v>
      </c>
      <c r="G163" s="57">
        <f t="shared" si="7"/>
        <v>6.72</v>
      </c>
      <c r="H163" s="60">
        <f t="shared" si="8"/>
        <v>67.2</v>
      </c>
    </row>
    <row r="164" spans="1:8" s="59" customFormat="1" ht="24">
      <c r="A164" s="53" t="str">
        <f>IF((LEN('Copy paste to Here'!G168))&gt;5,((CONCATENATE('Copy paste to Here'!G168," &amp; ",'Copy paste to Here'!D168,"  &amp;  ",'Copy paste to Here'!E168))),"Empty Cell")</f>
        <v xml:space="preserve">Clear acrylic nose stud, 20g (0.8mm) with a 1.5mm round crystal top &amp; Crystal Color: Fuchsia  &amp;  </v>
      </c>
      <c r="B164" s="54" t="str">
        <f>'Copy paste to Here'!C168</f>
        <v>NSAC2</v>
      </c>
      <c r="C164" s="54" t="s">
        <v>816</v>
      </c>
      <c r="D164" s="55">
        <f>'Orignal Invoice'!B169</f>
        <v>10</v>
      </c>
      <c r="E164" s="56">
        <f>'Shipping Invoice'!J168*$N$1</f>
        <v>0.3</v>
      </c>
      <c r="F164" s="56">
        <f t="shared" si="9"/>
        <v>3</v>
      </c>
      <c r="G164" s="57">
        <f t="shared" si="7"/>
        <v>6.72</v>
      </c>
      <c r="H164" s="60">
        <f t="shared" si="8"/>
        <v>67.2</v>
      </c>
    </row>
    <row r="165" spans="1:8" s="59" customFormat="1" ht="24">
      <c r="A165" s="53" t="str">
        <f>IF((LEN('Copy paste to Here'!G169))&gt;5,((CONCATENATE('Copy paste to Here'!G169," &amp; ",'Copy paste to Here'!D169,"  &amp;  ",'Copy paste to Here'!E169))),"Empty Cell")</f>
        <v xml:space="preserve">Clear acrylic nose stud, 20g (0.8mm) with a 1.5mm round crystal top &amp; Crystal Color: Peridot  &amp;  </v>
      </c>
      <c r="B165" s="54" t="str">
        <f>'Copy paste to Here'!C169</f>
        <v>NSAC2</v>
      </c>
      <c r="C165" s="54" t="s">
        <v>816</v>
      </c>
      <c r="D165" s="55">
        <f>'Orignal Invoice'!B170</f>
        <v>21</v>
      </c>
      <c r="E165" s="56">
        <f>'Shipping Invoice'!J169*$N$1</f>
        <v>0.3</v>
      </c>
      <c r="F165" s="56">
        <f t="shared" si="9"/>
        <v>6.3</v>
      </c>
      <c r="G165" s="57">
        <f t="shared" si="7"/>
        <v>6.72</v>
      </c>
      <c r="H165" s="60">
        <f t="shared" si="8"/>
        <v>141.12</v>
      </c>
    </row>
    <row r="166" spans="1:8" s="59" customFormat="1" ht="24">
      <c r="A166" s="53" t="str">
        <f>IF((LEN('Copy paste to Here'!G170))&gt;5,((CONCATENATE('Copy paste to Here'!G170," &amp; ",'Copy paste to Here'!D170,"  &amp;  ",'Copy paste to Here'!E170))),"Empty Cell")</f>
        <v xml:space="preserve">Surgical steel nose screw, 18g (1mm) with a 2mm round crystal top &amp; Crystal Color: Clear  &amp;  </v>
      </c>
      <c r="B166" s="54" t="str">
        <f>'Copy paste to Here'!C170</f>
        <v>NSC18</v>
      </c>
      <c r="C166" s="54" t="s">
        <v>818</v>
      </c>
      <c r="D166" s="55">
        <f>'Orignal Invoice'!B171</f>
        <v>5</v>
      </c>
      <c r="E166" s="56">
        <f>'Shipping Invoice'!J170*$N$1</f>
        <v>0.38</v>
      </c>
      <c r="F166" s="56">
        <f t="shared" si="9"/>
        <v>1.9</v>
      </c>
      <c r="G166" s="57">
        <f t="shared" si="7"/>
        <v>8.5119999999999987</v>
      </c>
      <c r="H166" s="60">
        <f t="shared" si="8"/>
        <v>42.559999999999995</v>
      </c>
    </row>
    <row r="167" spans="1:8" s="59" customFormat="1" ht="24">
      <c r="A167" s="53" t="str">
        <f>IF((LEN('Copy paste to Here'!G171))&gt;5,((CONCATENATE('Copy paste to Here'!G171," &amp; ",'Copy paste to Here'!D171,"  &amp;  ",'Copy paste to Here'!E171))),"Empty Cell")</f>
        <v xml:space="preserve">Surgical steel nose screw, 18g (1mm) with a 2mm round crystal top &amp; Crystal Color: AB  &amp;  </v>
      </c>
      <c r="B167" s="54" t="str">
        <f>'Copy paste to Here'!C171</f>
        <v>NSC18</v>
      </c>
      <c r="C167" s="54" t="s">
        <v>818</v>
      </c>
      <c r="D167" s="55">
        <f>'Orignal Invoice'!B172</f>
        <v>20</v>
      </c>
      <c r="E167" s="56">
        <f>'Shipping Invoice'!J171*$N$1</f>
        <v>0.38</v>
      </c>
      <c r="F167" s="56">
        <f t="shared" si="9"/>
        <v>7.6</v>
      </c>
      <c r="G167" s="57">
        <f t="shared" si="7"/>
        <v>8.5119999999999987</v>
      </c>
      <c r="H167" s="60">
        <f t="shared" si="8"/>
        <v>170.23999999999998</v>
      </c>
    </row>
    <row r="168" spans="1:8" s="59" customFormat="1" ht="24">
      <c r="A168" s="53" t="str">
        <f>IF((LEN('Copy paste to Here'!G172))&gt;5,((CONCATENATE('Copy paste to Here'!G172," &amp; ",'Copy paste to Here'!D172,"  &amp;  ",'Copy paste to Here'!E172))),"Empty Cell")</f>
        <v xml:space="preserve">Surgical steel nose screw, 18g (1mm) with a 2mm round crystal top &amp; Crystal Color: Sapphire  &amp;  </v>
      </c>
      <c r="B168" s="54" t="str">
        <f>'Copy paste to Here'!C172</f>
        <v>NSC18</v>
      </c>
      <c r="C168" s="54" t="s">
        <v>818</v>
      </c>
      <c r="D168" s="55">
        <f>'Orignal Invoice'!B173</f>
        <v>15</v>
      </c>
      <c r="E168" s="56">
        <f>'Shipping Invoice'!J172*$N$1</f>
        <v>0.38</v>
      </c>
      <c r="F168" s="56">
        <f t="shared" si="9"/>
        <v>5.7</v>
      </c>
      <c r="G168" s="57">
        <f t="shared" si="7"/>
        <v>8.5119999999999987</v>
      </c>
      <c r="H168" s="60">
        <f t="shared" si="8"/>
        <v>127.67999999999998</v>
      </c>
    </row>
    <row r="169" spans="1:8" s="59" customFormat="1" ht="24">
      <c r="A169" s="53" t="str">
        <f>IF((LEN('Copy paste to Here'!G173))&gt;5,((CONCATENATE('Copy paste to Here'!G173," &amp; ",'Copy paste to Here'!D173,"  &amp;  ",'Copy paste to Here'!E173))),"Empty Cell")</f>
        <v xml:space="preserve">Surgical steel nose screw, 18g (1mm) with a 2mm round crystal top &amp; Crystal Color: Aquamarine  &amp;  </v>
      </c>
      <c r="B169" s="54" t="str">
        <f>'Copy paste to Here'!C173</f>
        <v>NSC18</v>
      </c>
      <c r="C169" s="54" t="s">
        <v>818</v>
      </c>
      <c r="D169" s="55">
        <f>'Orignal Invoice'!B174</f>
        <v>30</v>
      </c>
      <c r="E169" s="56">
        <f>'Shipping Invoice'!J173*$N$1</f>
        <v>0.38</v>
      </c>
      <c r="F169" s="56">
        <f t="shared" si="9"/>
        <v>11.4</v>
      </c>
      <c r="G169" s="57">
        <f t="shared" si="7"/>
        <v>8.5119999999999987</v>
      </c>
      <c r="H169" s="60">
        <f t="shared" si="8"/>
        <v>255.35999999999996</v>
      </c>
    </row>
    <row r="170" spans="1:8" s="59" customFormat="1" ht="24">
      <c r="A170" s="53" t="str">
        <f>IF((LEN('Copy paste to Here'!G174))&gt;5,((CONCATENATE('Copy paste to Here'!G174," &amp; ",'Copy paste to Here'!D174,"  &amp;  ",'Copy paste to Here'!E174))),"Empty Cell")</f>
        <v xml:space="preserve">Surgical steel nose screw, 18g (1mm) with a 2mm round crystal top &amp; Crystal Color: Blue Zircon  &amp;  </v>
      </c>
      <c r="B170" s="54" t="str">
        <f>'Copy paste to Here'!C174</f>
        <v>NSC18</v>
      </c>
      <c r="C170" s="54" t="s">
        <v>818</v>
      </c>
      <c r="D170" s="55">
        <f>'Orignal Invoice'!B175</f>
        <v>10</v>
      </c>
      <c r="E170" s="56">
        <f>'Shipping Invoice'!J174*$N$1</f>
        <v>0.38</v>
      </c>
      <c r="F170" s="56">
        <f t="shared" si="9"/>
        <v>3.8</v>
      </c>
      <c r="G170" s="57">
        <f t="shared" si="7"/>
        <v>8.5119999999999987</v>
      </c>
      <c r="H170" s="60">
        <f t="shared" si="8"/>
        <v>85.11999999999999</v>
      </c>
    </row>
    <row r="171" spans="1:8" s="59" customFormat="1" ht="24">
      <c r="A171" s="53" t="str">
        <f>IF((LEN('Copy paste to Here'!G175))&gt;5,((CONCATENATE('Copy paste to Here'!G175," &amp; ",'Copy paste to Here'!D175,"  &amp;  ",'Copy paste to Here'!E175))),"Empty Cell")</f>
        <v xml:space="preserve">Surgical steel nose screw, 18g (1mm) with a 2mm round crystal top &amp; Crystal Color: Amethyst  &amp;  </v>
      </c>
      <c r="B171" s="54" t="str">
        <f>'Copy paste to Here'!C175</f>
        <v>NSC18</v>
      </c>
      <c r="C171" s="54" t="s">
        <v>818</v>
      </c>
      <c r="D171" s="55">
        <f>'Orignal Invoice'!B176</f>
        <v>10</v>
      </c>
      <c r="E171" s="56">
        <f>'Shipping Invoice'!J175*$N$1</f>
        <v>0.38</v>
      </c>
      <c r="F171" s="56">
        <f t="shared" si="9"/>
        <v>3.8</v>
      </c>
      <c r="G171" s="57">
        <f t="shared" si="7"/>
        <v>8.5119999999999987</v>
      </c>
      <c r="H171" s="60">
        <f t="shared" si="8"/>
        <v>85.11999999999999</v>
      </c>
    </row>
    <row r="172" spans="1:8" s="59" customFormat="1" ht="48">
      <c r="A172" s="53" t="str">
        <f>IF((LEN('Copy paste to Here'!G176))&gt;5,((CONCATENATE('Copy paste to Here'!G176," &amp; ",'Copy paste to Here'!D176,"  &amp;  ",'Copy paste to Here'!E176))),"Empty Cell")</f>
        <v xml:space="preserve">Display box with 52 pcs. of 925 sterling silver nose studs, 22g (0.6mm) with 1.5mm clear crystal tops (in standard packing or in vacuum sealed packing to prevent tarnishing) &amp; Packing Option: Standard Package  &amp;  </v>
      </c>
      <c r="B172" s="54" t="str">
        <f>'Copy paste to Here'!C176</f>
        <v>NSRDBXC</v>
      </c>
      <c r="C172" s="54" t="s">
        <v>820</v>
      </c>
      <c r="D172" s="55">
        <f>'Orignal Invoice'!B177</f>
        <v>1</v>
      </c>
      <c r="E172" s="56">
        <f>'Shipping Invoice'!J176*$N$1</f>
        <v>22.19</v>
      </c>
      <c r="F172" s="56">
        <f t="shared" si="9"/>
        <v>22.19</v>
      </c>
      <c r="G172" s="57">
        <f t="shared" si="7"/>
        <v>497.05599999999998</v>
      </c>
      <c r="H172" s="60">
        <f t="shared" si="8"/>
        <v>497.05599999999998</v>
      </c>
    </row>
    <row r="173" spans="1:8" s="59" customFormat="1" ht="24">
      <c r="A173" s="53" t="str">
        <f>IF((LEN('Copy paste to Here'!G177))&gt;5,((CONCATENATE('Copy paste to Here'!G177," &amp; ",'Copy paste to Here'!D177,"  &amp;  ",'Copy paste to Here'!E177))),"Empty Cell")</f>
        <v>Anodized surgical steel nose stud with 2mm round crystal tops &amp; Color: Black  &amp;  Crystal Color: Clear</v>
      </c>
      <c r="B173" s="54" t="str">
        <f>'Copy paste to Here'!C177</f>
        <v>NSTC</v>
      </c>
      <c r="C173" s="54" t="s">
        <v>822</v>
      </c>
      <c r="D173" s="55">
        <f>'Orignal Invoice'!B178</f>
        <v>5</v>
      </c>
      <c r="E173" s="56">
        <f>'Shipping Invoice'!J177*$N$1</f>
        <v>0.7</v>
      </c>
      <c r="F173" s="56">
        <f t="shared" si="9"/>
        <v>3.5</v>
      </c>
      <c r="G173" s="57">
        <f t="shared" si="7"/>
        <v>15.679999999999998</v>
      </c>
      <c r="H173" s="60">
        <f t="shared" si="8"/>
        <v>78.399999999999991</v>
      </c>
    </row>
    <row r="174" spans="1:8" s="59" customFormat="1" ht="24">
      <c r="A174" s="53" t="str">
        <f>IF((LEN('Copy paste to Here'!G178))&gt;5,((CONCATENATE('Copy paste to Here'!G178," &amp; ",'Copy paste to Here'!D178,"  &amp;  ",'Copy paste to Here'!E178))),"Empty Cell")</f>
        <v>Anodized surgical steel nose stud with 2mm round crystal tops &amp; Color: Black  &amp;  Crystal Color: Amethyst</v>
      </c>
      <c r="B174" s="54" t="str">
        <f>'Copy paste to Here'!C178</f>
        <v>NSTC</v>
      </c>
      <c r="C174" s="54" t="s">
        <v>822</v>
      </c>
      <c r="D174" s="55">
        <f>'Orignal Invoice'!B179</f>
        <v>5</v>
      </c>
      <c r="E174" s="56">
        <f>'Shipping Invoice'!J178*$N$1</f>
        <v>0.7</v>
      </c>
      <c r="F174" s="56">
        <f t="shared" si="9"/>
        <v>3.5</v>
      </c>
      <c r="G174" s="57">
        <f t="shared" si="7"/>
        <v>15.679999999999998</v>
      </c>
      <c r="H174" s="60">
        <f t="shared" si="8"/>
        <v>78.399999999999991</v>
      </c>
    </row>
    <row r="175" spans="1:8" s="59" customFormat="1" ht="60">
      <c r="A175" s="53" t="str">
        <f>IF((LEN('Copy paste to Here'!G179))&gt;5,((CONCATENATE('Copy paste to Here'!G179," &amp; ",'Copy paste to Here'!D179,"  &amp;  ",'Copy paste to Here'!E179))),"Empty Cell")</f>
        <v xml:space="preserve">Display box with 52 pcs. of 925 sterling silver ''Bend it yourself'' nose studs, 22g (0.6mm) with crystal flower design tops with round assorted color center crystal (in standard packing or in vacuum sealed packing to prevent tarnishing) &amp; Packing Option: Standard Package  &amp;  </v>
      </c>
      <c r="B175" s="54" t="str">
        <f>'Copy paste to Here'!C179</f>
        <v>NYFLBXS2</v>
      </c>
      <c r="C175" s="54" t="s">
        <v>824</v>
      </c>
      <c r="D175" s="55">
        <f>'Orignal Invoice'!B180</f>
        <v>1</v>
      </c>
      <c r="E175" s="56">
        <f>'Shipping Invoice'!J179*$N$1</f>
        <v>41.54</v>
      </c>
      <c r="F175" s="56">
        <f t="shared" si="9"/>
        <v>41.54</v>
      </c>
      <c r="G175" s="57">
        <f t="shared" si="7"/>
        <v>930.49599999999987</v>
      </c>
      <c r="H175" s="60">
        <f t="shared" si="8"/>
        <v>930.49599999999987</v>
      </c>
    </row>
    <row r="176" spans="1:8" s="59" customFormat="1" ht="48">
      <c r="A176" s="53" t="str">
        <f>IF((LEN('Copy paste to Here'!G180))&gt;5,((CONCATENATE('Copy paste to Here'!G180," &amp; ",'Copy paste to Here'!D180,"  &amp;  ",'Copy paste to Here'!E180))),"Empty Cell")</f>
        <v xml:space="preserve">925 Silver septum clicker with real 18k rose gold plating and with a 16g (1.2mm) 316L steel closure bar with 1 big CZ stones and 4 small CZ stone - length of bar 1/4'' - 5/16'' (6mm to 8mm) &amp; Length: 8mm  &amp;  </v>
      </c>
      <c r="B176" s="54" t="str">
        <f>'Copy paste to Here'!C180</f>
        <v>RSEPQ16</v>
      </c>
      <c r="C176" s="54" t="s">
        <v>825</v>
      </c>
      <c r="D176" s="55">
        <f>'Orignal Invoice'!B181</f>
        <v>5</v>
      </c>
      <c r="E176" s="56">
        <f>'Shipping Invoice'!J180*$N$1</f>
        <v>9.19</v>
      </c>
      <c r="F176" s="56">
        <f t="shared" si="9"/>
        <v>45.949999999999996</v>
      </c>
      <c r="G176" s="57">
        <f t="shared" si="7"/>
        <v>205.85599999999997</v>
      </c>
      <c r="H176" s="60">
        <f t="shared" si="8"/>
        <v>1029.2799999999997</v>
      </c>
    </row>
    <row r="177" spans="1:8" s="59" customFormat="1" ht="25.5">
      <c r="A177" s="53" t="str">
        <f>IF((LEN('Copy paste to Here'!G181))&gt;5,((CONCATENATE('Copy paste to Here'!G181," &amp; ",'Copy paste to Here'!D181,"  &amp;  ",'Copy paste to Here'!E181))),"Empty Cell")</f>
        <v xml:space="preserve">Display box with 36 pcs. of Rose gold plated 925 silver nose screws, 22g (0.6mm) with prong set 1.5mm clear crystals &amp;   &amp;  </v>
      </c>
      <c r="B177" s="54" t="str">
        <f>'Copy paste to Here'!C181</f>
        <v>RSNWPXC</v>
      </c>
      <c r="C177" s="54" t="s">
        <v>826</v>
      </c>
      <c r="D177" s="55">
        <f>'Orignal Invoice'!B182</f>
        <v>1</v>
      </c>
      <c r="E177" s="56">
        <f>'Shipping Invoice'!J181*$N$1</f>
        <v>38.590000000000003</v>
      </c>
      <c r="F177" s="56">
        <f t="shared" si="9"/>
        <v>38.590000000000003</v>
      </c>
      <c r="G177" s="57">
        <f t="shared" si="7"/>
        <v>864.41600000000005</v>
      </c>
      <c r="H177" s="60">
        <f t="shared" si="8"/>
        <v>864.41600000000005</v>
      </c>
    </row>
    <row r="178" spans="1:8" s="59" customFormat="1" ht="24">
      <c r="A178" s="53" t="str">
        <f>IF((LEN('Copy paste to Here'!G182))&gt;5,((CONCATENATE('Copy paste to Here'!G182," &amp; ",'Copy paste to Here'!D182,"  &amp;  ",'Copy paste to Here'!E182))),"Empty Cell")</f>
        <v xml:space="preserve">Rose gold PVD plated annealed surgical steel seamless ring, 18g (1mm) &amp; Length: 8mm  &amp;  </v>
      </c>
      <c r="B178" s="54" t="str">
        <f>'Copy paste to Here'!C182</f>
        <v>SELTT18</v>
      </c>
      <c r="C178" s="54" t="s">
        <v>828</v>
      </c>
      <c r="D178" s="55">
        <f>'Orignal Invoice'!B183</f>
        <v>100</v>
      </c>
      <c r="E178" s="56">
        <f>'Shipping Invoice'!J182*$N$1</f>
        <v>0.93</v>
      </c>
      <c r="F178" s="56">
        <f t="shared" si="9"/>
        <v>93</v>
      </c>
      <c r="G178" s="57">
        <f t="shared" si="7"/>
        <v>20.832000000000001</v>
      </c>
      <c r="H178" s="60">
        <f t="shared" si="8"/>
        <v>2083.2000000000003</v>
      </c>
    </row>
    <row r="179" spans="1:8" s="59" customFormat="1" ht="24">
      <c r="A179" s="53" t="str">
        <f>IF((LEN('Copy paste to Here'!G183))&gt;5,((CONCATENATE('Copy paste to Here'!G183," &amp; ",'Copy paste to Here'!D183,"  &amp;  ",'Copy paste to Here'!E183))),"Empty Cell")</f>
        <v xml:space="preserve">Display box with 36 pcs. of silver nose studs, 22g (0.6mm) with plain silver infinity symbol shaped tops &amp;   &amp;  </v>
      </c>
      <c r="B179" s="54" t="str">
        <f>'Copy paste to Here'!C183</f>
        <v>SXVFN36</v>
      </c>
      <c r="C179" s="54" t="s">
        <v>830</v>
      </c>
      <c r="D179" s="55">
        <f>'Orignal Invoice'!B184</f>
        <v>1</v>
      </c>
      <c r="E179" s="56">
        <f>'Shipping Invoice'!J183*$N$1</f>
        <v>17.489999999999998</v>
      </c>
      <c r="F179" s="56">
        <f t="shared" si="9"/>
        <v>17.489999999999998</v>
      </c>
      <c r="G179" s="57">
        <f t="shared" si="7"/>
        <v>391.77599999999995</v>
      </c>
      <c r="H179" s="60">
        <f t="shared" si="8"/>
        <v>391.77599999999995</v>
      </c>
    </row>
    <row r="180" spans="1:8" s="59" customFormat="1">
      <c r="A180" s="53" t="s">
        <v>856</v>
      </c>
      <c r="B180" s="54">
        <f>'Copy paste to Here'!C184</f>
        <v>0</v>
      </c>
      <c r="C180" s="54"/>
      <c r="D180" s="55"/>
      <c r="E180" s="56"/>
      <c r="F180" s="56">
        <f t="shared" si="9"/>
        <v>0</v>
      </c>
      <c r="G180" s="57">
        <f t="shared" si="7"/>
        <v>0</v>
      </c>
      <c r="H180" s="60">
        <f t="shared" si="8"/>
        <v>0</v>
      </c>
    </row>
    <row r="181" spans="1:8" s="59" customFormat="1">
      <c r="A181" s="53" t="s">
        <v>875</v>
      </c>
      <c r="B181" s="54" t="s">
        <v>857</v>
      </c>
      <c r="C181" s="54"/>
      <c r="D181" s="55">
        <v>20</v>
      </c>
      <c r="E181" s="56">
        <v>0.39058035714285722</v>
      </c>
      <c r="F181" s="56">
        <f t="shared" si="9"/>
        <v>7.8116071428571443</v>
      </c>
      <c r="G181" s="57">
        <f t="shared" si="7"/>
        <v>8.7490000000000006</v>
      </c>
      <c r="H181" s="60">
        <f t="shared" si="8"/>
        <v>174.98000000000002</v>
      </c>
    </row>
    <row r="182" spans="1:8" s="59" customFormat="1">
      <c r="A182" s="53" t="s">
        <v>875</v>
      </c>
      <c r="B182" s="54" t="s">
        <v>857</v>
      </c>
      <c r="C182" s="54"/>
      <c r="D182" s="55">
        <v>300</v>
      </c>
      <c r="E182" s="56">
        <v>0.39058035714285722</v>
      </c>
      <c r="F182" s="56">
        <f t="shared" si="9"/>
        <v>117.17410714285717</v>
      </c>
      <c r="G182" s="57">
        <f t="shared" si="7"/>
        <v>8.7490000000000006</v>
      </c>
      <c r="H182" s="60">
        <f t="shared" si="8"/>
        <v>2624.7000000000003</v>
      </c>
    </row>
    <row r="183" spans="1:8" s="59" customFormat="1">
      <c r="A183" s="53" t="s">
        <v>875</v>
      </c>
      <c r="B183" s="54" t="s">
        <v>857</v>
      </c>
      <c r="C183" s="54"/>
      <c r="D183" s="55">
        <v>15</v>
      </c>
      <c r="E183" s="56">
        <v>0.39058035714285722</v>
      </c>
      <c r="F183" s="56">
        <f t="shared" si="9"/>
        <v>5.858705357142858</v>
      </c>
      <c r="G183" s="57">
        <f t="shared" si="7"/>
        <v>8.7490000000000006</v>
      </c>
      <c r="H183" s="60">
        <f t="shared" si="8"/>
        <v>131.23500000000001</v>
      </c>
    </row>
    <row r="184" spans="1:8" s="59" customFormat="1">
      <c r="A184" s="53" t="s">
        <v>875</v>
      </c>
      <c r="B184" s="54" t="s">
        <v>857</v>
      </c>
      <c r="C184" s="54"/>
      <c r="D184" s="55">
        <v>25</v>
      </c>
      <c r="E184" s="56">
        <v>0.39058035714285722</v>
      </c>
      <c r="F184" s="56">
        <f t="shared" si="9"/>
        <v>9.7645089285714306</v>
      </c>
      <c r="G184" s="57">
        <f t="shared" si="7"/>
        <v>8.7490000000000006</v>
      </c>
      <c r="H184" s="60">
        <f t="shared" si="8"/>
        <v>218.72500000000002</v>
      </c>
    </row>
    <row r="185" spans="1:8" s="59" customFormat="1">
      <c r="A185" s="53" t="s">
        <v>875</v>
      </c>
      <c r="B185" s="54" t="s">
        <v>857</v>
      </c>
      <c r="C185" s="54"/>
      <c r="D185" s="55">
        <v>20</v>
      </c>
      <c r="E185" s="56">
        <v>0.39058035714285722</v>
      </c>
      <c r="F185" s="56">
        <f t="shared" si="9"/>
        <v>7.8116071428571443</v>
      </c>
      <c r="G185" s="57">
        <f t="shared" si="7"/>
        <v>8.7490000000000006</v>
      </c>
      <c r="H185" s="60">
        <f t="shared" si="8"/>
        <v>174.98000000000002</v>
      </c>
    </row>
    <row r="186" spans="1:8" s="59" customFormat="1" ht="25.5">
      <c r="A186" s="53" t="s">
        <v>876</v>
      </c>
      <c r="B186" s="54" t="s">
        <v>858</v>
      </c>
      <c r="C186" s="54"/>
      <c r="D186" s="55">
        <v>100</v>
      </c>
      <c r="E186" s="56">
        <v>0.73609374999999999</v>
      </c>
      <c r="F186" s="56">
        <f t="shared" si="9"/>
        <v>73.609375</v>
      </c>
      <c r="G186" s="57">
        <f t="shared" si="7"/>
        <v>16.488499999999998</v>
      </c>
      <c r="H186" s="60">
        <f t="shared" si="8"/>
        <v>1648.85</v>
      </c>
    </row>
    <row r="187" spans="1:8" s="59" customFormat="1" ht="25.5">
      <c r="A187" s="53" t="s">
        <v>876</v>
      </c>
      <c r="B187" s="54" t="s">
        <v>858</v>
      </c>
      <c r="C187" s="54"/>
      <c r="D187" s="55">
        <v>35</v>
      </c>
      <c r="E187" s="56">
        <v>0.73609374999999999</v>
      </c>
      <c r="F187" s="56">
        <f t="shared" si="9"/>
        <v>25.763281249999999</v>
      </c>
      <c r="G187" s="57">
        <f t="shared" si="7"/>
        <v>16.488499999999998</v>
      </c>
      <c r="H187" s="60">
        <f t="shared" si="8"/>
        <v>577.09749999999997</v>
      </c>
    </row>
    <row r="188" spans="1:8" s="59" customFormat="1" ht="24">
      <c r="A188" s="53" t="s">
        <v>877</v>
      </c>
      <c r="B188" s="54" t="s">
        <v>859</v>
      </c>
      <c r="C188" s="54"/>
      <c r="D188" s="55">
        <v>10</v>
      </c>
      <c r="E188" s="56">
        <v>0.36053571428571424</v>
      </c>
      <c r="F188" s="56">
        <f t="shared" si="9"/>
        <v>3.6053571428571423</v>
      </c>
      <c r="G188" s="57">
        <f t="shared" si="7"/>
        <v>8.0759999999999987</v>
      </c>
      <c r="H188" s="60">
        <f t="shared" si="8"/>
        <v>80.759999999999991</v>
      </c>
    </row>
    <row r="189" spans="1:8" s="59" customFormat="1" ht="24">
      <c r="A189" s="53" t="s">
        <v>877</v>
      </c>
      <c r="B189" s="54" t="s">
        <v>859</v>
      </c>
      <c r="C189" s="54"/>
      <c r="D189" s="55">
        <v>30</v>
      </c>
      <c r="E189" s="56">
        <v>0.36053571428571424</v>
      </c>
      <c r="F189" s="56">
        <f t="shared" si="9"/>
        <v>10.816071428571426</v>
      </c>
      <c r="G189" s="57">
        <f t="shared" si="7"/>
        <v>8.0759999999999987</v>
      </c>
      <c r="H189" s="60">
        <f t="shared" si="8"/>
        <v>242.27999999999997</v>
      </c>
    </row>
    <row r="190" spans="1:8" s="59" customFormat="1" ht="24">
      <c r="A190" s="53" t="s">
        <v>877</v>
      </c>
      <c r="B190" s="54" t="s">
        <v>859</v>
      </c>
      <c r="C190" s="54"/>
      <c r="D190" s="55">
        <v>10</v>
      </c>
      <c r="E190" s="56">
        <v>0.36053571428571424</v>
      </c>
      <c r="F190" s="56">
        <f t="shared" si="9"/>
        <v>3.6053571428571423</v>
      </c>
      <c r="G190" s="57">
        <f t="shared" si="7"/>
        <v>8.0759999999999987</v>
      </c>
      <c r="H190" s="60">
        <f t="shared" si="8"/>
        <v>80.759999999999991</v>
      </c>
    </row>
    <row r="191" spans="1:8" s="59" customFormat="1" ht="24">
      <c r="A191" s="53" t="s">
        <v>877</v>
      </c>
      <c r="B191" s="54" t="s">
        <v>859</v>
      </c>
      <c r="C191" s="54"/>
      <c r="D191" s="55">
        <v>15</v>
      </c>
      <c r="E191" s="56">
        <v>0.36053571428571424</v>
      </c>
      <c r="F191" s="56">
        <f t="shared" si="9"/>
        <v>5.4080357142857132</v>
      </c>
      <c r="G191" s="57">
        <f t="shared" si="7"/>
        <v>8.0759999999999987</v>
      </c>
      <c r="H191" s="60">
        <f t="shared" si="8"/>
        <v>121.13999999999999</v>
      </c>
    </row>
    <row r="192" spans="1:8" s="59" customFormat="1" ht="24">
      <c r="A192" s="53" t="s">
        <v>878</v>
      </c>
      <c r="B192" s="54" t="s">
        <v>860</v>
      </c>
      <c r="C192" s="54"/>
      <c r="D192" s="55">
        <v>25</v>
      </c>
      <c r="E192" s="56">
        <v>0.9313839285714286</v>
      </c>
      <c r="F192" s="56">
        <f t="shared" si="9"/>
        <v>23.284598214285715</v>
      </c>
      <c r="G192" s="57">
        <f t="shared" si="7"/>
        <v>20.863</v>
      </c>
      <c r="H192" s="60">
        <f t="shared" si="8"/>
        <v>521.57500000000005</v>
      </c>
    </row>
    <row r="193" spans="1:8" s="59" customFormat="1" ht="24">
      <c r="A193" s="53" t="s">
        <v>878</v>
      </c>
      <c r="B193" s="54" t="s">
        <v>860</v>
      </c>
      <c r="C193" s="54"/>
      <c r="D193" s="55">
        <v>10</v>
      </c>
      <c r="E193" s="56">
        <v>0.9313839285714286</v>
      </c>
      <c r="F193" s="56">
        <f t="shared" si="9"/>
        <v>9.3138392857142858</v>
      </c>
      <c r="G193" s="57">
        <f t="shared" si="7"/>
        <v>20.863</v>
      </c>
      <c r="H193" s="60">
        <f t="shared" si="8"/>
        <v>208.63</v>
      </c>
    </row>
    <row r="194" spans="1:8" s="59" customFormat="1" ht="24">
      <c r="A194" s="53" t="s">
        <v>878</v>
      </c>
      <c r="B194" s="54" t="s">
        <v>860</v>
      </c>
      <c r="C194" s="54"/>
      <c r="D194" s="55">
        <v>10</v>
      </c>
      <c r="E194" s="56">
        <v>0.9313839285714286</v>
      </c>
      <c r="F194" s="56">
        <f t="shared" si="9"/>
        <v>9.3138392857142858</v>
      </c>
      <c r="G194" s="57">
        <f t="shared" si="7"/>
        <v>20.863</v>
      </c>
      <c r="H194" s="60">
        <f t="shared" si="8"/>
        <v>208.63</v>
      </c>
    </row>
    <row r="195" spans="1:8" s="59" customFormat="1" ht="25.5">
      <c r="A195" s="53" t="s">
        <v>879</v>
      </c>
      <c r="B195" s="54" t="s">
        <v>861</v>
      </c>
      <c r="C195" s="54"/>
      <c r="D195" s="55">
        <v>1</v>
      </c>
      <c r="E195" s="56">
        <v>39.313415178571432</v>
      </c>
      <c r="F195" s="56">
        <f t="shared" si="9"/>
        <v>39.313415178571432</v>
      </c>
      <c r="G195" s="57">
        <f t="shared" si="7"/>
        <v>880.62049999999999</v>
      </c>
      <c r="H195" s="60">
        <f t="shared" si="8"/>
        <v>880.62049999999999</v>
      </c>
    </row>
    <row r="196" spans="1:8" s="59" customFormat="1" ht="25.5">
      <c r="A196" s="53" t="s">
        <v>880</v>
      </c>
      <c r="B196" s="54" t="s">
        <v>862</v>
      </c>
      <c r="C196" s="54"/>
      <c r="D196" s="55">
        <v>25</v>
      </c>
      <c r="E196" s="56">
        <v>0.9313839285714286</v>
      </c>
      <c r="F196" s="56">
        <f t="shared" si="9"/>
        <v>23.284598214285715</v>
      </c>
      <c r="G196" s="57">
        <f t="shared" si="7"/>
        <v>20.863</v>
      </c>
      <c r="H196" s="60">
        <f t="shared" si="8"/>
        <v>521.57500000000005</v>
      </c>
    </row>
    <row r="197" spans="1:8" s="59" customFormat="1" ht="25.5">
      <c r="A197" s="53" t="s">
        <v>880</v>
      </c>
      <c r="B197" s="54" t="s">
        <v>862</v>
      </c>
      <c r="C197" s="54"/>
      <c r="D197" s="55">
        <v>25</v>
      </c>
      <c r="E197" s="56">
        <v>0.9313839285714286</v>
      </c>
      <c r="F197" s="56">
        <f t="shared" si="9"/>
        <v>23.284598214285715</v>
      </c>
      <c r="G197" s="57">
        <f t="shared" si="7"/>
        <v>20.863</v>
      </c>
      <c r="H197" s="60">
        <f t="shared" si="8"/>
        <v>521.57500000000005</v>
      </c>
    </row>
    <row r="198" spans="1:8" s="59" customFormat="1" ht="25.5">
      <c r="A198" s="53" t="s">
        <v>880</v>
      </c>
      <c r="B198" s="54" t="s">
        <v>862</v>
      </c>
      <c r="C198" s="54"/>
      <c r="D198" s="55">
        <v>35</v>
      </c>
      <c r="E198" s="56">
        <v>0.9313839285714286</v>
      </c>
      <c r="F198" s="56">
        <f t="shared" si="9"/>
        <v>32.598437500000003</v>
      </c>
      <c r="G198" s="57">
        <f t="shared" si="7"/>
        <v>20.863</v>
      </c>
      <c r="H198" s="60">
        <f t="shared" si="8"/>
        <v>730.20499999999993</v>
      </c>
    </row>
    <row r="199" spans="1:8" s="59" customFormat="1" ht="36">
      <c r="A199" s="53" t="s">
        <v>881</v>
      </c>
      <c r="B199" s="54" t="s">
        <v>863</v>
      </c>
      <c r="C199" s="54"/>
      <c r="D199" s="55">
        <v>4</v>
      </c>
      <c r="E199" s="56">
        <v>33.935424107142858</v>
      </c>
      <c r="F199" s="56">
        <f t="shared" si="9"/>
        <v>135.74169642857143</v>
      </c>
      <c r="G199" s="57">
        <f t="shared" si="7"/>
        <v>760.15350000000001</v>
      </c>
      <c r="H199" s="60">
        <f t="shared" si="8"/>
        <v>3040.614</v>
      </c>
    </row>
    <row r="200" spans="1:8" s="59" customFormat="1" ht="36">
      <c r="A200" s="53" t="s">
        <v>882</v>
      </c>
      <c r="B200" s="54" t="s">
        <v>864</v>
      </c>
      <c r="C200" s="54"/>
      <c r="D200" s="55">
        <v>4</v>
      </c>
      <c r="E200" s="56">
        <v>25.222477678571426</v>
      </c>
      <c r="F200" s="56">
        <f t="shared" si="9"/>
        <v>100.8899107142857</v>
      </c>
      <c r="G200" s="57">
        <f t="shared" si="7"/>
        <v>564.98349999999994</v>
      </c>
      <c r="H200" s="60">
        <f t="shared" si="8"/>
        <v>2259.9339999999997</v>
      </c>
    </row>
    <row r="201" spans="1:8" s="59" customFormat="1" ht="25.5">
      <c r="A201" s="53" t="s">
        <v>883</v>
      </c>
      <c r="B201" s="54" t="s">
        <v>865</v>
      </c>
      <c r="C201" s="54"/>
      <c r="D201" s="55">
        <v>15</v>
      </c>
      <c r="E201" s="56">
        <v>0.70604910714285707</v>
      </c>
      <c r="F201" s="56">
        <f t="shared" si="9"/>
        <v>10.590736607142857</v>
      </c>
      <c r="G201" s="57">
        <f t="shared" si="7"/>
        <v>15.815499999999997</v>
      </c>
      <c r="H201" s="60">
        <f t="shared" si="8"/>
        <v>237.23249999999996</v>
      </c>
    </row>
    <row r="202" spans="1:8" s="59" customFormat="1" ht="25.5">
      <c r="A202" s="53" t="s">
        <v>883</v>
      </c>
      <c r="B202" s="54" t="s">
        <v>865</v>
      </c>
      <c r="C202" s="54"/>
      <c r="D202" s="55">
        <v>15</v>
      </c>
      <c r="E202" s="56">
        <v>0.70604910714285707</v>
      </c>
      <c r="F202" s="56">
        <f t="shared" si="9"/>
        <v>10.590736607142857</v>
      </c>
      <c r="G202" s="57">
        <f t="shared" si="7"/>
        <v>15.815499999999997</v>
      </c>
      <c r="H202" s="60">
        <f t="shared" si="8"/>
        <v>237.23249999999996</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hidden="1" thickBot="1">
      <c r="A999" s="66"/>
      <c r="B999" s="67"/>
      <c r="C999" s="67"/>
      <c r="D999" s="68"/>
      <c r="E999" s="69"/>
      <c r="F999" s="69"/>
      <c r="G999" s="70">
        <f t="shared" si="47"/>
        <v>0</v>
      </c>
      <c r="H999" s="71"/>
    </row>
    <row r="1000" spans="1:8" s="59" customFormat="1">
      <c r="A1000" s="53" t="s">
        <v>175</v>
      </c>
      <c r="B1000" s="72"/>
      <c r="C1000" s="72"/>
      <c r="D1000" s="73"/>
      <c r="E1000" s="56"/>
      <c r="F1000" s="56">
        <f>'Orignal Invoice'!J208</f>
        <v>4163.9217232142828</v>
      </c>
      <c r="G1000" s="57"/>
      <c r="H1000" s="58">
        <f t="shared" ref="H1000:H1007" si="49">F1000*$E$14</f>
        <v>93271.846599999932</v>
      </c>
    </row>
    <row r="1001" spans="1:8" s="59" customFormat="1">
      <c r="A1001" s="53" t="s">
        <v>887</v>
      </c>
      <c r="B1001" s="72"/>
      <c r="C1001" s="72"/>
      <c r="D1001" s="73"/>
      <c r="E1001" s="64"/>
      <c r="F1001" s="56">
        <f>'Orignal Invoice'!J209</f>
        <v>-1249.1765169642847</v>
      </c>
      <c r="G1001" s="57"/>
      <c r="H1001" s="58">
        <f t="shared" si="49"/>
        <v>-27981.553979999975</v>
      </c>
    </row>
    <row r="1002" spans="1:8" s="59" customFormat="1" outlineLevel="1">
      <c r="A1002" s="53"/>
      <c r="B1002" s="72"/>
      <c r="C1002" s="72"/>
      <c r="D1002" s="73"/>
      <c r="E1002" s="64"/>
      <c r="F1002" s="56">
        <f>'Orignal Invoice'!J210</f>
        <v>0</v>
      </c>
      <c r="G1002" s="57"/>
      <c r="H1002" s="58">
        <f t="shared" si="49"/>
        <v>0</v>
      </c>
    </row>
    <row r="1003" spans="1:8" s="59" customFormat="1">
      <c r="A1003" s="53" t="str">
        <f>'[2]Copy paste to Here'!T4</f>
        <v>Total:</v>
      </c>
      <c r="B1003" s="72"/>
      <c r="C1003" s="72"/>
      <c r="D1003" s="73"/>
      <c r="E1003" s="64"/>
      <c r="F1003" s="56">
        <f>'Orignal Invoice'!J211</f>
        <v>2914.7452062499979</v>
      </c>
      <c r="G1003" s="57"/>
      <c r="H1003" s="58">
        <f>'Orignal Invoice'!I228</f>
        <v>65290.292619999949</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176</v>
      </c>
      <c r="H1009" s="80">
        <f>(SUM(H18:H999))</f>
        <v>93271.682999999917</v>
      </c>
    </row>
    <row r="1010" spans="1:8" s="18" customFormat="1">
      <c r="A1010" s="19"/>
      <c r="E1010" s="18" t="s">
        <v>177</v>
      </c>
      <c r="H1010" s="81">
        <f>(SUMIF($A$1000:$A$1008,"Total:",$H$1000:$H$1008))</f>
        <v>65290.292619999949</v>
      </c>
    </row>
    <row r="1011" spans="1:8" s="18" customFormat="1">
      <c r="E1011" s="18" t="s">
        <v>178</v>
      </c>
      <c r="H1011" s="82">
        <f>H1013-H1012</f>
        <v>61018.96</v>
      </c>
    </row>
    <row r="1012" spans="1:8" s="18" customFormat="1">
      <c r="E1012" s="18" t="s">
        <v>179</v>
      </c>
      <c r="H1012" s="82">
        <f>ROUND((H1013*7)/107,2)</f>
        <v>4271.33</v>
      </c>
    </row>
    <row r="1013" spans="1:8" s="18" customFormat="1">
      <c r="E1013" s="19" t="s">
        <v>180</v>
      </c>
      <c r="H1013" s="83">
        <f>ROUND((SUMIF($A$1000:$A$1008,"Total:",$H$1000:$H$1008)),2)</f>
        <v>65290.29</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D79:D999 D18:D77 B27:C27">
    <cfRule type="cellIs" dxfId="4" priority="31" stopIfTrue="1" operator="equal">
      <formula>"ALERT"</formula>
    </cfRule>
  </conditionalFormatting>
  <conditionalFormatting sqref="F10:F15 B79:H1007 B18:H77">
    <cfRule type="cellIs" dxfId="3" priority="30" stopIfTrue="1" operator="equal">
      <formula>0</formula>
    </cfRule>
  </conditionalFormatting>
  <conditionalFormatting sqref="A18:A998">
    <cfRule type="containsText" dxfId="2" priority="29" stopIfTrue="1" operator="containsText" text="Empty Cell">
      <formula>NOT(ISERROR(SEARCH("Empty Cell",A18)))</formula>
    </cfRule>
  </conditionalFormatting>
  <conditionalFormatting sqref="B1:H65536">
    <cfRule type="cellIs" dxfId="1" priority="28" stopIfTrue="1" operator="equal">
      <formula>0</formula>
    </cfRule>
  </conditionalFormatting>
  <conditionalFormatting sqref="D1000:D1008">
    <cfRule type="cellIs" dxfId="0" priority="3" stopIfTrue="1" operator="equal">
      <formula>"ALERT"</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62"/>
  <sheetViews>
    <sheetView workbookViewId="0">
      <selection activeCell="A5" sqref="A5"/>
    </sheetView>
  </sheetViews>
  <sheetFormatPr defaultRowHeight="15"/>
  <sheetData>
    <row r="1" spans="1:1">
      <c r="A1" s="2" t="s">
        <v>716</v>
      </c>
    </row>
    <row r="2" spans="1:1">
      <c r="A2" s="2" t="s">
        <v>718</v>
      </c>
    </row>
    <row r="3" spans="1:1">
      <c r="A3" s="2" t="s">
        <v>718</v>
      </c>
    </row>
    <row r="4" spans="1:1">
      <c r="A4" s="2" t="s">
        <v>718</v>
      </c>
    </row>
    <row r="5" spans="1:1">
      <c r="A5" s="2" t="s">
        <v>43</v>
      </c>
    </row>
    <row r="6" spans="1:1">
      <c r="A6" s="2" t="s">
        <v>43</v>
      </c>
    </row>
    <row r="7" spans="1:1">
      <c r="A7" s="2" t="s">
        <v>43</v>
      </c>
    </row>
    <row r="8" spans="1:1">
      <c r="A8" s="2" t="s">
        <v>43</v>
      </c>
    </row>
    <row r="9" spans="1:1">
      <c r="A9" s="2" t="s">
        <v>721</v>
      </c>
    </row>
    <row r="10" spans="1:1">
      <c r="A10" s="2" t="s">
        <v>723</v>
      </c>
    </row>
    <row r="11" spans="1:1">
      <c r="A11" s="2" t="s">
        <v>662</v>
      </c>
    </row>
    <row r="12" spans="1:1">
      <c r="A12" s="2" t="s">
        <v>662</v>
      </c>
    </row>
    <row r="13" spans="1:1">
      <c r="A13" s="2" t="s">
        <v>662</v>
      </c>
    </row>
    <row r="14" spans="1:1">
      <c r="A14" s="2" t="s">
        <v>662</v>
      </c>
    </row>
    <row r="15" spans="1:1">
      <c r="A15" s="2" t="s">
        <v>726</v>
      </c>
    </row>
    <row r="16" spans="1:1">
      <c r="A16" s="2" t="s">
        <v>728</v>
      </c>
    </row>
    <row r="17" spans="1:1">
      <c r="A17" s="2" t="s">
        <v>728</v>
      </c>
    </row>
    <row r="18" spans="1:1">
      <c r="A18" s="2" t="s">
        <v>728</v>
      </c>
    </row>
    <row r="19" spans="1:1">
      <c r="A19" s="2" t="s">
        <v>728</v>
      </c>
    </row>
    <row r="20" spans="1:1">
      <c r="A20" s="2" t="s">
        <v>728</v>
      </c>
    </row>
    <row r="21" spans="1:1">
      <c r="A21" s="2" t="s">
        <v>728</v>
      </c>
    </row>
    <row r="22" spans="1:1">
      <c r="A22" s="2" t="s">
        <v>728</v>
      </c>
    </row>
    <row r="23" spans="1:1">
      <c r="A23" s="2" t="s">
        <v>728</v>
      </c>
    </row>
    <row r="24" spans="1:1">
      <c r="A24" s="2" t="s">
        <v>733</v>
      </c>
    </row>
    <row r="25" spans="1:1">
      <c r="A25" s="2" t="s">
        <v>733</v>
      </c>
    </row>
    <row r="26" spans="1:1">
      <c r="A26" s="2" t="s">
        <v>733</v>
      </c>
    </row>
    <row r="27" spans="1:1">
      <c r="A27" s="2" t="s">
        <v>735</v>
      </c>
    </row>
    <row r="28" spans="1:1">
      <c r="A28" s="2" t="s">
        <v>737</v>
      </c>
    </row>
    <row r="29" spans="1:1">
      <c r="A29" s="2" t="s">
        <v>739</v>
      </c>
    </row>
    <row r="30" spans="1:1">
      <c r="A30" s="2" t="s">
        <v>739</v>
      </c>
    </row>
    <row r="31" spans="1:1">
      <c r="A31" s="2" t="s">
        <v>741</v>
      </c>
    </row>
    <row r="32" spans="1:1">
      <c r="A32" s="2" t="s">
        <v>741</v>
      </c>
    </row>
    <row r="33" spans="1:1">
      <c r="A33" s="2" t="s">
        <v>741</v>
      </c>
    </row>
    <row r="34" spans="1:1">
      <c r="A34" s="2" t="s">
        <v>741</v>
      </c>
    </row>
    <row r="35" spans="1:1">
      <c r="A35" s="2" t="s">
        <v>741</v>
      </c>
    </row>
    <row r="36" spans="1:1">
      <c r="A36" s="2" t="s">
        <v>745</v>
      </c>
    </row>
    <row r="37" spans="1:1">
      <c r="A37" s="2" t="s">
        <v>745</v>
      </c>
    </row>
    <row r="38" spans="1:1">
      <c r="A38" s="2" t="s">
        <v>745</v>
      </c>
    </row>
    <row r="39" spans="1:1">
      <c r="A39" s="2" t="s">
        <v>747</v>
      </c>
    </row>
    <row r="40" spans="1:1">
      <c r="A40" s="2" t="s">
        <v>747</v>
      </c>
    </row>
    <row r="41" spans="1:1">
      <c r="A41" s="2" t="s">
        <v>750</v>
      </c>
    </row>
    <row r="42" spans="1:1">
      <c r="A42" s="2" t="s">
        <v>750</v>
      </c>
    </row>
    <row r="43" spans="1:1">
      <c r="A43" s="2" t="s">
        <v>750</v>
      </c>
    </row>
    <row r="44" spans="1:1">
      <c r="A44" s="2" t="s">
        <v>750</v>
      </c>
    </row>
    <row r="45" spans="1:1">
      <c r="A45" s="2" t="s">
        <v>752</v>
      </c>
    </row>
    <row r="46" spans="1:1">
      <c r="A46" s="2" t="s">
        <v>754</v>
      </c>
    </row>
    <row r="47" spans="1:1">
      <c r="A47" s="2" t="s">
        <v>754</v>
      </c>
    </row>
    <row r="48" spans="1:1">
      <c r="A48" s="2" t="s">
        <v>754</v>
      </c>
    </row>
    <row r="49" spans="1:1">
      <c r="A49" s="2" t="s">
        <v>754</v>
      </c>
    </row>
    <row r="50" spans="1:1">
      <c r="A50" s="2" t="s">
        <v>754</v>
      </c>
    </row>
    <row r="51" spans="1:1">
      <c r="A51" s="2" t="s">
        <v>756</v>
      </c>
    </row>
    <row r="52" spans="1:1">
      <c r="A52" s="2" t="s">
        <v>832</v>
      </c>
    </row>
    <row r="53" spans="1:1">
      <c r="A53" s="2" t="s">
        <v>832</v>
      </c>
    </row>
    <row r="54" spans="1:1">
      <c r="A54" s="2" t="s">
        <v>833</v>
      </c>
    </row>
    <row r="55" spans="1:1">
      <c r="A55" s="2" t="s">
        <v>834</v>
      </c>
    </row>
    <row r="56" spans="1:1">
      <c r="A56" s="2" t="s">
        <v>835</v>
      </c>
    </row>
    <row r="57" spans="1:1">
      <c r="A57" s="2" t="s">
        <v>835</v>
      </c>
    </row>
    <row r="58" spans="1:1">
      <c r="A58" s="2" t="s">
        <v>835</v>
      </c>
    </row>
    <row r="59" spans="1:1">
      <c r="A59" s="2" t="s">
        <v>835</v>
      </c>
    </row>
    <row r="60" spans="1:1">
      <c r="A60" s="2" t="s">
        <v>836</v>
      </c>
    </row>
    <row r="61" spans="1:1">
      <c r="A61" s="2" t="s">
        <v>836</v>
      </c>
    </row>
    <row r="62" spans="1:1">
      <c r="A62" s="2" t="s">
        <v>836</v>
      </c>
    </row>
    <row r="63" spans="1:1">
      <c r="A63" s="2" t="s">
        <v>836</v>
      </c>
    </row>
    <row r="64" spans="1:1">
      <c r="A64" s="2" t="s">
        <v>836</v>
      </c>
    </row>
    <row r="65" spans="1:1">
      <c r="A65" s="2" t="s">
        <v>836</v>
      </c>
    </row>
    <row r="66" spans="1:1">
      <c r="A66" s="2" t="s">
        <v>836</v>
      </c>
    </row>
    <row r="67" spans="1:1">
      <c r="A67" s="2" t="s">
        <v>837</v>
      </c>
    </row>
    <row r="68" spans="1:1">
      <c r="A68" s="2" t="s">
        <v>838</v>
      </c>
    </row>
    <row r="69" spans="1:1">
      <c r="A69" s="2" t="s">
        <v>839</v>
      </c>
    </row>
    <row r="70" spans="1:1">
      <c r="A70" s="2" t="s">
        <v>839</v>
      </c>
    </row>
    <row r="71" spans="1:1">
      <c r="A71" s="2" t="s">
        <v>839</v>
      </c>
    </row>
    <row r="72" spans="1:1">
      <c r="A72" s="2" t="s">
        <v>839</v>
      </c>
    </row>
    <row r="73" spans="1:1">
      <c r="A73" s="2" t="s">
        <v>840</v>
      </c>
    </row>
    <row r="74" spans="1:1">
      <c r="A74" s="2" t="s">
        <v>780</v>
      </c>
    </row>
    <row r="75" spans="1:1">
      <c r="A75" s="2" t="s">
        <v>781</v>
      </c>
    </row>
    <row r="76" spans="1:1">
      <c r="A76" s="2" t="s">
        <v>783</v>
      </c>
    </row>
    <row r="77" spans="1:1">
      <c r="A77" s="2" t="s">
        <v>783</v>
      </c>
    </row>
    <row r="78" spans="1:1">
      <c r="A78" s="2" t="s">
        <v>785</v>
      </c>
    </row>
    <row r="79" spans="1:1">
      <c r="A79" s="2" t="s">
        <v>785</v>
      </c>
    </row>
    <row r="80" spans="1:1">
      <c r="A80" s="2" t="s">
        <v>785</v>
      </c>
    </row>
    <row r="81" spans="1:1">
      <c r="A81" s="2" t="s">
        <v>785</v>
      </c>
    </row>
    <row r="82" spans="1:1">
      <c r="A82" s="2" t="s">
        <v>785</v>
      </c>
    </row>
    <row r="83" spans="1:1">
      <c r="A83" s="2" t="s">
        <v>785</v>
      </c>
    </row>
    <row r="84" spans="1:1">
      <c r="A84" s="2" t="s">
        <v>785</v>
      </c>
    </row>
    <row r="85" spans="1:1">
      <c r="A85" s="2" t="s">
        <v>785</v>
      </c>
    </row>
    <row r="86" spans="1:1">
      <c r="A86" s="2" t="s">
        <v>785</v>
      </c>
    </row>
    <row r="87" spans="1:1">
      <c r="A87" s="2" t="s">
        <v>785</v>
      </c>
    </row>
    <row r="88" spans="1:1">
      <c r="A88" s="2" t="s">
        <v>785</v>
      </c>
    </row>
    <row r="89" spans="1:1">
      <c r="A89" s="2" t="s">
        <v>785</v>
      </c>
    </row>
    <row r="90" spans="1:1">
      <c r="A90" s="2" t="s">
        <v>785</v>
      </c>
    </row>
    <row r="91" spans="1:1">
      <c r="A91" s="2" t="s">
        <v>785</v>
      </c>
    </row>
    <row r="92" spans="1:1">
      <c r="A92" s="2" t="s">
        <v>785</v>
      </c>
    </row>
    <row r="93" spans="1:1">
      <c r="A93" s="2" t="s">
        <v>785</v>
      </c>
    </row>
    <row r="94" spans="1:1">
      <c r="A94" s="2" t="s">
        <v>785</v>
      </c>
    </row>
    <row r="95" spans="1:1">
      <c r="A95" s="2" t="s">
        <v>785</v>
      </c>
    </row>
    <row r="96" spans="1:1">
      <c r="A96" s="2" t="s">
        <v>785</v>
      </c>
    </row>
    <row r="97" spans="1:1">
      <c r="A97" s="2" t="s">
        <v>785</v>
      </c>
    </row>
    <row r="98" spans="1:1">
      <c r="A98" s="2" t="s">
        <v>785</v>
      </c>
    </row>
    <row r="99" spans="1:1">
      <c r="A99" s="2" t="s">
        <v>785</v>
      </c>
    </row>
    <row r="100" spans="1:1">
      <c r="A100" s="2" t="s">
        <v>785</v>
      </c>
    </row>
    <row r="101" spans="1:1">
      <c r="A101" s="2" t="s">
        <v>785</v>
      </c>
    </row>
    <row r="102" spans="1:1">
      <c r="A102" s="2" t="s">
        <v>785</v>
      </c>
    </row>
    <row r="103" spans="1:1">
      <c r="A103" s="2" t="s">
        <v>785</v>
      </c>
    </row>
    <row r="104" spans="1:1">
      <c r="A104" s="2" t="s">
        <v>592</v>
      </c>
    </row>
    <row r="105" spans="1:1">
      <c r="A105" s="2" t="s">
        <v>592</v>
      </c>
    </row>
    <row r="106" spans="1:1">
      <c r="A106" s="2" t="s">
        <v>592</v>
      </c>
    </row>
    <row r="107" spans="1:1">
      <c r="A107" s="2" t="s">
        <v>592</v>
      </c>
    </row>
    <row r="108" spans="1:1">
      <c r="A108" s="2" t="s">
        <v>592</v>
      </c>
    </row>
    <row r="109" spans="1:1">
      <c r="A109" s="2" t="s">
        <v>787</v>
      </c>
    </row>
    <row r="110" spans="1:1">
      <c r="A110" s="2" t="s">
        <v>787</v>
      </c>
    </row>
    <row r="111" spans="1:1">
      <c r="A111" s="2" t="s">
        <v>789</v>
      </c>
    </row>
    <row r="112" spans="1:1">
      <c r="A112" s="2" t="s">
        <v>791</v>
      </c>
    </row>
    <row r="113" spans="1:1">
      <c r="A113" s="2" t="s">
        <v>791</v>
      </c>
    </row>
    <row r="114" spans="1:1">
      <c r="A114" s="2" t="s">
        <v>792</v>
      </c>
    </row>
    <row r="115" spans="1:1">
      <c r="A115" s="2" t="s">
        <v>792</v>
      </c>
    </row>
    <row r="116" spans="1:1">
      <c r="A116" s="2" t="s">
        <v>792</v>
      </c>
    </row>
    <row r="117" spans="1:1">
      <c r="A117" s="2" t="s">
        <v>792</v>
      </c>
    </row>
    <row r="118" spans="1:1">
      <c r="A118" s="2" t="s">
        <v>792</v>
      </c>
    </row>
    <row r="119" spans="1:1">
      <c r="A119" s="2" t="s">
        <v>841</v>
      </c>
    </row>
    <row r="120" spans="1:1">
      <c r="A120" s="2" t="s">
        <v>795</v>
      </c>
    </row>
    <row r="121" spans="1:1">
      <c r="A121" s="2" t="s">
        <v>795</v>
      </c>
    </row>
    <row r="122" spans="1:1">
      <c r="A122" s="2" t="s">
        <v>795</v>
      </c>
    </row>
    <row r="123" spans="1:1">
      <c r="A123" s="2" t="s">
        <v>795</v>
      </c>
    </row>
    <row r="124" spans="1:1">
      <c r="A124" s="2" t="s">
        <v>795</v>
      </c>
    </row>
    <row r="125" spans="1:1">
      <c r="A125" s="2" t="s">
        <v>796</v>
      </c>
    </row>
    <row r="126" spans="1:1">
      <c r="A126" s="2" t="s">
        <v>796</v>
      </c>
    </row>
    <row r="127" spans="1:1">
      <c r="A127" s="2" t="s">
        <v>796</v>
      </c>
    </row>
    <row r="128" spans="1:1">
      <c r="A128" s="2" t="s">
        <v>796</v>
      </c>
    </row>
    <row r="129" spans="1:1">
      <c r="A129" s="2" t="s">
        <v>796</v>
      </c>
    </row>
    <row r="130" spans="1:1">
      <c r="A130" s="2" t="s">
        <v>798</v>
      </c>
    </row>
    <row r="131" spans="1:1">
      <c r="A131" s="2" t="s">
        <v>798</v>
      </c>
    </row>
    <row r="132" spans="1:1">
      <c r="A132" s="2" t="s">
        <v>798</v>
      </c>
    </row>
    <row r="133" spans="1:1">
      <c r="A133" s="2" t="s">
        <v>799</v>
      </c>
    </row>
    <row r="134" spans="1:1">
      <c r="A134" s="2" t="s">
        <v>801</v>
      </c>
    </row>
    <row r="135" spans="1:1">
      <c r="A135" s="2" t="s">
        <v>801</v>
      </c>
    </row>
    <row r="136" spans="1:1">
      <c r="A136" s="2" t="s">
        <v>801</v>
      </c>
    </row>
    <row r="137" spans="1:1">
      <c r="A137" s="2" t="s">
        <v>842</v>
      </c>
    </row>
    <row r="138" spans="1:1">
      <c r="A138" s="2" t="s">
        <v>843</v>
      </c>
    </row>
    <row r="139" spans="1:1">
      <c r="A139" s="2" t="s">
        <v>844</v>
      </c>
    </row>
    <row r="140" spans="1:1">
      <c r="A140" s="2" t="s">
        <v>810</v>
      </c>
    </row>
    <row r="141" spans="1:1">
      <c r="A141" s="2" t="s">
        <v>812</v>
      </c>
    </row>
    <row r="142" spans="1:1">
      <c r="A142" s="2" t="s">
        <v>845</v>
      </c>
    </row>
    <row r="143" spans="1:1">
      <c r="A143" s="2" t="s">
        <v>816</v>
      </c>
    </row>
    <row r="144" spans="1:1">
      <c r="A144" s="2" t="s">
        <v>816</v>
      </c>
    </row>
    <row r="145" spans="1:1">
      <c r="A145" s="2" t="s">
        <v>816</v>
      </c>
    </row>
    <row r="146" spans="1:1">
      <c r="A146" s="2" t="s">
        <v>816</v>
      </c>
    </row>
    <row r="147" spans="1:1">
      <c r="A147" s="2" t="s">
        <v>816</v>
      </c>
    </row>
    <row r="148" spans="1:1">
      <c r="A148" s="2" t="s">
        <v>816</v>
      </c>
    </row>
    <row r="149" spans="1:1">
      <c r="A149" s="2" t="s">
        <v>818</v>
      </c>
    </row>
    <row r="150" spans="1:1">
      <c r="A150" s="2" t="s">
        <v>818</v>
      </c>
    </row>
    <row r="151" spans="1:1">
      <c r="A151" s="2" t="s">
        <v>818</v>
      </c>
    </row>
    <row r="152" spans="1:1">
      <c r="A152" s="2" t="s">
        <v>818</v>
      </c>
    </row>
    <row r="153" spans="1:1">
      <c r="A153" s="2" t="s">
        <v>818</v>
      </c>
    </row>
    <row r="154" spans="1:1">
      <c r="A154" s="2" t="s">
        <v>818</v>
      </c>
    </row>
    <row r="155" spans="1:1">
      <c r="A155" s="2" t="s">
        <v>820</v>
      </c>
    </row>
    <row r="156" spans="1:1">
      <c r="A156" s="2" t="s">
        <v>822</v>
      </c>
    </row>
    <row r="157" spans="1:1">
      <c r="A157" s="2" t="s">
        <v>822</v>
      </c>
    </row>
    <row r="158" spans="1:1">
      <c r="A158" s="2" t="s">
        <v>824</v>
      </c>
    </row>
    <row r="159" spans="1:1">
      <c r="A159" s="2" t="s">
        <v>825</v>
      </c>
    </row>
    <row r="160" spans="1:1">
      <c r="A160" s="2" t="s">
        <v>826</v>
      </c>
    </row>
    <row r="161" spans="1:1">
      <c r="A161" s="2" t="s">
        <v>828</v>
      </c>
    </row>
    <row r="162" spans="1:1">
      <c r="A162" s="2" t="s">
        <v>830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12</vt:i4>
      </vt:variant>
    </vt:vector>
  </HeadingPairs>
  <TitlesOfParts>
    <vt:vector size="23" baseType="lpstr">
      <vt:lpstr>Orignal Invoice</vt:lpstr>
      <vt:lpstr>Copy paste to Here</vt:lpstr>
      <vt:lpstr>Invoice order 38484 AUD</vt:lpstr>
      <vt:lpstr>Invoice Items added USD</vt:lpstr>
      <vt:lpstr>Invoice AUD</vt:lpstr>
      <vt:lpstr>Shipping Invoice</vt:lpstr>
      <vt:lpstr>Tax Invoice</vt:lpstr>
      <vt:lpstr>Old Code</vt:lpstr>
      <vt:lpstr>Just data</vt:lpstr>
      <vt:lpstr>Just data 2</vt:lpstr>
      <vt:lpstr>Just Data 3</vt:lpstr>
      <vt:lpstr>'Invoice AUD'!Print_Area</vt:lpstr>
      <vt:lpstr>'Invoice Items added USD'!Print_Area</vt:lpstr>
      <vt:lpstr>'Invoice order 38484 AUD'!Print_Area</vt:lpstr>
      <vt:lpstr>'Orignal Invoice'!Print_Area</vt:lpstr>
      <vt:lpstr>'Shipping Invoice'!Print_Area</vt:lpstr>
      <vt:lpstr>'Tax Invoice'!Print_Area</vt:lpstr>
      <vt:lpstr>'Invoice AUD'!Print_Titles</vt:lpstr>
      <vt:lpstr>'Invoice Items added USD'!Print_Titles</vt:lpstr>
      <vt:lpstr>'Invoice order 38484 AUD'!Print_Titles</vt:lpstr>
      <vt:lpstr>'Orignal 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comp42</cp:lastModifiedBy>
  <cp:lastPrinted>2023-05-10T09:24:41Z</cp:lastPrinted>
  <dcterms:created xsi:type="dcterms:W3CDTF">2009-06-02T18:56:54Z</dcterms:created>
  <dcterms:modified xsi:type="dcterms:W3CDTF">2023-06-05T07:23:02Z</dcterms:modified>
</cp:coreProperties>
</file>