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F0939B2-F96F-4199-BFA0-7633001E52C5}"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Invoice!$A$1:$L$201</definedName>
    <definedName name="_xlnm.Print_Area" localSheetId="2">'Shipping Invoice'!$A$1:$L$194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3" i="7" l="1"/>
  <c r="K191" i="7"/>
  <c r="K190" i="7"/>
  <c r="K193" i="2"/>
  <c r="I189" i="7"/>
  <c r="I188" i="7"/>
  <c r="K188" i="7" s="1"/>
  <c r="I187" i="7"/>
  <c r="K187" i="7" s="1"/>
  <c r="I186" i="7"/>
  <c r="K186" i="7" s="1"/>
  <c r="I185" i="7"/>
  <c r="I184" i="7"/>
  <c r="I183" i="7"/>
  <c r="K183" i="7" s="1"/>
  <c r="I182" i="7"/>
  <c r="K182" i="7" s="1"/>
  <c r="I181" i="7"/>
  <c r="K181" i="7" s="1"/>
  <c r="I180" i="7"/>
  <c r="K180" i="7" s="1"/>
  <c r="I179" i="7"/>
  <c r="K179" i="7" s="1"/>
  <c r="I178" i="7"/>
  <c r="K178" i="7" s="1"/>
  <c r="I177" i="7"/>
  <c r="K177" i="7" s="1"/>
  <c r="I176" i="7"/>
  <c r="K176" i="7" s="1"/>
  <c r="I175" i="7"/>
  <c r="K175" i="7" s="1"/>
  <c r="I174" i="7"/>
  <c r="K174" i="7" s="1"/>
  <c r="I173" i="7"/>
  <c r="K173" i="7" s="1"/>
  <c r="I172" i="7"/>
  <c r="K172" i="7" s="1"/>
  <c r="I171" i="7"/>
  <c r="K171" i="7" s="1"/>
  <c r="I170" i="7"/>
  <c r="K170" i="7" s="1"/>
  <c r="I169" i="7"/>
  <c r="I168" i="7"/>
  <c r="K168" i="7" s="1"/>
  <c r="I167" i="7"/>
  <c r="I166" i="7"/>
  <c r="K166" i="7" s="1"/>
  <c r="I165" i="7"/>
  <c r="K165" i="7" s="1"/>
  <c r="I164" i="7"/>
  <c r="I163" i="7"/>
  <c r="K163" i="7" s="1"/>
  <c r="I162" i="7"/>
  <c r="K162" i="7" s="1"/>
  <c r="I161" i="7"/>
  <c r="K161" i="7" s="1"/>
  <c r="I160" i="7"/>
  <c r="K160" i="7" s="1"/>
  <c r="K189" i="7"/>
  <c r="K185" i="7"/>
  <c r="K184" i="7"/>
  <c r="K169" i="7"/>
  <c r="K167" i="7"/>
  <c r="K164" i="7"/>
  <c r="U189" i="2"/>
  <c r="U188" i="2"/>
  <c r="U187" i="2"/>
  <c r="U186" i="2"/>
  <c r="U185" i="2"/>
  <c r="U184" i="2"/>
  <c r="U183" i="2"/>
  <c r="U182" i="2"/>
  <c r="U181" i="2"/>
  <c r="U180" i="2"/>
  <c r="U179" i="2"/>
  <c r="U178" i="2"/>
  <c r="U177" i="2"/>
  <c r="U176" i="2"/>
  <c r="U175" i="2"/>
  <c r="U174" i="2"/>
  <c r="U173" i="2"/>
  <c r="U172" i="2"/>
  <c r="U171" i="2"/>
  <c r="U170" i="2"/>
  <c r="U169" i="2"/>
  <c r="U168" i="2"/>
  <c r="U167" i="2"/>
  <c r="U166" i="2"/>
  <c r="U165" i="2"/>
  <c r="U164" i="2"/>
  <c r="U163" i="2"/>
  <c r="U162" i="2"/>
  <c r="U161" i="2"/>
  <c r="U160" i="2"/>
  <c r="P189" i="2"/>
  <c r="Q189" i="2" s="1"/>
  <c r="O189" i="2"/>
  <c r="K189" i="2"/>
  <c r="P188" i="2"/>
  <c r="Q188" i="2" s="1"/>
  <c r="O188" i="2"/>
  <c r="K188" i="2"/>
  <c r="O187" i="2"/>
  <c r="P187" i="2" s="1"/>
  <c r="Q187" i="2" s="1"/>
  <c r="K187" i="2"/>
  <c r="O186" i="2"/>
  <c r="P186" i="2" s="1"/>
  <c r="Q186" i="2" s="1"/>
  <c r="K186" i="2"/>
  <c r="O185" i="2"/>
  <c r="P185" i="2" s="1"/>
  <c r="Q185" i="2" s="1"/>
  <c r="K185" i="2"/>
  <c r="O184" i="2"/>
  <c r="P184" i="2" s="1"/>
  <c r="Q184" i="2" s="1"/>
  <c r="K184" i="2"/>
  <c r="O183" i="2"/>
  <c r="P183" i="2" s="1"/>
  <c r="Q183" i="2" s="1"/>
  <c r="K183" i="2"/>
  <c r="O182" i="2"/>
  <c r="P182" i="2" s="1"/>
  <c r="Q182" i="2" s="1"/>
  <c r="K182" i="2"/>
  <c r="P181" i="2"/>
  <c r="Q181" i="2" s="1"/>
  <c r="O181" i="2"/>
  <c r="K181" i="2"/>
  <c r="P180" i="2"/>
  <c r="Q180" i="2" s="1"/>
  <c r="O180" i="2"/>
  <c r="K180" i="2"/>
  <c r="O179" i="2"/>
  <c r="P179" i="2" s="1"/>
  <c r="Q179" i="2" s="1"/>
  <c r="K179" i="2"/>
  <c r="O178" i="2"/>
  <c r="P178" i="2" s="1"/>
  <c r="Q178" i="2" s="1"/>
  <c r="K178" i="2"/>
  <c r="O177" i="2"/>
  <c r="P177" i="2" s="1"/>
  <c r="Q177" i="2" s="1"/>
  <c r="K177" i="2"/>
  <c r="O176" i="2"/>
  <c r="P176" i="2" s="1"/>
  <c r="Q176" i="2" s="1"/>
  <c r="K176" i="2"/>
  <c r="O175" i="2"/>
  <c r="P175" i="2" s="1"/>
  <c r="Q175" i="2" s="1"/>
  <c r="K175" i="2"/>
  <c r="O174" i="2"/>
  <c r="P174" i="2" s="1"/>
  <c r="Q174" i="2" s="1"/>
  <c r="K174" i="2"/>
  <c r="P173" i="2"/>
  <c r="Q173" i="2" s="1"/>
  <c r="O173" i="2"/>
  <c r="K173" i="2"/>
  <c r="O172" i="2"/>
  <c r="P172" i="2" s="1"/>
  <c r="Q172" i="2" s="1"/>
  <c r="K172" i="2"/>
  <c r="O171" i="2"/>
  <c r="P171" i="2" s="1"/>
  <c r="Q171" i="2" s="1"/>
  <c r="K171" i="2"/>
  <c r="O170" i="2"/>
  <c r="P170" i="2" s="1"/>
  <c r="Q170" i="2" s="1"/>
  <c r="K170" i="2"/>
  <c r="O169" i="2"/>
  <c r="P169" i="2" s="1"/>
  <c r="Q169" i="2" s="1"/>
  <c r="K169" i="2"/>
  <c r="O168" i="2"/>
  <c r="P168" i="2" s="1"/>
  <c r="Q168" i="2" s="1"/>
  <c r="K168" i="2"/>
  <c r="O167" i="2"/>
  <c r="P167" i="2" s="1"/>
  <c r="Q167" i="2" s="1"/>
  <c r="K167" i="2"/>
  <c r="O166" i="2"/>
  <c r="P166" i="2" s="1"/>
  <c r="Q166" i="2" s="1"/>
  <c r="K166" i="2"/>
  <c r="O165" i="2"/>
  <c r="P165" i="2" s="1"/>
  <c r="Q165" i="2" s="1"/>
  <c r="K165" i="2"/>
  <c r="O164" i="2"/>
  <c r="P164" i="2" s="1"/>
  <c r="Q164" i="2" s="1"/>
  <c r="K164" i="2"/>
  <c r="O163" i="2"/>
  <c r="P163" i="2" s="1"/>
  <c r="Q163" i="2" s="1"/>
  <c r="K163" i="2"/>
  <c r="O162" i="2"/>
  <c r="P162" i="2" s="1"/>
  <c r="Q162" i="2" s="1"/>
  <c r="K162" i="2"/>
  <c r="O161" i="2"/>
  <c r="P161" i="2" s="1"/>
  <c r="Q161" i="2" s="1"/>
  <c r="K161" i="2"/>
  <c r="P160" i="2"/>
  <c r="Q160" i="2" s="1"/>
  <c r="O160" i="2"/>
  <c r="K160" i="2"/>
  <c r="P57" i="2"/>
  <c r="Q57" i="2" s="1"/>
  <c r="P70" i="2"/>
  <c r="Q70" i="2" s="1"/>
  <c r="P79" i="2"/>
  <c r="Q79" i="2" s="1"/>
  <c r="P105" i="2"/>
  <c r="Q105" i="2" s="1"/>
  <c r="P118" i="2"/>
  <c r="Q118" i="2" s="1"/>
  <c r="P134" i="2"/>
  <c r="Q134" i="2" s="1"/>
  <c r="P153" i="2"/>
  <c r="Q153" i="2" s="1"/>
  <c r="O23" i="2"/>
  <c r="P23" i="2" s="1"/>
  <c r="Q23" i="2" s="1"/>
  <c r="O24" i="2"/>
  <c r="P24" i="2" s="1"/>
  <c r="Q24" i="2" s="1"/>
  <c r="O25" i="2"/>
  <c r="P25" i="2" s="1"/>
  <c r="Q25" i="2" s="1"/>
  <c r="O26" i="2"/>
  <c r="P26" i="2" s="1"/>
  <c r="Q26" i="2" s="1"/>
  <c r="O27" i="2"/>
  <c r="P27" i="2" s="1"/>
  <c r="Q27" i="2" s="1"/>
  <c r="O28" i="2"/>
  <c r="P28" i="2" s="1"/>
  <c r="Q28" i="2" s="1"/>
  <c r="O29" i="2"/>
  <c r="P29" i="2" s="1"/>
  <c r="Q29" i="2" s="1"/>
  <c r="O30" i="2"/>
  <c r="P30" i="2" s="1"/>
  <c r="Q30" i="2" s="1"/>
  <c r="O31" i="2"/>
  <c r="P31" i="2" s="1"/>
  <c r="Q31" i="2" s="1"/>
  <c r="O32" i="2"/>
  <c r="P32" i="2" s="1"/>
  <c r="Q32" i="2" s="1"/>
  <c r="O33" i="2"/>
  <c r="P33" i="2" s="1"/>
  <c r="Q33" i="2" s="1"/>
  <c r="O34" i="2"/>
  <c r="P34" i="2" s="1"/>
  <c r="Q34" i="2" s="1"/>
  <c r="O35" i="2"/>
  <c r="P35" i="2" s="1"/>
  <c r="Q35" i="2" s="1"/>
  <c r="O36" i="2"/>
  <c r="P36" i="2" s="1"/>
  <c r="Q36" i="2" s="1"/>
  <c r="O37" i="2"/>
  <c r="P37" i="2" s="1"/>
  <c r="Q37" i="2" s="1"/>
  <c r="O38" i="2"/>
  <c r="P38" i="2" s="1"/>
  <c r="Q38" i="2" s="1"/>
  <c r="O39" i="2"/>
  <c r="P39" i="2" s="1"/>
  <c r="Q39" i="2" s="1"/>
  <c r="O40" i="2"/>
  <c r="P40" i="2" s="1"/>
  <c r="Q40" i="2" s="1"/>
  <c r="O41" i="2"/>
  <c r="P41" i="2" s="1"/>
  <c r="Q41" i="2" s="1"/>
  <c r="O42" i="2"/>
  <c r="P42" i="2" s="1"/>
  <c r="Q42" i="2" s="1"/>
  <c r="O43" i="2"/>
  <c r="P43" i="2" s="1"/>
  <c r="Q43" i="2" s="1"/>
  <c r="O44" i="2"/>
  <c r="P44" i="2" s="1"/>
  <c r="Q44" i="2" s="1"/>
  <c r="O45" i="2"/>
  <c r="P45" i="2" s="1"/>
  <c r="Q45" i="2" s="1"/>
  <c r="O46" i="2"/>
  <c r="P46" i="2" s="1"/>
  <c r="Q46" i="2" s="1"/>
  <c r="O47" i="2"/>
  <c r="P47" i="2" s="1"/>
  <c r="Q47" i="2" s="1"/>
  <c r="O48" i="2"/>
  <c r="P48" i="2" s="1"/>
  <c r="Q48" i="2" s="1"/>
  <c r="O49" i="2"/>
  <c r="P49" i="2" s="1"/>
  <c r="Q49" i="2" s="1"/>
  <c r="O50" i="2"/>
  <c r="P50" i="2" s="1"/>
  <c r="Q50" i="2" s="1"/>
  <c r="O51" i="2"/>
  <c r="P51" i="2" s="1"/>
  <c r="Q51" i="2" s="1"/>
  <c r="O52" i="2"/>
  <c r="P52" i="2" s="1"/>
  <c r="Q52" i="2" s="1"/>
  <c r="O53" i="2"/>
  <c r="P53" i="2" s="1"/>
  <c r="Q53" i="2" s="1"/>
  <c r="O54" i="2"/>
  <c r="P54" i="2" s="1"/>
  <c r="Q54" i="2" s="1"/>
  <c r="O55" i="2"/>
  <c r="P55" i="2" s="1"/>
  <c r="Q55" i="2" s="1"/>
  <c r="O56" i="2"/>
  <c r="P56" i="2" s="1"/>
  <c r="Q56" i="2" s="1"/>
  <c r="O57" i="2"/>
  <c r="O58" i="2"/>
  <c r="P58" i="2" s="1"/>
  <c r="Q58" i="2" s="1"/>
  <c r="O59" i="2"/>
  <c r="P59" i="2" s="1"/>
  <c r="Q59" i="2" s="1"/>
  <c r="O60" i="2"/>
  <c r="P60" i="2" s="1"/>
  <c r="Q60" i="2" s="1"/>
  <c r="O61" i="2"/>
  <c r="P61" i="2" s="1"/>
  <c r="Q61" i="2" s="1"/>
  <c r="O62" i="2"/>
  <c r="P62" i="2" s="1"/>
  <c r="Q62" i="2" s="1"/>
  <c r="O63" i="2"/>
  <c r="P63" i="2" s="1"/>
  <c r="Q63" i="2" s="1"/>
  <c r="O64" i="2"/>
  <c r="P64" i="2" s="1"/>
  <c r="Q64" i="2" s="1"/>
  <c r="O65" i="2"/>
  <c r="P65" i="2" s="1"/>
  <c r="Q65" i="2" s="1"/>
  <c r="O66" i="2"/>
  <c r="P66" i="2" s="1"/>
  <c r="Q66" i="2" s="1"/>
  <c r="O67" i="2"/>
  <c r="P67" i="2" s="1"/>
  <c r="Q67" i="2" s="1"/>
  <c r="O68" i="2"/>
  <c r="P68" i="2" s="1"/>
  <c r="Q68" i="2" s="1"/>
  <c r="O69" i="2"/>
  <c r="P69" i="2" s="1"/>
  <c r="Q69" i="2" s="1"/>
  <c r="O70" i="2"/>
  <c r="O71" i="2"/>
  <c r="P71" i="2" s="1"/>
  <c r="Q71" i="2" s="1"/>
  <c r="O72" i="2"/>
  <c r="P72" i="2" s="1"/>
  <c r="Q72" i="2" s="1"/>
  <c r="O73" i="2"/>
  <c r="P73" i="2" s="1"/>
  <c r="Q73" i="2" s="1"/>
  <c r="O74" i="2"/>
  <c r="P74" i="2" s="1"/>
  <c r="Q74" i="2" s="1"/>
  <c r="O75" i="2"/>
  <c r="P75" i="2" s="1"/>
  <c r="Q75" i="2" s="1"/>
  <c r="O76" i="2"/>
  <c r="P76" i="2" s="1"/>
  <c r="Q76" i="2" s="1"/>
  <c r="O77" i="2"/>
  <c r="P77" i="2" s="1"/>
  <c r="Q77" i="2" s="1"/>
  <c r="O78" i="2"/>
  <c r="P78" i="2" s="1"/>
  <c r="Q78" i="2" s="1"/>
  <c r="O79" i="2"/>
  <c r="O80" i="2"/>
  <c r="P80" i="2" s="1"/>
  <c r="Q80" i="2" s="1"/>
  <c r="O81" i="2"/>
  <c r="P81" i="2" s="1"/>
  <c r="Q81" i="2" s="1"/>
  <c r="O82" i="2"/>
  <c r="P82" i="2" s="1"/>
  <c r="Q82" i="2" s="1"/>
  <c r="O83" i="2"/>
  <c r="P83" i="2" s="1"/>
  <c r="Q83" i="2" s="1"/>
  <c r="O84" i="2"/>
  <c r="P84" i="2" s="1"/>
  <c r="Q84" i="2" s="1"/>
  <c r="O85" i="2"/>
  <c r="P85" i="2" s="1"/>
  <c r="Q85" i="2" s="1"/>
  <c r="O86" i="2"/>
  <c r="P86" i="2" s="1"/>
  <c r="Q86" i="2" s="1"/>
  <c r="O87" i="2"/>
  <c r="P87" i="2" s="1"/>
  <c r="Q87" i="2" s="1"/>
  <c r="O88" i="2"/>
  <c r="P88" i="2" s="1"/>
  <c r="Q88" i="2" s="1"/>
  <c r="O89" i="2"/>
  <c r="P89" i="2" s="1"/>
  <c r="Q89" i="2" s="1"/>
  <c r="O90" i="2"/>
  <c r="P90" i="2" s="1"/>
  <c r="Q90" i="2" s="1"/>
  <c r="O91" i="2"/>
  <c r="P91" i="2" s="1"/>
  <c r="Q91" i="2" s="1"/>
  <c r="O92" i="2"/>
  <c r="P92" i="2" s="1"/>
  <c r="Q92" i="2" s="1"/>
  <c r="O93" i="2"/>
  <c r="P93" i="2" s="1"/>
  <c r="Q93" i="2" s="1"/>
  <c r="O94" i="2"/>
  <c r="P94" i="2" s="1"/>
  <c r="Q94" i="2" s="1"/>
  <c r="O95" i="2"/>
  <c r="P95" i="2" s="1"/>
  <c r="Q95" i="2" s="1"/>
  <c r="O96" i="2"/>
  <c r="P96" i="2" s="1"/>
  <c r="Q96" i="2" s="1"/>
  <c r="O97" i="2"/>
  <c r="P97" i="2" s="1"/>
  <c r="Q97" i="2" s="1"/>
  <c r="O98" i="2"/>
  <c r="P98" i="2" s="1"/>
  <c r="Q98" i="2" s="1"/>
  <c r="O99" i="2"/>
  <c r="P99" i="2" s="1"/>
  <c r="Q99" i="2" s="1"/>
  <c r="O100" i="2"/>
  <c r="P100" i="2" s="1"/>
  <c r="Q100" i="2" s="1"/>
  <c r="O101" i="2"/>
  <c r="P101" i="2" s="1"/>
  <c r="Q101" i="2" s="1"/>
  <c r="O102" i="2"/>
  <c r="P102" i="2" s="1"/>
  <c r="Q102" i="2" s="1"/>
  <c r="O103" i="2"/>
  <c r="P103" i="2" s="1"/>
  <c r="Q103" i="2" s="1"/>
  <c r="O104" i="2"/>
  <c r="P104" i="2" s="1"/>
  <c r="Q104" i="2" s="1"/>
  <c r="O105" i="2"/>
  <c r="O106" i="2"/>
  <c r="P106" i="2" s="1"/>
  <c r="Q106" i="2" s="1"/>
  <c r="O107" i="2"/>
  <c r="P107" i="2" s="1"/>
  <c r="Q107" i="2" s="1"/>
  <c r="O108" i="2"/>
  <c r="P108" i="2" s="1"/>
  <c r="Q108" i="2" s="1"/>
  <c r="O109" i="2"/>
  <c r="P109" i="2" s="1"/>
  <c r="Q109" i="2" s="1"/>
  <c r="O110" i="2"/>
  <c r="P110" i="2" s="1"/>
  <c r="Q110" i="2" s="1"/>
  <c r="O111" i="2"/>
  <c r="P111" i="2" s="1"/>
  <c r="Q111" i="2" s="1"/>
  <c r="O112" i="2"/>
  <c r="P112" i="2" s="1"/>
  <c r="Q112" i="2" s="1"/>
  <c r="O113" i="2"/>
  <c r="P113" i="2" s="1"/>
  <c r="Q113" i="2" s="1"/>
  <c r="O114" i="2"/>
  <c r="P114" i="2" s="1"/>
  <c r="Q114" i="2" s="1"/>
  <c r="O115" i="2"/>
  <c r="P115" i="2" s="1"/>
  <c r="Q115" i="2" s="1"/>
  <c r="O116" i="2"/>
  <c r="P116" i="2" s="1"/>
  <c r="Q116" i="2" s="1"/>
  <c r="O117" i="2"/>
  <c r="P117" i="2" s="1"/>
  <c r="Q117" i="2" s="1"/>
  <c r="O118" i="2"/>
  <c r="O119" i="2"/>
  <c r="P119" i="2" s="1"/>
  <c r="Q119" i="2" s="1"/>
  <c r="O120" i="2"/>
  <c r="P120" i="2" s="1"/>
  <c r="Q120" i="2" s="1"/>
  <c r="O121" i="2"/>
  <c r="P121" i="2" s="1"/>
  <c r="Q121" i="2" s="1"/>
  <c r="O122" i="2"/>
  <c r="P122" i="2" s="1"/>
  <c r="Q122" i="2" s="1"/>
  <c r="O123" i="2"/>
  <c r="P123" i="2" s="1"/>
  <c r="Q123" i="2" s="1"/>
  <c r="O124" i="2"/>
  <c r="P124" i="2" s="1"/>
  <c r="Q124" i="2" s="1"/>
  <c r="O125" i="2"/>
  <c r="P125" i="2" s="1"/>
  <c r="Q125" i="2" s="1"/>
  <c r="O126" i="2"/>
  <c r="P126" i="2" s="1"/>
  <c r="Q126" i="2" s="1"/>
  <c r="O127" i="2"/>
  <c r="P127" i="2" s="1"/>
  <c r="Q127" i="2" s="1"/>
  <c r="O128" i="2"/>
  <c r="P128" i="2" s="1"/>
  <c r="Q128" i="2" s="1"/>
  <c r="O129" i="2"/>
  <c r="P129" i="2" s="1"/>
  <c r="Q129" i="2" s="1"/>
  <c r="O130" i="2"/>
  <c r="P130" i="2" s="1"/>
  <c r="Q130" i="2" s="1"/>
  <c r="O131" i="2"/>
  <c r="P131" i="2" s="1"/>
  <c r="Q131" i="2" s="1"/>
  <c r="O132" i="2"/>
  <c r="P132" i="2" s="1"/>
  <c r="Q132" i="2" s="1"/>
  <c r="O133" i="2"/>
  <c r="P133" i="2" s="1"/>
  <c r="Q133" i="2" s="1"/>
  <c r="O134" i="2"/>
  <c r="O135" i="2"/>
  <c r="P135" i="2" s="1"/>
  <c r="Q135" i="2" s="1"/>
  <c r="O136" i="2"/>
  <c r="P136" i="2" s="1"/>
  <c r="Q136" i="2" s="1"/>
  <c r="O137" i="2"/>
  <c r="P137" i="2" s="1"/>
  <c r="Q137" i="2" s="1"/>
  <c r="O138" i="2"/>
  <c r="P138" i="2" s="1"/>
  <c r="Q138" i="2" s="1"/>
  <c r="O139" i="2"/>
  <c r="P139" i="2" s="1"/>
  <c r="Q139" i="2" s="1"/>
  <c r="O140" i="2"/>
  <c r="P140" i="2" s="1"/>
  <c r="Q140" i="2" s="1"/>
  <c r="O141" i="2"/>
  <c r="P141" i="2" s="1"/>
  <c r="Q141" i="2" s="1"/>
  <c r="O142" i="2"/>
  <c r="P142" i="2" s="1"/>
  <c r="Q142" i="2" s="1"/>
  <c r="O143" i="2"/>
  <c r="P143" i="2" s="1"/>
  <c r="Q143" i="2" s="1"/>
  <c r="O144" i="2"/>
  <c r="P144" i="2" s="1"/>
  <c r="Q144" i="2" s="1"/>
  <c r="O145" i="2"/>
  <c r="P145" i="2" s="1"/>
  <c r="Q145" i="2" s="1"/>
  <c r="O146" i="2"/>
  <c r="P146" i="2" s="1"/>
  <c r="Q146" i="2" s="1"/>
  <c r="O147" i="2"/>
  <c r="P147" i="2" s="1"/>
  <c r="Q147" i="2" s="1"/>
  <c r="O148" i="2"/>
  <c r="P148" i="2" s="1"/>
  <c r="Q148" i="2" s="1"/>
  <c r="O149" i="2"/>
  <c r="P149" i="2" s="1"/>
  <c r="Q149" i="2" s="1"/>
  <c r="O150" i="2"/>
  <c r="P150" i="2" s="1"/>
  <c r="Q150" i="2" s="1"/>
  <c r="O151" i="2"/>
  <c r="P151" i="2" s="1"/>
  <c r="Q151" i="2" s="1"/>
  <c r="O152" i="2"/>
  <c r="P152" i="2" s="1"/>
  <c r="Q152" i="2" s="1"/>
  <c r="O153" i="2"/>
  <c r="O154" i="2"/>
  <c r="P154" i="2" s="1"/>
  <c r="Q154" i="2" s="1"/>
  <c r="O155" i="2"/>
  <c r="P155" i="2" s="1"/>
  <c r="Q155" i="2" s="1"/>
  <c r="O156" i="2"/>
  <c r="P156" i="2" s="1"/>
  <c r="Q156" i="2" s="1"/>
  <c r="O157" i="2"/>
  <c r="P157" i="2" s="1"/>
  <c r="Q157" i="2" s="1"/>
  <c r="O158" i="2"/>
  <c r="P158" i="2" s="1"/>
  <c r="Q158" i="2" s="1"/>
  <c r="O22" i="2"/>
  <c r="P22" i="2" s="1"/>
  <c r="Q22" i="2" s="1"/>
  <c r="K192" i="7"/>
  <c r="E143" i="6"/>
  <c r="E127" i="6"/>
  <c r="E111" i="6"/>
  <c r="E95" i="6"/>
  <c r="E79" i="6"/>
  <c r="E63" i="6"/>
  <c r="E47" i="6"/>
  <c r="E31" i="6"/>
  <c r="K14" i="7"/>
  <c r="K17" i="7"/>
  <c r="K10" i="7"/>
  <c r="I157" i="7"/>
  <c r="I154" i="7"/>
  <c r="I153" i="7"/>
  <c r="I151" i="7"/>
  <c r="I150" i="7"/>
  <c r="I149" i="7"/>
  <c r="I148" i="7"/>
  <c r="I147" i="7"/>
  <c r="I145" i="7"/>
  <c r="I142" i="7"/>
  <c r="I141" i="7"/>
  <c r="I140" i="7"/>
  <c r="I137" i="7"/>
  <c r="I136" i="7"/>
  <c r="I135" i="7"/>
  <c r="I134" i="7"/>
  <c r="I132" i="7"/>
  <c r="I129" i="7"/>
  <c r="I128" i="7"/>
  <c r="I127" i="7"/>
  <c r="I125" i="7"/>
  <c r="I124" i="7"/>
  <c r="I121" i="7"/>
  <c r="I120" i="7"/>
  <c r="I119" i="7"/>
  <c r="I117" i="7"/>
  <c r="I115" i="7"/>
  <c r="I114" i="7"/>
  <c r="I113" i="7"/>
  <c r="I111" i="7"/>
  <c r="I110" i="7"/>
  <c r="I107" i="7"/>
  <c r="I106" i="7"/>
  <c r="I105" i="7"/>
  <c r="I104" i="7"/>
  <c r="I102" i="7"/>
  <c r="I99" i="7"/>
  <c r="I98" i="7"/>
  <c r="I97" i="7"/>
  <c r="I95" i="7"/>
  <c r="I94" i="7"/>
  <c r="I91" i="7"/>
  <c r="I90" i="7"/>
  <c r="I89" i="7"/>
  <c r="I88" i="7"/>
  <c r="I86" i="7"/>
  <c r="I84" i="7"/>
  <c r="I83" i="7"/>
  <c r="I81" i="7"/>
  <c r="I80" i="7"/>
  <c r="I77" i="7"/>
  <c r="I76" i="7"/>
  <c r="I75" i="7"/>
  <c r="I74" i="7"/>
  <c r="I72" i="7"/>
  <c r="I69" i="7"/>
  <c r="I67" i="7"/>
  <c r="I66" i="7"/>
  <c r="I63" i="7"/>
  <c r="I62" i="7"/>
  <c r="I61" i="7"/>
  <c r="I60" i="7"/>
  <c r="I58" i="7"/>
  <c r="I55" i="7"/>
  <c r="I54" i="7"/>
  <c r="I53" i="7"/>
  <c r="I52" i="7"/>
  <c r="I51" i="7"/>
  <c r="I49" i="7"/>
  <c r="I48" i="7"/>
  <c r="I47" i="7"/>
  <c r="I46" i="7"/>
  <c r="I44" i="7"/>
  <c r="I41" i="7"/>
  <c r="I40" i="7"/>
  <c r="I38" i="7"/>
  <c r="I37" i="7"/>
  <c r="I35" i="7"/>
  <c r="I34" i="7"/>
  <c r="I33" i="7"/>
  <c r="I32" i="7"/>
  <c r="I30" i="7"/>
  <c r="I27" i="7"/>
  <c r="I26" i="7"/>
  <c r="I24" i="7"/>
  <c r="I23" i="7"/>
  <c r="I155" i="7"/>
  <c r="N1" i="6"/>
  <c r="E145" i="6" s="1"/>
  <c r="F1002" i="6"/>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K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190" i="2" s="1"/>
  <c r="A1007" i="6"/>
  <c r="A1006" i="6"/>
  <c r="A1005" i="6"/>
  <c r="F1004" i="6"/>
  <c r="A1004" i="6"/>
  <c r="A1003" i="6"/>
  <c r="K135" i="7" l="1"/>
  <c r="K151" i="7"/>
  <c r="K94" i="7"/>
  <c r="K119" i="7"/>
  <c r="K84" i="7"/>
  <c r="K191" i="2"/>
  <c r="F1001" i="6" s="1"/>
  <c r="K149" i="7"/>
  <c r="K69" i="7"/>
  <c r="K117" i="7"/>
  <c r="K55" i="7"/>
  <c r="K23" i="7"/>
  <c r="K48" i="7"/>
  <c r="K128" i="7"/>
  <c r="K81" i="7"/>
  <c r="K129" i="7"/>
  <c r="K145" i="7"/>
  <c r="K24" i="7"/>
  <c r="K136" i="7"/>
  <c r="K47" i="7"/>
  <c r="K132" i="7"/>
  <c r="K72" i="7"/>
  <c r="K44" i="7"/>
  <c r="K30" i="7"/>
  <c r="K46" i="7"/>
  <c r="K62" i="7"/>
  <c r="K110" i="7"/>
  <c r="K142" i="7"/>
  <c r="K63" i="7"/>
  <c r="K95" i="7"/>
  <c r="K111" i="7"/>
  <c r="K127" i="7"/>
  <c r="K88" i="7"/>
  <c r="K120" i="7"/>
  <c r="K105" i="7"/>
  <c r="K26" i="7"/>
  <c r="K58" i="7"/>
  <c r="K27" i="7"/>
  <c r="K75" i="7"/>
  <c r="K91" i="7"/>
  <c r="K107" i="7"/>
  <c r="K155" i="7"/>
  <c r="I29" i="7"/>
  <c r="K29" i="7" s="1"/>
  <c r="I43" i="7"/>
  <c r="K43" i="7" s="1"/>
  <c r="I57" i="7"/>
  <c r="I71" i="7"/>
  <c r="K71" i="7" s="1"/>
  <c r="I85" i="7"/>
  <c r="K85" i="7" s="1"/>
  <c r="I101" i="7"/>
  <c r="K101" i="7" s="1"/>
  <c r="I116" i="7"/>
  <c r="K116" i="7" s="1"/>
  <c r="I131" i="7"/>
  <c r="K131" i="7" s="1"/>
  <c r="I144" i="7"/>
  <c r="K144" i="7" s="1"/>
  <c r="I156" i="7"/>
  <c r="K156" i="7" s="1"/>
  <c r="K60" i="7"/>
  <c r="K76" i="7"/>
  <c r="K124" i="7"/>
  <c r="K140" i="7"/>
  <c r="K61" i="7"/>
  <c r="K77" i="7"/>
  <c r="K125" i="7"/>
  <c r="K141" i="7"/>
  <c r="K157" i="7"/>
  <c r="I31" i="7"/>
  <c r="K31" i="7" s="1"/>
  <c r="I45" i="7"/>
  <c r="K45" i="7" s="1"/>
  <c r="I59" i="7"/>
  <c r="K59" i="7" s="1"/>
  <c r="I73" i="7"/>
  <c r="K73" i="7" s="1"/>
  <c r="I87" i="7"/>
  <c r="K87" i="7" s="1"/>
  <c r="I103" i="7"/>
  <c r="K103" i="7" s="1"/>
  <c r="I118" i="7"/>
  <c r="K118" i="7" s="1"/>
  <c r="I133" i="7"/>
  <c r="K133" i="7" s="1"/>
  <c r="I146" i="7"/>
  <c r="K146" i="7" s="1"/>
  <c r="I158" i="7"/>
  <c r="K158" i="7" s="1"/>
  <c r="K32" i="7"/>
  <c r="K148" i="7"/>
  <c r="K33" i="7"/>
  <c r="K113" i="7"/>
  <c r="K121" i="7"/>
  <c r="K114" i="7"/>
  <c r="I36" i="7"/>
  <c r="K36" i="7" s="1"/>
  <c r="K49" i="7"/>
  <c r="I64" i="7"/>
  <c r="K64" i="7" s="1"/>
  <c r="I78" i="7"/>
  <c r="K78" i="7" s="1"/>
  <c r="I92" i="7"/>
  <c r="K92" i="7" s="1"/>
  <c r="I108" i="7"/>
  <c r="K108" i="7" s="1"/>
  <c r="I122" i="7"/>
  <c r="K122" i="7" s="1"/>
  <c r="K137" i="7"/>
  <c r="K97" i="7"/>
  <c r="K34" i="7"/>
  <c r="K66" i="7"/>
  <c r="K98" i="7"/>
  <c r="K35" i="7"/>
  <c r="K51" i="7"/>
  <c r="K67" i="7"/>
  <c r="K83" i="7"/>
  <c r="K99" i="7"/>
  <c r="K147" i="7"/>
  <c r="I22" i="7"/>
  <c r="K22" i="7" s="1"/>
  <c r="I50" i="7"/>
  <c r="K50" i="7" s="1"/>
  <c r="I65" i="7"/>
  <c r="K65" i="7" s="1"/>
  <c r="I79" i="7"/>
  <c r="K79" i="7" s="1"/>
  <c r="I93" i="7"/>
  <c r="K93" i="7" s="1"/>
  <c r="I109" i="7"/>
  <c r="K109" i="7" s="1"/>
  <c r="I123" i="7"/>
  <c r="K123" i="7" s="1"/>
  <c r="I138" i="7"/>
  <c r="K138" i="7" s="1"/>
  <c r="K37" i="7"/>
  <c r="K53" i="7"/>
  <c r="K38" i="7"/>
  <c r="K54" i="7"/>
  <c r="K86" i="7"/>
  <c r="K102" i="7"/>
  <c r="K134" i="7"/>
  <c r="K150" i="7"/>
  <c r="I25" i="7"/>
  <c r="K25" i="7" s="1"/>
  <c r="I39" i="7"/>
  <c r="K39" i="7" s="1"/>
  <c r="K52" i="7"/>
  <c r="I68" i="7"/>
  <c r="K68" i="7" s="1"/>
  <c r="I82" i="7"/>
  <c r="K82" i="7" s="1"/>
  <c r="I96" i="7"/>
  <c r="K96" i="7" s="1"/>
  <c r="I112" i="7"/>
  <c r="K112" i="7" s="1"/>
  <c r="I126" i="7"/>
  <c r="K126" i="7" s="1"/>
  <c r="I139" i="7"/>
  <c r="K139" i="7" s="1"/>
  <c r="I152" i="7"/>
  <c r="K152" i="7" s="1"/>
  <c r="K40" i="7"/>
  <c r="K104" i="7"/>
  <c r="K57" i="7"/>
  <c r="K89" i="7"/>
  <c r="K153" i="7"/>
  <c r="K41" i="7"/>
  <c r="K154" i="7"/>
  <c r="K74" i="7"/>
  <c r="K90" i="7"/>
  <c r="K106" i="7"/>
  <c r="I28" i="7"/>
  <c r="K28" i="7" s="1"/>
  <c r="I42" i="7"/>
  <c r="K42" i="7" s="1"/>
  <c r="I56" i="7"/>
  <c r="K56" i="7" s="1"/>
  <c r="I70" i="7"/>
  <c r="K70" i="7" s="1"/>
  <c r="I100" i="7"/>
  <c r="K100" i="7" s="1"/>
  <c r="K115" i="7"/>
  <c r="I130" i="7"/>
  <c r="K130" i="7" s="1"/>
  <c r="I143" i="7"/>
  <c r="K143" i="7" s="1"/>
  <c r="E64" i="6"/>
  <c r="E96" i="6"/>
  <c r="E144" i="6"/>
  <c r="E18" i="6"/>
  <c r="E34" i="6"/>
  <c r="E50" i="6"/>
  <c r="E66" i="6"/>
  <c r="E82" i="6"/>
  <c r="E98" i="6"/>
  <c r="E114" i="6"/>
  <c r="E130" i="6"/>
  <c r="E146" i="6"/>
  <c r="E19" i="6"/>
  <c r="E35" i="6"/>
  <c r="E51" i="6"/>
  <c r="E67" i="6"/>
  <c r="E83" i="6"/>
  <c r="E99" i="6"/>
  <c r="E115" i="6"/>
  <c r="E131" i="6"/>
  <c r="E147" i="6"/>
  <c r="E20" i="6"/>
  <c r="E36" i="6"/>
  <c r="E52" i="6"/>
  <c r="E68" i="6"/>
  <c r="E84" i="6"/>
  <c r="E100" i="6"/>
  <c r="E116" i="6"/>
  <c r="E132" i="6"/>
  <c r="E148" i="6"/>
  <c r="E21" i="6"/>
  <c r="E37" i="6"/>
  <c r="E53" i="6"/>
  <c r="E69" i="6"/>
  <c r="E85" i="6"/>
  <c r="E101" i="6"/>
  <c r="E117" i="6"/>
  <c r="E133" i="6"/>
  <c r="E149" i="6"/>
  <c r="E22" i="6"/>
  <c r="E38" i="6"/>
  <c r="E54" i="6"/>
  <c r="E86" i="6"/>
  <c r="E102" i="6"/>
  <c r="E118" i="6"/>
  <c r="E134" i="6"/>
  <c r="E150" i="6"/>
  <c r="E70" i="6"/>
  <c r="E23" i="6"/>
  <c r="E39" i="6"/>
  <c r="E55" i="6"/>
  <c r="E71" i="6"/>
  <c r="E87" i="6"/>
  <c r="E103" i="6"/>
  <c r="E119" i="6"/>
  <c r="E135" i="6"/>
  <c r="E151" i="6"/>
  <c r="E24" i="6"/>
  <c r="E40" i="6"/>
  <c r="E56" i="6"/>
  <c r="E72" i="6"/>
  <c r="E88" i="6"/>
  <c r="E104" i="6"/>
  <c r="E120" i="6"/>
  <c r="E136" i="6"/>
  <c r="E152" i="6"/>
  <c r="E25" i="6"/>
  <c r="E41" i="6"/>
  <c r="E57" i="6"/>
  <c r="E73" i="6"/>
  <c r="E89" i="6"/>
  <c r="E105" i="6"/>
  <c r="E121" i="6"/>
  <c r="E137" i="6"/>
  <c r="E153" i="6"/>
  <c r="E26" i="6"/>
  <c r="E42" i="6"/>
  <c r="E58" i="6"/>
  <c r="E74" i="6"/>
  <c r="E90" i="6"/>
  <c r="E106" i="6"/>
  <c r="E122" i="6"/>
  <c r="E138" i="6"/>
  <c r="E154" i="6"/>
  <c r="E27" i="6"/>
  <c r="E43" i="6"/>
  <c r="E59" i="6"/>
  <c r="E75" i="6"/>
  <c r="E91" i="6"/>
  <c r="E107" i="6"/>
  <c r="E123" i="6"/>
  <c r="E139" i="6"/>
  <c r="E28" i="6"/>
  <c r="E44" i="6"/>
  <c r="E60" i="6"/>
  <c r="E76" i="6"/>
  <c r="E92" i="6"/>
  <c r="E108" i="6"/>
  <c r="E124" i="6"/>
  <c r="E140" i="6"/>
  <c r="E29" i="6"/>
  <c r="E45" i="6"/>
  <c r="E61" i="6"/>
  <c r="E77" i="6"/>
  <c r="E93" i="6"/>
  <c r="E109" i="6"/>
  <c r="E125" i="6"/>
  <c r="E141" i="6"/>
  <c r="E30" i="6"/>
  <c r="E46" i="6"/>
  <c r="E62" i="6"/>
  <c r="E78" i="6"/>
  <c r="E94" i="6"/>
  <c r="E110" i="6"/>
  <c r="E126" i="6"/>
  <c r="E142" i="6"/>
  <c r="E48" i="6"/>
  <c r="E112" i="6"/>
  <c r="E32" i="6"/>
  <c r="E80" i="6"/>
  <c r="E128" i="6"/>
  <c r="E33" i="6"/>
  <c r="E49" i="6"/>
  <c r="E65" i="6"/>
  <c r="E81" i="6"/>
  <c r="E97" i="6"/>
  <c r="E113" i="6"/>
  <c r="E129" i="6"/>
  <c r="M11" i="6"/>
  <c r="I197"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I196" i="2" s="1"/>
  <c r="I200" i="2" l="1"/>
  <c r="I198" i="2" s="1"/>
  <c r="I201" i="2"/>
  <c r="I19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<sst xmlns="http://schemas.openxmlformats.org/spreadsheetml/2006/main" count="4235" uniqueCount="881">
  <si>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</si>
  <si>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</si>
  <si>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</si>
  <si>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</si>
  <si>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</si>
  <si>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</si>
  <si>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</si>
  <si>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</si>
  <si>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</si>
  <si>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</si>
  <si>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</si>
  <si>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</si>
  <si>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</si>
  <si>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</si>
  <si>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</si>
  <si>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</si>
  <si>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</si>
  <si>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</si>
  <si>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</si>
  <si>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</si>
  <si>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</si>
  <si>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</si>
  <si>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</si>
  <si>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</si>
  <si>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</si>
  <si>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</si>
  <si>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</si>
  <si>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</si>
  <si>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</si>
  <si>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</si>
  <si>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</si>
  <si>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</si>
  <si>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</si>
  <si>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</si>
  <si>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</si>
  <si>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</si>
  <si>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</si>
  <si>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</si>
  <si>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</si>
  <si>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</si>
  <si>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</si>
  <si>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</si>
  <si>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</si>
  <si>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</si>
  <si>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</si>
  <si>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</si>
  <si>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</si>
  <si>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</si>
  <si>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</si>
  <si>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</si>
  <si>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</si>
  <si>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</si>
  <si>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</si>
  <si>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</si>
  <si>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</si>
  <si>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</si>
  <si>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</si>
  <si>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</si>
  <si>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</si>
  <si>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</si>
  <si>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</si>
  <si>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</si>
  <si>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</si>
  <si>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</si>
  <si>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</si>
  <si>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</si>
  <si>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</si>
  <si>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</si>
  <si>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</si>
  <si>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</si>
  <si>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</si>
  <si>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</si>
  <si>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</si>
  <si>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</si>
  <si>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</si>
  <si>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</si>
  <si>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</si>
  <si>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</si>
  <si>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</si>
  <si>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</si>
  <si>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</si>
  <si>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</si>
  <si>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</si>
  <si>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</si>
  <si>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</si>
  <si>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</si>
  <si>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</si>
  <si>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</si>
  <si>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</si>
  <si>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</si>
  <si>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</si>
  <si>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</si>
  <si>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</si>
  <si>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</si>
  <si>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</si>
  <si>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</si>
  <si>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</si>
  <si>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</si>
  <si>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</si>
  <si>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</si>
  <si>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</si>
  <si>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</si>
  <si>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</si>
  <si>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</si>
  <si>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</si>
  <si>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</si>
  <si>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</si>
  <si>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</si>
  <si>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</si>
  <si>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</si>
  <si>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</si>
  <si>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</si>
  <si>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</si>
  <si>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</si>
  <si>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</si>
  <si>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</si>
  <si>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</si>
  <si>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</si>
  <si>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</si>
  <si>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</si>
  <si>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</si>
  <si>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</si>
  <si>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</si>
  <si>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</si>
  <si>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</si>
  <si>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</si>
  <si>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</si>
  <si>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</si>
  <si>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</si>
  <si>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</si>
  <si>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</si>
  <si>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</si>
  <si>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</si>
  <si>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</si>
  <si>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</si>
  <si>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</si>
  <si>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</si>
  <si>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</si>
  <si>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</si>
  <si>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</si>
  <si>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</si>
  <si>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</si>
  <si>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</si>
  <si>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</si>
  <si>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</si>
  <si>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</si>
  <si>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</si>
  <si>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</si>
  <si>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</si>
  <si>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</si>
  <si>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</si>
  <si>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</si>
  <si>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</si>
  <si>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</si>
  <si>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</si>
  <si>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</si>
  <si>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</si>
  <si>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</si>
  <si>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</si>
  <si>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</si>
  <si>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</si>
  <si>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</si>
  <si>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</si>
  <si>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</si>
  <si>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</si>
  <si>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</si>
  <si>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</si>
  <si>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</si>
  <si>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</si>
  <si>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</si>
  <si>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</si>
  <si>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</si>
  <si>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</si>
  <si>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</si>
  <si>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</si>
  <si>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</si>
  <si>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</si>
  <si>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</si>
  <si>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</si>
  <si>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</si>
  <si>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</si>
  <si>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</si>
  <si>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</si>
  <si>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</si>
  <si>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</si>
  <si>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</si>
  <si>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</si>
  <si>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</si>
  <si>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</si>
  <si>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</si>
  <si>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</si>
  <si>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</si>
  <si>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</si>
  <si>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</si>
  <si>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</si>
  <si>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</si>
  <si>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</si>
  <si>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</si>
  <si>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</si>
  <si>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</si>
  <si>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</si>
  <si>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</si>
  <si>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</si>
  <si>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</si>
  <si>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</si>
  <si>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</si>
  <si>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</si>
  <si>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</si>
  <si>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</si>
  <si>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</si>
  <si>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</si>
  <si>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</si>
  <si>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</si>
  <si>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</si>
  <si>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</si>
  <si>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</si>
  <si>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</si>
  <si>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</si>
  <si>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</si>
  <si>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</si>
  <si>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</si>
  <si>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</si>
  <si>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</si>
  <si>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</si>
  <si>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</si>
  <si>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</si>
  <si>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</si>
  <si>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</si>
  <si>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</si>
  <si>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</si>
  <si>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</si>
  <si>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</si>
  <si>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</si>
  <si>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</si>
  <si>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</si>
  <si>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</si>
  <si>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</si>
  <si>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</si>
  <si>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</si>
  <si>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</si>
  <si>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</si>
  <si>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</si>
  <si>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</si>
  <si>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</si>
  <si>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</si>
  <si>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</si>
  <si>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</si>
  <si>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</si>
  <si>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</si>
  <si>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</si>
  <si>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</si>
  <si>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</si>
  <si>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</si>
  <si>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</si>
  <si>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</si>
  <si>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</si>
  <si>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</si>
  <si>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</si>
  <si>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</si>
  <si>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</si>
  <si>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</si>
  <si>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</si>
  <si>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</si>
  <si>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</si>
  <si>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</si>
  <si>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</si>
  <si>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</si>
  <si>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</si>
  <si>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</si>
  <si>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</si>
  <si>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</si>
  <si>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</si>
  <si>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</si>
  <si>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</si>
  <si>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</si>
  <si>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</si>
  <si>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</si>
  <si>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</si>
  <si>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</si>
  <si>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</si>
  <si>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</si>
  <si>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</si>
  <si>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</si>
  <si>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</si>
  <si>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</si>
  <si>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</si>
  <si>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</si>
  <si>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</si>
  <si>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</si>
  <si>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</si>
  <si>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</si>
  <si>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</si>
  <si>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</si>
  <si>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</si>
  <si>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</si>
  <si>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</si>
  <si>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</si>
  <si>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</si>
  <si>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</si>
  <si>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</si>
  <si>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</si>
  <si>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</si>
  <si>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</si>
  <si>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</si>
  <si>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</si>
  <si>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</si>
  <si>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</si>
  <si>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</si>
  <si>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</si>
  <si>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</si>
  <si>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</si>
  <si>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</si>
  <si>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</si>
  <si>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</si>
  <si>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</si>
  <si>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</si>
  <si>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</si>
  <si>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</si>
  <si>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</si>
  <si>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</si>
  <si>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</si>
  <si>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</si>
  <si>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</si>
  <si>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</si>
  <si>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</si>
  <si>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</si>
  <si>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</si>
  <si>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</si>
  <si>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</si>
  <si>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</si>
  <si>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</si>
  <si>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</si>
  <si>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</si>
  <si>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</si>
  <si>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</si>
  <si>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</si>
  <si>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</si>
  <si>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</si>
  <si>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</si>
  <si>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</si>
  <si>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</si>
  <si>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</si>
  <si>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</si>
  <si>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</si>
  <si>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</si>
  <si>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</si>
  <si>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</si>
  <si>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</si>
  <si>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</si>
  <si>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</si>
  <si>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</si>
  <si>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</si>
  <si>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</si>
  <si>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</si>
  <si>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</si>
  <si>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</si>
  <si>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</si>
  <si>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</si>
  <si>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</si>
  <si>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</si>
  <si>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</si>
  <si>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</si>
  <si>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</si>
  <si>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</si>
  <si>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</si>
  <si>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</si>
  <si>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</si>
  <si>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</si>
  <si>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</si>
  <si>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</si>
  <si>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</si>
  <si>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</si>
  <si>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</si>
  <si>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</si>
  <si>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</si>
  <si>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</si>
  <si>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</si>
  <si>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</si>
  <si>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</si>
  <si>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</si>
  <si>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</si>
  <si>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</si>
  <si>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</si>
  <si>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</si>
  <si>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</si>
  <si>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</si>
  <si>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</si>
  <si>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</si>
  <si>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</si>
  <si>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</si>
  <si>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</si>
  <si>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</si>
  <si>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</si>
  <si>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</si>
  <si>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</si>
  <si>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</si>
  <si>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</si>
  <si>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</si>
  <si>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</si>
  <si>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</si>
  <si>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</si>
  <si>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</si>
  <si>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</si>
  <si>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</si>
  <si>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</si>
  <si>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</si>
  <si>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</si>
  <si>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</si>
  <si>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</si>
  <si>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</si>
  <si>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</si>
  <si>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</si>
  <si>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</si>
  <si>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</si>
  <si>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</si>
  <si>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</si>
  <si>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</si>
  <si>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</si>
  <si>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</si>
  <si>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</si>
  <si>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</si>
  <si>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</si>
  <si>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</si>
  <si>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</si>
  <si>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</si>
  <si>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</si>
  <si>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</si>
  <si>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</si>
  <si>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</si>
  <si>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</si>
  <si>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</si>
  <si>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</si>
  <si>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</si>
  <si>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</si>
  <si>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</si>
  <si>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</si>
  <si>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</si>
  <si>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</si>
  <si>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</si>
  <si>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</si>
  <si>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</si>
  <si>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</si>
  <si>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</si>
  <si>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</si>
  <si>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</si>
  <si>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</si>
  <si>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</si>
  <si>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</si>
  <si>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</si>
  <si>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</si>
  <si>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</si>
  <si>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</si>
  <si>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</si>
  <si>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</si>
  <si>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</si>
  <si>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</si>
  <si>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</si>
  <si>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</si>
  <si>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</si>
  <si>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</si>
  <si>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</si>
  <si>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</si>
  <si>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</si>
  <si>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</si>
  <si>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</si>
  <si>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</si>
  <si>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</si>
  <si>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</si>
  <si>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</si>
  <si>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</si>
  <si>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</si>
  <si>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</si>
  <si>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</si>
  <si>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</si>
  <si>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</si>
  <si>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</si>
  <si>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</si>
  <si>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</si>
  <si>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</si>
  <si>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</si>
  <si>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</si>
  <si>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</si>
  <si>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</si>
  <si>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</si>
  <si>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</si>
  <si>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</si>
  <si>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</si>
  <si>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</si>
  <si>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</si>
  <si>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</si>
  <si>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</si>
  <si>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</si>
  <si>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</si>
  <si>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</si>
  <si>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</si>
  <si>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</si>
  <si>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</si>
  <si>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</si>
  <si>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</si>
  <si>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</si>
  <si>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</si>
  <si>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</si>
  <si>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</si>
  <si>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</si>
  <si>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</si>
  <si>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</si>
  <si>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</si>
  <si>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</si>
  <si>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</si>
  <si>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</si>
  <si>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</si>
  <si>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</si>
  <si>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</si>
  <si>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</si>
  <si>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</si>
  <si>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</si>
  <si>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</si>
  <si>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</si>
  <si>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</si>
  <si>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</si>
  <si>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</si>
  <si>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</si>
  <si>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</si>
  <si>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</si>
  <si>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</si>
  <si>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</si>
  <si>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</si>
  <si>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</si>
  <si>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</si>
  <si>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</si>
  <si>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</si>
  <si>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</si>
  <si>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</si>
  <si>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</si>
  <si>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</si>
  <si>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</si>
  <si>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</si>
  <si>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</si>
  <si>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</si>
  <si>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</si>
  <si>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</si>
  <si>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</si>
  <si>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</si>
  <si>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</si>
  <si>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</si>
  <si>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</si>
  <si>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</si>
  <si>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</si>
  <si>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</si>
  <si>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</si>
  <si>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</si>
  <si>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</si>
  <si>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</si>
  <si>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</si>
  <si>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</si>
  <si>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</si>
  <si>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</si>
  <si>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</si>
  <si>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</si>
  <si>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</si>
  <si>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</si>
  <si>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</si>
  <si>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</si>
  <si>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</si>
  <si>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</si>
  <si>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</si>
  <si>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</si>
  <si>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</si>
  <si>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</si>
  <si>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</si>
  <si>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</si>
  <si>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</si>
  <si>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</si>
  <si>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</si>
  <si>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</si>
  <si>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</si>
  <si>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</si>
  <si>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</si>
  <si>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</si>
  <si>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</si>
  <si>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</si>
  <si>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</si>
  <si>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</si>
  <si>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</si>
  <si>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</si>
  <si>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</si>
  <si>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</si>
  <si>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</si>
  <si>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</si>
  <si>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</si>
  <si>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</si>
  <si>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</si>
  <si>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</si>
  <si>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</si>
  <si>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</si>
  <si>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</si>
  <si>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</si>
  <si>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</si>
  <si>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</si>
  <si>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</si>
  <si>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</si>
  <si>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</si>
  <si>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</si>
  <si>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</si>
  <si>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</si>
  <si>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</si>
  <si>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</si>
  <si>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</si>
  <si>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</si>
  <si>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</si>
  <si>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</si>
  <si>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</si>
  <si>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</si>
  <si>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</si>
  <si>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</si>
  <si>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</si>
  <si>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</si>
  <si>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</si>
  <si>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</si>
  <si>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</si>
  <si>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</si>
  <si>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</si>
  <si>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</si>
  <si>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</si>
  <si>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</si>
  <si>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</si>
  <si>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</si>
  <si>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</si>
  <si>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</si>
  <si>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</si>
  <si>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</si>
  <si>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</si>
  <si>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</si>
  <si>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</si>
  <si>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</si>
  <si>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</si>
  <si>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</si>
  <si>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</si>
  <si>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</si>
  <si>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</si>
  <si>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</si>
  <si>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</si>
  <si>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</si>
  <si>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</si>
  <si>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</si>
  <si>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</si>
  <si>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</si>
  <si>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</si>
  <si>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</si>
  <si>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</si>
  <si>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</si>
  <si>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</si>
  <si>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</si>
  <si>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</si>
  <si>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</si>
  <si>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</si>
  <si>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</si>
  <si>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</si>
  <si>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</si>
  <si>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</si>
  <si>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</si>
  <si>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</si>
  <si>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</si>
  <si>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</si>
  <si>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</si>
  <si>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</si>
  <si>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</si>
  <si>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</si>
  <si>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</si>
  <si>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</si>
  <si>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</si>
  <si>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</si>
  <si>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</si>
  <si>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</si>
  <si>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</si>
  <si>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</si>
  <si>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</si>
  <si>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</si>
  <si>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</si>
  <si>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</si>
  <si>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</si>
  <si>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</si>
  <si>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</si>
  <si>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</si>
  <si>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</si>
  <si>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</si>
  <si>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</si>
  <si>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</si>
  <si>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</si>
  <si>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</si>
  <si>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</si>
  <si>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</si>
  <si>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</si>
  <si>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</si>
  <si>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</si>
  <si>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</si>
  <si>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</si>
  <si>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</si>
  <si>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</si>
  <si>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</si>
  <si>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</si>
  <si>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</si>
  <si>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</si>
  <si>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</si>
  <si>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</si>
  <si>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</si>
  <si>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</si>
  <si>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</si>
  <si>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</si>
  <si>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</si>
  <si>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NSC18</t>
  </si>
  <si>
    <t>Surgical steel nose screw, 18g (1mm) with a 2mm round crystal top</t>
  </si>
  <si>
    <t>Rossan Distributors Pty Ltd</t>
  </si>
  <si>
    <t>Darsh Sejpal</t>
  </si>
  <si>
    <t>12/993 North Road</t>
  </si>
  <si>
    <t>3163 Murrumbeena</t>
  </si>
  <si>
    <t>Australia</t>
  </si>
  <si>
    <t>Tel: 0425336733</t>
  </si>
  <si>
    <t>Email: brian@rossan.com.au</t>
  </si>
  <si>
    <t>18NBBXC</t>
  </si>
  <si>
    <t>Display box with 52 pcs. of 925 sterling silver nose bones, 22g (0.6mm) with 1.5mm round clear crystal with real 18k gold plating + E-coating to protect scratching (in standard packing or in vacuum sealed packing to prevent tarnishing)</t>
  </si>
  <si>
    <t>18NSBXC</t>
  </si>
  <si>
    <t>Display box with 52 pieces of 925 sterling silver nose studs,22g (0.6mm) with 1.5mm clears crystal with real 18k gold plating + E-coating to protect scratching</t>
  </si>
  <si>
    <t>ABBUV</t>
  </si>
  <si>
    <t>Flexible acrylic tongue barbell, 14g (1.6mm) with 6mm acrylic UV balls</t>
  </si>
  <si>
    <t>ABNEVB</t>
  </si>
  <si>
    <t>BBETB</t>
  </si>
  <si>
    <t>Color: Rose-gold</t>
  </si>
  <si>
    <t>Anodized surgical steel eyebrow or helix barbell, 16g (1.2mm) with two 3mm balls</t>
  </si>
  <si>
    <t>BCRTE</t>
  </si>
  <si>
    <t>Premium PVD plated surgical steel ball closure ring, 16g (1.2mm) with 3mm ball</t>
  </si>
  <si>
    <t>316L steel belly banana, 14g (1.6m) with a 8mm and a 5mm bezel set jewel ball using original Czech Preciosa crystals.</t>
  </si>
  <si>
    <t>BNETB</t>
  </si>
  <si>
    <t>Premium PVD plated surgical steel eyebrow banana, 16g (1.2mm) with two 3mm balls</t>
  </si>
  <si>
    <t>BNRDZ8T</t>
  </si>
  <si>
    <t>BNRZ115</t>
  </si>
  <si>
    <t>Surgical steel casting belly banana, 14g (1.6mm) with 8mm prong set cubic zirconia (CZ) stone with dangling heart with an inner heart shaped CZ stone</t>
  </si>
  <si>
    <t>BNRZ349</t>
  </si>
  <si>
    <t>Surgical steel casting belly banana, 14g (1.6mm) with 8mm prong set cubic zirconia (CZ) stone with dangling dragonfly design with Cubic Zirconia wings</t>
  </si>
  <si>
    <t>BNRZ593</t>
  </si>
  <si>
    <t>Surgical steel casting belly banana, 14g (1.6mm) with 8mm prong set cubic zirconia (CZ) stone with dangling bird wing</t>
  </si>
  <si>
    <t>Cz Color: Jet</t>
  </si>
  <si>
    <t>BNTG</t>
  </si>
  <si>
    <t>Anodized 316L steel belly banana, 14g (1.6mm) with 5 &amp; 8mm balls</t>
  </si>
  <si>
    <t>CBE2C</t>
  </si>
  <si>
    <t>Surgical steel circular barbell, 16g (1.2mm) with two 3mm jewel balls</t>
  </si>
  <si>
    <t>Crystal Color: AB Rose</t>
  </si>
  <si>
    <t>Crystal Color: AB Sapphire</t>
  </si>
  <si>
    <t>Crystal Color: AB Light Siam</t>
  </si>
  <si>
    <t>CBETB</t>
  </si>
  <si>
    <t>Premium PVD plated surgical steel circular barbell, 16g (1.2mm) with two 3mm balls</t>
  </si>
  <si>
    <t>CZHTM</t>
  </si>
  <si>
    <t>One pair of 925 sterling silver ear studs with 3mm to 8mm heart shaped prong set Cubic Zirconia stones</t>
  </si>
  <si>
    <t>Crystal Color: Lavender</t>
  </si>
  <si>
    <t>One pair of 925 silver ear studs with 1.5mm to 11mm round prong set Cubic Zirconia stones</t>
  </si>
  <si>
    <t>Size: 5mm</t>
  </si>
  <si>
    <t>ERBTT</t>
  </si>
  <si>
    <t>Size: 4mm</t>
  </si>
  <si>
    <t>One pair of ball shaped Rose Gold Pvd plated surgical steel ear studs</t>
  </si>
  <si>
    <t>ERFRR</t>
  </si>
  <si>
    <t>Size: 7mm</t>
  </si>
  <si>
    <t>Pair of stainless steel ear studs with ferido glued crystals without resin cover</t>
  </si>
  <si>
    <t>ERP</t>
  </si>
  <si>
    <t>Color: # 7 in picture</t>
  </si>
  <si>
    <t>Pair of stainless steel faux pearl ear studs</t>
  </si>
  <si>
    <t>Color: # 11 in picture</t>
  </si>
  <si>
    <t>Color: # 13 in picture</t>
  </si>
  <si>
    <t>Color: # 16 in picture</t>
  </si>
  <si>
    <t>ERVFB</t>
  </si>
  <si>
    <t>Pair of 925 sterling silver ear studs with extra flat crystal top</t>
  </si>
  <si>
    <t>GPSEL18</t>
  </si>
  <si>
    <t>Sterling silver seamless ring, 18g (1mm) with real 18k gold plating and an outer diameter of 6mm to 12mm</t>
  </si>
  <si>
    <t>LBC3</t>
  </si>
  <si>
    <t>316L steel labret, 16g (1.2mm) with a 3mm bezel set jewel ball</t>
  </si>
  <si>
    <t>LBTB3</t>
  </si>
  <si>
    <t>Premium PVD plated surgical steel labret, 16g (1.2mm) with a 3mm ball</t>
  </si>
  <si>
    <t>Color: Green</t>
  </si>
  <si>
    <t>Color: Pink</t>
  </si>
  <si>
    <t>Color: Purple</t>
  </si>
  <si>
    <t>LBTC25</t>
  </si>
  <si>
    <t>Crystal Color: Clear / Gold Anodized</t>
  </si>
  <si>
    <t>Anodized 316L steel labret, 16g (1.2mm) with an internally threaded 2.5mm crystal top</t>
  </si>
  <si>
    <t>MCD624</t>
  </si>
  <si>
    <t>MCD716</t>
  </si>
  <si>
    <t>Surgical steel belly banana, 14g (1.6mm) with an 8mm prong set CZ stone and a dangling heart shaped SwarovskiⓇ crystal</t>
  </si>
  <si>
    <t>MCD761</t>
  </si>
  <si>
    <t>Surgical steel belly banana, 14g (1.6mm) with an 8mm bezel set jewel ball with a dangling small dragonfly (dangling is made from silver plated brass)</t>
  </si>
  <si>
    <t>MDGZ1</t>
  </si>
  <si>
    <t>Gold anodized 316L steel belly banana, 14g (1.6mm) with a 7mm round prong set CZ stone and a dangling butterfly with CZ stones</t>
  </si>
  <si>
    <t>MDK593</t>
  </si>
  <si>
    <t>Color: Black Anodized w/ Fuchsia crystal</t>
  </si>
  <si>
    <t>Color: Black Anodized w/ Clear crystal</t>
  </si>
  <si>
    <t>Color: Black Anodized w/ Aquamarine crystal</t>
  </si>
  <si>
    <t>Color: Black Anodized w/ AB crystal</t>
  </si>
  <si>
    <t>Color: Black Anodized w/ Sapphire crystal</t>
  </si>
  <si>
    <t>MDK708</t>
  </si>
  <si>
    <t>Gold anodized 316L steel belly banana, 14g (1.6mm) with a lower big crystal heart (dangling part is made from gold plated brass)</t>
  </si>
  <si>
    <t>NBFLBXS2</t>
  </si>
  <si>
    <t>Display box with 52 pcs. of 925 sterling silver nose bones, 22g (0.6mm) with 1mm crystal flower design tops with round assorted color center crystal (in standard packing or in vacuum sealed packing to prevent tarnishing)</t>
  </si>
  <si>
    <t>NBRT</t>
  </si>
  <si>
    <t>Clear acrylic flexible nose bone retainer in 22g (0.6mm)</t>
  </si>
  <si>
    <t>NR31</t>
  </si>
  <si>
    <t>925 silver seamless nose hoop, 18g (1mm)</t>
  </si>
  <si>
    <t>NSAC2</t>
  </si>
  <si>
    <t>Clear acrylic nose stud, 20g (0.8mm) with a 1.5mm round crystal top</t>
  </si>
  <si>
    <t>NSCRT20</t>
  </si>
  <si>
    <t>Clear Bio-flexible nose screw retainer, 20g (0.8mm) with 2mm ball shaped top</t>
  </si>
  <si>
    <t>NSRDBXC</t>
  </si>
  <si>
    <t>Display box with 52 pcs. of 925 sterling silver nose studs, 22g (0.6mm) with 1.5mm clear crystal tops (in standard packing or in vacuum sealed packing to prevent tarnishing)</t>
  </si>
  <si>
    <t>NSSV2BX</t>
  </si>
  <si>
    <t>Display box with 52 pcs. of 925 sterling silver nose studs, 22g (0.6mm) with 2mm plain silver ball shaped top (in standard packing or in vacuum sealed packing to prevent tarnishing)</t>
  </si>
  <si>
    <t>NSTC</t>
  </si>
  <si>
    <t>Anodized surgical steel nose screw, 20g (0.8mm) with 2mm round crystal tops</t>
  </si>
  <si>
    <t>NSVBTF36</t>
  </si>
  <si>
    <t>Display box with 36 pcs of 925 sterling silver nose studs, 22g (0.6mm) with plain 4.2mm flying butterfly tops</t>
  </si>
  <si>
    <t>SELTT18</t>
  </si>
  <si>
    <t>Rose gold PVD plated annealed 316L steel seamless hoop ring, 18g (1mm)</t>
  </si>
  <si>
    <t>TRG13</t>
  </si>
  <si>
    <t>Surgical steel tragus piercing barbell, 16g (1.2mm) with 3mm steel half ball with bezel set crystal and 3mm plain steel ball</t>
  </si>
  <si>
    <t>CZHT3M</t>
  </si>
  <si>
    <t>CZRD3M</t>
  </si>
  <si>
    <t>CZRD5M</t>
  </si>
  <si>
    <t>ERBTT4</t>
  </si>
  <si>
    <t>ERBTT6</t>
  </si>
  <si>
    <t>ERFRR7</t>
  </si>
  <si>
    <t>ERP5</t>
  </si>
  <si>
    <t>ERVFB5</t>
  </si>
  <si>
    <t>GPSEL18B</t>
  </si>
  <si>
    <t>MCD716S</t>
  </si>
  <si>
    <t>NR31B</t>
  </si>
  <si>
    <t>Two Thousand Nine Hundred Ninety Three and 15 cents AUD</t>
  </si>
  <si>
    <t>Acrylic eyebrow banana, 16g (1.2mm) with two 3mm balls - length 5/16'' (8mm)</t>
  </si>
  <si>
    <t>PVD plated 316L steel casting belly banana, 1.6mm (14g) with 8mm prong set Cubic Zirconia (CZ) stone and 5mm plain upper ball - length 3/8'' (10mm)</t>
  </si>
  <si>
    <t>Surgical steel belly banana, 14g (1.6mm) with an 8mm jewel ball and a horizontally dangling plain infinity symbol - length 3/8'' (10mm)</t>
  </si>
  <si>
    <t>PVD plated surgical steel belly banana, 14g (1.6mm) with a upper 5mm plain ball and a lower 8mm jewel ball with a dangling bird wing - length 3/8'' (10mm)</t>
  </si>
  <si>
    <t>Exchange Rate AUD-THB</t>
  </si>
  <si>
    <r>
      <t xml:space="preserve">Discount 30% as per </t>
    </r>
    <r>
      <rPr>
        <b/>
        <sz val="10"/>
        <color theme="1"/>
        <rFont val="Arial"/>
        <family val="2"/>
      </rPr>
      <t>Gold Membership</t>
    </r>
    <r>
      <rPr>
        <sz val="10"/>
        <color theme="1"/>
        <rFont val="Arial"/>
        <family val="2"/>
      </rPr>
      <t>:</t>
    </r>
  </si>
  <si>
    <r>
      <t xml:space="preserve">Free Shipping to Australia via DHL as per </t>
    </r>
    <r>
      <rPr>
        <b/>
        <sz val="10"/>
        <color theme="1"/>
        <rFont val="Arial"/>
        <family val="2"/>
      </rPr>
      <t>Gold Membership</t>
    </r>
    <r>
      <rPr>
        <sz val="10"/>
        <color theme="1"/>
        <rFont val="Arial"/>
        <family val="2"/>
      </rPr>
      <t>:</t>
    </r>
  </si>
  <si>
    <t>3163 Murrumbeena, VIC</t>
  </si>
  <si>
    <t> </t>
  </si>
  <si>
    <t>Didi</t>
  </si>
  <si>
    <t>Total after discount</t>
  </si>
  <si>
    <t>Dicount 30%</t>
  </si>
  <si>
    <t xml:space="preserve">AUD Price Each </t>
  </si>
  <si>
    <t>Each after discount</t>
  </si>
  <si>
    <t>NSP9M</t>
  </si>
  <si>
    <t>18NSP9M</t>
  </si>
  <si>
    <t>NBP9M</t>
  </si>
  <si>
    <t>18NW9M</t>
  </si>
  <si>
    <t>NYFLS</t>
  </si>
  <si>
    <t>18NWP9M</t>
  </si>
  <si>
    <t>DNSM221</t>
  </si>
  <si>
    <t>DNSM268</t>
  </si>
  <si>
    <t>18NBP9M</t>
  </si>
  <si>
    <t>Loose piece of nose stud prong set pp9 - color crystal</t>
  </si>
  <si>
    <t>Loose one piece of 925 sterling silver nose studs,22g (0.6mm) with 1.5mm prongset colors crystal with real 18k gold plating</t>
  </si>
  <si>
    <t>Loose piece of  925 sterling silver nose bones  , 22g (0.6mm)  with prong set 1.5mm  color crystal</t>
  </si>
  <si>
    <t xml:space="preserve"> 925 sterling silver nose screws, 22g (0.6mm) with 1.5mm crystal tops in assorted colors with 18k gold plating</t>
  </si>
  <si>
    <t>925 sterling silver "bend it yourself" nose studs, 22g (0.6mm) with 1mm crystal flower design tops in assorted colors</t>
  </si>
  <si>
    <t xml:space="preserve"> 925 sterling silver nose screw, 22g (0.6mm) with prong set 1.5mm crystal tops in assorted colors and 18k gold plating</t>
  </si>
  <si>
    <t>Box with 24 pieces of 925 silver noose hoops with real 18k gold plating, 22g (0.6mm) with a closure ball and a 1.5 mm prong set clear round CZ stones - outer dimater 3/8" (10mm)</t>
  </si>
  <si>
    <t>Box with 24 pieces of 925 silver noose hoops , 22g (0.6mm) with a closure ball and a 1.5 mm prong set clear round CZ stones - outer dimater 3/8" (10mm)</t>
  </si>
  <si>
    <t>18k gold plated 925 sterling silver nose bone, 22g (0.6mm) with 1.5mm color prong set crystal tops</t>
  </si>
  <si>
    <t>Ame</t>
  </si>
  <si>
    <t>Clear</t>
  </si>
  <si>
    <t>Peridot</t>
  </si>
  <si>
    <t>Rose</t>
  </si>
  <si>
    <t>Sap</t>
  </si>
  <si>
    <t>AB</t>
  </si>
  <si>
    <t>Aqua</t>
  </si>
  <si>
    <t>BZ</t>
  </si>
  <si>
    <t>Capri Blue</t>
  </si>
  <si>
    <t>L.Sap</t>
  </si>
  <si>
    <t>Bend in half</t>
  </si>
  <si>
    <t>Price in USD</t>
  </si>
  <si>
    <t>Price in AUD</t>
  </si>
  <si>
    <t>Items added via email on 14-09-2023</t>
  </si>
  <si>
    <t>Two Thousand Five Hundred Twenty Four and 89 cents AUD</t>
  </si>
  <si>
    <t>Six Hundred Thirty Eight and 86 cents AUD</t>
  </si>
  <si>
    <t>Discount 30% as per Gold Membership:</t>
  </si>
  <si>
    <t>Free Shipping to Australia via DHL as per Gold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</si>
</sst>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AUD]\ * #,##0.00_);_([$AUD]\ * \(#,##0.00\);_([$AUD]\ *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9"/>
      <color rgb="FFC00000"/>
      <name val="Arial"/>
      <family val="2"/>
    </font>
  </fonts>
  <fills count="8">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tint="0.7999816888943144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5366">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cellStyleXfs>
  <cellXfs count="17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15" xfId="0" applyFont="1" applyBorder="1"/>
    <xf numFmtId="2" fontId="1" fillId="0" borderId="15" xfId="0" applyNumberFormat="1" applyFont="1" applyBorder="1"/>
    <xf numFmtId="2" fontId="1" fillId="0" borderId="0" xfId="0" applyNumberFormat="1" applyFont="1"/>
    <xf numFmtId="0" fontId="18" fillId="6" borderId="35" xfId="0" applyFont="1" applyFill="1" applyBorder="1"/>
    <xf numFmtId="0" fontId="1" fillId="0" borderId="21" xfId="0" applyFont="1" applyBorder="1"/>
    <xf numFmtId="2" fontId="1" fillId="0" borderId="21" xfId="0" applyNumberFormat="1" applyFont="1" applyBorder="1"/>
    <xf numFmtId="0" fontId="1" fillId="0" borderId="20" xfId="0" applyFont="1" applyBorder="1"/>
    <xf numFmtId="2" fontId="1" fillId="0" borderId="20" xfId="0" applyNumberFormat="1" applyFont="1" applyBorder="1"/>
    <xf numFmtId="0" fontId="18" fillId="5" borderId="15" xfId="0" applyFont="1" applyFill="1" applyBorder="1" applyAlignment="1">
      <alignment horizontal="center" vertical="center"/>
    </xf>
    <xf numFmtId="2" fontId="18" fillId="5" borderId="15" xfId="0" applyNumberFormat="1" applyFont="1" applyFill="1" applyBorder="1" applyAlignment="1">
      <alignment horizontal="center" vertical="center"/>
    </xf>
    <xf numFmtId="0" fontId="18" fillId="3" borderId="46" xfId="0" applyFont="1" applyFill="1" applyBorder="1" applyAlignment="1">
      <alignment horizontal="center"/>
    </xf>
    <xf numFmtId="0" fontId="18" fillId="3" borderId="47" xfId="0" applyFont="1" applyFill="1" applyBorder="1" applyAlignment="1">
      <alignment horizontal="center"/>
    </xf>
    <xf numFmtId="0" fontId="18" fillId="3" borderId="47" xfId="0" applyFont="1" applyFill="1" applyBorder="1" applyAlignment="1">
      <alignment horizontal="center" vertical="center" wrapText="1"/>
    </xf>
    <xf numFmtId="0" fontId="18" fillId="3" borderId="48" xfId="0" applyFont="1" applyFill="1" applyBorder="1" applyAlignment="1">
      <alignment horizontal="center"/>
    </xf>
    <xf numFmtId="0" fontId="1" fillId="7" borderId="20" xfId="0" applyFont="1" applyFill="1" applyBorder="1" applyAlignment="1">
      <alignment horizontal="center"/>
    </xf>
    <xf numFmtId="2" fontId="1" fillId="7" borderId="20" xfId="0" applyNumberFormat="1" applyFont="1" applyFill="1" applyBorder="1" applyAlignment="1">
      <alignment horizontal="center"/>
    </xf>
    <xf numFmtId="0" fontId="1" fillId="7" borderId="15" xfId="0" applyFont="1" applyFill="1" applyBorder="1" applyAlignment="1">
      <alignment horizontal="center"/>
    </xf>
    <xf numFmtId="2" fontId="1" fillId="7" borderId="15" xfId="0" applyNumberFormat="1" applyFont="1" applyFill="1" applyBorder="1" applyAlignment="1">
      <alignment horizontal="center"/>
    </xf>
    <xf numFmtId="169" fontId="18" fillId="2" borderId="0" xfId="0" applyNumberFormat="1" applyFont="1" applyFill="1" applyAlignment="1">
      <alignment horizontal="right"/>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0" fontId="1" fillId="2" borderId="14"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1" fillId="2" borderId="9" xfId="0" applyNumberFormat="1" applyFont="1" applyFill="1" applyBorder="1" applyAlignment="1">
      <alignment vertical="top" wrapText="1"/>
    </xf>
    <xf numFmtId="1" fontId="31" fillId="2" borderId="17" xfId="0" applyNumberFormat="1" applyFont="1" applyFill="1" applyBorder="1" applyAlignment="1">
      <alignment vertical="top" wrapText="1"/>
    </xf>
    <xf numFmtId="0" fontId="18" fillId="3" borderId="47" xfId="0" applyFont="1" applyFill="1" applyBorder="1" applyAlignment="1">
      <alignment horizontal="center"/>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18" fillId="5" borderId="15" xfId="0" applyFont="1" applyFill="1" applyBorder="1" applyAlignment="1">
      <alignment horizontal="center" vertical="center" wrapText="1"/>
    </xf>
    <xf numFmtId="1" fontId="15" fillId="2" borderId="9" xfId="0" applyNumberFormat="1" applyFont="1" applyFill="1" applyBorder="1" applyAlignment="1">
      <alignment vertical="top" wrapText="1"/>
    </xf>
    <xf numFmtId="1" fontId="15" fillId="2" borderId="17" xfId="0" applyNumberFormat="1" applyFont="1" applyFill="1" applyBorder="1" applyAlignment="1">
      <alignment vertical="top" wrapText="1"/>
    </xf>
  </cellXfs>
  <cellStyles count="5366">
    <cellStyle name="Comma 2" xfId="8" xr:uid="{124BF7C5-72C4-4624-9D23-D5EE4994A679}"/>
    <cellStyle name="Comma 2 2" xfId="4431" xr:uid="{03F0C2F5-EA40-4791-9069-DEB4EDF90C0D}"/>
    <cellStyle name="Comma 2 2 2" xfId="4756" xr:uid="{64DF5610-7267-4AE8-AABB-D0DE8651EAAE}"/>
    <cellStyle name="Comma 2 2 2 2" xfId="5327" xr:uid="{5F3A689E-B910-43A4-AE99-111228AEF2A6}"/>
    <cellStyle name="Comma 2 2 3" xfId="4592" xr:uid="{027A9F7D-EF86-4AF2-87BD-B37B076B7CCA}"/>
    <cellStyle name="Comma 3" xfId="4319" xr:uid="{F5A68D6C-FAE2-49C4-A886-E52D834FCDBB}"/>
    <cellStyle name="Comma 3 2" xfId="4433" xr:uid="{CFAC6333-8564-4A81-8582-14ADC160B89D}"/>
    <cellStyle name="Comma 3 2 2" xfId="4757" xr:uid="{6DBCA30B-41E3-438C-A646-5BB0FF75915A}"/>
    <cellStyle name="Comma 3 2 2 2" xfId="5328" xr:uid="{82D7C3F5-E171-489B-BA5B-9F7CB34279EF}"/>
    <cellStyle name="Comma 3 2 3" xfId="5326" xr:uid="{18993377-9C18-485A-8977-ED4044627A09}"/>
    <cellStyle name="Currency 10" xfId="9" xr:uid="{BAB8F10A-B2D2-48E7-840B-B395D4E8B9FA}"/>
    <cellStyle name="Currency 10 2" xfId="10" xr:uid="{ABCB1944-BB03-4697-B94F-2500B212E030}"/>
    <cellStyle name="Currency 10 2 2" xfId="204" xr:uid="{C080F5DA-3D49-4B7E-BFB8-DAB96658E519}"/>
    <cellStyle name="Currency 10 2 2 2" xfId="4617" xr:uid="{946B150F-B683-49F9-9DD2-7B95593D1DAB}"/>
    <cellStyle name="Currency 10 2 3" xfId="4512" xr:uid="{03A5B75B-5FA8-45DF-84CD-E278704C3B58}"/>
    <cellStyle name="Currency 10 3" xfId="11" xr:uid="{6616573D-BF97-4572-A56E-D41828588974}"/>
    <cellStyle name="Currency 10 3 2" xfId="205" xr:uid="{96402E1A-1510-41EA-A0DB-54F5B91AE40B}"/>
    <cellStyle name="Currency 10 3 2 2" xfId="4618" xr:uid="{130437EF-C73E-4778-9EB9-D5017BCBA6C1}"/>
    <cellStyle name="Currency 10 3 3" xfId="4513" xr:uid="{4D45AAA6-FB76-4507-A892-2CB0CEE4FA38}"/>
    <cellStyle name="Currency 10 4" xfId="206" xr:uid="{55D1F638-2AD9-433A-8F1B-AB08C6F45375}"/>
    <cellStyle name="Currency 10 4 2" xfId="4619" xr:uid="{D469CE56-0F8E-44A0-947A-0CE43667BC72}"/>
    <cellStyle name="Currency 10 5" xfId="4438" xr:uid="{94D764BB-E63D-4915-9862-67FE435475DC}"/>
    <cellStyle name="Currency 10 6" xfId="4511" xr:uid="{3151B76F-8387-47AE-8364-7122D3F2522F}"/>
    <cellStyle name="Currency 11" xfId="12" xr:uid="{16BEBF6E-384C-4B01-89EE-DD9861ADA21B}"/>
    <cellStyle name="Currency 11 2" xfId="13" xr:uid="{A6CD51B4-2D1E-4951-9650-63C7E7904287}"/>
    <cellStyle name="Currency 11 2 2" xfId="207" xr:uid="{71AB5A44-675C-4A3B-9D21-AE964A77F1C9}"/>
    <cellStyle name="Currency 11 2 2 2" xfId="4620" xr:uid="{578E27D1-533E-466C-B523-693827E507AF}"/>
    <cellStyle name="Currency 11 2 3" xfId="4515" xr:uid="{362025F6-7F02-4788-8FBE-463554FE7BE3}"/>
    <cellStyle name="Currency 11 3" xfId="14" xr:uid="{FE46FDB9-1534-4C2F-BAD6-D74B709DC02A}"/>
    <cellStyle name="Currency 11 3 2" xfId="208" xr:uid="{4671C2C0-BD38-4E6E-8DCC-3439F8D526E9}"/>
    <cellStyle name="Currency 11 3 2 2" xfId="4621" xr:uid="{1EE455E8-7A6A-495E-8C11-6285B70D2547}"/>
    <cellStyle name="Currency 11 3 3" xfId="4516" xr:uid="{4C06D1F1-3204-49CC-9557-A262281E00E8}"/>
    <cellStyle name="Currency 11 4" xfId="209" xr:uid="{BB911EE7-BC65-4488-BB54-171A6202E031}"/>
    <cellStyle name="Currency 11 4 2" xfId="4622" xr:uid="{205A90E9-20D3-49A1-A234-28AB25787313}"/>
    <cellStyle name="Currency 11 5" xfId="4320" xr:uid="{E821F733-7867-4A41-82DA-53FC1E9280E8}"/>
    <cellStyle name="Currency 11 5 2" xfId="4439" xr:uid="{1794B292-F147-4ADB-BB44-8D721BE21471}"/>
    <cellStyle name="Currency 11 5 3" xfId="4721" xr:uid="{375BDF36-EA06-4010-A597-BBE383272B43}"/>
    <cellStyle name="Currency 11 5 3 2" xfId="5316" xr:uid="{8DF23540-6DC0-4FC4-AD98-77C5AE816BD2}"/>
    <cellStyle name="Currency 11 5 3 3" xfId="4758" xr:uid="{F5BED439-8474-40B3-9957-B1472B12834F}"/>
    <cellStyle name="Currency 11 5 4" xfId="4698" xr:uid="{ABABD107-FB38-47FD-826D-D22186529129}"/>
    <cellStyle name="Currency 11 6" xfId="4514" xr:uid="{AF16CC25-C24A-45D3-8563-064E28E187F2}"/>
    <cellStyle name="Currency 12" xfId="15" xr:uid="{F827B0E7-F34D-4085-989F-DFCE36F9DA2B}"/>
    <cellStyle name="Currency 12 2" xfId="16" xr:uid="{0099D2B6-DAD1-40FA-93EA-0CBA7807B305}"/>
    <cellStyle name="Currency 12 2 2" xfId="210" xr:uid="{81B241EC-A290-4D31-A196-9CF24FCDF8A9}"/>
    <cellStyle name="Currency 12 2 2 2" xfId="4623" xr:uid="{CA3C279F-A293-490B-8E7D-FBB084375CDA}"/>
    <cellStyle name="Currency 12 2 3" xfId="4518" xr:uid="{EAA64415-CCD8-459D-9C22-47E3917AD675}"/>
    <cellStyle name="Currency 12 3" xfId="211" xr:uid="{852D3C5D-FF4D-4FA8-9720-61F71E233DFF}"/>
    <cellStyle name="Currency 12 3 2" xfId="4624" xr:uid="{A9B70683-7A64-4D35-AE94-316FC63C1A17}"/>
    <cellStyle name="Currency 12 4" xfId="4517" xr:uid="{ECBBC000-6E4C-4CB9-80AF-8FB3A972B954}"/>
    <cellStyle name="Currency 13" xfId="17" xr:uid="{6A346DA6-1003-4BD5-A0E6-7D5C8AFD206A}"/>
    <cellStyle name="Currency 13 2" xfId="4322" xr:uid="{81DCC38D-D9A2-4A19-AF9E-BE5B3B77036D}"/>
    <cellStyle name="Currency 13 3" xfId="4323" xr:uid="{A91C94B9-9910-4B86-814D-2302A1A58F75}"/>
    <cellStyle name="Currency 13 3 2" xfId="4760" xr:uid="{FBFE337D-CE50-4283-AA86-7167829FB61A}"/>
    <cellStyle name="Currency 13 4" xfId="4321" xr:uid="{9048A618-31A7-419E-B0CD-0E9B27B000FC}"/>
    <cellStyle name="Currency 13 5" xfId="4759" xr:uid="{2439AC44-5862-48CC-B5CA-93789BE5D0F1}"/>
    <cellStyle name="Currency 14" xfId="18" xr:uid="{9FDC570F-3AE2-41AD-BAAF-7129A0AB02BD}"/>
    <cellStyle name="Currency 14 2" xfId="212" xr:uid="{AF1C2570-5F50-4EFA-83F2-3394BDE7E109}"/>
    <cellStyle name="Currency 14 2 2" xfId="4625" xr:uid="{264DA5D0-AF80-493E-A048-EAFB5AB88729}"/>
    <cellStyle name="Currency 14 3" xfId="4519" xr:uid="{D004E8C1-91A0-47D5-9B57-E93D2180C7F7}"/>
    <cellStyle name="Currency 15" xfId="4415" xr:uid="{B7E27888-9C06-4AD3-86B5-0C340781C243}"/>
    <cellStyle name="Currency 16" xfId="7" xr:uid="{9EDCEEBC-6FFE-48D8-A991-8D9EFF0E771D}"/>
    <cellStyle name="Currency 17" xfId="4324" xr:uid="{D6AB74DB-1194-4495-84C5-B2AE9213D761}"/>
    <cellStyle name="Currency 2" xfId="19" xr:uid="{FD4BB465-4A17-4DAF-9B47-253555A865AD}"/>
    <cellStyle name="Currency 2 2" xfId="20" xr:uid="{265820BD-7D73-4294-B62F-10A204436480}"/>
    <cellStyle name="Currency 2 2 2" xfId="21" xr:uid="{A2F16F05-3FC5-464C-B930-114BC67C13CC}"/>
    <cellStyle name="Currency 2 2 2 2" xfId="22" xr:uid="{CD9B0F19-976B-4856-9767-3933BA0DA877}"/>
    <cellStyle name="Currency 2 2 2 2 2" xfId="4761" xr:uid="{8FE6BA93-B252-4A77-B148-2C982BFBD7CD}"/>
    <cellStyle name="Currency 2 2 2 3" xfId="23" xr:uid="{E8B71A06-9EC2-4DA5-8413-669BB1A3BDE8}"/>
    <cellStyle name="Currency 2 2 2 3 2" xfId="213" xr:uid="{F8A92E3D-EAEF-4CDF-A664-87ACE91B1D1D}"/>
    <cellStyle name="Currency 2 2 2 3 2 2" xfId="4626" xr:uid="{D7BDA65D-AB49-4294-B2AC-F53E94C542BC}"/>
    <cellStyle name="Currency 2 2 2 3 3" xfId="4522" xr:uid="{175D476F-1300-41E1-A034-D19FFDB52A52}"/>
    <cellStyle name="Currency 2 2 2 4" xfId="214" xr:uid="{A373A4FB-3BC3-4138-A743-E3850C690367}"/>
    <cellStyle name="Currency 2 2 2 4 2" xfId="4627" xr:uid="{28D34010-4FB1-4023-A9F0-C3F70FA11C5A}"/>
    <cellStyle name="Currency 2 2 2 5" xfId="4521" xr:uid="{ED72A546-9C08-4736-826D-73E109B2F689}"/>
    <cellStyle name="Currency 2 2 3" xfId="215" xr:uid="{37536AAD-FD15-4785-921A-03E1C3A6E616}"/>
    <cellStyle name="Currency 2 2 3 2" xfId="4628" xr:uid="{8D155C57-B95F-42DD-B65B-019866FE3683}"/>
    <cellStyle name="Currency 2 2 4" xfId="4520" xr:uid="{35F9AE56-3811-4ACE-9DAA-39FE58979374}"/>
    <cellStyle name="Currency 2 3" xfId="24" xr:uid="{210B4391-2DF4-4129-A51B-8788E70909B7}"/>
    <cellStyle name="Currency 2 3 2" xfId="216" xr:uid="{0FE76BE0-387F-4D92-A4D1-11E552CFA86A}"/>
    <cellStyle name="Currency 2 3 2 2" xfId="4629" xr:uid="{33401E80-EFFB-4A74-BD96-5533E799B460}"/>
    <cellStyle name="Currency 2 3 3" xfId="4523" xr:uid="{8BE21FB3-E268-4919-9B74-3D1899438A74}"/>
    <cellStyle name="Currency 2 4" xfId="217" xr:uid="{2C07B023-F589-4D45-A96A-A30D0E79F008}"/>
    <cellStyle name="Currency 2 4 2" xfId="218" xr:uid="{65395CC4-9E8D-4631-8E07-42BA03DB6152}"/>
    <cellStyle name="Currency 2 5" xfId="219" xr:uid="{EE20C389-330E-4A99-B839-56251833E9C8}"/>
    <cellStyle name="Currency 2 5 2" xfId="220" xr:uid="{8D14A080-8C99-4912-80B9-BA3836E1C7B3}"/>
    <cellStyle name="Currency 2 6" xfId="221" xr:uid="{61E0F2AC-4AB1-4C55-A24F-9255ECCEAD1B}"/>
    <cellStyle name="Currency 3" xfId="25" xr:uid="{5E0CE1D7-174B-484A-98BD-803B6AEEB6D4}"/>
    <cellStyle name="Currency 3 2" xfId="26" xr:uid="{B878BDC7-4803-4779-A6A2-2B0D7156033F}"/>
    <cellStyle name="Currency 3 2 2" xfId="222" xr:uid="{8E776389-988C-4ACC-ABC8-293DC9FFD415}"/>
    <cellStyle name="Currency 3 2 2 2" xfId="4630" xr:uid="{439EE6BC-B024-4F29-893B-E0F070F9FCFD}"/>
    <cellStyle name="Currency 3 2 3" xfId="4525" xr:uid="{EFCAF607-8557-4283-8D95-1D0A61BE33F0}"/>
    <cellStyle name="Currency 3 3" xfId="27" xr:uid="{EA56E993-E0EC-4A5B-8B27-FEDAB3918C7F}"/>
    <cellStyle name="Currency 3 3 2" xfId="223" xr:uid="{F1555005-1738-455A-8927-94C155F23FD3}"/>
    <cellStyle name="Currency 3 3 2 2" xfId="4631" xr:uid="{97A8E3FC-CC14-44A1-8C76-C5488D287DCB}"/>
    <cellStyle name="Currency 3 3 3" xfId="4526" xr:uid="{C5468EDA-8469-44F2-B2D9-B2199308093A}"/>
    <cellStyle name="Currency 3 4" xfId="28" xr:uid="{B73D26D7-D99B-4398-8E3A-B5CE63E08E78}"/>
    <cellStyle name="Currency 3 4 2" xfId="224" xr:uid="{E4DE1818-06F3-441A-A15F-71009773F40E}"/>
    <cellStyle name="Currency 3 4 2 2" xfId="4632" xr:uid="{FA357C1C-397C-4013-BC99-E3064BCAE6F7}"/>
    <cellStyle name="Currency 3 4 3" xfId="4527" xr:uid="{C76169D3-1C80-4F01-B8B6-273FF434AD7C}"/>
    <cellStyle name="Currency 3 5" xfId="225" xr:uid="{8A5BDAB5-C109-48E7-BEF4-B7BE688CCD71}"/>
    <cellStyle name="Currency 3 5 2" xfId="4633" xr:uid="{6EB8AC0F-4327-4D17-9AC5-6928E2004FED}"/>
    <cellStyle name="Currency 3 6" xfId="4524" xr:uid="{24D23C6C-DA31-456C-AB89-AAC8972407EF}"/>
    <cellStyle name="Currency 4" xfId="29" xr:uid="{60C20B41-5B0E-4098-94F3-F48DEA85B910}"/>
    <cellStyle name="Currency 4 2" xfId="30" xr:uid="{C211206C-3BE7-42D9-8B11-2BCC358A2E37}"/>
    <cellStyle name="Currency 4 2 2" xfId="226" xr:uid="{D535D089-874B-401D-9C22-BC59C7585E82}"/>
    <cellStyle name="Currency 4 2 2 2" xfId="4634" xr:uid="{A6F057DA-0629-4619-A66E-3FB2434A7A10}"/>
    <cellStyle name="Currency 4 2 3" xfId="4529" xr:uid="{46D6F041-6731-4251-B807-0015386C7F3D}"/>
    <cellStyle name="Currency 4 3" xfId="31" xr:uid="{7FEC0B74-D8E8-486F-8AD8-B50052157F86}"/>
    <cellStyle name="Currency 4 3 2" xfId="227" xr:uid="{8FE639FA-D4B9-497C-8B09-41917641BA03}"/>
    <cellStyle name="Currency 4 3 2 2" xfId="4635" xr:uid="{148BD3C6-5E43-45CA-B00C-A0A8CC78542D}"/>
    <cellStyle name="Currency 4 3 3" xfId="4530" xr:uid="{1EBDF6B8-F41A-47BF-A4D4-8636F9728B9D}"/>
    <cellStyle name="Currency 4 4" xfId="228" xr:uid="{183B3D89-8BCE-4F77-AFB4-354D5B372453}"/>
    <cellStyle name="Currency 4 4 2" xfId="4636" xr:uid="{E9099D77-74DC-46F1-AD4F-40BE29EEE85F}"/>
    <cellStyle name="Currency 4 5" xfId="4325" xr:uid="{267ECC8B-A38F-4AA7-88F7-08832E7E51EB}"/>
    <cellStyle name="Currency 4 5 2" xfId="4440" xr:uid="{B02A9587-8430-46FB-844A-79A8F4F5D62C}"/>
    <cellStyle name="Currency 4 5 3" xfId="4722" xr:uid="{D0C10FA4-65CC-496F-BA1F-AF05EA19ACA7}"/>
    <cellStyle name="Currency 4 5 3 2" xfId="5317" xr:uid="{9F814CE2-A3EC-408A-A46F-AF1D96A0D5C5}"/>
    <cellStyle name="Currency 4 5 3 3" xfId="4762" xr:uid="{484732DA-2816-473B-98D0-FA0FD93DAE6C}"/>
    <cellStyle name="Currency 4 5 4" xfId="4699" xr:uid="{52AFBCD2-5A19-4035-B114-83839E46CC6A}"/>
    <cellStyle name="Currency 4 6" xfId="4528" xr:uid="{B4DA3D2B-148C-45FA-8F94-C33FF64C848C}"/>
    <cellStyle name="Currency 5" xfId="32" xr:uid="{BDDBBD9E-9483-48C7-961F-E926950F160F}"/>
    <cellStyle name="Currency 5 2" xfId="33" xr:uid="{29BAF63E-E485-4A84-AB41-FBD9588AB59E}"/>
    <cellStyle name="Currency 5 2 2" xfId="229" xr:uid="{1EA085AE-D62E-4331-A9EC-F5A3B1DB183D}"/>
    <cellStyle name="Currency 5 2 2 2" xfId="4637" xr:uid="{2545319E-719D-4FA6-B0AC-82D36862761F}"/>
    <cellStyle name="Currency 5 2 3" xfId="4531" xr:uid="{0E44B676-06FF-46B8-AD78-5DEF24AD41B6}"/>
    <cellStyle name="Currency 5 3" xfId="4326" xr:uid="{CB881DF7-739C-4233-BE93-2FB960C44B92}"/>
    <cellStyle name="Currency 5 3 2" xfId="4441" xr:uid="{95E8E342-708D-4C33-9D0E-7CBEAD5AA73E}"/>
    <cellStyle name="Currency 5 3 2 2" xfId="5307" xr:uid="{8777EF91-DA90-491A-AAA5-6DC8914A0F15}"/>
    <cellStyle name="Currency 5 3 2 3" xfId="4764" xr:uid="{B366BAF4-A7C3-4B99-8DDD-D08B71F25B4C}"/>
    <cellStyle name="Currency 5 4" xfId="4763" xr:uid="{D3B0E5A1-8F09-4200-BC5C-EE1B24AF1795}"/>
    <cellStyle name="Currency 6" xfId="34" xr:uid="{22B4D7A8-2356-43D7-A6A1-D736B00FCFA1}"/>
    <cellStyle name="Currency 6 2" xfId="230" xr:uid="{AA414B79-4B59-43A7-A4D5-AFE6224EC25F}"/>
    <cellStyle name="Currency 6 2 2" xfId="4638" xr:uid="{CB798171-73E9-4305-9BBD-6E127D4E75A1}"/>
    <cellStyle name="Currency 6 3" xfId="4327" xr:uid="{3E2814A4-10D6-46E3-A06D-7C6500E15879}"/>
    <cellStyle name="Currency 6 3 2" xfId="4442" xr:uid="{43A1AE88-95F9-427B-B9A6-FFCCACD2951A}"/>
    <cellStyle name="Currency 6 3 3" xfId="4723" xr:uid="{55E488AD-BACD-4EC1-9F8C-AC32516EDC3F}"/>
    <cellStyle name="Currency 6 3 3 2" xfId="5318" xr:uid="{5AD7920D-E189-498E-B9EA-9B97EDE486DA}"/>
    <cellStyle name="Currency 6 3 3 3" xfId="4765" xr:uid="{73504D19-3B79-43A7-B46C-4A79A05DE7F5}"/>
    <cellStyle name="Currency 6 3 4" xfId="4700" xr:uid="{ED30F0D4-8224-4D45-8F3D-EDAB1A71285C}"/>
    <cellStyle name="Currency 6 4" xfId="4532" xr:uid="{9D8E12F0-12A1-461D-87AF-2582AAD6572B}"/>
    <cellStyle name="Currency 7" xfId="35" xr:uid="{B739DCFA-1FC1-4E5C-9D8A-44A8638D9A25}"/>
    <cellStyle name="Currency 7 2" xfId="36" xr:uid="{C82100FD-5B42-4AA4-BAD1-8A0B70D6CC78}"/>
    <cellStyle name="Currency 7 2 2" xfId="251" xr:uid="{35B6E7CA-8C6C-4F88-BC09-FFE4FD6707E2}"/>
    <cellStyle name="Currency 7 2 2 2" xfId="4639" xr:uid="{0856CF74-B0D6-436A-A27C-7F96530BC048}"/>
    <cellStyle name="Currency 7 2 3" xfId="4534" xr:uid="{A4CBEC1B-B350-4572-A9C9-7763AC32C1E5}"/>
    <cellStyle name="Currency 7 3" xfId="231" xr:uid="{F95F2012-8516-47BA-BF8F-86254F326D78}"/>
    <cellStyle name="Currency 7 3 2" xfId="4640" xr:uid="{05E622EF-FCD2-4BEC-BB13-F99BEC968912}"/>
    <cellStyle name="Currency 7 4" xfId="4443" xr:uid="{C932962A-3B9B-426B-B47A-B747645A1B7E}"/>
    <cellStyle name="Currency 7 5" xfId="4533" xr:uid="{8D5A4D91-A86E-41FB-BBF4-DFF84A92EDC0}"/>
    <cellStyle name="Currency 8" xfId="37" xr:uid="{81BD5880-09F3-436C-A74D-95543F7A7B3E}"/>
    <cellStyle name="Currency 8 2" xfId="38" xr:uid="{3735C01E-9327-438D-93FA-C2B6093CBF23}"/>
    <cellStyle name="Currency 8 2 2" xfId="232" xr:uid="{07B24C66-41BD-4DEE-B6FB-88558E854160}"/>
    <cellStyle name="Currency 8 2 2 2" xfId="4641" xr:uid="{E5D30F34-E52D-4BE1-A3C9-8C4CB37355DE}"/>
    <cellStyle name="Currency 8 2 3" xfId="4536" xr:uid="{4D2C7E66-3D6B-4F9A-B6D1-05E3720BB4A6}"/>
    <cellStyle name="Currency 8 3" xfId="39" xr:uid="{72813E67-FDB6-48EA-990D-EC11A59F2A15}"/>
    <cellStyle name="Currency 8 3 2" xfId="233" xr:uid="{A349DBDB-9DDA-4ECD-880D-E33FD1507CB2}"/>
    <cellStyle name="Currency 8 3 2 2" xfId="4642" xr:uid="{73080DEB-3352-4A71-AD39-7C64CCAE0072}"/>
    <cellStyle name="Currency 8 3 3" xfId="4537" xr:uid="{5FC39D61-5A5E-4A97-9539-C465A05DEBD9}"/>
    <cellStyle name="Currency 8 4" xfId="40" xr:uid="{C3E320FB-EB17-40FC-A57B-BCA1F436EB71}"/>
    <cellStyle name="Currency 8 4 2" xfId="234" xr:uid="{A69D4F65-2B8F-428A-8878-988B7E19D01D}"/>
    <cellStyle name="Currency 8 4 2 2" xfId="4643" xr:uid="{5FF3DD64-225B-4385-9B2A-7AB716D2D201}"/>
    <cellStyle name="Currency 8 4 3" xfId="4538" xr:uid="{E521BF99-D49E-4097-A387-80B157BC3F08}"/>
    <cellStyle name="Currency 8 5" xfId="235" xr:uid="{AB0227A5-9051-4F14-9FD3-5D07C11E042A}"/>
    <cellStyle name="Currency 8 5 2" xfId="4644" xr:uid="{6F3DF745-BD32-4E07-B318-D536CE5FAD29}"/>
    <cellStyle name="Currency 8 6" xfId="4444" xr:uid="{A6F7A699-5338-46C2-94DD-F2AF09C041A3}"/>
    <cellStyle name="Currency 8 7" xfId="4535" xr:uid="{03C8E8C8-9666-476D-9020-406EAD635E65}"/>
    <cellStyle name="Currency 9" xfId="41" xr:uid="{BD92AED2-32DA-49E7-8153-E666E9E1F883}"/>
    <cellStyle name="Currency 9 2" xfId="42" xr:uid="{79E3A75C-3D92-408C-99A8-240504CB6113}"/>
    <cellStyle name="Currency 9 2 2" xfId="236" xr:uid="{E9B06E77-E85F-4C87-BE78-51E44CF98F51}"/>
    <cellStyle name="Currency 9 2 2 2" xfId="4645" xr:uid="{91CBEE2C-49CA-40E7-853B-B8B0401710BF}"/>
    <cellStyle name="Currency 9 2 3" xfId="4540" xr:uid="{7F7FC1B9-A2BD-43EE-88AB-2971587F5AAB}"/>
    <cellStyle name="Currency 9 3" xfId="43" xr:uid="{30D2C00F-8C55-4244-8C9C-BD7DE6FA4C35}"/>
    <cellStyle name="Currency 9 3 2" xfId="237" xr:uid="{73F94A25-9780-44E9-A2E7-CB2FBFD8F76E}"/>
    <cellStyle name="Currency 9 3 2 2" xfId="4646" xr:uid="{D90948D8-37FC-468C-89BA-D01ACEF5EAC1}"/>
    <cellStyle name="Currency 9 3 3" xfId="4541" xr:uid="{48A5BE3A-B30A-4A6D-B310-3451F0E1CDA9}"/>
    <cellStyle name="Currency 9 4" xfId="238" xr:uid="{9F7FD289-69DE-4890-9AA2-B7DBA1306AE5}"/>
    <cellStyle name="Currency 9 4 2" xfId="4647" xr:uid="{8332FACB-36AC-44B9-8090-1029A8EC5D62}"/>
    <cellStyle name="Currency 9 5" xfId="4328" xr:uid="{C9D2E643-D6CC-464C-902F-54B702A2BED5}"/>
    <cellStyle name="Currency 9 5 2" xfId="4445" xr:uid="{A4DFF877-11B3-448C-B432-A237AB90D98C}"/>
    <cellStyle name="Currency 9 5 3" xfId="4724" xr:uid="{0DD3CBA4-4550-479E-970C-C4F86094D5D4}"/>
    <cellStyle name="Currency 9 5 4" xfId="4701" xr:uid="{0500F619-B5EA-4BAD-8AF6-B3FDF8AD5661}"/>
    <cellStyle name="Currency 9 6" xfId="4539" xr:uid="{CB75F055-0A19-4D4E-911B-FF6E543FD6A2}"/>
    <cellStyle name="Hyperlink 2" xfId="6" xr:uid="{6CFFD761-E1C4-4FFC-9C82-FDD569F38491}"/>
    <cellStyle name="Hyperlink 3" xfId="203" xr:uid="{BAF313C2-9B22-4FCA-A877-E68E5D9FE80F}"/>
    <cellStyle name="Hyperlink 3 2" xfId="4416" xr:uid="{67CA1CB3-3838-41CA-940D-2857AE23B95E}"/>
    <cellStyle name="Hyperlink 3 3" xfId="4329" xr:uid="{BD7BCE41-53BF-4A3B-9715-4DFC6A91C2B4}"/>
    <cellStyle name="Hyperlink 4" xfId="4330" xr:uid="{536C6937-9434-490E-95BE-28F32A1EE33D}"/>
    <cellStyle name="Normal" xfId="0" builtinId="0"/>
    <cellStyle name="Normal 10" xfId="44" xr:uid="{607960E5-9D51-47EB-AE4E-4985FEEDFEAD}"/>
    <cellStyle name="Normal 10 10" xfId="904" xr:uid="{4E937148-3A2D-4BFD-8546-7D5DA1CD1178}"/>
    <cellStyle name="Normal 10 10 2" xfId="2509" xr:uid="{87FFBBC8-8CE0-4E2E-B002-FA2A2180FB23}"/>
    <cellStyle name="Normal 10 10 2 2" xfId="4332" xr:uid="{158F1E8D-834F-4DC8-B7DD-38F44A8AD211}"/>
    <cellStyle name="Normal 10 10 2 3" xfId="4676" xr:uid="{FB1A3785-6147-497A-BC87-07C69485B2C7}"/>
    <cellStyle name="Normal 10 10 3" xfId="2510" xr:uid="{BE7699E6-F1B5-429F-8A79-ED92906C90BE}"/>
    <cellStyle name="Normal 10 10 4" xfId="2511" xr:uid="{F3A01AA2-3196-4875-989D-0A69A654022B}"/>
    <cellStyle name="Normal 10 11" xfId="2512" xr:uid="{CE3585B1-B6E0-4598-991F-EE3C7717F394}"/>
    <cellStyle name="Normal 10 11 2" xfId="2513" xr:uid="{CA934C16-DB90-4493-A7B8-CBEFAF4A4D15}"/>
    <cellStyle name="Normal 10 11 3" xfId="2514" xr:uid="{FED76D90-182F-43E5-BA50-E1E6F8E112DF}"/>
    <cellStyle name="Normal 10 11 4" xfId="2515" xr:uid="{98257D44-AE4C-482A-B842-ED8992F18E42}"/>
    <cellStyle name="Normal 10 12" xfId="2516" xr:uid="{9659CDA8-5A80-4284-AE77-5A70C18591F2}"/>
    <cellStyle name="Normal 10 12 2" xfId="2517" xr:uid="{3E5DBFB8-712D-4D96-A6CC-1D9C50611A08}"/>
    <cellStyle name="Normal 10 13" xfId="2518" xr:uid="{D29A9868-5F21-4F2C-8BEB-D9F5B09D3444}"/>
    <cellStyle name="Normal 10 14" xfId="2519" xr:uid="{CF254511-BF1A-44A2-9AB4-A4731B791094}"/>
    <cellStyle name="Normal 10 15" xfId="2520" xr:uid="{2EBFF314-5FB9-44B6-A533-E159E7AC8D4D}"/>
    <cellStyle name="Normal 10 2" xfId="45" xr:uid="{3A472AF4-35C9-458E-B8AB-958C8E1C9BF7}"/>
    <cellStyle name="Normal 10 2 10" xfId="2521" xr:uid="{7D80D02E-909C-485C-8A13-A49147220C21}"/>
    <cellStyle name="Normal 10 2 11" xfId="2522" xr:uid="{3032411C-B5C6-43AE-85EC-A98549C15C10}"/>
    <cellStyle name="Normal 10 2 2" xfId="46" xr:uid="{EFCFAEC3-33F8-4A51-8C02-2236C1AA4244}"/>
    <cellStyle name="Normal 10 2 2 2" xfId="47" xr:uid="{32119C47-58DB-4780-B0E4-951D12A5B395}"/>
    <cellStyle name="Normal 10 2 2 2 2" xfId="239" xr:uid="{B9264378-E149-4970-AAD1-4A2EFA504DB0}"/>
    <cellStyle name="Normal 10 2 2 2 2 2" xfId="455" xr:uid="{22F429E5-884B-44B1-AF01-97BF91117E03}"/>
    <cellStyle name="Normal 10 2 2 2 2 2 2" xfId="456" xr:uid="{4817CDE2-507E-4B5F-812B-10710DF3C84D}"/>
    <cellStyle name="Normal 10 2 2 2 2 2 2 2" xfId="905" xr:uid="{51A1B1E9-FEC5-4E38-A752-FE92BCDE906D}"/>
    <cellStyle name="Normal 10 2 2 2 2 2 2 2 2" xfId="906" xr:uid="{911AEA70-09F2-4B9C-8B26-FB05B17F1B45}"/>
    <cellStyle name="Normal 10 2 2 2 2 2 2 3" xfId="907" xr:uid="{EC93C809-9371-4579-A135-A9663CEF71DE}"/>
    <cellStyle name="Normal 10 2 2 2 2 2 3" xfId="908" xr:uid="{543434F1-1E28-42DB-9286-2C9F193893B8}"/>
    <cellStyle name="Normal 10 2 2 2 2 2 3 2" xfId="909" xr:uid="{47174FCF-974D-4B33-BD75-41A77F340BFA}"/>
    <cellStyle name="Normal 10 2 2 2 2 2 4" xfId="910" xr:uid="{0A1F8419-9372-4C24-A22A-7071FC967DB0}"/>
    <cellStyle name="Normal 10 2 2 2 2 3" xfId="457" xr:uid="{14EFF896-68A5-482A-914D-AC0D3C3668CB}"/>
    <cellStyle name="Normal 10 2 2 2 2 3 2" xfId="911" xr:uid="{FFF57660-D8ED-43AD-BDF6-078B5364D79D}"/>
    <cellStyle name="Normal 10 2 2 2 2 3 2 2" xfId="912" xr:uid="{1750E159-72A3-47B0-A82D-79D12231794A}"/>
    <cellStyle name="Normal 10 2 2 2 2 3 3" xfId="913" xr:uid="{23770799-F0ED-4931-8E4C-6C57CEB96841}"/>
    <cellStyle name="Normal 10 2 2 2 2 3 4" xfId="2523" xr:uid="{A7EE982B-60A2-4794-8499-1D2DD9762769}"/>
    <cellStyle name="Normal 10 2 2 2 2 4" xfId="914" xr:uid="{95772903-285F-4D02-AC93-F37161008270}"/>
    <cellStyle name="Normal 10 2 2 2 2 4 2" xfId="915" xr:uid="{0051EE07-7AB2-40BC-94D0-17241D2664CC}"/>
    <cellStyle name="Normal 10 2 2 2 2 5" xfId="916" xr:uid="{8176A5A0-240F-45AE-BDF4-A4DFA04FD0D5}"/>
    <cellStyle name="Normal 10 2 2 2 2 6" xfId="2524" xr:uid="{D1AC5080-2E51-4265-BF81-9911AF419A8C}"/>
    <cellStyle name="Normal 10 2 2 2 3" xfId="240" xr:uid="{59B21934-F338-491F-A114-0DAD51C24B9F}"/>
    <cellStyle name="Normal 10 2 2 2 3 2" xfId="458" xr:uid="{BCD087AA-7DB3-4E38-89CC-05D7A876D9CB}"/>
    <cellStyle name="Normal 10 2 2 2 3 2 2" xfId="459" xr:uid="{F10D297A-E84D-487E-962A-9F1E86B0FE50}"/>
    <cellStyle name="Normal 10 2 2 2 3 2 2 2" xfId="917" xr:uid="{35FD00AF-D64F-432C-9726-9D385673DF77}"/>
    <cellStyle name="Normal 10 2 2 2 3 2 2 2 2" xfId="918" xr:uid="{C520B72B-CF17-4A51-A586-450BCB9031FB}"/>
    <cellStyle name="Normal 10 2 2 2 3 2 2 3" xfId="919" xr:uid="{07A8F2A4-A550-4EE9-B845-B5FB9DCB65ED}"/>
    <cellStyle name="Normal 10 2 2 2 3 2 3" xfId="920" xr:uid="{026DFCCC-2CBA-4AE1-A784-8C895EAFF3C9}"/>
    <cellStyle name="Normal 10 2 2 2 3 2 3 2" xfId="921" xr:uid="{540ED879-CB0C-474B-BAE3-A57B800AB445}"/>
    <cellStyle name="Normal 10 2 2 2 3 2 4" xfId="922" xr:uid="{6FB2B161-46CC-4CDE-AD0C-93B8C480623B}"/>
    <cellStyle name="Normal 10 2 2 2 3 3" xfId="460" xr:uid="{DB4F25CF-4424-4649-90B0-B5CEC8F6F96F}"/>
    <cellStyle name="Normal 10 2 2 2 3 3 2" xfId="923" xr:uid="{42BEA584-D563-4EB9-8062-C0619A020FE8}"/>
    <cellStyle name="Normal 10 2 2 2 3 3 2 2" xfId="924" xr:uid="{AFBB6914-2C00-4D1E-B934-0632DAE62464}"/>
    <cellStyle name="Normal 10 2 2 2 3 3 3" xfId="925" xr:uid="{5D856E39-9B70-4FDF-A839-47697DCAB68D}"/>
    <cellStyle name="Normal 10 2 2 2 3 4" xfId="926" xr:uid="{AB9A5ED4-16C4-4185-875D-80684FD4B76E}"/>
    <cellStyle name="Normal 10 2 2 2 3 4 2" xfId="927" xr:uid="{D3A53F9E-1A90-4554-8607-E99B9DE641C6}"/>
    <cellStyle name="Normal 10 2 2 2 3 5" xfId="928" xr:uid="{5BDCC8AC-7BA3-4403-BC0E-692E2C573CA7}"/>
    <cellStyle name="Normal 10 2 2 2 4" xfId="461" xr:uid="{7C227B65-C18D-4973-A062-32E0695B8AD7}"/>
    <cellStyle name="Normal 10 2 2 2 4 2" xfId="462" xr:uid="{6C88124E-4AD7-42C1-8B6D-64384BF96D8C}"/>
    <cellStyle name="Normal 10 2 2 2 4 2 2" xfId="929" xr:uid="{4267D12C-68CA-4E96-A0E7-5BF14E532ED4}"/>
    <cellStyle name="Normal 10 2 2 2 4 2 2 2" xfId="930" xr:uid="{DC230AA3-1BCD-4125-BC47-C2F4E3AC2182}"/>
    <cellStyle name="Normal 10 2 2 2 4 2 3" xfId="931" xr:uid="{95E399DC-BEEB-4C63-91A6-52A051070DED}"/>
    <cellStyle name="Normal 10 2 2 2 4 3" xfId="932" xr:uid="{34E19462-CA02-4C24-BEFA-CA95A1E5E3B9}"/>
    <cellStyle name="Normal 10 2 2 2 4 3 2" xfId="933" xr:uid="{C3792A8A-EED2-4494-BCB8-C868B80E5B55}"/>
    <cellStyle name="Normal 10 2 2 2 4 4" xfId="934" xr:uid="{AE7DF530-DDBC-40F2-AF89-25D148C81B58}"/>
    <cellStyle name="Normal 10 2 2 2 5" xfId="463" xr:uid="{6694CE64-57EF-4D8B-BCA2-3AA364962FF6}"/>
    <cellStyle name="Normal 10 2 2 2 5 2" xfId="935" xr:uid="{55131A0F-6A9D-4A3F-B4A3-7A2CC015FAC6}"/>
    <cellStyle name="Normal 10 2 2 2 5 2 2" xfId="936" xr:uid="{EDD0F826-848C-4EB2-887E-34FBE985AA82}"/>
    <cellStyle name="Normal 10 2 2 2 5 3" xfId="937" xr:uid="{183C4FA2-2CDF-4659-B02C-D7B2B82ABE0D}"/>
    <cellStyle name="Normal 10 2 2 2 5 4" xfId="2525" xr:uid="{516D8C83-2413-4C0D-A91B-8571D5E6DBE4}"/>
    <cellStyle name="Normal 10 2 2 2 6" xfId="938" xr:uid="{F665867A-40F8-478F-BC19-9BD4F9708AE1}"/>
    <cellStyle name="Normal 10 2 2 2 6 2" xfId="939" xr:uid="{393514D0-6CB5-456B-932B-3BA29DBE595D}"/>
    <cellStyle name="Normal 10 2 2 2 7" xfId="940" xr:uid="{45F2A5A1-A778-4CC1-96FA-566AD816E38E}"/>
    <cellStyle name="Normal 10 2 2 2 8" xfId="2526" xr:uid="{75B3B0EB-5BCA-413F-9680-29BE810811B4}"/>
    <cellStyle name="Normal 10 2 2 3" xfId="241" xr:uid="{BADD65C5-6827-4187-AF9E-37A8454825EE}"/>
    <cellStyle name="Normal 10 2 2 3 2" xfId="464" xr:uid="{CAAC3509-F0D2-478D-8D76-C62A9C08DB8A}"/>
    <cellStyle name="Normal 10 2 2 3 2 2" xfId="465" xr:uid="{9667E03F-F05F-423B-8E17-7D8D2642E204}"/>
    <cellStyle name="Normal 10 2 2 3 2 2 2" xfId="941" xr:uid="{0D665A5C-BD1A-4BE3-907F-F2595038EA79}"/>
    <cellStyle name="Normal 10 2 2 3 2 2 2 2" xfId="942" xr:uid="{DF9E1857-F360-41FE-81D0-1277DC249523}"/>
    <cellStyle name="Normal 10 2 2 3 2 2 3" xfId="943" xr:uid="{E7D99EAE-9AE7-4DAD-8754-66BB4C968B92}"/>
    <cellStyle name="Normal 10 2 2 3 2 3" xfId="944" xr:uid="{2ED9B0B9-FE51-4F58-9B91-CFAFE1D62811}"/>
    <cellStyle name="Normal 10 2 2 3 2 3 2" xfId="945" xr:uid="{CC776F06-637C-4FF0-92D1-AF00F12F5B00}"/>
    <cellStyle name="Normal 10 2 2 3 2 4" xfId="946" xr:uid="{2BA70A04-F5C8-4761-9CB6-5191C4A0ECE6}"/>
    <cellStyle name="Normal 10 2 2 3 3" xfId="466" xr:uid="{F94172C5-2907-4E23-950E-79428060B06A}"/>
    <cellStyle name="Normal 10 2 2 3 3 2" xfId="947" xr:uid="{B0CBAD5A-124E-40E4-A4AD-23332496F283}"/>
    <cellStyle name="Normal 10 2 2 3 3 2 2" xfId="948" xr:uid="{0E9A835D-A5FA-41D9-90D6-BFB027887B0B}"/>
    <cellStyle name="Normal 10 2 2 3 3 3" xfId="949" xr:uid="{08D2DEDE-FD73-480C-85BF-541344967E48}"/>
    <cellStyle name="Normal 10 2 2 3 3 4" xfId="2527" xr:uid="{256C4B9A-8D3D-4B89-AC8A-8A2487961D66}"/>
    <cellStyle name="Normal 10 2 2 3 4" xfId="950" xr:uid="{B3B1A008-568D-46D3-B737-A83FB132BE7A}"/>
    <cellStyle name="Normal 10 2 2 3 4 2" xfId="951" xr:uid="{3B0C2843-48CA-44F0-888E-ED9B349BAB40}"/>
    <cellStyle name="Normal 10 2 2 3 5" xfId="952" xr:uid="{404A5422-4E0F-4C61-8548-BCB9A25DB9B7}"/>
    <cellStyle name="Normal 10 2 2 3 6" xfId="2528" xr:uid="{567BF7A9-46C5-4478-9830-F1821E6D35BF}"/>
    <cellStyle name="Normal 10 2 2 4" xfId="242" xr:uid="{220115CD-3C57-4078-B886-5A7BF7F1DF19}"/>
    <cellStyle name="Normal 10 2 2 4 2" xfId="467" xr:uid="{8175751D-E08B-4FE6-81BE-06571916E473}"/>
    <cellStyle name="Normal 10 2 2 4 2 2" xfId="468" xr:uid="{B4527397-D088-42CC-9379-A8E3CA80E472}"/>
    <cellStyle name="Normal 10 2 2 4 2 2 2" xfId="953" xr:uid="{B605321E-4C43-4B66-A42A-839D405C1D3A}"/>
    <cellStyle name="Normal 10 2 2 4 2 2 2 2" xfId="954" xr:uid="{19B8BD25-9AB9-4BC2-9DAF-8288524CD5F9}"/>
    <cellStyle name="Normal 10 2 2 4 2 2 3" xfId="955" xr:uid="{923BC54F-A809-4E37-82E4-52BDCFDE447C}"/>
    <cellStyle name="Normal 10 2 2 4 2 3" xfId="956" xr:uid="{81131415-C8E4-41CE-8766-5683E4091DC7}"/>
    <cellStyle name="Normal 10 2 2 4 2 3 2" xfId="957" xr:uid="{63ED794B-1B5F-495A-A802-60EAD014AA75}"/>
    <cellStyle name="Normal 10 2 2 4 2 4" xfId="958" xr:uid="{60E30A0C-22A2-4472-9169-EB1F02618118}"/>
    <cellStyle name="Normal 10 2 2 4 3" xfId="469" xr:uid="{D385CB66-4312-482F-9DFF-AF6BE28C6F85}"/>
    <cellStyle name="Normal 10 2 2 4 3 2" xfId="959" xr:uid="{7CB376F3-3A22-48FC-8A76-4AC292299F9D}"/>
    <cellStyle name="Normal 10 2 2 4 3 2 2" xfId="960" xr:uid="{14708652-E35F-4C5A-BEE4-398F4AA4B981}"/>
    <cellStyle name="Normal 10 2 2 4 3 3" xfId="961" xr:uid="{8AC3467F-93A8-4830-B434-6CFA10714013}"/>
    <cellStyle name="Normal 10 2 2 4 4" xfId="962" xr:uid="{A09BF4FE-77D7-4B36-9298-BFD38AB92D0A}"/>
    <cellStyle name="Normal 10 2 2 4 4 2" xfId="963" xr:uid="{BAD291EA-7552-4C4A-811E-3FA7CBA5F0B6}"/>
    <cellStyle name="Normal 10 2 2 4 5" xfId="964" xr:uid="{D948717D-5638-43F5-ADC1-7E4CD5E1DCAF}"/>
    <cellStyle name="Normal 10 2 2 5" xfId="243" xr:uid="{4CE5544D-E179-497A-8980-D651700FD026}"/>
    <cellStyle name="Normal 10 2 2 5 2" xfId="470" xr:uid="{10460593-774E-4558-8BF7-2C4E1761536D}"/>
    <cellStyle name="Normal 10 2 2 5 2 2" xfId="965" xr:uid="{D5320129-1A9C-49BE-9836-19C5FAC8C736}"/>
    <cellStyle name="Normal 10 2 2 5 2 2 2" xfId="966" xr:uid="{9B31A3BB-3FF6-442A-BF2B-FEB76214228D}"/>
    <cellStyle name="Normal 10 2 2 5 2 3" xfId="967" xr:uid="{119D8CB6-5A64-41B2-88BD-CB98824D79C2}"/>
    <cellStyle name="Normal 10 2 2 5 3" xfId="968" xr:uid="{271E12A0-F209-4C14-9363-21DF9A541F50}"/>
    <cellStyle name="Normal 10 2 2 5 3 2" xfId="969" xr:uid="{200DAD21-E0CD-4447-813F-388F213ABBC2}"/>
    <cellStyle name="Normal 10 2 2 5 4" xfId="970" xr:uid="{7DA460BE-DE09-49C9-873F-018F2ACBF778}"/>
    <cellStyle name="Normal 10 2 2 6" xfId="471" xr:uid="{2D8C88F6-BBA9-48A6-BCF3-FB38D69FF3BF}"/>
    <cellStyle name="Normal 10 2 2 6 2" xfId="971" xr:uid="{7638C70C-557E-4575-9A5A-EA9EB0FA63F5}"/>
    <cellStyle name="Normal 10 2 2 6 2 2" xfId="972" xr:uid="{CF85F1B1-0192-4732-8777-38C90E1090AC}"/>
    <cellStyle name="Normal 10 2 2 6 2 3" xfId="4334" xr:uid="{17F613C2-4E16-4F38-8ED3-A5F448CC99AF}"/>
    <cellStyle name="Normal 10 2 2 6 3" xfId="973" xr:uid="{7EA1B980-55F2-4AF6-9384-821CCD99F5A6}"/>
    <cellStyle name="Normal 10 2 2 6 4" xfId="2529" xr:uid="{9A8959F8-4476-4147-93B4-49773243AF7D}"/>
    <cellStyle name="Normal 10 2 2 6 4 2" xfId="4565" xr:uid="{B9652427-7AA6-4DCA-BCD1-06C356F28AB2}"/>
    <cellStyle name="Normal 10 2 2 6 4 3" xfId="4677" xr:uid="{60612C68-14D2-4709-8FC7-F8B555AB4C9B}"/>
    <cellStyle name="Normal 10 2 2 6 4 4" xfId="4603" xr:uid="{84A88475-9FFD-4079-B2D4-908EB6AC6BDD}"/>
    <cellStyle name="Normal 10 2 2 7" xfId="974" xr:uid="{41954EDD-B62D-49B2-8F45-0B911611E263}"/>
    <cellStyle name="Normal 10 2 2 7 2" xfId="975" xr:uid="{C8B4DE19-1234-419F-A249-88753343B107}"/>
    <cellStyle name="Normal 10 2 2 8" xfId="976" xr:uid="{7F3BB63F-3D10-49EB-9619-AB3B2B3F4E00}"/>
    <cellStyle name="Normal 10 2 2 9" xfId="2530" xr:uid="{A496E292-4708-483B-9B9C-11336D105245}"/>
    <cellStyle name="Normal 10 2 3" xfId="48" xr:uid="{72EEA7D0-2137-45FC-B098-6A28A07A7E42}"/>
    <cellStyle name="Normal 10 2 3 2" xfId="49" xr:uid="{95A82095-64B3-42C7-9FD2-8B2F4DC6C463}"/>
    <cellStyle name="Normal 10 2 3 2 2" xfId="472" xr:uid="{433F8CB8-A843-43C8-9D46-8A170678DAB7}"/>
    <cellStyle name="Normal 10 2 3 2 2 2" xfId="473" xr:uid="{0B4F7D3B-CD30-4135-917F-57BFC4E37467}"/>
    <cellStyle name="Normal 10 2 3 2 2 2 2" xfId="977" xr:uid="{D43334F7-725F-4014-8557-2971B6893659}"/>
    <cellStyle name="Normal 10 2 3 2 2 2 2 2" xfId="978" xr:uid="{E6E22C9D-EB98-489B-8428-44A256CA41E1}"/>
    <cellStyle name="Normal 10 2 3 2 2 2 3" xfId="979" xr:uid="{9386D1B2-12C0-49A5-B66C-FB9CA8D1E961}"/>
    <cellStyle name="Normal 10 2 3 2 2 3" xfId="980" xr:uid="{5169D482-2507-4285-9FBF-CE70A4FD35DC}"/>
    <cellStyle name="Normal 10 2 3 2 2 3 2" xfId="981" xr:uid="{F7C1A3CC-62F7-4D17-807C-6B7D7B473098}"/>
    <cellStyle name="Normal 10 2 3 2 2 4" xfId="982" xr:uid="{942F8573-A0BB-4286-945B-97549EB3282D}"/>
    <cellStyle name="Normal 10 2 3 2 3" xfId="474" xr:uid="{107B41F8-CD48-4FC3-AB95-C505C7F96A8C}"/>
    <cellStyle name="Normal 10 2 3 2 3 2" xfId="983" xr:uid="{C0F55D0C-D726-4A0A-A7B3-39D3011AFE2B}"/>
    <cellStyle name="Normal 10 2 3 2 3 2 2" xfId="984" xr:uid="{424225B0-76DA-4387-B4C6-314A874D5A8B}"/>
    <cellStyle name="Normal 10 2 3 2 3 3" xfId="985" xr:uid="{B4547531-AC09-44D5-9486-38EDEB6024B7}"/>
    <cellStyle name="Normal 10 2 3 2 3 4" xfId="2531" xr:uid="{4ABAFF26-7EFE-491F-8E1F-D3619DC19F87}"/>
    <cellStyle name="Normal 10 2 3 2 4" xfId="986" xr:uid="{6DAD822E-A42F-41F6-9C7B-0B7B4EDE819F}"/>
    <cellStyle name="Normal 10 2 3 2 4 2" xfId="987" xr:uid="{8065146A-BFD1-40FC-9A16-7D739EBB9F07}"/>
    <cellStyle name="Normal 10 2 3 2 5" xfId="988" xr:uid="{F30E99A4-A225-4BDE-BB6A-704E09FD7015}"/>
    <cellStyle name="Normal 10 2 3 2 6" xfId="2532" xr:uid="{DD6134D0-1055-4AB5-8701-61195AFC3A50}"/>
    <cellStyle name="Normal 10 2 3 3" xfId="244" xr:uid="{1BB76DB6-B4D7-4412-96AA-D6312D4CE4CC}"/>
    <cellStyle name="Normal 10 2 3 3 2" xfId="475" xr:uid="{7525EEB4-4256-462E-BD2B-47827DBAA67F}"/>
    <cellStyle name="Normal 10 2 3 3 2 2" xfId="476" xr:uid="{6C76FD0E-8B6C-4324-A561-603FB6DAD5C2}"/>
    <cellStyle name="Normal 10 2 3 3 2 2 2" xfId="989" xr:uid="{2ED3388F-38A0-4545-B944-7859734FBA35}"/>
    <cellStyle name="Normal 10 2 3 3 2 2 2 2" xfId="990" xr:uid="{86FCF02B-5127-48C2-89A0-E8368E5CF8E5}"/>
    <cellStyle name="Normal 10 2 3 3 2 2 3" xfId="991" xr:uid="{F3341959-3629-4780-B455-DB873FB03A97}"/>
    <cellStyle name="Normal 10 2 3 3 2 3" xfId="992" xr:uid="{0827BE0B-B3AA-4A16-A379-4C0D40665600}"/>
    <cellStyle name="Normal 10 2 3 3 2 3 2" xfId="993" xr:uid="{26F33AC3-4B8F-4DB8-A24B-3B40DAC1C048}"/>
    <cellStyle name="Normal 10 2 3 3 2 4" xfId="994" xr:uid="{E295890A-12F7-4ADB-9232-ECB675E88589}"/>
    <cellStyle name="Normal 10 2 3 3 3" xfId="477" xr:uid="{9A50C684-566B-42E3-B205-A86FE469F34E}"/>
    <cellStyle name="Normal 10 2 3 3 3 2" xfId="995" xr:uid="{18329793-AA0A-43E5-9934-961585517D77}"/>
    <cellStyle name="Normal 10 2 3 3 3 2 2" xfId="996" xr:uid="{344B38CD-ABD5-4B07-94B3-483CA48155BF}"/>
    <cellStyle name="Normal 10 2 3 3 3 3" xfId="997" xr:uid="{8F5F43AD-5109-460C-9CBC-F04A4590E5AB}"/>
    <cellStyle name="Normal 10 2 3 3 4" xfId="998" xr:uid="{66DD0292-38AC-4C7F-A084-D6360755D21E}"/>
    <cellStyle name="Normal 10 2 3 3 4 2" xfId="999" xr:uid="{ADEDFDD7-4BB3-460E-813A-C9DD5445B3E4}"/>
    <cellStyle name="Normal 10 2 3 3 5" xfId="1000" xr:uid="{DA618CDB-A969-4A7B-A5D0-0A25E297DC92}"/>
    <cellStyle name="Normal 10 2 3 4" xfId="245" xr:uid="{26A84C2A-84F4-4F56-AD80-EB72142713FD}"/>
    <cellStyle name="Normal 10 2 3 4 2" xfId="478" xr:uid="{2591DB9F-AEAD-4A91-ADE9-7411499BE270}"/>
    <cellStyle name="Normal 10 2 3 4 2 2" xfId="1001" xr:uid="{FEEA70BD-0E8B-4828-91EF-B46C22145718}"/>
    <cellStyle name="Normal 10 2 3 4 2 2 2" xfId="1002" xr:uid="{78C2B7E8-4732-411F-8C21-0B94205C0B04}"/>
    <cellStyle name="Normal 10 2 3 4 2 3" xfId="1003" xr:uid="{20689FD2-D26E-4440-AE2F-0A1C96A278F7}"/>
    <cellStyle name="Normal 10 2 3 4 3" xfId="1004" xr:uid="{FA81F0D4-B5F0-462F-AE75-71E0281D0E54}"/>
    <cellStyle name="Normal 10 2 3 4 3 2" xfId="1005" xr:uid="{1FC04B81-BAFF-418D-BCA0-8685190B5CBD}"/>
    <cellStyle name="Normal 10 2 3 4 4" xfId="1006" xr:uid="{4495F41B-024A-43C9-8B9D-CE2AABDDC74F}"/>
    <cellStyle name="Normal 10 2 3 5" xfId="479" xr:uid="{8A18B468-F85B-4500-8A0D-E7F6D5853550}"/>
    <cellStyle name="Normal 10 2 3 5 2" xfId="1007" xr:uid="{46DBBBFC-DE71-47C6-8804-4B68E21ADDEA}"/>
    <cellStyle name="Normal 10 2 3 5 2 2" xfId="1008" xr:uid="{D68DF5C6-0CDC-4E3E-BEB3-FAA5A96C61EB}"/>
    <cellStyle name="Normal 10 2 3 5 2 3" xfId="4335" xr:uid="{2E57F1AE-4D23-452C-B469-21418F74706D}"/>
    <cellStyle name="Normal 10 2 3 5 3" xfId="1009" xr:uid="{D7F1F417-EBF6-4CED-B9CD-05C439E49981}"/>
    <cellStyle name="Normal 10 2 3 5 4" xfId="2533" xr:uid="{A2975B74-894D-48B2-A2CB-1FBB566AF193}"/>
    <cellStyle name="Normal 10 2 3 5 4 2" xfId="4566" xr:uid="{1368FC7C-510A-4993-995D-EE2F92BFD5E9}"/>
    <cellStyle name="Normal 10 2 3 5 4 3" xfId="4678" xr:uid="{3AAB4BD4-0881-4ACE-800D-1F3EA5CB36A3}"/>
    <cellStyle name="Normal 10 2 3 5 4 4" xfId="4604" xr:uid="{BF60DC2F-33F0-440F-B9FE-29E3E0E4C264}"/>
    <cellStyle name="Normal 10 2 3 6" xfId="1010" xr:uid="{2084362C-8282-4FD7-98C5-D4B957EF9910}"/>
    <cellStyle name="Normal 10 2 3 6 2" xfId="1011" xr:uid="{9315E290-9622-4B3D-A7F3-5763E07831A9}"/>
    <cellStyle name="Normal 10 2 3 7" xfId="1012" xr:uid="{BD1CEFB8-AAEF-4354-AB3E-F2D001652B40}"/>
    <cellStyle name="Normal 10 2 3 8" xfId="2534" xr:uid="{602D468F-7D71-452E-9AA2-C96D29348E3C}"/>
    <cellStyle name="Normal 10 2 4" xfId="50" xr:uid="{DC11B43A-761C-4917-81B9-B6E31778D913}"/>
    <cellStyle name="Normal 10 2 4 2" xfId="430" xr:uid="{61592A05-BBED-418B-B556-65EEBC643D6D}"/>
    <cellStyle name="Normal 10 2 4 2 2" xfId="480" xr:uid="{B1D9AA5B-B293-42C3-BDD0-E0C971843598}"/>
    <cellStyle name="Normal 10 2 4 2 2 2" xfId="1013" xr:uid="{4675D7CA-5325-405B-A2EC-311E73844800}"/>
    <cellStyle name="Normal 10 2 4 2 2 2 2" xfId="1014" xr:uid="{1659996C-66B1-4CA5-9524-F9EB0BF1FBA0}"/>
    <cellStyle name="Normal 10 2 4 2 2 3" xfId="1015" xr:uid="{ECB0488B-049D-4BC5-AF91-7FE1E32186D8}"/>
    <cellStyle name="Normal 10 2 4 2 2 4" xfId="2535" xr:uid="{A41B319C-E426-4639-A4E8-3DC5D9C69CCB}"/>
    <cellStyle name="Normal 10 2 4 2 3" xfId="1016" xr:uid="{EB739830-1B23-4F24-B0F5-FF2C1FF86CC7}"/>
    <cellStyle name="Normal 10 2 4 2 3 2" xfId="1017" xr:uid="{811DBE7C-0D51-4265-A87F-C921163F2A0A}"/>
    <cellStyle name="Normal 10 2 4 2 4" xfId="1018" xr:uid="{822A650F-CD04-4A21-8DDB-C528FDE2C40D}"/>
    <cellStyle name="Normal 10 2 4 2 5" xfId="2536" xr:uid="{41710724-77A0-4D56-B1D5-10D2300B3CAC}"/>
    <cellStyle name="Normal 10 2 4 3" xfId="481" xr:uid="{3F9E6B72-20EF-4EB0-9334-49E3C9A8286C}"/>
    <cellStyle name="Normal 10 2 4 3 2" xfId="1019" xr:uid="{7265C673-FFD9-45A3-94DD-53D9ACFFD0ED}"/>
    <cellStyle name="Normal 10 2 4 3 2 2" xfId="1020" xr:uid="{DFB832E8-13F9-4649-9699-84604320FAD8}"/>
    <cellStyle name="Normal 10 2 4 3 3" xfId="1021" xr:uid="{1119FD20-9D63-42E0-BBAC-EF96DEAABFE4}"/>
    <cellStyle name="Normal 10 2 4 3 4" xfId="2537" xr:uid="{93F050B1-A515-466E-B572-07E4C5B17510}"/>
    <cellStyle name="Normal 10 2 4 4" xfId="1022" xr:uid="{32721D10-F4CA-42D1-AB1B-C346FA3A9067}"/>
    <cellStyle name="Normal 10 2 4 4 2" xfId="1023" xr:uid="{A7FB066D-61CC-460C-9CB1-A407F261A82D}"/>
    <cellStyle name="Normal 10 2 4 4 3" xfId="2538" xr:uid="{57C8239D-CC3F-4160-86A4-DCA734CB6309}"/>
    <cellStyle name="Normal 10 2 4 4 4" xfId="2539" xr:uid="{39542CDA-0647-4ACF-A789-5432895E3B5D}"/>
    <cellStyle name="Normal 10 2 4 5" xfId="1024" xr:uid="{73DFECD3-5F08-4324-AC20-3D80E7C058C9}"/>
    <cellStyle name="Normal 10 2 4 6" xfId="2540" xr:uid="{D7D03005-3FA4-42EE-911D-6DE41EF11B74}"/>
    <cellStyle name="Normal 10 2 4 7" xfId="2541" xr:uid="{504DD574-A496-4DAD-924A-74B9E19EF6FA}"/>
    <cellStyle name="Normal 10 2 5" xfId="246" xr:uid="{E658972A-FDFB-42CE-8361-D7C533E1F30D}"/>
    <cellStyle name="Normal 10 2 5 2" xfId="482" xr:uid="{6D7F81B9-3E5B-4FEC-8838-ED5380BDE5F6}"/>
    <cellStyle name="Normal 10 2 5 2 2" xfId="483" xr:uid="{6855D53C-BCEE-49FF-97FE-B322D79B456B}"/>
    <cellStyle name="Normal 10 2 5 2 2 2" xfId="1025" xr:uid="{3F783B49-7092-4860-A860-5EDFC0AB9FC5}"/>
    <cellStyle name="Normal 10 2 5 2 2 2 2" xfId="1026" xr:uid="{4AADBFB3-832A-452C-BED4-59DA099985C0}"/>
    <cellStyle name="Normal 10 2 5 2 2 3" xfId="1027" xr:uid="{2428EB9B-B80C-4BC5-B3FB-050968CC8A0C}"/>
    <cellStyle name="Normal 10 2 5 2 3" xfId="1028" xr:uid="{846265EE-CF7D-4704-A498-B88F4C37EC11}"/>
    <cellStyle name="Normal 10 2 5 2 3 2" xfId="1029" xr:uid="{500C17EB-A921-4ABD-8902-6A86AF68A58B}"/>
    <cellStyle name="Normal 10 2 5 2 4" xfId="1030" xr:uid="{7BA750B8-EC59-4BE7-8CEF-6C58A4B6EA2B}"/>
    <cellStyle name="Normal 10 2 5 3" xfId="484" xr:uid="{2D764B4D-9A9F-41BA-AEE4-D2511BA2AF9D}"/>
    <cellStyle name="Normal 10 2 5 3 2" xfId="1031" xr:uid="{6C302F1F-E31B-4A00-A1BB-989826948B9D}"/>
    <cellStyle name="Normal 10 2 5 3 2 2" xfId="1032" xr:uid="{BEB5A43D-2740-4A28-98AD-B60EFEB79F67}"/>
    <cellStyle name="Normal 10 2 5 3 3" xfId="1033" xr:uid="{1E465BF0-11ED-42CA-9D98-548B869DAB5C}"/>
    <cellStyle name="Normal 10 2 5 3 4" xfId="2542" xr:uid="{0DFE170E-FFC4-4FF3-BDB4-40C70D4FDD2F}"/>
    <cellStyle name="Normal 10 2 5 4" xfId="1034" xr:uid="{6CC7CC82-4540-4740-AB85-BA337EF7CA9C}"/>
    <cellStyle name="Normal 10 2 5 4 2" xfId="1035" xr:uid="{2523CBC8-8887-4C34-AC87-1E1117BB6B86}"/>
    <cellStyle name="Normal 10 2 5 5" xfId="1036" xr:uid="{92D19AAB-37E8-431D-91F1-17D9F2191197}"/>
    <cellStyle name="Normal 10 2 5 6" xfId="2543" xr:uid="{7999E086-DC04-4274-AD87-EB886D487AC4}"/>
    <cellStyle name="Normal 10 2 6" xfId="247" xr:uid="{E6E40BE6-ECBC-425C-890E-45BD1EED7B89}"/>
    <cellStyle name="Normal 10 2 6 2" xfId="485" xr:uid="{E9A816CB-D1F4-466D-8AC2-84B75AEB8345}"/>
    <cellStyle name="Normal 10 2 6 2 2" xfId="1037" xr:uid="{8312AA83-7DE8-48EB-AB29-AD4E03B4147E}"/>
    <cellStyle name="Normal 10 2 6 2 2 2" xfId="1038" xr:uid="{6E2D4BBB-6EB6-46D2-B97C-5197288E08F3}"/>
    <cellStyle name="Normal 10 2 6 2 3" xfId="1039" xr:uid="{211C86AA-2782-4652-A0B5-C45BC988D758}"/>
    <cellStyle name="Normal 10 2 6 2 4" xfId="2544" xr:uid="{43C6C977-BDE9-43F9-AB7C-57256AEFE730}"/>
    <cellStyle name="Normal 10 2 6 3" xfId="1040" xr:uid="{75E28882-EAF4-44AC-9CEC-A5C644151674}"/>
    <cellStyle name="Normal 10 2 6 3 2" xfId="1041" xr:uid="{8F666366-C565-4976-BF6D-FA66E1860FDF}"/>
    <cellStyle name="Normal 10 2 6 4" xfId="1042" xr:uid="{D0D5502F-F533-4563-BE4D-6D79CC2A1503}"/>
    <cellStyle name="Normal 10 2 6 5" xfId="2545" xr:uid="{E941A976-C364-415F-9C8B-0FC7C37B1E56}"/>
    <cellStyle name="Normal 10 2 7" xfId="486" xr:uid="{F24AC499-B948-44DE-9044-5D6AC84E5C44}"/>
    <cellStyle name="Normal 10 2 7 2" xfId="1043" xr:uid="{43563208-9058-457D-8FB9-A5AF3C5ED14C}"/>
    <cellStyle name="Normal 10 2 7 2 2" xfId="1044" xr:uid="{CA199DF7-8D8F-4152-8F90-348DDB7CB8F8}"/>
    <cellStyle name="Normal 10 2 7 2 3" xfId="4333" xr:uid="{DF2F7D24-F3C3-4CCA-9084-7D3D20B4BDB2}"/>
    <cellStyle name="Normal 10 2 7 3" xfId="1045" xr:uid="{DF30E9E8-176C-41A9-8D79-665301089C7F}"/>
    <cellStyle name="Normal 10 2 7 4" xfId="2546" xr:uid="{07B9DD90-DF42-4880-97FF-705DF3BD8C40}"/>
    <cellStyle name="Normal 10 2 7 4 2" xfId="4564" xr:uid="{2FE1A4EF-2B02-4137-9BEE-2089C966C421}"/>
    <cellStyle name="Normal 10 2 7 4 3" xfId="4679" xr:uid="{0F4EE767-5569-4073-9AAC-DDA07B93D1BF}"/>
    <cellStyle name="Normal 10 2 7 4 4" xfId="4602" xr:uid="{DACABB70-67B3-43B1-B58C-25825B799C13}"/>
    <cellStyle name="Normal 10 2 8" xfId="1046" xr:uid="{0A0FD275-7A1E-4F32-B02F-7F4C4A401272}"/>
    <cellStyle name="Normal 10 2 8 2" xfId="1047" xr:uid="{2FE065BA-81F0-40C1-8E7E-1750C414529C}"/>
    <cellStyle name="Normal 10 2 8 3" xfId="2547" xr:uid="{C8A4F75E-F8BA-47D5-AE61-EF3B3EC95267}"/>
    <cellStyle name="Normal 10 2 8 4" xfId="2548" xr:uid="{78A09E87-1B47-4694-87D5-71F3DF2037C7}"/>
    <cellStyle name="Normal 10 2 9" xfId="1048" xr:uid="{B17EDF97-F7B4-4EDE-97C6-F03951913431}"/>
    <cellStyle name="Normal 10 3" xfId="51" xr:uid="{727131F0-E33F-425E-9821-D4140BEE2860}"/>
    <cellStyle name="Normal 10 3 10" xfId="2549" xr:uid="{ED57F736-9F0C-48F0-849A-290F693DAF3F}"/>
    <cellStyle name="Normal 10 3 11" xfId="2550" xr:uid="{E549C50D-8A23-47F5-BDD7-814A5C0AF828}"/>
    <cellStyle name="Normal 10 3 2" xfId="52" xr:uid="{BD09182D-2A08-43F4-B741-9226D1CD00B4}"/>
    <cellStyle name="Normal 10 3 2 2" xfId="53" xr:uid="{61D202A0-FD04-446A-9500-BB0DA0FA4158}"/>
    <cellStyle name="Normal 10 3 2 2 2" xfId="248" xr:uid="{06A4ACD3-FC2B-43C2-AF86-FD8465CFDAFA}"/>
    <cellStyle name="Normal 10 3 2 2 2 2" xfId="487" xr:uid="{8786791A-8F08-48DE-90B1-3A6E6A66FA9A}"/>
    <cellStyle name="Normal 10 3 2 2 2 2 2" xfId="1049" xr:uid="{D5FF2895-4BCC-46BB-A414-228E8E1EEC6D}"/>
    <cellStyle name="Normal 10 3 2 2 2 2 2 2" xfId="1050" xr:uid="{A850D0C9-84DB-4654-92AD-22B4894279FA}"/>
    <cellStyle name="Normal 10 3 2 2 2 2 3" xfId="1051" xr:uid="{46E6E30B-DF86-480B-AE48-9DB2C892816D}"/>
    <cellStyle name="Normal 10 3 2 2 2 2 4" xfId="2551" xr:uid="{A23A8BE1-8FB4-4AB4-B241-74F942EC833D}"/>
    <cellStyle name="Normal 10 3 2 2 2 3" xfId="1052" xr:uid="{DFCFDEAD-B141-440F-88B0-8820CC021345}"/>
    <cellStyle name="Normal 10 3 2 2 2 3 2" xfId="1053" xr:uid="{BFE2B18B-6CEC-461D-94C0-EA7BA62742DE}"/>
    <cellStyle name="Normal 10 3 2 2 2 3 3" xfId="2552" xr:uid="{5987F3C0-13E9-4F29-8C17-47FC136F75C9}"/>
    <cellStyle name="Normal 10 3 2 2 2 3 4" xfId="2553" xr:uid="{6C6D8BBB-9892-46C1-BA0F-4BAC37A8FA6B}"/>
    <cellStyle name="Normal 10 3 2 2 2 4" xfId="1054" xr:uid="{C2773EAA-F238-43CB-A3F5-A62F8D897FFF}"/>
    <cellStyle name="Normal 10 3 2 2 2 5" xfId="2554" xr:uid="{3B052EF8-EB49-4CF2-BADF-1ABF4284B8EF}"/>
    <cellStyle name="Normal 10 3 2 2 2 6" xfId="2555" xr:uid="{71A93D96-1A71-4AFF-8A5E-9EA3BC06143B}"/>
    <cellStyle name="Normal 10 3 2 2 3" xfId="488" xr:uid="{0715325F-2A9E-4218-8971-830131EE547B}"/>
    <cellStyle name="Normal 10 3 2 2 3 2" xfId="1055" xr:uid="{962E73E5-2C94-4CA2-9AEE-8EEE67C373DA}"/>
    <cellStyle name="Normal 10 3 2 2 3 2 2" xfId="1056" xr:uid="{1432E63F-5E82-487A-9BA3-B013F4AA0212}"/>
    <cellStyle name="Normal 10 3 2 2 3 2 3" xfId="2556" xr:uid="{08EE6779-323A-4232-9D64-84C4C5A07CE7}"/>
    <cellStyle name="Normal 10 3 2 2 3 2 4" xfId="2557" xr:uid="{4D6AC423-77B6-4909-B3B4-3686DC62C8FD}"/>
    <cellStyle name="Normal 10 3 2 2 3 3" xfId="1057" xr:uid="{77D1DF22-A14A-4DB6-96F1-A8BCAA08F1BC}"/>
    <cellStyle name="Normal 10 3 2 2 3 4" xfId="2558" xr:uid="{1A07B428-B819-44FB-A28B-FEEA1EF7F1B0}"/>
    <cellStyle name="Normal 10 3 2 2 3 5" xfId="2559" xr:uid="{3F191CA9-5AD2-41F1-AAFC-D78048846C10}"/>
    <cellStyle name="Normal 10 3 2 2 4" xfId="1058" xr:uid="{E18C3B02-DAE1-445F-96BC-52759FD699E3}"/>
    <cellStyle name="Normal 10 3 2 2 4 2" xfId="1059" xr:uid="{FEA02FBB-55A6-4BD5-811E-F5726786241A}"/>
    <cellStyle name="Normal 10 3 2 2 4 3" xfId="2560" xr:uid="{D179ED2F-3085-48F9-9EAE-609272E02E01}"/>
    <cellStyle name="Normal 10 3 2 2 4 4" xfId="2561" xr:uid="{110479EC-263E-47E7-84AF-CEFFFCD9E853}"/>
    <cellStyle name="Normal 10 3 2 2 5" xfId="1060" xr:uid="{4C2C3926-2792-46B7-BA9D-4D6C0892E6CE}"/>
    <cellStyle name="Normal 10 3 2 2 5 2" xfId="2562" xr:uid="{305425F5-FFDF-4280-BD5E-2D510B522EDE}"/>
    <cellStyle name="Normal 10 3 2 2 5 3" xfId="2563" xr:uid="{E133307E-BF09-469E-B5AB-07876E2CDA0B}"/>
    <cellStyle name="Normal 10 3 2 2 5 4" xfId="2564" xr:uid="{A6B590B9-1621-4EBD-9BD5-CC0C2B2A6936}"/>
    <cellStyle name="Normal 10 3 2 2 6" xfId="2565" xr:uid="{ADA28BF9-EA09-4655-A2CE-173D419626D0}"/>
    <cellStyle name="Normal 10 3 2 2 7" xfId="2566" xr:uid="{688B2283-1061-4B98-B310-46A5BACF67A4}"/>
    <cellStyle name="Normal 10 3 2 2 8" xfId="2567" xr:uid="{5AE62130-02D9-41BF-9B28-CA886137F6DD}"/>
    <cellStyle name="Normal 10 3 2 3" xfId="249" xr:uid="{1E90633E-0968-41DB-BE97-35D8D3453830}"/>
    <cellStyle name="Normal 10 3 2 3 2" xfId="489" xr:uid="{AB6F135D-7CF4-406C-B70D-6BB17BA75D62}"/>
    <cellStyle name="Normal 10 3 2 3 2 2" xfId="490" xr:uid="{99E38C1E-E6D2-4F8A-A423-371922F61B4F}"/>
    <cellStyle name="Normal 10 3 2 3 2 2 2" xfId="1061" xr:uid="{F5143454-F83D-4CA9-8D5B-FC154DE8E31B}"/>
    <cellStyle name="Normal 10 3 2 3 2 2 2 2" xfId="1062" xr:uid="{7BC27E32-3C73-47ED-A603-28E620564920}"/>
    <cellStyle name="Normal 10 3 2 3 2 2 3" xfId="1063" xr:uid="{B607C506-D948-4F35-9ED9-C2A82A103875}"/>
    <cellStyle name="Normal 10 3 2 3 2 3" xfId="1064" xr:uid="{48A09F57-2E3A-4CCD-9A2A-9EB33F0C6677}"/>
    <cellStyle name="Normal 10 3 2 3 2 3 2" xfId="1065" xr:uid="{404C34E2-9C5A-41C9-AA9C-6B17FCAAAE84}"/>
    <cellStyle name="Normal 10 3 2 3 2 4" xfId="1066" xr:uid="{6D8393FC-DF91-4E23-BB89-5CEB65659C6B}"/>
    <cellStyle name="Normal 10 3 2 3 3" xfId="491" xr:uid="{8A5A1B28-E572-44A9-BD77-704053208EE1}"/>
    <cellStyle name="Normal 10 3 2 3 3 2" xfId="1067" xr:uid="{9D0CC0ED-4C0F-4D22-972A-E679DD64E9E1}"/>
    <cellStyle name="Normal 10 3 2 3 3 2 2" xfId="1068" xr:uid="{8EC58FE3-372C-4532-B887-376937C34587}"/>
    <cellStyle name="Normal 10 3 2 3 3 3" xfId="1069" xr:uid="{773DACC3-D261-4BE9-99D3-A2B792083890}"/>
    <cellStyle name="Normal 10 3 2 3 3 4" xfId="2568" xr:uid="{0ECF58AD-6DC9-4608-8AF2-F161D19ECE5E}"/>
    <cellStyle name="Normal 10 3 2 3 4" xfId="1070" xr:uid="{DCD9BE11-2183-4753-A5A5-3A037B2A3D66}"/>
    <cellStyle name="Normal 10 3 2 3 4 2" xfId="1071" xr:uid="{2A0F5610-71C4-4233-B469-8869E4978DE1}"/>
    <cellStyle name="Normal 10 3 2 3 5" xfId="1072" xr:uid="{C7130EE7-7818-4BA1-8A76-82AB9FAAACF6}"/>
    <cellStyle name="Normal 10 3 2 3 6" xfId="2569" xr:uid="{C42AED2C-EFCC-4DD6-9D76-3A1D61D2C907}"/>
    <cellStyle name="Normal 10 3 2 4" xfId="250" xr:uid="{DCC7A9D1-19AF-4D05-87FC-83875727C0AD}"/>
    <cellStyle name="Normal 10 3 2 4 2" xfId="492" xr:uid="{C3CEC790-F1D5-4BC6-8F3A-11CBDFEE4155}"/>
    <cellStyle name="Normal 10 3 2 4 2 2" xfId="1073" xr:uid="{AC197C48-5E81-4DE7-8EF0-9A9773C2883A}"/>
    <cellStyle name="Normal 10 3 2 4 2 2 2" xfId="1074" xr:uid="{1B49DD65-A7FD-4EDC-8595-6089BC77A7E1}"/>
    <cellStyle name="Normal 10 3 2 4 2 3" xfId="1075" xr:uid="{EF3667B3-8181-4095-9B59-BF25BB6BC8D9}"/>
    <cellStyle name="Normal 10 3 2 4 2 4" xfId="2570" xr:uid="{AE59D60E-B1B7-4405-9FBE-62ACBE032B12}"/>
    <cellStyle name="Normal 10 3 2 4 3" xfId="1076" xr:uid="{17050EAB-73AA-41BA-AF28-E6B59744944B}"/>
    <cellStyle name="Normal 10 3 2 4 3 2" xfId="1077" xr:uid="{0A5B7E60-70E4-4DF1-B4C6-7A7AE3770AEA}"/>
    <cellStyle name="Normal 10 3 2 4 4" xfId="1078" xr:uid="{D1F3F9DB-51F8-4564-9DFF-B6C80CE2A389}"/>
    <cellStyle name="Normal 10 3 2 4 5" xfId="2571" xr:uid="{EF458AB4-B8E8-4352-978F-03D3F64E267C}"/>
    <cellStyle name="Normal 10 3 2 5" xfId="252" xr:uid="{A90CA724-D661-4B6A-ACE1-A5E6EBD9B6C3}"/>
    <cellStyle name="Normal 10 3 2 5 2" xfId="1079" xr:uid="{FA9904EF-B39D-4C55-9DF9-EA326B208F5D}"/>
    <cellStyle name="Normal 10 3 2 5 2 2" xfId="1080" xr:uid="{FF519EDE-649C-4C52-A073-20C2DDDE5218}"/>
    <cellStyle name="Normal 10 3 2 5 3" xfId="1081" xr:uid="{3E0E1B3A-32C3-43A1-8D06-26566F8ACB72}"/>
    <cellStyle name="Normal 10 3 2 5 4" xfId="2572" xr:uid="{E4D67CB6-F601-4DC7-8A36-74450B14864D}"/>
    <cellStyle name="Normal 10 3 2 6" xfId="1082" xr:uid="{B7DDEF1B-D99D-4845-BA9A-AC2BBC6B0878}"/>
    <cellStyle name="Normal 10 3 2 6 2" xfId="1083" xr:uid="{4408C35E-C6B7-40C5-A1BD-0879D72C15D4}"/>
    <cellStyle name="Normal 10 3 2 6 3" xfId="2573" xr:uid="{A79AAC0B-764E-470A-ACC7-2531B93B771B}"/>
    <cellStyle name="Normal 10 3 2 6 4" xfId="2574" xr:uid="{81EB560E-7E6F-4A80-AE13-595A9F0F714E}"/>
    <cellStyle name="Normal 10 3 2 7" xfId="1084" xr:uid="{E5A71648-EAE1-45FF-9141-B1E818297E42}"/>
    <cellStyle name="Normal 10 3 2 8" xfId="2575" xr:uid="{C662E6B6-1640-48A5-80B5-98F9BCFC3B71}"/>
    <cellStyle name="Normal 10 3 2 9" xfId="2576" xr:uid="{2BAEBFAC-2B9F-42E6-B245-C6D97E34D327}"/>
    <cellStyle name="Normal 10 3 3" xfId="54" xr:uid="{1AA20675-9664-4E47-8032-ED52CBA44406}"/>
    <cellStyle name="Normal 10 3 3 2" xfId="55" xr:uid="{64486559-8AA3-4C37-A656-752895FCED11}"/>
    <cellStyle name="Normal 10 3 3 2 2" xfId="493" xr:uid="{04CC2D36-CEB3-4D43-BDE7-8DF98FC8437C}"/>
    <cellStyle name="Normal 10 3 3 2 2 2" xfId="1085" xr:uid="{61E8AF82-7080-454B-BCA0-92AD77AA551E}"/>
    <cellStyle name="Normal 10 3 3 2 2 2 2" xfId="1086" xr:uid="{09F555C1-B716-4803-B121-A2FE2D5C0AD8}"/>
    <cellStyle name="Normal 10 3 3 2 2 2 2 2" xfId="4446" xr:uid="{E7F0CB11-0313-48E7-B71F-EEBECBFAB310}"/>
    <cellStyle name="Normal 10 3 3 2 2 2 3" xfId="4447" xr:uid="{F9E6A9CD-28BA-4B30-9781-1BF0D0CB5948}"/>
    <cellStyle name="Normal 10 3 3 2 2 3" xfId="1087" xr:uid="{A53D6E98-80F8-4169-8B10-E03838B75142}"/>
    <cellStyle name="Normal 10 3 3 2 2 3 2" xfId="4448" xr:uid="{303E83CE-B363-4F93-8B41-8EE0F428F4FE}"/>
    <cellStyle name="Normal 10 3 3 2 2 4" xfId="2577" xr:uid="{D713E2CA-E063-41F9-9383-351B64D65AF9}"/>
    <cellStyle name="Normal 10 3 3 2 3" xfId="1088" xr:uid="{E3B09C40-A9F9-4A48-AB66-9824372B25B1}"/>
    <cellStyle name="Normal 10 3 3 2 3 2" xfId="1089" xr:uid="{8E0B323B-A766-4254-B22D-A3F8F23B55A3}"/>
    <cellStyle name="Normal 10 3 3 2 3 2 2" xfId="4449" xr:uid="{3418FBBB-BF24-440F-884C-FDC50D18358C}"/>
    <cellStyle name="Normal 10 3 3 2 3 3" xfId="2578" xr:uid="{4A00C95A-35BF-4FD7-BC94-590FECA5E037}"/>
    <cellStyle name="Normal 10 3 3 2 3 4" xfId="2579" xr:uid="{6387E91E-B04F-43A0-BEC3-3FFFB41D35BE}"/>
    <cellStyle name="Normal 10 3 3 2 4" xfId="1090" xr:uid="{59763FCC-771B-413E-A8EE-328A26A6531C}"/>
    <cellStyle name="Normal 10 3 3 2 4 2" xfId="4450" xr:uid="{EBF343DE-CCB8-4D7F-9019-7D649B9553D1}"/>
    <cellStyle name="Normal 10 3 3 2 5" xfId="2580" xr:uid="{C746927C-2BC7-4805-8938-ADF36B0ADA97}"/>
    <cellStyle name="Normal 10 3 3 2 6" xfId="2581" xr:uid="{76A85099-5BD9-4311-ACD8-65C0B06339F8}"/>
    <cellStyle name="Normal 10 3 3 3" xfId="253" xr:uid="{A0717D24-2FB3-4D14-9BFC-DCC552ED31ED}"/>
    <cellStyle name="Normal 10 3 3 3 2" xfId="1091" xr:uid="{4DAD6BEA-34FF-4AAF-9D3B-2D57D6BF4618}"/>
    <cellStyle name="Normal 10 3 3 3 2 2" xfId="1092" xr:uid="{3CA36E61-FD15-4BBC-A5FD-57048DA08A6E}"/>
    <cellStyle name="Normal 10 3 3 3 2 2 2" xfId="4451" xr:uid="{7595AD4E-EA44-4722-A0AF-BD82D8EF5A50}"/>
    <cellStyle name="Normal 10 3 3 3 2 3" xfId="2582" xr:uid="{EAB338A9-3723-4754-8D14-7AA175617D48}"/>
    <cellStyle name="Normal 10 3 3 3 2 4" xfId="2583" xr:uid="{7CA38ADC-A3B2-4102-8D0A-4C03EAC324B9}"/>
    <cellStyle name="Normal 10 3 3 3 3" xfId="1093" xr:uid="{8D2B6AA0-D6D5-4058-B88F-8B5CF412E993}"/>
    <cellStyle name="Normal 10 3 3 3 3 2" xfId="4452" xr:uid="{D23608EF-A425-45CA-9F23-B35604F7EB49}"/>
    <cellStyle name="Normal 10 3 3 3 4" xfId="2584" xr:uid="{4AB555AC-AD87-49FE-9022-8B55339672FE}"/>
    <cellStyle name="Normal 10 3 3 3 5" xfId="2585" xr:uid="{6E450D69-617C-4FC8-B4B7-92F4AA6ECD51}"/>
    <cellStyle name="Normal 10 3 3 4" xfId="1094" xr:uid="{946F27E7-51B3-472D-898F-9E9DAE1013F3}"/>
    <cellStyle name="Normal 10 3 3 4 2" xfId="1095" xr:uid="{5587C6F8-2C28-4886-9F52-5A470FE1954F}"/>
    <cellStyle name="Normal 10 3 3 4 2 2" xfId="4453" xr:uid="{D74DBD5B-D0BF-41CA-BC22-54054697E09A}"/>
    <cellStyle name="Normal 10 3 3 4 3" xfId="2586" xr:uid="{6403D0C6-D8A7-468F-B30B-9A2CD6441047}"/>
    <cellStyle name="Normal 10 3 3 4 4" xfId="2587" xr:uid="{E2DA0386-B7CD-4395-9FF5-5F78D6EE2AC2}"/>
    <cellStyle name="Normal 10 3 3 5" xfId="1096" xr:uid="{A997E827-58F3-4650-994C-186A45E96B19}"/>
    <cellStyle name="Normal 10 3 3 5 2" xfId="2588" xr:uid="{1FF28FBE-4835-48DB-87DC-8310DBCE77E0}"/>
    <cellStyle name="Normal 10 3 3 5 3" xfId="2589" xr:uid="{163DB5DC-C0D5-420D-BCCA-2AB4314058A2}"/>
    <cellStyle name="Normal 10 3 3 5 4" xfId="2590" xr:uid="{3B83F1C6-A1AE-4958-B7CF-C041D2C7042B}"/>
    <cellStyle name="Normal 10 3 3 6" xfId="2591" xr:uid="{2E7D9718-DD67-43DA-ACCF-8736AE83884F}"/>
    <cellStyle name="Normal 10 3 3 7" xfId="2592" xr:uid="{954A1B9F-AF28-430D-8DF5-21473E83865D}"/>
    <cellStyle name="Normal 10 3 3 8" xfId="2593" xr:uid="{13FFE437-02B8-4F6B-A893-75959798B19B}"/>
    <cellStyle name="Normal 10 3 4" xfId="56" xr:uid="{AF1813DB-7877-4172-9A94-C1C9E8CFBDA9}"/>
    <cellStyle name="Normal 10 3 4 2" xfId="494" xr:uid="{26FA239D-CC24-404C-A1C7-F2BA3434D9C3}"/>
    <cellStyle name="Normal 10 3 4 2 2" xfId="495" xr:uid="{BF507F41-BE2B-49B2-8826-B8E5E9CD3D7A}"/>
    <cellStyle name="Normal 10 3 4 2 2 2" xfId="1097" xr:uid="{26613934-A3AB-47B0-92B6-00A0E71946EF}"/>
    <cellStyle name="Normal 10 3 4 2 2 2 2" xfId="1098" xr:uid="{AF71AAB4-92A8-4D02-9DC6-D0961C7B058D}"/>
    <cellStyle name="Normal 10 3 4 2 2 3" xfId="1099" xr:uid="{28AD3197-0CA6-44C1-965B-30E5D1E8FE9C}"/>
    <cellStyle name="Normal 10 3 4 2 2 4" xfId="2594" xr:uid="{3383C357-C296-4815-8D76-FCFDAF14A4A0}"/>
    <cellStyle name="Normal 10 3 4 2 3" xfId="1100" xr:uid="{58FA52C9-D388-4826-8960-1093FADDBE92}"/>
    <cellStyle name="Normal 10 3 4 2 3 2" xfId="1101" xr:uid="{441BFBAD-DCD8-4CB8-9420-107D43BE2FF5}"/>
    <cellStyle name="Normal 10 3 4 2 4" xfId="1102" xr:uid="{0DA5EFF7-D1B1-4F1B-A3EB-5B208F04470F}"/>
    <cellStyle name="Normal 10 3 4 2 5" xfId="2595" xr:uid="{F02CC4D4-C255-4B00-B8CF-4F83FB04BFE1}"/>
    <cellStyle name="Normal 10 3 4 3" xfId="496" xr:uid="{35F6E191-D89F-4933-9EBE-73A2BE7A887F}"/>
    <cellStyle name="Normal 10 3 4 3 2" xfId="1103" xr:uid="{1734D252-AB90-4F4F-BB8D-83BE51FC7E57}"/>
    <cellStyle name="Normal 10 3 4 3 2 2" xfId="1104" xr:uid="{06C12CDA-CBC6-4F94-88C1-614F11D6A9BD}"/>
    <cellStyle name="Normal 10 3 4 3 3" xfId="1105" xr:uid="{40616BAB-9410-4DC8-B8E0-6159D6DD8DE4}"/>
    <cellStyle name="Normal 10 3 4 3 4" xfId="2596" xr:uid="{61C377F4-797A-478B-843D-43AB16218A31}"/>
    <cellStyle name="Normal 10 3 4 4" xfId="1106" xr:uid="{847F2A2C-35BA-46BA-B461-06A1285C2BF2}"/>
    <cellStyle name="Normal 10 3 4 4 2" xfId="1107" xr:uid="{9CC58592-4BCC-4E2E-868F-2A251F132416}"/>
    <cellStyle name="Normal 10 3 4 4 3" xfId="2597" xr:uid="{45AE74E0-E44A-482C-8A26-A229FC69DD26}"/>
    <cellStyle name="Normal 10 3 4 4 4" xfId="2598" xr:uid="{22640D22-D6E9-42CE-8B15-26BC3AD83331}"/>
    <cellStyle name="Normal 10 3 4 5" xfId="1108" xr:uid="{60F7F413-AEE6-48DF-A5A7-F51D5AFF394B}"/>
    <cellStyle name="Normal 10 3 4 6" xfId="2599" xr:uid="{93F027C8-6ADD-4EE4-8B8A-28222544B2EB}"/>
    <cellStyle name="Normal 10 3 4 7" xfId="2600" xr:uid="{948A3AD9-EF69-40C5-B184-28ABB834105C}"/>
    <cellStyle name="Normal 10 3 5" xfId="254" xr:uid="{69335A12-CFCD-42B2-97E3-A15DAB2BDC96}"/>
    <cellStyle name="Normal 10 3 5 2" xfId="497" xr:uid="{14809386-FABD-42C8-B178-701A953B5760}"/>
    <cellStyle name="Normal 10 3 5 2 2" xfId="1109" xr:uid="{C29B761A-D797-46DB-95DB-799D4371E2CC}"/>
    <cellStyle name="Normal 10 3 5 2 2 2" xfId="1110" xr:uid="{CD07BB64-567F-4188-97EC-87090FE11C2F}"/>
    <cellStyle name="Normal 10 3 5 2 3" xfId="1111" xr:uid="{9348E3CA-2949-4AD6-935A-74E054DAEDFD}"/>
    <cellStyle name="Normal 10 3 5 2 4" xfId="2601" xr:uid="{7E06FD9B-81C1-423E-B00C-AD339033DD8C}"/>
    <cellStyle name="Normal 10 3 5 3" xfId="1112" xr:uid="{BBC9CB31-5946-4A70-AE22-B9513AB49928}"/>
    <cellStyle name="Normal 10 3 5 3 2" xfId="1113" xr:uid="{CF59A125-F446-4DE1-97E8-5598888EA60D}"/>
    <cellStyle name="Normal 10 3 5 3 3" xfId="2602" xr:uid="{FC02B4F7-08A4-450C-8E9E-0818A8FED760}"/>
    <cellStyle name="Normal 10 3 5 3 4" xfId="2603" xr:uid="{3693DE92-A65A-4B48-BAA4-D03B70AE0726}"/>
    <cellStyle name="Normal 10 3 5 4" xfId="1114" xr:uid="{76E10591-B762-4F1B-9290-B97B1859A3D0}"/>
    <cellStyle name="Normal 10 3 5 5" xfId="2604" xr:uid="{D2B41FDB-3EDC-4823-AF12-D2C77FCDDD7B}"/>
    <cellStyle name="Normal 10 3 5 6" xfId="2605" xr:uid="{3A29BF59-F148-488C-9A82-E99B4E935C6F}"/>
    <cellStyle name="Normal 10 3 6" xfId="255" xr:uid="{50668CFC-C5C8-4E64-816F-7F1FB2A855BB}"/>
    <cellStyle name="Normal 10 3 6 2" xfId="1115" xr:uid="{B67F1AB1-33EA-4320-BDD2-FD981FC78094}"/>
    <cellStyle name="Normal 10 3 6 2 2" xfId="1116" xr:uid="{FD24C689-1139-452C-AF21-EBAFD452FBE4}"/>
    <cellStyle name="Normal 10 3 6 2 3" xfId="2606" xr:uid="{BCB491AE-BC5F-4335-9C4D-4DAC5D2C4942}"/>
    <cellStyle name="Normal 10 3 6 2 4" xfId="2607" xr:uid="{F3EF3075-731E-4D7F-8954-EDE2ED9BE183}"/>
    <cellStyle name="Normal 10 3 6 3" xfId="1117" xr:uid="{462EE1C9-3847-45BF-99B5-821D6F35B937}"/>
    <cellStyle name="Normal 10 3 6 4" xfId="2608" xr:uid="{7B75C462-DD57-42C6-9B2B-42BCE4FF24DD}"/>
    <cellStyle name="Normal 10 3 6 5" xfId="2609" xr:uid="{D284CFB6-69DD-490D-820D-AD6044C1AB57}"/>
    <cellStyle name="Normal 10 3 7" xfId="1118" xr:uid="{E2735C5B-A40C-41B1-912E-DFFEB0626B94}"/>
    <cellStyle name="Normal 10 3 7 2" xfId="1119" xr:uid="{9D603B82-C561-4594-8697-449761F9FAAC}"/>
    <cellStyle name="Normal 10 3 7 3" xfId="2610" xr:uid="{CDEFD636-B4AC-4E5F-AA8F-BCACC6822237}"/>
    <cellStyle name="Normal 10 3 7 4" xfId="2611" xr:uid="{BEEF8590-9834-46F5-90DC-F7B785F28BD5}"/>
    <cellStyle name="Normal 10 3 8" xfId="1120" xr:uid="{19A717DC-F20E-4890-82FC-6266E65AD34B}"/>
    <cellStyle name="Normal 10 3 8 2" xfId="2612" xr:uid="{705D6807-D5E8-435F-93B2-71CA55E4F80F}"/>
    <cellStyle name="Normal 10 3 8 3" xfId="2613" xr:uid="{4EEA339F-0A57-4048-96B1-FA9D35FF1235}"/>
    <cellStyle name="Normal 10 3 8 4" xfId="2614" xr:uid="{8D798D3B-E0E6-4C02-B8AE-A188A3767DA7}"/>
    <cellStyle name="Normal 10 3 9" xfId="2615" xr:uid="{A4A64491-BCE2-4880-9C7E-565F817A294F}"/>
    <cellStyle name="Normal 10 4" xfId="57" xr:uid="{3FEFDC5F-07F4-4BFF-A0DE-295403547C25}"/>
    <cellStyle name="Normal 10 4 10" xfId="2616" xr:uid="{A74B0FEA-7FE4-4585-8137-A4146205410B}"/>
    <cellStyle name="Normal 10 4 11" xfId="2617" xr:uid="{89FEC229-390F-449A-9119-58B09DA278B4}"/>
    <cellStyle name="Normal 10 4 2" xfId="58" xr:uid="{DF83E0BC-2983-4051-9B17-6370C29CAAE2}"/>
    <cellStyle name="Normal 10 4 2 2" xfId="256" xr:uid="{62F51209-04F7-4273-A5C2-28647F230ED8}"/>
    <cellStyle name="Normal 10 4 2 2 2" xfId="498" xr:uid="{636F6134-95D5-43DC-812D-19107185AFCC}"/>
    <cellStyle name="Normal 10 4 2 2 2 2" xfId="499" xr:uid="{FB333A7D-41D4-403C-819C-FB7C8BDE3F15}"/>
    <cellStyle name="Normal 10 4 2 2 2 2 2" xfId="1121" xr:uid="{17A287B4-830F-469E-8922-E8911AA3F078}"/>
    <cellStyle name="Normal 10 4 2 2 2 2 2 2" xfId="5340" xr:uid="{48531CF6-B3ED-450F-A83C-4CDADF8276BC}"/>
    <cellStyle name="Normal 10 4 2 2 2 2 3" xfId="2618" xr:uid="{2F0B7A10-9A45-4315-9E13-60D83FB15E46}"/>
    <cellStyle name="Normal 10 4 2 2 2 2 4" xfId="2619" xr:uid="{9AF8F30C-3497-48B2-8E74-1177DA447B23}"/>
    <cellStyle name="Normal 10 4 2 2 2 3" xfId="1122" xr:uid="{A7EF38F8-9DD2-405B-97BA-CCCE460049E8}"/>
    <cellStyle name="Normal 10 4 2 2 2 3 2" xfId="2620" xr:uid="{DD88B609-7B68-4BFC-A745-BB07F9F207CD}"/>
    <cellStyle name="Normal 10 4 2 2 2 3 3" xfId="2621" xr:uid="{35A4F9A0-3979-4BD2-BADD-99202B322972}"/>
    <cellStyle name="Normal 10 4 2 2 2 3 4" xfId="2622" xr:uid="{99C64CDC-D022-4CCA-86E8-22D8C65DF976}"/>
    <cellStyle name="Normal 10 4 2 2 2 4" xfId="2623" xr:uid="{F13ACB4A-70E4-4301-8F0A-FA55784CB126}"/>
    <cellStyle name="Normal 10 4 2 2 2 5" xfId="2624" xr:uid="{ABE48CE0-3849-401E-92DB-64C38F383F42}"/>
    <cellStyle name="Normal 10 4 2 2 2 6" xfId="2625" xr:uid="{3269B4AF-BAEB-48A4-A608-442A52DBDC50}"/>
    <cellStyle name="Normal 10 4 2 2 3" xfId="500" xr:uid="{EB74A3AE-AD4F-45D9-9EB9-CF51C872B907}"/>
    <cellStyle name="Normal 10 4 2 2 3 2" xfId="1123" xr:uid="{D468BAB0-33CB-461D-9FB4-022EFE94610E}"/>
    <cellStyle name="Normal 10 4 2 2 3 2 2" xfId="2626" xr:uid="{042D829A-57BC-46B4-8771-50A26131F696}"/>
    <cellStyle name="Normal 10 4 2 2 3 2 3" xfId="2627" xr:uid="{95106C82-F89B-4F10-9105-C6642935F7D4}"/>
    <cellStyle name="Normal 10 4 2 2 3 2 4" xfId="2628" xr:uid="{301CDA88-9CA8-41B0-8E47-C334EDA08B61}"/>
    <cellStyle name="Normal 10 4 2 2 3 3" xfId="2629" xr:uid="{46723EFA-7640-40A0-92A4-D69F4A880457}"/>
    <cellStyle name="Normal 10 4 2 2 3 4" xfId="2630" xr:uid="{6E56F393-4902-4974-BB08-82858351D53C}"/>
    <cellStyle name="Normal 10 4 2 2 3 5" xfId="2631" xr:uid="{1600258C-61B7-4AA6-8425-390A8A4AEC71}"/>
    <cellStyle name="Normal 10 4 2 2 4" xfId="1124" xr:uid="{6F10E96C-5CCB-4571-B382-C2F789F6DD60}"/>
    <cellStyle name="Normal 10 4 2 2 4 2" xfId="2632" xr:uid="{94A0516B-D5A1-4F9B-88C3-C1C3DD9C8979}"/>
    <cellStyle name="Normal 10 4 2 2 4 3" xfId="2633" xr:uid="{0D56823B-9B28-49E2-AEFD-7EC889FE7474}"/>
    <cellStyle name="Normal 10 4 2 2 4 4" xfId="2634" xr:uid="{290B554D-2B79-4D47-A55E-1B97A497C3F5}"/>
    <cellStyle name="Normal 10 4 2 2 5" xfId="2635" xr:uid="{3DCFBF77-2FBC-4170-8FBD-8C84D9F5C03C}"/>
    <cellStyle name="Normal 10 4 2 2 5 2" xfId="2636" xr:uid="{9F1CFFE0-C1A7-40AE-AEA9-5795EB13C988}"/>
    <cellStyle name="Normal 10 4 2 2 5 3" xfId="2637" xr:uid="{14C03C9D-8774-4399-82DC-7642A015F13D}"/>
    <cellStyle name="Normal 10 4 2 2 5 4" xfId="2638" xr:uid="{479561B4-5C42-44F3-B5A4-03B7F1B9F3D9}"/>
    <cellStyle name="Normal 10 4 2 2 6" xfId="2639" xr:uid="{F1AF1F2B-9718-4BCA-8F1B-2F6BD363066B}"/>
    <cellStyle name="Normal 10 4 2 2 7" xfId="2640" xr:uid="{1B30D502-FBAB-4936-9613-8F0B6C8E0767}"/>
    <cellStyle name="Normal 10 4 2 2 8" xfId="2641" xr:uid="{3C5D3CE8-F44D-44C0-A554-90B570BABB0F}"/>
    <cellStyle name="Normal 10 4 2 3" xfId="501" xr:uid="{76956E77-C9C1-43DE-8FF5-D36C5226D6B4}"/>
    <cellStyle name="Normal 10 4 2 3 2" xfId="502" xr:uid="{2E82B08B-6B08-45DE-B91D-351CDAC67BAC}"/>
    <cellStyle name="Normal 10 4 2 3 2 2" xfId="503" xr:uid="{7916D7F0-C677-49CF-854A-89C9A18D2C74}"/>
    <cellStyle name="Normal 10 4 2 3 2 2 2" xfId="5341" xr:uid="{469ACCB5-C421-4BCC-A84F-49DBE01EF5CD}"/>
    <cellStyle name="Normal 10 4 2 3 2 3" xfId="2642" xr:uid="{8A9F2AC7-CEF1-4FD3-B846-697BC8418E50}"/>
    <cellStyle name="Normal 10 4 2 3 2 4" xfId="2643" xr:uid="{EBC8C3C2-272A-4E61-B453-CFC033CE8228}"/>
    <cellStyle name="Normal 10 4 2 3 3" xfId="504" xr:uid="{B189BD64-2659-47CA-B896-FFCC147795E2}"/>
    <cellStyle name="Normal 10 4 2 3 3 2" xfId="2644" xr:uid="{4DD6CBE9-1D34-4D6B-9454-7A27098F8E58}"/>
    <cellStyle name="Normal 10 4 2 3 3 3" xfId="2645" xr:uid="{4327C631-FCA7-498A-A2A4-60B3C9B037F9}"/>
    <cellStyle name="Normal 10 4 2 3 3 4" xfId="2646" xr:uid="{C9FE1C97-FBB6-4F21-8FC7-456BD6A5EEFF}"/>
    <cellStyle name="Normal 10 4 2 3 4" xfId="2647" xr:uid="{E4E14020-02F9-4C69-B0B5-20DD44D06FE8}"/>
    <cellStyle name="Normal 10 4 2 3 5" xfId="2648" xr:uid="{ABCA001F-998F-4B6C-96E6-39F753317094}"/>
    <cellStyle name="Normal 10 4 2 3 6" xfId="2649" xr:uid="{4D464E50-D3A6-42AA-BF4B-13ED51AB3D42}"/>
    <cellStyle name="Normal 10 4 2 4" xfId="505" xr:uid="{34E82243-6294-4343-BCC7-DFC151B32DE4}"/>
    <cellStyle name="Normal 10 4 2 4 2" xfId="506" xr:uid="{7DB4C4D1-0CCF-4701-B550-CD0260FB95F2}"/>
    <cellStyle name="Normal 10 4 2 4 2 2" xfId="2650" xr:uid="{0FC86191-67E4-437A-83F3-ED9AC29A0BD3}"/>
    <cellStyle name="Normal 10 4 2 4 2 3" xfId="2651" xr:uid="{06BEC08A-C11F-4FF5-B6CC-DF2A84A58BDB}"/>
    <cellStyle name="Normal 10 4 2 4 2 4" xfId="2652" xr:uid="{73C11D06-22EE-4577-9CFC-329E40C2308D}"/>
    <cellStyle name="Normal 10 4 2 4 3" xfId="2653" xr:uid="{7FD385E2-CAC9-4CCB-8DF8-D7AD5991BA01}"/>
    <cellStyle name="Normal 10 4 2 4 4" xfId="2654" xr:uid="{8FFEB799-E7AB-4D37-9568-FB0FA5DAF2F9}"/>
    <cellStyle name="Normal 10 4 2 4 5" xfId="2655" xr:uid="{E87E4029-6B84-4C48-AE57-8877580D79E0}"/>
    <cellStyle name="Normal 10 4 2 5" xfId="507" xr:uid="{96CDC171-5104-4ED0-9E54-64FE24BA3FD9}"/>
    <cellStyle name="Normal 10 4 2 5 2" xfId="2656" xr:uid="{82BB2570-E250-4A4A-BE38-DBBC0942A7D7}"/>
    <cellStyle name="Normal 10 4 2 5 3" xfId="2657" xr:uid="{B40F43E6-7EE9-49A0-BF24-FEC7AFDB0739}"/>
    <cellStyle name="Normal 10 4 2 5 4" xfId="2658" xr:uid="{A0237BC3-3DA5-4962-AF1B-5392BB76BDBA}"/>
    <cellStyle name="Normal 10 4 2 6" xfId="2659" xr:uid="{5DDFAC2B-21B1-4D6D-85D6-24C9B9A98714}"/>
    <cellStyle name="Normal 10 4 2 6 2" xfId="2660" xr:uid="{E9FCF754-FE4F-4A0D-879F-179CBF2B67A3}"/>
    <cellStyle name="Normal 10 4 2 6 3" xfId="2661" xr:uid="{E987301E-9F9F-4758-BB0F-F5E6550BD32E}"/>
    <cellStyle name="Normal 10 4 2 6 4" xfId="2662" xr:uid="{88A51EBE-5D6B-4E45-99A1-BA98B228F536}"/>
    <cellStyle name="Normal 10 4 2 7" xfId="2663" xr:uid="{7D549741-4C38-4231-AF98-A93EB662CA67}"/>
    <cellStyle name="Normal 10 4 2 8" xfId="2664" xr:uid="{1DAD3280-FD74-495D-A089-D8CAA5B56C22}"/>
    <cellStyle name="Normal 10 4 2 9" xfId="2665" xr:uid="{8B4D3B0C-89D1-4C04-9980-EEDF7C74DEE2}"/>
    <cellStyle name="Normal 10 4 3" xfId="257" xr:uid="{21DAB177-8C70-4DEC-B975-7F84B7997F65}"/>
    <cellStyle name="Normal 10 4 3 2" xfId="508" xr:uid="{D73280D2-F7BF-490F-90CF-F0E7CAA93EA9}"/>
    <cellStyle name="Normal 10 4 3 2 2" xfId="509" xr:uid="{00A3B55D-54F1-4670-A37A-02740F129E8C}"/>
    <cellStyle name="Normal 10 4 3 2 2 2" xfId="1125" xr:uid="{516EDEF2-9EED-4409-9ECE-FD1BAB9EE093}"/>
    <cellStyle name="Normal 10 4 3 2 2 2 2" xfId="1126" xr:uid="{F2A886D6-9A15-401D-9AF8-EA832AE946E8}"/>
    <cellStyle name="Normal 10 4 3 2 2 3" xfId="1127" xr:uid="{74485499-4DDC-4E84-98C0-A78287CD2CBB}"/>
    <cellStyle name="Normal 10 4 3 2 2 4" xfId="2666" xr:uid="{D63AEB69-948E-43E6-AAB4-77739BDAEC3E}"/>
    <cellStyle name="Normal 10 4 3 2 3" xfId="1128" xr:uid="{E2D839A3-6C1F-4325-9F50-42144C52CCE9}"/>
    <cellStyle name="Normal 10 4 3 2 3 2" xfId="1129" xr:uid="{B8C6388C-6F5F-4DE9-8D87-78496CD21A43}"/>
    <cellStyle name="Normal 10 4 3 2 3 3" xfId="2667" xr:uid="{F13B95F2-46B4-48EB-9FAB-E5ABE778DFCE}"/>
    <cellStyle name="Normal 10 4 3 2 3 4" xfId="2668" xr:uid="{855C00F4-5816-40A3-AE96-CDA135A21783}"/>
    <cellStyle name="Normal 10 4 3 2 4" xfId="1130" xr:uid="{8FE6753D-1BEB-469E-9E55-57C7F2D95416}"/>
    <cellStyle name="Normal 10 4 3 2 5" xfId="2669" xr:uid="{5865D875-4742-42F3-9170-BA4C26E41AB5}"/>
    <cellStyle name="Normal 10 4 3 2 6" xfId="2670" xr:uid="{115CCE07-0890-455B-AEDA-02E33914F4E2}"/>
    <cellStyle name="Normal 10 4 3 3" xfId="510" xr:uid="{DF8F4529-0B2B-490C-87F7-53898167A901}"/>
    <cellStyle name="Normal 10 4 3 3 2" xfId="1131" xr:uid="{DDD0BB19-D3B0-4864-AFBC-C126E0110257}"/>
    <cellStyle name="Normal 10 4 3 3 2 2" xfId="1132" xr:uid="{1F8C5F56-A619-4B44-9ECF-4D895456CDBE}"/>
    <cellStyle name="Normal 10 4 3 3 2 3" xfId="2671" xr:uid="{153C9C0B-F06F-40AC-A349-7D36D80192B4}"/>
    <cellStyle name="Normal 10 4 3 3 2 4" xfId="2672" xr:uid="{BF396B94-877E-49A6-82B5-111EBF2D90B6}"/>
    <cellStyle name="Normal 10 4 3 3 3" xfId="1133" xr:uid="{56FB6868-704B-47F6-868A-5926A78929D7}"/>
    <cellStyle name="Normal 10 4 3 3 4" xfId="2673" xr:uid="{C035CEFE-E1B1-48A5-8420-35D74DC9C367}"/>
    <cellStyle name="Normal 10 4 3 3 5" xfId="2674" xr:uid="{7890A9FF-BAB1-4C49-9844-33CEC08CE9E8}"/>
    <cellStyle name="Normal 10 4 3 4" xfId="1134" xr:uid="{A786E84F-28C9-4A1A-8A79-1A3F4A311E79}"/>
    <cellStyle name="Normal 10 4 3 4 2" xfId="1135" xr:uid="{1D8D6862-5E1F-4988-81FF-7E765262A8A2}"/>
    <cellStyle name="Normal 10 4 3 4 3" xfId="2675" xr:uid="{AD0D364C-5808-45D9-88D8-428E0ACDE2CE}"/>
    <cellStyle name="Normal 10 4 3 4 4" xfId="2676" xr:uid="{30EEA02B-B90D-4413-9C68-AE97FCC3330F}"/>
    <cellStyle name="Normal 10 4 3 5" xfId="1136" xr:uid="{83C4F3B7-670B-4367-98B5-09C8D5CC3A97}"/>
    <cellStyle name="Normal 10 4 3 5 2" xfId="2677" xr:uid="{0AA65991-2C20-4B73-98C3-0504D67DD47C}"/>
    <cellStyle name="Normal 10 4 3 5 3" xfId="2678" xr:uid="{860C1B70-5A97-4080-BFA7-3B0E8DE66E6F}"/>
    <cellStyle name="Normal 10 4 3 5 4" xfId="2679" xr:uid="{DE19EBD6-6884-4F64-AF92-150A9403F48E}"/>
    <cellStyle name="Normal 10 4 3 6" xfId="2680" xr:uid="{6F41EFBF-9084-40AC-8BFD-30A3B00875A6}"/>
    <cellStyle name="Normal 10 4 3 7" xfId="2681" xr:uid="{B2FF887F-907D-4AFB-A9BC-56BFA0056E6C}"/>
    <cellStyle name="Normal 10 4 3 8" xfId="2682" xr:uid="{0C1798E1-309D-4C7A-BD16-30BD0774771F}"/>
    <cellStyle name="Normal 10 4 4" xfId="258" xr:uid="{4646531C-B0C4-42AA-9F40-4D2092B3917F}"/>
    <cellStyle name="Normal 10 4 4 2" xfId="511" xr:uid="{657C99B9-7392-469A-B1E0-2330D387A40B}"/>
    <cellStyle name="Normal 10 4 4 2 2" xfId="512" xr:uid="{07657927-1906-4C22-AF14-A69C63CE74BA}"/>
    <cellStyle name="Normal 10 4 4 2 2 2" xfId="1137" xr:uid="{DD3487C6-7F95-4AB2-B862-28E235D6E7AE}"/>
    <cellStyle name="Normal 10 4 4 2 2 3" xfId="2683" xr:uid="{C3A3562A-B4BC-45A1-960F-702D88FCD986}"/>
    <cellStyle name="Normal 10 4 4 2 2 4" xfId="2684" xr:uid="{BDB7BD74-D011-406F-A8B9-FD55B10070D5}"/>
    <cellStyle name="Normal 10 4 4 2 3" xfId="1138" xr:uid="{7B2331B6-ED9E-46C2-9EE3-377EA3A75ADA}"/>
    <cellStyle name="Normal 10 4 4 2 4" xfId="2685" xr:uid="{D19D6650-5FA5-4D12-A0C7-9C4B1BF6CDE3}"/>
    <cellStyle name="Normal 10 4 4 2 5" xfId="2686" xr:uid="{59575B84-53C6-4815-AC3F-78BA939CC055}"/>
    <cellStyle name="Normal 10 4 4 3" xfId="513" xr:uid="{38E36ED3-630B-4BF3-9DB9-AC7F3CDD9D54}"/>
    <cellStyle name="Normal 10 4 4 3 2" xfId="1139" xr:uid="{B2A7229B-2E83-4B7C-B921-55FF6B5B8B75}"/>
    <cellStyle name="Normal 10 4 4 3 3" xfId="2687" xr:uid="{A53CF5CD-3FCD-4581-8FE0-49DD6328B9F7}"/>
    <cellStyle name="Normal 10 4 4 3 4" xfId="2688" xr:uid="{EC048145-4879-4F19-AFAD-D4AE275F54A7}"/>
    <cellStyle name="Normal 10 4 4 4" xfId="1140" xr:uid="{F7EBB0D5-C635-4B97-9AA2-17C5AA9234D3}"/>
    <cellStyle name="Normal 10 4 4 4 2" xfId="2689" xr:uid="{7D126B4D-3D49-44F9-A44C-22D6A1EF1E61}"/>
    <cellStyle name="Normal 10 4 4 4 3" xfId="2690" xr:uid="{8C34AE6A-C34A-45FC-8EA1-9FC55725D81C}"/>
    <cellStyle name="Normal 10 4 4 4 4" xfId="2691" xr:uid="{66F8E1A0-AEF3-4D51-9E3C-2F1C57B2CAA8}"/>
    <cellStyle name="Normal 10 4 4 5" xfId="2692" xr:uid="{7D368C56-F3D1-4AAA-9125-9E063D2BA113}"/>
    <cellStyle name="Normal 10 4 4 6" xfId="2693" xr:uid="{61D562E4-3FA2-402B-9B07-E68E16721DAE}"/>
    <cellStyle name="Normal 10 4 4 7" xfId="2694" xr:uid="{12C2C2AD-B9A9-4DA7-9D86-0C7822F1867E}"/>
    <cellStyle name="Normal 10 4 5" xfId="259" xr:uid="{86DABF7A-D55F-4CC3-BE3A-AE5A5CEDF599}"/>
    <cellStyle name="Normal 10 4 5 2" xfId="514" xr:uid="{D5D55AF7-BF36-4B5D-AFC9-12FDB9D3CAAC}"/>
    <cellStyle name="Normal 10 4 5 2 2" xfId="1141" xr:uid="{54ED910B-B48C-4CE5-8BEF-90E732447668}"/>
    <cellStyle name="Normal 10 4 5 2 3" xfId="2695" xr:uid="{260C6923-6A43-4FB6-8B37-A92887CE3A35}"/>
    <cellStyle name="Normal 10 4 5 2 4" xfId="2696" xr:uid="{A777E248-4DDC-4614-A1B2-BE78DFF09B56}"/>
    <cellStyle name="Normal 10 4 5 3" xfId="1142" xr:uid="{1337D94C-77BE-4616-AE91-96566B6552E8}"/>
    <cellStyle name="Normal 10 4 5 3 2" xfId="2697" xr:uid="{0FB8D509-52BC-420A-923B-EDCB71ED6750}"/>
    <cellStyle name="Normal 10 4 5 3 3" xfId="2698" xr:uid="{402912A0-DB1E-45F8-AA13-88F4AF3E9E6E}"/>
    <cellStyle name="Normal 10 4 5 3 4" xfId="2699" xr:uid="{3FE276E1-EEDE-412E-B401-A3787BB966D8}"/>
    <cellStyle name="Normal 10 4 5 4" xfId="2700" xr:uid="{CE0D8B47-3F5D-486E-AA0A-3D5C6EFBC2DB}"/>
    <cellStyle name="Normal 10 4 5 5" xfId="2701" xr:uid="{25AE5BFE-6F49-4542-A623-B52B2081CA10}"/>
    <cellStyle name="Normal 10 4 5 6" xfId="2702" xr:uid="{9E99CE06-0C8A-4ADE-B9AA-B95CC3644928}"/>
    <cellStyle name="Normal 10 4 6" xfId="515" xr:uid="{338521EF-B637-4708-A97A-8D871EBBA609}"/>
    <cellStyle name="Normal 10 4 6 2" xfId="1143" xr:uid="{646F4B3F-05F3-438C-A418-CCD6988BA7F4}"/>
    <cellStyle name="Normal 10 4 6 2 2" xfId="2703" xr:uid="{C71CE7F1-F559-4CA3-B7B5-AB2580562B60}"/>
    <cellStyle name="Normal 10 4 6 2 3" xfId="2704" xr:uid="{BCC051B0-3096-40AF-8533-E0459F4ED781}"/>
    <cellStyle name="Normal 10 4 6 2 4" xfId="2705" xr:uid="{86BEF55D-EFB7-4252-8A6C-880BE35A11CE}"/>
    <cellStyle name="Normal 10 4 6 3" xfId="2706" xr:uid="{97083754-5D78-4804-8C5D-9867EF969B3F}"/>
    <cellStyle name="Normal 10 4 6 4" xfId="2707" xr:uid="{34DDE726-C30F-4326-88B9-2D64FC2F8C27}"/>
    <cellStyle name="Normal 10 4 6 5" xfId="2708" xr:uid="{80928FA6-3F48-46DB-9277-CB0B1FF2563F}"/>
    <cellStyle name="Normal 10 4 7" xfId="1144" xr:uid="{DA4D2AAD-58C0-4E76-B9F0-809909B3749F}"/>
    <cellStyle name="Normal 10 4 7 2" xfId="2709" xr:uid="{0FC66079-A75C-4822-B0C6-67FD017CDCA6}"/>
    <cellStyle name="Normal 10 4 7 3" xfId="2710" xr:uid="{C3B25DB1-D390-491D-A145-69AC5D5558CE}"/>
    <cellStyle name="Normal 10 4 7 4" xfId="2711" xr:uid="{300DCFE4-0AE3-4B24-8D2C-3194F59CD0CF}"/>
    <cellStyle name="Normal 10 4 8" xfId="2712" xr:uid="{9227F4B4-06A7-4636-B25E-D2B0A7230DA4}"/>
    <cellStyle name="Normal 10 4 8 2" xfId="2713" xr:uid="{5079F8D3-6352-497B-BEFE-4A515582D821}"/>
    <cellStyle name="Normal 10 4 8 3" xfId="2714" xr:uid="{1B9A4020-6A94-42D1-BD5D-9033459C1896}"/>
    <cellStyle name="Normal 10 4 8 4" xfId="2715" xr:uid="{6E967EF2-841F-494C-91BC-5A19B13ACFA4}"/>
    <cellStyle name="Normal 10 4 9" xfId="2716" xr:uid="{9AC523EA-177F-43EB-9B23-1338A0CCA6C0}"/>
    <cellStyle name="Normal 10 5" xfId="59" xr:uid="{D4D50D3D-8A2E-4AEA-A243-658CCDFE1DFC}"/>
    <cellStyle name="Normal 10 5 2" xfId="60" xr:uid="{0D86A031-20BF-4A3B-B33B-17E75B6A942E}"/>
    <cellStyle name="Normal 10 5 2 2" xfId="260" xr:uid="{80FFE6A9-1004-4BC7-B1C4-958F58E1AAE8}"/>
    <cellStyle name="Normal 10 5 2 2 2" xfId="516" xr:uid="{E620CA90-6E82-4477-8A2B-213F757AE940}"/>
    <cellStyle name="Normal 10 5 2 2 2 2" xfId="1145" xr:uid="{F21B20E0-22FD-4830-B200-C2BCB34E9513}"/>
    <cellStyle name="Normal 10 5 2 2 2 2 2" xfId="5342" xr:uid="{21D3D631-4FFA-4B07-9E03-0DF6B8300101}"/>
    <cellStyle name="Normal 10 5 2 2 2 3" xfId="2717" xr:uid="{8A353E6D-BE06-41F0-BE04-B4962AC0C657}"/>
    <cellStyle name="Normal 10 5 2 2 2 4" xfId="2718" xr:uid="{6029D7E3-6FC9-44EF-860F-189FEEACBA7C}"/>
    <cellStyle name="Normal 10 5 2 2 3" xfId="1146" xr:uid="{CD1396E1-F7D5-42FD-9427-84E0B5C49F97}"/>
    <cellStyle name="Normal 10 5 2 2 3 2" xfId="2719" xr:uid="{F1B37D25-AE29-47C5-8356-F3ACAA24041B}"/>
    <cellStyle name="Normal 10 5 2 2 3 3" xfId="2720" xr:uid="{1B95D017-2965-4952-997A-77C337A45F80}"/>
    <cellStyle name="Normal 10 5 2 2 3 4" xfId="2721" xr:uid="{68EAD8BC-5F87-4D63-A962-A30462E88B26}"/>
    <cellStyle name="Normal 10 5 2 2 4" xfId="2722" xr:uid="{1D49CB57-CB91-4355-A8DD-F19DA0F09DBD}"/>
    <cellStyle name="Normal 10 5 2 2 5" xfId="2723" xr:uid="{9D8EBD25-68F0-4F31-9F44-C22ED36CF766}"/>
    <cellStyle name="Normal 10 5 2 2 6" xfId="2724" xr:uid="{8CF818B0-C4AD-4370-B1A5-209F9777D731}"/>
    <cellStyle name="Normal 10 5 2 3" xfId="517" xr:uid="{D13484F9-DC6D-475F-A7AE-1E40DAA5D009}"/>
    <cellStyle name="Normal 10 5 2 3 2" xfId="1147" xr:uid="{3FB0C913-0EF0-407C-B3F2-4EA91D308FE2}"/>
    <cellStyle name="Normal 10 5 2 3 2 2" xfId="2725" xr:uid="{1222F93B-6CE6-4849-8448-A3C01D447265}"/>
    <cellStyle name="Normal 10 5 2 3 2 3" xfId="2726" xr:uid="{B1F1D666-35C3-4A02-B8E2-2DC346E9DA33}"/>
    <cellStyle name="Normal 10 5 2 3 2 4" xfId="2727" xr:uid="{6C192170-D168-43E0-98C1-526CAC9B0FC2}"/>
    <cellStyle name="Normal 10 5 2 3 3" xfId="2728" xr:uid="{BAB353B7-6168-404E-B055-519FBF474D80}"/>
    <cellStyle name="Normal 10 5 2 3 4" xfId="2729" xr:uid="{86AD6401-0193-41D1-8CBE-487B0C0BBCB5}"/>
    <cellStyle name="Normal 10 5 2 3 5" xfId="2730" xr:uid="{56278A0A-A479-4094-A7CA-B6AA78084C52}"/>
    <cellStyle name="Normal 10 5 2 4" xfId="1148" xr:uid="{B44092F5-00C8-4D52-8070-F9D38FF836B9}"/>
    <cellStyle name="Normal 10 5 2 4 2" xfId="2731" xr:uid="{9FD895E0-7D8B-468F-8F01-A6312F85DFD6}"/>
    <cellStyle name="Normal 10 5 2 4 3" xfId="2732" xr:uid="{83B36682-A9F7-46AA-A77D-3C1A5CEE9556}"/>
    <cellStyle name="Normal 10 5 2 4 4" xfId="2733" xr:uid="{3703A829-EB54-4B59-89BB-C80DF8D63547}"/>
    <cellStyle name="Normal 10 5 2 5" xfId="2734" xr:uid="{5339DEE3-A258-4528-8B77-7AFCAA2E7447}"/>
    <cellStyle name="Normal 10 5 2 5 2" xfId="2735" xr:uid="{12F11361-4F31-4CF1-9738-4C0DB1D32040}"/>
    <cellStyle name="Normal 10 5 2 5 3" xfId="2736" xr:uid="{1CB1CD17-B345-47A9-BB8D-F043DE02B156}"/>
    <cellStyle name="Normal 10 5 2 5 4" xfId="2737" xr:uid="{A14DFC68-E2AC-48A1-821F-59CB273C4958}"/>
    <cellStyle name="Normal 10 5 2 6" xfId="2738" xr:uid="{72AEA407-474F-4F4D-B316-45DD12246081}"/>
    <cellStyle name="Normal 10 5 2 7" xfId="2739" xr:uid="{35F55FB3-35A9-4DE3-A2C2-FFAE7245BF57}"/>
    <cellStyle name="Normal 10 5 2 8" xfId="2740" xr:uid="{191F726D-C595-498D-ABEE-6BDEDE37FEC1}"/>
    <cellStyle name="Normal 10 5 3" xfId="261" xr:uid="{218A8E71-F221-4053-AD51-B9FE13D2EE3E}"/>
    <cellStyle name="Normal 10 5 3 2" xfId="518" xr:uid="{C6A47E0C-A6C0-4F53-87CC-A716F59F1FFA}"/>
    <cellStyle name="Normal 10 5 3 2 2" xfId="519" xr:uid="{34FEC255-4325-4E56-8F18-E902DE40F1CA}"/>
    <cellStyle name="Normal 10 5 3 2 2 2" xfId="5343" xr:uid="{78DBA54F-8636-4AB0-83AA-C2BAFDC2A0EB}"/>
    <cellStyle name="Normal 10 5 3 2 3" xfId="2741" xr:uid="{10F13619-AF37-4A0A-A76F-9545BC16B512}"/>
    <cellStyle name="Normal 10 5 3 2 4" xfId="2742" xr:uid="{53CC0917-059D-420C-A99D-9376D41771CB}"/>
    <cellStyle name="Normal 10 5 3 3" xfId="520" xr:uid="{D3821EC1-A2EE-4613-A92B-567570230AFC}"/>
    <cellStyle name="Normal 10 5 3 3 2" xfId="2743" xr:uid="{E27D9505-DAC0-4A39-8EEA-6DFFF316C0C8}"/>
    <cellStyle name="Normal 10 5 3 3 3" xfId="2744" xr:uid="{2930B6DF-F283-40E8-8760-15F08E9836AB}"/>
    <cellStyle name="Normal 10 5 3 3 4" xfId="2745" xr:uid="{FD25F738-4ACF-4C36-A342-74C0C4C02582}"/>
    <cellStyle name="Normal 10 5 3 4" xfId="2746" xr:uid="{430B9FBE-A8F2-46E7-B268-BEA9A9191270}"/>
    <cellStyle name="Normal 10 5 3 5" xfId="2747" xr:uid="{0256A7CE-D59F-4950-B70A-88AE45440EDD}"/>
    <cellStyle name="Normal 10 5 3 6" xfId="2748" xr:uid="{0F575DB5-77EB-4C11-8A16-EC104BD108EA}"/>
    <cellStyle name="Normal 10 5 4" xfId="262" xr:uid="{8511105B-76BB-4E48-AB94-C6A6782E1026}"/>
    <cellStyle name="Normal 10 5 4 2" xfId="521" xr:uid="{5AE4DFDC-7A76-4432-BCBD-E7C5BA88C775}"/>
    <cellStyle name="Normal 10 5 4 2 2" xfId="2749" xr:uid="{6404682C-8AB5-4746-957E-B6578CFE01AC}"/>
    <cellStyle name="Normal 10 5 4 2 3" xfId="2750" xr:uid="{0E29624C-BA1B-46ED-BD60-8A0A30D0006E}"/>
    <cellStyle name="Normal 10 5 4 2 4" xfId="2751" xr:uid="{64C2F555-4EE0-4352-B40C-4C05FDA6A366}"/>
    <cellStyle name="Normal 10 5 4 3" xfId="2752" xr:uid="{D2026096-1C3B-459A-B488-DF870D8218F4}"/>
    <cellStyle name="Normal 10 5 4 4" xfId="2753" xr:uid="{C03D20D0-5F32-4B12-A288-7DB2421C4FC9}"/>
    <cellStyle name="Normal 10 5 4 5" xfId="2754" xr:uid="{7A150A65-55DE-4210-ACA5-94478CA018C6}"/>
    <cellStyle name="Normal 10 5 5" xfId="522" xr:uid="{E624DDD8-23E5-4FAF-9226-9CBC97F3E540}"/>
    <cellStyle name="Normal 10 5 5 2" xfId="2755" xr:uid="{D8D9C48A-C4AA-4963-A20A-CA7756216E66}"/>
    <cellStyle name="Normal 10 5 5 3" xfId="2756" xr:uid="{17B6B2B8-8E13-427C-8976-115B3ECCDAB2}"/>
    <cellStyle name="Normal 10 5 5 4" xfId="2757" xr:uid="{BAF65B9E-B647-4D91-92D7-F688DD2DBB54}"/>
    <cellStyle name="Normal 10 5 6" xfId="2758" xr:uid="{06143483-6322-4198-9379-567A63135F2B}"/>
    <cellStyle name="Normal 10 5 6 2" xfId="2759" xr:uid="{DD850394-E4C5-44E9-A3C5-06D8CC25B7FE}"/>
    <cellStyle name="Normal 10 5 6 3" xfId="2760" xr:uid="{4C769A2F-2AB5-4B74-9C60-185DC8DDCBE8}"/>
    <cellStyle name="Normal 10 5 6 4" xfId="2761" xr:uid="{4D0945A6-9A38-4922-ABED-C1464C9E7FD5}"/>
    <cellStyle name="Normal 10 5 7" xfId="2762" xr:uid="{05A72C82-BA49-49D5-A472-B6AC72E31086}"/>
    <cellStyle name="Normal 10 5 8" xfId="2763" xr:uid="{1E552FF0-7351-47C1-9A4C-7677229722CF}"/>
    <cellStyle name="Normal 10 5 9" xfId="2764" xr:uid="{04D703AA-3773-4279-8715-C2F019D95FE1}"/>
    <cellStyle name="Normal 10 6" xfId="61" xr:uid="{8A8A30D0-8CA9-448F-A927-ECB0272E90ED}"/>
    <cellStyle name="Normal 10 6 2" xfId="263" xr:uid="{7A2585A4-F2B8-483C-B78F-29F47EC274F8}"/>
    <cellStyle name="Normal 10 6 2 2" xfId="523" xr:uid="{0A6A1F53-695D-424D-B988-EF896A26E0A7}"/>
    <cellStyle name="Normal 10 6 2 2 2" xfId="1149" xr:uid="{CCD53104-AA78-4145-B780-53C5567EA4B8}"/>
    <cellStyle name="Normal 10 6 2 2 2 2" xfId="1150" xr:uid="{5CD766AF-1168-43BE-8BAC-C592E84E2EFB}"/>
    <cellStyle name="Normal 10 6 2 2 3" xfId="1151" xr:uid="{DDA38668-5350-458E-B3AC-E4984FF2165F}"/>
    <cellStyle name="Normal 10 6 2 2 4" xfId="2765" xr:uid="{84B18095-EA1E-4857-A9D2-1F12FB9E5D68}"/>
    <cellStyle name="Normal 10 6 2 3" xfId="1152" xr:uid="{A6720E82-C275-4AAA-8C4D-2561ED146CF1}"/>
    <cellStyle name="Normal 10 6 2 3 2" xfId="1153" xr:uid="{861BDE9A-7D67-48F8-B451-E5B4016385A6}"/>
    <cellStyle name="Normal 10 6 2 3 3" xfId="2766" xr:uid="{BE90F00B-2CDB-47A3-B7D2-90AEC6E5B444}"/>
    <cellStyle name="Normal 10 6 2 3 4" xfId="2767" xr:uid="{DF0A8587-BEC6-4010-A979-5A8E1D1E1A27}"/>
    <cellStyle name="Normal 10 6 2 4" xfId="1154" xr:uid="{5F1A57F8-4543-475E-81D3-1A5A5C7E3BFC}"/>
    <cellStyle name="Normal 10 6 2 5" xfId="2768" xr:uid="{C80403B0-1B91-4E0F-9FFB-5E3CB84BFD4F}"/>
    <cellStyle name="Normal 10 6 2 6" xfId="2769" xr:uid="{2128CACB-7EB4-4E97-B4D9-DE7B325E010F}"/>
    <cellStyle name="Normal 10 6 3" xfId="524" xr:uid="{90472B1B-2236-4801-9426-6839E0477A0D}"/>
    <cellStyle name="Normal 10 6 3 2" xfId="1155" xr:uid="{FAF239F8-1229-48E6-AC5B-4CC5ED87FAD9}"/>
    <cellStyle name="Normal 10 6 3 2 2" xfId="1156" xr:uid="{ECC87A74-521B-4B56-87A0-3786ADC4C7DC}"/>
    <cellStyle name="Normal 10 6 3 2 3" xfId="2770" xr:uid="{F1C0479D-9160-4AC2-8271-21C182699352}"/>
    <cellStyle name="Normal 10 6 3 2 4" xfId="2771" xr:uid="{0C53EC22-C70A-44EE-9476-3796CE933D1E}"/>
    <cellStyle name="Normal 10 6 3 3" xfId="1157" xr:uid="{E8469899-D76C-481C-8534-60E033D3ED1F}"/>
    <cellStyle name="Normal 10 6 3 4" xfId="2772" xr:uid="{1E6FED4E-0779-415B-B554-58C2E1CBFD30}"/>
    <cellStyle name="Normal 10 6 3 5" xfId="2773" xr:uid="{D18A4224-4089-4AE5-95BD-12FFEC2056AA}"/>
    <cellStyle name="Normal 10 6 4" xfId="1158" xr:uid="{E6490A2E-F6EC-4FD6-9484-315DCCD62DFE}"/>
    <cellStyle name="Normal 10 6 4 2" xfId="1159" xr:uid="{5608A514-DF03-4639-A814-529ADEDBE1E3}"/>
    <cellStyle name="Normal 10 6 4 3" xfId="2774" xr:uid="{0DD376BD-A92D-4835-911C-AF7165DF0CDB}"/>
    <cellStyle name="Normal 10 6 4 4" xfId="2775" xr:uid="{D849D3B5-4109-413E-B00F-01C923E61F8D}"/>
    <cellStyle name="Normal 10 6 5" xfId="1160" xr:uid="{AC52A6E0-C4EB-4F64-9C78-CAC45FB26B1E}"/>
    <cellStyle name="Normal 10 6 5 2" xfId="2776" xr:uid="{E76C1188-E3E5-417F-9891-60E441083907}"/>
    <cellStyle name="Normal 10 6 5 3" xfId="2777" xr:uid="{DE7F211F-A433-4F26-90ED-95EEF499569F}"/>
    <cellStyle name="Normal 10 6 5 4" xfId="2778" xr:uid="{A90AB640-AAAC-438C-828D-43D1F0F8FE1D}"/>
    <cellStyle name="Normal 10 6 6" xfId="2779" xr:uid="{F33B73DC-1124-4D0D-9434-D987B71C6BA1}"/>
    <cellStyle name="Normal 10 6 7" xfId="2780" xr:uid="{35609555-7D4F-4CC8-AB78-F25CD0F136EE}"/>
    <cellStyle name="Normal 10 6 8" xfId="2781" xr:uid="{E6489C45-20D4-4A0E-A808-0A080305346B}"/>
    <cellStyle name="Normal 10 7" xfId="264" xr:uid="{E5417E7B-B564-43BB-BA32-F51C2BC850E3}"/>
    <cellStyle name="Normal 10 7 2" xfId="525" xr:uid="{5B335639-19B2-4188-ADF5-D3301743B7DE}"/>
    <cellStyle name="Normal 10 7 2 2" xfId="526" xr:uid="{34EF0EA2-5F9D-4746-8EC5-F4392B1A794F}"/>
    <cellStyle name="Normal 10 7 2 2 2" xfId="1161" xr:uid="{2DB6DB28-C1F7-448B-9B12-30BB4316C200}"/>
    <cellStyle name="Normal 10 7 2 2 3" xfId="2782" xr:uid="{BDB5F724-C99D-49BA-8C01-193B36F22D91}"/>
    <cellStyle name="Normal 10 7 2 2 4" xfId="2783" xr:uid="{70D90BD0-9F07-4B47-A023-68519FF57E72}"/>
    <cellStyle name="Normal 10 7 2 3" xfId="1162" xr:uid="{2DB7481A-B1F1-4619-BB1F-AA18018E67AE}"/>
    <cellStyle name="Normal 10 7 2 4" xfId="2784" xr:uid="{6217F825-6E33-47DA-B01D-037489025A51}"/>
    <cellStyle name="Normal 10 7 2 5" xfId="2785" xr:uid="{FD12A3CD-529C-4ED0-A25F-577C214E3A54}"/>
    <cellStyle name="Normal 10 7 3" xfId="527" xr:uid="{A92640FA-1891-43E8-82F1-25A155192249}"/>
    <cellStyle name="Normal 10 7 3 2" xfId="1163" xr:uid="{5469D853-2961-4BA2-B63F-C6CA0F3CA215}"/>
    <cellStyle name="Normal 10 7 3 3" xfId="2786" xr:uid="{0E6F6D83-641C-4E59-9755-E2F74A8348D9}"/>
    <cellStyle name="Normal 10 7 3 4" xfId="2787" xr:uid="{8E838632-E15B-4593-B8C0-52B378AE8FD1}"/>
    <cellStyle name="Normal 10 7 4" xfId="1164" xr:uid="{5BA3DAD3-EC81-40BA-94BA-3577046AC674}"/>
    <cellStyle name="Normal 10 7 4 2" xfId="2788" xr:uid="{E8DC9981-6CB9-429E-A190-0B5D8F696518}"/>
    <cellStyle name="Normal 10 7 4 3" xfId="2789" xr:uid="{DF900EB1-35AB-4E89-8494-FD75EFFA78A3}"/>
    <cellStyle name="Normal 10 7 4 4" xfId="2790" xr:uid="{57705B7E-3551-405C-B5D6-FA94C08ECC73}"/>
    <cellStyle name="Normal 10 7 5" xfId="2791" xr:uid="{540CEC4A-CCFA-4465-91EE-46F5B43E432B}"/>
    <cellStyle name="Normal 10 7 6" xfId="2792" xr:uid="{6E4C5E04-3097-4F3E-9201-5A4B6C146CCD}"/>
    <cellStyle name="Normal 10 7 7" xfId="2793" xr:uid="{77D9DC9E-33A2-498C-830C-39D774D34F69}"/>
    <cellStyle name="Normal 10 8" xfId="265" xr:uid="{909DF320-0557-4FDB-8CF9-6407C11F29B5}"/>
    <cellStyle name="Normal 10 8 2" xfId="528" xr:uid="{079FA712-FC3A-4F94-8717-E44689627803}"/>
    <cellStyle name="Normal 10 8 2 2" xfId="1165" xr:uid="{2C1BAD60-E71B-4063-9E33-1AE7BDA81061}"/>
    <cellStyle name="Normal 10 8 2 3" xfId="2794" xr:uid="{98210903-0C41-4109-BB05-8ACE63C55BA6}"/>
    <cellStyle name="Normal 10 8 2 4" xfId="2795" xr:uid="{74C57AD1-87D8-43B1-BE6B-20492689B3E2}"/>
    <cellStyle name="Normal 10 8 3" xfId="1166" xr:uid="{80C838F4-24F0-4066-AA9D-823EECFEE1B4}"/>
    <cellStyle name="Normal 10 8 3 2" xfId="2796" xr:uid="{5107BA4B-0FA7-40EB-8294-86A940291E24}"/>
    <cellStyle name="Normal 10 8 3 3" xfId="2797" xr:uid="{673D9407-67B6-443A-A313-A3F47303E487}"/>
    <cellStyle name="Normal 10 8 3 4" xfId="2798" xr:uid="{E725ED71-F030-464C-8876-F5F289C456DC}"/>
    <cellStyle name="Normal 10 8 4" xfId="2799" xr:uid="{4483AAFB-433F-4F4D-B776-2D75E90F5464}"/>
    <cellStyle name="Normal 10 8 5" xfId="2800" xr:uid="{98A52A89-0923-42CC-9FAB-798200B5CB05}"/>
    <cellStyle name="Normal 10 8 6" xfId="2801" xr:uid="{BFB48357-8B0C-4394-A139-643C87EA20CC}"/>
    <cellStyle name="Normal 10 9" xfId="266" xr:uid="{D47B2642-7DE3-42C7-93DF-0C8BA8EA3442}"/>
    <cellStyle name="Normal 10 9 2" xfId="1167" xr:uid="{5A7759D9-CB00-40FE-AFEB-16B542A5F4BC}"/>
    <cellStyle name="Normal 10 9 2 2" xfId="2802" xr:uid="{0C6DAA93-82CB-4292-92B3-C6824B06574F}"/>
    <cellStyle name="Normal 10 9 2 2 2" xfId="4331" xr:uid="{15395359-0CB2-426A-803D-8F636EF3F675}"/>
    <cellStyle name="Normal 10 9 2 2 3" xfId="4680" xr:uid="{FCAC4CC4-EE40-4350-B9AE-8E25959CB6DC}"/>
    <cellStyle name="Normal 10 9 2 3" xfId="2803" xr:uid="{1AA56B2E-DA97-4356-AEAF-2E7EF29F7019}"/>
    <cellStyle name="Normal 10 9 2 4" xfId="2804" xr:uid="{17444DE8-71B8-4937-AC30-F283B49B5368}"/>
    <cellStyle name="Normal 10 9 3" xfId="2805" xr:uid="{AC91A49A-326C-47B3-9095-B597B285ABCF}"/>
    <cellStyle name="Normal 10 9 4" xfId="2806" xr:uid="{7745AE44-55AE-4E14-9C2A-614850A16A14}"/>
    <cellStyle name="Normal 10 9 4 2" xfId="4563" xr:uid="{16269C93-3BF6-4222-B1EA-15D77BB64162}"/>
    <cellStyle name="Normal 10 9 4 3" xfId="4681" xr:uid="{A1C09345-2ACC-4DC9-8768-72EC03297473}"/>
    <cellStyle name="Normal 10 9 4 4" xfId="4601" xr:uid="{723B461B-F792-48C9-BBB5-4370A362FD81}"/>
    <cellStyle name="Normal 10 9 5" xfId="2807" xr:uid="{94BCB92C-1502-4134-8F20-DB18DB994010}"/>
    <cellStyle name="Normal 11" xfId="62" xr:uid="{F0833A20-F19D-40C9-AA03-F983477BDAC9}"/>
    <cellStyle name="Normal 11 2" xfId="267" xr:uid="{292304EA-ABEB-49FE-BB82-92D15636DDE2}"/>
    <cellStyle name="Normal 11 2 2" xfId="4648" xr:uid="{81BD101E-EF10-4F2C-83A1-754772381142}"/>
    <cellStyle name="Normal 11 3" xfId="4336" xr:uid="{52B3B5BB-FC1D-4C7D-A901-65EF78DCE0E9}"/>
    <cellStyle name="Normal 11 3 2" xfId="4542" xr:uid="{480E1280-6807-4CAE-BA47-0256B71946F0}"/>
    <cellStyle name="Normal 11 3 3" xfId="4725" xr:uid="{E977918C-16B1-46CE-9C5A-674E861EED5A}"/>
    <cellStyle name="Normal 11 3 4" xfId="4702" xr:uid="{1F10C9E9-8CC2-45AC-A0CD-70CB432AE72D}"/>
    <cellStyle name="Normal 12" xfId="63" xr:uid="{67089145-7A7A-4B82-92F5-052098F8E518}"/>
    <cellStyle name="Normal 12 2" xfId="268" xr:uid="{4594E683-89E4-4428-A9FD-229909F5335C}"/>
    <cellStyle name="Normal 12 2 2" xfId="4649" xr:uid="{9F98D570-BC68-433E-89E4-CCC07F8BF71E}"/>
    <cellStyle name="Normal 12 3" xfId="4543" xr:uid="{C5758CE4-27B3-48A8-812B-804AAC657A7E}"/>
    <cellStyle name="Normal 13" xfId="64" xr:uid="{14871668-3C28-4045-B0B1-B252810B7255}"/>
    <cellStyle name="Normal 13 2" xfId="65" xr:uid="{38EB0A99-208E-46FC-B535-297DD8846B1C}"/>
    <cellStyle name="Normal 13 2 2" xfId="269" xr:uid="{3D95E037-4D43-4D7B-B28C-FA23C9A1CAED}"/>
    <cellStyle name="Normal 13 2 2 2" xfId="4650" xr:uid="{8E3E8B2A-F496-41E2-BECC-D8F811E06E92}"/>
    <cellStyle name="Normal 13 2 3" xfId="4338" xr:uid="{CD389839-300D-4509-BD4F-476F48FBA93C}"/>
    <cellStyle name="Normal 13 2 3 2" xfId="4544" xr:uid="{555EF712-32F3-4846-8BD0-61F20B6411C2}"/>
    <cellStyle name="Normal 13 2 3 3" xfId="4726" xr:uid="{EE4F9047-7E3B-420D-B073-20AA944EA043}"/>
    <cellStyle name="Normal 13 2 3 4" xfId="4703" xr:uid="{1C088B2C-53D1-4441-A677-ABDC28BD538E}"/>
    <cellStyle name="Normal 13 3" xfId="270" xr:uid="{B3964050-5C93-4FDA-BAFB-633285D79173}"/>
    <cellStyle name="Normal 13 3 2" xfId="4422" xr:uid="{B64C0297-092F-4D7D-927B-54AFEEA91825}"/>
    <cellStyle name="Normal 13 3 3" xfId="4339" xr:uid="{19DEF56F-74D0-420B-BFFB-C0033DEB9E3F}"/>
    <cellStyle name="Normal 13 3 4" xfId="4567" xr:uid="{EF65ED8C-6765-4A72-BB8D-5C9460E73094}"/>
    <cellStyle name="Normal 13 3 5" xfId="4727" xr:uid="{9771DDA2-4155-4A58-B80F-837313A6A0AF}"/>
    <cellStyle name="Normal 13 4" xfId="4340" xr:uid="{E2646076-3443-4F74-A99B-F6B89F99E01D}"/>
    <cellStyle name="Normal 13 5" xfId="4337" xr:uid="{523F55A4-E981-486D-8822-6E909F8042D5}"/>
    <cellStyle name="Normal 14" xfId="66" xr:uid="{0D04DA65-CE00-42FA-9026-D7B484BFFC2B}"/>
    <cellStyle name="Normal 14 18" xfId="4342" xr:uid="{2D0148B9-A455-48D3-ADF8-2C66E314580B}"/>
    <cellStyle name="Normal 14 2" xfId="271" xr:uid="{FE01206A-647E-44B7-8BEB-75D29D14904B}"/>
    <cellStyle name="Normal 14 2 2" xfId="431" xr:uid="{2E4338A4-B68B-430B-A132-CFE0410D5A9F}"/>
    <cellStyle name="Normal 14 2 2 2" xfId="432" xr:uid="{62FB2669-1A5A-448D-A967-CB75B59D0F68}"/>
    <cellStyle name="Normal 14 2 3" xfId="433" xr:uid="{1AC304E5-0A7A-446F-B8F8-B884D21D42F0}"/>
    <cellStyle name="Normal 14 3" xfId="434" xr:uid="{2E46F3D9-98F9-4D37-86A6-4E270B39D319}"/>
    <cellStyle name="Normal 14 3 2" xfId="4651" xr:uid="{3A1CE91E-7C96-486E-B5E2-11D7ED34FE67}"/>
    <cellStyle name="Normal 14 4" xfId="4341" xr:uid="{169DE7E2-73CB-4C6B-BF2F-8DA0EBB5E5DD}"/>
    <cellStyle name="Normal 14 4 2" xfId="4545" xr:uid="{F0E7B094-AD04-4718-B97E-9DD356A0CA71}"/>
    <cellStyle name="Normal 14 4 3" xfId="4728" xr:uid="{2EA83805-1695-4999-B35C-B01575713641}"/>
    <cellStyle name="Normal 14 4 4" xfId="4704" xr:uid="{DAC10EB9-7A76-4D0E-9D1B-7BA10EE4E23C}"/>
    <cellStyle name="Normal 15" xfId="67" xr:uid="{94915437-FCF7-49FE-BF2A-22BDBAD02445}"/>
    <cellStyle name="Normal 15 2" xfId="68" xr:uid="{2ED51300-D3CC-4D3E-AD28-A7EF769C4126}"/>
    <cellStyle name="Normal 15 2 2" xfId="272" xr:uid="{19173EE8-FD66-48D7-9325-15F900D4413F}"/>
    <cellStyle name="Normal 15 2 2 2" xfId="4454" xr:uid="{8C3A36D4-04A5-4EC0-9E04-33842513E96B}"/>
    <cellStyle name="Normal 15 2 3" xfId="4547" xr:uid="{299AC8FC-691D-4DD6-9E7D-52436587F315}"/>
    <cellStyle name="Normal 15 3" xfId="273" xr:uid="{73665004-4713-48F5-AB6C-24C79D9F6E6A}"/>
    <cellStyle name="Normal 15 3 2" xfId="4423" xr:uid="{E3465541-BEC2-4AA9-82B6-5F41E3C36CEE}"/>
    <cellStyle name="Normal 15 3 3" xfId="4344" xr:uid="{E24BCFCF-4209-4C30-BD0E-8818AAECFDCE}"/>
    <cellStyle name="Normal 15 3 4" xfId="4568" xr:uid="{DE63A6DF-4F9E-4821-BCAF-7246D7987FC2}"/>
    <cellStyle name="Normal 15 3 5" xfId="4730" xr:uid="{9546FC2B-157C-4341-A3DC-C7A57115F3AB}"/>
    <cellStyle name="Normal 15 4" xfId="4343" xr:uid="{8902B50F-E2E9-4776-AC38-02B1C4F0DF00}"/>
    <cellStyle name="Normal 15 4 2" xfId="4546" xr:uid="{C9B318E6-26F6-45EE-81D2-0FF1C8E56E24}"/>
    <cellStyle name="Normal 15 4 3" xfId="4729" xr:uid="{F49C9E97-5209-4BA7-8DE1-3B4B363A125B}"/>
    <cellStyle name="Normal 15 4 4" xfId="4705" xr:uid="{97BF394E-F0F3-4C14-9D00-507D8484FDEF}"/>
    <cellStyle name="Normal 16" xfId="69" xr:uid="{5B8407F6-EAC6-4D6F-8502-E68E9AD9C871}"/>
    <cellStyle name="Normal 16 2" xfId="274" xr:uid="{278581B8-24B2-47B9-AE2F-7DD9412EB3BE}"/>
    <cellStyle name="Normal 16 2 2" xfId="4424" xr:uid="{09D32B4E-8C4F-4338-B16A-18C865FFED1E}"/>
    <cellStyle name="Normal 16 2 3" xfId="4345" xr:uid="{86ED7844-F382-475C-AE82-E5B72E9DD05B}"/>
    <cellStyle name="Normal 16 2 4" xfId="4569" xr:uid="{2DE17619-7AB0-469D-8EC2-4313F1C3E6C4}"/>
    <cellStyle name="Normal 16 2 5" xfId="4731" xr:uid="{DEC3D0EE-875B-4E0F-83FE-E475D5C209A8}"/>
    <cellStyle name="Normal 16 3" xfId="275" xr:uid="{130AF13A-7E98-459A-9707-43FFE6A2DDE3}"/>
    <cellStyle name="Normal 17" xfId="70" xr:uid="{CD4814BB-1F0F-47D4-9AD5-E44C53E5B74D}"/>
    <cellStyle name="Normal 17 2" xfId="276" xr:uid="{94AF0EA8-ADB7-4F52-9C95-3E7D59A86AC6}"/>
    <cellStyle name="Normal 17 2 2" xfId="4425" xr:uid="{CD3E7675-DFD9-4AFC-8AEE-076E54B4A47A}"/>
    <cellStyle name="Normal 17 2 3" xfId="4347" xr:uid="{0C6E1971-C15B-445C-98C2-28F158799580}"/>
    <cellStyle name="Normal 17 2 4" xfId="4570" xr:uid="{3052E217-0F23-4B91-B0FE-11603349DF0F}"/>
    <cellStyle name="Normal 17 2 5" xfId="4732" xr:uid="{F2A0156D-FAA6-4FF2-99D3-70AF7123D5B7}"/>
    <cellStyle name="Normal 17 3" xfId="4348" xr:uid="{B8FEA1DE-2D8B-45F7-88FF-677016800BF4}"/>
    <cellStyle name="Normal 17 4" xfId="4346" xr:uid="{71287564-4E6A-481A-9DD3-542AD54D378E}"/>
    <cellStyle name="Normal 18" xfId="71" xr:uid="{645AD64E-66B9-4C8B-A3E3-33540E069620}"/>
    <cellStyle name="Normal 18 2" xfId="277" xr:uid="{466AD0A9-EB0F-47FB-94A4-1DA5DA329C9B}"/>
    <cellStyle name="Normal 18 2 2" xfId="4455" xr:uid="{6A09AFF4-887D-44D8-896A-E32CF487565A}"/>
    <cellStyle name="Normal 18 3" xfId="4349" xr:uid="{E5EC8298-211D-438D-9076-13C9F2B2D3A2}"/>
    <cellStyle name="Normal 18 3 2" xfId="4548" xr:uid="{2FC65599-0DCE-4921-AC0B-C3A8F101EFDE}"/>
    <cellStyle name="Normal 18 3 3" xfId="4733" xr:uid="{E80AE378-552A-43D7-BFB8-C117D19BE473}"/>
    <cellStyle name="Normal 18 3 4" xfId="4706" xr:uid="{9874B639-66A3-4639-863D-FA1FC22C6E25}"/>
    <cellStyle name="Normal 19" xfId="72" xr:uid="{9329773D-70BB-405C-A301-706DD02DDADD}"/>
    <cellStyle name="Normal 19 2" xfId="73" xr:uid="{00DB0CA9-9652-42CD-9E40-DBACB4BC8B45}"/>
    <cellStyle name="Normal 19 2 2" xfId="278" xr:uid="{FC7A3DD6-1578-423F-9A93-0CBC2AFB02C6}"/>
    <cellStyle name="Normal 19 2 2 2" xfId="4652" xr:uid="{D01733E0-DDBD-48B3-946C-4BD82BF98DD6}"/>
    <cellStyle name="Normal 19 2 3" xfId="4550" xr:uid="{5BFD8868-BCBF-46C0-A90A-5EDC208C5775}"/>
    <cellStyle name="Normal 19 3" xfId="279" xr:uid="{A225DAA7-4876-4CBF-8901-4C6BA2BECEE7}"/>
    <cellStyle name="Normal 19 3 2" xfId="4653" xr:uid="{BEA70643-DC16-4183-B0F8-B97D9B999A4F}"/>
    <cellStyle name="Normal 19 4" xfId="4549" xr:uid="{F24FDD5A-B1FB-4DD3-AA50-362780BC8F8D}"/>
    <cellStyle name="Normal 2" xfId="3" xr:uid="{0035700C-F3A5-4A6F-B63A-5CE25669DEE2}"/>
    <cellStyle name="Normal 2 2" xfId="74" xr:uid="{7A21CFD6-04B2-4D8F-8AEF-2D5E7C56BBCC}"/>
    <cellStyle name="Normal 2 2 2" xfId="75" xr:uid="{1D826CD5-049D-42E0-AC88-481190D5DE9D}"/>
    <cellStyle name="Normal 2 2 2 2" xfId="280" xr:uid="{2D2F36C9-5966-48B6-8674-A1D47BA3E458}"/>
    <cellStyle name="Normal 2 2 2 2 2" xfId="4656" xr:uid="{D069B72B-DEFA-4C66-AE03-AACFA6F3AF75}"/>
    <cellStyle name="Normal 2 2 2 3" xfId="4552" xr:uid="{EF44D1A2-199C-46FD-8D12-2BF649A535FD}"/>
    <cellStyle name="Normal 2 2 3" xfId="281" xr:uid="{D892073E-95CA-41F6-B5D1-27BD2CEE15C2}"/>
    <cellStyle name="Normal 2 2 3 2" xfId="4456" xr:uid="{074BD8FC-3D43-4C50-B428-8ECCECC70BA5}"/>
    <cellStyle name="Normal 2 2 3 2 2" xfId="4586" xr:uid="{135A1DF4-BD69-44BD-B130-4367A365FEEC}"/>
    <cellStyle name="Normal 2 2 3 2 2 2" xfId="4657" xr:uid="{92746970-0840-4A32-B05B-E26B5D38ED34}"/>
    <cellStyle name="Normal 2 2 3 2 3" xfId="4751" xr:uid="{48204E86-ADC8-4968-A23E-3FCDA03DB823}"/>
    <cellStyle name="Normal 2 2 3 2 4" xfId="5306" xr:uid="{6CD214B7-A2ED-4FE9-8AB7-16BD2429D375}"/>
    <cellStyle name="Normal 2 2 3 3" xfId="4436" xr:uid="{55A14E5E-7ED8-4EE2-BBEF-673EB6346EF0}"/>
    <cellStyle name="Normal 2 2 3 4" xfId="4707" xr:uid="{ABA3BB2E-40F7-4B38-B14E-2FD623B90250}"/>
    <cellStyle name="Normal 2 2 3 5" xfId="4696" xr:uid="{5FDE3835-F82A-4F71-824E-A47399EDF6FE}"/>
    <cellStyle name="Normal 2 2 4" xfId="4350" xr:uid="{E8178365-6BDB-443A-91EF-004A4814DB86}"/>
    <cellStyle name="Normal 2 2 4 2" xfId="4551" xr:uid="{B4C46C0E-8EA8-485F-9922-9B942F3998C4}"/>
    <cellStyle name="Normal 2 2 4 3" xfId="4734" xr:uid="{B4132D09-CFD4-4D37-B5A8-A0080427D234}"/>
    <cellStyle name="Normal 2 2 4 4" xfId="4708" xr:uid="{73D8DD6D-0582-4428-8B63-B45CBDCF073E}"/>
    <cellStyle name="Normal 2 2 5" xfId="4655" xr:uid="{59A21438-4E3D-410E-A975-0B2C7F2E97FF}"/>
    <cellStyle name="Normal 2 2 6" xfId="4754" xr:uid="{63F6884C-6451-4E6C-94C2-E8545ACDC75F}"/>
    <cellStyle name="Normal 2 3" xfId="76" xr:uid="{50D4AD34-A4AA-43D2-9579-54D400A003C5}"/>
    <cellStyle name="Normal 2 3 2" xfId="77" xr:uid="{AF3A2774-5A12-4860-A210-93C83935DFEC}"/>
    <cellStyle name="Normal 2 3 2 2" xfId="282" xr:uid="{B5F64766-6753-4AF2-96CF-03F80E11E2DB}"/>
    <cellStyle name="Normal 2 3 2 2 2" xfId="4658" xr:uid="{463AD141-BABA-4AC4-830C-ADABA85347E8}"/>
    <cellStyle name="Normal 2 3 2 3" xfId="4352" xr:uid="{218D7CA1-3153-4620-A5F5-4F61A0BECB6D}"/>
    <cellStyle name="Normal 2 3 2 3 2" xfId="4554" xr:uid="{FD4B5BE0-BBE0-4DB0-8BC8-F92B0CD4A8A6}"/>
    <cellStyle name="Normal 2 3 2 3 3" xfId="4736" xr:uid="{6F19C710-8432-474C-BB36-BAA51E708AC7}"/>
    <cellStyle name="Normal 2 3 2 3 4" xfId="4709" xr:uid="{34FB56ED-CAB9-44EC-9408-BC4B31F6B4EF}"/>
    <cellStyle name="Normal 2 3 3" xfId="78" xr:uid="{B3DFFD73-924C-4953-AC5B-92D7CCF6C25F}"/>
    <cellStyle name="Normal 2 3 4" xfId="79" xr:uid="{1189C951-FFFA-46D0-855D-959E08BF81D3}"/>
    <cellStyle name="Normal 2 3 5" xfId="186" xr:uid="{B9948F8F-A0C9-4D2C-9B52-D2668F8DDC6C}"/>
    <cellStyle name="Normal 2 3 5 2" xfId="4659" xr:uid="{63ABC927-A6A6-46FA-B0D7-77D64DD8D8E4}"/>
    <cellStyle name="Normal 2 3 6" xfId="4351" xr:uid="{1A11D3CA-5DBA-4CA5-B903-85BB31728823}"/>
    <cellStyle name="Normal 2 3 6 2" xfId="4553" xr:uid="{8CCDCFCE-02EE-4666-9266-4BE1CF77B473}"/>
    <cellStyle name="Normal 2 3 6 3" xfId="4735" xr:uid="{6684FE48-8CE4-4DED-98F8-F0FE1214FBB1}"/>
    <cellStyle name="Normal 2 3 6 4" xfId="4710" xr:uid="{62003BBE-EB3B-4EEA-9F6D-6585A3DCAB54}"/>
    <cellStyle name="Normal 2 3 7" xfId="5319" xr:uid="{A69A9A1A-D5A2-4BF2-A509-E2E3BCDDF1CE}"/>
    <cellStyle name="Normal 2 4" xfId="80" xr:uid="{695FFD6E-E61C-42D8-8BAF-866E12DA5C66}"/>
    <cellStyle name="Normal 2 4 2" xfId="81" xr:uid="{84DCB4AB-80D0-42E4-AEB8-3AB05BB04437}"/>
    <cellStyle name="Normal 2 4 3" xfId="283" xr:uid="{625D3056-88B8-445F-ABEB-3ABA6F7632BD}"/>
    <cellStyle name="Normal 2 4 3 2" xfId="4660" xr:uid="{6F22149E-F4B3-44AC-8B69-1D8125416476}"/>
    <cellStyle name="Normal 2 4 3 3" xfId="4674" xr:uid="{968B5812-5D7A-43A9-B29F-069321AD0E25}"/>
    <cellStyle name="Normal 2 4 4" xfId="4555" xr:uid="{CB9C1A4C-0D68-4588-AC1B-E1FEAB2D7E40}"/>
    <cellStyle name="Normal 2 4 5" xfId="4755" xr:uid="{30DB0165-CCA2-40E3-8E76-0858DDFDC0B9}"/>
    <cellStyle name="Normal 2 4 6" xfId="4753" xr:uid="{C4E2AF3D-C8D5-437D-94A2-E7CC92F12965}"/>
    <cellStyle name="Normal 2 5" xfId="185" xr:uid="{46B729C6-1EC7-4A1F-9FA5-407679FFB569}"/>
    <cellStyle name="Normal 2 5 2" xfId="285" xr:uid="{BBD9921B-0CA8-4B3C-8246-519DC2294633}"/>
    <cellStyle name="Normal 2 5 2 2" xfId="2506" xr:uid="{8CE3574D-A2BD-4716-9307-FBEB74D20866}"/>
    <cellStyle name="Normal 2 5 3" xfId="284" xr:uid="{FB5796D9-9018-41ED-B178-36037B15EFFF}"/>
    <cellStyle name="Normal 2 5 3 2" xfId="4587" xr:uid="{B2464183-F877-4B7C-B8BF-248C4C736B7D}"/>
    <cellStyle name="Normal 2 5 3 3" xfId="4747" xr:uid="{A74D7AD7-3A02-4793-AB40-09E4EB56BF43}"/>
    <cellStyle name="Normal 2 5 3 4" xfId="5303" xr:uid="{4D35670A-A913-4C54-A97E-C41FD6C65807}"/>
    <cellStyle name="Normal 2 5 4" xfId="4661" xr:uid="{C23091B4-C69A-412C-AA91-07085F2623E8}"/>
    <cellStyle name="Normal 2 5 5" xfId="4616" xr:uid="{D4E26D73-C069-4DE2-B5E1-1527FF2262CB}"/>
    <cellStyle name="Normal 2 5 6" xfId="4615" xr:uid="{0EAF8384-C2D8-4AE7-A81C-B615E05309AE}"/>
    <cellStyle name="Normal 2 5 7" xfId="4750" xr:uid="{48ABB29E-52D7-4F4B-892F-815137EC74EB}"/>
    <cellStyle name="Normal 2 5 8" xfId="4720" xr:uid="{DFE99500-1BA3-4D22-91D3-9F371E2495BE}"/>
    <cellStyle name="Normal 2 6" xfId="286" xr:uid="{6C771D57-FEF7-4DCD-9AAB-DD598BD24BCD}"/>
    <cellStyle name="Normal 2 6 2" xfId="287" xr:uid="{D29B6A34-6791-47D0-9AF5-F0217D33161F}"/>
    <cellStyle name="Normal 2 6 3" xfId="453" xr:uid="{C6735BA2-8DF1-4004-B1EA-3B59C97E9CC0}"/>
    <cellStyle name="Normal 2 6 3 2" xfId="5336" xr:uid="{242E3D6B-D0ED-4F49-B9C4-782CFD653015}"/>
    <cellStyle name="Normal 2 6 4" xfId="4662" xr:uid="{6BFC9B5D-5792-457A-8434-0634A5C84BA1}"/>
    <cellStyle name="Normal 2 6 5" xfId="4613" xr:uid="{286E85BF-8B10-4BE3-9648-6D75958CE05B}"/>
    <cellStyle name="Normal 2 6 5 2" xfId="4711" xr:uid="{719F0391-119F-40DE-8917-76BE2FE9EA4F}"/>
    <cellStyle name="Normal 2 6 6" xfId="4599" xr:uid="{82D8D4B9-D6D8-4DEB-922A-661C55670A5A}"/>
    <cellStyle name="Normal 2 6 7" xfId="5323" xr:uid="{D1EF3F61-9A07-4937-9520-E0ACBDA11BE2}"/>
    <cellStyle name="Normal 2 6 8" xfId="5332" xr:uid="{289E7390-ED2D-4243-8841-4530C3FF28EB}"/>
    <cellStyle name="Normal 2 7" xfId="288" xr:uid="{BD8E7CF2-2A95-43D2-B98F-A6FD4C67B8B7}"/>
    <cellStyle name="Normal 2 7 2" xfId="4457" xr:uid="{43CFE243-95BA-4C71-8CC0-1012EB46A17F}"/>
    <cellStyle name="Normal 2 7 3" xfId="4663" xr:uid="{FCDEFED8-B486-4DCC-AB80-9254667C6DF1}"/>
    <cellStyle name="Normal 2 7 4" xfId="5304" xr:uid="{F83E4A86-7D2D-40E6-988C-E40A00E54E65}"/>
    <cellStyle name="Normal 2 8" xfId="4509" xr:uid="{60FA59CC-851E-42FA-99DE-590F39FD5A1E}"/>
    <cellStyle name="Normal 2 9" xfId="4654" xr:uid="{6C4DD4A1-01C9-437C-A3D5-D184261408D1}"/>
    <cellStyle name="Normal 20" xfId="435" xr:uid="{A15A6E9E-7941-4359-AC08-2DF44E4CA881}"/>
    <cellStyle name="Normal 20 2" xfId="436" xr:uid="{FF2033FA-1FF4-440A-9FB4-9F9C16D443F4}"/>
    <cellStyle name="Normal 20 2 2" xfId="437" xr:uid="{A2CC66C5-0F0A-45E5-A118-B23E2AE82CEF}"/>
    <cellStyle name="Normal 20 2 2 2" xfId="4426" xr:uid="{2FB70665-6AD2-49A7-ABAD-40CA54D6C85A}"/>
    <cellStyle name="Normal 20 2 2 3" xfId="4418" xr:uid="{20204D55-9850-4BE7-948A-31DD492E4EA0}"/>
    <cellStyle name="Normal 20 2 2 4" xfId="4583" xr:uid="{673747E7-2DB0-44B7-AEE0-08118941D1F9}"/>
    <cellStyle name="Normal 20 2 2 5" xfId="4745" xr:uid="{8051B668-3937-44AA-8DD1-0CB2899E318E}"/>
    <cellStyle name="Normal 20 2 3" xfId="4421" xr:uid="{4EE24A0F-1D8E-460D-9AFB-C745A0E43373}"/>
    <cellStyle name="Normal 20 2 4" xfId="4417" xr:uid="{40790256-525E-4302-8512-85C6E5B56C58}"/>
    <cellStyle name="Normal 20 2 5" xfId="4582" xr:uid="{7967DBE0-4D8A-43AB-995F-D5D534FCAD21}"/>
    <cellStyle name="Normal 20 2 6" xfId="4744" xr:uid="{D359A433-1163-4D1E-B4E0-C57C278A60EC}"/>
    <cellStyle name="Normal 20 3" xfId="1168" xr:uid="{1B55F1E4-28B3-40FF-BEEA-D331BD561253}"/>
    <cellStyle name="Normal 20 3 2" xfId="4458" xr:uid="{8D99A0EB-9396-4FB5-B375-FD8FFD38BA49}"/>
    <cellStyle name="Normal 20 4" xfId="4353" xr:uid="{5B702EFE-1731-4DBC-95ED-254ADE5DE0C5}"/>
    <cellStyle name="Normal 20 4 2" xfId="4556" xr:uid="{F83D0B42-AF3A-4C53-9CF0-3ED119BB76B3}"/>
    <cellStyle name="Normal 20 4 3" xfId="4737" xr:uid="{8CB81FAB-5E16-443A-B05D-219722F35316}"/>
    <cellStyle name="Normal 20 4 4" xfId="4712" xr:uid="{9D5440E1-9D56-4984-9024-4F9391EDF980}"/>
    <cellStyle name="Normal 20 5" xfId="4434" xr:uid="{54E63276-F9D5-41B7-81E5-1680290CD4A6}"/>
    <cellStyle name="Normal 20 5 2" xfId="5329" xr:uid="{C8DFE1AC-28E8-4403-A4A4-066281AB0F64}"/>
    <cellStyle name="Normal 20 6" xfId="4588" xr:uid="{382FF33D-D004-4BE5-B71E-2B6EA10576E7}"/>
    <cellStyle name="Normal 20 7" xfId="4697" xr:uid="{45AA89AC-86B1-4CDB-923E-6A640B232342}"/>
    <cellStyle name="Normal 20 8" xfId="4718" xr:uid="{7B07BFA1-FBF9-441B-BBEF-3FC9D5999E07}"/>
    <cellStyle name="Normal 20 9" xfId="4717" xr:uid="{0B2303E5-6807-4727-9232-AEBF8668A2FA}"/>
    <cellStyle name="Normal 21" xfId="438" xr:uid="{85B28EC2-A01F-44DE-B947-89DD11BFAA8B}"/>
    <cellStyle name="Normal 21 2" xfId="439" xr:uid="{EBF4829F-86C3-44C4-AF2B-762D12ABF98E}"/>
    <cellStyle name="Normal 21 2 2" xfId="440" xr:uid="{619177DD-D61B-468F-9B09-17BEDB818747}"/>
    <cellStyle name="Normal 21 3" xfId="4354" xr:uid="{1DEC702B-9BAC-4492-B9BF-C0CF6BB6284B}"/>
    <cellStyle name="Normal 21 3 2" xfId="4460" xr:uid="{732F9A35-E049-47C7-9C8C-24BFCA85A5C1}"/>
    <cellStyle name="Normal 21 3 3" xfId="4459" xr:uid="{BB38965C-D475-46B0-A093-565B00A9D0B8}"/>
    <cellStyle name="Normal 21 4" xfId="4571" xr:uid="{22F193CF-DC53-44CC-A96B-295AFC9277FF}"/>
    <cellStyle name="Normal 21 5" xfId="4738" xr:uid="{E2627C61-9FCD-420A-96B2-B94305D848E6}"/>
    <cellStyle name="Normal 22" xfId="441" xr:uid="{CAC7219E-20EA-4890-A6FB-7628FD3D67F3}"/>
    <cellStyle name="Normal 22 2" xfId="442" xr:uid="{FC51EF74-FB6D-4256-A197-D9BE2DC20AEB}"/>
    <cellStyle name="Normal 22 3" xfId="4311" xr:uid="{7602CC8E-A63E-4E91-B6AC-7DB8EC6A7DF0}"/>
    <cellStyle name="Normal 22 3 2" xfId="4355" xr:uid="{BA8ACD66-6709-4999-8DD8-A92C4DEC4C8C}"/>
    <cellStyle name="Normal 22 3 2 2" xfId="4462" xr:uid="{4F2A6929-AA58-475E-AC9C-797EBEC3E72A}"/>
    <cellStyle name="Normal 22 3 3" xfId="4461" xr:uid="{91089C6B-E780-4E77-A7A6-4BAFE5C38618}"/>
    <cellStyle name="Normal 22 3 3 2" xfId="5344" xr:uid="{0D789FF1-1C1B-4B13-A273-CE4B89DD1584}"/>
    <cellStyle name="Normal 22 3 3 2 2" xfId="5345" xr:uid="{AF5B2377-2933-4225-BB03-070B208A724C}"/>
    <cellStyle name="Normal 22 3 4" xfId="4692" xr:uid="{0700E963-026B-40F0-9DD9-6C781062A37B}"/>
    <cellStyle name="Normal 22 4" xfId="4314" xr:uid="{E6AFBAA9-5488-4ADC-B9DD-C72CAA036B48}"/>
    <cellStyle name="Normal 22 4 2" xfId="4432" xr:uid="{808CDF14-A53E-458F-A035-B69744CCF37E}"/>
    <cellStyle name="Normal 22 4 3" xfId="4572" xr:uid="{A75594B8-6CF9-4E39-BC27-38B5B8F88F5D}"/>
    <cellStyle name="Normal 22 4 3 2" xfId="4591" xr:uid="{B55A2829-1360-479F-9A49-0BA5302D5769}"/>
    <cellStyle name="Normal 22 4 3 3" xfId="4749" xr:uid="{1AA06442-B074-4D1D-B01A-D5BF12EC4015}"/>
    <cellStyle name="Normal 22 4 3 4" xfId="5339" xr:uid="{E5E54B4F-5371-4819-B054-D90FC6336280}"/>
    <cellStyle name="Normal 22 4 3 5" xfId="5335" xr:uid="{F9981029-8F5A-4946-9943-CFE390A7C135}"/>
    <cellStyle name="Normal 22 4 4" xfId="4693" xr:uid="{36FB0A2A-9E89-42F0-81E4-D2DDC8B2C5CA}"/>
    <cellStyle name="Normal 22 4 5" xfId="4605" xr:uid="{84216DB0-3ACC-4BAE-BC28-5A219B1C9D45}"/>
    <cellStyle name="Normal 22 4 6" xfId="4596" xr:uid="{717A36D7-FE75-4AA7-BEEB-9C86C97A9263}"/>
    <cellStyle name="Normal 22 4 7" xfId="4595" xr:uid="{3C674A6A-0E87-4B03-B8FA-A20A4A71B101}"/>
    <cellStyle name="Normal 22 4 8" xfId="4594" xr:uid="{687ED70D-F4A5-4A6C-812E-3EE5B2EE46BA}"/>
    <cellStyle name="Normal 22 4 9" xfId="4593" xr:uid="{D4ED76AB-F00B-4632-8084-13F47B7FEF42}"/>
    <cellStyle name="Normal 22 5" xfId="4739" xr:uid="{BA7623D5-B6BB-4D13-9C5A-B1F6C83C2CB1}"/>
    <cellStyle name="Normal 23" xfId="443" xr:uid="{ED0AA231-5EDA-4A6D-86E6-C81F96DDE0F6}"/>
    <cellStyle name="Normal 23 2" xfId="2501" xr:uid="{DC10A08A-AC42-49C4-91B5-538969A7DD4C}"/>
    <cellStyle name="Normal 23 2 2" xfId="4357" xr:uid="{2F9F2906-2562-4C3F-BAD3-74AA31839E50}"/>
    <cellStyle name="Normal 23 2 2 2" xfId="4752" xr:uid="{320EF74C-8CDC-43A3-9457-C1A9E9F77BC7}"/>
    <cellStyle name="Normal 23 2 2 3" xfId="4694" xr:uid="{55608843-1A0A-4662-A614-DB3C7243C84E}"/>
    <cellStyle name="Normal 23 2 2 4" xfId="4664" xr:uid="{05B8F00E-9D78-40B9-8818-C99A0E3C0566}"/>
    <cellStyle name="Normal 23 2 3" xfId="4606" xr:uid="{91869428-0538-47E1-A4B1-257446D3F1DF}"/>
    <cellStyle name="Normal 23 2 4" xfId="4713" xr:uid="{E9F844AD-A069-49D0-8F5A-038AC21997C7}"/>
    <cellStyle name="Normal 23 3" xfId="4427" xr:uid="{AA5172C2-DE4E-47E7-B145-39C564CDAE44}"/>
    <cellStyle name="Normal 23 4" xfId="4356" xr:uid="{E7D5F42E-3D36-4871-B36F-287A0C0101EF}"/>
    <cellStyle name="Normal 23 5" xfId="4573" xr:uid="{6B6370BC-A5C7-44B1-9A04-27CA8B52B7E1}"/>
    <cellStyle name="Normal 23 6" xfId="4740" xr:uid="{F7E2D727-CA3F-4223-B542-CDCF252FD15C}"/>
    <cellStyle name="Normal 24" xfId="444" xr:uid="{FA7029D2-D1A8-4C4D-9531-05FA47865AFB}"/>
    <cellStyle name="Normal 24 2" xfId="445" xr:uid="{0C7E4A55-7651-4EFD-BF59-25DEBB79ACFA}"/>
    <cellStyle name="Normal 24 2 2" xfId="4429" xr:uid="{4CB28F75-8A87-40E5-B911-BDCA785D7874}"/>
    <cellStyle name="Normal 24 2 3" xfId="4359" xr:uid="{1DA86FA0-224D-4201-BDE6-73CCE9494AC5}"/>
    <cellStyle name="Normal 24 2 4" xfId="4575" xr:uid="{72571E46-C4C4-424B-A1CB-A0CEBE039397}"/>
    <cellStyle name="Normal 24 2 5" xfId="4742" xr:uid="{3CDA42A5-DA85-4F17-B29B-907D855E9D2E}"/>
    <cellStyle name="Normal 24 3" xfId="4428" xr:uid="{8603C76F-79BF-44F9-BB6D-FE99BEA27789}"/>
    <cellStyle name="Normal 24 4" xfId="4358" xr:uid="{CDCD2B17-12E2-4CA2-A56C-23AF0147C10A}"/>
    <cellStyle name="Normal 24 5" xfId="4574" xr:uid="{08865D75-C198-4721-96B0-2288A4E085B6}"/>
    <cellStyle name="Normal 24 6" xfId="4741" xr:uid="{BFD1B2B6-9348-4AE5-9FAC-C2C95E8DDF7B}"/>
    <cellStyle name="Normal 25" xfId="452" xr:uid="{2EF85389-456F-4A22-9944-B56106F46969}"/>
    <cellStyle name="Normal 25 2" xfId="4361" xr:uid="{BC756357-AE3C-4E67-A19C-99A6E5DE34A2}"/>
    <cellStyle name="Normal 25 2 2" xfId="5338" xr:uid="{9B5E683E-18A0-4F5F-9665-62F7D8F12927}"/>
    <cellStyle name="Normal 25 3" xfId="4430" xr:uid="{EC308B02-04FE-4489-8973-DC70C096E30E}"/>
    <cellStyle name="Normal 25 4" xfId="4360" xr:uid="{507BACC4-8AAB-44DB-B8EC-87A694B43145}"/>
    <cellStyle name="Normal 25 5" xfId="4576" xr:uid="{6A26AC6A-CA3D-4AC4-862F-C83A6CE326A3}"/>
    <cellStyle name="Normal 26" xfId="2499" xr:uid="{AE543201-1BFD-49EE-A360-688AA85072F9}"/>
    <cellStyle name="Normal 26 2" xfId="2500" xr:uid="{7DD20D34-07A0-4840-BF1C-21ED13E21E12}"/>
    <cellStyle name="Normal 26 2 2" xfId="4363" xr:uid="{8451009D-DC0D-4723-B2C3-DF2B1D7329CC}"/>
    <cellStyle name="Normal 26 3" xfId="4362" xr:uid="{CB91D16D-6BD5-4989-AC09-58D16AA3B7BE}"/>
    <cellStyle name="Normal 26 3 2" xfId="4437" xr:uid="{17043259-2D27-4494-9944-069F8356354B}"/>
    <cellStyle name="Normal 27" xfId="2508" xr:uid="{5C1B1B9C-FD51-48BB-A518-947CC2629B92}"/>
    <cellStyle name="Normal 27 2" xfId="4365" xr:uid="{7010FC95-462D-4A34-A231-1DFD69CE60B7}"/>
    <cellStyle name="Normal 27 3" xfId="4364" xr:uid="{82584070-8828-4B70-980F-09ADA1F61EE9}"/>
    <cellStyle name="Normal 27 4" xfId="4600" xr:uid="{17699FB0-B35D-421C-A7A9-224760171B80}"/>
    <cellStyle name="Normal 27 5" xfId="5321" xr:uid="{AAC4A0E7-9C70-431D-87E6-81EB00BD0B68}"/>
    <cellStyle name="Normal 27 6" xfId="4590" xr:uid="{EEF0420B-EEF9-4BED-A903-BA07280D97A3}"/>
    <cellStyle name="Normal 27 7" xfId="5333" xr:uid="{5A88B1D4-8D8C-479B-B62C-0E90959AD791}"/>
    <cellStyle name="Normal 28" xfId="4366" xr:uid="{70F1C38A-C947-4002-9EE8-D944422603D0}"/>
    <cellStyle name="Normal 28 2" xfId="4367" xr:uid="{9C73CD82-6F7D-48F0-9EC1-026ACABD24BF}"/>
    <cellStyle name="Normal 28 3" xfId="4368" xr:uid="{9FEFF058-192B-4B0E-A085-E747AF02E71F}"/>
    <cellStyle name="Normal 29" xfId="4369" xr:uid="{F667A983-2331-474D-B27F-DE845EE61BD0}"/>
    <cellStyle name="Normal 29 2" xfId="4370" xr:uid="{DBDCF9FF-4D55-4691-9FC2-A2AFAF1CB333}"/>
    <cellStyle name="Normal 3" xfId="2" xr:uid="{665067A7-73F8-4B7E-BFD2-7BB3B9468366}"/>
    <cellStyle name="Normal 3 2" xfId="82" xr:uid="{4FF30F6B-EF89-4B5E-9F11-282C2E11B753}"/>
    <cellStyle name="Normal 3 2 2" xfId="83" xr:uid="{8620C285-4448-475D-BA4A-363C34D0F06A}"/>
    <cellStyle name="Normal 3 2 2 2" xfId="289" xr:uid="{A27608E0-1D5F-4E95-BE00-5AFEB7470223}"/>
    <cellStyle name="Normal 3 2 2 2 2" xfId="4666" xr:uid="{C5614513-6F3F-458B-8A92-111C23AFF63D}"/>
    <cellStyle name="Normal 3 2 2 3" xfId="4557" xr:uid="{8A0B6325-3610-4B3A-89C0-08E9E9EE57C1}"/>
    <cellStyle name="Normal 3 2 3" xfId="84" xr:uid="{E1DFF4A2-E203-4090-B1B6-91F74EF2EB62}"/>
    <cellStyle name="Normal 3 2 4" xfId="290" xr:uid="{2E76843E-3DCB-4F08-9A1D-5A51479F4A66}"/>
    <cellStyle name="Normal 3 2 4 2" xfId="4667" xr:uid="{7979248E-7B5D-44B2-ADBD-EB078BCA301C}"/>
    <cellStyle name="Normal 3 2 5" xfId="2507" xr:uid="{125289EF-AA52-45DA-8F22-D3E223D393ED}"/>
    <cellStyle name="Normal 3 2 5 2" xfId="4510" xr:uid="{3393EBB3-A978-4DB5-A5DB-11604507A9B1}"/>
    <cellStyle name="Normal 3 2 5 3" xfId="5305" xr:uid="{805DD237-D5FD-4806-AD9C-8E357E9D2BF6}"/>
    <cellStyle name="Normal 3 3" xfId="85" xr:uid="{21675956-6B6D-4A13-8D03-F2F9C0DE3C2A}"/>
    <cellStyle name="Normal 3 3 2" xfId="291" xr:uid="{30EFBCA3-9395-4F0E-A822-F3AFE955D3E9}"/>
    <cellStyle name="Normal 3 3 2 2" xfId="4668" xr:uid="{C503FB1D-D3E9-440A-AB9D-1D32889A6BE8}"/>
    <cellStyle name="Normal 3 3 3" xfId="4558" xr:uid="{79F09133-40E5-4E4A-94FE-8866DA0A1555}"/>
    <cellStyle name="Normal 3 4" xfId="86" xr:uid="{A2E54843-61D9-49AE-A0BB-605863B43601}"/>
    <cellStyle name="Normal 3 4 2" xfId="2503" xr:uid="{BDBCCA48-36DE-4059-BC47-5AC4D4FF9B79}"/>
    <cellStyle name="Normal 3 4 2 2" xfId="4669" xr:uid="{39CD2FAD-766B-45AE-88D7-982218ACD071}"/>
    <cellStyle name="Normal 3 5" xfId="2502" xr:uid="{92174E97-A480-4765-A368-3E857E89386F}"/>
    <cellStyle name="Normal 3 5 2" xfId="4670" xr:uid="{2C3DD497-D7E8-4ACC-9338-D25935A74406}"/>
    <cellStyle name="Normal 3 5 3" xfId="4746" xr:uid="{E65EFFB4-0D69-408B-960A-659C6C98D6DE}"/>
    <cellStyle name="Normal 3 5 4" xfId="4714" xr:uid="{5DF13248-C56B-4436-98F9-0EDE87331381}"/>
    <cellStyle name="Normal 3 6" xfId="4665" xr:uid="{77CEB914-6311-433E-932B-76990FA88E86}"/>
    <cellStyle name="Normal 3 6 2" xfId="5337" xr:uid="{5E64B062-0D6F-4DB0-A26C-124A1F409B0C}"/>
    <cellStyle name="Normal 3 6 2 2" xfId="5334" xr:uid="{ADD5D87F-5BD2-4066-9C92-BA270B34B68D}"/>
    <cellStyle name="Normal 30" xfId="4371" xr:uid="{25135488-5FD3-4C16-B647-C94C6551B851}"/>
    <cellStyle name="Normal 30 2" xfId="4372" xr:uid="{55813F0F-03E1-4BB9-A7DD-178FF2D55EA5}"/>
    <cellStyle name="Normal 31" xfId="4373" xr:uid="{52946EE4-27E2-4A18-960E-F9B67A01AACA}"/>
    <cellStyle name="Normal 31 2" xfId="4374" xr:uid="{D2F588FE-54D6-4196-957D-17039B8CDD5C}"/>
    <cellStyle name="Normal 32" xfId="4375" xr:uid="{F394889B-D1CE-4087-9EB1-09A9C48199EA}"/>
    <cellStyle name="Normal 33" xfId="4376" xr:uid="{FC010F6F-E6AE-4D9C-91C6-F0F58FEDA6A3}"/>
    <cellStyle name="Normal 33 2" xfId="4377" xr:uid="{1E7268DA-B99C-4806-AD43-2E1B275DE3DB}"/>
    <cellStyle name="Normal 34" xfId="4378" xr:uid="{1D83C24D-B9A8-4F94-A5D9-37B0FCEC96BA}"/>
    <cellStyle name="Normal 34 2" xfId="4379" xr:uid="{39C67332-CFDE-4ECF-8F05-864D462A13F4}"/>
    <cellStyle name="Normal 35" xfId="4380" xr:uid="{8EFE9745-8A64-4F5A-B06A-6DA88DFE543B}"/>
    <cellStyle name="Normal 35 2" xfId="4381" xr:uid="{85C924A7-3922-4519-88E4-6659B8B87621}"/>
    <cellStyle name="Normal 36" xfId="4382" xr:uid="{F6B9C1DE-EC4C-4573-BE08-52C8841E2654}"/>
    <cellStyle name="Normal 36 2" xfId="4383" xr:uid="{D473CB89-C89E-4058-BB86-E3A9C17A8810}"/>
    <cellStyle name="Normal 37" xfId="4384" xr:uid="{C83B0522-4649-4DBD-AAEA-F169F302D2EE}"/>
    <cellStyle name="Normal 37 2" xfId="4385" xr:uid="{3D653AAC-1970-4D2A-8816-C7AA13C49E4D}"/>
    <cellStyle name="Normal 38" xfId="4386" xr:uid="{21B60E98-2F77-4943-9619-8E7814EF0389}"/>
    <cellStyle name="Normal 38 2" xfId="4387" xr:uid="{7D8984B1-0036-4B38-9286-D97A128BDEE0}"/>
    <cellStyle name="Normal 39" xfId="4388" xr:uid="{3D1DD065-6747-4A94-B237-84B1D969B664}"/>
    <cellStyle name="Normal 39 2" xfId="4389" xr:uid="{B132053F-1DE8-43F2-A20A-A4CBA1F499B6}"/>
    <cellStyle name="Normal 39 2 2" xfId="4390" xr:uid="{F8D8F845-9ABF-4879-B0EB-80009FF16703}"/>
    <cellStyle name="Normal 39 3" xfId="4391" xr:uid="{81937CA1-7334-4BD3-8A4C-D60E14125D55}"/>
    <cellStyle name="Normal 4" xfId="87" xr:uid="{4F9A0E36-B00C-40BB-ADF0-860BC597DC0F}"/>
    <cellStyle name="Normal 4 2" xfId="88" xr:uid="{F4667872-FD6F-4B21-A604-5C1EF042D138}"/>
    <cellStyle name="Normal 4 2 2" xfId="89" xr:uid="{EBB9FD0C-52B3-4733-9006-6A1077CB9535}"/>
    <cellStyle name="Normal 4 2 2 2" xfId="446" xr:uid="{492720CB-AD67-4D98-AF15-9C74AB533855}"/>
    <cellStyle name="Normal 4 2 2 3" xfId="2808" xr:uid="{8E90182B-73DA-419C-9FC9-B78F0AEE567B}"/>
    <cellStyle name="Normal 4 2 2 4" xfId="2809" xr:uid="{59B882E6-E88E-4F2F-B476-6AFBCAAF77F4}"/>
    <cellStyle name="Normal 4 2 2 4 2" xfId="2810" xr:uid="{A643B78C-626B-4065-9A78-AB6C28C957D1}"/>
    <cellStyle name="Normal 4 2 2 4 3" xfId="2811" xr:uid="{3F60A2A7-9D86-40D2-ABA9-3700207D1852}"/>
    <cellStyle name="Normal 4 2 2 4 3 2" xfId="2812" xr:uid="{764CFDCC-B253-4E96-A1FC-7AD0D3653BCF}"/>
    <cellStyle name="Normal 4 2 2 4 3 3" xfId="4313" xr:uid="{2D267E08-1A6D-4938-8FBD-490CC4FBA7C9}"/>
    <cellStyle name="Normal 4 2 3" xfId="2494" xr:uid="{65701250-A7B1-4C36-AD3F-CD5841A3E6E6}"/>
    <cellStyle name="Normal 4 2 3 2" xfId="2505" xr:uid="{41689214-49B0-483B-9367-BB1957A47737}"/>
    <cellStyle name="Normal 4 2 3 2 2" xfId="4463" xr:uid="{E3B2CCCF-8E5E-4326-ADB3-56F0D02DADBD}"/>
    <cellStyle name="Normal 4 2 3 3" xfId="4464" xr:uid="{E59FAC51-589A-431B-B1F5-B6FC0086D2C7}"/>
    <cellStyle name="Normal 4 2 3 3 2" xfId="4465" xr:uid="{CF508512-CC8D-46EB-B903-E4625B08D176}"/>
    <cellStyle name="Normal 4 2 3 4" xfId="4466" xr:uid="{3F734029-076D-4A93-BAFD-BE964BEE1838}"/>
    <cellStyle name="Normal 4 2 3 5" xfId="4467" xr:uid="{E86D6A8C-5085-4BFD-995C-50C9EA357ADB}"/>
    <cellStyle name="Normal 4 2 4" xfId="2495" xr:uid="{40A39864-20E7-4C24-B26C-C49634F89BC5}"/>
    <cellStyle name="Normal 4 2 4 2" xfId="4393" xr:uid="{66B03841-52E3-4201-8512-58BD8562C8FF}"/>
    <cellStyle name="Normal 4 2 4 2 2" xfId="4468" xr:uid="{300ACA97-8CDD-4DD0-B85D-08FB404211BD}"/>
    <cellStyle name="Normal 4 2 4 2 3" xfId="4695" xr:uid="{B72E69B3-7175-4AB5-A765-53896607150A}"/>
    <cellStyle name="Normal 4 2 4 2 4" xfId="4614" xr:uid="{50D328AB-32AC-49DB-BF0C-D8F4F4D15706}"/>
    <cellStyle name="Normal 4 2 4 3" xfId="4577" xr:uid="{9475ED9C-CB99-4E19-87EC-77AFBB5D63E8}"/>
    <cellStyle name="Normal 4 2 4 4" xfId="4715" xr:uid="{F980E325-EAF3-499D-88DF-D043B524FAB7}"/>
    <cellStyle name="Normal 4 2 5" xfId="1169" xr:uid="{1376165D-2CB2-4EE8-8720-089D324E0852}"/>
    <cellStyle name="Normal 4 2 6" xfId="4559" xr:uid="{617BF318-6FF7-4F73-BC05-A8351E3D3C2E}"/>
    <cellStyle name="Normal 4 3" xfId="529" xr:uid="{0C23B7A0-51DD-4CAB-8FC5-2C4B1D040DB9}"/>
    <cellStyle name="Normal 4 3 2" xfId="1171" xr:uid="{A13A8318-3B84-4557-9574-68398D37B62D}"/>
    <cellStyle name="Normal 4 3 2 2" xfId="1172" xr:uid="{EEF1304C-8E4A-48A9-857C-37DD960F2644}"/>
    <cellStyle name="Normal 4 3 2 3" xfId="1173" xr:uid="{B70D5709-34F0-46B7-B165-D8AC9EA4911A}"/>
    <cellStyle name="Normal 4 3 3" xfId="1170" xr:uid="{8B0C18E0-6C36-474B-8D07-81282B2E4955}"/>
    <cellStyle name="Normal 4 3 3 2" xfId="4435" xr:uid="{57049E58-1108-4AB2-A852-60BB3D5215E1}"/>
    <cellStyle name="Normal 4 3 4" xfId="2813" xr:uid="{62F470E6-2A55-4A4D-9C73-C2687435F1D9}"/>
    <cellStyle name="Normal 4 3 5" xfId="2814" xr:uid="{12811413-0AA2-45B0-9BA4-7D7BB0BF2D58}"/>
    <cellStyle name="Normal 4 3 5 2" xfId="2815" xr:uid="{009A83CC-86CC-4508-AB44-AB3D870D7321}"/>
    <cellStyle name="Normal 4 3 5 3" xfId="2816" xr:uid="{7F8E06C3-671F-499D-96F5-8F7C049EE564}"/>
    <cellStyle name="Normal 4 3 5 3 2" xfId="2817" xr:uid="{CE261636-AEFC-4278-96F5-7E028C8756C3}"/>
    <cellStyle name="Normal 4 3 5 3 3" xfId="4312" xr:uid="{FBC09AEB-9CAF-498E-AFF2-549F2AFA7BCE}"/>
    <cellStyle name="Normal 4 3 6" xfId="4315" xr:uid="{74B19C6B-FB6B-47DF-8DEF-A9F7B94676D3}"/>
    <cellStyle name="Normal 4 4" xfId="454" xr:uid="{287AB902-D0AF-435B-B6AD-00CAC3D7FCAE}"/>
    <cellStyle name="Normal 4 4 2" xfId="2496" xr:uid="{814F8970-05F7-4193-ADF4-04D4CF4189B1}"/>
    <cellStyle name="Normal 4 4 3" xfId="2504" xr:uid="{5EC86BC5-A3E7-47D5-BF15-97AD77537C66}"/>
    <cellStyle name="Normal 4 4 3 2" xfId="4318" xr:uid="{7C90B843-0952-42A5-A752-BC618E4B78BB}"/>
    <cellStyle name="Normal 4 4 3 3" xfId="4317" xr:uid="{2B55BF13-DA97-4361-AB01-9F83AF57F0D7}"/>
    <cellStyle name="Normal 4 4 4" xfId="4748" xr:uid="{B57CFF6A-710D-4EC3-8B57-4F49E8E20D3C}"/>
    <cellStyle name="Normal 4 5" xfId="2497" xr:uid="{DA2CB914-A4CF-4E9C-B1CC-388E21FD338D}"/>
    <cellStyle name="Normal 4 5 2" xfId="4392" xr:uid="{C267173A-2184-4E1E-A913-95CC90DA1ECA}"/>
    <cellStyle name="Normal 4 6" xfId="2498" xr:uid="{ABE8BEA0-C237-4228-8AF4-7B2752052E77}"/>
    <cellStyle name="Normal 4 7" xfId="901" xr:uid="{3BA7190D-2DE3-4253-A7E9-080DAFF43749}"/>
    <cellStyle name="Normal 40" xfId="4394" xr:uid="{797C1009-66AE-4F2D-9FBC-0716399E09DD}"/>
    <cellStyle name="Normal 40 2" xfId="4395" xr:uid="{E5BA5B03-EB85-4A89-837C-5767E14A93E2}"/>
    <cellStyle name="Normal 40 2 2" xfId="4396" xr:uid="{97A976C1-82B6-4EDE-B9A0-1E0F428BA575}"/>
    <cellStyle name="Normal 40 3" xfId="4397" xr:uid="{D9A13014-0845-4429-82A7-2057BB931A74}"/>
    <cellStyle name="Normal 41" xfId="4398" xr:uid="{F11C0F24-07FB-4DEF-B8F8-0D67177AEAF3}"/>
    <cellStyle name="Normal 41 2" xfId="4399" xr:uid="{0D242A0A-C078-4263-95B1-2878548E1B20}"/>
    <cellStyle name="Normal 42" xfId="4400" xr:uid="{38444000-D086-4086-96C3-785118EF060A}"/>
    <cellStyle name="Normal 42 2" xfId="4401" xr:uid="{10A06D37-DD28-4F4B-8444-D3AFA72585FD}"/>
    <cellStyle name="Normal 43" xfId="4402" xr:uid="{C747435F-CA3E-4F03-9622-232C8D15B02B}"/>
    <cellStyle name="Normal 43 2" xfId="4403" xr:uid="{EA0A288B-7722-4908-9F3D-737E2124028E}"/>
    <cellStyle name="Normal 44" xfId="4413" xr:uid="{8D8131F1-44A0-483F-8BDF-818AEAF51A8F}"/>
    <cellStyle name="Normal 44 2" xfId="4414" xr:uid="{2427564D-A3A0-4235-95B2-B774D9B250F1}"/>
    <cellStyle name="Normal 45" xfId="4675" xr:uid="{2E75E0B0-53FC-473F-B6D6-DDF987BAEF60}"/>
    <cellStyle name="Normal 45 2" xfId="5325" xr:uid="{7980A3C7-515D-462B-BDFD-94B6F2A61BE3}"/>
    <cellStyle name="Normal 45 3" xfId="5324" xr:uid="{58B5A864-899B-456C-B247-ED8D66517865}"/>
    <cellStyle name="Normal 5" xfId="90" xr:uid="{D47F9E29-8BA4-4802-A2D5-1215DA1190B6}"/>
    <cellStyle name="Normal 5 10" xfId="292" xr:uid="{36EA5C45-4E9F-4C19-B253-E521ADED9C4D}"/>
    <cellStyle name="Normal 5 10 2" xfId="530" xr:uid="{2180EABE-36F0-478E-88D2-350BB2679166}"/>
    <cellStyle name="Normal 5 10 2 2" xfId="1174" xr:uid="{032CC8D6-DA46-4B87-B217-F1567DEC9710}"/>
    <cellStyle name="Normal 5 10 2 3" xfId="2818" xr:uid="{DA571F3F-B307-4FAF-9AFE-FADF97574D38}"/>
    <cellStyle name="Normal 5 10 2 4" xfId="2819" xr:uid="{2C166A2C-C74B-4EEB-BF6E-B19D9713689E}"/>
    <cellStyle name="Normal 5 10 3" xfId="1175" xr:uid="{CC9F56D1-5EBF-4921-8784-1079952B2BBD}"/>
    <cellStyle name="Normal 5 10 3 2" xfId="2820" xr:uid="{E28E5014-1D59-4973-864D-2EF737C44473}"/>
    <cellStyle name="Normal 5 10 3 3" xfId="2821" xr:uid="{4EF48A38-7A49-465D-8653-028B0F246CA0}"/>
    <cellStyle name="Normal 5 10 3 4" xfId="2822" xr:uid="{08BB56CF-E042-472E-9ECB-74FC0F649775}"/>
    <cellStyle name="Normal 5 10 4" xfId="2823" xr:uid="{14CA9F91-D723-4BC0-9416-0149B9AAC385}"/>
    <cellStyle name="Normal 5 10 5" xfId="2824" xr:uid="{991EC8C3-FD15-4521-860A-D2F568F094A1}"/>
    <cellStyle name="Normal 5 10 6" xfId="2825" xr:uid="{94C720CB-91AA-4A53-AC64-D56DAEB2E1DF}"/>
    <cellStyle name="Normal 5 11" xfId="293" xr:uid="{8A75A6F5-0D8C-49E4-A083-042E6150D627}"/>
    <cellStyle name="Normal 5 11 2" xfId="1176" xr:uid="{D446EA9D-71E2-4C56-8940-D322002A5AB1}"/>
    <cellStyle name="Normal 5 11 2 2" xfId="2826" xr:uid="{828DFE76-D121-4798-8D52-8BCF55155FEC}"/>
    <cellStyle name="Normal 5 11 2 2 2" xfId="4404" xr:uid="{5A81D072-A13B-481A-BB93-0F11B8C080ED}"/>
    <cellStyle name="Normal 5 11 2 2 3" xfId="4682" xr:uid="{DD5201E9-6D9D-4A28-B98D-46EDC6569D9D}"/>
    <cellStyle name="Normal 5 11 2 3" xfId="2827" xr:uid="{E82CCECA-A8F5-47DD-9521-EE6C4DD75216}"/>
    <cellStyle name="Normal 5 11 2 4" xfId="2828" xr:uid="{267EEB7F-29E5-486D-9F4A-26706A475EE8}"/>
    <cellStyle name="Normal 5 11 3" xfId="2829" xr:uid="{9A50D13B-C06E-49C0-8E4F-EB702A2E5C40}"/>
    <cellStyle name="Normal 5 11 4" xfId="2830" xr:uid="{90FF872F-F937-4433-9E45-2FAEBF528955}"/>
    <cellStyle name="Normal 5 11 4 2" xfId="4578" xr:uid="{8B16C1D8-2F95-4AFB-8D00-21CE231ED46B}"/>
    <cellStyle name="Normal 5 11 4 3" xfId="4683" xr:uid="{6B4EF53E-6FF0-429F-9916-FD51BA31759B}"/>
    <cellStyle name="Normal 5 11 4 4" xfId="4607" xr:uid="{EE60D946-BB69-482A-A386-5ECA519B8B49}"/>
    <cellStyle name="Normal 5 11 5" xfId="2831" xr:uid="{64A7A281-9CF0-4920-9BA8-E04883B41A11}"/>
    <cellStyle name="Normal 5 12" xfId="1177" xr:uid="{0DDE8432-BD24-48C1-8C1B-2BCCD8F0D9F2}"/>
    <cellStyle name="Normal 5 12 2" xfId="2832" xr:uid="{8CD97A5A-F428-470D-80C2-D0BDA05D1587}"/>
    <cellStyle name="Normal 5 12 3" xfId="2833" xr:uid="{2FAAD4A6-1AFA-4BC0-970D-A3F5CD36EBE6}"/>
    <cellStyle name="Normal 5 12 4" xfId="2834" xr:uid="{F66C3E62-2002-4B91-BF6B-5C6E81A3FF51}"/>
    <cellStyle name="Normal 5 13" xfId="902" xr:uid="{BCA509BB-A9E0-4E4C-B892-A34DDCF3EEAD}"/>
    <cellStyle name="Normal 5 13 2" xfId="2835" xr:uid="{B47E95FD-7803-46BE-A32D-BC58CD5A315D}"/>
    <cellStyle name="Normal 5 13 3" xfId="2836" xr:uid="{37952AA9-5C03-4C74-A1CB-AF3A76A4CCBB}"/>
    <cellStyle name="Normal 5 13 4" xfId="2837" xr:uid="{9051B45E-43BF-48E2-8AA0-BD6088AC5A65}"/>
    <cellStyle name="Normal 5 14" xfId="2838" xr:uid="{6ACDE976-DB00-47C1-B4C3-85FC80C41523}"/>
    <cellStyle name="Normal 5 14 2" xfId="2839" xr:uid="{85BF1395-52BC-41A6-993D-78999A1E113E}"/>
    <cellStyle name="Normal 5 15" xfId="2840" xr:uid="{9127506A-B849-487B-B028-879C476E4BA9}"/>
    <cellStyle name="Normal 5 16" xfId="2841" xr:uid="{53CC1D19-1641-42E0-9F43-6F52EBFB78A6}"/>
    <cellStyle name="Normal 5 17" xfId="2842" xr:uid="{73333987-FA02-4D64-99E0-7D54A9841349}"/>
    <cellStyle name="Normal 5 2" xfId="91" xr:uid="{5094DC61-6D00-45F9-A969-E1FBF5AA695C}"/>
    <cellStyle name="Normal 5 2 2" xfId="188" xr:uid="{8347B30E-0E40-4BCD-98F2-B5B8168F7F49}"/>
    <cellStyle name="Normal 5 2 2 2" xfId="189" xr:uid="{8AEEA395-B7AB-4EA2-86D8-FFDEFA700DE7}"/>
    <cellStyle name="Normal 5 2 2 2 2" xfId="190" xr:uid="{7074E326-79C1-4C9F-ACAE-AEDCC1B5858E}"/>
    <cellStyle name="Normal 5 2 2 2 2 2" xfId="191" xr:uid="{0DDD2A4F-7D25-41C9-8A5E-93DAD29A665C}"/>
    <cellStyle name="Normal 5 2 2 2 3" xfId="192" xr:uid="{6B4C4DCE-540D-40AB-A820-D293886E5764}"/>
    <cellStyle name="Normal 5 2 2 2 4" xfId="4671" xr:uid="{FEE10D0C-82AA-4567-A4F5-9EA01BA13A24}"/>
    <cellStyle name="Normal 5 2 2 2 5" xfId="5301" xr:uid="{9F145FE2-F971-46A5-AA50-02FC0C9F4AE9}"/>
    <cellStyle name="Normal 5 2 2 3" xfId="193" xr:uid="{A390A6C1-B858-4957-B12A-7D12C0990417}"/>
    <cellStyle name="Normal 5 2 2 3 2" xfId="194" xr:uid="{03BC988A-E886-4E9E-8909-CEC8205034F1}"/>
    <cellStyle name="Normal 5 2 2 4" xfId="195" xr:uid="{48E63D99-613C-4B34-9CC7-1645141012A7}"/>
    <cellStyle name="Normal 5 2 2 5" xfId="294" xr:uid="{01FC2E89-606E-4121-A09C-B0CFAD85690F}"/>
    <cellStyle name="Normal 5 2 2 6" xfId="4597" xr:uid="{AE96CDE3-96AC-4866-B187-78356584B07D}"/>
    <cellStyle name="Normal 5 2 2 7" xfId="5330" xr:uid="{541FFBAE-314C-4B9D-892D-D993C4992E7D}"/>
    <cellStyle name="Normal 5 2 3" xfId="196" xr:uid="{BCFC9B8B-4A07-45F2-B6E2-55FCC410DCF5}"/>
    <cellStyle name="Normal 5 2 3 2" xfId="197" xr:uid="{44B7290D-F2CC-4A59-B851-3824109666A5}"/>
    <cellStyle name="Normal 5 2 3 2 2" xfId="198" xr:uid="{EBA1EE07-A508-4AFF-81B6-BB9842B14EC0}"/>
    <cellStyle name="Normal 5 2 3 2 3" xfId="4560" xr:uid="{E069D052-A74E-43FD-ABE4-A311766D04CE}"/>
    <cellStyle name="Normal 5 2 3 2 4" xfId="5302" xr:uid="{CE75E061-D7ED-4448-8920-2E2752A1EDCE}"/>
    <cellStyle name="Normal 5 2 3 3" xfId="199" xr:uid="{9945F905-0CCD-44B3-BC70-9C19A6B57131}"/>
    <cellStyle name="Normal 5 2 3 3 2" xfId="4743" xr:uid="{BE17A42D-D028-45E9-BC66-C95C8AD2355E}"/>
    <cellStyle name="Normal 5 2 3 4" xfId="4405" xr:uid="{B55A6328-7608-418E-B857-3D71FEA0FDFE}"/>
    <cellStyle name="Normal 5 2 3 4 2" xfId="4716" xr:uid="{6784763B-8B7B-450F-AFE0-6BF96A877025}"/>
    <cellStyle name="Normal 5 2 3 5" xfId="4598" xr:uid="{7CFE8B8B-34FE-4A5B-A349-4626E021CBBB}"/>
    <cellStyle name="Normal 5 2 3 6" xfId="5322" xr:uid="{F34CBC7B-B382-4734-ABBD-A8ABCE7B4766}"/>
    <cellStyle name="Normal 5 2 3 7" xfId="5331" xr:uid="{C682AA32-C755-4D96-B890-4EED9EAEA3A8}"/>
    <cellStyle name="Normal 5 2 4" xfId="200" xr:uid="{6DB42FDA-1DC8-4FBE-9364-65525D57168A}"/>
    <cellStyle name="Normal 5 2 4 2" xfId="201" xr:uid="{87CFB6EE-EF78-4430-93CE-DB6FD715941B}"/>
    <cellStyle name="Normal 5 2 5" xfId="202" xr:uid="{70C97EF3-525E-4359-BCF6-9EB15960958E}"/>
    <cellStyle name="Normal 5 2 6" xfId="187" xr:uid="{A6E8E854-F4C9-49C5-9A5F-50B9EDDE7298}"/>
    <cellStyle name="Normal 5 3" xfId="92" xr:uid="{652CB57C-485C-4656-B7D2-EBCCCC5C2A8B}"/>
    <cellStyle name="Normal 5 3 2" xfId="4407" xr:uid="{F356913C-5B3A-42A3-8FD3-7D7286F9EE39}"/>
    <cellStyle name="Normal 5 3 3" xfId="4406" xr:uid="{C2A519CB-0E46-4448-BFDA-927E237A1FC8}"/>
    <cellStyle name="Normal 5 4" xfId="93" xr:uid="{6C22CFDF-84CB-405E-A3A7-679FF4341581}"/>
    <cellStyle name="Normal 5 4 10" xfId="2843" xr:uid="{DC6A3E39-EBC8-4C4C-B66F-4938C4F3CA5E}"/>
    <cellStyle name="Normal 5 4 11" xfId="2844" xr:uid="{8594C794-72A0-489B-9483-BC618BD60D16}"/>
    <cellStyle name="Normal 5 4 2" xfId="94" xr:uid="{2785AE40-3911-4A80-8E39-73FEB70108D6}"/>
    <cellStyle name="Normal 5 4 2 2" xfId="95" xr:uid="{567E3116-D3C2-4125-B669-53C01D895C3E}"/>
    <cellStyle name="Normal 5 4 2 2 2" xfId="295" xr:uid="{FF6DE4B5-DA9F-4202-8643-1FFE708D8645}"/>
    <cellStyle name="Normal 5 4 2 2 2 2" xfId="531" xr:uid="{1EF03EED-E1AA-4964-B36F-94251F78A0A0}"/>
    <cellStyle name="Normal 5 4 2 2 2 2 2" xfId="532" xr:uid="{5D2B45E0-5276-4564-95E6-CC364FE5A2C1}"/>
    <cellStyle name="Normal 5 4 2 2 2 2 2 2" xfId="1178" xr:uid="{FBE908EC-D359-42DF-9223-AB78C8B3F69A}"/>
    <cellStyle name="Normal 5 4 2 2 2 2 2 2 2" xfId="1179" xr:uid="{9E682B9F-02B0-47BF-AF5E-126591A88B30}"/>
    <cellStyle name="Normal 5 4 2 2 2 2 2 3" xfId="1180" xr:uid="{B226FDC9-53EF-4A61-82D0-40DDBCC154B7}"/>
    <cellStyle name="Normal 5 4 2 2 2 2 3" xfId="1181" xr:uid="{201BB023-C28C-433E-82F0-29F67AF9861A}"/>
    <cellStyle name="Normal 5 4 2 2 2 2 3 2" xfId="1182" xr:uid="{1EF74BA4-72C1-4C34-BC0D-FF6273D0F848}"/>
    <cellStyle name="Normal 5 4 2 2 2 2 4" xfId="1183" xr:uid="{70186B1F-6769-4970-A752-BEB3EC33F8BB}"/>
    <cellStyle name="Normal 5 4 2 2 2 3" xfId="533" xr:uid="{AF66B9B3-39C1-44F1-BABD-26860FE728B8}"/>
    <cellStyle name="Normal 5 4 2 2 2 3 2" xfId="1184" xr:uid="{9114588E-6711-4854-93AB-EED53872E9C6}"/>
    <cellStyle name="Normal 5 4 2 2 2 3 2 2" xfId="1185" xr:uid="{2D3DBB67-6BA1-4630-B45F-C641BF5444A7}"/>
    <cellStyle name="Normal 5 4 2 2 2 3 3" xfId="1186" xr:uid="{CF65E677-DFB1-4C13-B339-EDBF95879221}"/>
    <cellStyle name="Normal 5 4 2 2 2 3 4" xfId="2845" xr:uid="{1FD490F8-4510-41D2-BA4B-E617915BFAD0}"/>
    <cellStyle name="Normal 5 4 2 2 2 4" xfId="1187" xr:uid="{B88394A5-C968-49EC-9418-E537F80F7D2C}"/>
    <cellStyle name="Normal 5 4 2 2 2 4 2" xfId="1188" xr:uid="{68C1232B-DFF5-4DC3-9653-169CE29C81D9}"/>
    <cellStyle name="Normal 5 4 2 2 2 5" xfId="1189" xr:uid="{5D2B3897-ECB5-4588-AD38-AA9AC4DF04A7}"/>
    <cellStyle name="Normal 5 4 2 2 2 6" xfId="2846" xr:uid="{BB53AC0C-D656-4797-BECD-AE8387035D41}"/>
    <cellStyle name="Normal 5 4 2 2 3" xfId="296" xr:uid="{A67EAF95-74E7-40CA-B85E-A06EB7261F1A}"/>
    <cellStyle name="Normal 5 4 2 2 3 2" xfId="534" xr:uid="{BF5F0BAA-B218-4126-83E6-97C787E7DF9C}"/>
    <cellStyle name="Normal 5 4 2 2 3 2 2" xfId="535" xr:uid="{6607BB5B-A921-4042-A17C-63A52F01D990}"/>
    <cellStyle name="Normal 5 4 2 2 3 2 2 2" xfId="1190" xr:uid="{800B5705-F4DE-4047-B8BE-76B946B15F0F}"/>
    <cellStyle name="Normal 5 4 2 2 3 2 2 2 2" xfId="1191" xr:uid="{570DE46A-9174-4F4F-BAE1-06E8550676C4}"/>
    <cellStyle name="Normal 5 4 2 2 3 2 2 3" xfId="1192" xr:uid="{3E21D37C-686D-4784-BCB1-9ABFA058E562}"/>
    <cellStyle name="Normal 5 4 2 2 3 2 3" xfId="1193" xr:uid="{17F7314E-CD9F-4DC2-8054-EA6D52D5503B}"/>
    <cellStyle name="Normal 5 4 2 2 3 2 3 2" xfId="1194" xr:uid="{2B93921F-EB9A-4483-A659-703227B1EAE8}"/>
    <cellStyle name="Normal 5 4 2 2 3 2 4" xfId="1195" xr:uid="{0ED882B8-F2DE-48B6-A741-33EF696517D0}"/>
    <cellStyle name="Normal 5 4 2 2 3 3" xfId="536" xr:uid="{2984C2D1-40FB-4B27-B9B4-1BF44393A7AD}"/>
    <cellStyle name="Normal 5 4 2 2 3 3 2" xfId="1196" xr:uid="{02C0E96E-B15B-4517-BEAE-CFA89AEF157C}"/>
    <cellStyle name="Normal 5 4 2 2 3 3 2 2" xfId="1197" xr:uid="{DA9B1840-3BAF-4C1D-9592-1E8F9FD256BD}"/>
    <cellStyle name="Normal 5 4 2 2 3 3 3" xfId="1198" xr:uid="{A143FA9B-095D-42AD-9A37-FC9C6C3578DE}"/>
    <cellStyle name="Normal 5 4 2 2 3 4" xfId="1199" xr:uid="{E20F8B1F-2960-4E7F-9FB8-F769B44652AD}"/>
    <cellStyle name="Normal 5 4 2 2 3 4 2" xfId="1200" xr:uid="{ECC2FD5D-C84C-4D74-B613-F9996535AFD2}"/>
    <cellStyle name="Normal 5 4 2 2 3 5" xfId="1201" xr:uid="{BBA09E76-D167-469C-88E4-077F7344ADD0}"/>
    <cellStyle name="Normal 5 4 2 2 4" xfId="537" xr:uid="{386AEB81-1852-4459-8A49-504FE0597B8E}"/>
    <cellStyle name="Normal 5 4 2 2 4 2" xfId="538" xr:uid="{43D3314C-C7EF-4364-B3A0-CC294325008A}"/>
    <cellStyle name="Normal 5 4 2 2 4 2 2" xfId="1202" xr:uid="{104D075D-33C3-45A7-B5F5-5E8F6ECDFC30}"/>
    <cellStyle name="Normal 5 4 2 2 4 2 2 2" xfId="1203" xr:uid="{CDE7AD27-7D50-40BA-84A9-3B4353D103F2}"/>
    <cellStyle name="Normal 5 4 2 2 4 2 3" xfId="1204" xr:uid="{DE2C7A70-D66D-43B8-A4B6-1BB172D53951}"/>
    <cellStyle name="Normal 5 4 2 2 4 3" xfId="1205" xr:uid="{01C98680-705D-4CAB-96E9-5EE8F46B410C}"/>
    <cellStyle name="Normal 5 4 2 2 4 3 2" xfId="1206" xr:uid="{DDF15D3B-8443-4AFB-9851-A71C0D668191}"/>
    <cellStyle name="Normal 5 4 2 2 4 4" xfId="1207" xr:uid="{E73045BE-C540-4562-A975-38BF70CE0FC0}"/>
    <cellStyle name="Normal 5 4 2 2 5" xfId="539" xr:uid="{55538D79-7BE8-47F7-A811-EDEDEB29D895}"/>
    <cellStyle name="Normal 5 4 2 2 5 2" xfId="1208" xr:uid="{4D1194A2-4A22-4FBC-B6A1-421F47E635C3}"/>
    <cellStyle name="Normal 5 4 2 2 5 2 2" xfId="1209" xr:uid="{11346A30-5FD7-428D-B35A-877780650361}"/>
    <cellStyle name="Normal 5 4 2 2 5 3" xfId="1210" xr:uid="{283E63A7-6191-4D72-AA5E-C56583D26066}"/>
    <cellStyle name="Normal 5 4 2 2 5 4" xfId="2847" xr:uid="{BD3F0248-3F5A-4D72-BFAE-802A4AFC8BF8}"/>
    <cellStyle name="Normal 5 4 2 2 6" xfId="1211" xr:uid="{67395641-8CF2-41DF-B3E1-CC12E8EB4569}"/>
    <cellStyle name="Normal 5 4 2 2 6 2" xfId="1212" xr:uid="{7656682B-EAE0-46A0-9AEB-657D7186AF2D}"/>
    <cellStyle name="Normal 5 4 2 2 7" xfId="1213" xr:uid="{00B69029-E0E9-4755-8F57-B1ECEA666D24}"/>
    <cellStyle name="Normal 5 4 2 2 8" xfId="2848" xr:uid="{83D3F289-A032-45FE-9959-4BA4C3E7618D}"/>
    <cellStyle name="Normal 5 4 2 3" xfId="297" xr:uid="{46622836-1A87-48FA-A04F-77A1878537AB}"/>
    <cellStyle name="Normal 5 4 2 3 2" xfId="540" xr:uid="{BF954451-77C6-43E2-A36B-3F6AB6ED890A}"/>
    <cellStyle name="Normal 5 4 2 3 2 2" xfId="541" xr:uid="{F3C1C0BE-71E5-400F-81DF-325BA4A979E0}"/>
    <cellStyle name="Normal 5 4 2 3 2 2 2" xfId="1214" xr:uid="{2BB7B48E-114F-4D6C-9034-98C771A301F9}"/>
    <cellStyle name="Normal 5 4 2 3 2 2 2 2" xfId="1215" xr:uid="{36E4C42A-3249-4497-87C1-06C52FCB6FEE}"/>
    <cellStyle name="Normal 5 4 2 3 2 2 3" xfId="1216" xr:uid="{0C0E9B9E-408D-4161-A469-784B26B57ACD}"/>
    <cellStyle name="Normal 5 4 2 3 2 3" xfId="1217" xr:uid="{B219E228-EC76-4FFF-A019-9E790413B5A5}"/>
    <cellStyle name="Normal 5 4 2 3 2 3 2" xfId="1218" xr:uid="{CC064FEE-4461-4F25-A4A1-CC3C1F2EF916}"/>
    <cellStyle name="Normal 5 4 2 3 2 4" xfId="1219" xr:uid="{2013B4D6-1E43-494C-BA66-E82C398F3CC5}"/>
    <cellStyle name="Normal 5 4 2 3 3" xfId="542" xr:uid="{325E1396-D62F-42A1-9D06-899BF6297E9F}"/>
    <cellStyle name="Normal 5 4 2 3 3 2" xfId="1220" xr:uid="{AA3DBA0C-B38A-457F-8664-65EA28E01E59}"/>
    <cellStyle name="Normal 5 4 2 3 3 2 2" xfId="1221" xr:uid="{BA264CB2-2368-4483-A225-CA5A52A9A6CE}"/>
    <cellStyle name="Normal 5 4 2 3 3 3" xfId="1222" xr:uid="{858C5A58-C349-429A-A992-4DBDB95A4134}"/>
    <cellStyle name="Normal 5 4 2 3 3 4" xfId="2849" xr:uid="{3ABC1B0D-D68D-4C5B-AF3C-B7C3E951646E}"/>
    <cellStyle name="Normal 5 4 2 3 4" xfId="1223" xr:uid="{1BABBA3F-B9A0-4BD3-9ABF-F38D4103129F}"/>
    <cellStyle name="Normal 5 4 2 3 4 2" xfId="1224" xr:uid="{3DB7D2BE-AF78-45AD-AFD3-36BD70963C6D}"/>
    <cellStyle name="Normal 5 4 2 3 5" xfId="1225" xr:uid="{2B1DF883-9495-43CE-8522-528A6A83D7CF}"/>
    <cellStyle name="Normal 5 4 2 3 6" xfId="2850" xr:uid="{6EF3AC8E-080B-41C0-9A9D-FBAA4227193F}"/>
    <cellStyle name="Normal 5 4 2 4" xfId="298" xr:uid="{D953DA2B-892A-4633-B3D7-E0C576951707}"/>
    <cellStyle name="Normal 5 4 2 4 2" xfId="543" xr:uid="{31E04BBA-042D-4D58-9EAD-F9253BA5441E}"/>
    <cellStyle name="Normal 5 4 2 4 2 2" xfId="544" xr:uid="{FA040925-0232-43E9-8530-84B300D3F69A}"/>
    <cellStyle name="Normal 5 4 2 4 2 2 2" xfId="1226" xr:uid="{C60F7C72-FF32-4C0B-8DBD-E79CBB573E33}"/>
    <cellStyle name="Normal 5 4 2 4 2 2 2 2" xfId="1227" xr:uid="{9BBCA4D9-9437-4560-B41F-49DB917F14BA}"/>
    <cellStyle name="Normal 5 4 2 4 2 2 3" xfId="1228" xr:uid="{43A8FDBA-EE9E-45D6-B491-02D105F82767}"/>
    <cellStyle name="Normal 5 4 2 4 2 3" xfId="1229" xr:uid="{A9D257C5-1A16-4B35-B31B-CCDCB2F85741}"/>
    <cellStyle name="Normal 5 4 2 4 2 3 2" xfId="1230" xr:uid="{97A7EE6F-B9AD-4E64-AB37-B98B68388EF4}"/>
    <cellStyle name="Normal 5 4 2 4 2 4" xfId="1231" xr:uid="{20C699B5-731F-463F-8F33-CDFA9B57187A}"/>
    <cellStyle name="Normal 5 4 2 4 3" xfId="545" xr:uid="{6607D741-EDF5-4861-B05C-32831CA285EE}"/>
    <cellStyle name="Normal 5 4 2 4 3 2" xfId="1232" xr:uid="{F4B53710-B8F3-460B-9672-CB22C6E124A9}"/>
    <cellStyle name="Normal 5 4 2 4 3 2 2" xfId="1233" xr:uid="{244985EF-F865-4AA7-A60D-1F07EC5E2865}"/>
    <cellStyle name="Normal 5 4 2 4 3 3" xfId="1234" xr:uid="{E3AC7325-3569-4CBC-BA2C-7FB2850A0F12}"/>
    <cellStyle name="Normal 5 4 2 4 4" xfId="1235" xr:uid="{E89F7546-C439-4F89-B518-1BD10ED62379}"/>
    <cellStyle name="Normal 5 4 2 4 4 2" xfId="1236" xr:uid="{3D8DA79E-AD87-47A5-9E3E-32115B0F461B}"/>
    <cellStyle name="Normal 5 4 2 4 5" xfId="1237" xr:uid="{B22A89D0-82EB-42D0-9193-E339873CD401}"/>
    <cellStyle name="Normal 5 4 2 5" xfId="299" xr:uid="{7AB6ABEE-F2C1-4F85-95F1-650A40E885F8}"/>
    <cellStyle name="Normal 5 4 2 5 2" xfId="546" xr:uid="{4D0F590D-45A7-4F92-9C07-65213B710C9C}"/>
    <cellStyle name="Normal 5 4 2 5 2 2" xfId="1238" xr:uid="{4B3DC7C8-D426-42EF-ABE6-0D8F6F8A9036}"/>
    <cellStyle name="Normal 5 4 2 5 2 2 2" xfId="1239" xr:uid="{1598ACF0-CFCF-4FD8-A88A-6D518541C386}"/>
    <cellStyle name="Normal 5 4 2 5 2 3" xfId="1240" xr:uid="{5236772A-E698-458A-A512-32615B1470C9}"/>
    <cellStyle name="Normal 5 4 2 5 3" xfId="1241" xr:uid="{21E4FADC-FF2F-489A-B561-DA6AF9884248}"/>
    <cellStyle name="Normal 5 4 2 5 3 2" xfId="1242" xr:uid="{896F8EF9-1841-4213-BF6B-12EC50D5868E}"/>
    <cellStyle name="Normal 5 4 2 5 4" xfId="1243" xr:uid="{8AAF6E81-A326-4E89-9118-9E64F645C9D4}"/>
    <cellStyle name="Normal 5 4 2 6" xfId="547" xr:uid="{E754761B-AF4C-42D6-A7CB-B7C021E06165}"/>
    <cellStyle name="Normal 5 4 2 6 2" xfId="1244" xr:uid="{A28302CC-BA6C-4952-A9F2-300B3FF55B0F}"/>
    <cellStyle name="Normal 5 4 2 6 2 2" xfId="1245" xr:uid="{12A71BC3-26A0-4E8E-80A3-32E3B3F54EC3}"/>
    <cellStyle name="Normal 5 4 2 6 2 3" xfId="4420" xr:uid="{A680B3DF-F6BE-4E24-AD8D-E7C470DC049D}"/>
    <cellStyle name="Normal 5 4 2 6 3" xfId="1246" xr:uid="{5E1CCFB0-F603-4865-BE88-DEFB7887DE59}"/>
    <cellStyle name="Normal 5 4 2 6 4" xfId="2851" xr:uid="{AC5DECE0-F0EF-41EE-BB86-AD78763EF3F1}"/>
    <cellStyle name="Normal 5 4 2 6 4 2" xfId="4585" xr:uid="{E8FF81B8-20B3-41B3-91BB-59EBFA307D0F}"/>
    <cellStyle name="Normal 5 4 2 6 4 3" xfId="4684" xr:uid="{5C1D9D6A-DDA3-4145-8808-45FCF9564665}"/>
    <cellStyle name="Normal 5 4 2 6 4 4" xfId="4612" xr:uid="{9EB11BB5-B640-465C-A19A-A7D4F13E3EA5}"/>
    <cellStyle name="Normal 5 4 2 7" xfId="1247" xr:uid="{C50F8CAC-66A3-48AF-81A5-D42DF62E9ABF}"/>
    <cellStyle name="Normal 5 4 2 7 2" xfId="1248" xr:uid="{16AC1835-B7B5-4F61-B33D-C170560D6C0D}"/>
    <cellStyle name="Normal 5 4 2 8" xfId="1249" xr:uid="{EFBB9145-E972-4A7B-82A9-8BE6CB8E360F}"/>
    <cellStyle name="Normal 5 4 2 9" xfId="2852" xr:uid="{6B065C5A-8653-4CC5-8A75-EF06925AEEA3}"/>
    <cellStyle name="Normal 5 4 3" xfId="96" xr:uid="{B67C2302-49A0-48D0-ABB1-9720DA9AE1AA}"/>
    <cellStyle name="Normal 5 4 3 2" xfId="97" xr:uid="{C00B1523-1623-4FB0-AFBC-BD6AA73F6176}"/>
    <cellStyle name="Normal 5 4 3 2 2" xfId="548" xr:uid="{9E7375F4-F673-4C43-8DAA-2680558DFA14}"/>
    <cellStyle name="Normal 5 4 3 2 2 2" xfId="549" xr:uid="{D1883566-CFC9-4978-90F9-1BF597301D99}"/>
    <cellStyle name="Normal 5 4 3 2 2 2 2" xfId="1250" xr:uid="{44B4A04E-F212-4596-B081-997BE1919964}"/>
    <cellStyle name="Normal 5 4 3 2 2 2 2 2" xfId="1251" xr:uid="{DAE1BB4A-866D-4374-94DC-B6823200817F}"/>
    <cellStyle name="Normal 5 4 3 2 2 2 3" xfId="1252" xr:uid="{E615DC6B-5CB6-40A0-AB24-CBFEBB34C5E5}"/>
    <cellStyle name="Normal 5 4 3 2 2 3" xfId="1253" xr:uid="{E10E7691-0525-4944-A2F1-E27A19A72CD5}"/>
    <cellStyle name="Normal 5 4 3 2 2 3 2" xfId="1254" xr:uid="{2FE431BA-05D9-451F-B13B-33B3B93E572D}"/>
    <cellStyle name="Normal 5 4 3 2 2 4" xfId="1255" xr:uid="{A019A837-4BE3-4394-AEE2-C5A85317B926}"/>
    <cellStyle name="Normal 5 4 3 2 3" xfId="550" xr:uid="{57BEB973-E6C3-4E48-A115-ADCD8FB9E5EB}"/>
    <cellStyle name="Normal 5 4 3 2 3 2" xfId="1256" xr:uid="{AF3CF9F4-BE63-498D-BC66-54C7C1A46BEE}"/>
    <cellStyle name="Normal 5 4 3 2 3 2 2" xfId="1257" xr:uid="{40B11A83-4397-457B-A17E-C8B753386A9A}"/>
    <cellStyle name="Normal 5 4 3 2 3 3" xfId="1258" xr:uid="{82A0D301-006F-4DFC-A33F-C6C3630C1542}"/>
    <cellStyle name="Normal 5 4 3 2 3 4" xfId="2853" xr:uid="{F43AFD05-1679-4BD2-812E-14A0A2548BC2}"/>
    <cellStyle name="Normal 5 4 3 2 4" xfId="1259" xr:uid="{596B7F89-D7FB-4C1B-B9D2-6A8EB64286DE}"/>
    <cellStyle name="Normal 5 4 3 2 4 2" xfId="1260" xr:uid="{C28CEB05-0C9E-4326-B50C-5F1D9192944E}"/>
    <cellStyle name="Normal 5 4 3 2 5" xfId="1261" xr:uid="{A9C922CB-A3F6-4D3B-9475-983BF0AA69CB}"/>
    <cellStyle name="Normal 5 4 3 2 6" xfId="2854" xr:uid="{B44F2C38-6B32-4CB0-8DFF-EA3C278F56E9}"/>
    <cellStyle name="Normal 5 4 3 3" xfId="300" xr:uid="{B77943FB-A9B9-47F1-BD24-39FF4A30454B}"/>
    <cellStyle name="Normal 5 4 3 3 2" xfId="551" xr:uid="{D6CA640A-9829-4229-B9EE-14A41C24CA4F}"/>
    <cellStyle name="Normal 5 4 3 3 2 2" xfId="552" xr:uid="{47894C21-2CB4-4474-8FDB-099E5ED6AF8D}"/>
    <cellStyle name="Normal 5 4 3 3 2 2 2" xfId="1262" xr:uid="{4AC076B5-DF71-477C-B583-D03C4F5F5960}"/>
    <cellStyle name="Normal 5 4 3 3 2 2 2 2" xfId="1263" xr:uid="{6ADDD8D6-B82A-4DEC-B909-A27C1F017CA8}"/>
    <cellStyle name="Normal 5 4 3 3 2 2 3" xfId="1264" xr:uid="{6E53E165-5643-47AA-BF65-F2884EC1A412}"/>
    <cellStyle name="Normal 5 4 3 3 2 3" xfId="1265" xr:uid="{B291A9E6-07A3-4744-9568-348159A81BE0}"/>
    <cellStyle name="Normal 5 4 3 3 2 3 2" xfId="1266" xr:uid="{D44A81B9-5E41-49C9-9520-1D7E5001CDCA}"/>
    <cellStyle name="Normal 5 4 3 3 2 4" xfId="1267" xr:uid="{CCEA463D-34C6-4C80-AFF5-6CC3CDBB9746}"/>
    <cellStyle name="Normal 5 4 3 3 3" xfId="553" xr:uid="{A42A5CE9-5168-46DB-BA7B-F7EF91022B5F}"/>
    <cellStyle name="Normal 5 4 3 3 3 2" xfId="1268" xr:uid="{26BEC75A-CB0C-4B86-B9E0-07B03B7D3B25}"/>
    <cellStyle name="Normal 5 4 3 3 3 2 2" xfId="1269" xr:uid="{17B18D39-C7E8-4F70-A5D5-AC7349216BEB}"/>
    <cellStyle name="Normal 5 4 3 3 3 3" xfId="1270" xr:uid="{D6553D9B-DAB2-4F89-8D38-529A2674F880}"/>
    <cellStyle name="Normal 5 4 3 3 4" xfId="1271" xr:uid="{AA50A9FE-C436-4164-8901-7860D30CBE45}"/>
    <cellStyle name="Normal 5 4 3 3 4 2" xfId="1272" xr:uid="{E2129A82-FF2B-4250-A539-8C6ECA4760B7}"/>
    <cellStyle name="Normal 5 4 3 3 5" xfId="1273" xr:uid="{DF402F1A-7D7F-4672-ACB2-C98FB6263D17}"/>
    <cellStyle name="Normal 5 4 3 4" xfId="301" xr:uid="{A8290684-94D4-4F23-98F6-E5CD6A14EB2C}"/>
    <cellStyle name="Normal 5 4 3 4 2" xfId="554" xr:uid="{F671E2B4-290F-4F75-B3FD-6D1C5146DF3C}"/>
    <cellStyle name="Normal 5 4 3 4 2 2" xfId="1274" xr:uid="{C2144237-B5B2-4420-8654-8CFA08FF0BCA}"/>
    <cellStyle name="Normal 5 4 3 4 2 2 2" xfId="1275" xr:uid="{B2D15E23-D6AE-4055-8260-EBC3EAB15BBE}"/>
    <cellStyle name="Normal 5 4 3 4 2 3" xfId="1276" xr:uid="{1D8FD89D-47DA-421D-A0CA-4653E974D2E7}"/>
    <cellStyle name="Normal 5 4 3 4 3" xfId="1277" xr:uid="{79AD9EF6-2EF8-4FE7-9258-A6976D0C4EDC}"/>
    <cellStyle name="Normal 5 4 3 4 3 2" xfId="1278" xr:uid="{DF223415-7553-4675-B226-8051FA55A641}"/>
    <cellStyle name="Normal 5 4 3 4 4" xfId="1279" xr:uid="{E02C202D-13A6-442A-AE77-1363540C8CDA}"/>
    <cellStyle name="Normal 5 4 3 5" xfId="555" xr:uid="{5EC389EE-D7F3-4501-B73C-D6E3687FA18F}"/>
    <cellStyle name="Normal 5 4 3 5 2" xfId="1280" xr:uid="{F2F71CC7-30F3-40CA-B388-AD11B56652BB}"/>
    <cellStyle name="Normal 5 4 3 5 2 2" xfId="1281" xr:uid="{CCC74B03-6CF4-4996-9C56-FB7FF81B35DA}"/>
    <cellStyle name="Normal 5 4 3 5 3" xfId="1282" xr:uid="{9C1D4213-3122-4D5D-93AB-F036B5A07556}"/>
    <cellStyle name="Normal 5 4 3 5 4" xfId="2855" xr:uid="{D9806AE7-5DCB-456C-A1C6-C2B6985D67B6}"/>
    <cellStyle name="Normal 5 4 3 6" xfId="1283" xr:uid="{4105D642-CEB0-4D0D-B267-9A9D0BDE7111}"/>
    <cellStyle name="Normal 5 4 3 6 2" xfId="1284" xr:uid="{28E30C79-BB9C-47F5-BA5E-F72033469D7A}"/>
    <cellStyle name="Normal 5 4 3 7" xfId="1285" xr:uid="{4BC61359-8A5E-440B-83C1-A6306AAB09C1}"/>
    <cellStyle name="Normal 5 4 3 8" xfId="2856" xr:uid="{D83C1328-EA2A-49D8-9BB2-04484D15AA54}"/>
    <cellStyle name="Normal 5 4 4" xfId="98" xr:uid="{067F1B64-5D55-43C5-AF37-D5C7649E0C52}"/>
    <cellStyle name="Normal 5 4 4 2" xfId="447" xr:uid="{5B6D70D4-C36B-41DC-BB20-D1A89A62F176}"/>
    <cellStyle name="Normal 5 4 4 2 2" xfId="556" xr:uid="{EEB8E9F3-2DF8-41B8-95D5-43CE6A107504}"/>
    <cellStyle name="Normal 5 4 4 2 2 2" xfId="1286" xr:uid="{35F02E82-9923-403A-BA7D-BA5BF6B2FF42}"/>
    <cellStyle name="Normal 5 4 4 2 2 2 2" xfId="1287" xr:uid="{F7774636-31ED-4092-9B2E-B510FD813703}"/>
    <cellStyle name="Normal 5 4 4 2 2 3" xfId="1288" xr:uid="{FC2086A2-03A3-4DB8-9C18-FB9E3F1AA4C3}"/>
    <cellStyle name="Normal 5 4 4 2 2 4" xfId="2857" xr:uid="{9074835B-7B9D-42A7-A8BB-74A70F530188}"/>
    <cellStyle name="Normal 5 4 4 2 3" xfId="1289" xr:uid="{BDB2E6D0-6E33-4394-B2FE-8A5942A69B12}"/>
    <cellStyle name="Normal 5 4 4 2 3 2" xfId="1290" xr:uid="{EC0862FB-B56E-4DD7-9721-232D27A014ED}"/>
    <cellStyle name="Normal 5 4 4 2 4" xfId="1291" xr:uid="{A124B276-22F7-4AF6-ABC7-1D119811D107}"/>
    <cellStyle name="Normal 5 4 4 2 5" xfId="2858" xr:uid="{348D3F3E-90D9-4127-B9AE-A486EC99D410}"/>
    <cellStyle name="Normal 5 4 4 3" xfId="557" xr:uid="{AE54FDC7-F141-4948-92D1-F43AFF99420A}"/>
    <cellStyle name="Normal 5 4 4 3 2" xfId="1292" xr:uid="{3CFAD0FD-3BD5-40FD-883B-442112F9159E}"/>
    <cellStyle name="Normal 5 4 4 3 2 2" xfId="1293" xr:uid="{FABA431A-0784-4B47-8424-EDC7AAD63536}"/>
    <cellStyle name="Normal 5 4 4 3 3" xfId="1294" xr:uid="{34EADE8C-33D4-4BC9-84B4-13CDCF29723A}"/>
    <cellStyle name="Normal 5 4 4 3 4" xfId="2859" xr:uid="{9DB3B089-13AC-445D-BE31-886DBD50FAD2}"/>
    <cellStyle name="Normal 5 4 4 4" xfId="1295" xr:uid="{07DCB100-BC88-4C34-9373-AC4DECE0BBD6}"/>
    <cellStyle name="Normal 5 4 4 4 2" xfId="1296" xr:uid="{A830ADCB-B597-4FB9-AD61-5FD720462A26}"/>
    <cellStyle name="Normal 5 4 4 4 3" xfId="2860" xr:uid="{9815644B-81B3-4D9F-8134-38671D692252}"/>
    <cellStyle name="Normal 5 4 4 4 4" xfId="2861" xr:uid="{35195B75-9813-4160-8D36-8FD6D88DE4A0}"/>
    <cellStyle name="Normal 5 4 4 5" xfId="1297" xr:uid="{17FDCF6C-6643-4390-AA8E-FE0EF0B76430}"/>
    <cellStyle name="Normal 5 4 4 6" xfId="2862" xr:uid="{FB6F998C-0D60-4248-9485-F92878CE522D}"/>
    <cellStyle name="Normal 5 4 4 7" xfId="2863" xr:uid="{F16083D8-A4A7-481F-86BA-0B1E69E5A0AD}"/>
    <cellStyle name="Normal 5 4 5" xfId="302" xr:uid="{3F61F65B-2869-4115-983A-F274A24FF831}"/>
    <cellStyle name="Normal 5 4 5 2" xfId="558" xr:uid="{DCD4AE85-9CF3-48AA-87E9-1311ED6539A0}"/>
    <cellStyle name="Normal 5 4 5 2 2" xfId="559" xr:uid="{FB497FC9-32FD-45DB-92B2-435D5FB0D6F2}"/>
    <cellStyle name="Normal 5 4 5 2 2 2" xfId="1298" xr:uid="{63A6A70C-061A-44BB-8336-52E60597A28A}"/>
    <cellStyle name="Normal 5 4 5 2 2 2 2" xfId="1299" xr:uid="{3D09FC79-66F6-4A57-A2FD-2C603017D0E1}"/>
    <cellStyle name="Normal 5 4 5 2 2 3" xfId="1300" xr:uid="{5DC5D1A8-2535-46BB-ABF0-FFD0A5138E05}"/>
    <cellStyle name="Normal 5 4 5 2 3" xfId="1301" xr:uid="{2EA38925-BE8A-47A2-B25B-0FEC9EE52D5B}"/>
    <cellStyle name="Normal 5 4 5 2 3 2" xfId="1302" xr:uid="{7A05FE34-3BA3-498E-803A-2194F508F2A5}"/>
    <cellStyle name="Normal 5 4 5 2 4" xfId="1303" xr:uid="{ED21A928-3DDB-47B5-980A-8DF76979711B}"/>
    <cellStyle name="Normal 5 4 5 3" xfId="560" xr:uid="{53FF0F24-1E14-4B24-953E-6DD695CBB26F}"/>
    <cellStyle name="Normal 5 4 5 3 2" xfId="1304" xr:uid="{72967F27-0EE9-4FB0-B928-BAE5F3EA2465}"/>
    <cellStyle name="Normal 5 4 5 3 2 2" xfId="1305" xr:uid="{9D7BE93F-EA31-43A6-A1E3-B83BAAE4C617}"/>
    <cellStyle name="Normal 5 4 5 3 3" xfId="1306" xr:uid="{A5EFF6E4-92EB-41C5-B563-4A94E9B1959A}"/>
    <cellStyle name="Normal 5 4 5 3 4" xfId="2864" xr:uid="{4BA58FA0-C6E6-4CFF-87FB-3E31AF021336}"/>
    <cellStyle name="Normal 5 4 5 4" xfId="1307" xr:uid="{2CE27D5E-AD29-4960-8DA0-6031BED64FD3}"/>
    <cellStyle name="Normal 5 4 5 4 2" xfId="1308" xr:uid="{1B79050C-2E02-45A8-A8DC-8A5E13017537}"/>
    <cellStyle name="Normal 5 4 5 5" xfId="1309" xr:uid="{4E9E49A8-1F31-4CA2-B002-2DA20179AF92}"/>
    <cellStyle name="Normal 5 4 5 6" xfId="2865" xr:uid="{1DB009AD-21DB-4E63-A6A9-54A00E3A7CE4}"/>
    <cellStyle name="Normal 5 4 6" xfId="303" xr:uid="{891994B5-A8CF-4886-B194-D75235BEFBE6}"/>
    <cellStyle name="Normal 5 4 6 2" xfId="561" xr:uid="{4D5DA2A1-A9B6-4C39-9A22-AB6653BE179B}"/>
    <cellStyle name="Normal 5 4 6 2 2" xfId="1310" xr:uid="{163FE362-DE47-4C77-B0D8-090880612DA6}"/>
    <cellStyle name="Normal 5 4 6 2 2 2" xfId="1311" xr:uid="{564440AB-EC30-4830-978A-77D345361404}"/>
    <cellStyle name="Normal 5 4 6 2 3" xfId="1312" xr:uid="{2341D3EE-83C1-404E-AA43-C445696C43EE}"/>
    <cellStyle name="Normal 5 4 6 2 4" xfId="2866" xr:uid="{058BA33B-E07A-4706-B729-6B6E2769CB55}"/>
    <cellStyle name="Normal 5 4 6 3" xfId="1313" xr:uid="{F2E43BD2-D9DA-4658-A0EA-C3B382EC43BF}"/>
    <cellStyle name="Normal 5 4 6 3 2" xfId="1314" xr:uid="{A6316545-5148-4688-AF8D-054D8634E28D}"/>
    <cellStyle name="Normal 5 4 6 4" xfId="1315" xr:uid="{9C680E77-C47E-4F62-B694-467C975AF8F0}"/>
    <cellStyle name="Normal 5 4 6 5" xfId="2867" xr:uid="{20FB6D69-85B1-4A46-9CEC-63725348E844}"/>
    <cellStyle name="Normal 5 4 7" xfId="562" xr:uid="{F418AF17-1186-4708-8758-7E66142FDDA8}"/>
    <cellStyle name="Normal 5 4 7 2" xfId="1316" xr:uid="{BB5DF668-72C3-4DEB-BA49-D57B1E0E0019}"/>
    <cellStyle name="Normal 5 4 7 2 2" xfId="1317" xr:uid="{C758D5B0-8349-4693-B316-AF5B40854570}"/>
    <cellStyle name="Normal 5 4 7 2 3" xfId="4419" xr:uid="{01E0AC55-0477-4DDB-AD59-1E3DE742048B}"/>
    <cellStyle name="Normal 5 4 7 3" xfId="1318" xr:uid="{B5EC7AD3-83D6-4D30-A5C8-1192433A34D4}"/>
    <cellStyle name="Normal 5 4 7 4" xfId="2868" xr:uid="{15C03D20-352B-4701-AEE9-C3F7DE46CA7A}"/>
    <cellStyle name="Normal 5 4 7 4 2" xfId="4584" xr:uid="{00A0A2EC-EC95-4296-962E-DD4B17E8BB97}"/>
    <cellStyle name="Normal 5 4 7 4 3" xfId="4685" xr:uid="{C712F8C8-DDD2-4064-952D-756C269FE788}"/>
    <cellStyle name="Normal 5 4 7 4 4" xfId="4611" xr:uid="{F56F5E90-8FE0-4AB3-9B2F-075DB6F324A1}"/>
    <cellStyle name="Normal 5 4 8" xfId="1319" xr:uid="{396C6F67-6018-4ACC-9FDB-50EF73D62311}"/>
    <cellStyle name="Normal 5 4 8 2" xfId="1320" xr:uid="{2053FC23-C56C-469C-A5A5-16A241584D1C}"/>
    <cellStyle name="Normal 5 4 8 3" xfId="2869" xr:uid="{A5BA464A-D9B2-414D-9FA1-F94AB47981BD}"/>
    <cellStyle name="Normal 5 4 8 4" xfId="2870" xr:uid="{8DD545E8-8FDA-4449-A9A0-6F7C14EB0E2C}"/>
    <cellStyle name="Normal 5 4 9" xfId="1321" xr:uid="{8DA83901-8A57-4F79-BBA3-D9B0FC95EA70}"/>
    <cellStyle name="Normal 5 5" xfId="99" xr:uid="{F87AA8FE-B3FB-453F-BC03-2453B6458975}"/>
    <cellStyle name="Normal 5 5 10" xfId="2871" xr:uid="{7007EE0D-0518-4927-8538-3743D12E1725}"/>
    <cellStyle name="Normal 5 5 11" xfId="2872" xr:uid="{D0580FA0-A56B-4A87-B0AC-58E15544A1E4}"/>
    <cellStyle name="Normal 5 5 2" xfId="100" xr:uid="{9FF79C12-A603-4841-8286-779C60686754}"/>
    <cellStyle name="Normal 5 5 2 2" xfId="101" xr:uid="{0CA9496F-68A8-4B7D-85F9-6D43ADE2ABD8}"/>
    <cellStyle name="Normal 5 5 2 2 2" xfId="304" xr:uid="{4A4E8054-8051-4433-A46F-F9E6272B3E64}"/>
    <cellStyle name="Normal 5 5 2 2 2 2" xfId="563" xr:uid="{77B74437-799D-417F-BE05-2A7980D9EF6E}"/>
    <cellStyle name="Normal 5 5 2 2 2 2 2" xfId="1322" xr:uid="{38EE74E0-8822-4FD2-8886-AECCCBFE3DF0}"/>
    <cellStyle name="Normal 5 5 2 2 2 2 2 2" xfId="1323" xr:uid="{3EAAD1BC-C2C2-478A-8C5E-6EBE04D3B09C}"/>
    <cellStyle name="Normal 5 5 2 2 2 2 3" xfId="1324" xr:uid="{883582DF-EAB5-4E82-BF04-8A96496F82F3}"/>
    <cellStyle name="Normal 5 5 2 2 2 2 4" xfId="2873" xr:uid="{F0FFFC73-0F3B-43EC-B062-E4C5FB28D783}"/>
    <cellStyle name="Normal 5 5 2 2 2 3" xfId="1325" xr:uid="{600747B2-E1CA-4EB9-97B1-342D027F985D}"/>
    <cellStyle name="Normal 5 5 2 2 2 3 2" xfId="1326" xr:uid="{FE62C597-8275-4F23-B831-6F569D8F926B}"/>
    <cellStyle name="Normal 5 5 2 2 2 3 3" xfId="2874" xr:uid="{EB6D7108-FA68-4392-A862-4FEAEE7759D1}"/>
    <cellStyle name="Normal 5 5 2 2 2 3 4" xfId="2875" xr:uid="{872B17FF-6F6D-4E5C-9B53-92E4C4916A1D}"/>
    <cellStyle name="Normal 5 5 2 2 2 4" xfId="1327" xr:uid="{9660B8C6-68AA-4350-AF85-7CD56B0BE69D}"/>
    <cellStyle name="Normal 5 5 2 2 2 5" xfId="2876" xr:uid="{2C0190EB-4533-439A-B1D2-9CDC9E07E6F3}"/>
    <cellStyle name="Normal 5 5 2 2 2 6" xfId="2877" xr:uid="{C8977364-D595-4492-9B82-36B4F7D12F93}"/>
    <cellStyle name="Normal 5 5 2 2 3" xfId="564" xr:uid="{9E568842-A9C3-4664-A576-D63E624F98F1}"/>
    <cellStyle name="Normal 5 5 2 2 3 2" xfId="1328" xr:uid="{5307BCC4-C79B-4D52-9625-14D5279AC778}"/>
    <cellStyle name="Normal 5 5 2 2 3 2 2" xfId="1329" xr:uid="{1E9FBE1D-A66A-44FD-92B4-D648C6ACD3E7}"/>
    <cellStyle name="Normal 5 5 2 2 3 2 3" xfId="2878" xr:uid="{F0A9D471-43C6-4F9C-AA6E-F0CCCC5D29B8}"/>
    <cellStyle name="Normal 5 5 2 2 3 2 4" xfId="2879" xr:uid="{B5D3AF2D-B2F2-4B9C-94FB-D94A82E361F6}"/>
    <cellStyle name="Normal 5 5 2 2 3 3" xfId="1330" xr:uid="{76DC0777-80B6-4594-9421-285357357768}"/>
    <cellStyle name="Normal 5 5 2 2 3 4" xfId="2880" xr:uid="{99587E09-71FD-4E37-A049-149BE5CD4197}"/>
    <cellStyle name="Normal 5 5 2 2 3 5" xfId="2881" xr:uid="{DF81DCCD-3863-42D0-B948-E091191D68A5}"/>
    <cellStyle name="Normal 5 5 2 2 4" xfId="1331" xr:uid="{7FA00442-5494-45E0-9329-4FA6BD3D577E}"/>
    <cellStyle name="Normal 5 5 2 2 4 2" xfId="1332" xr:uid="{D96EA042-4269-429A-91CF-B2713DC20619}"/>
    <cellStyle name="Normal 5 5 2 2 4 3" xfId="2882" xr:uid="{51D623D2-442C-4D55-9886-89F564A1BF81}"/>
    <cellStyle name="Normal 5 5 2 2 4 4" xfId="2883" xr:uid="{B76242CE-BA87-4BC0-A10B-ACFA9995E11D}"/>
    <cellStyle name="Normal 5 5 2 2 5" xfId="1333" xr:uid="{0CB26375-DE1D-4B0D-B295-FED96DF2FE64}"/>
    <cellStyle name="Normal 5 5 2 2 5 2" xfId="2884" xr:uid="{7E1CF6D8-5A16-4FDF-BBEE-8E6936AE9260}"/>
    <cellStyle name="Normal 5 5 2 2 5 3" xfId="2885" xr:uid="{CD8E4A77-EC25-4D44-A676-C5D263210D19}"/>
    <cellStyle name="Normal 5 5 2 2 5 4" xfId="2886" xr:uid="{871B5C48-5C38-4B59-B62D-BAD3CAAA39B2}"/>
    <cellStyle name="Normal 5 5 2 2 6" xfId="2887" xr:uid="{E6D0B062-65EC-4480-AB8A-E4DE1E7EB006}"/>
    <cellStyle name="Normal 5 5 2 2 7" xfId="2888" xr:uid="{0C86546F-0B52-4A78-8845-E7C555B5479F}"/>
    <cellStyle name="Normal 5 5 2 2 8" xfId="2889" xr:uid="{7FDD0711-A5A9-4DF8-BC38-B33D0AC22E91}"/>
    <cellStyle name="Normal 5 5 2 3" xfId="305" xr:uid="{4C1F63DB-88F2-444A-82A2-616CA47747C2}"/>
    <cellStyle name="Normal 5 5 2 3 2" xfId="565" xr:uid="{3438666C-3F6F-4DEA-9170-AA96562B7AC9}"/>
    <cellStyle name="Normal 5 5 2 3 2 2" xfId="566" xr:uid="{2C31A720-9416-492F-A543-66E5A4D4CCA8}"/>
    <cellStyle name="Normal 5 5 2 3 2 2 2" xfId="1334" xr:uid="{C5D459D0-5EEF-4486-B969-D7950CBCFEBF}"/>
    <cellStyle name="Normal 5 5 2 3 2 2 2 2" xfId="1335" xr:uid="{CF861658-F587-454F-9AF2-0E96B188CF4F}"/>
    <cellStyle name="Normal 5 5 2 3 2 2 3" xfId="1336" xr:uid="{B145727F-8385-42A5-A6C9-941D7DA51CA2}"/>
    <cellStyle name="Normal 5 5 2 3 2 3" xfId="1337" xr:uid="{685E560C-06FF-420F-85D8-645EE5A0FB64}"/>
    <cellStyle name="Normal 5 5 2 3 2 3 2" xfId="1338" xr:uid="{E0F46061-B2BB-442D-8D95-D78F5B6F3652}"/>
    <cellStyle name="Normal 5 5 2 3 2 4" xfId="1339" xr:uid="{D12AB581-3684-460B-A018-2C98072599AF}"/>
    <cellStyle name="Normal 5 5 2 3 3" xfId="567" xr:uid="{A39BE752-CF96-4C9B-A0CD-33A01CE59F70}"/>
    <cellStyle name="Normal 5 5 2 3 3 2" xfId="1340" xr:uid="{B35068DB-85C2-4530-A286-329F91FD35B1}"/>
    <cellStyle name="Normal 5 5 2 3 3 2 2" xfId="1341" xr:uid="{F38AD530-67EA-4B68-ACA5-6272EA843CC2}"/>
    <cellStyle name="Normal 5 5 2 3 3 3" xfId="1342" xr:uid="{6F044DB2-6704-49FF-8253-2D0C12F785EF}"/>
    <cellStyle name="Normal 5 5 2 3 3 4" xfId="2890" xr:uid="{DEDBC1B2-1346-4F73-9033-AEC0AA7D712F}"/>
    <cellStyle name="Normal 5 5 2 3 4" xfId="1343" xr:uid="{2FB7E67A-8319-4EAD-97FC-95E5B0D0C330}"/>
    <cellStyle name="Normal 5 5 2 3 4 2" xfId="1344" xr:uid="{5BFEBD19-5A25-4990-834D-C21E6D9DD050}"/>
    <cellStyle name="Normal 5 5 2 3 5" xfId="1345" xr:uid="{8EDBEB60-488B-49EA-BE3F-05629B66E382}"/>
    <cellStyle name="Normal 5 5 2 3 6" xfId="2891" xr:uid="{C1D76322-76DB-422E-A28F-337868794906}"/>
    <cellStyle name="Normal 5 5 2 4" xfId="306" xr:uid="{673FD598-A66E-4A63-906F-656F4D6CB0A3}"/>
    <cellStyle name="Normal 5 5 2 4 2" xfId="568" xr:uid="{3500BE23-0EF6-414D-B396-15E956839324}"/>
    <cellStyle name="Normal 5 5 2 4 2 2" xfId="1346" xr:uid="{D50E2466-0313-4680-926B-95F2FFA73B78}"/>
    <cellStyle name="Normal 5 5 2 4 2 2 2" xfId="1347" xr:uid="{8F407D13-FCD0-47B8-BA06-DAB4EA0AD5AD}"/>
    <cellStyle name="Normal 5 5 2 4 2 3" xfId="1348" xr:uid="{84D8529D-757A-4527-9774-FFD96D0805A0}"/>
    <cellStyle name="Normal 5 5 2 4 2 4" xfId="2892" xr:uid="{CFEA2FBA-15A1-4AF1-AED0-C81E746978D9}"/>
    <cellStyle name="Normal 5 5 2 4 3" xfId="1349" xr:uid="{1EE9C493-1D10-4964-9BB0-D36098AB0CBE}"/>
    <cellStyle name="Normal 5 5 2 4 3 2" xfId="1350" xr:uid="{4C1654E1-B09C-46D6-A8E9-A9B46F3FE218}"/>
    <cellStyle name="Normal 5 5 2 4 4" xfId="1351" xr:uid="{D305322F-CF46-4EDE-B51A-2C24440A7F98}"/>
    <cellStyle name="Normal 5 5 2 4 5" xfId="2893" xr:uid="{954ED081-134F-41C8-9370-E422EE582EC5}"/>
    <cellStyle name="Normal 5 5 2 5" xfId="307" xr:uid="{4D1A8B35-0B3B-43B6-BF2A-42D0B83632F2}"/>
    <cellStyle name="Normal 5 5 2 5 2" xfId="1352" xr:uid="{47D25E74-5EB5-4CE9-952B-862309994D25}"/>
    <cellStyle name="Normal 5 5 2 5 2 2" xfId="1353" xr:uid="{53B37B36-A250-4752-9B8D-28D4B8491E38}"/>
    <cellStyle name="Normal 5 5 2 5 3" xfId="1354" xr:uid="{12E1E840-47D1-408E-B050-90705EEB9E61}"/>
    <cellStyle name="Normal 5 5 2 5 4" xfId="2894" xr:uid="{2BB9A28F-EF07-41D7-A25B-5145933EED76}"/>
    <cellStyle name="Normal 5 5 2 6" xfId="1355" xr:uid="{0F04BF54-9D99-44BC-A8C5-607910B82E02}"/>
    <cellStyle name="Normal 5 5 2 6 2" xfId="1356" xr:uid="{3B315D69-B23B-4169-ABAD-6BFCF31D205E}"/>
    <cellStyle name="Normal 5 5 2 6 3" xfId="2895" xr:uid="{9A8B2AC0-E986-41D2-AD06-B2FA20B9999A}"/>
    <cellStyle name="Normal 5 5 2 6 4" xfId="2896" xr:uid="{DCBFF0BF-78AE-4D73-94DC-2D89B0A904B7}"/>
    <cellStyle name="Normal 5 5 2 7" xfId="1357" xr:uid="{370E7F8A-BBE8-4868-BCEB-CC690433CD0E}"/>
    <cellStyle name="Normal 5 5 2 8" xfId="2897" xr:uid="{DA969236-B4BE-4C29-969E-941B864DAC91}"/>
    <cellStyle name="Normal 5 5 2 9" xfId="2898" xr:uid="{C17F118E-2598-4EA2-8012-70570D0DFF14}"/>
    <cellStyle name="Normal 5 5 3" xfId="102" xr:uid="{5054D555-0FA0-45FB-874C-F7AB1C45DB3C}"/>
    <cellStyle name="Normal 5 5 3 2" xfId="103" xr:uid="{86848F38-BD95-4C14-84BB-DD61E85806FC}"/>
    <cellStyle name="Normal 5 5 3 2 2" xfId="569" xr:uid="{38CB6E1F-CB59-4E06-A07F-ED29BFADFFE9}"/>
    <cellStyle name="Normal 5 5 3 2 2 2" xfId="1358" xr:uid="{CBCFF808-BC7E-4817-85A1-9C2B93710B8E}"/>
    <cellStyle name="Normal 5 5 3 2 2 2 2" xfId="1359" xr:uid="{8AC86B22-626A-4AC5-9233-5C2F987BF665}"/>
    <cellStyle name="Normal 5 5 3 2 2 2 2 2" xfId="4469" xr:uid="{048BAFF7-BBCB-4A6F-BBCA-8AC46885D011}"/>
    <cellStyle name="Normal 5 5 3 2 2 2 3" xfId="4470" xr:uid="{8024CC74-9BBE-43AA-A2E5-950E656FB5AF}"/>
    <cellStyle name="Normal 5 5 3 2 2 3" xfId="1360" xr:uid="{FC3CA9E8-A6B5-4D4A-8492-03351A6D5ADC}"/>
    <cellStyle name="Normal 5 5 3 2 2 3 2" xfId="4471" xr:uid="{F754B44B-9A82-451D-AA64-D0AFDE41C67D}"/>
    <cellStyle name="Normal 5 5 3 2 2 4" xfId="2899" xr:uid="{EE57BEE2-895D-40B8-B1B3-BC4E5CB51B72}"/>
    <cellStyle name="Normal 5 5 3 2 3" xfId="1361" xr:uid="{1E789E0B-A072-458D-A695-AF5708B44C8A}"/>
    <cellStyle name="Normal 5 5 3 2 3 2" xfId="1362" xr:uid="{FA416DE1-2FF0-46B5-B118-B97050360A9F}"/>
    <cellStyle name="Normal 5 5 3 2 3 2 2" xfId="4472" xr:uid="{3D2103B1-24C1-4850-9B0A-71834F0BBCF4}"/>
    <cellStyle name="Normal 5 5 3 2 3 3" xfId="2900" xr:uid="{11795AB5-E0C3-483F-9D00-7869E62A90B2}"/>
    <cellStyle name="Normal 5 5 3 2 3 4" xfId="2901" xr:uid="{3CD019B1-191A-40D2-8F00-A4A8740200E0}"/>
    <cellStyle name="Normal 5 5 3 2 4" xfId="1363" xr:uid="{DD147D4E-DE76-410D-BB96-9B099BA4EFB5}"/>
    <cellStyle name="Normal 5 5 3 2 4 2" xfId="4473" xr:uid="{AC07DC3E-0457-45BF-A07C-EA497B583147}"/>
    <cellStyle name="Normal 5 5 3 2 5" xfId="2902" xr:uid="{4F61E566-A58B-42AE-8D7E-3CD32F9EDAB3}"/>
    <cellStyle name="Normal 5 5 3 2 6" xfId="2903" xr:uid="{F398814D-4C43-4146-BD18-7544FEAD4D32}"/>
    <cellStyle name="Normal 5 5 3 3" xfId="308" xr:uid="{D50DF784-9B93-43DB-9D0C-289759FB88EE}"/>
    <cellStyle name="Normal 5 5 3 3 2" xfId="1364" xr:uid="{E4FF5040-7F5E-41F5-9CDC-84D7B4D39012}"/>
    <cellStyle name="Normal 5 5 3 3 2 2" xfId="1365" xr:uid="{41D970BC-CD9D-4EA7-8DB7-BCB093C4F2AD}"/>
    <cellStyle name="Normal 5 5 3 3 2 2 2" xfId="4474" xr:uid="{80D0D337-75D6-4406-9563-BFE11F106F57}"/>
    <cellStyle name="Normal 5 5 3 3 2 3" xfId="2904" xr:uid="{A5B708D5-B65A-47D0-AC75-EA0E7DAD0AE0}"/>
    <cellStyle name="Normal 5 5 3 3 2 4" xfId="2905" xr:uid="{AE248DE4-BCAA-4865-9E91-4D986E5AEB81}"/>
    <cellStyle name="Normal 5 5 3 3 3" xfId="1366" xr:uid="{19B634E0-30FB-450B-BE75-5F532A012E41}"/>
    <cellStyle name="Normal 5 5 3 3 3 2" xfId="4475" xr:uid="{DF11FD54-2C9C-4BDA-8AD6-83A0E854D7C4}"/>
    <cellStyle name="Normal 5 5 3 3 4" xfId="2906" xr:uid="{E707CC1C-DD0D-49B2-9364-DA8316DAAD2F}"/>
    <cellStyle name="Normal 5 5 3 3 5" xfId="2907" xr:uid="{FDA93340-5BFE-4A38-A813-33F220532F14}"/>
    <cellStyle name="Normal 5 5 3 4" xfId="1367" xr:uid="{4178423B-7F03-4D41-992B-46AB3A67DAE1}"/>
    <cellStyle name="Normal 5 5 3 4 2" xfId="1368" xr:uid="{21A6A43C-F338-481A-8950-4E464560C57D}"/>
    <cellStyle name="Normal 5 5 3 4 2 2" xfId="4476" xr:uid="{17810A42-D754-412C-8AA6-057EBA4D92D7}"/>
    <cellStyle name="Normal 5 5 3 4 3" xfId="2908" xr:uid="{C7DF9C0E-126E-4880-8D0D-9DDCDFD966DF}"/>
    <cellStyle name="Normal 5 5 3 4 4" xfId="2909" xr:uid="{18EC54A1-799B-40A8-83FE-F39B58226D96}"/>
    <cellStyle name="Normal 5 5 3 5" xfId="1369" xr:uid="{A65EE6B6-86E6-4B7F-9427-CF13A00211D9}"/>
    <cellStyle name="Normal 5 5 3 5 2" xfId="2910" xr:uid="{70BABF79-F442-4886-91FC-A0D37F1E90E3}"/>
    <cellStyle name="Normal 5 5 3 5 3" xfId="2911" xr:uid="{2EBAD0F4-6917-443B-BFE7-91BDD5FA58B9}"/>
    <cellStyle name="Normal 5 5 3 5 4" xfId="2912" xr:uid="{B99291ED-3328-417C-969B-C1E7D0A8B7CC}"/>
    <cellStyle name="Normal 5 5 3 6" xfId="2913" xr:uid="{EFF4B55E-6327-41E5-83C6-128AB26598F1}"/>
    <cellStyle name="Normal 5 5 3 7" xfId="2914" xr:uid="{B5DA3BF7-4176-4340-B2EA-F20DC3AD1A2D}"/>
    <cellStyle name="Normal 5 5 3 8" xfId="2915" xr:uid="{F1621755-3DC8-4026-9D5E-6C47E7D80318}"/>
    <cellStyle name="Normal 5 5 4" xfId="104" xr:uid="{27ED9434-12EF-4431-A0B3-02A5053A462F}"/>
    <cellStyle name="Normal 5 5 4 2" xfId="570" xr:uid="{9B6C7286-A98E-481E-95DE-529E1EC57417}"/>
    <cellStyle name="Normal 5 5 4 2 2" xfId="571" xr:uid="{7A1037E2-0548-4D97-8CDA-2580F4D4A07A}"/>
    <cellStyle name="Normal 5 5 4 2 2 2" xfId="1370" xr:uid="{4BE25EC2-199E-4EFE-909C-AFA33965BCF3}"/>
    <cellStyle name="Normal 5 5 4 2 2 2 2" xfId="1371" xr:uid="{A883CC79-DE90-41D8-B786-7AB3BFC4C355}"/>
    <cellStyle name="Normal 5 5 4 2 2 3" xfId="1372" xr:uid="{A90B8C9A-D7A9-4370-834E-B976B6E372AB}"/>
    <cellStyle name="Normal 5 5 4 2 2 4" xfId="2916" xr:uid="{F5B8B6AF-18DC-4DF2-A748-DE474150758E}"/>
    <cellStyle name="Normal 5 5 4 2 3" xfId="1373" xr:uid="{71124381-8633-4F6A-94AC-215A7CD49C6A}"/>
    <cellStyle name="Normal 5 5 4 2 3 2" xfId="1374" xr:uid="{5F3710BC-4AF7-4F4A-BEB8-556F124F75FC}"/>
    <cellStyle name="Normal 5 5 4 2 4" xfId="1375" xr:uid="{CC425484-4E59-420F-ABF8-7A8557C2419C}"/>
    <cellStyle name="Normal 5 5 4 2 5" xfId="2917" xr:uid="{3377DBA2-A796-4272-84FE-6625C9DC8E22}"/>
    <cellStyle name="Normal 5 5 4 3" xfId="572" xr:uid="{29CF1FF9-7CAB-4B31-8198-F18893A96703}"/>
    <cellStyle name="Normal 5 5 4 3 2" xfId="1376" xr:uid="{0BB91375-3849-4463-B68B-1347B2B7F19D}"/>
    <cellStyle name="Normal 5 5 4 3 2 2" xfId="1377" xr:uid="{14254C69-F002-4EC2-B0E6-6DE0238FA5FF}"/>
    <cellStyle name="Normal 5 5 4 3 3" xfId="1378" xr:uid="{51ABF686-11EA-4C5B-BC48-E6199F8518F5}"/>
    <cellStyle name="Normal 5 5 4 3 4" xfId="2918" xr:uid="{FE13B22D-95F6-4EE7-8549-974E39791C25}"/>
    <cellStyle name="Normal 5 5 4 4" xfId="1379" xr:uid="{D3472E51-E267-49F1-9CA3-8B824336CC3D}"/>
    <cellStyle name="Normal 5 5 4 4 2" xfId="1380" xr:uid="{168CD7AC-0A58-420E-A402-5371428CACD6}"/>
    <cellStyle name="Normal 5 5 4 4 3" xfId="2919" xr:uid="{C75BF750-A347-498E-902B-203198963037}"/>
    <cellStyle name="Normal 5 5 4 4 4" xfId="2920" xr:uid="{414907FE-619D-438F-85D2-ECE42D6F306E}"/>
    <cellStyle name="Normal 5 5 4 5" xfId="1381" xr:uid="{03D214F5-D6A8-4D15-AEA2-6D7B946C4FD7}"/>
    <cellStyle name="Normal 5 5 4 6" xfId="2921" xr:uid="{69B2F2F8-9756-4694-8983-013EA1867F72}"/>
    <cellStyle name="Normal 5 5 4 7" xfId="2922" xr:uid="{4D661C1D-9F85-45A6-A507-10A0F6A04CC3}"/>
    <cellStyle name="Normal 5 5 5" xfId="309" xr:uid="{88BA29E4-C0AF-4D3E-A1FB-DA6C7D5C23A2}"/>
    <cellStyle name="Normal 5 5 5 2" xfId="573" xr:uid="{D056C4D5-8BAD-4395-A0A2-89DD8B04D006}"/>
    <cellStyle name="Normal 5 5 5 2 2" xfId="1382" xr:uid="{18E69F19-7C83-4F15-9859-FF9605763F07}"/>
    <cellStyle name="Normal 5 5 5 2 2 2" xfId="1383" xr:uid="{1D7E55B5-B3CF-4871-AD54-739876A75E5A}"/>
    <cellStyle name="Normal 5 5 5 2 3" xfId="1384" xr:uid="{43F419AB-31FF-4F77-BB6A-F9F16AAA23F6}"/>
    <cellStyle name="Normal 5 5 5 2 4" xfId="2923" xr:uid="{1C13321B-138A-4C39-AB53-7597CBE996E0}"/>
    <cellStyle name="Normal 5 5 5 3" xfId="1385" xr:uid="{AE50D7A6-0D2E-42FA-A761-E07FD0426C74}"/>
    <cellStyle name="Normal 5 5 5 3 2" xfId="1386" xr:uid="{80DCD172-95A4-4C9A-9062-CB18FCCCD0F2}"/>
    <cellStyle name="Normal 5 5 5 3 3" xfId="2924" xr:uid="{69D35F5E-C9D1-4BF9-A1A3-E7EE1A31E39E}"/>
    <cellStyle name="Normal 5 5 5 3 4" xfId="2925" xr:uid="{EFFEF555-E4BD-4D17-ACB0-7BFA2B03FF3B}"/>
    <cellStyle name="Normal 5 5 5 4" xfId="1387" xr:uid="{A7600D39-0D66-468E-8C0D-53C3445CA0A8}"/>
    <cellStyle name="Normal 5 5 5 5" xfId="2926" xr:uid="{2CEBFB75-E41F-4891-99E7-B6AF8C01658E}"/>
    <cellStyle name="Normal 5 5 5 6" xfId="2927" xr:uid="{C194703C-E57C-4DF2-BE10-CE2B43F8FD67}"/>
    <cellStyle name="Normal 5 5 6" xfId="310" xr:uid="{E95984C0-08B8-429B-88C1-0BE5323CCC7F}"/>
    <cellStyle name="Normal 5 5 6 2" xfId="1388" xr:uid="{0F472C46-86B4-416B-9286-97F767E998C7}"/>
    <cellStyle name="Normal 5 5 6 2 2" xfId="1389" xr:uid="{6DD10E44-ECF3-4148-BB0A-5D2AE9901CA2}"/>
    <cellStyle name="Normal 5 5 6 2 3" xfId="2928" xr:uid="{C589E6AF-3C25-40C9-B60D-A9FAC6DC9351}"/>
    <cellStyle name="Normal 5 5 6 2 4" xfId="2929" xr:uid="{35A912FB-E287-4795-B808-80E0DCD30F2D}"/>
    <cellStyle name="Normal 5 5 6 3" xfId="1390" xr:uid="{074EAD30-594F-4E24-848B-D3A931418F6B}"/>
    <cellStyle name="Normal 5 5 6 4" xfId="2930" xr:uid="{DB9C0BFF-B23E-4698-BFF4-462E892C4BD9}"/>
    <cellStyle name="Normal 5 5 6 5" xfId="2931" xr:uid="{53769022-101A-4F17-A9A8-D09D716BCEF4}"/>
    <cellStyle name="Normal 5 5 7" xfId="1391" xr:uid="{513FC934-0AEF-4B1C-B397-8616CF9AAB76}"/>
    <cellStyle name="Normal 5 5 7 2" xfId="1392" xr:uid="{66ADB5BF-6785-492D-B902-12FADC772028}"/>
    <cellStyle name="Normal 5 5 7 3" xfId="2932" xr:uid="{DD131249-928E-47D4-A7E1-3D5F538C4262}"/>
    <cellStyle name="Normal 5 5 7 4" xfId="2933" xr:uid="{A4572284-EFF1-4942-A97D-7A736286BC15}"/>
    <cellStyle name="Normal 5 5 8" xfId="1393" xr:uid="{E5FCCAC2-38F7-43FB-B74D-A50AA853A683}"/>
    <cellStyle name="Normal 5 5 8 2" xfId="2934" xr:uid="{3B0AA61D-DE7A-4FB1-B7CA-3AFB3A04CC31}"/>
    <cellStyle name="Normal 5 5 8 3" xfId="2935" xr:uid="{79D90808-0871-4F7D-BEB3-9AD88A6FA352}"/>
    <cellStyle name="Normal 5 5 8 4" xfId="2936" xr:uid="{872010C9-F26D-4A26-B0D0-88DCBDB40FA2}"/>
    <cellStyle name="Normal 5 5 9" xfId="2937" xr:uid="{86341DF9-284F-4411-AEFD-9B7F63116D7D}"/>
    <cellStyle name="Normal 5 6" xfId="105" xr:uid="{0BBC20A8-69BE-43C7-AB81-A6BB950BA93E}"/>
    <cellStyle name="Normal 5 6 10" xfId="2938" xr:uid="{6D11D48D-2B8E-41FE-8981-530AB742FBC6}"/>
    <cellStyle name="Normal 5 6 11" xfId="2939" xr:uid="{25045A30-A30F-4EAC-BEE9-191CD06D7012}"/>
    <cellStyle name="Normal 5 6 2" xfId="106" xr:uid="{917D10A5-14FF-4C09-811E-0031D5E6B061}"/>
    <cellStyle name="Normal 5 6 2 2" xfId="311" xr:uid="{99E0D8D6-D72E-4F6A-8FEC-841E7B8F8E59}"/>
    <cellStyle name="Normal 5 6 2 2 2" xfId="574" xr:uid="{3F227722-FF7D-416D-ADB7-88566D30394B}"/>
    <cellStyle name="Normal 5 6 2 2 2 2" xfId="575" xr:uid="{0129FFC5-CE3C-4C39-BD2A-ABA209696E71}"/>
    <cellStyle name="Normal 5 6 2 2 2 2 2" xfId="1394" xr:uid="{4ADA11AE-0FE5-45B7-9869-7814B35D9131}"/>
    <cellStyle name="Normal 5 6 2 2 2 2 2 2" xfId="5346" xr:uid="{8CA64A7F-0DA5-4245-BF65-02C8876A51A9}"/>
    <cellStyle name="Normal 5 6 2 2 2 2 3" xfId="2940" xr:uid="{8768929E-71B8-452E-A573-961256031BAF}"/>
    <cellStyle name="Normal 5 6 2 2 2 2 4" xfId="2941" xr:uid="{FEDF3205-9DFD-4BE4-9A94-ABCE50A1E7D6}"/>
    <cellStyle name="Normal 5 6 2 2 2 3" xfId="1395" xr:uid="{469B55E2-027B-4673-8D17-98C616EDFBAC}"/>
    <cellStyle name="Normal 5 6 2 2 2 3 2" xfId="2942" xr:uid="{043D9070-3D21-49A1-AC81-E963B2C49002}"/>
    <cellStyle name="Normal 5 6 2 2 2 3 3" xfId="2943" xr:uid="{37F776E6-BF47-4068-A211-C7F80C514E85}"/>
    <cellStyle name="Normal 5 6 2 2 2 3 4" xfId="2944" xr:uid="{9F04BEA5-B063-49C0-B41D-7E81992D08F0}"/>
    <cellStyle name="Normal 5 6 2 2 2 4" xfId="2945" xr:uid="{0C5D5E52-7551-4D1E-A858-E4E4D5BA0BE9}"/>
    <cellStyle name="Normal 5 6 2 2 2 5" xfId="2946" xr:uid="{A346E076-0C51-40B3-AFA2-437C070676D7}"/>
    <cellStyle name="Normal 5 6 2 2 2 6" xfId="2947" xr:uid="{2D9218C4-B60B-4F00-8B90-E6689964A2C0}"/>
    <cellStyle name="Normal 5 6 2 2 3" xfId="576" xr:uid="{5D519B4F-273C-4550-AB29-5F046A0EF7A9}"/>
    <cellStyle name="Normal 5 6 2 2 3 2" xfId="1396" xr:uid="{28E68A8C-46B0-4A7A-8E7F-5E51956EE3B5}"/>
    <cellStyle name="Normal 5 6 2 2 3 2 2" xfId="2948" xr:uid="{68C120AF-3470-443D-8646-A16A0941B71F}"/>
    <cellStyle name="Normal 5 6 2 2 3 2 3" xfId="2949" xr:uid="{4361B6A7-9C57-40A3-822A-B9891E6C4C8F}"/>
    <cellStyle name="Normal 5 6 2 2 3 2 4" xfId="2950" xr:uid="{E059FAB6-F8C6-46ED-8F3A-40F704243E33}"/>
    <cellStyle name="Normal 5 6 2 2 3 3" xfId="2951" xr:uid="{6D6D256A-DC1E-4AE1-B150-32934DBEE46B}"/>
    <cellStyle name="Normal 5 6 2 2 3 4" xfId="2952" xr:uid="{002CE012-35FD-4780-8A02-86293B39A3C9}"/>
    <cellStyle name="Normal 5 6 2 2 3 5" xfId="2953" xr:uid="{84DF982E-9511-426E-9AE5-4CAB67E3CF21}"/>
    <cellStyle name="Normal 5 6 2 2 4" xfId="1397" xr:uid="{1EAF97D4-16F3-47B5-A8FB-ABEB0F22A051}"/>
    <cellStyle name="Normal 5 6 2 2 4 2" xfId="2954" xr:uid="{643637B5-3248-40A1-ABC5-6325C5ED3736}"/>
    <cellStyle name="Normal 5 6 2 2 4 3" xfId="2955" xr:uid="{C71F7A55-7735-42A4-8A2C-AC34FF981229}"/>
    <cellStyle name="Normal 5 6 2 2 4 4" xfId="2956" xr:uid="{EF4F17D4-0395-4CFF-BC9F-1DD75919C870}"/>
    <cellStyle name="Normal 5 6 2 2 5" xfId="2957" xr:uid="{BFDB1415-4A66-4AAE-AA84-9EF07AA3B831}"/>
    <cellStyle name="Normal 5 6 2 2 5 2" xfId="2958" xr:uid="{28D1F7EE-06AC-47F8-BCB6-4CF57051647A}"/>
    <cellStyle name="Normal 5 6 2 2 5 3" xfId="2959" xr:uid="{E825A867-4847-4D08-9F4B-061B9FD2A4C9}"/>
    <cellStyle name="Normal 5 6 2 2 5 4" xfId="2960" xr:uid="{981DAEC0-AFAF-401B-8F86-F2D04B3BC073}"/>
    <cellStyle name="Normal 5 6 2 2 6" xfId="2961" xr:uid="{A5973EA6-F430-40E0-89D2-983B4DA379EA}"/>
    <cellStyle name="Normal 5 6 2 2 7" xfId="2962" xr:uid="{6DEB9588-657C-4179-A37E-850BB3EE7325}"/>
    <cellStyle name="Normal 5 6 2 2 8" xfId="2963" xr:uid="{01D0AB86-D1B2-4FC2-927C-F7290B39BBCF}"/>
    <cellStyle name="Normal 5 6 2 3" xfId="577" xr:uid="{2D5E4F00-91E5-4251-AF14-2604D3368553}"/>
    <cellStyle name="Normal 5 6 2 3 2" xfId="578" xr:uid="{28AA96AD-47F8-487B-ABAA-51A112879982}"/>
    <cellStyle name="Normal 5 6 2 3 2 2" xfId="579" xr:uid="{BA1F722F-32D0-4648-A2BD-003C68680BDD}"/>
    <cellStyle name="Normal 5 6 2 3 2 2 2" xfId="5347" xr:uid="{DC423018-10E9-4D2C-8B7A-7F504037194E}"/>
    <cellStyle name="Normal 5 6 2 3 2 3" xfId="2964" xr:uid="{F6D82705-9E21-413A-87C8-0B1918B444CC}"/>
    <cellStyle name="Normal 5 6 2 3 2 4" xfId="2965" xr:uid="{8502F920-9BA9-4315-81C7-AEBFF738A2CF}"/>
    <cellStyle name="Normal 5 6 2 3 3" xfId="580" xr:uid="{79E6DCDB-922B-4068-9A70-D98C7516F87A}"/>
    <cellStyle name="Normal 5 6 2 3 3 2" xfId="2966" xr:uid="{C64C4B95-10D0-4192-A3AA-730586EE4A8B}"/>
    <cellStyle name="Normal 5 6 2 3 3 3" xfId="2967" xr:uid="{D21F09C0-4249-4753-B7E2-4231E19C9531}"/>
    <cellStyle name="Normal 5 6 2 3 3 4" xfId="2968" xr:uid="{65EEA83B-F385-4EBD-9605-EB6472626B86}"/>
    <cellStyle name="Normal 5 6 2 3 4" xfId="2969" xr:uid="{1295E384-6CDA-4CC4-A920-1F2CB2891EE4}"/>
    <cellStyle name="Normal 5 6 2 3 5" xfId="2970" xr:uid="{CA720091-1C5D-4595-AC65-84DEAEEB0B6A}"/>
    <cellStyle name="Normal 5 6 2 3 6" xfId="2971" xr:uid="{47054ED5-3490-4DB4-80EB-7B238A13E057}"/>
    <cellStyle name="Normal 5 6 2 4" xfId="581" xr:uid="{CEB5D7CC-9D23-454C-B6EC-952D410A9C94}"/>
    <cellStyle name="Normal 5 6 2 4 2" xfId="582" xr:uid="{D8E821CE-B1B7-4886-9B12-810F412CEC98}"/>
    <cellStyle name="Normal 5 6 2 4 2 2" xfId="2972" xr:uid="{91C993F0-73BD-4B43-915F-CD1680ACEADB}"/>
    <cellStyle name="Normal 5 6 2 4 2 3" xfId="2973" xr:uid="{63E752C9-26A8-42DB-92AF-344763051533}"/>
    <cellStyle name="Normal 5 6 2 4 2 4" xfId="2974" xr:uid="{DF75449C-92FE-4C98-95B7-A02EE2421634}"/>
    <cellStyle name="Normal 5 6 2 4 3" xfId="2975" xr:uid="{F02F5838-7AC8-41E2-B10F-7610FC174B0C}"/>
    <cellStyle name="Normal 5 6 2 4 4" xfId="2976" xr:uid="{CBE508AF-B42E-4444-ABE1-53B8FF531DB9}"/>
    <cellStyle name="Normal 5 6 2 4 5" xfId="2977" xr:uid="{D0FD9892-5611-434C-B311-094DD33A06EB}"/>
    <cellStyle name="Normal 5 6 2 5" xfId="583" xr:uid="{4EC69BD1-11A2-4592-BEE4-E6D9D72F5DA2}"/>
    <cellStyle name="Normal 5 6 2 5 2" xfId="2978" xr:uid="{C8272EE3-B3FA-4A9F-999F-816857A6BC93}"/>
    <cellStyle name="Normal 5 6 2 5 3" xfId="2979" xr:uid="{D6E653D8-05D6-4386-8AE4-BF627509B3D9}"/>
    <cellStyle name="Normal 5 6 2 5 4" xfId="2980" xr:uid="{15B7D230-C4BC-4F37-A8D9-BEA02EA3A0E0}"/>
    <cellStyle name="Normal 5 6 2 6" xfId="2981" xr:uid="{114D1009-22D3-4FD4-B34A-B79706DC52DD}"/>
    <cellStyle name="Normal 5 6 2 6 2" xfId="2982" xr:uid="{D68407DB-674A-4419-9E01-567CFC1035BA}"/>
    <cellStyle name="Normal 5 6 2 6 3" xfId="2983" xr:uid="{EEB9DBD3-7CF2-498F-A39C-11AFDF402FEA}"/>
    <cellStyle name="Normal 5 6 2 6 4" xfId="2984" xr:uid="{A6901D70-AAF1-416D-9070-EECA06E19CD4}"/>
    <cellStyle name="Normal 5 6 2 7" xfId="2985" xr:uid="{E5834839-F1DE-4947-A930-B45105EC2DE5}"/>
    <cellStyle name="Normal 5 6 2 8" xfId="2986" xr:uid="{A89B5398-F941-4BF4-856B-90CC5715CC1D}"/>
    <cellStyle name="Normal 5 6 2 9" xfId="2987" xr:uid="{075EEDBE-DAC9-4CD1-8335-7CBC181456CC}"/>
    <cellStyle name="Normal 5 6 3" xfId="312" xr:uid="{1F558201-3C29-4169-A97C-CDC977F1B81D}"/>
    <cellStyle name="Normal 5 6 3 2" xfId="584" xr:uid="{0CABF824-119E-4610-8CD7-55625DDA81E1}"/>
    <cellStyle name="Normal 5 6 3 2 2" xfId="585" xr:uid="{F55BACEE-64E7-44C6-94B2-7892E734ECDE}"/>
    <cellStyle name="Normal 5 6 3 2 2 2" xfId="1398" xr:uid="{921686C3-4E6D-489E-9E7D-B7DB4CC66078}"/>
    <cellStyle name="Normal 5 6 3 2 2 2 2" xfId="1399" xr:uid="{7A3CBA21-A91E-4BC0-8799-19A2575705EB}"/>
    <cellStyle name="Normal 5 6 3 2 2 3" xfId="1400" xr:uid="{EEAA8382-9A6B-436F-8D9D-CAF9B0ED7BAB}"/>
    <cellStyle name="Normal 5 6 3 2 2 4" xfId="2988" xr:uid="{9509691F-27E4-4ECB-BBF4-B98D85BE9D75}"/>
    <cellStyle name="Normal 5 6 3 2 3" xfId="1401" xr:uid="{6D3F18AC-4405-4F0F-8AF2-154FD7CF95AD}"/>
    <cellStyle name="Normal 5 6 3 2 3 2" xfId="1402" xr:uid="{319604A0-932E-4A1F-9519-A6FA239F437F}"/>
    <cellStyle name="Normal 5 6 3 2 3 3" xfId="2989" xr:uid="{2D8E4C2A-11BE-4045-8B4F-C854FCDDF495}"/>
    <cellStyle name="Normal 5 6 3 2 3 4" xfId="2990" xr:uid="{5007D421-9597-44F2-BFB4-4C4C39F10EF7}"/>
    <cellStyle name="Normal 5 6 3 2 4" xfId="1403" xr:uid="{FE3F86C0-DF5C-4FBA-97CD-8B7FB7FA019C}"/>
    <cellStyle name="Normal 5 6 3 2 5" xfId="2991" xr:uid="{260FF0CD-88B1-4A75-8010-C042CCEA6700}"/>
    <cellStyle name="Normal 5 6 3 2 6" xfId="2992" xr:uid="{90C246EE-1BF7-4F91-AEEE-D695DBBD46F8}"/>
    <cellStyle name="Normal 5 6 3 3" xfId="586" xr:uid="{897992B0-D31C-407E-BD4E-17FF7693E687}"/>
    <cellStyle name="Normal 5 6 3 3 2" xfId="1404" xr:uid="{B8B68A72-C0A8-4AA2-A9F7-31D606BE0AD4}"/>
    <cellStyle name="Normal 5 6 3 3 2 2" xfId="1405" xr:uid="{B25C3F14-022E-434B-A85A-C55B1B657905}"/>
    <cellStyle name="Normal 5 6 3 3 2 3" xfId="2993" xr:uid="{EDB8F896-1A1B-40AD-87DB-7534DF0E5F41}"/>
    <cellStyle name="Normal 5 6 3 3 2 4" xfId="2994" xr:uid="{2E21DF2F-0EB8-4803-B246-25145F96660A}"/>
    <cellStyle name="Normal 5 6 3 3 3" xfId="1406" xr:uid="{DB9C9418-EBD2-476A-B3EC-B18F455D23A5}"/>
    <cellStyle name="Normal 5 6 3 3 4" xfId="2995" xr:uid="{46C205C9-52FD-473A-9FCA-6A5012C9F9E7}"/>
    <cellStyle name="Normal 5 6 3 3 5" xfId="2996" xr:uid="{44E9E26D-FB27-4981-90C0-A6186AF5A5CE}"/>
    <cellStyle name="Normal 5 6 3 4" xfId="1407" xr:uid="{E83C3A1E-DF90-4CE3-84F2-ED976A6F70F3}"/>
    <cellStyle name="Normal 5 6 3 4 2" xfId="1408" xr:uid="{B9FB9CEF-26AA-4E08-8111-B8CB181CA98F}"/>
    <cellStyle name="Normal 5 6 3 4 3" xfId="2997" xr:uid="{374B31E5-A06F-4907-959D-B46D4358E99F}"/>
    <cellStyle name="Normal 5 6 3 4 4" xfId="2998" xr:uid="{0D8FF82A-0E64-4520-916E-138114BE2824}"/>
    <cellStyle name="Normal 5 6 3 5" xfId="1409" xr:uid="{CEDB648E-7B60-41BF-98BE-0F8D036E5ECC}"/>
    <cellStyle name="Normal 5 6 3 5 2" xfId="2999" xr:uid="{CC35EC46-801A-4D32-A3BE-2BD4335270F4}"/>
    <cellStyle name="Normal 5 6 3 5 3" xfId="3000" xr:uid="{AF4F1393-F159-4725-A7F1-3284F1D9D9F8}"/>
    <cellStyle name="Normal 5 6 3 5 4" xfId="3001" xr:uid="{98D7A7A1-E2D2-440D-B63A-60B9FBC476FC}"/>
    <cellStyle name="Normal 5 6 3 6" xfId="3002" xr:uid="{0B037B95-3F61-4AC2-923E-066F7158DF6D}"/>
    <cellStyle name="Normal 5 6 3 7" xfId="3003" xr:uid="{4448EC33-73AB-4C8C-BBF8-049C1BF6BBE8}"/>
    <cellStyle name="Normal 5 6 3 8" xfId="3004" xr:uid="{AA176D0C-32A8-437A-9400-0BECC0E88526}"/>
    <cellStyle name="Normal 5 6 4" xfId="313" xr:uid="{BB0FB7AA-0C8A-4789-A159-3F9BE4D88A0C}"/>
    <cellStyle name="Normal 5 6 4 2" xfId="587" xr:uid="{6599F0EC-B2BE-4670-A818-37054C18EF57}"/>
    <cellStyle name="Normal 5 6 4 2 2" xfId="588" xr:uid="{0EA9E9D7-CB95-4976-B829-2907859A8405}"/>
    <cellStyle name="Normal 5 6 4 2 2 2" xfId="1410" xr:uid="{1319AA4C-3502-449A-9C9C-067C8475FCD8}"/>
    <cellStyle name="Normal 5 6 4 2 2 3" xfId="3005" xr:uid="{4745F2B1-8202-4067-8E51-E364666E25EF}"/>
    <cellStyle name="Normal 5 6 4 2 2 4" xfId="3006" xr:uid="{A2861E3E-4AFC-4521-BEC6-5DA791AE50C5}"/>
    <cellStyle name="Normal 5 6 4 2 3" xfId="1411" xr:uid="{4006B6CE-CE0B-428D-9EAB-8B6B970FA4D4}"/>
    <cellStyle name="Normal 5 6 4 2 4" xfId="3007" xr:uid="{FE2BBA0F-432C-4CF9-AF1B-9174581FF621}"/>
    <cellStyle name="Normal 5 6 4 2 5" xfId="3008" xr:uid="{E6FE575D-6ED8-49F7-BA8E-8191B749A23A}"/>
    <cellStyle name="Normal 5 6 4 3" xfId="589" xr:uid="{165BF7DF-2442-491D-AF56-404A604ABC15}"/>
    <cellStyle name="Normal 5 6 4 3 2" xfId="1412" xr:uid="{C703FC0C-822C-4C05-8D55-EEEBE71D3024}"/>
    <cellStyle name="Normal 5 6 4 3 3" xfId="3009" xr:uid="{7AD68D73-AA72-4DAC-9FED-B9D0268C7C96}"/>
    <cellStyle name="Normal 5 6 4 3 4" xfId="3010" xr:uid="{C7283268-388D-432A-8CBC-C6EA78E33C93}"/>
    <cellStyle name="Normal 5 6 4 4" xfId="1413" xr:uid="{D43DD7B0-29B1-41E8-AF3E-331237E7532C}"/>
    <cellStyle name="Normal 5 6 4 4 2" xfId="3011" xr:uid="{EC9B27B2-A524-4A5A-80D4-2E33FEF66AAA}"/>
    <cellStyle name="Normal 5 6 4 4 3" xfId="3012" xr:uid="{01FAF0BF-0A06-4E84-BEB1-74E0BD77F5BA}"/>
    <cellStyle name="Normal 5 6 4 4 4" xfId="3013" xr:uid="{DED0DE93-3876-435D-ACA6-0C14C199F906}"/>
    <cellStyle name="Normal 5 6 4 5" xfId="3014" xr:uid="{A1466589-EF7A-4661-84FC-D8C4E7098826}"/>
    <cellStyle name="Normal 5 6 4 6" xfId="3015" xr:uid="{3286AE1B-60E2-4537-A98B-9E503CE5437D}"/>
    <cellStyle name="Normal 5 6 4 7" xfId="3016" xr:uid="{7CCE1499-CF22-433B-B62E-848E981E4DFB}"/>
    <cellStyle name="Normal 5 6 5" xfId="314" xr:uid="{5599B00A-D34C-452A-A792-9176D97F220A}"/>
    <cellStyle name="Normal 5 6 5 2" xfId="590" xr:uid="{40C2A768-00CE-4DD6-80C8-C44DB3E97447}"/>
    <cellStyle name="Normal 5 6 5 2 2" xfId="1414" xr:uid="{B43D89C2-DABC-456D-88F4-3CABC26DB80E}"/>
    <cellStyle name="Normal 5 6 5 2 3" xfId="3017" xr:uid="{A8CF2BB7-56EF-40A7-AF8D-D8F48428EFB0}"/>
    <cellStyle name="Normal 5 6 5 2 4" xfId="3018" xr:uid="{5ACF671B-43E7-4833-9CB3-73B4DE9F1B2D}"/>
    <cellStyle name="Normal 5 6 5 3" xfId="1415" xr:uid="{380B86A8-F2F6-4E5A-806F-EA487FF1685C}"/>
    <cellStyle name="Normal 5 6 5 3 2" xfId="3019" xr:uid="{F5EAE43F-5B1D-4382-9523-4ECA6643D11A}"/>
    <cellStyle name="Normal 5 6 5 3 3" xfId="3020" xr:uid="{957017CE-0080-46E9-834B-85ED5E71FD7F}"/>
    <cellStyle name="Normal 5 6 5 3 4" xfId="3021" xr:uid="{06A1F217-6F0D-424C-A030-1C24226854C2}"/>
    <cellStyle name="Normal 5 6 5 4" xfId="3022" xr:uid="{71B74CD6-AAA9-4D33-9DBF-B92885C25FCF}"/>
    <cellStyle name="Normal 5 6 5 5" xfId="3023" xr:uid="{034AA5E4-B9FF-4DCE-A6F8-6FFCCA2BCE7C}"/>
    <cellStyle name="Normal 5 6 5 6" xfId="3024" xr:uid="{1D55B5CE-8288-4AE4-A4D7-7FCFBA2CA48C}"/>
    <cellStyle name="Normal 5 6 6" xfId="591" xr:uid="{35B9C863-161E-4D69-B21D-07CCB92AD9E4}"/>
    <cellStyle name="Normal 5 6 6 2" xfId="1416" xr:uid="{4587F836-4095-4830-9B57-1688AC6B4826}"/>
    <cellStyle name="Normal 5 6 6 2 2" xfId="3025" xr:uid="{AE624FA0-D8D6-47B8-8AA8-6DAC68E9D7EE}"/>
    <cellStyle name="Normal 5 6 6 2 3" xfId="3026" xr:uid="{69062211-6108-46CA-9CEF-507EA398C301}"/>
    <cellStyle name="Normal 5 6 6 2 4" xfId="3027" xr:uid="{FD9383E7-495B-4DDB-ADD4-B8B93C168CCE}"/>
    <cellStyle name="Normal 5 6 6 3" xfId="3028" xr:uid="{914A1BD6-34A1-444B-8CB9-C05413D04463}"/>
    <cellStyle name="Normal 5 6 6 4" xfId="3029" xr:uid="{FA075935-E730-4334-BCA5-BF72E54E4BA1}"/>
    <cellStyle name="Normal 5 6 6 5" xfId="3030" xr:uid="{A44C36B1-E1AF-4787-970D-9F33CD779468}"/>
    <cellStyle name="Normal 5 6 7" xfId="1417" xr:uid="{FF6FABC6-E927-4FC3-B713-D8A187611AC4}"/>
    <cellStyle name="Normal 5 6 7 2" xfId="3031" xr:uid="{F979C365-024F-4B28-A48B-61B9EF856648}"/>
    <cellStyle name="Normal 5 6 7 3" xfId="3032" xr:uid="{3D0F71BA-349A-412C-A5F1-BE0C38680C6F}"/>
    <cellStyle name="Normal 5 6 7 4" xfId="3033" xr:uid="{BFA67708-01E5-4CA1-91AB-176BBA44AD81}"/>
    <cellStyle name="Normal 5 6 8" xfId="3034" xr:uid="{BBD9CF4A-FB45-4BDD-90C3-618CD7363737}"/>
    <cellStyle name="Normal 5 6 8 2" xfId="3035" xr:uid="{06919757-3193-45DA-B063-7918DA7126D8}"/>
    <cellStyle name="Normal 5 6 8 3" xfId="3036" xr:uid="{64427864-932A-40AC-97F0-FDBECB31E53B}"/>
    <cellStyle name="Normal 5 6 8 4" xfId="3037" xr:uid="{499A277F-E8B2-47DB-B201-EF22981CD1D8}"/>
    <cellStyle name="Normal 5 6 9" xfId="3038" xr:uid="{22D5F82D-A6C1-48D8-BFBE-D7CC41D1FF8B}"/>
    <cellStyle name="Normal 5 7" xfId="107" xr:uid="{D9700968-6C53-49CB-BED4-72E31AE3DA76}"/>
    <cellStyle name="Normal 5 7 2" xfId="108" xr:uid="{FABCC665-B6BF-4D45-8E63-C3AE4857D53E}"/>
    <cellStyle name="Normal 5 7 2 2" xfId="315" xr:uid="{36544D18-9E42-4FCA-912C-36268FCCC60A}"/>
    <cellStyle name="Normal 5 7 2 2 2" xfId="592" xr:uid="{160C6C0F-E9F7-4BA6-8072-C23B757392E3}"/>
    <cellStyle name="Normal 5 7 2 2 2 2" xfId="1418" xr:uid="{87DA24D7-9F75-4483-8ACA-168BF22927F6}"/>
    <cellStyle name="Normal 5 7 2 2 2 2 2" xfId="5348" xr:uid="{96BD2112-629F-42B0-8A69-551F52903E24}"/>
    <cellStyle name="Normal 5 7 2 2 2 3" xfId="3039" xr:uid="{864F6CEF-25F4-4A2B-B47F-4237AEA8055C}"/>
    <cellStyle name="Normal 5 7 2 2 2 4" xfId="3040" xr:uid="{0BF63BFC-B998-4A18-A705-081DE02CAE12}"/>
    <cellStyle name="Normal 5 7 2 2 3" xfId="1419" xr:uid="{6A7F65DD-8E3A-4CCB-9506-3CBDF39E7CCF}"/>
    <cellStyle name="Normal 5 7 2 2 3 2" xfId="3041" xr:uid="{3EC93BEA-4F44-42D1-8AEA-C68736CB61AD}"/>
    <cellStyle name="Normal 5 7 2 2 3 3" xfId="3042" xr:uid="{F7D19092-E052-42B4-A03B-578AD3BB200A}"/>
    <cellStyle name="Normal 5 7 2 2 3 4" xfId="3043" xr:uid="{AF59FCFA-AAFE-4D6F-9CCA-FF863CFE6E01}"/>
    <cellStyle name="Normal 5 7 2 2 4" xfId="3044" xr:uid="{A6905A9A-6C55-4D39-AA20-1C9A70B64E7B}"/>
    <cellStyle name="Normal 5 7 2 2 5" xfId="3045" xr:uid="{37882B42-DBCD-4012-9632-34C1E6B4090D}"/>
    <cellStyle name="Normal 5 7 2 2 6" xfId="3046" xr:uid="{173A5078-D291-4213-895B-0CA6601A32BA}"/>
    <cellStyle name="Normal 5 7 2 3" xfId="593" xr:uid="{F4F72390-1B93-4E61-B07B-F9794110F637}"/>
    <cellStyle name="Normal 5 7 2 3 2" xfId="1420" xr:uid="{D122AFDB-45E8-4183-9E29-9C652FBEA5C4}"/>
    <cellStyle name="Normal 5 7 2 3 2 2" xfId="3047" xr:uid="{19C3B54E-7322-4533-9915-A344450774E3}"/>
    <cellStyle name="Normal 5 7 2 3 2 3" xfId="3048" xr:uid="{35503D24-B452-4E43-A8AF-CE71512787D3}"/>
    <cellStyle name="Normal 5 7 2 3 2 4" xfId="3049" xr:uid="{35038D20-49B4-4263-AF11-AAF495633603}"/>
    <cellStyle name="Normal 5 7 2 3 3" xfId="3050" xr:uid="{DCBD211F-C70D-46FA-B0AA-13C2FB09E904}"/>
    <cellStyle name="Normal 5 7 2 3 4" xfId="3051" xr:uid="{B520494F-5003-458B-9331-9DD50238E567}"/>
    <cellStyle name="Normal 5 7 2 3 5" xfId="3052" xr:uid="{536DBD84-3244-4E9B-9294-264EB89F92A3}"/>
    <cellStyle name="Normal 5 7 2 4" xfId="1421" xr:uid="{E168EF47-5DBF-46C4-A283-AF7EAC468F20}"/>
    <cellStyle name="Normal 5 7 2 4 2" xfId="3053" xr:uid="{14583975-0E46-43F1-AAB2-23A02CBB4E2F}"/>
    <cellStyle name="Normal 5 7 2 4 3" xfId="3054" xr:uid="{AD3B70F5-E7A8-415B-A0F5-9C44C28FD71A}"/>
    <cellStyle name="Normal 5 7 2 4 4" xfId="3055" xr:uid="{42AF6DF0-FB73-4338-82CF-6F81A379266A}"/>
    <cellStyle name="Normal 5 7 2 5" xfId="3056" xr:uid="{5465100B-0B29-4559-9F74-61DBB973B0F3}"/>
    <cellStyle name="Normal 5 7 2 5 2" xfId="3057" xr:uid="{A233D893-5CDB-430F-906A-B5C0D95F1770}"/>
    <cellStyle name="Normal 5 7 2 5 3" xfId="3058" xr:uid="{9851ED8C-B527-402B-999F-4E03FFBF3BF5}"/>
    <cellStyle name="Normal 5 7 2 5 4" xfId="3059" xr:uid="{36ECFC8E-2823-4C3E-B2BC-067989581DF4}"/>
    <cellStyle name="Normal 5 7 2 6" xfId="3060" xr:uid="{2B8DF6FD-CADB-4802-913C-DECE4DE28761}"/>
    <cellStyle name="Normal 5 7 2 7" xfId="3061" xr:uid="{04A1F4B3-8941-4B45-9415-6E271C30DF1F}"/>
    <cellStyle name="Normal 5 7 2 8" xfId="3062" xr:uid="{0E3FCC5C-15D6-479F-9A21-300B428A08B6}"/>
    <cellStyle name="Normal 5 7 3" xfId="316" xr:uid="{E37A367F-A29D-4D49-90DA-7D5B4DE472FF}"/>
    <cellStyle name="Normal 5 7 3 2" xfId="594" xr:uid="{55362F87-7B3D-472C-82C7-1C1E8E83B30F}"/>
    <cellStyle name="Normal 5 7 3 2 2" xfId="595" xr:uid="{2EE8D200-4EB7-4434-9A96-722F7954B890}"/>
    <cellStyle name="Normal 5 7 3 2 2 2" xfId="5349" xr:uid="{6CDEEA30-AD6A-48C9-AF37-B1AFB8274FD0}"/>
    <cellStyle name="Normal 5 7 3 2 3" xfId="3063" xr:uid="{E72605E1-616B-4F9A-9282-AC7EF694515C}"/>
    <cellStyle name="Normal 5 7 3 2 4" xfId="3064" xr:uid="{93E26B85-75F1-45BA-9AA6-E8307CBDE566}"/>
    <cellStyle name="Normal 5 7 3 3" xfId="596" xr:uid="{A41F470D-7818-4AA1-A19B-CF09923F0DC5}"/>
    <cellStyle name="Normal 5 7 3 3 2" xfId="3065" xr:uid="{93A0C702-0C02-46FB-BF2B-1729082C3630}"/>
    <cellStyle name="Normal 5 7 3 3 3" xfId="3066" xr:uid="{B7D8598C-CFD5-41BD-8EBE-0CA01ACB5C95}"/>
    <cellStyle name="Normal 5 7 3 3 4" xfId="3067" xr:uid="{CFFF3044-82AE-4B78-8577-B7D615382F61}"/>
    <cellStyle name="Normal 5 7 3 4" xfId="3068" xr:uid="{D68E58F9-4D0A-4D0E-AC86-CD4F2F3540AA}"/>
    <cellStyle name="Normal 5 7 3 5" xfId="3069" xr:uid="{2FBD5395-B50C-46C7-AA2D-DC19931E6C93}"/>
    <cellStyle name="Normal 5 7 3 6" xfId="3070" xr:uid="{F01EBDDC-446A-49DF-A894-38854BA29CD3}"/>
    <cellStyle name="Normal 5 7 4" xfId="317" xr:uid="{5F2CBDAA-21C5-4E71-88A0-A4C4759ECC09}"/>
    <cellStyle name="Normal 5 7 4 2" xfId="597" xr:uid="{AA33302C-959E-423D-91B6-9B37D93C1001}"/>
    <cellStyle name="Normal 5 7 4 2 2" xfId="3071" xr:uid="{C2700E5E-C39F-4C31-90A1-BB84A035C4F4}"/>
    <cellStyle name="Normal 5 7 4 2 3" xfId="3072" xr:uid="{58CADB0C-9D6B-44AA-AAA8-0AA9AAF41C7D}"/>
    <cellStyle name="Normal 5 7 4 2 4" xfId="3073" xr:uid="{0E8FF9C4-2C82-414E-B6EC-2B35752AAB11}"/>
    <cellStyle name="Normal 5 7 4 3" xfId="3074" xr:uid="{01544BAE-4A59-4309-83E8-6EB8D4D464CB}"/>
    <cellStyle name="Normal 5 7 4 4" xfId="3075" xr:uid="{B568D1E4-DC2D-47EE-8F4B-2A024AD34515}"/>
    <cellStyle name="Normal 5 7 4 5" xfId="3076" xr:uid="{D7DE2C12-BCD4-490B-9C4F-D1FF6099E759}"/>
    <cellStyle name="Normal 5 7 5" xfId="598" xr:uid="{D6FC485B-51AE-480F-838E-45F9A6DAEC92}"/>
    <cellStyle name="Normal 5 7 5 2" xfId="3077" xr:uid="{92F8DAD3-665C-4085-9C5D-31FCD6063172}"/>
    <cellStyle name="Normal 5 7 5 3" xfId="3078" xr:uid="{C2D6A7A2-3691-482D-9906-4D283B39CCF7}"/>
    <cellStyle name="Normal 5 7 5 4" xfId="3079" xr:uid="{7B883D74-1F21-49FA-963D-A64186240979}"/>
    <cellStyle name="Normal 5 7 6" xfId="3080" xr:uid="{F2C71C55-6948-4379-BE3D-108506943763}"/>
    <cellStyle name="Normal 5 7 6 2" xfId="3081" xr:uid="{C86DDEA4-B710-45BA-A945-89ED1A027E0A}"/>
    <cellStyle name="Normal 5 7 6 3" xfId="3082" xr:uid="{5A2BFBD2-429E-42F9-B275-987B95456C8C}"/>
    <cellStyle name="Normal 5 7 6 4" xfId="3083" xr:uid="{A342D153-280D-42D5-87F3-6604CA12022F}"/>
    <cellStyle name="Normal 5 7 7" xfId="3084" xr:uid="{C5A47193-AC1E-417B-A0FF-46C12C83158D}"/>
    <cellStyle name="Normal 5 7 8" xfId="3085" xr:uid="{9D893352-96E4-4E1B-9883-EE94C0B129E7}"/>
    <cellStyle name="Normal 5 7 9" xfId="3086" xr:uid="{415ACEA0-DF32-4868-848F-D3B0809A5150}"/>
    <cellStyle name="Normal 5 8" xfId="109" xr:uid="{B165043B-D97A-494D-9372-94A60771868D}"/>
    <cellStyle name="Normal 5 8 2" xfId="318" xr:uid="{8D23939D-5BD8-4CF4-8EA7-E1066B04DEA3}"/>
    <cellStyle name="Normal 5 8 2 2" xfId="599" xr:uid="{1F032D14-83D6-4026-8944-1534F2E1265F}"/>
    <cellStyle name="Normal 5 8 2 2 2" xfId="1422" xr:uid="{CDF0502D-7B31-4B61-B2AA-FAFCFD6139AE}"/>
    <cellStyle name="Normal 5 8 2 2 2 2" xfId="1423" xr:uid="{1DCAAEAA-2AFE-447D-9689-AE9DB3A8BD3F}"/>
    <cellStyle name="Normal 5 8 2 2 3" xfId="1424" xr:uid="{68C05B09-A6A0-4218-8A33-2D9CDE15DA4E}"/>
    <cellStyle name="Normal 5 8 2 2 4" xfId="3087" xr:uid="{9316E563-C6D3-4E7F-95A6-4039BEB94573}"/>
    <cellStyle name="Normal 5 8 2 3" xfId="1425" xr:uid="{999FC245-E708-4CAF-A2BC-D5286E78FCDB}"/>
    <cellStyle name="Normal 5 8 2 3 2" xfId="1426" xr:uid="{04FB553C-B1D4-4BC1-A3B8-DB2C756358AB}"/>
    <cellStyle name="Normal 5 8 2 3 3" xfId="3088" xr:uid="{D9D79BD6-5E1C-4E6F-B106-CCC304444753}"/>
    <cellStyle name="Normal 5 8 2 3 4" xfId="3089" xr:uid="{7D5CB032-4AD2-4D1D-89C1-695591A6A7D1}"/>
    <cellStyle name="Normal 5 8 2 4" xfId="1427" xr:uid="{2A9BDCE0-12D7-4B6E-9058-63313999BB51}"/>
    <cellStyle name="Normal 5 8 2 5" xfId="3090" xr:uid="{8D359FEF-72BF-4C9E-8880-E6FB46559DE4}"/>
    <cellStyle name="Normal 5 8 2 6" xfId="3091" xr:uid="{08FDA3EC-57CA-4ADE-A51E-43DBD2C799F1}"/>
    <cellStyle name="Normal 5 8 3" xfId="600" xr:uid="{DA6CF62F-35E4-457C-85B0-6D60C0740E1D}"/>
    <cellStyle name="Normal 5 8 3 2" xfId="1428" xr:uid="{4EF6B205-7ABB-4AA6-944D-FF6964412753}"/>
    <cellStyle name="Normal 5 8 3 2 2" xfId="1429" xr:uid="{667CE08D-DF05-48A9-A267-2F4177895EA1}"/>
    <cellStyle name="Normal 5 8 3 2 3" xfId="3092" xr:uid="{98E9EF36-C548-49F7-95E2-1E9A97D48DF8}"/>
    <cellStyle name="Normal 5 8 3 2 4" xfId="3093" xr:uid="{D94BB692-92E0-49F1-8C42-E8653A881926}"/>
    <cellStyle name="Normal 5 8 3 3" xfId="1430" xr:uid="{D58BAB11-C0B1-4086-A174-5530DD324339}"/>
    <cellStyle name="Normal 5 8 3 4" xfId="3094" xr:uid="{AFB13A90-1B49-4E6C-8F55-E4908D094454}"/>
    <cellStyle name="Normal 5 8 3 5" xfId="3095" xr:uid="{0ED40BC5-4A02-4831-856B-670C296B3A78}"/>
    <cellStyle name="Normal 5 8 4" xfId="1431" xr:uid="{4474441A-8E96-4C1E-A49D-0AD834493D09}"/>
    <cellStyle name="Normal 5 8 4 2" xfId="1432" xr:uid="{C6FF6CC9-9DA0-4AAE-AC42-DD655E8BBDEF}"/>
    <cellStyle name="Normal 5 8 4 3" xfId="3096" xr:uid="{43916D47-07D9-4B1B-9AF8-483A67F753AD}"/>
    <cellStyle name="Normal 5 8 4 4" xfId="3097" xr:uid="{AC41A65D-0092-427A-A6D5-85CF144E7B39}"/>
    <cellStyle name="Normal 5 8 5" xfId="1433" xr:uid="{4561E7F9-5B22-449F-A809-133128BFED80}"/>
    <cellStyle name="Normal 5 8 5 2" xfId="3098" xr:uid="{EBB08F33-AF85-44ED-AB60-210FAECACBC5}"/>
    <cellStyle name="Normal 5 8 5 3" xfId="3099" xr:uid="{1333F3E9-5AA4-446E-919C-FA988DABEFB3}"/>
    <cellStyle name="Normal 5 8 5 4" xfId="3100" xr:uid="{2AA16285-4696-4084-A3CA-683E4A767789}"/>
    <cellStyle name="Normal 5 8 6" xfId="3101" xr:uid="{51A90DC5-377B-4977-9841-8C3B79B6A128}"/>
    <cellStyle name="Normal 5 8 7" xfId="3102" xr:uid="{09D780E9-DAC7-4E10-973E-D83EAEA7FD9E}"/>
    <cellStyle name="Normal 5 8 8" xfId="3103" xr:uid="{89C0A9D3-42F0-467D-9A0A-F4956717B6D1}"/>
    <cellStyle name="Normal 5 9" xfId="319" xr:uid="{81244485-CE46-4605-A7FD-EC863CC827B1}"/>
    <cellStyle name="Normal 5 9 2" xfId="601" xr:uid="{409676E5-E075-45F6-9CEB-649BBE0B6340}"/>
    <cellStyle name="Normal 5 9 2 2" xfId="602" xr:uid="{4D400D7A-3C71-4004-93A5-7A2074D5712E}"/>
    <cellStyle name="Normal 5 9 2 2 2" xfId="1434" xr:uid="{19FB1590-C450-4FD2-A195-6A27243809CA}"/>
    <cellStyle name="Normal 5 9 2 2 3" xfId="3104" xr:uid="{841AA2F8-390E-427A-B370-E4023FFBA4E0}"/>
    <cellStyle name="Normal 5 9 2 2 4" xfId="3105" xr:uid="{81DB22DB-4FB7-49E0-BD48-ECA8707A2162}"/>
    <cellStyle name="Normal 5 9 2 3" xfId="1435" xr:uid="{E78D2971-266A-4F86-B030-70415C90241F}"/>
    <cellStyle name="Normal 5 9 2 4" xfId="3106" xr:uid="{303BE6A0-9222-4246-A455-F875A7384493}"/>
    <cellStyle name="Normal 5 9 2 5" xfId="3107" xr:uid="{8744E19B-1838-434B-AD01-8AF3C600367A}"/>
    <cellStyle name="Normal 5 9 3" xfId="603" xr:uid="{FB36BB4E-0593-4EB3-BC5A-B41ECD8EE13C}"/>
    <cellStyle name="Normal 5 9 3 2" xfId="1436" xr:uid="{A37EA493-8060-46AA-9F22-8DF6F26D9E0B}"/>
    <cellStyle name="Normal 5 9 3 3" xfId="3108" xr:uid="{DDA01D2A-4E7C-4CE0-83E6-25C95881FEC8}"/>
    <cellStyle name="Normal 5 9 3 4" xfId="3109" xr:uid="{BE0D1038-CAFA-4916-A8C0-2563C928D2CC}"/>
    <cellStyle name="Normal 5 9 4" xfId="1437" xr:uid="{08E51684-AEC7-4645-AC4B-0E1B2FCCCC3A}"/>
    <cellStyle name="Normal 5 9 4 2" xfId="3110" xr:uid="{1B45B945-D263-4FE5-8B86-8D4DC2C4A547}"/>
    <cellStyle name="Normal 5 9 4 3" xfId="3111" xr:uid="{2416BBB5-CEE7-43C0-A89A-0629CBDF5125}"/>
    <cellStyle name="Normal 5 9 4 4" xfId="3112" xr:uid="{763ECC93-1D6F-4B92-8090-16914DFDD194}"/>
    <cellStyle name="Normal 5 9 5" xfId="3113" xr:uid="{407DBE91-1D21-407C-879C-7BEDD927C82C}"/>
    <cellStyle name="Normal 5 9 6" xfId="3114" xr:uid="{331EDEEC-D29E-4DC1-AC2D-F5888B6A8A2F}"/>
    <cellStyle name="Normal 5 9 7" xfId="3115" xr:uid="{B1FABEC6-753F-40F3-A017-BAA46A0C7579}"/>
    <cellStyle name="Normal 6" xfId="110" xr:uid="{F7B8B911-43BE-4744-9CB6-98AAA711C584}"/>
    <cellStyle name="Normal 6 10" xfId="320" xr:uid="{034E74F0-2B53-42C1-A854-418750B2B2E5}"/>
    <cellStyle name="Normal 6 10 2" xfId="1438" xr:uid="{1D179C75-595D-4269-87D2-5EA32178DD4C}"/>
    <cellStyle name="Normal 6 10 2 2" xfId="3116" xr:uid="{6BEEA4E2-6F53-4E0E-9603-3792DEA565B7}"/>
    <cellStyle name="Normal 6 10 2 2 2" xfId="4589" xr:uid="{AB5EEBD8-D7D4-4E99-B923-F59B9126F6BD}"/>
    <cellStyle name="Normal 6 10 2 3" xfId="3117" xr:uid="{9A4CD9E0-FCB6-412B-84B4-FF546148EBDC}"/>
    <cellStyle name="Normal 6 10 2 4" xfId="3118" xr:uid="{A2341DA4-0F64-4DF6-96D2-8995F4BE63EA}"/>
    <cellStyle name="Normal 6 10 3" xfId="3119" xr:uid="{7BF53015-9CAD-4455-B5B9-ED430A0F9260}"/>
    <cellStyle name="Normal 6 10 4" xfId="3120" xr:uid="{B7356301-6C50-4E3C-920D-7F626C34C726}"/>
    <cellStyle name="Normal 6 10 5" xfId="3121" xr:uid="{2A7C045A-17F7-452E-B858-9889BD1C3FBF}"/>
    <cellStyle name="Normal 6 11" xfId="1439" xr:uid="{99147A66-71B5-46EE-8FB8-4E1B982B437C}"/>
    <cellStyle name="Normal 6 11 2" xfId="3122" xr:uid="{63E993C5-BC14-4979-80D5-DD463D3793E9}"/>
    <cellStyle name="Normal 6 11 3" xfId="3123" xr:uid="{3F4161A5-A562-4F72-97E0-13D5F066AB01}"/>
    <cellStyle name="Normal 6 11 4" xfId="3124" xr:uid="{8E8D33DA-6E5C-4197-8CDB-4BD03382D431}"/>
    <cellStyle name="Normal 6 12" xfId="903" xr:uid="{53711D4B-8714-47AE-97EA-DBB709CD6F64}"/>
    <cellStyle name="Normal 6 12 2" xfId="3125" xr:uid="{C17C619A-27E5-4DE5-A1AE-6C5016091262}"/>
    <cellStyle name="Normal 6 12 3" xfId="3126" xr:uid="{417984F2-C236-4E12-836C-5C9E012FD5B6}"/>
    <cellStyle name="Normal 6 12 4" xfId="3127" xr:uid="{00F2F343-2841-4B1A-BFE4-43ABC366CFC7}"/>
    <cellStyle name="Normal 6 13" xfId="900" xr:uid="{B8B66900-FBA8-4DBF-93F6-7BD88540D743}"/>
    <cellStyle name="Normal 6 13 2" xfId="3129" xr:uid="{2B03957C-ED5B-4B9F-A1F5-2D656DBCD7E2}"/>
    <cellStyle name="Normal 6 13 3" xfId="4316" xr:uid="{640CE814-F2BE-4EEC-BCE8-E548C3C76DDD}"/>
    <cellStyle name="Normal 6 13 4" xfId="3128" xr:uid="{0C9AD404-FAFD-4313-ABCA-ED577028B5D3}"/>
    <cellStyle name="Normal 6 13 5" xfId="5320" xr:uid="{AC0AACBB-232C-41E2-B0B7-6474C3950C9C}"/>
    <cellStyle name="Normal 6 14" xfId="3130" xr:uid="{B22E559D-620C-48F9-9D45-27E173B91D17}"/>
    <cellStyle name="Normal 6 15" xfId="3131" xr:uid="{8D508354-5096-465B-A2A5-2D6932A4F343}"/>
    <cellStyle name="Normal 6 16" xfId="3132" xr:uid="{EA22F707-D1CA-4722-BF42-2F055E68F195}"/>
    <cellStyle name="Normal 6 2" xfId="111" xr:uid="{2B83205A-FEA0-440F-9471-38CE39BEC3E0}"/>
    <cellStyle name="Normal 6 2 2" xfId="321" xr:uid="{A710CD1B-A1C8-4636-AF2D-5DF79AAAA50F}"/>
    <cellStyle name="Normal 6 2 2 2" xfId="4672" xr:uid="{2A8D74A0-12EA-4A30-B4C5-3794973B6A25}"/>
    <cellStyle name="Normal 6 2 3" xfId="4561" xr:uid="{A7C1E230-D1F9-4031-857E-8478925ACBB2}"/>
    <cellStyle name="Normal 6 3" xfId="112" xr:uid="{81A882BA-0DB0-41B8-B417-DEDEA9A95C6F}"/>
    <cellStyle name="Normal 6 3 10" xfId="3133" xr:uid="{75FE1038-2BAE-4E87-BF65-C6E8E6AF175F}"/>
    <cellStyle name="Normal 6 3 11" xfId="3134" xr:uid="{6454415E-9CAA-4CF2-80E2-1E52E38CCE23}"/>
    <cellStyle name="Normal 6 3 2" xfId="113" xr:uid="{02E8069C-DF81-4B8F-8CA8-3C9E36D5E806}"/>
    <cellStyle name="Normal 6 3 2 2" xfId="114" xr:uid="{89FA4C60-C213-4114-81BD-DB204E7B16A7}"/>
    <cellStyle name="Normal 6 3 2 2 2" xfId="322" xr:uid="{CB860313-DC4C-455C-A261-8E1F1F5E05A9}"/>
    <cellStyle name="Normal 6 3 2 2 2 2" xfId="604" xr:uid="{5ABCA04E-6DF0-4EF0-A32C-D5CC2F58E70A}"/>
    <cellStyle name="Normal 6 3 2 2 2 2 2" xfId="605" xr:uid="{F6277D58-D8BC-4B88-B233-6AA4B92E38B4}"/>
    <cellStyle name="Normal 6 3 2 2 2 2 2 2" xfId="1440" xr:uid="{254EB6E3-9E52-47F7-B1A2-FDF0A68B8378}"/>
    <cellStyle name="Normal 6 3 2 2 2 2 2 2 2" xfId="1441" xr:uid="{9ECC4B7A-3841-4908-B783-0A5DF96EA880}"/>
    <cellStyle name="Normal 6 3 2 2 2 2 2 3" xfId="1442" xr:uid="{8419B9A4-2C1A-40DD-9FC2-194C4D51E5E4}"/>
    <cellStyle name="Normal 6 3 2 2 2 2 3" xfId="1443" xr:uid="{6342DAE6-9AA1-428A-960E-A2069CB01154}"/>
    <cellStyle name="Normal 6 3 2 2 2 2 3 2" xfId="1444" xr:uid="{5E228EBF-1EB9-4188-A1FB-6C18A60C6090}"/>
    <cellStyle name="Normal 6 3 2 2 2 2 4" xfId="1445" xr:uid="{C52A25EE-C6EC-4F01-B5FF-7FFAC427ECC7}"/>
    <cellStyle name="Normal 6 3 2 2 2 3" xfId="606" xr:uid="{C9F8F409-0960-4F84-B4E2-F0E74FA7ABE2}"/>
    <cellStyle name="Normal 6 3 2 2 2 3 2" xfId="1446" xr:uid="{E4E14A02-26C0-4CB7-83E6-21B8A39442DD}"/>
    <cellStyle name="Normal 6 3 2 2 2 3 2 2" xfId="1447" xr:uid="{435FFE56-CA3C-4F7C-A799-78883A0A38CA}"/>
    <cellStyle name="Normal 6 3 2 2 2 3 3" xfId="1448" xr:uid="{80A84955-DE88-48B0-BB3D-BAF410029975}"/>
    <cellStyle name="Normal 6 3 2 2 2 3 4" xfId="3135" xr:uid="{9FCEFD73-5080-4284-A43F-DC0D16721A20}"/>
    <cellStyle name="Normal 6 3 2 2 2 4" xfId="1449" xr:uid="{F6002B63-7ADA-4596-87AE-E1417F74DF91}"/>
    <cellStyle name="Normal 6 3 2 2 2 4 2" xfId="1450" xr:uid="{1ECC743B-5E72-4CFA-86F4-6D9678DE07BA}"/>
    <cellStyle name="Normal 6 3 2 2 2 5" xfId="1451" xr:uid="{5CAC2453-0AD8-4DCD-875D-A04D599C0E7D}"/>
    <cellStyle name="Normal 6 3 2 2 2 6" xfId="3136" xr:uid="{4ED1DEBB-B66B-4243-9D6C-917A85EB4C33}"/>
    <cellStyle name="Normal 6 3 2 2 3" xfId="323" xr:uid="{F1D01B48-431F-4AE3-8FED-6213E3DAA1FC}"/>
    <cellStyle name="Normal 6 3 2 2 3 2" xfId="607" xr:uid="{EE15C1F8-B99F-444D-8FDA-82FE3BC17524}"/>
    <cellStyle name="Normal 6 3 2 2 3 2 2" xfId="608" xr:uid="{30AEA1C1-98E3-427D-AE73-DE50CD42452C}"/>
    <cellStyle name="Normal 6 3 2 2 3 2 2 2" xfId="1452" xr:uid="{78AA50AC-76C1-4CF5-B5BB-F695E0A09A60}"/>
    <cellStyle name="Normal 6 3 2 2 3 2 2 2 2" xfId="1453" xr:uid="{E4E714AD-041F-4268-A06F-FE2D25956A81}"/>
    <cellStyle name="Normal 6 3 2 2 3 2 2 3" xfId="1454" xr:uid="{068ADD23-B616-4AC6-AA25-04366A93D9E4}"/>
    <cellStyle name="Normal 6 3 2 2 3 2 3" xfId="1455" xr:uid="{87999523-A958-4C95-9F6C-C1199B04F061}"/>
    <cellStyle name="Normal 6 3 2 2 3 2 3 2" xfId="1456" xr:uid="{90E2491C-BDB1-4197-B51A-88A8EDEEF463}"/>
    <cellStyle name="Normal 6 3 2 2 3 2 4" xfId="1457" xr:uid="{75ABB5A6-D7A0-475E-AF3C-25B38B651391}"/>
    <cellStyle name="Normal 6 3 2 2 3 3" xfId="609" xr:uid="{BCCBA21F-5833-456C-9F1F-AE1A2A66E285}"/>
    <cellStyle name="Normal 6 3 2 2 3 3 2" xfId="1458" xr:uid="{7ABBB469-2556-458B-A968-39870B858A12}"/>
    <cellStyle name="Normal 6 3 2 2 3 3 2 2" xfId="1459" xr:uid="{994CDA43-1C63-4071-99EE-699D1CE52E41}"/>
    <cellStyle name="Normal 6 3 2 2 3 3 3" xfId="1460" xr:uid="{B52FA883-0979-42FF-AD19-0143A8094E1B}"/>
    <cellStyle name="Normal 6 3 2 2 3 4" xfId="1461" xr:uid="{7FADAAD7-DED7-4447-99DF-A85EF2A61388}"/>
    <cellStyle name="Normal 6 3 2 2 3 4 2" xfId="1462" xr:uid="{DDCD7512-CEC3-436A-BC30-0C86393A6B3E}"/>
    <cellStyle name="Normal 6 3 2 2 3 5" xfId="1463" xr:uid="{96BC64DB-E921-4582-A632-E88621BA021E}"/>
    <cellStyle name="Normal 6 3 2 2 4" xfId="610" xr:uid="{F1C446B1-BDE3-4956-B949-118E595F7C6A}"/>
    <cellStyle name="Normal 6 3 2 2 4 2" xfId="611" xr:uid="{97B1D5AA-8F5A-4F7C-916D-967D9257F0C0}"/>
    <cellStyle name="Normal 6 3 2 2 4 2 2" xfId="1464" xr:uid="{1E544960-527F-4EBD-9AC3-E751AA125D06}"/>
    <cellStyle name="Normal 6 3 2 2 4 2 2 2" xfId="1465" xr:uid="{14F112F9-7FA2-4CC9-937D-B40810F585CC}"/>
    <cellStyle name="Normal 6 3 2 2 4 2 3" xfId="1466" xr:uid="{DA6526D3-4845-4E09-8396-0EFFB400AD95}"/>
    <cellStyle name="Normal 6 3 2 2 4 3" xfId="1467" xr:uid="{4438D705-D228-4C22-90CB-B3897AF72C39}"/>
    <cellStyle name="Normal 6 3 2 2 4 3 2" xfId="1468" xr:uid="{479B75C0-DF3F-4405-821D-C43FF92B51C4}"/>
    <cellStyle name="Normal 6 3 2 2 4 4" xfId="1469" xr:uid="{43555C9B-5A0E-42F7-9978-01B0D05C5457}"/>
    <cellStyle name="Normal 6 3 2 2 5" xfId="612" xr:uid="{D0504A9F-8CDA-433C-B77B-A68747B032E6}"/>
    <cellStyle name="Normal 6 3 2 2 5 2" xfId="1470" xr:uid="{5FD7BEFD-28BE-4880-B2E7-B56B9C48D658}"/>
    <cellStyle name="Normal 6 3 2 2 5 2 2" xfId="1471" xr:uid="{F17427A3-8C14-4FE9-8DCE-538621E2B14B}"/>
    <cellStyle name="Normal 6 3 2 2 5 3" xfId="1472" xr:uid="{6C47DBDF-5F11-4B0E-AC02-1AC76BEB251B}"/>
    <cellStyle name="Normal 6 3 2 2 5 4" xfId="3137" xr:uid="{3365DE6B-BCFD-4F99-902D-479D3CD14662}"/>
    <cellStyle name="Normal 6 3 2 2 6" xfId="1473" xr:uid="{019934FB-2214-42DC-B848-DB89B4410C1D}"/>
    <cellStyle name="Normal 6 3 2 2 6 2" xfId="1474" xr:uid="{F8DD0D7E-6723-438C-BE25-DF66CF19E862}"/>
    <cellStyle name="Normal 6 3 2 2 7" xfId="1475" xr:uid="{ABC01D79-97F8-45B7-82F0-1CB4DF332232}"/>
    <cellStyle name="Normal 6 3 2 2 8" xfId="3138" xr:uid="{2F7174AE-B683-4374-A3D7-10524ED620F1}"/>
    <cellStyle name="Normal 6 3 2 3" xfId="324" xr:uid="{CF7FF8FC-C594-428E-A45B-CB7D299CB3A7}"/>
    <cellStyle name="Normal 6 3 2 3 2" xfId="613" xr:uid="{1F89FD13-BD48-4891-9963-E1FE97A285D4}"/>
    <cellStyle name="Normal 6 3 2 3 2 2" xfId="614" xr:uid="{73BD789C-D47E-48E7-8BA6-24DE3DC48B7C}"/>
    <cellStyle name="Normal 6 3 2 3 2 2 2" xfId="1476" xr:uid="{D91883CB-0C91-417D-8D43-1E91378A86EC}"/>
    <cellStyle name="Normal 6 3 2 3 2 2 2 2" xfId="1477" xr:uid="{5EEC277E-36CB-4AAF-B812-C8D42AD3C0F1}"/>
    <cellStyle name="Normal 6 3 2 3 2 2 3" xfId="1478" xr:uid="{B1895FAE-3B8C-4139-AC2A-45F11E795534}"/>
    <cellStyle name="Normal 6 3 2 3 2 3" xfId="1479" xr:uid="{6E082C89-4964-4019-B941-3B7C80441578}"/>
    <cellStyle name="Normal 6 3 2 3 2 3 2" xfId="1480" xr:uid="{D896384F-C2DA-4403-9912-E0950160A233}"/>
    <cellStyle name="Normal 6 3 2 3 2 4" xfId="1481" xr:uid="{E909B6F3-4B73-4443-8DDB-339986ABAD74}"/>
    <cellStyle name="Normal 6 3 2 3 3" xfId="615" xr:uid="{82EAE116-0A97-46E1-9330-9EA8EECABBBD}"/>
    <cellStyle name="Normal 6 3 2 3 3 2" xfId="1482" xr:uid="{C49F3B73-3A72-4728-8655-BF95A284435F}"/>
    <cellStyle name="Normal 6 3 2 3 3 2 2" xfId="1483" xr:uid="{FCE7339F-235F-46F2-8284-5841D601AC6E}"/>
    <cellStyle name="Normal 6 3 2 3 3 3" xfId="1484" xr:uid="{03A49ABA-E41D-4781-8BB8-1922DB70DB7C}"/>
    <cellStyle name="Normal 6 3 2 3 3 4" xfId="3139" xr:uid="{F723CC9B-DF10-4390-A680-CD69C656965E}"/>
    <cellStyle name="Normal 6 3 2 3 4" xfId="1485" xr:uid="{25854781-3FC4-4EA0-B81B-340B42256D39}"/>
    <cellStyle name="Normal 6 3 2 3 4 2" xfId="1486" xr:uid="{323A2C85-DE52-4988-B65A-31541DEEB029}"/>
    <cellStyle name="Normal 6 3 2 3 5" xfId="1487" xr:uid="{03E5805E-C2F9-421E-B795-8CA22340A95B}"/>
    <cellStyle name="Normal 6 3 2 3 6" xfId="3140" xr:uid="{A95C1066-7B5C-495A-8987-F5D00F2B3E1A}"/>
    <cellStyle name="Normal 6 3 2 4" xfId="325" xr:uid="{5170E958-7349-4EBE-8217-41E9C9F04958}"/>
    <cellStyle name="Normal 6 3 2 4 2" xfId="616" xr:uid="{F09C6F13-4E37-401C-90F7-5FEB5F608ABC}"/>
    <cellStyle name="Normal 6 3 2 4 2 2" xfId="617" xr:uid="{25CBB831-F623-45C5-98CF-950C4299CF12}"/>
    <cellStyle name="Normal 6 3 2 4 2 2 2" xfId="1488" xr:uid="{3BD246D7-6604-4A7F-B404-9278806EE725}"/>
    <cellStyle name="Normal 6 3 2 4 2 2 2 2" xfId="1489" xr:uid="{5B2499C3-67FD-4CAB-8788-C7D8C120BD8B}"/>
    <cellStyle name="Normal 6 3 2 4 2 2 3" xfId="1490" xr:uid="{CFCF4641-390F-49FC-8D20-D94713B5D9EA}"/>
    <cellStyle name="Normal 6 3 2 4 2 3" xfId="1491" xr:uid="{6A038F51-DC72-49E1-A4D9-0617D1537AF7}"/>
    <cellStyle name="Normal 6 3 2 4 2 3 2" xfId="1492" xr:uid="{984F9B0D-E3ED-4D6C-8697-47B54AFFA42D}"/>
    <cellStyle name="Normal 6 3 2 4 2 4" xfId="1493" xr:uid="{F4DAF08A-3FC5-4D92-B2FE-C248BE4BC184}"/>
    <cellStyle name="Normal 6 3 2 4 3" xfId="618" xr:uid="{E7DDE04F-5C51-4E0F-B632-AAB8C81C2970}"/>
    <cellStyle name="Normal 6 3 2 4 3 2" xfId="1494" xr:uid="{90898179-5609-49D0-AC9D-052C8FCEC61F}"/>
    <cellStyle name="Normal 6 3 2 4 3 2 2" xfId="1495" xr:uid="{F9EFE8E1-88E5-4A54-AFD4-85390A20C363}"/>
    <cellStyle name="Normal 6 3 2 4 3 3" xfId="1496" xr:uid="{73F8E8BB-266C-4CF6-81CD-9062EA020870}"/>
    <cellStyle name="Normal 6 3 2 4 4" xfId="1497" xr:uid="{52227701-7949-4AF3-8767-DB63EB33EE11}"/>
    <cellStyle name="Normal 6 3 2 4 4 2" xfId="1498" xr:uid="{6DA4D3D5-102C-46F5-AFF7-CD435BA980D1}"/>
    <cellStyle name="Normal 6 3 2 4 5" xfId="1499" xr:uid="{7447F4C6-8611-418C-96CF-C0284E980EB3}"/>
    <cellStyle name="Normal 6 3 2 5" xfId="326" xr:uid="{44036ED1-0061-4D62-AFC2-D4D21E7B7569}"/>
    <cellStyle name="Normal 6 3 2 5 2" xfId="619" xr:uid="{4E30B651-0CD9-4EB3-8A55-1AA5DE1883D0}"/>
    <cellStyle name="Normal 6 3 2 5 2 2" xfId="1500" xr:uid="{F67BF380-3FBD-4629-AAF0-4F1AFBB17739}"/>
    <cellStyle name="Normal 6 3 2 5 2 2 2" xfId="1501" xr:uid="{6CB189AC-4282-43AD-8AB5-ADA58CDC364B}"/>
    <cellStyle name="Normal 6 3 2 5 2 3" xfId="1502" xr:uid="{B98457DA-0872-4B8B-8642-6C2AE9B956C7}"/>
    <cellStyle name="Normal 6 3 2 5 3" xfId="1503" xr:uid="{05EDAAC4-153C-4BF1-97E5-3995ED15A375}"/>
    <cellStyle name="Normal 6 3 2 5 3 2" xfId="1504" xr:uid="{D1393174-FE4C-485B-89AB-511C54ADE104}"/>
    <cellStyle name="Normal 6 3 2 5 4" xfId="1505" xr:uid="{D33CA6DF-1C23-46E3-A41A-D06E51FA1230}"/>
    <cellStyle name="Normal 6 3 2 6" xfId="620" xr:uid="{F73A0C4F-334F-40B1-B36B-5BD83934BCA6}"/>
    <cellStyle name="Normal 6 3 2 6 2" xfId="1506" xr:uid="{CE5B59A1-88E0-4C23-8782-066F702B4C93}"/>
    <cellStyle name="Normal 6 3 2 6 2 2" xfId="1507" xr:uid="{A13D063E-2F9C-41E7-B35B-548D5E75B0B2}"/>
    <cellStyle name="Normal 6 3 2 6 3" xfId="1508" xr:uid="{0A319F08-90FC-4F58-8544-132928304AA7}"/>
    <cellStyle name="Normal 6 3 2 6 4" xfId="3141" xr:uid="{5488AC44-96A1-4C0B-A1DA-FBFFEF791F30}"/>
    <cellStyle name="Normal 6 3 2 7" xfId="1509" xr:uid="{24CA5F47-7EBD-4406-91E5-802EF9CB4EC0}"/>
    <cellStyle name="Normal 6 3 2 7 2" xfId="1510" xr:uid="{B7F647E7-68F6-466E-A5C7-D3CF5A17F5D6}"/>
    <cellStyle name="Normal 6 3 2 8" xfId="1511" xr:uid="{36E1D7C3-8ABB-4D8F-8FFF-05B6E2144E43}"/>
    <cellStyle name="Normal 6 3 2 9" xfId="3142" xr:uid="{F3382873-9F54-4E1B-A894-6329C70477C0}"/>
    <cellStyle name="Normal 6 3 3" xfId="115" xr:uid="{A86DFC5D-36D6-4AE8-BE10-F9C0264F99B9}"/>
    <cellStyle name="Normal 6 3 3 2" xfId="116" xr:uid="{C875AEF6-5B50-46DC-8FE4-48D995E72EE0}"/>
    <cellStyle name="Normal 6 3 3 2 2" xfId="621" xr:uid="{9C2F5956-0F2E-4E00-BF62-9C8F4B3A58BF}"/>
    <cellStyle name="Normal 6 3 3 2 2 2" xfId="622" xr:uid="{31A50A95-F7A9-470B-B868-1BC6689D02DF}"/>
    <cellStyle name="Normal 6 3 3 2 2 2 2" xfId="1512" xr:uid="{0FC98C6E-0AD4-4526-98BC-E2FACE0BDCA5}"/>
    <cellStyle name="Normal 6 3 3 2 2 2 2 2" xfId="1513" xr:uid="{2BE0B82F-26BB-40A7-8280-CEBEF510EA11}"/>
    <cellStyle name="Normal 6 3 3 2 2 2 3" xfId="1514" xr:uid="{F427D74E-0366-454E-A86B-00D0E32E46A6}"/>
    <cellStyle name="Normal 6 3 3 2 2 3" xfId="1515" xr:uid="{64CB3D44-A0FF-48AA-B873-FA2720B6219A}"/>
    <cellStyle name="Normal 6 3 3 2 2 3 2" xfId="1516" xr:uid="{75CDAF23-BBC0-4BAD-903E-0425658BBFB1}"/>
    <cellStyle name="Normal 6 3 3 2 2 4" xfId="1517" xr:uid="{305D6C9A-CB0A-4F1D-A45D-9B8FC527F691}"/>
    <cellStyle name="Normal 6 3 3 2 3" xfId="623" xr:uid="{FDC3A65B-751C-4A84-92F8-702BFD369C8E}"/>
    <cellStyle name="Normal 6 3 3 2 3 2" xfId="1518" xr:uid="{97E26D42-4443-41EA-9483-4B890C285358}"/>
    <cellStyle name="Normal 6 3 3 2 3 2 2" xfId="1519" xr:uid="{B3C2FB2B-0B4D-4AAD-8876-574B72300A3E}"/>
    <cellStyle name="Normal 6 3 3 2 3 3" xfId="1520" xr:uid="{9F286229-1791-4BCD-81F9-48A0C0B59056}"/>
    <cellStyle name="Normal 6 3 3 2 3 4" xfId="3143" xr:uid="{8EB2986F-64DE-414A-B5A2-B3EE733932B1}"/>
    <cellStyle name="Normal 6 3 3 2 4" xfId="1521" xr:uid="{E619648C-450D-45B1-A03E-D9FC68BDDDD3}"/>
    <cellStyle name="Normal 6 3 3 2 4 2" xfId="1522" xr:uid="{85D983A7-6B57-4AB9-9255-FB256EC89980}"/>
    <cellStyle name="Normal 6 3 3 2 5" xfId="1523" xr:uid="{EA503084-775A-4CC7-8BAF-5C6C1A3CDC27}"/>
    <cellStyle name="Normal 6 3 3 2 6" xfId="3144" xr:uid="{C4A8E3F7-EC09-4B00-A717-0A86AC7A6E8B}"/>
    <cellStyle name="Normal 6 3 3 3" xfId="327" xr:uid="{CD4B54C6-639B-4B31-9C93-774F16E85008}"/>
    <cellStyle name="Normal 6 3 3 3 2" xfId="624" xr:uid="{3910D56B-BA27-4299-A593-AB601B0C45BF}"/>
    <cellStyle name="Normal 6 3 3 3 2 2" xfId="625" xr:uid="{EF6CA396-3B83-41B8-9238-B04089DF6CC4}"/>
    <cellStyle name="Normal 6 3 3 3 2 2 2" xfId="1524" xr:uid="{64FC0DD0-50F6-44F1-9701-BF3DE1C8F84B}"/>
    <cellStyle name="Normal 6 3 3 3 2 2 2 2" xfId="1525" xr:uid="{A1C45560-C142-4166-8BE6-EE65F828BCC7}"/>
    <cellStyle name="Normal 6 3 3 3 2 2 3" xfId="1526" xr:uid="{6046E370-18E4-41AB-85A7-B88B85262D25}"/>
    <cellStyle name="Normal 6 3 3 3 2 3" xfId="1527" xr:uid="{2F6766C5-095E-4A6E-AEA5-B2208B4753E0}"/>
    <cellStyle name="Normal 6 3 3 3 2 3 2" xfId="1528" xr:uid="{47B646D1-6634-40A6-8D00-CD6E84607DC5}"/>
    <cellStyle name="Normal 6 3 3 3 2 4" xfId="1529" xr:uid="{114CA707-ED9D-42B4-A62A-A13334CE9BC2}"/>
    <cellStyle name="Normal 6 3 3 3 3" xfId="626" xr:uid="{08CA84B0-3D5B-4D56-B463-4047C508ADE7}"/>
    <cellStyle name="Normal 6 3 3 3 3 2" xfId="1530" xr:uid="{3A48C557-BE6C-47D0-8BEB-1E5D8CE3EC34}"/>
    <cellStyle name="Normal 6 3 3 3 3 2 2" xfId="1531" xr:uid="{4C6CC1E6-A871-49F8-A91F-A7A39DC4A413}"/>
    <cellStyle name="Normal 6 3 3 3 3 3" xfId="1532" xr:uid="{455D3224-F252-4764-B30F-80DEF5717CE3}"/>
    <cellStyle name="Normal 6 3 3 3 4" xfId="1533" xr:uid="{889541F2-7923-4F92-99B8-2DCEF73E2135}"/>
    <cellStyle name="Normal 6 3 3 3 4 2" xfId="1534" xr:uid="{554896E7-ADD4-4037-956F-B924B276CDD0}"/>
    <cellStyle name="Normal 6 3 3 3 5" xfId="1535" xr:uid="{89ED728A-AA07-49B5-8F40-28DE3D97B768}"/>
    <cellStyle name="Normal 6 3 3 4" xfId="328" xr:uid="{929E793E-3C82-428C-BFEA-A7D18A1B614B}"/>
    <cellStyle name="Normal 6 3 3 4 2" xfId="627" xr:uid="{F8C8BAD6-B5E8-4E91-94D8-69F6AE4F84E0}"/>
    <cellStyle name="Normal 6 3 3 4 2 2" xfId="1536" xr:uid="{F87862BE-BFDB-4FCB-B471-29869B0C71DC}"/>
    <cellStyle name="Normal 6 3 3 4 2 2 2" xfId="1537" xr:uid="{56D0B15D-B806-4515-95AA-E46CB04B61F8}"/>
    <cellStyle name="Normal 6 3 3 4 2 3" xfId="1538" xr:uid="{DAA6D89A-AC33-48B5-A205-1F6BD42A1904}"/>
    <cellStyle name="Normal 6 3 3 4 3" xfId="1539" xr:uid="{F9C2834A-1C09-48AC-8397-9291E9D8A037}"/>
    <cellStyle name="Normal 6 3 3 4 3 2" xfId="1540" xr:uid="{9BBA7868-6C3E-43D9-BD53-606B384E2519}"/>
    <cellStyle name="Normal 6 3 3 4 4" xfId="1541" xr:uid="{9911077F-4F04-4A2A-AE23-67B70669D4AB}"/>
    <cellStyle name="Normal 6 3 3 5" xfId="628" xr:uid="{DE06350F-C347-4795-99C0-AA0ED0AE2321}"/>
    <cellStyle name="Normal 6 3 3 5 2" xfId="1542" xr:uid="{F0C7A800-99AB-49A5-A27D-4930B99A0C34}"/>
    <cellStyle name="Normal 6 3 3 5 2 2" xfId="1543" xr:uid="{54F8B2FF-382D-4B42-BB85-22883116BC6C}"/>
    <cellStyle name="Normal 6 3 3 5 3" xfId="1544" xr:uid="{CAA061F0-F6AB-470D-8D97-225851E5C20E}"/>
    <cellStyle name="Normal 6 3 3 5 4" xfId="3145" xr:uid="{24D812F2-5410-4AEC-9950-0FDAA4E84EC0}"/>
    <cellStyle name="Normal 6 3 3 6" xfId="1545" xr:uid="{76DDCFBA-9AC9-4CF9-AABD-66ECDEA23672}"/>
    <cellStyle name="Normal 6 3 3 6 2" xfId="1546" xr:uid="{8EFB5357-7445-4DC5-8CAA-F6052B7FB0E3}"/>
    <cellStyle name="Normal 6 3 3 7" xfId="1547" xr:uid="{0EC7A5C3-5F77-45E6-BD4B-6AC3CBDC82C0}"/>
    <cellStyle name="Normal 6 3 3 8" xfId="3146" xr:uid="{80297121-7F82-4751-9A29-065FFA8D866D}"/>
    <cellStyle name="Normal 6 3 4" xfId="117" xr:uid="{1AA35A02-C01C-41E5-B06B-DA953A920A35}"/>
    <cellStyle name="Normal 6 3 4 2" xfId="448" xr:uid="{BBE14DF7-95CD-46B4-B432-43521B2CCD55}"/>
    <cellStyle name="Normal 6 3 4 2 2" xfId="629" xr:uid="{6F851B69-1751-4056-9DC4-B698195DD03A}"/>
    <cellStyle name="Normal 6 3 4 2 2 2" xfId="1548" xr:uid="{5654A6B7-73CE-4196-9F9F-CEAEB852CB29}"/>
    <cellStyle name="Normal 6 3 4 2 2 2 2" xfId="1549" xr:uid="{65EDC30B-EAA3-4689-A0AA-360F4C1E6CCB}"/>
    <cellStyle name="Normal 6 3 4 2 2 3" xfId="1550" xr:uid="{F93A15EC-C472-420A-AC31-65C561D7BA46}"/>
    <cellStyle name="Normal 6 3 4 2 2 4" xfId="3147" xr:uid="{40935742-9C5C-4B0F-A017-E0A54D569523}"/>
    <cellStyle name="Normal 6 3 4 2 3" xfId="1551" xr:uid="{0D972EB4-33CF-4FED-80F1-62D070CEB958}"/>
    <cellStyle name="Normal 6 3 4 2 3 2" xfId="1552" xr:uid="{57DC57CE-2684-4498-A937-22D3E9E90FA8}"/>
    <cellStyle name="Normal 6 3 4 2 4" xfId="1553" xr:uid="{B40B71CB-6CC8-4D98-9980-6C4586B26C89}"/>
    <cellStyle name="Normal 6 3 4 2 5" xfId="3148" xr:uid="{538845BD-EFBC-4D82-8B2B-187A774A12CE}"/>
    <cellStyle name="Normal 6 3 4 3" xfId="630" xr:uid="{E0E36528-2E66-4B6A-A2EA-A8A1EF3925DA}"/>
    <cellStyle name="Normal 6 3 4 3 2" xfId="1554" xr:uid="{A25E6C6E-C363-4010-AE36-97FD9B3B0F79}"/>
    <cellStyle name="Normal 6 3 4 3 2 2" xfId="1555" xr:uid="{A7BB2608-8B51-4443-946A-757724399C2D}"/>
    <cellStyle name="Normal 6 3 4 3 3" xfId="1556" xr:uid="{2014BA9C-F2AE-4700-A38C-D17C30ABE93E}"/>
    <cellStyle name="Normal 6 3 4 3 4" xfId="3149" xr:uid="{FB403964-0F4A-4F28-B14D-4F63B2C12AFF}"/>
    <cellStyle name="Normal 6 3 4 4" xfId="1557" xr:uid="{77328665-EA86-4FC0-B896-CCD81CAFE3CE}"/>
    <cellStyle name="Normal 6 3 4 4 2" xfId="1558" xr:uid="{63B2F1B7-F0AF-4FAB-89A4-ADDE51D71334}"/>
    <cellStyle name="Normal 6 3 4 4 3" xfId="3150" xr:uid="{16D05EC9-0546-4988-B719-DBAC34F14AC9}"/>
    <cellStyle name="Normal 6 3 4 4 4" xfId="3151" xr:uid="{7731B4F9-25A9-4B8F-91F3-71368F8AC8E2}"/>
    <cellStyle name="Normal 6 3 4 5" xfId="1559" xr:uid="{3BA93CAA-5C0F-425C-BFA7-2BE40E90AE42}"/>
    <cellStyle name="Normal 6 3 4 6" xfId="3152" xr:uid="{B7A5A227-476C-4F63-BC94-455243882D45}"/>
    <cellStyle name="Normal 6 3 4 7" xfId="3153" xr:uid="{A6441C7D-F0A6-4754-98E6-5285014A4FFE}"/>
    <cellStyle name="Normal 6 3 5" xfId="329" xr:uid="{BC8CAF4C-4AF6-4AE4-995C-6F7DE728C044}"/>
    <cellStyle name="Normal 6 3 5 2" xfId="631" xr:uid="{F9CA9662-A596-465B-9C01-2692E36BEEF8}"/>
    <cellStyle name="Normal 6 3 5 2 2" xfId="632" xr:uid="{9142D1D8-25A4-4453-B319-D4A73B45A080}"/>
    <cellStyle name="Normal 6 3 5 2 2 2" xfId="1560" xr:uid="{D4431F9D-A950-496B-9103-C0EFFABD642C}"/>
    <cellStyle name="Normal 6 3 5 2 2 2 2" xfId="1561" xr:uid="{AFD38B65-91C6-43CE-B70E-AE3727E8EB5E}"/>
    <cellStyle name="Normal 6 3 5 2 2 3" xfId="1562" xr:uid="{50B046F7-8FD0-4A71-A1FA-8D5C85C13886}"/>
    <cellStyle name="Normal 6 3 5 2 3" xfId="1563" xr:uid="{ACC48C0D-4B15-4CFD-9727-8890B345FE85}"/>
    <cellStyle name="Normal 6 3 5 2 3 2" xfId="1564" xr:uid="{DD60D2A1-9CE5-4332-B451-BD766282854A}"/>
    <cellStyle name="Normal 6 3 5 2 4" xfId="1565" xr:uid="{D072358F-7244-49BE-A94F-E27354A81549}"/>
    <cellStyle name="Normal 6 3 5 3" xfId="633" xr:uid="{797D9DD7-4D3D-4673-8FD4-3FAA28FDCB1A}"/>
    <cellStyle name="Normal 6 3 5 3 2" xfId="1566" xr:uid="{2842B784-5679-458D-8ACD-F61FDCEC3D82}"/>
    <cellStyle name="Normal 6 3 5 3 2 2" xfId="1567" xr:uid="{4B38192C-56B1-4903-A75D-DFF2625DA524}"/>
    <cellStyle name="Normal 6 3 5 3 3" xfId="1568" xr:uid="{C41CB4D0-9ED6-4DE7-A960-4C79D931E137}"/>
    <cellStyle name="Normal 6 3 5 3 4" xfId="3154" xr:uid="{6655792A-2033-4AD6-A874-734DA5E5AC05}"/>
    <cellStyle name="Normal 6 3 5 4" xfId="1569" xr:uid="{42C33F32-6B33-4EAE-92E6-ACD5F5E0C8DC}"/>
    <cellStyle name="Normal 6 3 5 4 2" xfId="1570" xr:uid="{8EC5544E-929D-42EC-860F-5D7E278906D7}"/>
    <cellStyle name="Normal 6 3 5 5" xfId="1571" xr:uid="{D15F3A87-0780-43BB-8621-223FD3CBCF7E}"/>
    <cellStyle name="Normal 6 3 5 6" xfId="3155" xr:uid="{6EE7CC93-F351-4D28-938C-D2C2C2F132CF}"/>
    <cellStyle name="Normal 6 3 6" xfId="330" xr:uid="{1F13A47B-8655-4FED-8B6F-012E0771437B}"/>
    <cellStyle name="Normal 6 3 6 2" xfId="634" xr:uid="{FA67727D-9BCE-4E6A-887F-EC95565EFAF3}"/>
    <cellStyle name="Normal 6 3 6 2 2" xfId="1572" xr:uid="{734E90BC-4823-44C1-8C35-863AF9A77A06}"/>
    <cellStyle name="Normal 6 3 6 2 2 2" xfId="1573" xr:uid="{44431FD2-42BA-4F4B-92D1-A1DE6023C2BC}"/>
    <cellStyle name="Normal 6 3 6 2 3" xfId="1574" xr:uid="{F4DDCE52-8535-4BB5-B845-A644841A9C6D}"/>
    <cellStyle name="Normal 6 3 6 2 4" xfId="3156" xr:uid="{7453EC4B-1962-4D7D-A9E5-7EA43A542BF1}"/>
    <cellStyle name="Normal 6 3 6 3" xfId="1575" xr:uid="{9472C967-DCFD-41DE-9BE2-5B08042EDFBE}"/>
    <cellStyle name="Normal 6 3 6 3 2" xfId="1576" xr:uid="{0B91E12F-B0F5-4A00-BA5B-4816F08B32FC}"/>
    <cellStyle name="Normal 6 3 6 4" xfId="1577" xr:uid="{4D97708E-AE7F-4749-9579-041B443DA0D7}"/>
    <cellStyle name="Normal 6 3 6 5" xfId="3157" xr:uid="{670D9DD9-37D8-40B4-A5A2-CC19C3911CD0}"/>
    <cellStyle name="Normal 6 3 7" xfId="635" xr:uid="{369A323D-2CA1-4F6C-8012-E7D251EE3381}"/>
    <cellStyle name="Normal 6 3 7 2" xfId="1578" xr:uid="{2823FDB3-03D2-43F4-9B57-F432B9C70D24}"/>
    <cellStyle name="Normal 6 3 7 2 2" xfId="1579" xr:uid="{175617CD-F68A-475D-846C-5EC63E22E065}"/>
    <cellStyle name="Normal 6 3 7 3" xfId="1580" xr:uid="{35874111-3C0C-4BCD-A07F-78A2B188B1CA}"/>
    <cellStyle name="Normal 6 3 7 4" xfId="3158" xr:uid="{EC8B9910-F574-401A-8629-58BBB865C361}"/>
    <cellStyle name="Normal 6 3 8" xfId="1581" xr:uid="{6858877D-1592-41C3-979E-D8FF3655864E}"/>
    <cellStyle name="Normal 6 3 8 2" xfId="1582" xr:uid="{A20217FB-FE24-447C-A629-AB2108DBC292}"/>
    <cellStyle name="Normal 6 3 8 3" xfId="3159" xr:uid="{357FD9EF-746F-4F09-AD27-2F41C0C810D9}"/>
    <cellStyle name="Normal 6 3 8 4" xfId="3160" xr:uid="{C8D7B670-3F42-4C21-994E-DBF85862661A}"/>
    <cellStyle name="Normal 6 3 9" xfId="1583" xr:uid="{F19019CD-7432-4F36-9BA6-3545804EB631}"/>
    <cellStyle name="Normal 6 3 9 2" xfId="4719" xr:uid="{FB61EC01-2F0B-4C0D-8F8F-9AB9690C8C86}"/>
    <cellStyle name="Normal 6 4" xfId="118" xr:uid="{3488E66E-925F-44B7-8383-3C65E2B456CD}"/>
    <cellStyle name="Normal 6 4 10" xfId="3161" xr:uid="{E2DA901E-FBBB-4CA3-92D5-86A57787080C}"/>
    <cellStyle name="Normal 6 4 11" xfId="3162" xr:uid="{D430C579-8509-414B-A3D0-0673DB4928A2}"/>
    <cellStyle name="Normal 6 4 2" xfId="119" xr:uid="{3DB29544-242A-4115-A071-379D559DF6D6}"/>
    <cellStyle name="Normal 6 4 2 2" xfId="120" xr:uid="{58EFACE0-F91F-4CF2-9B74-3327111A3976}"/>
    <cellStyle name="Normal 6 4 2 2 2" xfId="331" xr:uid="{85D57A13-F2F4-42A4-9F9A-4BA47389A6EE}"/>
    <cellStyle name="Normal 6 4 2 2 2 2" xfId="636" xr:uid="{09ED20E2-79E6-4EA3-9029-0276601AED42}"/>
    <cellStyle name="Normal 6 4 2 2 2 2 2" xfId="1584" xr:uid="{24EC63F7-4187-4605-9D31-5FF4C6184E3E}"/>
    <cellStyle name="Normal 6 4 2 2 2 2 2 2" xfId="1585" xr:uid="{2A4EA613-91DE-4C7C-8B58-AD70D9A249A8}"/>
    <cellStyle name="Normal 6 4 2 2 2 2 3" xfId="1586" xr:uid="{DD01478F-234E-4FAD-B3F8-348D7098280A}"/>
    <cellStyle name="Normal 6 4 2 2 2 2 4" xfId="3163" xr:uid="{D32AFCD3-CB3E-4D2F-A4CE-40FC39FE58E1}"/>
    <cellStyle name="Normal 6 4 2 2 2 3" xfId="1587" xr:uid="{1C9A469F-4E22-439D-B088-F199B2E80539}"/>
    <cellStyle name="Normal 6 4 2 2 2 3 2" xfId="1588" xr:uid="{AB1762A4-76B7-446C-9719-986A64674E07}"/>
    <cellStyle name="Normal 6 4 2 2 2 3 3" xfId="3164" xr:uid="{9DC58955-88E1-45CE-BAAC-43FD53F4F9A7}"/>
    <cellStyle name="Normal 6 4 2 2 2 3 4" xfId="3165" xr:uid="{19026EB6-4419-48E0-A6E2-5D032675DF25}"/>
    <cellStyle name="Normal 6 4 2 2 2 4" xfId="1589" xr:uid="{B64B7210-AD3E-485C-AA7A-5E4831202217}"/>
    <cellStyle name="Normal 6 4 2 2 2 5" xfId="3166" xr:uid="{B5386974-341E-45D6-B406-0C577D16E125}"/>
    <cellStyle name="Normal 6 4 2 2 2 6" xfId="3167" xr:uid="{989003E8-AB54-445B-BE20-208AD81F4209}"/>
    <cellStyle name="Normal 6 4 2 2 3" xfId="637" xr:uid="{3A9A6651-A6E5-419D-8985-3B70CE9CD07E}"/>
    <cellStyle name="Normal 6 4 2 2 3 2" xfId="1590" xr:uid="{4E2268C9-2108-48D1-A847-219841058004}"/>
    <cellStyle name="Normal 6 4 2 2 3 2 2" xfId="1591" xr:uid="{3952CE6A-E7D3-4DF0-B896-E06DC5A45BB5}"/>
    <cellStyle name="Normal 6 4 2 2 3 2 3" xfId="3168" xr:uid="{1CE96179-49FE-4947-A415-069CA2BDBD59}"/>
    <cellStyle name="Normal 6 4 2 2 3 2 4" xfId="3169" xr:uid="{D5A5A6EF-9C45-4EDD-A1A3-CF42BB23E74B}"/>
    <cellStyle name="Normal 6 4 2 2 3 3" xfId="1592" xr:uid="{A65E3A38-4D60-4E9E-AE7D-39BB33DFA400}"/>
    <cellStyle name="Normal 6 4 2 2 3 4" xfId="3170" xr:uid="{9E3E18DB-C170-414C-91AA-309E0CA6214C}"/>
    <cellStyle name="Normal 6 4 2 2 3 5" xfId="3171" xr:uid="{F4F6EBEF-31D0-457B-91B9-3D38D930148F}"/>
    <cellStyle name="Normal 6 4 2 2 4" xfId="1593" xr:uid="{9926B75C-3BA4-4992-B80F-EB7976CE4D47}"/>
    <cellStyle name="Normal 6 4 2 2 4 2" xfId="1594" xr:uid="{D9542658-FDED-4817-95F2-6C9DB65348FD}"/>
    <cellStyle name="Normal 6 4 2 2 4 3" xfId="3172" xr:uid="{664A27A5-8993-46BE-BB42-4B3F0660D08C}"/>
    <cellStyle name="Normal 6 4 2 2 4 4" xfId="3173" xr:uid="{95A38F98-5534-4E77-AF74-0FCA7510F732}"/>
    <cellStyle name="Normal 6 4 2 2 5" xfId="1595" xr:uid="{A4FFB1D3-887E-4B29-A7D6-3F10FA5ED814}"/>
    <cellStyle name="Normal 6 4 2 2 5 2" xfId="3174" xr:uid="{B5F28277-A80F-43A9-B13C-8D75FD20B49D}"/>
    <cellStyle name="Normal 6 4 2 2 5 3" xfId="3175" xr:uid="{F33B18D2-A587-46C9-9EB9-C7F074DE501D}"/>
    <cellStyle name="Normal 6 4 2 2 5 4" xfId="3176" xr:uid="{ADA54016-454D-4C9E-B4DF-30B9050AF7B4}"/>
    <cellStyle name="Normal 6 4 2 2 6" xfId="3177" xr:uid="{32E1C1AA-323B-47CA-9AD3-FAFD118967C6}"/>
    <cellStyle name="Normal 6 4 2 2 7" xfId="3178" xr:uid="{89E581DF-AC0D-433B-9FDB-E83E5F900DC9}"/>
    <cellStyle name="Normal 6 4 2 2 8" xfId="3179" xr:uid="{BAD94370-CBEE-4982-99B8-7EDC7466CB89}"/>
    <cellStyle name="Normal 6 4 2 3" xfId="332" xr:uid="{E4F7F4B3-4578-4214-92F5-71DB811886DA}"/>
    <cellStyle name="Normal 6 4 2 3 2" xfId="638" xr:uid="{5011BF36-FF00-446D-9F1B-C9400353999D}"/>
    <cellStyle name="Normal 6 4 2 3 2 2" xfId="639" xr:uid="{1E2C1567-20F9-45DF-A54C-3D991146B37A}"/>
    <cellStyle name="Normal 6 4 2 3 2 2 2" xfId="1596" xr:uid="{8C0E39E7-1518-43F5-8E60-EAB63609043D}"/>
    <cellStyle name="Normal 6 4 2 3 2 2 2 2" xfId="1597" xr:uid="{D1EEFD31-4797-4A42-B1BB-B967896B16CB}"/>
    <cellStyle name="Normal 6 4 2 3 2 2 3" xfId="1598" xr:uid="{E8D029AF-3CFB-4E4A-A474-52BD8FB371F6}"/>
    <cellStyle name="Normal 6 4 2 3 2 3" xfId="1599" xr:uid="{BCF851B5-7140-4F1A-AA01-9A38FD16D359}"/>
    <cellStyle name="Normal 6 4 2 3 2 3 2" xfId="1600" xr:uid="{47ED47BE-FFA0-45A7-A8DE-7CC19D96C6BB}"/>
    <cellStyle name="Normal 6 4 2 3 2 4" xfId="1601" xr:uid="{181B91A2-0C8D-4A36-8ECE-7D596C9C430B}"/>
    <cellStyle name="Normal 6 4 2 3 3" xfId="640" xr:uid="{91625B9A-D6B9-4BA8-A244-7A5B51BFE4B6}"/>
    <cellStyle name="Normal 6 4 2 3 3 2" xfId="1602" xr:uid="{39331350-E12B-448C-B915-7365AD63B55B}"/>
    <cellStyle name="Normal 6 4 2 3 3 2 2" xfId="1603" xr:uid="{9F546835-2C54-4FCE-B284-6FC71074FF27}"/>
    <cellStyle name="Normal 6 4 2 3 3 3" xfId="1604" xr:uid="{DE79F82B-CFF8-4EBD-A725-C2F3FB721EA1}"/>
    <cellStyle name="Normal 6 4 2 3 3 4" xfId="3180" xr:uid="{D580C8B1-E3C7-42E5-9713-E89F8A5E679F}"/>
    <cellStyle name="Normal 6 4 2 3 4" xfId="1605" xr:uid="{6B69E7B5-E8D4-45C8-8932-7B4C5C96A7ED}"/>
    <cellStyle name="Normal 6 4 2 3 4 2" xfId="1606" xr:uid="{61A1CAB4-7B91-470C-A727-AAE31ACFFB15}"/>
    <cellStyle name="Normal 6 4 2 3 5" xfId="1607" xr:uid="{AEC4F00C-D651-446B-B0C5-5A16597EB710}"/>
    <cellStyle name="Normal 6 4 2 3 6" xfId="3181" xr:uid="{6EBCCDC0-3B18-4539-8589-0CA3B6C9C8A0}"/>
    <cellStyle name="Normal 6 4 2 4" xfId="333" xr:uid="{5894A372-4E9E-4AD7-AE79-5A613D5EB87A}"/>
    <cellStyle name="Normal 6 4 2 4 2" xfId="641" xr:uid="{AFB00DD9-9566-48A6-9D57-D30DC6A50E25}"/>
    <cellStyle name="Normal 6 4 2 4 2 2" xfId="1608" xr:uid="{B0AB6A7D-F4C1-45B7-9378-604BB574DF34}"/>
    <cellStyle name="Normal 6 4 2 4 2 2 2" xfId="1609" xr:uid="{60DCD1CF-C9AC-4A9F-97F6-934D55A3BA82}"/>
    <cellStyle name="Normal 6 4 2 4 2 3" xfId="1610" xr:uid="{2A7C2CB3-2E02-4357-A5DD-D957EF5BE64D}"/>
    <cellStyle name="Normal 6 4 2 4 2 4" xfId="3182" xr:uid="{B7E4121D-0B0B-42EE-A316-717F95632BEA}"/>
    <cellStyle name="Normal 6 4 2 4 3" xfId="1611" xr:uid="{34920BA2-10F6-4835-BB03-EDC9CF88796D}"/>
    <cellStyle name="Normal 6 4 2 4 3 2" xfId="1612" xr:uid="{1F5C56A6-2B43-42B1-8C17-56D7C13937CE}"/>
    <cellStyle name="Normal 6 4 2 4 4" xfId="1613" xr:uid="{A9D374F0-6C65-4C92-B272-14B6503E8820}"/>
    <cellStyle name="Normal 6 4 2 4 5" xfId="3183" xr:uid="{20C57F16-BD9F-4E55-B6E0-A2550E2043B5}"/>
    <cellStyle name="Normal 6 4 2 5" xfId="334" xr:uid="{529BDF46-6AF9-4EC5-914B-CEBCF0B77D4C}"/>
    <cellStyle name="Normal 6 4 2 5 2" xfId="1614" xr:uid="{D750DD9A-EFA7-4F13-A0A4-EE355C6F902B}"/>
    <cellStyle name="Normal 6 4 2 5 2 2" xfId="1615" xr:uid="{EA2228B6-976A-40A6-9BA4-D9514E2BE4C2}"/>
    <cellStyle name="Normal 6 4 2 5 3" xfId="1616" xr:uid="{F28F131C-C8C6-460D-8FE0-79762A74E60D}"/>
    <cellStyle name="Normal 6 4 2 5 4" xfId="3184" xr:uid="{CCB5AB14-AAFB-4DE1-A7DF-B219C879C1E6}"/>
    <cellStyle name="Normal 6 4 2 6" xfId="1617" xr:uid="{85C1ED63-4964-410A-844D-160D9B6B8C70}"/>
    <cellStyle name="Normal 6 4 2 6 2" xfId="1618" xr:uid="{D0EF344E-BF02-42DA-AEFE-6648922418BE}"/>
    <cellStyle name="Normal 6 4 2 6 3" xfId="3185" xr:uid="{EC656DD4-1DE2-48CB-931C-CDF3C6FB95E1}"/>
    <cellStyle name="Normal 6 4 2 6 4" xfId="3186" xr:uid="{148A2EAC-22A7-430F-B09B-5D6C3992F72A}"/>
    <cellStyle name="Normal 6 4 2 7" xfId="1619" xr:uid="{312C1649-76DC-44A0-A9D7-33FF5D9E5563}"/>
    <cellStyle name="Normal 6 4 2 8" xfId="3187" xr:uid="{51D38B12-EE13-47C1-BD69-0457FE2F67FD}"/>
    <cellStyle name="Normal 6 4 2 9" xfId="3188" xr:uid="{E3DBC8C3-8C45-49EA-B954-1834840A691A}"/>
    <cellStyle name="Normal 6 4 3" xfId="121" xr:uid="{80F271F0-0367-4873-AD2F-5EDC81633991}"/>
    <cellStyle name="Normal 6 4 3 2" xfId="122" xr:uid="{B8D2E023-37A8-485A-9A88-2C29BCE943A7}"/>
    <cellStyle name="Normal 6 4 3 2 2" xfId="642" xr:uid="{8D10B3F2-0328-489B-BD11-C85921562965}"/>
    <cellStyle name="Normal 6 4 3 2 2 2" xfId="1620" xr:uid="{782E8C54-2EAD-4226-AE7D-6AF92CE16BA7}"/>
    <cellStyle name="Normal 6 4 3 2 2 2 2" xfId="1621" xr:uid="{0701FFEE-216B-42F9-8586-CCF1B8FD4A91}"/>
    <cellStyle name="Normal 6 4 3 2 2 2 2 2" xfId="4477" xr:uid="{92650819-8532-40DE-8901-AC827254B0F0}"/>
    <cellStyle name="Normal 6 4 3 2 2 2 3" xfId="4478" xr:uid="{352E10E3-C02C-48EA-B241-41A6D1993474}"/>
    <cellStyle name="Normal 6 4 3 2 2 3" xfId="1622" xr:uid="{F3D84345-4027-4F59-B8B7-958B692C0301}"/>
    <cellStyle name="Normal 6 4 3 2 2 3 2" xfId="4479" xr:uid="{92A639EA-67DB-4C78-B606-305F9679EE31}"/>
    <cellStyle name="Normal 6 4 3 2 2 4" xfId="3189" xr:uid="{BD502898-B456-4189-9E8D-277719E912F8}"/>
    <cellStyle name="Normal 6 4 3 2 3" xfId="1623" xr:uid="{B7EA474C-071A-4A06-A3D9-41D45D961182}"/>
    <cellStyle name="Normal 6 4 3 2 3 2" xfId="1624" xr:uid="{6E881853-C6D8-4957-9482-761EFC5D3766}"/>
    <cellStyle name="Normal 6 4 3 2 3 2 2" xfId="4480" xr:uid="{0DB9B530-8AA7-44FC-BA56-540338AC5BD5}"/>
    <cellStyle name="Normal 6 4 3 2 3 3" xfId="3190" xr:uid="{644180A2-B76D-4BA7-B7A9-12943983F751}"/>
    <cellStyle name="Normal 6 4 3 2 3 4" xfId="3191" xr:uid="{08E3A410-0BFD-4CD2-A77D-67203371CF01}"/>
    <cellStyle name="Normal 6 4 3 2 4" xfId="1625" xr:uid="{3C42C70A-50A9-47BE-9954-0951F2CF9C4C}"/>
    <cellStyle name="Normal 6 4 3 2 4 2" xfId="4481" xr:uid="{8502FD49-3E88-47BE-960B-79D42CE70A6E}"/>
    <cellStyle name="Normal 6 4 3 2 5" xfId="3192" xr:uid="{6A325379-6FAC-4EC2-941E-2C5A881AC543}"/>
    <cellStyle name="Normal 6 4 3 2 6" xfId="3193" xr:uid="{17512448-2031-4530-BE0A-DA1CB0A6906F}"/>
    <cellStyle name="Normal 6 4 3 3" xfId="335" xr:uid="{B235F999-0CE8-4A35-B320-FFBC1797AB65}"/>
    <cellStyle name="Normal 6 4 3 3 2" xfId="1626" xr:uid="{432539EC-773B-4B9F-A039-B6CB8D295F9A}"/>
    <cellStyle name="Normal 6 4 3 3 2 2" xfId="1627" xr:uid="{524F4C88-6130-4A64-8FC7-ED7796EC46D6}"/>
    <cellStyle name="Normal 6 4 3 3 2 2 2" xfId="4482" xr:uid="{6C6697A5-67B7-4724-AB52-B6C42A245721}"/>
    <cellStyle name="Normal 6 4 3 3 2 3" xfId="3194" xr:uid="{EDC7A3B8-559C-410C-ADD1-A8345E1C7434}"/>
    <cellStyle name="Normal 6 4 3 3 2 4" xfId="3195" xr:uid="{67F73C1E-3D88-4D3D-827E-001F7866AF32}"/>
    <cellStyle name="Normal 6 4 3 3 3" xfId="1628" xr:uid="{E2E0066E-FB79-4A36-9109-D0D1D26833B6}"/>
    <cellStyle name="Normal 6 4 3 3 3 2" xfId="4483" xr:uid="{C343AF1C-E7D2-4B14-9166-0406666B02A7}"/>
    <cellStyle name="Normal 6 4 3 3 4" xfId="3196" xr:uid="{A8A0EB85-2E36-4210-88E7-79A0825D4067}"/>
    <cellStyle name="Normal 6 4 3 3 5" xfId="3197" xr:uid="{9A671B0D-C644-4B77-B3C4-CDEA9ECFE179}"/>
    <cellStyle name="Normal 6 4 3 4" xfId="1629" xr:uid="{A4A19CF7-F151-46D7-9553-AB71725EE6E8}"/>
    <cellStyle name="Normal 6 4 3 4 2" xfId="1630" xr:uid="{E49E95D7-4A00-44D7-BE8C-8478E77CB8B2}"/>
    <cellStyle name="Normal 6 4 3 4 2 2" xfId="4484" xr:uid="{698AA936-2C61-4418-8978-0C3E9E8CA08E}"/>
    <cellStyle name="Normal 6 4 3 4 3" xfId="3198" xr:uid="{5EBF2C73-2E0C-4087-8A4A-A2237A39A8F3}"/>
    <cellStyle name="Normal 6 4 3 4 4" xfId="3199" xr:uid="{DD898B42-331A-421A-B867-E993D25B6FDA}"/>
    <cellStyle name="Normal 6 4 3 5" xfId="1631" xr:uid="{248FF7E6-F79B-40E0-8C6D-D2A0CAEF57CC}"/>
    <cellStyle name="Normal 6 4 3 5 2" xfId="3200" xr:uid="{7A15A32D-5053-4D47-9022-C2057F98CA99}"/>
    <cellStyle name="Normal 6 4 3 5 3" xfId="3201" xr:uid="{6066B330-4031-49AD-98E4-15918D736922}"/>
    <cellStyle name="Normal 6 4 3 5 4" xfId="3202" xr:uid="{84EFEFB7-E420-4E76-B4B5-C489356AEEAD}"/>
    <cellStyle name="Normal 6 4 3 6" xfId="3203" xr:uid="{B32C19A6-53B3-4117-AFB1-E382980119AE}"/>
    <cellStyle name="Normal 6 4 3 7" xfId="3204" xr:uid="{59031ECD-F2A8-466A-A086-21D0C905F8DD}"/>
    <cellStyle name="Normal 6 4 3 8" xfId="3205" xr:uid="{F3CE93A0-0716-48F9-B0C1-B46711FA02F0}"/>
    <cellStyle name="Normal 6 4 4" xfId="123" xr:uid="{F4078BA1-D74F-4950-A089-BBB96B01AC98}"/>
    <cellStyle name="Normal 6 4 4 2" xfId="643" xr:uid="{DF5E4740-584E-402F-8DDE-1D921A2B3412}"/>
    <cellStyle name="Normal 6 4 4 2 2" xfId="644" xr:uid="{D5838560-A055-41EB-BE0F-9D0CA2CD5EAF}"/>
    <cellStyle name="Normal 6 4 4 2 2 2" xfId="1632" xr:uid="{348406B4-4BFA-49ED-BFE4-3C3D304381A6}"/>
    <cellStyle name="Normal 6 4 4 2 2 2 2" xfId="1633" xr:uid="{187916BA-9B28-486F-92FB-5846EE806BFB}"/>
    <cellStyle name="Normal 6 4 4 2 2 3" xfId="1634" xr:uid="{8F660A1D-7675-4F33-9C25-BDD62D2C63B2}"/>
    <cellStyle name="Normal 6 4 4 2 2 4" xfId="3206" xr:uid="{EDE238C5-157B-4D48-B031-86E619FA669A}"/>
    <cellStyle name="Normal 6 4 4 2 3" xfId="1635" xr:uid="{6968DA1F-DDFB-47DE-9474-5BF92F25A00B}"/>
    <cellStyle name="Normal 6 4 4 2 3 2" xfId="1636" xr:uid="{64B2B99B-D602-44D5-ACCE-86A6D587F12F}"/>
    <cellStyle name="Normal 6 4 4 2 4" xfId="1637" xr:uid="{43E676FD-9B78-44EA-91D5-FCCE1C2C694E}"/>
    <cellStyle name="Normal 6 4 4 2 5" xfId="3207" xr:uid="{4B2DE2FD-48D8-465D-B462-D5178FCC97F8}"/>
    <cellStyle name="Normal 6 4 4 3" xfId="645" xr:uid="{660D00FA-BCB7-432A-AC7D-DACCB4A49EDB}"/>
    <cellStyle name="Normal 6 4 4 3 2" xfId="1638" xr:uid="{E7B3EE5A-C917-4017-8CBB-4CE2B24DBFF3}"/>
    <cellStyle name="Normal 6 4 4 3 2 2" xfId="1639" xr:uid="{6DC3AE1E-70CF-4B92-85EE-532862211A21}"/>
    <cellStyle name="Normal 6 4 4 3 3" xfId="1640" xr:uid="{BB8576A7-A621-4EBB-9395-7F36ACCCE97C}"/>
    <cellStyle name="Normal 6 4 4 3 4" xfId="3208" xr:uid="{32D186F4-74D3-4F55-96AE-6C835B934E9C}"/>
    <cellStyle name="Normal 6 4 4 4" xfId="1641" xr:uid="{1E811328-1555-494C-887C-8B49B05D0EDB}"/>
    <cellStyle name="Normal 6 4 4 4 2" xfId="1642" xr:uid="{514F793E-39C5-4565-A2C7-5506BDBC7F32}"/>
    <cellStyle name="Normal 6 4 4 4 3" xfId="3209" xr:uid="{34876FF7-C031-4313-934F-71D9FAA048CC}"/>
    <cellStyle name="Normal 6 4 4 4 4" xfId="3210" xr:uid="{A37C2EA2-86B3-45AC-A301-1D9E0BAD4854}"/>
    <cellStyle name="Normal 6 4 4 5" xfId="1643" xr:uid="{C8ED3F3E-DD83-4350-BB6C-DFB672FEDA75}"/>
    <cellStyle name="Normal 6 4 4 6" xfId="3211" xr:uid="{21833074-F83B-444B-AC84-1DE78555B567}"/>
    <cellStyle name="Normal 6 4 4 7" xfId="3212" xr:uid="{8A6B33DE-68EA-4022-9EBE-1981FD0372A8}"/>
    <cellStyle name="Normal 6 4 5" xfId="336" xr:uid="{26B71C91-7EE2-44CE-A066-292B0B17005A}"/>
    <cellStyle name="Normal 6 4 5 2" xfId="646" xr:uid="{FD0ECDCE-651A-49F5-BA95-DE8927FC1AF4}"/>
    <cellStyle name="Normal 6 4 5 2 2" xfId="1644" xr:uid="{835659FB-A921-42DF-910B-8D4C42D6DD94}"/>
    <cellStyle name="Normal 6 4 5 2 2 2" xfId="1645" xr:uid="{1E08DA6E-75DB-46FD-93BB-4F473FCB6DCC}"/>
    <cellStyle name="Normal 6 4 5 2 3" xfId="1646" xr:uid="{89230D49-19F0-45FB-9653-65A421F5E22D}"/>
    <cellStyle name="Normal 6 4 5 2 4" xfId="3213" xr:uid="{A78B0042-EFFF-4A59-BFC7-C7AB95D835AD}"/>
    <cellStyle name="Normal 6 4 5 3" xfId="1647" xr:uid="{EC276446-79B5-42A5-B762-ABEE55B3AD89}"/>
    <cellStyle name="Normal 6 4 5 3 2" xfId="1648" xr:uid="{A3DB9519-B555-421D-BB2D-43F7233BDBCF}"/>
    <cellStyle name="Normal 6 4 5 3 3" xfId="3214" xr:uid="{922C22B1-0AF5-424B-A6E0-C03DB13B30BA}"/>
    <cellStyle name="Normal 6 4 5 3 4" xfId="3215" xr:uid="{5E1BDEB9-FAF1-4708-A002-D30CEBBBE2E6}"/>
    <cellStyle name="Normal 6 4 5 4" xfId="1649" xr:uid="{FF364313-4D2C-4D76-AE57-65584225668E}"/>
    <cellStyle name="Normal 6 4 5 5" xfId="3216" xr:uid="{F8D230EF-AD70-4C06-B02A-71233C6F14EC}"/>
    <cellStyle name="Normal 6 4 5 6" xfId="3217" xr:uid="{693BF7AB-0B8A-4AE2-9ACB-2B5144244AA4}"/>
    <cellStyle name="Normal 6 4 6" xfId="337" xr:uid="{FF48C699-CE3A-4BBC-B4BF-F8269CC80B2A}"/>
    <cellStyle name="Normal 6 4 6 2" xfId="1650" xr:uid="{0C957829-7D91-4FC5-883E-D1A228F4A0E8}"/>
    <cellStyle name="Normal 6 4 6 2 2" xfId="1651" xr:uid="{927322E9-815A-448E-9347-2BE3C321277B}"/>
    <cellStyle name="Normal 6 4 6 2 3" xfId="3218" xr:uid="{26B369B3-DCA3-453B-BE5D-F7501CDC5099}"/>
    <cellStyle name="Normal 6 4 6 2 4" xfId="3219" xr:uid="{3F10DA4F-5E86-46E4-B138-02E929BFF4BB}"/>
    <cellStyle name="Normal 6 4 6 3" xfId="1652" xr:uid="{B1F97EEF-FBEA-416A-8CA8-87AD5901B8D6}"/>
    <cellStyle name="Normal 6 4 6 4" xfId="3220" xr:uid="{6A0F11E8-7B7C-4EE5-A1C4-64CFE2D6E9F9}"/>
    <cellStyle name="Normal 6 4 6 5" xfId="3221" xr:uid="{3F520E92-C3B0-4EC5-8EA3-993D677A298B}"/>
    <cellStyle name="Normal 6 4 7" xfId="1653" xr:uid="{199F3A59-9B6C-43A8-839D-55086EC72802}"/>
    <cellStyle name="Normal 6 4 7 2" xfId="1654" xr:uid="{95BE7375-A397-4744-B07A-A62A7AA2B577}"/>
    <cellStyle name="Normal 6 4 7 3" xfId="3222" xr:uid="{B5B1F0CB-9BFA-4C59-9805-9589C98F8FD7}"/>
    <cellStyle name="Normal 6 4 7 3 2" xfId="4408" xr:uid="{F312D61A-9DE1-4CFA-81AD-017628AA2DDF}"/>
    <cellStyle name="Normal 6 4 7 3 3" xfId="4686" xr:uid="{AAAEA9B3-FE8B-4635-ACB1-DE3B5BEA151B}"/>
    <cellStyle name="Normal 6 4 7 4" xfId="3223" xr:uid="{394CBEEE-8545-47E4-BB80-4DBA1F7E27C9}"/>
    <cellStyle name="Normal 6 4 8" xfId="1655" xr:uid="{43FDD912-7BED-49FB-819B-FB85E1483EF8}"/>
    <cellStyle name="Normal 6 4 8 2" xfId="3224" xr:uid="{F5552EFF-2053-4400-851E-2D06762C95B5}"/>
    <cellStyle name="Normal 6 4 8 3" xfId="3225" xr:uid="{4CC125F7-FED9-4A69-8E84-5A42C31740B3}"/>
    <cellStyle name="Normal 6 4 8 4" xfId="3226" xr:uid="{8C0FBF44-7AAE-4E25-99C6-2AE173DA9EC3}"/>
    <cellStyle name="Normal 6 4 9" xfId="3227" xr:uid="{18AA681A-6BA0-424D-8E34-80DB323BECDD}"/>
    <cellStyle name="Normal 6 5" xfId="124" xr:uid="{E147E6D0-09C6-40BE-BCAF-C5649FAEBC08}"/>
    <cellStyle name="Normal 6 5 10" xfId="3228" xr:uid="{3278C5B1-1D5D-44C1-8B3B-42E0BB35A06F}"/>
    <cellStyle name="Normal 6 5 11" xfId="3229" xr:uid="{05AA1DA6-14AB-4883-89B4-E570FD1C0910}"/>
    <cellStyle name="Normal 6 5 2" xfId="125" xr:uid="{E9FAFD15-9FBA-4FE2-8296-BE817F0145D4}"/>
    <cellStyle name="Normal 6 5 2 2" xfId="338" xr:uid="{5C84492D-D1DC-4DC9-8FE7-E1528E68B322}"/>
    <cellStyle name="Normal 6 5 2 2 2" xfId="647" xr:uid="{F2AE7173-6572-40E2-98ED-D9BF4C99E2C8}"/>
    <cellStyle name="Normal 6 5 2 2 2 2" xfId="648" xr:uid="{CA9F614D-580A-46EB-98D8-8F4C403628D8}"/>
    <cellStyle name="Normal 6 5 2 2 2 2 2" xfId="1656" xr:uid="{E651913A-5775-43D5-94A7-D83429D57DCF}"/>
    <cellStyle name="Normal 6 5 2 2 2 2 2 2" xfId="5350" xr:uid="{CC8F34CD-89CD-4ED9-B281-B3B5F50C7B8C}"/>
    <cellStyle name="Normal 6 5 2 2 2 2 3" xfId="3230" xr:uid="{EE360F94-90E8-4B13-A129-C967D091B5D9}"/>
    <cellStyle name="Normal 6 5 2 2 2 2 4" xfId="3231" xr:uid="{FAFCC3FF-7D63-445C-9D86-312E78EF88B7}"/>
    <cellStyle name="Normal 6 5 2 2 2 3" xfId="1657" xr:uid="{B603C738-DB89-4CC6-8493-E22DDECFB5B9}"/>
    <cellStyle name="Normal 6 5 2 2 2 3 2" xfId="3232" xr:uid="{EDAEB09C-B123-4968-9684-1B0447CA1C3F}"/>
    <cellStyle name="Normal 6 5 2 2 2 3 3" xfId="3233" xr:uid="{0DFA5532-6A50-40C4-8C57-DC7DCA6C1F8E}"/>
    <cellStyle name="Normal 6 5 2 2 2 3 4" xfId="3234" xr:uid="{770EA350-67D0-4957-B19E-558E0F689689}"/>
    <cellStyle name="Normal 6 5 2 2 2 4" xfId="3235" xr:uid="{34A5827A-4F27-4056-92DD-9D111F1588EC}"/>
    <cellStyle name="Normal 6 5 2 2 2 5" xfId="3236" xr:uid="{A1148973-66A5-4266-AE1A-1900A022CE74}"/>
    <cellStyle name="Normal 6 5 2 2 2 6" xfId="3237" xr:uid="{7074BCD8-A965-47D1-BD58-A7B72194B4C8}"/>
    <cellStyle name="Normal 6 5 2 2 3" xfId="649" xr:uid="{CCA024A3-BC66-4FC0-A296-369F40306341}"/>
    <cellStyle name="Normal 6 5 2 2 3 2" xfId="1658" xr:uid="{AEA16F90-CF8D-46ED-AA08-7A36613D378F}"/>
    <cellStyle name="Normal 6 5 2 2 3 2 2" xfId="3238" xr:uid="{05AFF2A8-B4DA-4356-BA47-89D9CD276BFB}"/>
    <cellStyle name="Normal 6 5 2 2 3 2 3" xfId="3239" xr:uid="{A5B9D113-2BD3-4A7D-BF92-83D599AFB82B}"/>
    <cellStyle name="Normal 6 5 2 2 3 2 4" xfId="3240" xr:uid="{72FD4A35-FCBF-4203-BCEC-6B0CACA36D0D}"/>
    <cellStyle name="Normal 6 5 2 2 3 3" xfId="3241" xr:uid="{39E450A0-35D6-43F9-9967-56F4D1A84F3D}"/>
    <cellStyle name="Normal 6 5 2 2 3 4" xfId="3242" xr:uid="{F106A217-1369-40F3-AEB0-1BECEB708B36}"/>
    <cellStyle name="Normal 6 5 2 2 3 5" xfId="3243" xr:uid="{1E5D0C0E-E336-4F57-83CE-F4195FD77763}"/>
    <cellStyle name="Normal 6 5 2 2 4" xfId="1659" xr:uid="{BD161665-DF80-4A88-9642-A75034906CF8}"/>
    <cellStyle name="Normal 6 5 2 2 4 2" xfId="3244" xr:uid="{30890AE7-1EEB-4284-93C1-7A645AE08020}"/>
    <cellStyle name="Normal 6 5 2 2 4 3" xfId="3245" xr:uid="{FFB766AE-36BC-48BF-AE45-8C5033CB4481}"/>
    <cellStyle name="Normal 6 5 2 2 4 4" xfId="3246" xr:uid="{FF0A30A5-D33A-4EB0-8101-EED947F2CA23}"/>
    <cellStyle name="Normal 6 5 2 2 5" xfId="3247" xr:uid="{9EF0C249-E051-485C-AF5A-C84713CF6465}"/>
    <cellStyle name="Normal 6 5 2 2 5 2" xfId="3248" xr:uid="{331C5269-465B-4079-ABA7-C5452F33CA00}"/>
    <cellStyle name="Normal 6 5 2 2 5 3" xfId="3249" xr:uid="{8A2E3B77-07F3-419D-B736-8A83CB3F81EB}"/>
    <cellStyle name="Normal 6 5 2 2 5 4" xfId="3250" xr:uid="{94939BE9-098B-43AD-8CFF-5E8754CAF843}"/>
    <cellStyle name="Normal 6 5 2 2 6" xfId="3251" xr:uid="{3B4E943F-C772-4F14-9AE0-8F240AE3D3F2}"/>
    <cellStyle name="Normal 6 5 2 2 7" xfId="3252" xr:uid="{A9D130D0-AAB1-4C81-8812-566ABB7FA201}"/>
    <cellStyle name="Normal 6 5 2 2 8" xfId="3253" xr:uid="{4267C200-B378-4916-831A-D24951D1757E}"/>
    <cellStyle name="Normal 6 5 2 3" xfId="650" xr:uid="{6976F2E3-A201-4D0F-8DE8-E6311107F1E3}"/>
    <cellStyle name="Normal 6 5 2 3 2" xfId="651" xr:uid="{CFDB9957-426E-4712-B3A5-B0BB61874E74}"/>
    <cellStyle name="Normal 6 5 2 3 2 2" xfId="652" xr:uid="{53A76C93-8707-4ACE-B472-6A32A79FB184}"/>
    <cellStyle name="Normal 6 5 2 3 2 2 2" xfId="5351" xr:uid="{3C745AAD-F18A-479C-8724-B8BAF543A975}"/>
    <cellStyle name="Normal 6 5 2 3 2 3" xfId="3254" xr:uid="{3ACB37BB-CD48-43B8-B725-F0568B0E10EF}"/>
    <cellStyle name="Normal 6 5 2 3 2 4" xfId="3255" xr:uid="{706DDA9F-1BC7-44D2-9246-2D000D2B7B1A}"/>
    <cellStyle name="Normal 6 5 2 3 3" xfId="653" xr:uid="{FB8C1BFC-257D-4255-A54D-BDC538C16A1F}"/>
    <cellStyle name="Normal 6 5 2 3 3 2" xfId="3256" xr:uid="{C291B0B3-EBBC-45C7-89E2-57BF6F7A7AB7}"/>
    <cellStyle name="Normal 6 5 2 3 3 3" xfId="3257" xr:uid="{3212BB75-1AF6-41E1-B6B3-8D9B372FA3F1}"/>
    <cellStyle name="Normal 6 5 2 3 3 4" xfId="3258" xr:uid="{B14D7329-454C-45E0-9EB0-2A55E836398F}"/>
    <cellStyle name="Normal 6 5 2 3 4" xfId="3259" xr:uid="{36622274-00FD-4053-A0CC-46F83A4E96EE}"/>
    <cellStyle name="Normal 6 5 2 3 5" xfId="3260" xr:uid="{44B2C7FB-590C-4A74-8C9F-B12DC7DD26ED}"/>
    <cellStyle name="Normal 6 5 2 3 6" xfId="3261" xr:uid="{D1BBF147-63DB-4416-A545-AEAAB4656A78}"/>
    <cellStyle name="Normal 6 5 2 4" xfId="654" xr:uid="{9B37FA09-5F02-44B7-8F91-BF451A7B2A37}"/>
    <cellStyle name="Normal 6 5 2 4 2" xfId="655" xr:uid="{9FB6A1C7-B0B9-41C2-A3A0-F6CB0EA7D9C8}"/>
    <cellStyle name="Normal 6 5 2 4 2 2" xfId="3262" xr:uid="{D657A5DF-5D38-4D6F-9D4B-03554EE31080}"/>
    <cellStyle name="Normal 6 5 2 4 2 3" xfId="3263" xr:uid="{0667E3F2-B8D3-41AF-9766-49A75797DB90}"/>
    <cellStyle name="Normal 6 5 2 4 2 4" xfId="3264" xr:uid="{97099080-692C-4966-89E7-346003BD2826}"/>
    <cellStyle name="Normal 6 5 2 4 3" xfId="3265" xr:uid="{51B9AE3B-DB76-4977-920A-2544BD70F553}"/>
    <cellStyle name="Normal 6 5 2 4 4" xfId="3266" xr:uid="{884349A3-F158-4748-BE10-3BD4425638AF}"/>
    <cellStyle name="Normal 6 5 2 4 5" xfId="3267" xr:uid="{12EAE15B-339D-4D66-86E3-197137B5D738}"/>
    <cellStyle name="Normal 6 5 2 5" xfId="656" xr:uid="{6982F536-1556-48F9-AA5D-C05A74C9F24F}"/>
    <cellStyle name="Normal 6 5 2 5 2" xfId="3268" xr:uid="{68578C91-E905-44E7-944F-B2198F9AC108}"/>
    <cellStyle name="Normal 6 5 2 5 3" xfId="3269" xr:uid="{436F3BC8-47C0-46B1-B040-90C70E77B6E7}"/>
    <cellStyle name="Normal 6 5 2 5 4" xfId="3270" xr:uid="{BECD70CC-86F6-423A-A762-FD5D54624917}"/>
    <cellStyle name="Normal 6 5 2 6" xfId="3271" xr:uid="{1235192C-D13D-420A-AE4F-23115223A8C4}"/>
    <cellStyle name="Normal 6 5 2 6 2" xfId="3272" xr:uid="{B71B6632-F2D2-4612-B2D3-D0EAE49B9CEC}"/>
    <cellStyle name="Normal 6 5 2 6 3" xfId="3273" xr:uid="{73B7CA0F-9B62-42BE-BE48-C2ADDA0A5F89}"/>
    <cellStyle name="Normal 6 5 2 6 4" xfId="3274" xr:uid="{D6BBF590-7086-4761-82A8-78D2D9CB93A5}"/>
    <cellStyle name="Normal 6 5 2 7" xfId="3275" xr:uid="{10C1A090-CA0F-479B-AD54-580B4ED5D109}"/>
    <cellStyle name="Normal 6 5 2 8" xfId="3276" xr:uid="{D27005A9-5918-4F1D-8214-ADD811C728E8}"/>
    <cellStyle name="Normal 6 5 2 9" xfId="3277" xr:uid="{F81C9EB6-5CAC-4735-9EC4-ED7A282A5742}"/>
    <cellStyle name="Normal 6 5 3" xfId="339" xr:uid="{011D69CD-4FAB-404C-B629-EE37772F5597}"/>
    <cellStyle name="Normal 6 5 3 2" xfId="657" xr:uid="{7FC7FEFD-0DE4-4956-A825-F7A2ED737447}"/>
    <cellStyle name="Normal 6 5 3 2 2" xfId="658" xr:uid="{5362F38F-EDC4-439F-AFC7-5AF8068B230C}"/>
    <cellStyle name="Normal 6 5 3 2 2 2" xfId="1660" xr:uid="{B273D052-1B6A-4978-9B54-BD13E8264C90}"/>
    <cellStyle name="Normal 6 5 3 2 2 2 2" xfId="1661" xr:uid="{C2CB4EC4-726F-445D-AF0C-7832DCB06958}"/>
    <cellStyle name="Normal 6 5 3 2 2 3" xfId="1662" xr:uid="{800D93D2-26D0-49FD-B6B1-348E65DBBC99}"/>
    <cellStyle name="Normal 6 5 3 2 2 4" xfId="3278" xr:uid="{7BF0755E-FFF1-4792-96EF-9252E65C5085}"/>
    <cellStyle name="Normal 6 5 3 2 3" xfId="1663" xr:uid="{D5CB48BE-32ED-499A-BFEC-96216F9D885A}"/>
    <cellStyle name="Normal 6 5 3 2 3 2" xfId="1664" xr:uid="{3E6D756D-555F-4526-8799-4B14CC0CC534}"/>
    <cellStyle name="Normal 6 5 3 2 3 3" xfId="3279" xr:uid="{067CD854-5767-434C-8894-7AE9CD50D7A8}"/>
    <cellStyle name="Normal 6 5 3 2 3 4" xfId="3280" xr:uid="{E726DB30-7AF9-4606-BA86-BCF3C4DBC17F}"/>
    <cellStyle name="Normal 6 5 3 2 4" xfId="1665" xr:uid="{262EA6D4-6631-4B98-9825-3C2F7F0C3AEE}"/>
    <cellStyle name="Normal 6 5 3 2 5" xfId="3281" xr:uid="{AB28B293-7DDF-424A-9BFC-A7F729C54024}"/>
    <cellStyle name="Normal 6 5 3 2 6" xfId="3282" xr:uid="{33805DF8-C953-4388-A4D7-37F1E3C9EA34}"/>
    <cellStyle name="Normal 6 5 3 3" xfId="659" xr:uid="{153C9521-5AB2-43B8-B155-5E726F057D71}"/>
    <cellStyle name="Normal 6 5 3 3 2" xfId="1666" xr:uid="{52C93C73-872A-483C-95EA-6A50C3195E76}"/>
    <cellStyle name="Normal 6 5 3 3 2 2" xfId="1667" xr:uid="{257B03FB-AFFD-400F-B7C7-12D583B38EFE}"/>
    <cellStyle name="Normal 6 5 3 3 2 3" xfId="3283" xr:uid="{E4A9BAFA-B633-4A26-861E-6F3449B0BCC6}"/>
    <cellStyle name="Normal 6 5 3 3 2 4" xfId="3284" xr:uid="{9CF793FC-AA1F-40C6-BB44-96EBEFE907E4}"/>
    <cellStyle name="Normal 6 5 3 3 3" xfId="1668" xr:uid="{34323FEC-25DB-44C5-AAE4-1F9B17F539A0}"/>
    <cellStyle name="Normal 6 5 3 3 4" xfId="3285" xr:uid="{656C60B9-CB93-42D3-A25E-28E606364946}"/>
    <cellStyle name="Normal 6 5 3 3 5" xfId="3286" xr:uid="{CD224F48-6617-4970-8C5F-45765D22612A}"/>
    <cellStyle name="Normal 6 5 3 4" xfId="1669" xr:uid="{D4B9CDC0-62C5-457C-94AE-F1B610B640C9}"/>
    <cellStyle name="Normal 6 5 3 4 2" xfId="1670" xr:uid="{46D9DDAC-A7E4-4FC0-978E-D56FF2745011}"/>
    <cellStyle name="Normal 6 5 3 4 3" xfId="3287" xr:uid="{16D75351-AA17-491A-A6B2-1F3173A8F415}"/>
    <cellStyle name="Normal 6 5 3 4 4" xfId="3288" xr:uid="{51467CFD-BA72-4543-BBAF-2485D56D5A97}"/>
    <cellStyle name="Normal 6 5 3 5" xfId="1671" xr:uid="{4903E747-FEE6-4141-821E-9025A2FBBA3A}"/>
    <cellStyle name="Normal 6 5 3 5 2" xfId="3289" xr:uid="{28A28658-556A-4E4E-B10D-918CC0E7D8E4}"/>
    <cellStyle name="Normal 6 5 3 5 3" xfId="3290" xr:uid="{10BDBC51-402D-43F3-BAF7-B07D08925D0A}"/>
    <cellStyle name="Normal 6 5 3 5 4" xfId="3291" xr:uid="{DA56699F-0398-42E7-9827-92A044FEAD65}"/>
    <cellStyle name="Normal 6 5 3 6" xfId="3292" xr:uid="{431E596D-7C03-4139-9BDF-5E3A150BE023}"/>
    <cellStyle name="Normal 6 5 3 7" xfId="3293" xr:uid="{D2C9E05E-9485-4659-A5C0-4AC3BA2E8B01}"/>
    <cellStyle name="Normal 6 5 3 8" xfId="3294" xr:uid="{C20C9ECF-F47F-4FA9-B523-05383668F178}"/>
    <cellStyle name="Normal 6 5 4" xfId="340" xr:uid="{8741D0DB-73B2-4CED-A7D2-D13D5C98622C}"/>
    <cellStyle name="Normal 6 5 4 2" xfId="660" xr:uid="{F15E807B-396E-4B0D-A832-8C9AA1BBF9EE}"/>
    <cellStyle name="Normal 6 5 4 2 2" xfId="661" xr:uid="{E9B1CBFA-23F3-4E84-9E81-13910E936A81}"/>
    <cellStyle name="Normal 6 5 4 2 2 2" xfId="1672" xr:uid="{5A0D1E95-EA0A-4EFB-A500-98D2C5E5362E}"/>
    <cellStyle name="Normal 6 5 4 2 2 3" xfId="3295" xr:uid="{2F9B90FD-3A76-4A03-BD84-C0492BC6C3AD}"/>
    <cellStyle name="Normal 6 5 4 2 2 4" xfId="3296" xr:uid="{57718460-4295-4A22-A5B6-91906C1263FC}"/>
    <cellStyle name="Normal 6 5 4 2 3" xfId="1673" xr:uid="{D410708F-BCD2-478C-B970-B1B9FEE85377}"/>
    <cellStyle name="Normal 6 5 4 2 4" xfId="3297" xr:uid="{85C97C21-FB1A-49AB-8E1B-55F7B7B423E2}"/>
    <cellStyle name="Normal 6 5 4 2 5" xfId="3298" xr:uid="{B57ACB0D-05D0-4BBA-8A34-CAA9BED3183B}"/>
    <cellStyle name="Normal 6 5 4 3" xfId="662" xr:uid="{37346E23-7142-4518-A28C-4F1AFFB58D23}"/>
    <cellStyle name="Normal 6 5 4 3 2" xfId="1674" xr:uid="{5C9CD67C-CFD0-4EA7-9CF2-1622F7DB1A91}"/>
    <cellStyle name="Normal 6 5 4 3 3" xfId="3299" xr:uid="{4A189CFE-A1FC-414B-BA53-40BADD54AABA}"/>
    <cellStyle name="Normal 6 5 4 3 4" xfId="3300" xr:uid="{E6246441-8E8A-4ABF-919B-07F7E8C0AC79}"/>
    <cellStyle name="Normal 6 5 4 4" xfId="1675" xr:uid="{BFE8ADE2-14C0-469A-9B2A-3B2D34024120}"/>
    <cellStyle name="Normal 6 5 4 4 2" xfId="3301" xr:uid="{DC40C1F8-1034-4DD9-BAA5-5205B8616520}"/>
    <cellStyle name="Normal 6 5 4 4 3" xfId="3302" xr:uid="{47D28691-8C33-48B3-AD3D-DC46AAD99DBE}"/>
    <cellStyle name="Normal 6 5 4 4 4" xfId="3303" xr:uid="{26EDF38E-F1BB-4AA7-B7D6-9A70F906640B}"/>
    <cellStyle name="Normal 6 5 4 5" xfId="3304" xr:uid="{96D486B8-523B-4E2A-BAD6-FEA022B6D777}"/>
    <cellStyle name="Normal 6 5 4 6" xfId="3305" xr:uid="{30CF713C-B946-435F-B263-7532FC69ABE8}"/>
    <cellStyle name="Normal 6 5 4 7" xfId="3306" xr:uid="{36F7D43A-BEC0-4C56-A943-F5CAB4D73436}"/>
    <cellStyle name="Normal 6 5 5" xfId="341" xr:uid="{045378BC-8535-4317-92F2-233998A9B129}"/>
    <cellStyle name="Normal 6 5 5 2" xfId="663" xr:uid="{641A7F8B-99DF-4300-86A3-5193CB46C896}"/>
    <cellStyle name="Normal 6 5 5 2 2" xfId="1676" xr:uid="{F8229CB0-4DF3-4C3E-B6EB-1E2C9F211C64}"/>
    <cellStyle name="Normal 6 5 5 2 3" xfId="3307" xr:uid="{9E763E56-279A-4735-BE76-2016B330B9E0}"/>
    <cellStyle name="Normal 6 5 5 2 4" xfId="3308" xr:uid="{53820832-1EB0-479C-805F-09EE4B14F7C5}"/>
    <cellStyle name="Normal 6 5 5 3" xfId="1677" xr:uid="{0625ADFD-4A40-4921-9C2B-CE2D89714DBF}"/>
    <cellStyle name="Normal 6 5 5 3 2" xfId="3309" xr:uid="{FE9650C1-43A7-44E7-B381-D4609E35BBAE}"/>
    <cellStyle name="Normal 6 5 5 3 3" xfId="3310" xr:uid="{74683B30-3518-4BA8-845F-B8D0C9E9B8C9}"/>
    <cellStyle name="Normal 6 5 5 3 4" xfId="3311" xr:uid="{CFF67B57-9E11-476E-82ED-6715CD1C6478}"/>
    <cellStyle name="Normal 6 5 5 4" xfId="3312" xr:uid="{F3692A7B-51C3-40BE-9FE9-0577FD283D5F}"/>
    <cellStyle name="Normal 6 5 5 5" xfId="3313" xr:uid="{C5422448-2DB3-4DC4-97C5-EFDF18E12F7A}"/>
    <cellStyle name="Normal 6 5 5 6" xfId="3314" xr:uid="{6F38E4C9-D650-4109-8222-727B350A66BE}"/>
    <cellStyle name="Normal 6 5 6" xfId="664" xr:uid="{9CEAC97C-69B8-433B-A9D0-D7338CD14BA4}"/>
    <cellStyle name="Normal 6 5 6 2" xfId="1678" xr:uid="{EBE69E70-676A-458D-BAD5-11147A52CFB6}"/>
    <cellStyle name="Normal 6 5 6 2 2" xfId="3315" xr:uid="{7A47A1E6-1CB2-40C3-8DEC-49222C9D1079}"/>
    <cellStyle name="Normal 6 5 6 2 3" xfId="3316" xr:uid="{99EB08FC-0CAF-4C40-86A6-28D3A9F6A9DC}"/>
    <cellStyle name="Normal 6 5 6 2 4" xfId="3317" xr:uid="{B4D77947-F83A-4C6A-83DD-46E3E963B82B}"/>
    <cellStyle name="Normal 6 5 6 3" xfId="3318" xr:uid="{732AD54B-86CA-4BA1-84B3-B4333920AE4D}"/>
    <cellStyle name="Normal 6 5 6 4" xfId="3319" xr:uid="{D76792EE-314E-441B-8D25-F96D5356F019}"/>
    <cellStyle name="Normal 6 5 6 5" xfId="3320" xr:uid="{2855D6D1-5356-4D1E-9810-097905079B9F}"/>
    <cellStyle name="Normal 6 5 7" xfId="1679" xr:uid="{E6FBCD7D-D791-4EC0-96B0-453318810902}"/>
    <cellStyle name="Normal 6 5 7 2" xfId="3321" xr:uid="{3074117E-E25C-4883-AE20-5B4A85EC6C3A}"/>
    <cellStyle name="Normal 6 5 7 3" xfId="3322" xr:uid="{61078584-8780-4C82-B8EF-A15DF3717331}"/>
    <cellStyle name="Normal 6 5 7 4" xfId="3323" xr:uid="{1084507D-6A79-445B-99EE-3EA4CA32B132}"/>
    <cellStyle name="Normal 6 5 8" xfId="3324" xr:uid="{E517BC65-1D93-47A5-970A-A09437BD9BA2}"/>
    <cellStyle name="Normal 6 5 8 2" xfId="3325" xr:uid="{2843F13B-5CA9-4EEA-99E3-B79580C8C81F}"/>
    <cellStyle name="Normal 6 5 8 3" xfId="3326" xr:uid="{7DE793DB-9816-4F55-93E0-333E5C881188}"/>
    <cellStyle name="Normal 6 5 8 4" xfId="3327" xr:uid="{BD5E0929-4D11-482A-A23A-CF2C540D5020}"/>
    <cellStyle name="Normal 6 5 9" xfId="3328" xr:uid="{D6592120-4063-4E39-B40D-9EFEB6EE5FFB}"/>
    <cellStyle name="Normal 6 6" xfId="126" xr:uid="{5EEC36BC-1930-4FA6-B1B5-A713059BEFDA}"/>
    <cellStyle name="Normal 6 6 2" xfId="127" xr:uid="{F7743358-0C62-4F28-9BBE-78D547924D4E}"/>
    <cellStyle name="Normal 6 6 2 2" xfId="342" xr:uid="{03969E12-219A-4B57-AC87-AB207775156F}"/>
    <cellStyle name="Normal 6 6 2 2 2" xfId="665" xr:uid="{E2E4CF91-86CA-4C8A-B069-1B195FE13C24}"/>
    <cellStyle name="Normal 6 6 2 2 2 2" xfId="1680" xr:uid="{186B7A96-95AB-48D9-94A2-31E66708601F}"/>
    <cellStyle name="Normal 6 6 2 2 2 2 2" xfId="5352" xr:uid="{DD11BB65-1249-4283-B153-875FE023BF4A}"/>
    <cellStyle name="Normal 6 6 2 2 2 3" xfId="3329" xr:uid="{CFC672AC-DC8A-40B3-9529-9E0DDB78A890}"/>
    <cellStyle name="Normal 6 6 2 2 2 4" xfId="3330" xr:uid="{75AE4F3D-C04E-45F2-A41C-3A74EB2AE51E}"/>
    <cellStyle name="Normal 6 6 2 2 3" xfId="1681" xr:uid="{023751AE-C9A8-4C53-830B-6E747BF12A61}"/>
    <cellStyle name="Normal 6 6 2 2 3 2" xfId="3331" xr:uid="{610E268E-BF1D-4905-AF76-17DFFEC146E0}"/>
    <cellStyle name="Normal 6 6 2 2 3 3" xfId="3332" xr:uid="{649361C6-6988-4FDA-A65F-C7E4F094CBFC}"/>
    <cellStyle name="Normal 6 6 2 2 3 4" xfId="3333" xr:uid="{C47AC058-6286-4CA2-8FFC-0975647752CC}"/>
    <cellStyle name="Normal 6 6 2 2 4" xfId="3334" xr:uid="{8A22A50F-592B-4A1A-97F0-F8E11764B05C}"/>
    <cellStyle name="Normal 6 6 2 2 5" xfId="3335" xr:uid="{87819EA6-D6B0-497B-832E-D59CC858DE7B}"/>
    <cellStyle name="Normal 6 6 2 2 6" xfId="3336" xr:uid="{32332F47-D5D3-48E3-A9AE-629DC9579153}"/>
    <cellStyle name="Normal 6 6 2 3" xfId="666" xr:uid="{CF3B8464-D406-49A8-9B54-436A95535C61}"/>
    <cellStyle name="Normal 6 6 2 3 2" xfId="1682" xr:uid="{63258F95-5660-45D2-B9E7-F7B5C7839190}"/>
    <cellStyle name="Normal 6 6 2 3 2 2" xfId="3337" xr:uid="{7BA5E91D-0325-48A2-B7C6-2FF581DDFD0F}"/>
    <cellStyle name="Normal 6 6 2 3 2 3" xfId="3338" xr:uid="{135225B8-3FE0-4B1C-9FE5-91B76B3A8449}"/>
    <cellStyle name="Normal 6 6 2 3 2 4" xfId="3339" xr:uid="{26B3AC5D-2116-41E1-8B58-329CECBC876E}"/>
    <cellStyle name="Normal 6 6 2 3 3" xfId="3340" xr:uid="{C98A6B6F-B8DE-4295-956F-EA193BD245CE}"/>
    <cellStyle name="Normal 6 6 2 3 4" xfId="3341" xr:uid="{845F91DB-7F47-4D90-913C-E736F009D356}"/>
    <cellStyle name="Normal 6 6 2 3 5" xfId="3342" xr:uid="{16E1297C-0668-4F71-A7EE-8BF79164E311}"/>
    <cellStyle name="Normal 6 6 2 4" xfId="1683" xr:uid="{EE4AEE05-50FE-4408-9B9B-15AF54E65732}"/>
    <cellStyle name="Normal 6 6 2 4 2" xfId="3343" xr:uid="{DA1C25BF-D96A-4079-B37E-7EB9BCB26007}"/>
    <cellStyle name="Normal 6 6 2 4 3" xfId="3344" xr:uid="{A81F6009-A1B4-42B5-956C-1A6AD40157ED}"/>
    <cellStyle name="Normal 6 6 2 4 4" xfId="3345" xr:uid="{26E22362-BAB6-4A34-B0C6-89ECAC3198C2}"/>
    <cellStyle name="Normal 6 6 2 5" xfId="3346" xr:uid="{DB30317E-6DCC-4683-A9BF-1725272A9C0D}"/>
    <cellStyle name="Normal 6 6 2 5 2" xfId="3347" xr:uid="{2E0E8E01-5D4C-408C-B474-D99FD6807183}"/>
    <cellStyle name="Normal 6 6 2 5 3" xfId="3348" xr:uid="{FD6B938D-31BF-4B87-8E67-ADBC8314992C}"/>
    <cellStyle name="Normal 6 6 2 5 4" xfId="3349" xr:uid="{662ED085-9C69-4253-A796-846FD5CBECC8}"/>
    <cellStyle name="Normal 6 6 2 6" xfId="3350" xr:uid="{D4B3AFED-B7B3-48C2-87CE-A06490B70960}"/>
    <cellStyle name="Normal 6 6 2 7" xfId="3351" xr:uid="{E3D0E95E-1895-467B-85A3-8628EE39AA46}"/>
    <cellStyle name="Normal 6 6 2 8" xfId="3352" xr:uid="{D3ABC47A-0646-46EB-8D54-8DA236FCA60F}"/>
    <cellStyle name="Normal 6 6 3" xfId="343" xr:uid="{A4B8E489-6A19-43AF-9395-C9609D16E836}"/>
    <cellStyle name="Normal 6 6 3 2" xfId="667" xr:uid="{28D9A412-670C-4F16-9A0D-267220588987}"/>
    <cellStyle name="Normal 6 6 3 2 2" xfId="668" xr:uid="{F604F6D7-D7E6-4E77-9842-35F7401FE76B}"/>
    <cellStyle name="Normal 6 6 3 2 2 2" xfId="5353" xr:uid="{24FFC70A-4B6A-456F-92E3-CF2A5EF756DE}"/>
    <cellStyle name="Normal 6 6 3 2 3" xfId="3353" xr:uid="{5E49B70D-570E-40D4-B7A7-C93BA8F7160F}"/>
    <cellStyle name="Normal 6 6 3 2 4" xfId="3354" xr:uid="{22729E37-B250-42E8-9EC4-677BF688719E}"/>
    <cellStyle name="Normal 6 6 3 3" xfId="669" xr:uid="{C3054A82-C481-409B-B8EB-FEA099E53185}"/>
    <cellStyle name="Normal 6 6 3 3 2" xfId="3355" xr:uid="{AA0C200E-7F0B-4004-920D-7D082D21F126}"/>
    <cellStyle name="Normal 6 6 3 3 3" xfId="3356" xr:uid="{6423B65D-346F-4995-85E2-9F90449FFA93}"/>
    <cellStyle name="Normal 6 6 3 3 4" xfId="3357" xr:uid="{259A670E-E662-4F25-8D94-D38072CABC5D}"/>
    <cellStyle name="Normal 6 6 3 4" xfId="3358" xr:uid="{2AC982B5-6346-4F39-9023-ADDFB5B1B38F}"/>
    <cellStyle name="Normal 6 6 3 5" xfId="3359" xr:uid="{5C18D6A3-CE66-45A8-8D72-F36335FC2784}"/>
    <cellStyle name="Normal 6 6 3 6" xfId="3360" xr:uid="{8025B3DF-851F-419C-A857-5C26625DFAFD}"/>
    <cellStyle name="Normal 6 6 4" xfId="344" xr:uid="{B75B9A91-B5C4-4877-9B87-80233AD1D023}"/>
    <cellStyle name="Normal 6 6 4 2" xfId="670" xr:uid="{9DDAF161-657C-4587-A003-90D32D57E723}"/>
    <cellStyle name="Normal 6 6 4 2 2" xfId="3361" xr:uid="{96B3B7C3-AEA8-4C70-BE76-9CB079E91951}"/>
    <cellStyle name="Normal 6 6 4 2 3" xfId="3362" xr:uid="{8C4BAED0-15E7-4A0D-943D-3B2E8FA521E7}"/>
    <cellStyle name="Normal 6 6 4 2 4" xfId="3363" xr:uid="{2DC3C82C-F048-4B8D-B34E-FE6B40B464E8}"/>
    <cellStyle name="Normal 6 6 4 3" xfId="3364" xr:uid="{8E7FE35D-7F5D-4B77-A12E-14BF163773B8}"/>
    <cellStyle name="Normal 6 6 4 4" xfId="3365" xr:uid="{E22EA94B-E0AE-42BA-AFA0-82CD7FC0594D}"/>
    <cellStyle name="Normal 6 6 4 5" xfId="3366" xr:uid="{2B92EAAC-082F-488E-A50B-59B5029CCF8A}"/>
    <cellStyle name="Normal 6 6 5" xfId="671" xr:uid="{7021E03E-4778-4761-AC83-EE7F4DE8CC3D}"/>
    <cellStyle name="Normal 6 6 5 2" xfId="3367" xr:uid="{0629D8F2-1B0C-4276-9AC6-5FEF1EC1C531}"/>
    <cellStyle name="Normal 6 6 5 3" xfId="3368" xr:uid="{6B2DB02B-D19C-42E3-ABEA-CB8BE4F10C5C}"/>
    <cellStyle name="Normal 6 6 5 4" xfId="3369" xr:uid="{2E76FEA5-DA42-4183-B0F8-714AAE118669}"/>
    <cellStyle name="Normal 6 6 6" xfId="3370" xr:uid="{021517E9-8AE8-4E52-9BE3-6E26C52EC440}"/>
    <cellStyle name="Normal 6 6 6 2" xfId="3371" xr:uid="{47693C50-2D2F-4C3A-B777-91990682EF47}"/>
    <cellStyle name="Normal 6 6 6 3" xfId="3372" xr:uid="{24545328-869A-4DCC-B812-EC3D9A4A0B9E}"/>
    <cellStyle name="Normal 6 6 6 4" xfId="3373" xr:uid="{0BE3B046-22F6-4EA0-A878-857E14A01D8E}"/>
    <cellStyle name="Normal 6 6 7" xfId="3374" xr:uid="{6BF838E4-E0A2-44BE-BD5B-158355AD3806}"/>
    <cellStyle name="Normal 6 6 8" xfId="3375" xr:uid="{50E21B5D-F3DB-4763-AE7D-5CB04AC979BB}"/>
    <cellStyle name="Normal 6 6 9" xfId="3376" xr:uid="{43EA9D98-45C9-4494-83EE-DCF157752B02}"/>
    <cellStyle name="Normal 6 7" xfId="128" xr:uid="{911F18D3-22C8-48D3-9953-A9C81076E9F5}"/>
    <cellStyle name="Normal 6 7 2" xfId="345" xr:uid="{A271C841-15D6-4DB8-BE93-106CF9342300}"/>
    <cellStyle name="Normal 6 7 2 2" xfId="672" xr:uid="{5CCF7663-151D-4090-9FEF-E649DC75715E}"/>
    <cellStyle name="Normal 6 7 2 2 2" xfId="1684" xr:uid="{F2589947-F0C8-4C7F-808C-27D18548917E}"/>
    <cellStyle name="Normal 6 7 2 2 2 2" xfId="1685" xr:uid="{2C4BC000-AB34-4117-98ED-D4E966A55F39}"/>
    <cellStyle name="Normal 6 7 2 2 3" xfId="1686" xr:uid="{F070F77F-FD85-4A09-B7C5-948CA7D38CB6}"/>
    <cellStyle name="Normal 6 7 2 2 4" xfId="3377" xr:uid="{66964097-1189-4767-A401-636CD8962A49}"/>
    <cellStyle name="Normal 6 7 2 3" xfId="1687" xr:uid="{7A0AA3A3-65D1-4A8C-BE6C-AB39D11EC931}"/>
    <cellStyle name="Normal 6 7 2 3 2" xfId="1688" xr:uid="{0B6430ED-2449-43BE-A75B-9FAB83441A7A}"/>
    <cellStyle name="Normal 6 7 2 3 3" xfId="3378" xr:uid="{3B950769-0D52-4D4B-B363-688F8AD65139}"/>
    <cellStyle name="Normal 6 7 2 3 4" xfId="3379" xr:uid="{F5008E6E-1560-4834-8898-B9EE1DEF6E97}"/>
    <cellStyle name="Normal 6 7 2 4" xfId="1689" xr:uid="{44783365-9D79-43F3-857F-32C86A07A02E}"/>
    <cellStyle name="Normal 6 7 2 5" xfId="3380" xr:uid="{9EA1D78D-F376-4829-A047-9C0FB41A4833}"/>
    <cellStyle name="Normal 6 7 2 6" xfId="3381" xr:uid="{1D021747-5D8B-4D8D-8F15-A0C231648F37}"/>
    <cellStyle name="Normal 6 7 3" xfId="673" xr:uid="{E8EAFCD8-77EC-43B0-BC27-D56A101EF686}"/>
    <cellStyle name="Normal 6 7 3 2" xfId="1690" xr:uid="{2EBB5521-DC92-423C-8B4F-76C7CB6F6FF7}"/>
    <cellStyle name="Normal 6 7 3 2 2" xfId="1691" xr:uid="{CFC9266D-2D4F-4B73-B928-78A945F93997}"/>
    <cellStyle name="Normal 6 7 3 2 3" xfId="3382" xr:uid="{6BB3AC8A-3CDD-4E89-B6D2-790EA6102A97}"/>
    <cellStyle name="Normal 6 7 3 2 4" xfId="3383" xr:uid="{13BB656D-7DB1-421D-B0CE-3C702A75DBC9}"/>
    <cellStyle name="Normal 6 7 3 3" xfId="1692" xr:uid="{94F3F05A-55EA-47F3-AC0E-7422EF2F1228}"/>
    <cellStyle name="Normal 6 7 3 4" xfId="3384" xr:uid="{2F37B182-D869-44B9-9EA8-FB3322959423}"/>
    <cellStyle name="Normal 6 7 3 5" xfId="3385" xr:uid="{D21E4C07-9644-4185-81E0-0BAB4AA8C7DD}"/>
    <cellStyle name="Normal 6 7 4" xfId="1693" xr:uid="{E79039F4-3C8C-4A80-8B10-904DC95F97AF}"/>
    <cellStyle name="Normal 6 7 4 2" xfId="1694" xr:uid="{A71BA9DF-0E74-4C35-817C-EB5D78B5D71E}"/>
    <cellStyle name="Normal 6 7 4 3" xfId="3386" xr:uid="{8261CD8F-9462-4950-A075-B86A3864800B}"/>
    <cellStyle name="Normal 6 7 4 4" xfId="3387" xr:uid="{2F6327FB-4AD5-44D2-829C-BE557D34A409}"/>
    <cellStyle name="Normal 6 7 5" xfId="1695" xr:uid="{86DD186C-3E8D-442E-9880-8B11C9690FFF}"/>
    <cellStyle name="Normal 6 7 5 2" xfId="3388" xr:uid="{7B297B20-82A9-4F29-8AB0-F3761A385693}"/>
    <cellStyle name="Normal 6 7 5 3" xfId="3389" xr:uid="{F961FD7E-6EBB-493B-B5C6-67EC6BEB58D7}"/>
    <cellStyle name="Normal 6 7 5 4" xfId="3390" xr:uid="{308302B3-E7E6-4AAD-AC00-5F0BA99341E1}"/>
    <cellStyle name="Normal 6 7 6" xfId="3391" xr:uid="{BB98827B-69CF-4ECF-9C27-3D656F81D8BD}"/>
    <cellStyle name="Normal 6 7 7" xfId="3392" xr:uid="{6B5C7A52-DDC6-4B12-A756-A8BC421C1C2F}"/>
    <cellStyle name="Normal 6 7 8" xfId="3393" xr:uid="{D1B17081-4AB8-4CD6-A0EB-5C50757A234B}"/>
    <cellStyle name="Normal 6 8" xfId="346" xr:uid="{01C7092E-33F5-4C89-9DBC-7EF5C1DA62C5}"/>
    <cellStyle name="Normal 6 8 2" xfId="674" xr:uid="{A37B450D-940F-44BB-B812-D2E5BB58A841}"/>
    <cellStyle name="Normal 6 8 2 2" xfId="675" xr:uid="{CFA49C2C-1C9F-4964-9120-3C2A4B9665FA}"/>
    <cellStyle name="Normal 6 8 2 2 2" xfId="1696" xr:uid="{3ED63D88-9F77-4806-AEDB-CD944323AFA2}"/>
    <cellStyle name="Normal 6 8 2 2 3" xfId="3394" xr:uid="{3472C21B-C326-4330-92D2-3A454CA815DC}"/>
    <cellStyle name="Normal 6 8 2 2 4" xfId="3395" xr:uid="{8CD23405-D9BD-4BFC-A7F2-9009DD5C4C61}"/>
    <cellStyle name="Normal 6 8 2 3" xfId="1697" xr:uid="{C6C75216-61A0-4DCA-A449-2DD91AC17A26}"/>
    <cellStyle name="Normal 6 8 2 4" xfId="3396" xr:uid="{1DB75F75-67C6-4BE7-8292-48CBCE93E8A5}"/>
    <cellStyle name="Normal 6 8 2 5" xfId="3397" xr:uid="{C568A00D-48D1-48BB-8D12-A72F9230B6A3}"/>
    <cellStyle name="Normal 6 8 3" xfId="676" xr:uid="{7FF4A4E7-52C9-4669-9C30-661423E10914}"/>
    <cellStyle name="Normal 6 8 3 2" xfId="1698" xr:uid="{E8D1F2A8-4524-4906-8AC9-E1BC4C024121}"/>
    <cellStyle name="Normal 6 8 3 3" xfId="3398" xr:uid="{D39F788F-2D91-4CE3-9180-8859D61B8DB1}"/>
    <cellStyle name="Normal 6 8 3 4" xfId="3399" xr:uid="{B04A63EE-4D5D-4AF7-97B9-57407894AF8C}"/>
    <cellStyle name="Normal 6 8 4" xfId="1699" xr:uid="{8F4C40FD-441E-4296-BA8A-4B201103E1F5}"/>
    <cellStyle name="Normal 6 8 4 2" xfId="3400" xr:uid="{248B242B-620B-49A2-8B3B-56CE83678FA8}"/>
    <cellStyle name="Normal 6 8 4 3" xfId="3401" xr:uid="{D9B43FAF-09B1-4ED1-87D1-450EE8B2821B}"/>
    <cellStyle name="Normal 6 8 4 4" xfId="3402" xr:uid="{683B30FF-8E7E-4F7F-96E3-28BF189ACDCA}"/>
    <cellStyle name="Normal 6 8 5" xfId="3403" xr:uid="{89257D05-5A2C-4112-8A15-B3DE6BF09EDD}"/>
    <cellStyle name="Normal 6 8 6" xfId="3404" xr:uid="{32E3CA06-8278-4B70-BE02-218C887F52FA}"/>
    <cellStyle name="Normal 6 8 7" xfId="3405" xr:uid="{C6DB6F1F-FA02-492A-9970-3C832F696D48}"/>
    <cellStyle name="Normal 6 9" xfId="347" xr:uid="{CE05B2AF-4448-4CF0-9658-BB722F782E31}"/>
    <cellStyle name="Normal 6 9 2" xfId="677" xr:uid="{E8D2DBC7-5380-46ED-BCE0-BA6ABB959F19}"/>
    <cellStyle name="Normal 6 9 2 2" xfId="1700" xr:uid="{65940177-2D5C-4F25-9ABA-676ADD5DBA24}"/>
    <cellStyle name="Normal 6 9 2 3" xfId="3406" xr:uid="{DCDF5379-12C6-4151-B8A7-E3DBB0FAF792}"/>
    <cellStyle name="Normal 6 9 2 4" xfId="3407" xr:uid="{830A216D-85F9-4292-9014-4EB8BD2D30E6}"/>
    <cellStyle name="Normal 6 9 3" xfId="1701" xr:uid="{5D31807E-8EDA-43AB-A043-3A8388EC3EA3}"/>
    <cellStyle name="Normal 6 9 3 2" xfId="3408" xr:uid="{96D3AA6C-616D-4238-AE66-958E3752EF94}"/>
    <cellStyle name="Normal 6 9 3 3" xfId="3409" xr:uid="{A0497BA4-C36C-4F1C-9367-AA82D3D8A605}"/>
    <cellStyle name="Normal 6 9 3 4" xfId="3410" xr:uid="{BB504B02-A400-47D0-A6F5-F1142FB471EE}"/>
    <cellStyle name="Normal 6 9 4" xfId="3411" xr:uid="{6EE88D87-51FA-44C0-8AE2-9EE227D4E95C}"/>
    <cellStyle name="Normal 6 9 5" xfId="3412" xr:uid="{1AC64F54-8F26-40C8-8F97-AE6B95198740}"/>
    <cellStyle name="Normal 6 9 6" xfId="3413" xr:uid="{825002B6-3B0E-45FC-88EE-F38B3F002CC0}"/>
    <cellStyle name="Normal 7" xfId="129" xr:uid="{3D6FCC77-C01A-4BBA-8386-032894A5D918}"/>
    <cellStyle name="Normal 7 10" xfId="1702" xr:uid="{F54F902D-4439-44B1-9DE3-B1560CD9AE59}"/>
    <cellStyle name="Normal 7 10 2" xfId="3414" xr:uid="{6894C744-FCAC-4F89-B281-9AF0B550F8E1}"/>
    <cellStyle name="Normal 7 10 3" xfId="3415" xr:uid="{DEE5AE7F-1631-4953-A075-EF95D016EE41}"/>
    <cellStyle name="Normal 7 10 4" xfId="3416" xr:uid="{8C960115-5A9F-4A47-B2D6-223321BB45B4}"/>
    <cellStyle name="Normal 7 11" xfId="3417" xr:uid="{C0A88656-88FD-4ABC-9412-6B1622E70CA6}"/>
    <cellStyle name="Normal 7 11 2" xfId="3418" xr:uid="{64E6AF36-9DD7-45D0-A72D-57C5C13E1887}"/>
    <cellStyle name="Normal 7 11 3" xfId="3419" xr:uid="{590E1951-039A-4E8B-AF2F-B54A86A6FA31}"/>
    <cellStyle name="Normal 7 11 4" xfId="3420" xr:uid="{9893BDF2-981F-4B5B-B880-6394490F8162}"/>
    <cellStyle name="Normal 7 12" xfId="3421" xr:uid="{E2017A00-F904-4B78-A6A7-F535F11C4663}"/>
    <cellStyle name="Normal 7 12 2" xfId="3422" xr:uid="{A72F84AD-E4DA-4DC9-80A4-EEA7D7B5C9F4}"/>
    <cellStyle name="Normal 7 13" xfId="3423" xr:uid="{929D0D63-FD53-4BA3-93BF-D2939C54E43C}"/>
    <cellStyle name="Normal 7 14" xfId="3424" xr:uid="{F78C8E05-BF4E-4ABE-9FA2-BE4DCADBC035}"/>
    <cellStyle name="Normal 7 15" xfId="3425" xr:uid="{D4E07F8A-4216-498C-AF1B-7C32F8FB83C8}"/>
    <cellStyle name="Normal 7 2" xfId="130" xr:uid="{C16973B2-4E58-4756-9F2E-36A1131BBA48}"/>
    <cellStyle name="Normal 7 2 10" xfId="3426" xr:uid="{259D4B89-41FA-40CA-8FC3-9746DE294E29}"/>
    <cellStyle name="Normal 7 2 11" xfId="3427" xr:uid="{9DE5AC4B-1EE0-4112-A058-C43206D10A48}"/>
    <cellStyle name="Normal 7 2 2" xfId="131" xr:uid="{51315213-2631-4303-B365-65D1AB5BACB5}"/>
    <cellStyle name="Normal 7 2 2 2" xfId="132" xr:uid="{25AB1254-1805-4BA2-8641-7E88DB0238D7}"/>
    <cellStyle name="Normal 7 2 2 2 2" xfId="348" xr:uid="{C48553FC-3E68-4D49-A338-1F42D4B3F0CD}"/>
    <cellStyle name="Normal 7 2 2 2 2 2" xfId="678" xr:uid="{66DA0012-9AF8-4400-8962-3313E46BD8CA}"/>
    <cellStyle name="Normal 7 2 2 2 2 2 2" xfId="679" xr:uid="{8A40CC17-1F1E-4DF6-9793-735259A686C9}"/>
    <cellStyle name="Normal 7 2 2 2 2 2 2 2" xfId="1703" xr:uid="{ADB376AC-61FB-4765-BB62-700A0C053508}"/>
    <cellStyle name="Normal 7 2 2 2 2 2 2 2 2" xfId="1704" xr:uid="{B5079EC2-FD44-4C73-9D67-57558FA5FA0B}"/>
    <cellStyle name="Normal 7 2 2 2 2 2 2 3" xfId="1705" xr:uid="{9EF7E408-F31D-409A-880D-E9E078E367B7}"/>
    <cellStyle name="Normal 7 2 2 2 2 2 3" xfId="1706" xr:uid="{77D13D7B-18AD-4AAE-99EA-7B66F25D3CA2}"/>
    <cellStyle name="Normal 7 2 2 2 2 2 3 2" xfId="1707" xr:uid="{915AC120-0E6D-419C-AF4D-BEF632FB53EB}"/>
    <cellStyle name="Normal 7 2 2 2 2 2 4" xfId="1708" xr:uid="{AD807AB7-1DB0-46FD-B598-D40214309E90}"/>
    <cellStyle name="Normal 7 2 2 2 2 3" xfId="680" xr:uid="{68B7CDC5-FC9A-4019-8214-EF427218EB3B}"/>
    <cellStyle name="Normal 7 2 2 2 2 3 2" xfId="1709" xr:uid="{3E3045E0-5610-4E1B-90D1-2BFC89E4F910}"/>
    <cellStyle name="Normal 7 2 2 2 2 3 2 2" xfId="1710" xr:uid="{4977C6D1-8693-425A-AF97-C2A84ADE5644}"/>
    <cellStyle name="Normal 7 2 2 2 2 3 3" xfId="1711" xr:uid="{B4EB05C3-4674-45CB-BFDF-9D3103DF162F}"/>
    <cellStyle name="Normal 7 2 2 2 2 3 4" xfId="3428" xr:uid="{12869C1F-01B7-437A-85F1-6AD62F68F989}"/>
    <cellStyle name="Normal 7 2 2 2 2 4" xfId="1712" xr:uid="{0671F174-F3C0-4696-A75D-F20AC17B36DE}"/>
    <cellStyle name="Normal 7 2 2 2 2 4 2" xfId="1713" xr:uid="{89BD45C2-64AD-435E-A8B4-6DD606216752}"/>
    <cellStyle name="Normal 7 2 2 2 2 5" xfId="1714" xr:uid="{A88788E5-89F8-4127-9D44-D5FE28322A7C}"/>
    <cellStyle name="Normal 7 2 2 2 2 6" xfId="3429" xr:uid="{E5A3019D-6D04-4078-95D9-8FC333C3C16B}"/>
    <cellStyle name="Normal 7 2 2 2 3" xfId="349" xr:uid="{6F3EE8A4-6F2D-4A8C-9C84-694ABCCD7703}"/>
    <cellStyle name="Normal 7 2 2 2 3 2" xfId="681" xr:uid="{3F29B8F7-8604-4AE7-913D-833F2A95C529}"/>
    <cellStyle name="Normal 7 2 2 2 3 2 2" xfId="682" xr:uid="{243F5CBA-CD39-4F41-B385-4998A90A8508}"/>
    <cellStyle name="Normal 7 2 2 2 3 2 2 2" xfId="1715" xr:uid="{95D200FD-09E7-47E7-997B-9B5373F55A39}"/>
    <cellStyle name="Normal 7 2 2 2 3 2 2 2 2" xfId="1716" xr:uid="{58E779D4-686F-40A9-82C2-E0C834A4458B}"/>
    <cellStyle name="Normal 7 2 2 2 3 2 2 3" xfId="1717" xr:uid="{685072FE-D5AB-46FB-B7BD-FB5217D6B82E}"/>
    <cellStyle name="Normal 7 2 2 2 3 2 3" xfId="1718" xr:uid="{E96265BE-B8C0-4BC2-B834-684CC90EEEF0}"/>
    <cellStyle name="Normal 7 2 2 2 3 2 3 2" xfId="1719" xr:uid="{042DFC49-84D9-48CB-BCDB-4BCE44752DED}"/>
    <cellStyle name="Normal 7 2 2 2 3 2 4" xfId="1720" xr:uid="{CB93E87F-6F61-4A86-8253-771A68F08E37}"/>
    <cellStyle name="Normal 7 2 2 2 3 3" xfId="683" xr:uid="{BD7343C5-5F7D-4001-9155-C6443C5FE77D}"/>
    <cellStyle name="Normal 7 2 2 2 3 3 2" xfId="1721" xr:uid="{F0A5B3F9-D1AC-43E0-B7F4-E780EC56FFC1}"/>
    <cellStyle name="Normal 7 2 2 2 3 3 2 2" xfId="1722" xr:uid="{D49253A6-43F3-4203-B428-E5EA0DDC3CA6}"/>
    <cellStyle name="Normal 7 2 2 2 3 3 3" xfId="1723" xr:uid="{DBF6AB0D-7B27-4F26-B7E5-E1C5C7B0D403}"/>
    <cellStyle name="Normal 7 2 2 2 3 4" xfId="1724" xr:uid="{8522B1B4-7CBE-456F-977F-DA3BFC62A511}"/>
    <cellStyle name="Normal 7 2 2 2 3 4 2" xfId="1725" xr:uid="{70E6C19B-E9DE-4DDC-A46A-25C82577F7DF}"/>
    <cellStyle name="Normal 7 2 2 2 3 5" xfId="1726" xr:uid="{FC743611-4D6A-4B38-9BD5-5CBD96A293F9}"/>
    <cellStyle name="Normal 7 2 2 2 4" xfId="684" xr:uid="{B8616D10-0876-4AA1-AEBE-E41E6BBB4DA9}"/>
    <cellStyle name="Normal 7 2 2 2 4 2" xfId="685" xr:uid="{8BCAC58C-42BB-4C5E-ADEC-1E745D88C0A9}"/>
    <cellStyle name="Normal 7 2 2 2 4 2 2" xfId="1727" xr:uid="{839F8C69-4AC1-4D38-8201-1A6F6043D590}"/>
    <cellStyle name="Normal 7 2 2 2 4 2 2 2" xfId="1728" xr:uid="{FE141C0B-0B9B-4483-9A7B-2E91109957F2}"/>
    <cellStyle name="Normal 7 2 2 2 4 2 3" xfId="1729" xr:uid="{3625AEF7-7DA8-48AA-B219-E4636B23DF7A}"/>
    <cellStyle name="Normal 7 2 2 2 4 3" xfId="1730" xr:uid="{815DF342-75F2-4787-904E-B2EE56649FA4}"/>
    <cellStyle name="Normal 7 2 2 2 4 3 2" xfId="1731" xr:uid="{789BAE74-9DBE-4867-8E25-C55583FFCF4E}"/>
    <cellStyle name="Normal 7 2 2 2 4 4" xfId="1732" xr:uid="{5BFA89E2-CCB7-4A0D-A407-734B973DDE31}"/>
    <cellStyle name="Normal 7 2 2 2 5" xfId="686" xr:uid="{C35E51AC-63BE-4AC2-8128-B97FB282F894}"/>
    <cellStyle name="Normal 7 2 2 2 5 2" xfId="1733" xr:uid="{257855DF-7ADE-4345-8333-27A02F70C83E}"/>
    <cellStyle name="Normal 7 2 2 2 5 2 2" xfId="1734" xr:uid="{CB57BC1C-0A25-43FE-944E-133F213B42A9}"/>
    <cellStyle name="Normal 7 2 2 2 5 3" xfId="1735" xr:uid="{D4799A71-620E-44BE-936E-5C61052CE801}"/>
    <cellStyle name="Normal 7 2 2 2 5 4" xfId="3430" xr:uid="{0EEF5AA0-4050-43A9-8D80-B8AA766796E7}"/>
    <cellStyle name="Normal 7 2 2 2 6" xfId="1736" xr:uid="{B3387BDC-D648-4CE1-8397-9ADEC03D7883}"/>
    <cellStyle name="Normal 7 2 2 2 6 2" xfId="1737" xr:uid="{458955D3-F30F-4362-8AD8-470B87E62870}"/>
    <cellStyle name="Normal 7 2 2 2 7" xfId="1738" xr:uid="{CD0D897C-B888-4175-A1A1-1B884603C5AE}"/>
    <cellStyle name="Normal 7 2 2 2 8" xfId="3431" xr:uid="{81171793-6EF6-4642-A9D7-81845E9DF51B}"/>
    <cellStyle name="Normal 7 2 2 3" xfId="350" xr:uid="{73941EF7-A2E0-4DEE-88D0-F114951600E0}"/>
    <cellStyle name="Normal 7 2 2 3 2" xfId="687" xr:uid="{6E6E4024-9754-4E71-B477-1F0E4FFCD06C}"/>
    <cellStyle name="Normal 7 2 2 3 2 2" xfId="688" xr:uid="{8675FA6E-BA6D-437C-AE4F-9E97490F4CD4}"/>
    <cellStyle name="Normal 7 2 2 3 2 2 2" xfId="1739" xr:uid="{1A674684-3A4E-4057-8DAE-43365FF3BA50}"/>
    <cellStyle name="Normal 7 2 2 3 2 2 2 2" xfId="1740" xr:uid="{6B4E2876-19B0-4EAD-8626-A05FD2942AAB}"/>
    <cellStyle name="Normal 7 2 2 3 2 2 3" xfId="1741" xr:uid="{E9ADCD0D-AFD5-4163-91D9-AEBA92B51394}"/>
    <cellStyle name="Normal 7 2 2 3 2 3" xfId="1742" xr:uid="{E5D880A7-A980-47E8-BA5C-15571C781A5D}"/>
    <cellStyle name="Normal 7 2 2 3 2 3 2" xfId="1743" xr:uid="{54EBAF89-96DA-452F-AAE1-F6182FEF2343}"/>
    <cellStyle name="Normal 7 2 2 3 2 4" xfId="1744" xr:uid="{6F7A011D-2E00-4CB6-AA32-2C171C326CB3}"/>
    <cellStyle name="Normal 7 2 2 3 3" xfId="689" xr:uid="{F084026E-5758-417E-9777-F011CD56B814}"/>
    <cellStyle name="Normal 7 2 2 3 3 2" xfId="1745" xr:uid="{38E9F975-9F8F-42D4-8A23-60CC2E344CE8}"/>
    <cellStyle name="Normal 7 2 2 3 3 2 2" xfId="1746" xr:uid="{D0DAB616-D2DB-4F99-A973-897929AA6F18}"/>
    <cellStyle name="Normal 7 2 2 3 3 3" xfId="1747" xr:uid="{49D457FA-7637-42B4-B11D-F6278BF92543}"/>
    <cellStyle name="Normal 7 2 2 3 3 4" xfId="3432" xr:uid="{24D1B4E0-9625-4528-AC44-DBA9F535877D}"/>
    <cellStyle name="Normal 7 2 2 3 4" xfId="1748" xr:uid="{9D6AFF57-FEFB-4D5D-8CD3-9578A8C27FAA}"/>
    <cellStyle name="Normal 7 2 2 3 4 2" xfId="1749" xr:uid="{F73941BA-8F65-4537-BB4D-A390A857D4F4}"/>
    <cellStyle name="Normal 7 2 2 3 5" xfId="1750" xr:uid="{D803CE68-5C39-432D-A31C-A25A9A886D96}"/>
    <cellStyle name="Normal 7 2 2 3 6" xfId="3433" xr:uid="{0966651C-3D41-4620-AF54-713CFF244551}"/>
    <cellStyle name="Normal 7 2 2 4" xfId="351" xr:uid="{6E1D9B54-184F-4BF0-BA93-8AE567BD3A46}"/>
    <cellStyle name="Normal 7 2 2 4 2" xfId="690" xr:uid="{79E12785-EEC8-430B-817C-7562430C959C}"/>
    <cellStyle name="Normal 7 2 2 4 2 2" xfId="691" xr:uid="{A74AFDFA-4E72-4B01-9140-373357F6379F}"/>
    <cellStyle name="Normal 7 2 2 4 2 2 2" xfId="1751" xr:uid="{5CE15D27-EF18-4F32-B184-62C9020F887D}"/>
    <cellStyle name="Normal 7 2 2 4 2 2 2 2" xfId="1752" xr:uid="{BBBDC886-FA0B-4A0F-BB68-DFE8135A69B4}"/>
    <cellStyle name="Normal 7 2 2 4 2 2 3" xfId="1753" xr:uid="{AE161F84-55C7-4724-9F89-14C7D1323B34}"/>
    <cellStyle name="Normal 7 2 2 4 2 3" xfId="1754" xr:uid="{E5DAE848-A4F4-477C-AB89-FD1569B542D8}"/>
    <cellStyle name="Normal 7 2 2 4 2 3 2" xfId="1755" xr:uid="{F7496CB4-7542-4099-8D28-F5F1E02B4B47}"/>
    <cellStyle name="Normal 7 2 2 4 2 4" xfId="1756" xr:uid="{FC9A5ACB-7805-4E7C-A1BD-FBC4E854D5E1}"/>
    <cellStyle name="Normal 7 2 2 4 3" xfId="692" xr:uid="{59CD06F2-913D-4460-BEE1-BED60E7456CC}"/>
    <cellStyle name="Normal 7 2 2 4 3 2" xfId="1757" xr:uid="{430181F6-1BA4-4EB5-B4AE-BE1B02A2E41A}"/>
    <cellStyle name="Normal 7 2 2 4 3 2 2" xfId="1758" xr:uid="{276796A1-AD4C-4081-8E53-536A9886ABEA}"/>
    <cellStyle name="Normal 7 2 2 4 3 3" xfId="1759" xr:uid="{801A32BD-E3A4-44A6-AD78-C07F9611CD16}"/>
    <cellStyle name="Normal 7 2 2 4 4" xfId="1760" xr:uid="{9A6954FB-F822-426A-B217-C0B17B52E346}"/>
    <cellStyle name="Normal 7 2 2 4 4 2" xfId="1761" xr:uid="{E7A52424-13E1-40C2-BF0C-99685533BF14}"/>
    <cellStyle name="Normal 7 2 2 4 5" xfId="1762" xr:uid="{F4F9ACC6-159C-473B-A6C4-BB33A52C4578}"/>
    <cellStyle name="Normal 7 2 2 5" xfId="352" xr:uid="{56012257-6047-46EB-A7E2-5F0604309E72}"/>
    <cellStyle name="Normal 7 2 2 5 2" xfId="693" xr:uid="{1CB97A0E-9C27-4257-AD67-B5259CA69D9E}"/>
    <cellStyle name="Normal 7 2 2 5 2 2" xfId="1763" xr:uid="{E38EE182-85DB-41F7-A6EF-6CC240ADCCAF}"/>
    <cellStyle name="Normal 7 2 2 5 2 2 2" xfId="1764" xr:uid="{4237A644-727A-4D02-A6D9-C6D513B6D6B9}"/>
    <cellStyle name="Normal 7 2 2 5 2 3" xfId="1765" xr:uid="{0B64E3B7-C76D-4A1E-BB90-EE5A8D905EE8}"/>
    <cellStyle name="Normal 7 2 2 5 3" xfId="1766" xr:uid="{CFA8B93D-E60F-4159-8DFE-1838F56919F1}"/>
    <cellStyle name="Normal 7 2 2 5 3 2" xfId="1767" xr:uid="{9F3C2C70-8F8F-488F-9D6D-5E0BCF96B891}"/>
    <cellStyle name="Normal 7 2 2 5 4" xfId="1768" xr:uid="{BA3FD09F-1D72-4A5E-801D-DF19790302E5}"/>
    <cellStyle name="Normal 7 2 2 6" xfId="694" xr:uid="{ED6AD978-A2F8-4367-9EF1-9F1C00D656A7}"/>
    <cellStyle name="Normal 7 2 2 6 2" xfId="1769" xr:uid="{29605105-BC64-4D79-86DE-6A679D00F4FE}"/>
    <cellStyle name="Normal 7 2 2 6 2 2" xfId="1770" xr:uid="{58668AF6-78B4-402E-A540-CC439DE1A27B}"/>
    <cellStyle name="Normal 7 2 2 6 3" xfId="1771" xr:uid="{81B0FEA7-983D-437D-BD31-CAD034CFA6E2}"/>
    <cellStyle name="Normal 7 2 2 6 4" xfId="3434" xr:uid="{DC07A1B7-107E-4717-86C5-48E6BA691A58}"/>
    <cellStyle name="Normal 7 2 2 7" xfId="1772" xr:uid="{382A15B5-A151-4B20-B6ED-1EC851BFA35D}"/>
    <cellStyle name="Normal 7 2 2 7 2" xfId="1773" xr:uid="{513B87F4-73D2-4BF3-A988-99EA32A286CC}"/>
    <cellStyle name="Normal 7 2 2 8" xfId="1774" xr:uid="{A692DD09-6E65-47D9-BA4D-6E1FD0FC1580}"/>
    <cellStyle name="Normal 7 2 2 9" xfId="3435" xr:uid="{E49F4E9C-656F-48AC-9C0F-563E78BA5921}"/>
    <cellStyle name="Normal 7 2 3" xfId="133" xr:uid="{71CE4DC6-57AB-48DC-8D57-EB0A43384D15}"/>
    <cellStyle name="Normal 7 2 3 2" xfId="134" xr:uid="{7DA84CDF-5761-4D7C-9B66-1B246422B80A}"/>
    <cellStyle name="Normal 7 2 3 2 2" xfId="695" xr:uid="{0099B5DC-0B2C-4BBF-9C68-FC126B0F5637}"/>
    <cellStyle name="Normal 7 2 3 2 2 2" xfId="696" xr:uid="{8BFBBCB8-F72F-403F-BF31-C2386FCDD3A1}"/>
    <cellStyle name="Normal 7 2 3 2 2 2 2" xfId="1775" xr:uid="{2A3545AC-C719-4CC0-923C-2AD95AD15FC3}"/>
    <cellStyle name="Normal 7 2 3 2 2 2 2 2" xfId="1776" xr:uid="{58934439-7D1B-49D4-A5A7-000CC479DA52}"/>
    <cellStyle name="Normal 7 2 3 2 2 2 3" xfId="1777" xr:uid="{71D55BB6-3754-4832-8A1B-47C9FEB923D0}"/>
    <cellStyle name="Normal 7 2 3 2 2 3" xfId="1778" xr:uid="{D46A7BA0-085A-4DEF-9FD3-C0EA0C7C2A2A}"/>
    <cellStyle name="Normal 7 2 3 2 2 3 2" xfId="1779" xr:uid="{FBE38A70-33BC-4E92-9F1B-02053BEE87A3}"/>
    <cellStyle name="Normal 7 2 3 2 2 4" xfId="1780" xr:uid="{96C34BA3-EE72-4D21-BFAF-298472D15924}"/>
    <cellStyle name="Normal 7 2 3 2 3" xfId="697" xr:uid="{D072E91D-2523-4FAF-88CC-B40FFEFB915F}"/>
    <cellStyle name="Normal 7 2 3 2 3 2" xfId="1781" xr:uid="{55D2AF1A-7802-42AD-A537-0902C3B437B2}"/>
    <cellStyle name="Normal 7 2 3 2 3 2 2" xfId="1782" xr:uid="{7A1733A0-2140-458F-BB59-86B2AC61D22E}"/>
    <cellStyle name="Normal 7 2 3 2 3 3" xfId="1783" xr:uid="{07F0B92E-1DF5-4891-833F-94D736ACCACC}"/>
    <cellStyle name="Normal 7 2 3 2 3 4" xfId="3436" xr:uid="{5539F613-F9EA-41FE-BDF2-2E44CD2FEBC2}"/>
    <cellStyle name="Normal 7 2 3 2 4" xfId="1784" xr:uid="{66C885DE-1F45-4184-836E-71856D24F835}"/>
    <cellStyle name="Normal 7 2 3 2 4 2" xfId="1785" xr:uid="{B31C5232-33E8-4C85-9860-8A3ECE51860C}"/>
    <cellStyle name="Normal 7 2 3 2 5" xfId="1786" xr:uid="{B62F2FBC-A753-49B7-94F4-ED02A17F4793}"/>
    <cellStyle name="Normal 7 2 3 2 6" xfId="3437" xr:uid="{177E3CD8-EADF-4874-8C04-8E5C82474AA3}"/>
    <cellStyle name="Normal 7 2 3 3" xfId="353" xr:uid="{032973AF-3E7D-408E-9C7E-DD42DA694EE8}"/>
    <cellStyle name="Normal 7 2 3 3 2" xfId="698" xr:uid="{60AC05B6-C5B9-46C4-AE66-780FD34D6EC6}"/>
    <cellStyle name="Normal 7 2 3 3 2 2" xfId="699" xr:uid="{E7320FF4-96C5-4EBF-B166-E695E2F46683}"/>
    <cellStyle name="Normal 7 2 3 3 2 2 2" xfId="1787" xr:uid="{B26E21C6-C564-4D7F-A20A-27061A9B16A9}"/>
    <cellStyle name="Normal 7 2 3 3 2 2 2 2" xfId="1788" xr:uid="{F5973849-CA75-4036-9565-E4F5294CB52E}"/>
    <cellStyle name="Normal 7 2 3 3 2 2 3" xfId="1789" xr:uid="{3A481605-4210-424D-8AEB-255D68CF60E4}"/>
    <cellStyle name="Normal 7 2 3 3 2 3" xfId="1790" xr:uid="{D0509A3E-10FA-4141-9912-75672129EAC6}"/>
    <cellStyle name="Normal 7 2 3 3 2 3 2" xfId="1791" xr:uid="{5E54087C-59B2-464E-81B1-5B27C94D8629}"/>
    <cellStyle name="Normal 7 2 3 3 2 4" xfId="1792" xr:uid="{6D5A1ACF-44EA-49E7-A093-66F5DCF01209}"/>
    <cellStyle name="Normal 7 2 3 3 3" xfId="700" xr:uid="{8A649524-D0B8-4799-A243-8E52B35B2524}"/>
    <cellStyle name="Normal 7 2 3 3 3 2" xfId="1793" xr:uid="{34952B0C-08FC-4F5B-9892-6FC7DA559F0C}"/>
    <cellStyle name="Normal 7 2 3 3 3 2 2" xfId="1794" xr:uid="{E39B9B84-82E7-48AF-8517-9CB3B36A5E1A}"/>
    <cellStyle name="Normal 7 2 3 3 3 3" xfId="1795" xr:uid="{73067E82-AB90-4F68-999E-BA0DEC0C3DC2}"/>
    <cellStyle name="Normal 7 2 3 3 4" xfId="1796" xr:uid="{3CA1F78D-F076-4B3E-9671-DB066C78BFF1}"/>
    <cellStyle name="Normal 7 2 3 3 4 2" xfId="1797" xr:uid="{E8E0E7F6-A4C2-471B-B221-2837AB79C145}"/>
    <cellStyle name="Normal 7 2 3 3 5" xfId="1798" xr:uid="{72D1D16E-DF6B-43EB-B72C-5899D7B92B58}"/>
    <cellStyle name="Normal 7 2 3 4" xfId="354" xr:uid="{68B00063-6987-419E-8BDE-301ACAA46D36}"/>
    <cellStyle name="Normal 7 2 3 4 2" xfId="701" xr:uid="{08F66B4B-6AE7-47FD-93A8-90146E5A77A7}"/>
    <cellStyle name="Normal 7 2 3 4 2 2" xfId="1799" xr:uid="{F6E63A80-1DDB-4681-85A1-4D9104E890AE}"/>
    <cellStyle name="Normal 7 2 3 4 2 2 2" xfId="1800" xr:uid="{BF75F154-73D5-49FE-B168-D9717746AF13}"/>
    <cellStyle name="Normal 7 2 3 4 2 3" xfId="1801" xr:uid="{A75847AB-C929-49D5-8360-2E000AA5F383}"/>
    <cellStyle name="Normal 7 2 3 4 3" xfId="1802" xr:uid="{15F54739-1D6C-49E6-A81F-07910E8EBD78}"/>
    <cellStyle name="Normal 7 2 3 4 3 2" xfId="1803" xr:uid="{63902A91-42B0-4305-90EE-90B4384A3877}"/>
    <cellStyle name="Normal 7 2 3 4 4" xfId="1804" xr:uid="{D54EE0FC-81A9-47A1-8771-6EC44A0C20E3}"/>
    <cellStyle name="Normal 7 2 3 5" xfId="702" xr:uid="{671C303F-BD09-44D1-953B-6401D265832E}"/>
    <cellStyle name="Normal 7 2 3 5 2" xfId="1805" xr:uid="{7085C9D6-1596-4D12-B30E-E244062EECAD}"/>
    <cellStyle name="Normal 7 2 3 5 2 2" xfId="1806" xr:uid="{F8896592-FF4B-4DFA-BBF4-5A69A8558EA3}"/>
    <cellStyle name="Normal 7 2 3 5 3" xfId="1807" xr:uid="{4D13FC4A-01B0-4083-BAA7-D76F17C7D25A}"/>
    <cellStyle name="Normal 7 2 3 5 4" xfId="3438" xr:uid="{E8B42C90-A7A8-4646-8966-080F606D10FE}"/>
    <cellStyle name="Normal 7 2 3 6" xfId="1808" xr:uid="{05500F59-A2BF-4715-8C7A-3F3F3C0D7193}"/>
    <cellStyle name="Normal 7 2 3 6 2" xfId="1809" xr:uid="{B5656380-179E-43E3-9DF7-C7689E42A4FA}"/>
    <cellStyle name="Normal 7 2 3 7" xfId="1810" xr:uid="{9C7BAE05-7F96-4BDC-9F56-8D605E815D04}"/>
    <cellStyle name="Normal 7 2 3 8" xfId="3439" xr:uid="{00895DEA-E8B9-4FF2-B1BD-5BD0112DC439}"/>
    <cellStyle name="Normal 7 2 4" xfId="135" xr:uid="{98FD4E24-99C1-4A86-9CA6-1E835BBD0093}"/>
    <cellStyle name="Normal 7 2 4 2" xfId="449" xr:uid="{72EBBDFA-EFAD-4439-ADD4-E61BAC7EBF48}"/>
    <cellStyle name="Normal 7 2 4 2 2" xfId="703" xr:uid="{7989E50A-4F5B-4C5D-8F9B-3036F35364AA}"/>
    <cellStyle name="Normal 7 2 4 2 2 2" xfId="1811" xr:uid="{0EFD6F51-E8CA-495A-B696-37CAE7741E98}"/>
    <cellStyle name="Normal 7 2 4 2 2 2 2" xfId="1812" xr:uid="{482081A3-A0E6-44F4-9952-1EA5D3322099}"/>
    <cellStyle name="Normal 7 2 4 2 2 3" xfId="1813" xr:uid="{1862307B-48F0-4629-9555-D88E5999DD35}"/>
    <cellStyle name="Normal 7 2 4 2 2 4" xfId="3440" xr:uid="{FBA10D54-BF8E-4514-82B4-D74745450FAE}"/>
    <cellStyle name="Normal 7 2 4 2 3" xfId="1814" xr:uid="{DE6E7906-6DEA-4FE5-84B5-7D0C47902496}"/>
    <cellStyle name="Normal 7 2 4 2 3 2" xfId="1815" xr:uid="{63D45513-9852-49A5-BC1F-C2AD8F5A73FD}"/>
    <cellStyle name="Normal 7 2 4 2 4" xfId="1816" xr:uid="{C0290C57-A3CC-4C0D-927B-187402702701}"/>
    <cellStyle name="Normal 7 2 4 2 5" xfId="3441" xr:uid="{73A30DE2-E39F-4AB2-92C4-4C9BD0612039}"/>
    <cellStyle name="Normal 7 2 4 3" xfId="704" xr:uid="{B9A36B74-46BE-4CF2-8331-41B70A87C4BE}"/>
    <cellStyle name="Normal 7 2 4 3 2" xfId="1817" xr:uid="{12210812-CE10-4B77-A988-E9420F442231}"/>
    <cellStyle name="Normal 7 2 4 3 2 2" xfId="1818" xr:uid="{1643A53C-0392-4F2B-839D-DCACB0AEE052}"/>
    <cellStyle name="Normal 7 2 4 3 3" xfId="1819" xr:uid="{29EDE5E7-FF75-4314-8B64-E8A6326E3C7D}"/>
    <cellStyle name="Normal 7 2 4 3 4" xfId="3442" xr:uid="{77F4499B-2D4B-4B00-AF7D-883255540A4D}"/>
    <cellStyle name="Normal 7 2 4 4" xfId="1820" xr:uid="{0AB9E38D-541E-48E2-BD91-22528B2F3A8C}"/>
    <cellStyle name="Normal 7 2 4 4 2" xfId="1821" xr:uid="{6771DA27-05BA-4AC6-BE5E-A23B9013660A}"/>
    <cellStyle name="Normal 7 2 4 4 3" xfId="3443" xr:uid="{F43BD5CD-46D0-4335-80AF-0EAC3304CA97}"/>
    <cellStyle name="Normal 7 2 4 4 4" xfId="3444" xr:uid="{68275E35-F3A7-409A-A2DD-AEACA7EBA661}"/>
    <cellStyle name="Normal 7 2 4 5" xfId="1822" xr:uid="{24711980-C44C-4814-B0E8-706E444AF338}"/>
    <cellStyle name="Normal 7 2 4 6" xfId="3445" xr:uid="{C87B34A8-9DE1-4427-B608-ED164F93CA9F}"/>
    <cellStyle name="Normal 7 2 4 7" xfId="3446" xr:uid="{7F4DF874-AD57-4FFF-9DFB-7CDF220D0CBD}"/>
    <cellStyle name="Normal 7 2 5" xfId="355" xr:uid="{243E7914-2B00-4ACE-AEB9-8659DC37D42C}"/>
    <cellStyle name="Normal 7 2 5 2" xfId="705" xr:uid="{84A8F87F-C55C-44EF-B36D-74FB2CB51AFA}"/>
    <cellStyle name="Normal 7 2 5 2 2" xfId="706" xr:uid="{FC1915F1-86B9-4E31-94E0-8C5B2FADC8BB}"/>
    <cellStyle name="Normal 7 2 5 2 2 2" xfId="1823" xr:uid="{37F2DE96-BC59-4A09-AA4A-13863AF61D42}"/>
    <cellStyle name="Normal 7 2 5 2 2 2 2" xfId="1824" xr:uid="{8AA95A16-BA96-4229-966F-62A4EC984EBE}"/>
    <cellStyle name="Normal 7 2 5 2 2 3" xfId="1825" xr:uid="{4E5E675B-7B32-4A84-B8DD-B87548E79F1F}"/>
    <cellStyle name="Normal 7 2 5 2 3" xfId="1826" xr:uid="{BC82D0E9-9E19-43B1-BFE1-1B452819278C}"/>
    <cellStyle name="Normal 7 2 5 2 3 2" xfId="1827" xr:uid="{14873008-8144-4D13-B9B3-D121163ED176}"/>
    <cellStyle name="Normal 7 2 5 2 4" xfId="1828" xr:uid="{C27D3CE2-FD37-4A72-855B-A0336E85C9F5}"/>
    <cellStyle name="Normal 7 2 5 3" xfId="707" xr:uid="{ABF753AB-B0B0-43DF-B7BE-8EB52ED75834}"/>
    <cellStyle name="Normal 7 2 5 3 2" xfId="1829" xr:uid="{55F70EDB-58AF-4B20-8D6D-6C728CBD1476}"/>
    <cellStyle name="Normal 7 2 5 3 2 2" xfId="1830" xr:uid="{CE6F584A-0E11-4E64-80BB-4A0F4599F527}"/>
    <cellStyle name="Normal 7 2 5 3 3" xfId="1831" xr:uid="{3369708A-5387-4ABA-A1D2-20A276B9FFFC}"/>
    <cellStyle name="Normal 7 2 5 3 4" xfId="3447" xr:uid="{9FA7AEAD-1459-48BC-B9F7-71D97D4E878B}"/>
    <cellStyle name="Normal 7 2 5 4" xfId="1832" xr:uid="{C65D5C6A-F6E1-4AD8-9B74-833CF7762B91}"/>
    <cellStyle name="Normal 7 2 5 4 2" xfId="1833" xr:uid="{B55AB85A-01DA-46E3-BCE3-AF0F2DB8B6CA}"/>
    <cellStyle name="Normal 7 2 5 5" xfId="1834" xr:uid="{6ECADFAD-364D-4ABD-8ECE-83342D772583}"/>
    <cellStyle name="Normal 7 2 5 6" xfId="3448" xr:uid="{F64A8119-949C-4620-A0E3-9D483F9EDE3C}"/>
    <cellStyle name="Normal 7 2 6" xfId="356" xr:uid="{CA4C005B-C068-4E27-8526-9B3FD1B776B1}"/>
    <cellStyle name="Normal 7 2 6 2" xfId="708" xr:uid="{F71D8F68-E1E9-4311-876F-FF813D094FF5}"/>
    <cellStyle name="Normal 7 2 6 2 2" xfId="1835" xr:uid="{878821D5-274C-4852-A3C4-744AABF1EC01}"/>
    <cellStyle name="Normal 7 2 6 2 2 2" xfId="1836" xr:uid="{A5AEECFE-695D-4D3B-B02B-71608326FBCD}"/>
    <cellStyle name="Normal 7 2 6 2 3" xfId="1837" xr:uid="{D98FDBA0-5E6B-4BE9-9EBF-46B79081814E}"/>
    <cellStyle name="Normal 7 2 6 2 4" xfId="3449" xr:uid="{3894EF5C-B83B-46A5-954C-D498D02BF349}"/>
    <cellStyle name="Normal 7 2 6 3" xfId="1838" xr:uid="{C3F44A5E-8C3A-48F7-BF3E-9E53F1988137}"/>
    <cellStyle name="Normal 7 2 6 3 2" xfId="1839" xr:uid="{0F18A04E-E7F3-4BA2-92E4-37C1B0D064E3}"/>
    <cellStyle name="Normal 7 2 6 4" xfId="1840" xr:uid="{B831C9C4-B908-4DE4-B1AB-3BADE03F29A5}"/>
    <cellStyle name="Normal 7 2 6 5" xfId="3450" xr:uid="{4CC00F55-D683-4274-96D3-5C9D5C2A23BD}"/>
    <cellStyle name="Normal 7 2 7" xfId="709" xr:uid="{27E95669-BD5D-445E-B495-EB000E77C22C}"/>
    <cellStyle name="Normal 7 2 7 2" xfId="1841" xr:uid="{2E546FCE-213B-4BBA-918B-7BF6DED09CA1}"/>
    <cellStyle name="Normal 7 2 7 2 2" xfId="1842" xr:uid="{FB695623-69C6-4ABF-ABBA-72A3BF645DCF}"/>
    <cellStyle name="Normal 7 2 7 2 3" xfId="4410" xr:uid="{B7467E9D-6A0B-413B-BC18-BEA68DA4AB4A}"/>
    <cellStyle name="Normal 7 2 7 3" xfId="1843" xr:uid="{E3E2B16F-4EB4-4BB9-9EEB-0C420A1B3FE4}"/>
    <cellStyle name="Normal 7 2 7 4" xfId="3451" xr:uid="{E66A9130-8AA5-413B-ABFA-773CECCFD125}"/>
    <cellStyle name="Normal 7 2 7 4 2" xfId="4580" xr:uid="{A4C2307B-941D-45BF-AAF9-80FC48B0B980}"/>
    <cellStyle name="Normal 7 2 7 4 3" xfId="4687" xr:uid="{37A731C4-65ED-4482-8B8E-4B669FB2EB4D}"/>
    <cellStyle name="Normal 7 2 7 4 4" xfId="4609" xr:uid="{092935D8-79C4-462A-B36A-FB25266B00AE}"/>
    <cellStyle name="Normal 7 2 8" xfId="1844" xr:uid="{A13169CF-B563-43B0-9EF2-7C7E8B661020}"/>
    <cellStyle name="Normal 7 2 8 2" xfId="1845" xr:uid="{91F3EB03-8862-41B5-9944-6F73719A0D7E}"/>
    <cellStyle name="Normal 7 2 8 3" xfId="3452" xr:uid="{CBA655E9-61FB-43D8-9DDA-A131E7A9A246}"/>
    <cellStyle name="Normal 7 2 8 4" xfId="3453" xr:uid="{8744BD8B-1FF6-4907-AFC1-E1AFE0C8B956}"/>
    <cellStyle name="Normal 7 2 9" xfId="1846" xr:uid="{537C0D65-CE94-4E0E-A20B-7F07B04E0472}"/>
    <cellStyle name="Normal 7 3" xfId="136" xr:uid="{00AE11EE-8E9B-4E95-90A1-CCBD9047F9D1}"/>
    <cellStyle name="Normal 7 3 10" xfId="3454" xr:uid="{C27BF005-9240-46B0-96DA-519B328E76AE}"/>
    <cellStyle name="Normal 7 3 11" xfId="3455" xr:uid="{12D4E4C9-AC58-4273-B11E-207DC9D5DEA7}"/>
    <cellStyle name="Normal 7 3 2" xfId="137" xr:uid="{86B8C0F0-FE94-48BF-AC1D-4C0332387F79}"/>
    <cellStyle name="Normal 7 3 2 2" xfId="138" xr:uid="{328FD8A3-D1E0-4357-B467-9606389FF3E9}"/>
    <cellStyle name="Normal 7 3 2 2 2" xfId="357" xr:uid="{0465F8CF-9A97-4012-B882-78FD4583F29E}"/>
    <cellStyle name="Normal 7 3 2 2 2 2" xfId="710" xr:uid="{13B6A156-934D-45EE-AD48-031E0CB30334}"/>
    <cellStyle name="Normal 7 3 2 2 2 2 2" xfId="1847" xr:uid="{D7CFA3C1-4824-47A1-BC63-24EEF5F14507}"/>
    <cellStyle name="Normal 7 3 2 2 2 2 2 2" xfId="1848" xr:uid="{267C73F1-8262-411D-9826-26D19991B6E9}"/>
    <cellStyle name="Normal 7 3 2 2 2 2 3" xfId="1849" xr:uid="{D4ABFAE7-A425-40E7-9D8B-AA4AF1E2029D}"/>
    <cellStyle name="Normal 7 3 2 2 2 2 4" xfId="3456" xr:uid="{38BC2687-D353-4489-B7B9-BA4A16A2B395}"/>
    <cellStyle name="Normal 7 3 2 2 2 3" xfId="1850" xr:uid="{2230752F-6481-4C41-9366-0BA680E1FE07}"/>
    <cellStyle name="Normal 7 3 2 2 2 3 2" xfId="1851" xr:uid="{23794929-0476-444E-966C-03A7B325058D}"/>
    <cellStyle name="Normal 7 3 2 2 2 3 3" xfId="3457" xr:uid="{07F41083-5AE8-41D6-8263-0261FA3C0CC2}"/>
    <cellStyle name="Normal 7 3 2 2 2 3 4" xfId="3458" xr:uid="{0C5E8389-3E62-4ED5-BBB0-23D04105D55D}"/>
    <cellStyle name="Normal 7 3 2 2 2 4" xfId="1852" xr:uid="{5A2B8759-AB81-4179-BDA8-C02F0F49384D}"/>
    <cellStyle name="Normal 7 3 2 2 2 5" xfId="3459" xr:uid="{BF726DF3-4618-47A2-989B-9EA6BD7C167B}"/>
    <cellStyle name="Normal 7 3 2 2 2 6" xfId="3460" xr:uid="{EB4EAC80-2A43-4745-A6F5-7649840B5F84}"/>
    <cellStyle name="Normal 7 3 2 2 3" xfId="711" xr:uid="{ACB2FFAB-39FD-44F8-AD44-B10B161A43C3}"/>
    <cellStyle name="Normal 7 3 2 2 3 2" xfId="1853" xr:uid="{29F3244A-6FB7-46FC-9CB3-E8892761E5F7}"/>
    <cellStyle name="Normal 7 3 2 2 3 2 2" xfId="1854" xr:uid="{87A4A5CA-938E-4FA6-B36C-51002060DDD4}"/>
    <cellStyle name="Normal 7 3 2 2 3 2 3" xfId="3461" xr:uid="{484D35A6-5898-48AE-9C97-B5073DE494E5}"/>
    <cellStyle name="Normal 7 3 2 2 3 2 4" xfId="3462" xr:uid="{60FC01CF-A10E-4416-B464-832EC001E576}"/>
    <cellStyle name="Normal 7 3 2 2 3 3" xfId="1855" xr:uid="{E576CFE3-20D4-4BFB-939A-415B05CD7C4C}"/>
    <cellStyle name="Normal 7 3 2 2 3 4" xfId="3463" xr:uid="{C63902F4-77A5-4CC0-A4C2-3E3FA3E9DF00}"/>
    <cellStyle name="Normal 7 3 2 2 3 5" xfId="3464" xr:uid="{F68CFB70-40BF-4F7B-98A5-C00C39FB8464}"/>
    <cellStyle name="Normal 7 3 2 2 4" xfId="1856" xr:uid="{FDFA55AE-40D2-4014-AE86-BBDC64EACD17}"/>
    <cellStyle name="Normal 7 3 2 2 4 2" xfId="1857" xr:uid="{7279DBA9-C7FA-4508-8B59-36086F33278E}"/>
    <cellStyle name="Normal 7 3 2 2 4 3" xfId="3465" xr:uid="{D6F30ED4-7CF6-412F-892F-03823755A61A}"/>
    <cellStyle name="Normal 7 3 2 2 4 4" xfId="3466" xr:uid="{A2D66FBF-F114-4F45-981D-D630AA107807}"/>
    <cellStyle name="Normal 7 3 2 2 5" xfId="1858" xr:uid="{3B5477A9-D535-47B0-8EB6-7B31BF2EB0AF}"/>
    <cellStyle name="Normal 7 3 2 2 5 2" xfId="3467" xr:uid="{74B4CB34-9D9C-4C80-9189-5A499E708D66}"/>
    <cellStyle name="Normal 7 3 2 2 5 3" xfId="3468" xr:uid="{6B2D9951-3050-4184-A51F-FB1D426AFA0C}"/>
    <cellStyle name="Normal 7 3 2 2 5 4" xfId="3469" xr:uid="{A8ED616C-A0CA-45FE-A946-E97975CA9B5B}"/>
    <cellStyle name="Normal 7 3 2 2 6" xfId="3470" xr:uid="{CDAD077E-9ED6-416B-8353-CA52AA8ECF62}"/>
    <cellStyle name="Normal 7 3 2 2 7" xfId="3471" xr:uid="{1C9236CC-AB5E-468F-BAFE-71E2C1167D1D}"/>
    <cellStyle name="Normal 7 3 2 2 8" xfId="3472" xr:uid="{D484AB8E-B7CE-4D20-996D-55C56E3C0302}"/>
    <cellStyle name="Normal 7 3 2 3" xfId="358" xr:uid="{C247229D-C37E-4618-82D6-D8D96AAF3AB9}"/>
    <cellStyle name="Normal 7 3 2 3 2" xfId="712" xr:uid="{380AD381-E21A-4A3F-AE67-B31A74E2D562}"/>
    <cellStyle name="Normal 7 3 2 3 2 2" xfId="713" xr:uid="{20A4ECE0-AB48-445C-9012-043D0D5C0661}"/>
    <cellStyle name="Normal 7 3 2 3 2 2 2" xfId="1859" xr:uid="{096E2CCF-53B2-44A5-AA97-5A80F12990CA}"/>
    <cellStyle name="Normal 7 3 2 3 2 2 2 2" xfId="1860" xr:uid="{578BB73C-A8FD-430A-AC4A-2CA384DAB11C}"/>
    <cellStyle name="Normal 7 3 2 3 2 2 3" xfId="1861" xr:uid="{6C55FFAE-BD62-411A-89B6-093E26BBBCA8}"/>
    <cellStyle name="Normal 7 3 2 3 2 3" xfId="1862" xr:uid="{4C30E772-A334-44F3-8AAE-B75CBF9F14A1}"/>
    <cellStyle name="Normal 7 3 2 3 2 3 2" xfId="1863" xr:uid="{F04380DF-22B8-4B65-A848-755043A31DD8}"/>
    <cellStyle name="Normal 7 3 2 3 2 4" xfId="1864" xr:uid="{4ADBDE21-C5B3-4D6B-8ADC-93C3CBFB661F}"/>
    <cellStyle name="Normal 7 3 2 3 3" xfId="714" xr:uid="{2CF57030-210F-4383-B77B-2C164A8A8505}"/>
    <cellStyle name="Normal 7 3 2 3 3 2" xfId="1865" xr:uid="{EFB4F609-356C-4196-9F4F-78DF0760E2B2}"/>
    <cellStyle name="Normal 7 3 2 3 3 2 2" xfId="1866" xr:uid="{B5785D9C-8D6D-49DA-8B37-69C474AB6792}"/>
    <cellStyle name="Normal 7 3 2 3 3 3" xfId="1867" xr:uid="{F9B4D945-AC4D-46BA-B3B8-20D933B2B121}"/>
    <cellStyle name="Normal 7 3 2 3 3 4" xfId="3473" xr:uid="{B8897BBE-EC09-46F3-B8DA-9D3F13DA2D5D}"/>
    <cellStyle name="Normal 7 3 2 3 4" xfId="1868" xr:uid="{8896B3F7-48FA-4615-9459-01CF748D9ED4}"/>
    <cellStyle name="Normal 7 3 2 3 4 2" xfId="1869" xr:uid="{E9BA7C4E-6190-4D4A-93BC-2CB57FB02BC8}"/>
    <cellStyle name="Normal 7 3 2 3 5" xfId="1870" xr:uid="{DC0AF701-59BF-4B3F-84F9-9802F4C4EC37}"/>
    <cellStyle name="Normal 7 3 2 3 6" xfId="3474" xr:uid="{BFE6C776-37DB-46FB-B7D4-3BF5143BCDE9}"/>
    <cellStyle name="Normal 7 3 2 4" xfId="359" xr:uid="{B2D8E82F-B7D3-4CC4-A331-FC69867DFC98}"/>
    <cellStyle name="Normal 7 3 2 4 2" xfId="715" xr:uid="{2052B64E-DB37-4782-8CF5-C7EE646C6833}"/>
    <cellStyle name="Normal 7 3 2 4 2 2" xfId="1871" xr:uid="{D829F6D9-320B-423B-B6FD-DC026A0FA6C4}"/>
    <cellStyle name="Normal 7 3 2 4 2 2 2" xfId="1872" xr:uid="{D417C2AD-6C2A-4D8E-8B51-D558319A219B}"/>
    <cellStyle name="Normal 7 3 2 4 2 3" xfId="1873" xr:uid="{57FA7A78-9170-4FE6-9E65-6EC97F8054C6}"/>
    <cellStyle name="Normal 7 3 2 4 2 4" xfId="3475" xr:uid="{622D4DFC-0C4F-41EF-B869-84A2D06FDB49}"/>
    <cellStyle name="Normal 7 3 2 4 3" xfId="1874" xr:uid="{72E41E49-E577-4E41-89D3-910251B1443A}"/>
    <cellStyle name="Normal 7 3 2 4 3 2" xfId="1875" xr:uid="{30FBFDE3-4763-4F69-96F2-E2AEADE623FC}"/>
    <cellStyle name="Normal 7 3 2 4 4" xfId="1876" xr:uid="{6B81737B-1E1B-4298-B49A-5085EFD9EEFE}"/>
    <cellStyle name="Normal 7 3 2 4 5" xfId="3476" xr:uid="{445A3B1D-554B-4652-9C14-82D9E8BB5394}"/>
    <cellStyle name="Normal 7 3 2 5" xfId="360" xr:uid="{703B77C9-3DC9-43FB-828C-6CFA16DD5E22}"/>
    <cellStyle name="Normal 7 3 2 5 2" xfId="1877" xr:uid="{B4641C60-2A3C-4852-8B0F-7BC69E79E556}"/>
    <cellStyle name="Normal 7 3 2 5 2 2" xfId="1878" xr:uid="{6AAB0260-110C-470B-A454-AAB8F0264F6B}"/>
    <cellStyle name="Normal 7 3 2 5 3" xfId="1879" xr:uid="{BDA60924-077B-4390-ABD3-054CE94FB6EC}"/>
    <cellStyle name="Normal 7 3 2 5 4" xfId="3477" xr:uid="{9D31A29B-DA8E-4988-8564-06790BE801D0}"/>
    <cellStyle name="Normal 7 3 2 6" xfId="1880" xr:uid="{1BCCE015-A88E-4A31-9ADC-2B2A02925C83}"/>
    <cellStyle name="Normal 7 3 2 6 2" xfId="1881" xr:uid="{8441F945-C9EE-4E8B-A91E-8CE21ED60E9C}"/>
    <cellStyle name="Normal 7 3 2 6 3" xfId="3478" xr:uid="{09069FE1-178E-4D3B-B07B-748A0C799F65}"/>
    <cellStyle name="Normal 7 3 2 6 4" xfId="3479" xr:uid="{ADBAB3F3-B0E7-4462-9ADE-20EA88CB78BD}"/>
    <cellStyle name="Normal 7 3 2 7" xfId="1882" xr:uid="{8E31C3E4-0F53-4FD7-B3F1-4DB16AC9ED59}"/>
    <cellStyle name="Normal 7 3 2 8" xfId="3480" xr:uid="{90683A76-A167-4255-B75A-E1C2B4C7A1D8}"/>
    <cellStyle name="Normal 7 3 2 9" xfId="3481" xr:uid="{13F6FD38-2188-4C8A-AB7D-430CD685EC83}"/>
    <cellStyle name="Normal 7 3 3" xfId="139" xr:uid="{1E7CB0D7-3389-4C12-A38B-D84218EB55B8}"/>
    <cellStyle name="Normal 7 3 3 2" xfId="140" xr:uid="{24B5877B-F637-48C5-9753-6ADF8378D280}"/>
    <cellStyle name="Normal 7 3 3 2 2" xfId="716" xr:uid="{031C7BAF-B977-4A67-BDD3-29F153AA4502}"/>
    <cellStyle name="Normal 7 3 3 2 2 2" xfId="1883" xr:uid="{58286F14-607B-4430-87C9-FE751E5BDA07}"/>
    <cellStyle name="Normal 7 3 3 2 2 2 2" xfId="1884" xr:uid="{3877C35A-6685-4AEA-B5A2-8AF6F19CFC61}"/>
    <cellStyle name="Normal 7 3 3 2 2 2 2 2" xfId="4485" xr:uid="{34591C9B-88F5-4451-9FAC-BF160176C238}"/>
    <cellStyle name="Normal 7 3 3 2 2 2 3" xfId="4486" xr:uid="{4E196814-BF7E-430D-8531-A2F12ABA34C7}"/>
    <cellStyle name="Normal 7 3 3 2 2 3" xfId="1885" xr:uid="{2EA4A53E-2F79-4C27-A764-825CBF9F1B2A}"/>
    <cellStyle name="Normal 7 3 3 2 2 3 2" xfId="4487" xr:uid="{631EBA0A-434D-49FF-AC45-81D7B4A2913E}"/>
    <cellStyle name="Normal 7 3 3 2 2 4" xfId="3482" xr:uid="{58131899-ECCB-4926-8636-823C9162DBBB}"/>
    <cellStyle name="Normal 7 3 3 2 3" xfId="1886" xr:uid="{4C020CFE-097F-4641-99DE-19BC04C97564}"/>
    <cellStyle name="Normal 7 3 3 2 3 2" xfId="1887" xr:uid="{589C6E99-7E77-4201-AAC2-BDE12377C6A9}"/>
    <cellStyle name="Normal 7 3 3 2 3 2 2" xfId="4488" xr:uid="{C9A33178-9197-45FE-A255-FC99086D477D}"/>
    <cellStyle name="Normal 7 3 3 2 3 3" xfId="3483" xr:uid="{57B255EA-51BC-46B8-8C99-A4FED2656DC3}"/>
    <cellStyle name="Normal 7 3 3 2 3 4" xfId="3484" xr:uid="{9BD6CDD8-6363-40FC-8853-302204994B8F}"/>
    <cellStyle name="Normal 7 3 3 2 4" xfId="1888" xr:uid="{27283F0C-7CC6-4899-80E4-AE19484AC770}"/>
    <cellStyle name="Normal 7 3 3 2 4 2" xfId="4489" xr:uid="{1ECBCFF6-F21B-4BE3-BDA8-87EF4DE53D9C}"/>
    <cellStyle name="Normal 7 3 3 2 5" xfId="3485" xr:uid="{299AD353-474A-4BBB-AA75-7FB581B37881}"/>
    <cellStyle name="Normal 7 3 3 2 6" xfId="3486" xr:uid="{C1A8AAF7-1404-40DB-9D77-A647DCE772A5}"/>
    <cellStyle name="Normal 7 3 3 3" xfId="361" xr:uid="{EABE93CC-99F9-4EE9-A404-7CE7B80D7230}"/>
    <cellStyle name="Normal 7 3 3 3 2" xfId="1889" xr:uid="{02B54C84-77FB-401A-BCE9-A550F44DCA57}"/>
    <cellStyle name="Normal 7 3 3 3 2 2" xfId="1890" xr:uid="{B28F5204-3C2F-46D8-953C-80402443F987}"/>
    <cellStyle name="Normal 7 3 3 3 2 2 2" xfId="4490" xr:uid="{D52BD9CD-1C5A-4824-9D06-15CA831D6F64}"/>
    <cellStyle name="Normal 7 3 3 3 2 3" xfId="3487" xr:uid="{C20B6258-FA9D-4DC1-B2A9-0533ED8D149F}"/>
    <cellStyle name="Normal 7 3 3 3 2 4" xfId="3488" xr:uid="{5D2D2C36-4627-4F48-A0A5-F07F36E2BA44}"/>
    <cellStyle name="Normal 7 3 3 3 3" xfId="1891" xr:uid="{F89D192F-B228-4D0B-B9A8-05B06F1F9163}"/>
    <cellStyle name="Normal 7 3 3 3 3 2" xfId="4491" xr:uid="{3448F68F-C4B0-4496-8D48-0482E237E6A8}"/>
    <cellStyle name="Normal 7 3 3 3 4" xfId="3489" xr:uid="{1F3C294D-F4D4-4999-BFBD-E11FC1F83087}"/>
    <cellStyle name="Normal 7 3 3 3 5" xfId="3490" xr:uid="{8AE284EB-1196-412E-A00A-C2C5FF89FE73}"/>
    <cellStyle name="Normal 7 3 3 4" xfId="1892" xr:uid="{48ACF46A-EC49-4995-B61C-9337F2DCA3AC}"/>
    <cellStyle name="Normal 7 3 3 4 2" xfId="1893" xr:uid="{4F2F7ADC-788E-4A2F-B8A2-6175102F588A}"/>
    <cellStyle name="Normal 7 3 3 4 2 2" xfId="4492" xr:uid="{B89B0F91-F80F-4BFE-9F52-FFAE89E7B938}"/>
    <cellStyle name="Normal 7 3 3 4 3" xfId="3491" xr:uid="{58333984-C4FD-4C1F-B039-EBD1159B2952}"/>
    <cellStyle name="Normal 7 3 3 4 4" xfId="3492" xr:uid="{0334E7F4-820D-4DB3-850F-598B29E8A393}"/>
    <cellStyle name="Normal 7 3 3 5" xfId="1894" xr:uid="{6CAE19C9-75AB-42DE-9B87-996E0CF3ABD9}"/>
    <cellStyle name="Normal 7 3 3 5 2" xfId="3493" xr:uid="{79FED300-1998-4AD1-B04C-08CA952CA2D1}"/>
    <cellStyle name="Normal 7 3 3 5 3" xfId="3494" xr:uid="{4FE258BF-CFD0-461B-8ADB-FCC4680EB11A}"/>
    <cellStyle name="Normal 7 3 3 5 4" xfId="3495" xr:uid="{84275649-7F75-4F97-8CC4-2F5A9E05523B}"/>
    <cellStyle name="Normal 7 3 3 6" xfId="3496" xr:uid="{92A9ADDA-AAFF-4007-9ABF-A2E424A0CD51}"/>
    <cellStyle name="Normal 7 3 3 7" xfId="3497" xr:uid="{A2C93E0B-7DDB-43FC-B587-1D6243A5AA89}"/>
    <cellStyle name="Normal 7 3 3 8" xfId="3498" xr:uid="{0649EE79-739E-4C97-B2DA-AD9DE93A7B1A}"/>
    <cellStyle name="Normal 7 3 4" xfId="141" xr:uid="{519D2200-2420-4CDD-B35B-E52EEDA2180B}"/>
    <cellStyle name="Normal 7 3 4 2" xfId="717" xr:uid="{9667DB7B-44CD-451E-A216-281D50F4DDB0}"/>
    <cellStyle name="Normal 7 3 4 2 2" xfId="718" xr:uid="{2C069395-BF81-4B9D-9402-5247F1E4C2A9}"/>
    <cellStyle name="Normal 7 3 4 2 2 2" xfId="1895" xr:uid="{D30A0A41-44F0-409D-BF0E-7EF5EEA43D41}"/>
    <cellStyle name="Normal 7 3 4 2 2 2 2" xfId="1896" xr:uid="{6B36A62C-D0EE-46F0-8A42-09793C7AD355}"/>
    <cellStyle name="Normal 7 3 4 2 2 3" xfId="1897" xr:uid="{75A46F72-DAF1-420D-847F-E523D4B8E5C9}"/>
    <cellStyle name="Normal 7 3 4 2 2 4" xfId="3499" xr:uid="{C0F283EF-4BE9-4417-915B-B2122B195495}"/>
    <cellStyle name="Normal 7 3 4 2 3" xfId="1898" xr:uid="{BBC08081-256A-46B7-82AE-1F027D33EFDD}"/>
    <cellStyle name="Normal 7 3 4 2 3 2" xfId="1899" xr:uid="{2CCFA4E6-7B65-425E-B01C-7FC6EE699D37}"/>
    <cellStyle name="Normal 7 3 4 2 4" xfId="1900" xr:uid="{9A0B5825-C409-421F-B0FA-E83F68A2FEDB}"/>
    <cellStyle name="Normal 7 3 4 2 5" xfId="3500" xr:uid="{53D0984E-CFAB-43E9-BDAB-552E5CB66D01}"/>
    <cellStyle name="Normal 7 3 4 3" xfId="719" xr:uid="{860AE2EF-2070-41A2-B284-A8E1F59960CA}"/>
    <cellStyle name="Normal 7 3 4 3 2" xfId="1901" xr:uid="{39F5FFEA-71A9-41C5-B23B-9B5BAE68C036}"/>
    <cellStyle name="Normal 7 3 4 3 2 2" xfId="1902" xr:uid="{48CB1982-E0E2-4C6B-9447-49781C347669}"/>
    <cellStyle name="Normal 7 3 4 3 3" xfId="1903" xr:uid="{CED36A1F-833F-49AC-B8B6-9C02B8E1988A}"/>
    <cellStyle name="Normal 7 3 4 3 4" xfId="3501" xr:uid="{C72E8AC9-7D47-46EC-AB4B-4D42019EF597}"/>
    <cellStyle name="Normal 7 3 4 4" xfId="1904" xr:uid="{3EA858C2-7069-45EF-978E-A9C5B230A672}"/>
    <cellStyle name="Normal 7 3 4 4 2" xfId="1905" xr:uid="{E2B0B55D-A234-401D-BE00-B1D87C484FD5}"/>
    <cellStyle name="Normal 7 3 4 4 3" xfId="3502" xr:uid="{BC78FD46-B29A-4D6C-8DCA-34A7060F70B9}"/>
    <cellStyle name="Normal 7 3 4 4 4" xfId="3503" xr:uid="{3E362210-7ECF-41D4-BA7D-46620D544107}"/>
    <cellStyle name="Normal 7 3 4 5" xfId="1906" xr:uid="{FACF4B13-6763-449E-80B5-745907C4743D}"/>
    <cellStyle name="Normal 7 3 4 6" xfId="3504" xr:uid="{AD4D7DCD-4276-44E2-88BA-CE8997FCA585}"/>
    <cellStyle name="Normal 7 3 4 7" xfId="3505" xr:uid="{6F3E234D-528A-4B7E-9A12-16DAEE0D171E}"/>
    <cellStyle name="Normal 7 3 5" xfId="362" xr:uid="{554915CA-C0E3-46D7-9539-6FCA765D2D21}"/>
    <cellStyle name="Normal 7 3 5 2" xfId="720" xr:uid="{9F1BF113-9F11-48DB-BA90-6773CECE494C}"/>
    <cellStyle name="Normal 7 3 5 2 2" xfId="1907" xr:uid="{D322103A-149A-469D-9A9D-D9687C823A73}"/>
    <cellStyle name="Normal 7 3 5 2 2 2" xfId="1908" xr:uid="{FE22F913-B125-490E-8325-FCB6EEA97012}"/>
    <cellStyle name="Normal 7 3 5 2 3" xfId="1909" xr:uid="{8A5519EA-59E9-4784-AEE4-748631953D2F}"/>
    <cellStyle name="Normal 7 3 5 2 4" xfId="3506" xr:uid="{5AC45E5E-B80A-4EAF-ABF9-D714B488436D}"/>
    <cellStyle name="Normal 7 3 5 3" xfId="1910" xr:uid="{73EA1A2C-B8F7-4F72-9DB3-CE1752F94D20}"/>
    <cellStyle name="Normal 7 3 5 3 2" xfId="1911" xr:uid="{6E4878F7-3E1B-4CE1-89BE-E6C0F9598932}"/>
    <cellStyle name="Normal 7 3 5 3 3" xfId="3507" xr:uid="{0687E0F9-974B-4C6C-BE49-B435C80B7ABC}"/>
    <cellStyle name="Normal 7 3 5 3 4" xfId="3508" xr:uid="{693DA3ED-A6C4-487E-96CF-880DE7B440CF}"/>
    <cellStyle name="Normal 7 3 5 4" xfId="1912" xr:uid="{42B66684-86AC-4DA8-A5D2-3BC0A2878F32}"/>
    <cellStyle name="Normal 7 3 5 5" xfId="3509" xr:uid="{288F0EAC-1066-45E0-86CE-8A60AA5E3B5D}"/>
    <cellStyle name="Normal 7 3 5 6" xfId="3510" xr:uid="{F25B4B1C-9BBA-4A93-97F4-1A043847B0BA}"/>
    <cellStyle name="Normal 7 3 6" xfId="363" xr:uid="{3C2C9968-123C-4766-ACAD-B7F135FA1ACB}"/>
    <cellStyle name="Normal 7 3 6 2" xfId="1913" xr:uid="{7A1024F9-05C4-48B2-8D78-0E8EAF9B7FA0}"/>
    <cellStyle name="Normal 7 3 6 2 2" xfId="1914" xr:uid="{80BE6865-F282-42E1-AB79-0F9C2706E240}"/>
    <cellStyle name="Normal 7 3 6 2 3" xfId="3511" xr:uid="{3CF8B077-0164-4704-80BB-C70AE20EA74A}"/>
    <cellStyle name="Normal 7 3 6 2 4" xfId="3512" xr:uid="{62670962-9C98-433C-B87D-E07AEBDFD4E9}"/>
    <cellStyle name="Normal 7 3 6 3" xfId="1915" xr:uid="{B0B6DF82-01C3-4C66-B2EA-60BE664233E0}"/>
    <cellStyle name="Normal 7 3 6 4" xfId="3513" xr:uid="{BB65F339-6A71-4F32-B335-3ED2ABED0AEA}"/>
    <cellStyle name="Normal 7 3 6 5" xfId="3514" xr:uid="{6A35232D-7D8F-4097-9359-8D18167375CB}"/>
    <cellStyle name="Normal 7 3 7" xfId="1916" xr:uid="{F3387AA7-DEA7-43C8-9193-4F8FDA12DE01}"/>
    <cellStyle name="Normal 7 3 7 2" xfId="1917" xr:uid="{670BCB96-506C-480B-A219-D9C9F94AC804}"/>
    <cellStyle name="Normal 7 3 7 3" xfId="3515" xr:uid="{18739C05-8B71-4421-96F7-125E240C9B9D}"/>
    <cellStyle name="Normal 7 3 7 4" xfId="3516" xr:uid="{927E284A-1B0B-48E8-B10A-822CE79D68D5}"/>
    <cellStyle name="Normal 7 3 8" xfId="1918" xr:uid="{16BC4719-AE04-4C47-BFA8-F023AE565686}"/>
    <cellStyle name="Normal 7 3 8 2" xfId="3517" xr:uid="{16CA967D-F62E-4D86-B52A-4198A8C742EE}"/>
    <cellStyle name="Normal 7 3 8 3" xfId="3518" xr:uid="{FF1A5D9F-EA46-47CD-AD54-CF6F05E9AFFE}"/>
    <cellStyle name="Normal 7 3 8 4" xfId="3519" xr:uid="{E1AFF1DC-EA96-4894-83B4-73CC75FDA0A1}"/>
    <cellStyle name="Normal 7 3 9" xfId="3520" xr:uid="{424BAC38-BCD9-4D53-9739-E10320FBEC56}"/>
    <cellStyle name="Normal 7 4" xfId="142" xr:uid="{5E624FD1-E363-4C48-B3C7-FAB3A24D5D7D}"/>
    <cellStyle name="Normal 7 4 10" xfId="3521" xr:uid="{E43016CF-99E4-4596-B6E1-106F4DFB5551}"/>
    <cellStyle name="Normal 7 4 11" xfId="3522" xr:uid="{AC4A033C-40FB-42D2-BDB7-8B7A44BC9B82}"/>
    <cellStyle name="Normal 7 4 2" xfId="143" xr:uid="{2F4207FA-76F0-4291-90C6-6108EBF176BE}"/>
    <cellStyle name="Normal 7 4 2 2" xfId="364" xr:uid="{4D973BC9-A175-41C7-92B9-D83B7E280400}"/>
    <cellStyle name="Normal 7 4 2 2 2" xfId="721" xr:uid="{A8E923E9-147B-490D-94F0-6ADEBC3E6C97}"/>
    <cellStyle name="Normal 7 4 2 2 2 2" xfId="722" xr:uid="{09A78A94-1BCC-46FB-AA29-2FFD478D472D}"/>
    <cellStyle name="Normal 7 4 2 2 2 2 2" xfId="1919" xr:uid="{9A09599D-5CA0-41C0-8991-5F400A934D4A}"/>
    <cellStyle name="Normal 7 4 2 2 2 2 2 2" xfId="5354" xr:uid="{9F255306-F9E8-4097-8C94-FEEF646B90BA}"/>
    <cellStyle name="Normal 7 4 2 2 2 2 3" xfId="3523" xr:uid="{9CCBC65E-4605-4499-A27B-21FA816BABED}"/>
    <cellStyle name="Normal 7 4 2 2 2 2 4" xfId="3524" xr:uid="{FBF5AD7E-3E06-49A2-B40C-8F11A04C9769}"/>
    <cellStyle name="Normal 7 4 2 2 2 3" xfId="1920" xr:uid="{FD6F82EB-ADFB-447D-874E-6A7F01376E1C}"/>
    <cellStyle name="Normal 7 4 2 2 2 3 2" xfId="3525" xr:uid="{C24FBA94-3514-447D-A750-3F240850AFB5}"/>
    <cellStyle name="Normal 7 4 2 2 2 3 3" xfId="3526" xr:uid="{8F0A5B1B-033B-4241-B785-ACD5E0C9DA31}"/>
    <cellStyle name="Normal 7 4 2 2 2 3 4" xfId="3527" xr:uid="{054206D7-7B12-46F2-9428-E7D4D500A4C5}"/>
    <cellStyle name="Normal 7 4 2 2 2 4" xfId="3528" xr:uid="{E75F3A80-205E-4805-AA00-52D5D984E895}"/>
    <cellStyle name="Normal 7 4 2 2 2 5" xfId="3529" xr:uid="{EE5ACC67-95CB-4654-B7A3-17B0E50057CA}"/>
    <cellStyle name="Normal 7 4 2 2 2 6" xfId="3530" xr:uid="{13269B46-EE3A-4FB1-BFCE-A8374A7A5F59}"/>
    <cellStyle name="Normal 7 4 2 2 3" xfId="723" xr:uid="{2DDEDAA2-F00A-4B65-94B0-E7B131C24904}"/>
    <cellStyle name="Normal 7 4 2 2 3 2" xfId="1921" xr:uid="{C954B920-39EF-4B65-B2AF-66BE04AC2914}"/>
    <cellStyle name="Normal 7 4 2 2 3 2 2" xfId="3531" xr:uid="{1D1EBC2B-6649-4AA5-BDA1-56303F7A4C9A}"/>
    <cellStyle name="Normal 7 4 2 2 3 2 3" xfId="3532" xr:uid="{2F01936A-B1EB-4B17-9D01-725F75B9C7E2}"/>
    <cellStyle name="Normal 7 4 2 2 3 2 4" xfId="3533" xr:uid="{01348A9A-D9E9-4499-A248-DF6227C65364}"/>
    <cellStyle name="Normal 7 4 2 2 3 3" xfId="3534" xr:uid="{CB99C745-8AAF-47C7-BED9-EFA56C5174C7}"/>
    <cellStyle name="Normal 7 4 2 2 3 4" xfId="3535" xr:uid="{BC92A0D8-A8EF-4543-B914-80B9FFACF9A4}"/>
    <cellStyle name="Normal 7 4 2 2 3 5" xfId="3536" xr:uid="{76E9089E-6597-478B-8621-EC1A58AE89A3}"/>
    <cellStyle name="Normal 7 4 2 2 4" xfId="1922" xr:uid="{14625914-3372-4382-82E3-ACF78EE04564}"/>
    <cellStyle name="Normal 7 4 2 2 4 2" xfId="3537" xr:uid="{716E6185-C40A-48CD-A25D-CB37D9754D13}"/>
    <cellStyle name="Normal 7 4 2 2 4 3" xfId="3538" xr:uid="{69F354ED-AB1C-462F-AF9F-6EF95E61D3F9}"/>
    <cellStyle name="Normal 7 4 2 2 4 4" xfId="3539" xr:uid="{0FCED440-842B-47BE-A9C7-647156383824}"/>
    <cellStyle name="Normal 7 4 2 2 5" xfId="3540" xr:uid="{F9812C57-B960-45E3-80B1-4506B5BBA750}"/>
    <cellStyle name="Normal 7 4 2 2 5 2" xfId="3541" xr:uid="{01112531-E341-4F5B-9543-68067C53C422}"/>
    <cellStyle name="Normal 7 4 2 2 5 3" xfId="3542" xr:uid="{9E7B7491-5025-4641-A421-B2E21F8D7643}"/>
    <cellStyle name="Normal 7 4 2 2 5 4" xfId="3543" xr:uid="{F2DC8494-043A-4A94-9DD9-4F81B5776C5A}"/>
    <cellStyle name="Normal 7 4 2 2 6" xfId="3544" xr:uid="{C26A7971-961B-45B1-8517-E6A6B5BA9578}"/>
    <cellStyle name="Normal 7 4 2 2 7" xfId="3545" xr:uid="{8B0EFF2A-392D-4F0E-8FDC-CD71B87584B0}"/>
    <cellStyle name="Normal 7 4 2 2 8" xfId="3546" xr:uid="{C7D6E672-A8C9-42CD-959B-F71AF7F30AB5}"/>
    <cellStyle name="Normal 7 4 2 3" xfId="724" xr:uid="{145B1B60-50F8-4237-B8D3-F1BAD64B8717}"/>
    <cellStyle name="Normal 7 4 2 3 2" xfId="725" xr:uid="{508075A1-0FA4-4A14-840F-0205E0C2A5E5}"/>
    <cellStyle name="Normal 7 4 2 3 2 2" xfId="726" xr:uid="{AC2BBD73-3EA4-42C0-B820-931FD081AE59}"/>
    <cellStyle name="Normal 7 4 2 3 2 2 2" xfId="5355" xr:uid="{38E64400-5785-4A42-8D38-1C8DFC8E6200}"/>
    <cellStyle name="Normal 7 4 2 3 2 3" xfId="3547" xr:uid="{B2FA4F50-CE8C-45F3-BB64-3CBD678A7673}"/>
    <cellStyle name="Normal 7 4 2 3 2 4" xfId="3548" xr:uid="{7A1D7716-9A95-476C-B9F4-243F0C3FA94D}"/>
    <cellStyle name="Normal 7 4 2 3 3" xfId="727" xr:uid="{1D493F08-277A-4C1C-BD8A-72AFE5405F33}"/>
    <cellStyle name="Normal 7 4 2 3 3 2" xfId="3549" xr:uid="{3903A847-7EE6-46E0-AA91-78276492F229}"/>
    <cellStyle name="Normal 7 4 2 3 3 3" xfId="3550" xr:uid="{78AEF44E-E80D-44D7-B6EA-866AEA31B761}"/>
    <cellStyle name="Normal 7 4 2 3 3 4" xfId="3551" xr:uid="{4290BA6A-2FBC-422F-AB2E-DF5F923CED94}"/>
    <cellStyle name="Normal 7 4 2 3 4" xfId="3552" xr:uid="{4F01FF5C-49A2-4FFF-B118-742C2080130C}"/>
    <cellStyle name="Normal 7 4 2 3 5" xfId="3553" xr:uid="{CD74BDF1-F247-4A25-A213-96ABC75EF61A}"/>
    <cellStyle name="Normal 7 4 2 3 6" xfId="3554" xr:uid="{4139ECD9-71FB-416A-B008-CC71B93DE082}"/>
    <cellStyle name="Normal 7 4 2 4" xfId="728" xr:uid="{B52FEDF6-0A8F-454E-A38B-F991B61755C8}"/>
    <cellStyle name="Normal 7 4 2 4 2" xfId="729" xr:uid="{9070FBB1-2C6A-4B7C-8FA7-68E64ECF1BA6}"/>
    <cellStyle name="Normal 7 4 2 4 2 2" xfId="3555" xr:uid="{60C55523-589F-4DBB-A8A3-54A0F08B5502}"/>
    <cellStyle name="Normal 7 4 2 4 2 3" xfId="3556" xr:uid="{9BD8C653-5196-4F47-A673-85B6D9EE7466}"/>
    <cellStyle name="Normal 7 4 2 4 2 4" xfId="3557" xr:uid="{67F5FCBE-620D-42AE-99E4-0F9CEF9E88B4}"/>
    <cellStyle name="Normal 7 4 2 4 3" xfId="3558" xr:uid="{61765D23-0F66-43A1-9303-896D23330735}"/>
    <cellStyle name="Normal 7 4 2 4 4" xfId="3559" xr:uid="{ACF7882F-1322-4F78-91ED-79B68009BD40}"/>
    <cellStyle name="Normal 7 4 2 4 5" xfId="3560" xr:uid="{A72D6548-7F29-437A-9068-3073AA2D98B2}"/>
    <cellStyle name="Normal 7 4 2 5" xfId="730" xr:uid="{5691C366-E8B9-48BC-87B1-4B5E7F826D37}"/>
    <cellStyle name="Normal 7 4 2 5 2" xfId="3561" xr:uid="{6C91DA90-52A3-46ED-A48F-8670A0CDA890}"/>
    <cellStyle name="Normal 7 4 2 5 3" xfId="3562" xr:uid="{1545E421-A098-4A6C-9B62-29B6B42216E4}"/>
    <cellStyle name="Normal 7 4 2 5 4" xfId="3563" xr:uid="{2D4DF6AD-33CA-40BD-8F67-15ECEE127339}"/>
    <cellStyle name="Normal 7 4 2 6" xfId="3564" xr:uid="{0BA44D11-67F6-48B5-BE36-4CAA5C2144F3}"/>
    <cellStyle name="Normal 7 4 2 6 2" xfId="3565" xr:uid="{B163C4F4-B44E-4B6B-BB52-39C0BE3A6AAE}"/>
    <cellStyle name="Normal 7 4 2 6 3" xfId="3566" xr:uid="{F64C17BD-08C2-4F6B-9BE4-A8D8D66298D5}"/>
    <cellStyle name="Normal 7 4 2 6 4" xfId="3567" xr:uid="{7F8354F8-B8F7-4D04-B42E-CF336ADA6380}"/>
    <cellStyle name="Normal 7 4 2 7" xfId="3568" xr:uid="{0EF21AD0-5D6B-4EE2-A82E-6F742239453B}"/>
    <cellStyle name="Normal 7 4 2 8" xfId="3569" xr:uid="{047FA1F7-C235-4D31-9849-6EACEC4F2A68}"/>
    <cellStyle name="Normal 7 4 2 9" xfId="3570" xr:uid="{0879F00E-32A4-4C0E-94A2-C475117F51F6}"/>
    <cellStyle name="Normal 7 4 3" xfId="365" xr:uid="{7ECD0330-22B3-4347-8479-D8B3DEA41761}"/>
    <cellStyle name="Normal 7 4 3 2" xfId="731" xr:uid="{A013B902-E6CB-4839-8E50-314310F7C181}"/>
    <cellStyle name="Normal 7 4 3 2 2" xfId="732" xr:uid="{1F38A75A-ADF4-4CE4-8B7F-4DFEA4701CE2}"/>
    <cellStyle name="Normal 7 4 3 2 2 2" xfId="1923" xr:uid="{BDB54E39-6955-456D-AA18-FB515D9EA06F}"/>
    <cellStyle name="Normal 7 4 3 2 2 2 2" xfId="1924" xr:uid="{07CA3070-ADF4-4B54-B845-FEA7FB1D6AF0}"/>
    <cellStyle name="Normal 7 4 3 2 2 3" xfId="1925" xr:uid="{BB818A6A-E100-445B-9340-988F2650C193}"/>
    <cellStyle name="Normal 7 4 3 2 2 4" xfId="3571" xr:uid="{0669C44D-EE0F-4325-ADC8-276532CAB181}"/>
    <cellStyle name="Normal 7 4 3 2 3" xfId="1926" xr:uid="{B799EEFA-3E74-4757-82D8-DF0FDC863CAE}"/>
    <cellStyle name="Normal 7 4 3 2 3 2" xfId="1927" xr:uid="{3D267221-F414-41A4-8B5A-25859B0C31E0}"/>
    <cellStyle name="Normal 7 4 3 2 3 3" xfId="3572" xr:uid="{5132D0A5-9AE9-4A9A-B220-B220E4BA1198}"/>
    <cellStyle name="Normal 7 4 3 2 3 4" xfId="3573" xr:uid="{BFA44F96-8512-4BA0-8CA0-E3761F3EF046}"/>
    <cellStyle name="Normal 7 4 3 2 4" xfId="1928" xr:uid="{1D5C7411-F48E-4B70-BBBA-E4932119A811}"/>
    <cellStyle name="Normal 7 4 3 2 5" xfId="3574" xr:uid="{E8E33734-1457-4454-9FF5-D3755B2A7F0E}"/>
    <cellStyle name="Normal 7 4 3 2 6" xfId="3575" xr:uid="{7227B353-21E4-46F1-810F-05076ED20FB5}"/>
    <cellStyle name="Normal 7 4 3 3" xfId="733" xr:uid="{935547D7-0B47-4227-9C34-E13EECE5C618}"/>
    <cellStyle name="Normal 7 4 3 3 2" xfId="1929" xr:uid="{DB5C3E04-09E1-4F0A-B710-2662CB3D6D31}"/>
    <cellStyle name="Normal 7 4 3 3 2 2" xfId="1930" xr:uid="{A9494755-7CE1-4D3B-967A-AB7C87FE41B0}"/>
    <cellStyle name="Normal 7 4 3 3 2 3" xfId="3576" xr:uid="{EE74F35C-D983-4CFC-953F-1E5148173788}"/>
    <cellStyle name="Normal 7 4 3 3 2 4" xfId="3577" xr:uid="{C0A312BB-C1B0-4847-ACFB-A2B1D1D769DE}"/>
    <cellStyle name="Normal 7 4 3 3 3" xfId="1931" xr:uid="{A51B0110-4226-4F92-BFEC-26309E1D026F}"/>
    <cellStyle name="Normal 7 4 3 3 4" xfId="3578" xr:uid="{315999C0-F41D-4C4B-94FC-5CFAB1CBAD1B}"/>
    <cellStyle name="Normal 7 4 3 3 5" xfId="3579" xr:uid="{986AA425-AA5C-43C2-9E57-710476137232}"/>
    <cellStyle name="Normal 7 4 3 4" xfId="1932" xr:uid="{E61EB0E7-958D-42BA-98A0-C9F51B768A61}"/>
    <cellStyle name="Normal 7 4 3 4 2" xfId="1933" xr:uid="{717098D2-DA27-41CB-8A7F-BA45418A9A12}"/>
    <cellStyle name="Normal 7 4 3 4 3" xfId="3580" xr:uid="{2511D379-2617-4917-8CDA-3320C25B62D1}"/>
    <cellStyle name="Normal 7 4 3 4 4" xfId="3581" xr:uid="{9BD57675-D58C-4F95-B39B-16DD22134E74}"/>
    <cellStyle name="Normal 7 4 3 5" xfId="1934" xr:uid="{A55A53E0-368B-48AA-AA84-7E03900AEB38}"/>
    <cellStyle name="Normal 7 4 3 5 2" xfId="3582" xr:uid="{091DAEC3-FF9E-40B5-AC1C-605E211CAD75}"/>
    <cellStyle name="Normal 7 4 3 5 3" xfId="3583" xr:uid="{E7A17562-F60D-491C-AE4A-C07142B7AC72}"/>
    <cellStyle name="Normal 7 4 3 5 4" xfId="3584" xr:uid="{FF4A6357-D23C-4170-82F7-AF52A610D70B}"/>
    <cellStyle name="Normal 7 4 3 6" xfId="3585" xr:uid="{EC08C177-F320-40DF-8285-B2F3FCC487B3}"/>
    <cellStyle name="Normal 7 4 3 7" xfId="3586" xr:uid="{F1578A28-BC8A-44D3-BDC6-C0CCD2DAF1AD}"/>
    <cellStyle name="Normal 7 4 3 8" xfId="3587" xr:uid="{F8C2C67C-2408-47DE-9CCA-F61859F00E6F}"/>
    <cellStyle name="Normal 7 4 4" xfId="366" xr:uid="{9E7AD587-5693-449C-AE67-4735428E3B0B}"/>
    <cellStyle name="Normal 7 4 4 2" xfId="734" xr:uid="{B36C7B28-692D-45EA-A96F-EF5F4D273F96}"/>
    <cellStyle name="Normal 7 4 4 2 2" xfId="735" xr:uid="{D1BAF204-6B9D-43BA-BE98-EE179EC79C5A}"/>
    <cellStyle name="Normal 7 4 4 2 2 2" xfId="1935" xr:uid="{745E3F4C-B549-42DB-AA07-D0C79A211794}"/>
    <cellStyle name="Normal 7 4 4 2 2 3" xfId="3588" xr:uid="{EE60FBBD-08A7-443C-9F0A-808BAAC4203A}"/>
    <cellStyle name="Normal 7 4 4 2 2 4" xfId="3589" xr:uid="{4FF97043-297F-416E-8460-B8C5C151232E}"/>
    <cellStyle name="Normal 7 4 4 2 3" xfId="1936" xr:uid="{0904AC57-6662-4C71-B715-77880845588D}"/>
    <cellStyle name="Normal 7 4 4 2 4" xfId="3590" xr:uid="{490B6C65-0FB7-42EF-8B1E-A63C8B3C7A39}"/>
    <cellStyle name="Normal 7 4 4 2 5" xfId="3591" xr:uid="{773CB9B7-44FC-4B8E-980C-F1BC61A0CD23}"/>
    <cellStyle name="Normal 7 4 4 3" xfId="736" xr:uid="{E17CF909-DC08-41AA-A0AF-A48673F84B95}"/>
    <cellStyle name="Normal 7 4 4 3 2" xfId="1937" xr:uid="{0607F625-59A0-4747-A7CA-F7D50AD34DEB}"/>
    <cellStyle name="Normal 7 4 4 3 3" xfId="3592" xr:uid="{5AD9F335-0293-4400-892B-FB12CCA809C2}"/>
    <cellStyle name="Normal 7 4 4 3 4" xfId="3593" xr:uid="{F28D86DF-2FE8-423E-9AEB-4B42DB73910A}"/>
    <cellStyle name="Normal 7 4 4 4" xfId="1938" xr:uid="{304FE0C1-A35D-4B74-8112-9BF66E82140F}"/>
    <cellStyle name="Normal 7 4 4 4 2" xfId="3594" xr:uid="{23C49DF3-2492-42BF-92D8-D1042E8243CB}"/>
    <cellStyle name="Normal 7 4 4 4 3" xfId="3595" xr:uid="{D7BEC479-9E4F-468B-8914-AF27C961A75B}"/>
    <cellStyle name="Normal 7 4 4 4 4" xfId="3596" xr:uid="{E7A4F9FE-7D62-41E9-B666-60B21C56C2F4}"/>
    <cellStyle name="Normal 7 4 4 5" xfId="3597" xr:uid="{4B620BB2-6C21-4892-B9AD-E3FA4666044B}"/>
    <cellStyle name="Normal 7 4 4 6" xfId="3598" xr:uid="{ECBD0964-1E5A-42B2-AA48-604E6148C8D7}"/>
    <cellStyle name="Normal 7 4 4 7" xfId="3599" xr:uid="{E6819654-5199-4B04-8586-F0DDC415302D}"/>
    <cellStyle name="Normal 7 4 5" xfId="367" xr:uid="{1C779B13-A755-44DA-9678-078D82A81DCC}"/>
    <cellStyle name="Normal 7 4 5 2" xfId="737" xr:uid="{B6E4BAEE-7BF9-469D-96AE-97D1C4786156}"/>
    <cellStyle name="Normal 7 4 5 2 2" xfId="1939" xr:uid="{8643CD91-E438-4DEE-AF0A-2C70385D3088}"/>
    <cellStyle name="Normal 7 4 5 2 3" xfId="3600" xr:uid="{10D3D9B6-3F20-44F3-9E22-7F51F05DBB2F}"/>
    <cellStyle name="Normal 7 4 5 2 4" xfId="3601" xr:uid="{FD4F28AF-6FD9-4A9F-8AD9-2B267F11AA31}"/>
    <cellStyle name="Normal 7 4 5 3" xfId="1940" xr:uid="{A7EFF880-DAB6-41D7-B2A4-EF6AD8B517AE}"/>
    <cellStyle name="Normal 7 4 5 3 2" xfId="3602" xr:uid="{72643AE6-FD38-4B2C-877A-9E5DEDCA56CA}"/>
    <cellStyle name="Normal 7 4 5 3 3" xfId="3603" xr:uid="{FAF6930F-5CFA-4082-B6CA-375BBF3F349B}"/>
    <cellStyle name="Normal 7 4 5 3 4" xfId="3604" xr:uid="{743FB0F8-141F-41AD-A4D5-AEAC664F5358}"/>
    <cellStyle name="Normal 7 4 5 4" xfId="3605" xr:uid="{63D0B060-B21F-452D-93F3-550A5AAA2B8B}"/>
    <cellStyle name="Normal 7 4 5 5" xfId="3606" xr:uid="{A5199A32-45BB-4E81-9544-33BBB08AD233}"/>
    <cellStyle name="Normal 7 4 5 6" xfId="3607" xr:uid="{EC2BE3F2-625E-4C8C-95BC-20E518667780}"/>
    <cellStyle name="Normal 7 4 6" xfId="738" xr:uid="{5880A000-54A7-4750-B536-E73CF89E7A17}"/>
    <cellStyle name="Normal 7 4 6 2" xfId="1941" xr:uid="{EBCDF53A-3C92-4A26-B711-9F81F1E0447B}"/>
    <cellStyle name="Normal 7 4 6 2 2" xfId="3608" xr:uid="{DEF87401-B440-4CC6-9CFE-0F0CB68FC302}"/>
    <cellStyle name="Normal 7 4 6 2 3" xfId="3609" xr:uid="{F67E87EA-8C09-499B-AD29-7370EA2267B2}"/>
    <cellStyle name="Normal 7 4 6 2 4" xfId="3610" xr:uid="{A0CF2C37-085C-42D8-801B-34B45ADDCAB5}"/>
    <cellStyle name="Normal 7 4 6 3" xfId="3611" xr:uid="{CBC6AE3A-FF11-42C6-986A-FF0D9EDF2341}"/>
    <cellStyle name="Normal 7 4 6 4" xfId="3612" xr:uid="{472D28BD-1155-4F2A-B08C-BAD39CE1B632}"/>
    <cellStyle name="Normal 7 4 6 5" xfId="3613" xr:uid="{7B6D040A-B584-4577-9C26-5B406BDEAA3C}"/>
    <cellStyle name="Normal 7 4 7" xfId="1942" xr:uid="{15079730-6669-4C7E-B5F2-9E0A07C8CC80}"/>
    <cellStyle name="Normal 7 4 7 2" xfId="3614" xr:uid="{DFC072BA-9A7B-4A50-A698-7CBF6E5C803F}"/>
    <cellStyle name="Normal 7 4 7 3" xfId="3615" xr:uid="{AAF966A4-7BB3-42A8-86B4-0F3EF57F5A33}"/>
    <cellStyle name="Normal 7 4 7 4" xfId="3616" xr:uid="{932C7FDF-957A-4D12-9D68-00A222FCDA79}"/>
    <cellStyle name="Normal 7 4 8" xfId="3617" xr:uid="{442DE828-5A60-45BB-93C5-AE2F6E71BA30}"/>
    <cellStyle name="Normal 7 4 8 2" xfId="3618" xr:uid="{1BE9CE40-0F37-4239-B8A0-AF76CB820AB6}"/>
    <cellStyle name="Normal 7 4 8 3" xfId="3619" xr:uid="{6334B411-775D-4F4E-9274-E0A9A0EE4378}"/>
    <cellStyle name="Normal 7 4 8 4" xfId="3620" xr:uid="{645C2636-4197-4E64-94B4-DA06E6668368}"/>
    <cellStyle name="Normal 7 4 9" xfId="3621" xr:uid="{0A4D8724-77BB-445A-BCED-6AE80403AB10}"/>
    <cellStyle name="Normal 7 5" xfId="144" xr:uid="{49CF761F-97A6-44CB-A497-0DB0C592A911}"/>
    <cellStyle name="Normal 7 5 2" xfId="145" xr:uid="{A345FA47-92EB-4C80-9803-E273B06CAEF6}"/>
    <cellStyle name="Normal 7 5 2 2" xfId="368" xr:uid="{6A3F3715-3516-42BC-B13F-A0805A8C1658}"/>
    <cellStyle name="Normal 7 5 2 2 2" xfId="739" xr:uid="{5DD08B07-34F4-4174-8355-7EBE74A36221}"/>
    <cellStyle name="Normal 7 5 2 2 2 2" xfId="1943" xr:uid="{F713A500-CD93-47D0-A1EA-460C50DFDD68}"/>
    <cellStyle name="Normal 7 5 2 2 2 2 2" xfId="5356" xr:uid="{D35E7356-DD6E-4FEE-8C48-D6A88AF99F28}"/>
    <cellStyle name="Normal 7 5 2 2 2 3" xfId="3622" xr:uid="{73732C25-5302-4DAC-8C92-2190DACB041F}"/>
    <cellStyle name="Normal 7 5 2 2 2 4" xfId="3623" xr:uid="{CDF029B4-6E57-47EC-8BB4-8DC3BA2DB8DE}"/>
    <cellStyle name="Normal 7 5 2 2 3" xfId="1944" xr:uid="{91683716-9D91-454F-9A7C-D6FB7398AF37}"/>
    <cellStyle name="Normal 7 5 2 2 3 2" xfId="3624" xr:uid="{2B9C2201-54B6-456F-A94A-0E1637733996}"/>
    <cellStyle name="Normal 7 5 2 2 3 3" xfId="3625" xr:uid="{2D6158C7-0648-4F38-958F-9FCF02BF0F54}"/>
    <cellStyle name="Normal 7 5 2 2 3 4" xfId="3626" xr:uid="{2FDC5B1A-8D33-41C2-8EBE-7E4585C30F42}"/>
    <cellStyle name="Normal 7 5 2 2 4" xfId="3627" xr:uid="{A8105E95-75A6-4FFF-8B38-AAF91D4F1565}"/>
    <cellStyle name="Normal 7 5 2 2 5" xfId="3628" xr:uid="{D6AD195B-EC15-406E-8B31-BA543BE73709}"/>
    <cellStyle name="Normal 7 5 2 2 6" xfId="3629" xr:uid="{477DDC66-AD5C-46C7-8EDB-DAF11AE1A4B7}"/>
    <cellStyle name="Normal 7 5 2 3" xfId="740" xr:uid="{31FF49E1-BA7C-41A1-90A1-FA2B0697376E}"/>
    <cellStyle name="Normal 7 5 2 3 2" xfId="1945" xr:uid="{97AAEE89-7DDD-4BB2-A663-3845EC3BD4F7}"/>
    <cellStyle name="Normal 7 5 2 3 2 2" xfId="3630" xr:uid="{8D46915E-81C2-439A-8EF0-6EB107FA470A}"/>
    <cellStyle name="Normal 7 5 2 3 2 3" xfId="3631" xr:uid="{B5AA2770-9CB4-4D66-BCB5-3B17E5914060}"/>
    <cellStyle name="Normal 7 5 2 3 2 4" xfId="3632" xr:uid="{2F8BD176-C499-4F40-80A3-91290340CCDE}"/>
    <cellStyle name="Normal 7 5 2 3 3" xfId="3633" xr:uid="{FABA0413-F1DA-47F4-8A4E-CBEAF54B0303}"/>
    <cellStyle name="Normal 7 5 2 3 4" xfId="3634" xr:uid="{B6E66BDC-3F57-4625-AE68-CA4AA4F0BA52}"/>
    <cellStyle name="Normal 7 5 2 3 5" xfId="3635" xr:uid="{1727C598-944E-4EFD-A6DC-486E2C60AFC2}"/>
    <cellStyle name="Normal 7 5 2 4" xfId="1946" xr:uid="{2603B246-A587-4A8E-88E0-3894325BC32C}"/>
    <cellStyle name="Normal 7 5 2 4 2" xfId="3636" xr:uid="{6050EAD6-331B-4CB2-91B4-81005D28727D}"/>
    <cellStyle name="Normal 7 5 2 4 3" xfId="3637" xr:uid="{528A1FBD-A61B-4630-BEC0-A39C465196B7}"/>
    <cellStyle name="Normal 7 5 2 4 4" xfId="3638" xr:uid="{CAFDC864-36FE-4A15-9A87-922761A3AFAF}"/>
    <cellStyle name="Normal 7 5 2 5" xfId="3639" xr:uid="{467D627D-0DD2-4DEF-917E-D3B16DD9E18A}"/>
    <cellStyle name="Normal 7 5 2 5 2" xfId="3640" xr:uid="{2FE402BE-A4D3-437C-B0F7-8A12052A8E3C}"/>
    <cellStyle name="Normal 7 5 2 5 3" xfId="3641" xr:uid="{8244D2B0-421B-4712-8A0F-ADFDDB18AC28}"/>
    <cellStyle name="Normal 7 5 2 5 4" xfId="3642" xr:uid="{42743C5D-2DC2-4684-840A-1921BA28E1A5}"/>
    <cellStyle name="Normal 7 5 2 6" xfId="3643" xr:uid="{4E7BA347-DF20-432A-ABFB-AAE22534C4CD}"/>
    <cellStyle name="Normal 7 5 2 7" xfId="3644" xr:uid="{D8709AD6-A81D-4C57-96C2-1523B056997F}"/>
    <cellStyle name="Normal 7 5 2 8" xfId="3645" xr:uid="{88E2F868-AC2B-4B87-B46D-60E83528D350}"/>
    <cellStyle name="Normal 7 5 3" xfId="369" xr:uid="{F4778C78-398A-455D-B7DC-4299C6A79DC8}"/>
    <cellStyle name="Normal 7 5 3 2" xfId="741" xr:uid="{1CBFA6AE-3152-4A14-A9C5-74B347732974}"/>
    <cellStyle name="Normal 7 5 3 2 2" xfId="742" xr:uid="{8A9E4DEE-2E6E-44E0-84B2-814F4415827C}"/>
    <cellStyle name="Normal 7 5 3 2 2 2" xfId="5357" xr:uid="{57465C26-1CB3-4B12-A3F6-C84D04ECA657}"/>
    <cellStyle name="Normal 7 5 3 2 3" xfId="3646" xr:uid="{FDB1B143-FF6C-4481-845E-428D2221E85F}"/>
    <cellStyle name="Normal 7 5 3 2 4" xfId="3647" xr:uid="{59B39A65-1B52-4A92-AAC6-19645D44E297}"/>
    <cellStyle name="Normal 7 5 3 3" xfId="743" xr:uid="{2E9DCA16-3A38-41E5-AD01-C640F5F03EC8}"/>
    <cellStyle name="Normal 7 5 3 3 2" xfId="3648" xr:uid="{26783F37-B3E6-4EB9-92A6-38599B9A4A72}"/>
    <cellStyle name="Normal 7 5 3 3 3" xfId="3649" xr:uid="{2ED4BDA5-FBE3-4A04-8CC2-E331A9A0A80B}"/>
    <cellStyle name="Normal 7 5 3 3 4" xfId="3650" xr:uid="{7FCD483E-F05F-4100-B764-0AC2EBB484FD}"/>
    <cellStyle name="Normal 7 5 3 4" xfId="3651" xr:uid="{6884BE93-5050-447F-A048-E3A177E960AF}"/>
    <cellStyle name="Normal 7 5 3 5" xfId="3652" xr:uid="{646E5AC9-C540-40C8-9240-01FCD6A2075D}"/>
    <cellStyle name="Normal 7 5 3 6" xfId="3653" xr:uid="{3C4D3DA0-7191-4101-AF1B-3329F490E96B}"/>
    <cellStyle name="Normal 7 5 4" xfId="370" xr:uid="{E6ACCC9F-F878-4AA8-9C10-03A56CF506D4}"/>
    <cellStyle name="Normal 7 5 4 2" xfId="744" xr:uid="{99753476-802A-448A-AAAE-67CAB1F48D73}"/>
    <cellStyle name="Normal 7 5 4 2 2" xfId="3654" xr:uid="{5E7480C6-C66B-45C9-9954-D9ACF01568D9}"/>
    <cellStyle name="Normal 7 5 4 2 3" xfId="3655" xr:uid="{15C03B07-F4FB-4A49-9DB7-AD265C0B689D}"/>
    <cellStyle name="Normal 7 5 4 2 4" xfId="3656" xr:uid="{F68439BB-9EE4-4531-8CEA-8C399BCAB697}"/>
    <cellStyle name="Normal 7 5 4 3" xfId="3657" xr:uid="{FAAB1AE3-83C7-4B56-B496-E8DC0DC8652E}"/>
    <cellStyle name="Normal 7 5 4 4" xfId="3658" xr:uid="{5D61E6D3-2B58-4F18-B8FC-C3D0AF7147DE}"/>
    <cellStyle name="Normal 7 5 4 5" xfId="3659" xr:uid="{3E405D68-555D-423A-859A-97116B159311}"/>
    <cellStyle name="Normal 7 5 5" xfId="745" xr:uid="{F4DD9562-8B55-48CF-BBF9-FD8B6E5AD7B9}"/>
    <cellStyle name="Normal 7 5 5 2" xfId="3660" xr:uid="{BCE3A988-30DD-4B2E-AB45-671B175FB565}"/>
    <cellStyle name="Normal 7 5 5 3" xfId="3661" xr:uid="{A0813B84-C870-4B9E-9855-3A58F22B8D14}"/>
    <cellStyle name="Normal 7 5 5 4" xfId="3662" xr:uid="{38F6AEB2-16C5-4017-8013-A0744F85E9B8}"/>
    <cellStyle name="Normal 7 5 6" xfId="3663" xr:uid="{5BD51EC0-82BC-4D7C-B332-035E3526DA6A}"/>
    <cellStyle name="Normal 7 5 6 2" xfId="3664" xr:uid="{4718ECD9-357A-4BA2-84AE-7E7154ED7D0D}"/>
    <cellStyle name="Normal 7 5 6 3" xfId="3665" xr:uid="{C292422B-9D1C-4053-9E74-D371AA44DCE9}"/>
    <cellStyle name="Normal 7 5 6 4" xfId="3666" xr:uid="{F2CECF52-C6B9-40E6-8DDC-FD82E0C26983}"/>
    <cellStyle name="Normal 7 5 7" xfId="3667" xr:uid="{99988EF4-1BF0-4A80-BDBE-ABAA2F2CE040}"/>
    <cellStyle name="Normal 7 5 8" xfId="3668" xr:uid="{03BE3339-81F0-4AF6-A546-DE86C49B69E1}"/>
    <cellStyle name="Normal 7 5 9" xfId="3669" xr:uid="{B9ABB8F7-A469-4DD6-ABA7-7C0F84D9ED96}"/>
    <cellStyle name="Normal 7 6" xfId="146" xr:uid="{976118C2-6072-4A98-AF09-8E45FA616D51}"/>
    <cellStyle name="Normal 7 6 2" xfId="371" xr:uid="{A9409436-F7A4-42C7-B522-681BF601760B}"/>
    <cellStyle name="Normal 7 6 2 2" xfId="746" xr:uid="{23378E7E-9283-4684-ADB5-BD31DACFB850}"/>
    <cellStyle name="Normal 7 6 2 2 2" xfId="1947" xr:uid="{8C2C0881-0696-413A-8539-D62EFC07C977}"/>
    <cellStyle name="Normal 7 6 2 2 2 2" xfId="1948" xr:uid="{B7DDFE17-1212-41EB-8561-04D835DFDADC}"/>
    <cellStyle name="Normal 7 6 2 2 3" xfId="1949" xr:uid="{EF49C01B-976C-479D-B58C-437C7D35AD20}"/>
    <cellStyle name="Normal 7 6 2 2 4" xfId="3670" xr:uid="{48F725A6-5842-4E20-BFC4-1E89948DB5E0}"/>
    <cellStyle name="Normal 7 6 2 3" xfId="1950" xr:uid="{E656D6F9-6FF1-439F-B594-B7126719006E}"/>
    <cellStyle name="Normal 7 6 2 3 2" xfId="1951" xr:uid="{3C5F21B7-6DD2-400D-85F8-1540AE169340}"/>
    <cellStyle name="Normal 7 6 2 3 3" xfId="3671" xr:uid="{2A604C10-9D5C-49EE-940E-27946F9854E4}"/>
    <cellStyle name="Normal 7 6 2 3 4" xfId="3672" xr:uid="{7AB77A23-459D-43D8-A953-EE12C13A4BD5}"/>
    <cellStyle name="Normal 7 6 2 4" xfId="1952" xr:uid="{196AFB33-9CA6-42C5-B294-571AB32C72FB}"/>
    <cellStyle name="Normal 7 6 2 5" xfId="3673" xr:uid="{EAB6CEB9-AF41-4F93-942E-C8497E6CAED3}"/>
    <cellStyle name="Normal 7 6 2 6" xfId="3674" xr:uid="{2A5E51CC-3ED9-421B-A63A-3F97651BD103}"/>
    <cellStyle name="Normal 7 6 3" xfId="747" xr:uid="{4DF7BC72-03E8-4AFA-8091-AF15073EEA44}"/>
    <cellStyle name="Normal 7 6 3 2" xfId="1953" xr:uid="{96F3B46F-0FEF-487B-A30B-FA93880A1B65}"/>
    <cellStyle name="Normal 7 6 3 2 2" xfId="1954" xr:uid="{C68F5717-CFAE-4458-A86C-BB5BEDD3F09F}"/>
    <cellStyle name="Normal 7 6 3 2 3" xfId="3675" xr:uid="{3A84620B-09C7-45F4-BDBE-EA7DE6C52726}"/>
    <cellStyle name="Normal 7 6 3 2 4" xfId="3676" xr:uid="{07299BDE-CD03-4005-AA1D-B81792F29DB9}"/>
    <cellStyle name="Normal 7 6 3 3" xfId="1955" xr:uid="{DA7AF1E1-EA0B-4CDD-830C-B716582BA728}"/>
    <cellStyle name="Normal 7 6 3 4" xfId="3677" xr:uid="{3E721235-2E05-4CF7-B48D-5FF7D7EC657A}"/>
    <cellStyle name="Normal 7 6 3 5" xfId="3678" xr:uid="{23D20827-14A4-454F-88E2-D6E0F489A128}"/>
    <cellStyle name="Normal 7 6 4" xfId="1956" xr:uid="{7330647F-DF40-4F75-A98D-2DDB45A1FFBB}"/>
    <cellStyle name="Normal 7 6 4 2" xfId="1957" xr:uid="{BC65F4D8-C1C3-46AB-8293-DC2FD2D9C855}"/>
    <cellStyle name="Normal 7 6 4 3" xfId="3679" xr:uid="{2BF5A12B-C34E-4B0A-974B-86F9E73E5A62}"/>
    <cellStyle name="Normal 7 6 4 4" xfId="3680" xr:uid="{DA28A477-F999-4316-A72A-37C9865B51C1}"/>
    <cellStyle name="Normal 7 6 5" xfId="1958" xr:uid="{5778C3DD-4B49-4FEB-8B36-EEDAF68F7C28}"/>
    <cellStyle name="Normal 7 6 5 2" xfId="3681" xr:uid="{1CD925D7-F627-4AD2-8DF7-9ECC8C97179A}"/>
    <cellStyle name="Normal 7 6 5 3" xfId="3682" xr:uid="{1CDFE44F-727C-4C0B-8C0D-D04804729CEF}"/>
    <cellStyle name="Normal 7 6 5 4" xfId="3683" xr:uid="{17776173-61B3-4049-B838-3D93E5E69224}"/>
    <cellStyle name="Normal 7 6 6" xfId="3684" xr:uid="{65A17DE5-2D30-46CA-B957-A88CEEBCDE0D}"/>
    <cellStyle name="Normal 7 6 7" xfId="3685" xr:uid="{3CE31846-3435-4D36-A1EB-8D18DC04B4AD}"/>
    <cellStyle name="Normal 7 6 8" xfId="3686" xr:uid="{DE39C9BD-9535-4220-A4F4-B47989CA8A0D}"/>
    <cellStyle name="Normal 7 7" xfId="372" xr:uid="{7DF08BCB-C0AB-4FAF-B3A4-9F621447C94C}"/>
    <cellStyle name="Normal 7 7 2" xfId="748" xr:uid="{41EA5E62-A867-4BCA-8D03-F20D574CDF49}"/>
    <cellStyle name="Normal 7 7 2 2" xfId="749" xr:uid="{9117E3EF-CE63-4CCC-8359-3F45F1DD8B15}"/>
    <cellStyle name="Normal 7 7 2 2 2" xfId="1959" xr:uid="{1E030DA1-772A-47FE-94C8-AD52737DD8F5}"/>
    <cellStyle name="Normal 7 7 2 2 3" xfId="3687" xr:uid="{134A117A-0AAD-4D36-A790-9B13BABC21A2}"/>
    <cellStyle name="Normal 7 7 2 2 4" xfId="3688" xr:uid="{158CD9BC-E594-4EDE-AA8A-B6E64590AC97}"/>
    <cellStyle name="Normal 7 7 2 3" xfId="1960" xr:uid="{661B3236-A9EB-4C40-B2DC-7EF7FD2EF036}"/>
    <cellStyle name="Normal 7 7 2 4" xfId="3689" xr:uid="{10248ECA-D162-4FEA-8120-F8B23300A7C7}"/>
    <cellStyle name="Normal 7 7 2 5" xfId="3690" xr:uid="{79647F38-6FA2-46B1-A2A4-3F8CFB351C54}"/>
    <cellStyle name="Normal 7 7 3" xfId="750" xr:uid="{8FFDD87E-46FD-43D4-9FCC-F169D26066DF}"/>
    <cellStyle name="Normal 7 7 3 2" xfId="1961" xr:uid="{99980EB9-E634-4D21-ADA5-9B697277E089}"/>
    <cellStyle name="Normal 7 7 3 3" xfId="3691" xr:uid="{60B333EB-847A-4E75-A6AE-BB4A0F6284EB}"/>
    <cellStyle name="Normal 7 7 3 4" xfId="3692" xr:uid="{A42CC192-7A34-47AA-900D-F87ED8403D4A}"/>
    <cellStyle name="Normal 7 7 4" xfId="1962" xr:uid="{A1D88017-6CE6-4D83-B88B-B0D890FFB416}"/>
    <cellStyle name="Normal 7 7 4 2" xfId="3693" xr:uid="{E8A46684-A4F7-4A5D-8702-C98EE52C022B}"/>
    <cellStyle name="Normal 7 7 4 3" xfId="3694" xr:uid="{A832489C-5971-477A-80A7-0DEDF336227A}"/>
    <cellStyle name="Normal 7 7 4 4" xfId="3695" xr:uid="{078A632C-CA10-4522-BE4B-8A1F23CD6E3B}"/>
    <cellStyle name="Normal 7 7 5" xfId="3696" xr:uid="{FB8F0F54-19F1-493F-A388-81139DA11AAC}"/>
    <cellStyle name="Normal 7 7 6" xfId="3697" xr:uid="{094FA541-685D-46D1-A349-4E29596EFB71}"/>
    <cellStyle name="Normal 7 7 7" xfId="3698" xr:uid="{2759E88C-0BFD-4E4E-B66C-0186D7BC4BF5}"/>
    <cellStyle name="Normal 7 8" xfId="373" xr:uid="{ACAB00BD-13CD-403A-93D4-E314B262BF25}"/>
    <cellStyle name="Normal 7 8 2" xfId="751" xr:uid="{E799597E-BAFA-4527-B5FE-D1B7A568304C}"/>
    <cellStyle name="Normal 7 8 2 2" xfId="1963" xr:uid="{304EA20C-5676-4622-A6AD-8EDF1580240D}"/>
    <cellStyle name="Normal 7 8 2 3" xfId="3699" xr:uid="{CA9868BF-EB1F-4334-BAC8-DD49EC73FFA3}"/>
    <cellStyle name="Normal 7 8 2 4" xfId="3700" xr:uid="{9FA4B0FB-0277-4B23-87DC-82CD624784E4}"/>
    <cellStyle name="Normal 7 8 3" xfId="1964" xr:uid="{C516CD86-0A17-4018-8A35-547FF33C296E}"/>
    <cellStyle name="Normal 7 8 3 2" xfId="3701" xr:uid="{FCC21B76-01E3-4A59-8C5E-1ACC4B76C2B3}"/>
    <cellStyle name="Normal 7 8 3 3" xfId="3702" xr:uid="{9F71FB63-BE3B-40B3-AA5E-AF582C3A9FBA}"/>
    <cellStyle name="Normal 7 8 3 4" xfId="3703" xr:uid="{530C0596-7923-4E6B-8942-35CE36A9E66B}"/>
    <cellStyle name="Normal 7 8 4" xfId="3704" xr:uid="{8609CF27-04E3-4B88-9985-DB4AECB7F459}"/>
    <cellStyle name="Normal 7 8 5" xfId="3705" xr:uid="{42BF35BD-98A7-4433-A0F6-433A343BC8C6}"/>
    <cellStyle name="Normal 7 8 6" xfId="3706" xr:uid="{5D03DC29-D379-49B6-AEE9-B25DA09A94CD}"/>
    <cellStyle name="Normal 7 9" xfId="374" xr:uid="{48E38AC1-BC37-47A8-9478-FFC54D4C3D90}"/>
    <cellStyle name="Normal 7 9 2" xfId="1965" xr:uid="{EEF6B668-7684-4394-8CDD-CD9FC100F91F}"/>
    <cellStyle name="Normal 7 9 2 2" xfId="3707" xr:uid="{2AA23689-123D-4586-955F-CCD12ED0B15D}"/>
    <cellStyle name="Normal 7 9 2 2 2" xfId="4409" xr:uid="{14030AFC-09E4-48C8-99BD-4CFCFF471761}"/>
    <cellStyle name="Normal 7 9 2 2 3" xfId="4688" xr:uid="{14B5FC2A-671C-4C5D-AAA7-D75B3A1CA716}"/>
    <cellStyle name="Normal 7 9 2 3" xfId="3708" xr:uid="{09079B01-CF35-456A-BD21-02B6568495DB}"/>
    <cellStyle name="Normal 7 9 2 4" xfId="3709" xr:uid="{D0AF4B19-82DA-4230-A183-1C4EA57E9C79}"/>
    <cellStyle name="Normal 7 9 3" xfId="3710" xr:uid="{38322CEC-4F6E-4042-915A-87F5D53AEA22}"/>
    <cellStyle name="Normal 7 9 4" xfId="3711" xr:uid="{253AAD67-9D0B-46DB-8494-3BA65BB7AB65}"/>
    <cellStyle name="Normal 7 9 4 2" xfId="4579" xr:uid="{1B636F81-B671-4F40-BD77-807A0D889ED6}"/>
    <cellStyle name="Normal 7 9 4 3" xfId="4689" xr:uid="{A7AE8F4C-2104-442A-B21D-72CAC6ED0307}"/>
    <cellStyle name="Normal 7 9 4 4" xfId="4608" xr:uid="{0A98A6E7-FBD7-498A-B698-F500E27A2149}"/>
    <cellStyle name="Normal 7 9 5" xfId="3712" xr:uid="{8F72455C-58D2-4F12-97C1-FF7930DCC9A4}"/>
    <cellStyle name="Normal 8" xfId="147" xr:uid="{9478CD2E-3653-4C56-9897-07D02190905C}"/>
    <cellStyle name="Normal 8 10" xfId="1966" xr:uid="{8D8C188C-46A3-4342-9B4E-1D27A8F5AAA0}"/>
    <cellStyle name="Normal 8 10 2" xfId="3713" xr:uid="{0439A428-2E48-4A36-B5A4-412BF0AEEBA0}"/>
    <cellStyle name="Normal 8 10 3" xfId="3714" xr:uid="{4B69D616-5CF6-4B2E-9499-9C74EE2E0A98}"/>
    <cellStyle name="Normal 8 10 4" xfId="3715" xr:uid="{F74C8DE4-709F-4BCD-B600-6E547E46FDF6}"/>
    <cellStyle name="Normal 8 11" xfId="3716" xr:uid="{F163801B-2C66-4F88-9FCB-F62D41FA4F66}"/>
    <cellStyle name="Normal 8 11 2" xfId="3717" xr:uid="{483793B1-F985-477E-89B0-6F99F94A57DD}"/>
    <cellStyle name="Normal 8 11 3" xfId="3718" xr:uid="{A38C756F-E8CA-46B4-9386-AF9820D90970}"/>
    <cellStyle name="Normal 8 11 4" xfId="3719" xr:uid="{A79E5352-8F21-4340-83A0-E219DBE1B405}"/>
    <cellStyle name="Normal 8 12" xfId="3720" xr:uid="{5F276ADC-DCF0-4097-B62C-B97C9CF4572E}"/>
    <cellStyle name="Normal 8 12 2" xfId="3721" xr:uid="{51CE6D3E-EE01-42AB-AB84-AA0FE9ACC550}"/>
    <cellStyle name="Normal 8 13" xfId="3722" xr:uid="{C61422F4-436C-48A0-831B-1E0D98A83F8B}"/>
    <cellStyle name="Normal 8 14" xfId="3723" xr:uid="{AE137653-A22D-4F8E-A8B4-FDC4AE0C7FB5}"/>
    <cellStyle name="Normal 8 15" xfId="3724" xr:uid="{6C150D8A-2D0D-40FD-AC2A-4F0DED4FA57E}"/>
    <cellStyle name="Normal 8 2" xfId="148" xr:uid="{2331F342-3ABA-4109-80E0-553B81A7E88A}"/>
    <cellStyle name="Normal 8 2 10" xfId="3725" xr:uid="{320CAB43-208D-41A3-B2D8-C2AACDC8852F}"/>
    <cellStyle name="Normal 8 2 11" xfId="3726" xr:uid="{4EAD1AC6-A0E3-439A-8D89-F15FAD83936F}"/>
    <cellStyle name="Normal 8 2 2" xfId="149" xr:uid="{B3CCFED0-911C-4EC0-B497-A2E80E752175}"/>
    <cellStyle name="Normal 8 2 2 2" xfId="150" xr:uid="{0297368E-0E39-4E7E-92DB-EBB8EB2B10DA}"/>
    <cellStyle name="Normal 8 2 2 2 2" xfId="375" xr:uid="{D220DBAB-30F9-455A-88EB-2C4B1B6A5A23}"/>
    <cellStyle name="Normal 8 2 2 2 2 2" xfId="752" xr:uid="{E40896FE-EA0A-4165-A133-CED4211B0DB3}"/>
    <cellStyle name="Normal 8 2 2 2 2 2 2" xfId="753" xr:uid="{481357FD-B803-4BCF-8DA5-1899883096AB}"/>
    <cellStyle name="Normal 8 2 2 2 2 2 2 2" xfId="1967" xr:uid="{8C829D15-F0E0-4730-8D08-62A1235A3D7E}"/>
    <cellStyle name="Normal 8 2 2 2 2 2 2 2 2" xfId="1968" xr:uid="{5B9C8D7C-27FA-4659-A138-2A068C6EF8FA}"/>
    <cellStyle name="Normal 8 2 2 2 2 2 2 3" xfId="1969" xr:uid="{E91CEF1D-0FE5-42A8-AF25-991182E0AFF4}"/>
    <cellStyle name="Normal 8 2 2 2 2 2 3" xfId="1970" xr:uid="{20275C94-FC9C-4B59-959F-D5CEF24935F4}"/>
    <cellStyle name="Normal 8 2 2 2 2 2 3 2" xfId="1971" xr:uid="{BA40A3B0-856C-4359-BC63-410E644B8736}"/>
    <cellStyle name="Normal 8 2 2 2 2 2 4" xfId="1972" xr:uid="{FC1A58D3-28BC-473D-9CD7-61788CE35B73}"/>
    <cellStyle name="Normal 8 2 2 2 2 3" xfId="754" xr:uid="{3AB0E077-C1AD-4015-9A7F-A19787F2AC06}"/>
    <cellStyle name="Normal 8 2 2 2 2 3 2" xfId="1973" xr:uid="{71F4D721-03F6-4172-9571-193E8C9BCAC1}"/>
    <cellStyle name="Normal 8 2 2 2 2 3 2 2" xfId="1974" xr:uid="{54F11795-B612-44FD-AD67-59E49ECE1816}"/>
    <cellStyle name="Normal 8 2 2 2 2 3 3" xfId="1975" xr:uid="{FA8C0550-EE41-420C-B3BB-47C0EFCD1668}"/>
    <cellStyle name="Normal 8 2 2 2 2 3 4" xfId="3727" xr:uid="{85794D03-6D3F-4F2B-9992-C432FCE15755}"/>
    <cellStyle name="Normal 8 2 2 2 2 4" xfId="1976" xr:uid="{9C4C3D49-CB42-4146-A311-3C8113DDA66D}"/>
    <cellStyle name="Normal 8 2 2 2 2 4 2" xfId="1977" xr:uid="{29F5C822-ABF5-4B75-86D2-CBAF4D57E5D7}"/>
    <cellStyle name="Normal 8 2 2 2 2 5" xfId="1978" xr:uid="{955EA07B-CB9B-40A5-B539-937722A51E38}"/>
    <cellStyle name="Normal 8 2 2 2 2 6" xfId="3728" xr:uid="{37E6932D-AA6D-49D8-9D59-752E14EB5E22}"/>
    <cellStyle name="Normal 8 2 2 2 3" xfId="376" xr:uid="{FCF4D73A-D2B1-4CEE-9058-CB645878D3D8}"/>
    <cellStyle name="Normal 8 2 2 2 3 2" xfId="755" xr:uid="{3A3CBF1E-B479-4FDA-9812-D4A478347C34}"/>
    <cellStyle name="Normal 8 2 2 2 3 2 2" xfId="756" xr:uid="{320DEB69-CC73-4D84-A3EC-FBD9ED54AF80}"/>
    <cellStyle name="Normal 8 2 2 2 3 2 2 2" xfId="1979" xr:uid="{6E7380BE-4DF2-45CE-BC14-7C11530D8641}"/>
    <cellStyle name="Normal 8 2 2 2 3 2 2 2 2" xfId="1980" xr:uid="{F4482A00-BDE8-426C-AE62-54213FBFF46B}"/>
    <cellStyle name="Normal 8 2 2 2 3 2 2 3" xfId="1981" xr:uid="{1D7EE097-D9F8-452B-B0FA-A2887107B62C}"/>
    <cellStyle name="Normal 8 2 2 2 3 2 3" xfId="1982" xr:uid="{88DF9320-276C-4392-BA68-82E91E025AE8}"/>
    <cellStyle name="Normal 8 2 2 2 3 2 3 2" xfId="1983" xr:uid="{3CE16C17-D3A9-42DD-9242-4D48D76CFEA9}"/>
    <cellStyle name="Normal 8 2 2 2 3 2 4" xfId="1984" xr:uid="{874D1F4D-AF1B-44FD-B11B-902835517C20}"/>
    <cellStyle name="Normal 8 2 2 2 3 3" xfId="757" xr:uid="{68913A63-9ED2-42EF-A06C-E9BC42AE43E6}"/>
    <cellStyle name="Normal 8 2 2 2 3 3 2" xfId="1985" xr:uid="{8E608DCF-4A82-4883-AD99-EEF263E7354B}"/>
    <cellStyle name="Normal 8 2 2 2 3 3 2 2" xfId="1986" xr:uid="{F468B51E-F956-4E2C-9A67-5D3FB0FA2926}"/>
    <cellStyle name="Normal 8 2 2 2 3 3 3" xfId="1987" xr:uid="{2B69F3C6-0235-4259-A10E-81744A6013A1}"/>
    <cellStyle name="Normal 8 2 2 2 3 4" xfId="1988" xr:uid="{E1B7A2BF-0E83-438D-AEBA-32794F299524}"/>
    <cellStyle name="Normal 8 2 2 2 3 4 2" xfId="1989" xr:uid="{425DDB96-2402-4DEA-B112-A15DDF267D59}"/>
    <cellStyle name="Normal 8 2 2 2 3 5" xfId="1990" xr:uid="{E75FC737-A9C2-4531-B147-51993F232DF3}"/>
    <cellStyle name="Normal 8 2 2 2 4" xfId="758" xr:uid="{B93AED2A-BF05-4A69-916A-4E9E17622DBB}"/>
    <cellStyle name="Normal 8 2 2 2 4 2" xfId="759" xr:uid="{4493933F-1525-43C2-9630-E29348DA4AA6}"/>
    <cellStyle name="Normal 8 2 2 2 4 2 2" xfId="1991" xr:uid="{5D59CB4D-210F-4AA9-AC44-25400D0E033F}"/>
    <cellStyle name="Normal 8 2 2 2 4 2 2 2" xfId="1992" xr:uid="{0D058FEF-B28C-4FD7-9F5D-C7D153B04858}"/>
    <cellStyle name="Normal 8 2 2 2 4 2 3" xfId="1993" xr:uid="{013AAAAB-A358-41A7-9F7D-A31F61798455}"/>
    <cellStyle name="Normal 8 2 2 2 4 3" xfId="1994" xr:uid="{55389131-BF31-4B79-BB34-51D2478A496B}"/>
    <cellStyle name="Normal 8 2 2 2 4 3 2" xfId="1995" xr:uid="{8C4D2AC7-1270-4426-AF7C-C9C72B6A2887}"/>
    <cellStyle name="Normal 8 2 2 2 4 4" xfId="1996" xr:uid="{017540DF-F4E6-4C8E-A12C-29E776923B65}"/>
    <cellStyle name="Normal 8 2 2 2 5" xfId="760" xr:uid="{8CE65355-DFA6-4014-A6B4-E6146E03558A}"/>
    <cellStyle name="Normal 8 2 2 2 5 2" xfId="1997" xr:uid="{6A8750A5-F934-4B1D-9E88-6D9FA7584690}"/>
    <cellStyle name="Normal 8 2 2 2 5 2 2" xfId="1998" xr:uid="{06DBF2EA-FE52-4C55-815A-B307BBBA3F9B}"/>
    <cellStyle name="Normal 8 2 2 2 5 3" xfId="1999" xr:uid="{074B4457-7733-4E92-80E1-AB4CB0190B61}"/>
    <cellStyle name="Normal 8 2 2 2 5 4" xfId="3729" xr:uid="{D411E72A-6AD0-4CB4-B232-D6BC0CCC0710}"/>
    <cellStyle name="Normal 8 2 2 2 6" xfId="2000" xr:uid="{66166EFD-B8A3-4FDB-A33E-31ADCDAB2ED0}"/>
    <cellStyle name="Normal 8 2 2 2 6 2" xfId="2001" xr:uid="{64D76894-2A77-4BBF-9D46-3C0CB5426044}"/>
    <cellStyle name="Normal 8 2 2 2 7" xfId="2002" xr:uid="{70ACB110-FCF4-48B9-838E-2505CD6EE0B0}"/>
    <cellStyle name="Normal 8 2 2 2 8" xfId="3730" xr:uid="{3DA790AB-34AF-4EE0-896A-103C60EC2113}"/>
    <cellStyle name="Normal 8 2 2 3" xfId="377" xr:uid="{C85918AC-CFE3-4BE8-B663-9341C9683E4F}"/>
    <cellStyle name="Normal 8 2 2 3 2" xfId="761" xr:uid="{0523A17C-C28E-48F2-BF88-70D47A945A0A}"/>
    <cellStyle name="Normal 8 2 2 3 2 2" xfId="762" xr:uid="{CC9AB48C-67B9-4887-A750-B82E2D23971B}"/>
    <cellStyle name="Normal 8 2 2 3 2 2 2" xfId="2003" xr:uid="{8E5BB974-163A-4927-B4DA-9EC03E7079C3}"/>
    <cellStyle name="Normal 8 2 2 3 2 2 2 2" xfId="2004" xr:uid="{3C450FFE-2D6C-46B8-A45B-6244C46EB2B2}"/>
    <cellStyle name="Normal 8 2 2 3 2 2 3" xfId="2005" xr:uid="{F93D490B-D292-44AF-A3DD-0E58D0FAC46D}"/>
    <cellStyle name="Normal 8 2 2 3 2 3" xfId="2006" xr:uid="{2FBE6E88-02AD-4949-A30A-6B73E8935F6E}"/>
    <cellStyle name="Normal 8 2 2 3 2 3 2" xfId="2007" xr:uid="{1F7CE84D-5430-4AF0-9CA8-242DB777307A}"/>
    <cellStyle name="Normal 8 2 2 3 2 4" xfId="2008" xr:uid="{2F80BE67-C05F-41CA-A9EE-0F18DD24D769}"/>
    <cellStyle name="Normal 8 2 2 3 3" xfId="763" xr:uid="{269CA215-5BDF-4153-8757-E6B06942144A}"/>
    <cellStyle name="Normal 8 2 2 3 3 2" xfId="2009" xr:uid="{26CC5F55-95BF-4161-B59D-9BF6EF77A249}"/>
    <cellStyle name="Normal 8 2 2 3 3 2 2" xfId="2010" xr:uid="{0689B370-67E5-415B-83DC-8C2EC1D16BF2}"/>
    <cellStyle name="Normal 8 2 2 3 3 3" xfId="2011" xr:uid="{07D78592-C382-4B4B-91E9-8FD55857F72A}"/>
    <cellStyle name="Normal 8 2 2 3 3 4" xfId="3731" xr:uid="{9D46DFA2-FC86-4485-9F73-9A9CB0F46726}"/>
    <cellStyle name="Normal 8 2 2 3 4" xfId="2012" xr:uid="{3CD6FEA9-D7B3-4F7C-BADF-ACA9849198BD}"/>
    <cellStyle name="Normal 8 2 2 3 4 2" xfId="2013" xr:uid="{458DB1D2-118D-4E2F-B8D4-3B451DA5B8D9}"/>
    <cellStyle name="Normal 8 2 2 3 5" xfId="2014" xr:uid="{DD9126B4-06A3-4D4F-8162-A61B89CB328A}"/>
    <cellStyle name="Normal 8 2 2 3 6" xfId="3732" xr:uid="{4AAF7842-2FCF-43CE-83D7-9DCA6D30CE19}"/>
    <cellStyle name="Normal 8 2 2 4" xfId="378" xr:uid="{4C2D457C-31B6-4937-80B7-BC23CD69971B}"/>
    <cellStyle name="Normal 8 2 2 4 2" xfId="764" xr:uid="{8505B8D6-C660-43A4-9556-EACE71B3F883}"/>
    <cellStyle name="Normal 8 2 2 4 2 2" xfId="765" xr:uid="{302A55FF-F884-401A-83B5-BC8C34377CF9}"/>
    <cellStyle name="Normal 8 2 2 4 2 2 2" xfId="2015" xr:uid="{D0084DEC-1326-4FB9-A5A0-E326AB73A10F}"/>
    <cellStyle name="Normal 8 2 2 4 2 2 2 2" xfId="2016" xr:uid="{1752D895-BC23-4A20-B40F-6D3887D08225}"/>
    <cellStyle name="Normal 8 2 2 4 2 2 3" xfId="2017" xr:uid="{F6893E2B-B193-4E28-9E30-E4C734829F24}"/>
    <cellStyle name="Normal 8 2 2 4 2 3" xfId="2018" xr:uid="{8A63A879-8557-4E35-B680-BA1F42C014A1}"/>
    <cellStyle name="Normal 8 2 2 4 2 3 2" xfId="2019" xr:uid="{BB1E1496-EBCF-4875-8D42-73885922A160}"/>
    <cellStyle name="Normal 8 2 2 4 2 4" xfId="2020" xr:uid="{9D6686E1-D23A-4690-B3AA-BAA57FADD529}"/>
    <cellStyle name="Normal 8 2 2 4 3" xfId="766" xr:uid="{6902D5FC-DC1A-4D74-9674-855F1BF2A8FC}"/>
    <cellStyle name="Normal 8 2 2 4 3 2" xfId="2021" xr:uid="{9E8852EC-15E0-47BE-89E0-7B4D9536C701}"/>
    <cellStyle name="Normal 8 2 2 4 3 2 2" xfId="2022" xr:uid="{9CB3FD19-BA30-4EA8-BD73-82F33D7562E7}"/>
    <cellStyle name="Normal 8 2 2 4 3 3" xfId="2023" xr:uid="{04034C52-13A3-4CE6-83C7-4A9603CDBB64}"/>
    <cellStyle name="Normal 8 2 2 4 4" xfId="2024" xr:uid="{73174726-110D-47B7-998D-A949385DE117}"/>
    <cellStyle name="Normal 8 2 2 4 4 2" xfId="2025" xr:uid="{FDC41A9A-138C-4B3C-907F-C109420E2962}"/>
    <cellStyle name="Normal 8 2 2 4 5" xfId="2026" xr:uid="{8B86789D-2021-4213-A080-507E3CB1A741}"/>
    <cellStyle name="Normal 8 2 2 5" xfId="379" xr:uid="{CE72ACF5-ADA5-4EB5-B3FB-EF326ED7D460}"/>
    <cellStyle name="Normal 8 2 2 5 2" xfId="767" xr:uid="{1B90025E-C1FA-404B-BACD-83D07AB2E227}"/>
    <cellStyle name="Normal 8 2 2 5 2 2" xfId="2027" xr:uid="{4C133E35-8762-41CA-A477-083B5AC59C7F}"/>
    <cellStyle name="Normal 8 2 2 5 2 2 2" xfId="2028" xr:uid="{A687CB60-5F87-4E83-9174-1131262C876E}"/>
    <cellStyle name="Normal 8 2 2 5 2 3" xfId="2029" xr:uid="{F9F1C3C5-EE04-4228-96BC-B63C175D5DEB}"/>
    <cellStyle name="Normal 8 2 2 5 3" xfId="2030" xr:uid="{44A10C95-6A35-4210-9190-E710E8F2DFE2}"/>
    <cellStyle name="Normal 8 2 2 5 3 2" xfId="2031" xr:uid="{5F10A0F6-247D-47B7-80C4-C11111AE59A0}"/>
    <cellStyle name="Normal 8 2 2 5 4" xfId="2032" xr:uid="{AD3527BA-ED77-4B7C-BBDF-E327189C65C6}"/>
    <cellStyle name="Normal 8 2 2 6" xfId="768" xr:uid="{72CF812E-0F5B-4B02-A5BF-AB1A863407DC}"/>
    <cellStyle name="Normal 8 2 2 6 2" xfId="2033" xr:uid="{572AC6D3-A146-4EC9-B803-FAE665BF5C20}"/>
    <cellStyle name="Normal 8 2 2 6 2 2" xfId="2034" xr:uid="{2FDDC1D4-609E-4761-9C0C-3D4B442AB58F}"/>
    <cellStyle name="Normal 8 2 2 6 3" xfId="2035" xr:uid="{DCA040B7-9FDA-4C50-9035-0F36BBA744C1}"/>
    <cellStyle name="Normal 8 2 2 6 4" xfId="3733" xr:uid="{F60D9785-0AE6-4D58-90F2-2086FEA3B7A7}"/>
    <cellStyle name="Normal 8 2 2 7" xfId="2036" xr:uid="{4AE2E5FF-8ABA-4B4A-BDDF-F71E1E61EFE8}"/>
    <cellStyle name="Normal 8 2 2 7 2" xfId="2037" xr:uid="{411B7B27-B39A-462F-B31C-24815DA9D2D4}"/>
    <cellStyle name="Normal 8 2 2 8" xfId="2038" xr:uid="{AE1F4513-8AEC-479C-AD0E-FB7F7AE5AF0E}"/>
    <cellStyle name="Normal 8 2 2 9" xfId="3734" xr:uid="{CA2AC6CA-C2D7-44CA-BC85-923BD16C064B}"/>
    <cellStyle name="Normal 8 2 3" xfId="151" xr:uid="{0C313BFD-FB16-4834-8AEA-F99EF950275D}"/>
    <cellStyle name="Normal 8 2 3 2" xfId="152" xr:uid="{8265A5DB-FEBE-4EFA-91D3-4F287BC391C1}"/>
    <cellStyle name="Normal 8 2 3 2 2" xfId="769" xr:uid="{6661F310-985A-48CD-B72A-3F7E6B917187}"/>
    <cellStyle name="Normal 8 2 3 2 2 2" xfId="770" xr:uid="{8AC8ED17-73BD-472B-8CF8-01F7E86CDD9F}"/>
    <cellStyle name="Normal 8 2 3 2 2 2 2" xfId="2039" xr:uid="{371B565F-0D34-4253-A12C-C57D9BC4457A}"/>
    <cellStyle name="Normal 8 2 3 2 2 2 2 2" xfId="2040" xr:uid="{6DD28C5C-007F-4094-B499-F110345ABD2A}"/>
    <cellStyle name="Normal 8 2 3 2 2 2 3" xfId="2041" xr:uid="{A44ADC47-E4BC-4061-92AC-80B384EF2372}"/>
    <cellStyle name="Normal 8 2 3 2 2 3" xfId="2042" xr:uid="{C57F3820-F1AB-46F2-8D88-1CAB5D966DC6}"/>
    <cellStyle name="Normal 8 2 3 2 2 3 2" xfId="2043" xr:uid="{14A36DD3-AE8B-4BB0-A994-EB58B177B412}"/>
    <cellStyle name="Normal 8 2 3 2 2 4" xfId="2044" xr:uid="{DC08AF9A-2818-47B3-91E1-E9DF5F974297}"/>
    <cellStyle name="Normal 8 2 3 2 3" xfId="771" xr:uid="{2141AD9E-4AC3-488C-91D4-2629DA027F58}"/>
    <cellStyle name="Normal 8 2 3 2 3 2" xfId="2045" xr:uid="{48DAE551-3C68-44CA-A58C-D08DA8B1342B}"/>
    <cellStyle name="Normal 8 2 3 2 3 2 2" xfId="2046" xr:uid="{F3768986-C656-4640-9927-792B0C93AA72}"/>
    <cellStyle name="Normal 8 2 3 2 3 3" xfId="2047" xr:uid="{7251B96B-F89A-4B29-AC9C-F5D2F0FE9C69}"/>
    <cellStyle name="Normal 8 2 3 2 3 4" xfId="3735" xr:uid="{E5108832-F66F-4663-B5B9-0510E11782ED}"/>
    <cellStyle name="Normal 8 2 3 2 4" xfId="2048" xr:uid="{C1A482A2-CB21-4539-BD5B-02ADDB8C93B7}"/>
    <cellStyle name="Normal 8 2 3 2 4 2" xfId="2049" xr:uid="{98270980-6AFD-4A6F-B58F-0AB8F5D625E3}"/>
    <cellStyle name="Normal 8 2 3 2 5" xfId="2050" xr:uid="{69AF7381-F829-4EF2-B634-B1D868AE2010}"/>
    <cellStyle name="Normal 8 2 3 2 6" xfId="3736" xr:uid="{8A15A36D-1451-434C-885C-BAEEE48620E9}"/>
    <cellStyle name="Normal 8 2 3 3" xfId="380" xr:uid="{D74E7E76-C120-4975-8F23-F4927A330421}"/>
    <cellStyle name="Normal 8 2 3 3 2" xfId="772" xr:uid="{FFE0BE1F-1BAE-4E3A-BB81-E2D6F4D48E55}"/>
    <cellStyle name="Normal 8 2 3 3 2 2" xfId="773" xr:uid="{F9328834-7AED-499A-BA65-A64AD5E401D8}"/>
    <cellStyle name="Normal 8 2 3 3 2 2 2" xfId="2051" xr:uid="{C3E9CDA3-AD6B-406A-BC02-795CD8663640}"/>
    <cellStyle name="Normal 8 2 3 3 2 2 2 2" xfId="2052" xr:uid="{2CE803DD-ADE0-4390-BF8A-7EECD7A8579B}"/>
    <cellStyle name="Normal 8 2 3 3 2 2 3" xfId="2053" xr:uid="{A8DA5A83-63D5-43A0-8E00-7A9D374A4C49}"/>
    <cellStyle name="Normal 8 2 3 3 2 3" xfId="2054" xr:uid="{07EFD82A-F298-46B4-9EB3-E50E24F611CD}"/>
    <cellStyle name="Normal 8 2 3 3 2 3 2" xfId="2055" xr:uid="{818853BA-D612-492A-A685-CE9E1D00E822}"/>
    <cellStyle name="Normal 8 2 3 3 2 4" xfId="2056" xr:uid="{566968F1-1081-4FCA-96E4-D7C741D552AD}"/>
    <cellStyle name="Normal 8 2 3 3 3" xfId="774" xr:uid="{DC7388C4-DE6B-428D-8564-C01BE2A4BEDF}"/>
    <cellStyle name="Normal 8 2 3 3 3 2" xfId="2057" xr:uid="{BC003959-A84E-464A-A2A3-3BD19DD2B142}"/>
    <cellStyle name="Normal 8 2 3 3 3 2 2" xfId="2058" xr:uid="{D1A77963-ED27-4FFC-96C4-87A9B4D7D917}"/>
    <cellStyle name="Normal 8 2 3 3 3 3" xfId="2059" xr:uid="{95E2F72A-5916-4849-A19A-53C80A356563}"/>
    <cellStyle name="Normal 8 2 3 3 4" xfId="2060" xr:uid="{2CC191BF-F8A8-42F5-B83F-ECB4DEB8EBDA}"/>
    <cellStyle name="Normal 8 2 3 3 4 2" xfId="2061" xr:uid="{43593C5C-8138-4B9F-AF93-07093DE992F8}"/>
    <cellStyle name="Normal 8 2 3 3 5" xfId="2062" xr:uid="{7CC284FB-3B6D-4C98-8096-E610963938D0}"/>
    <cellStyle name="Normal 8 2 3 4" xfId="381" xr:uid="{F6BD0BD2-7921-4C6E-B678-66E9DEBE3372}"/>
    <cellStyle name="Normal 8 2 3 4 2" xfId="775" xr:uid="{9BBC9C56-BD3F-4439-82E3-27A7592E9A12}"/>
    <cellStyle name="Normal 8 2 3 4 2 2" xfId="2063" xr:uid="{B6824C59-A351-4C55-B6CD-6E289DAC021A}"/>
    <cellStyle name="Normal 8 2 3 4 2 2 2" xfId="2064" xr:uid="{D3EBFDAB-D5B8-4114-8E8A-35C6A02F5210}"/>
    <cellStyle name="Normal 8 2 3 4 2 3" xfId="2065" xr:uid="{A844A411-615D-43BE-8943-85BF011C32A7}"/>
    <cellStyle name="Normal 8 2 3 4 3" xfId="2066" xr:uid="{CF13077E-FD7C-454D-8AE4-DD9A1828D782}"/>
    <cellStyle name="Normal 8 2 3 4 3 2" xfId="2067" xr:uid="{DE33DDFD-09BD-40DB-9066-F1C1D23E563F}"/>
    <cellStyle name="Normal 8 2 3 4 4" xfId="2068" xr:uid="{D4466E06-1AC6-4E05-A3AA-E33CD5FC5460}"/>
    <cellStyle name="Normal 8 2 3 5" xfId="776" xr:uid="{E57ABEB8-06F9-46D1-858D-38B12BC6F306}"/>
    <cellStyle name="Normal 8 2 3 5 2" xfId="2069" xr:uid="{FBF73BC0-7E51-4B6E-AA90-0C073E37F4EC}"/>
    <cellStyle name="Normal 8 2 3 5 2 2" xfId="2070" xr:uid="{E717AF19-CD0C-4CDA-AB8B-7E00254D6960}"/>
    <cellStyle name="Normal 8 2 3 5 3" xfId="2071" xr:uid="{E0442964-C752-4018-A3B0-FEBC8B97B15A}"/>
    <cellStyle name="Normal 8 2 3 5 4" xfId="3737" xr:uid="{68C7F7ED-3E00-438E-80F6-7F8F34ABE880}"/>
    <cellStyle name="Normal 8 2 3 6" xfId="2072" xr:uid="{F8654502-118C-4FDD-892C-913313F5C606}"/>
    <cellStyle name="Normal 8 2 3 6 2" xfId="2073" xr:uid="{C79E42FA-519E-44C7-8B01-1BB268B4143A}"/>
    <cellStyle name="Normal 8 2 3 7" xfId="2074" xr:uid="{3B47BE24-FAB1-4D4E-B9C5-FB3E932BF6D9}"/>
    <cellStyle name="Normal 8 2 3 8" xfId="3738" xr:uid="{BDA4DEBE-14A5-4F94-BC9A-C13726426726}"/>
    <cellStyle name="Normal 8 2 4" xfId="153" xr:uid="{F7BF3860-91B1-4D84-944C-7562819A4578}"/>
    <cellStyle name="Normal 8 2 4 2" xfId="450" xr:uid="{CB6A201E-25BF-4E5F-9A22-8A0F3B6285DE}"/>
    <cellStyle name="Normal 8 2 4 2 2" xfId="777" xr:uid="{99C93C3C-F33F-47B1-BD65-4B3A502E1AEE}"/>
    <cellStyle name="Normal 8 2 4 2 2 2" xfId="2075" xr:uid="{3F128031-B015-4E05-80B0-628FF4B4724A}"/>
    <cellStyle name="Normal 8 2 4 2 2 2 2" xfId="2076" xr:uid="{BFBDEC3D-B78B-4720-B64B-B81D23A8BB2A}"/>
    <cellStyle name="Normal 8 2 4 2 2 3" xfId="2077" xr:uid="{42B5AC49-351C-46D3-A334-4F081A6F6010}"/>
    <cellStyle name="Normal 8 2 4 2 2 4" xfId="3739" xr:uid="{82B9B65A-DC40-4F08-8FC3-873A42F880B5}"/>
    <cellStyle name="Normal 8 2 4 2 3" xfId="2078" xr:uid="{63DE5C18-E34C-4D35-B1E1-46B33CCE6436}"/>
    <cellStyle name="Normal 8 2 4 2 3 2" xfId="2079" xr:uid="{8EE6FA31-3C70-4285-A705-BECE46816AF6}"/>
    <cellStyle name="Normal 8 2 4 2 4" xfId="2080" xr:uid="{6943F5C9-0BAE-4202-9692-8E75C2FA247A}"/>
    <cellStyle name="Normal 8 2 4 2 5" xfId="3740" xr:uid="{2226D1AA-8F76-4184-984E-D04ABEC60A16}"/>
    <cellStyle name="Normal 8 2 4 3" xfId="778" xr:uid="{48A1AA3D-2FF2-46FE-A513-19D623978B92}"/>
    <cellStyle name="Normal 8 2 4 3 2" xfId="2081" xr:uid="{BD906EBF-94E0-41AC-B15F-E543B6F0D064}"/>
    <cellStyle name="Normal 8 2 4 3 2 2" xfId="2082" xr:uid="{9557C968-7463-4C7E-A425-7A39622FB58A}"/>
    <cellStyle name="Normal 8 2 4 3 3" xfId="2083" xr:uid="{6E545911-282E-435D-9C42-21829CC85928}"/>
    <cellStyle name="Normal 8 2 4 3 4" xfId="3741" xr:uid="{FADCEF61-285F-43D3-A656-45FF54FD5420}"/>
    <cellStyle name="Normal 8 2 4 4" xfId="2084" xr:uid="{E5B8946F-5565-4CC8-96E0-BB9B6FD78AA7}"/>
    <cellStyle name="Normal 8 2 4 4 2" xfId="2085" xr:uid="{AAD1DABD-8D1F-4843-84EA-A432C5388F94}"/>
    <cellStyle name="Normal 8 2 4 4 3" xfId="3742" xr:uid="{266DD9E6-B07C-42A6-A3B7-84A16B0EB19C}"/>
    <cellStyle name="Normal 8 2 4 4 4" xfId="3743" xr:uid="{0556B328-93DD-4AFB-A9F4-C122CE2D9E18}"/>
    <cellStyle name="Normal 8 2 4 5" xfId="2086" xr:uid="{86B40A65-3053-4543-A9F9-0016B7ED2EE6}"/>
    <cellStyle name="Normal 8 2 4 6" xfId="3744" xr:uid="{4581A4E3-F296-422E-9476-F50E5061292E}"/>
    <cellStyle name="Normal 8 2 4 7" xfId="3745" xr:uid="{1FA4361B-D4EF-4761-9EC7-93846A35C257}"/>
    <cellStyle name="Normal 8 2 5" xfId="382" xr:uid="{CE2D5AAA-B3CC-4D58-A6FA-B9A31B2DE194}"/>
    <cellStyle name="Normal 8 2 5 2" xfId="779" xr:uid="{57308DDE-D55E-458B-8C4F-E74E3CF72C95}"/>
    <cellStyle name="Normal 8 2 5 2 2" xfId="780" xr:uid="{6BB7A01C-287E-4E4E-92B2-570D6DD8C8B9}"/>
    <cellStyle name="Normal 8 2 5 2 2 2" xfId="2087" xr:uid="{001C5951-843A-4298-9068-C3AC584F9211}"/>
    <cellStyle name="Normal 8 2 5 2 2 2 2" xfId="2088" xr:uid="{CE41072D-98F4-4B58-83BF-A7D6246AB123}"/>
    <cellStyle name="Normal 8 2 5 2 2 3" xfId="2089" xr:uid="{62EADD55-4EFB-4681-A741-F7AF2BA18CF5}"/>
    <cellStyle name="Normal 8 2 5 2 3" xfId="2090" xr:uid="{C4AC64F1-863A-401C-9B96-4855755C3B1B}"/>
    <cellStyle name="Normal 8 2 5 2 3 2" xfId="2091" xr:uid="{6A6866CA-C0D2-4CA1-8915-A3C0B2214B84}"/>
    <cellStyle name="Normal 8 2 5 2 4" xfId="2092" xr:uid="{F32E697C-6A71-4984-B93D-D0CF8AD869CC}"/>
    <cellStyle name="Normal 8 2 5 3" xfId="781" xr:uid="{2348A626-BDBF-438F-9F93-8BF13FEAA8A2}"/>
    <cellStyle name="Normal 8 2 5 3 2" xfId="2093" xr:uid="{79BD5E13-9567-42DB-BCDF-B4BBD5F06FF6}"/>
    <cellStyle name="Normal 8 2 5 3 2 2" xfId="2094" xr:uid="{8AA01D4F-0484-43A8-A22F-7D9EB0F9CD93}"/>
    <cellStyle name="Normal 8 2 5 3 3" xfId="2095" xr:uid="{A3A3D8F3-19D5-405A-85FF-17A6FAE84758}"/>
    <cellStyle name="Normal 8 2 5 3 4" xfId="3746" xr:uid="{A7FE75AF-5266-4658-B9CA-829DF5824764}"/>
    <cellStyle name="Normal 8 2 5 4" xfId="2096" xr:uid="{A6501D56-4F3C-4822-88B9-69E8B5757044}"/>
    <cellStyle name="Normal 8 2 5 4 2" xfId="2097" xr:uid="{0DA4350D-2164-4AB0-89D0-C48869771A6F}"/>
    <cellStyle name="Normal 8 2 5 5" xfId="2098" xr:uid="{C67F5473-E3E0-412E-8086-DB83623C4CDF}"/>
    <cellStyle name="Normal 8 2 5 6" xfId="3747" xr:uid="{C4438658-B030-49A1-A613-5920836B0217}"/>
    <cellStyle name="Normal 8 2 6" xfId="383" xr:uid="{0D9DEC5E-445B-41D3-B52B-64CBCBE78477}"/>
    <cellStyle name="Normal 8 2 6 2" xfId="782" xr:uid="{AB31185B-C97E-4AE1-97F4-6232C4803C00}"/>
    <cellStyle name="Normal 8 2 6 2 2" xfId="2099" xr:uid="{6823B56B-5190-46F3-9258-44BB5DA54C0D}"/>
    <cellStyle name="Normal 8 2 6 2 2 2" xfId="2100" xr:uid="{AD10CDA1-DF35-4E01-AEA0-44584647B9CA}"/>
    <cellStyle name="Normal 8 2 6 2 3" xfId="2101" xr:uid="{B1339F7E-24D4-4B2F-A7B8-15F3525610DE}"/>
    <cellStyle name="Normal 8 2 6 2 4" xfId="3748" xr:uid="{50E48761-DC87-4E7E-A157-BF0766A16059}"/>
    <cellStyle name="Normal 8 2 6 3" xfId="2102" xr:uid="{371B7F59-339E-4982-ADB6-84C1653D4624}"/>
    <cellStyle name="Normal 8 2 6 3 2" xfId="2103" xr:uid="{7A2399F6-A904-4468-B18C-115E0F2DB056}"/>
    <cellStyle name="Normal 8 2 6 4" xfId="2104" xr:uid="{C6A03311-38D6-4145-930B-61BE07D4E418}"/>
    <cellStyle name="Normal 8 2 6 5" xfId="3749" xr:uid="{4E91631D-E81F-4EC4-AB8B-2AF4B182E4C7}"/>
    <cellStyle name="Normal 8 2 7" xfId="783" xr:uid="{814CB98C-D217-4278-B562-CEA801AF6D76}"/>
    <cellStyle name="Normal 8 2 7 2" xfId="2105" xr:uid="{E5F04B1C-6605-471D-8177-8B99B4E70F73}"/>
    <cellStyle name="Normal 8 2 7 2 2" xfId="2106" xr:uid="{A45653DB-CD14-4BBE-B4A1-E5130D5DB292}"/>
    <cellStyle name="Normal 8 2 7 3" xfId="2107" xr:uid="{924C2828-08F3-42D3-9150-14806C19D286}"/>
    <cellStyle name="Normal 8 2 7 4" xfId="3750" xr:uid="{5581318B-82BE-4078-8C39-30938EBC9381}"/>
    <cellStyle name="Normal 8 2 8" xfId="2108" xr:uid="{78AA7EDE-57CC-4666-AE48-5F68F5650F50}"/>
    <cellStyle name="Normal 8 2 8 2" xfId="2109" xr:uid="{A9893876-12FB-4BAA-A961-2D2BAD7671BD}"/>
    <cellStyle name="Normal 8 2 8 3" xfId="3751" xr:uid="{5ED2515D-38FF-4599-8ADA-BD01614FFDDE}"/>
    <cellStyle name="Normal 8 2 8 4" xfId="3752" xr:uid="{AEF41889-933B-49F8-8BAD-0DFBA4C7C06B}"/>
    <cellStyle name="Normal 8 2 9" xfId="2110" xr:uid="{79391BC3-8EFB-4C4A-B884-B31CADD328F6}"/>
    <cellStyle name="Normal 8 3" xfId="154" xr:uid="{58C2DAEA-7C15-4D71-A514-D5B9EC4F2DCB}"/>
    <cellStyle name="Normal 8 3 10" xfId="3753" xr:uid="{3A568C1D-F57C-4A2E-AB68-DD0BB2B779B5}"/>
    <cellStyle name="Normal 8 3 11" xfId="3754" xr:uid="{3A6269AE-636F-48AA-A720-F634F553E287}"/>
    <cellStyle name="Normal 8 3 2" xfId="155" xr:uid="{68757933-BE39-4A2F-974B-A40584F538FB}"/>
    <cellStyle name="Normal 8 3 2 2" xfId="156" xr:uid="{882DCCF8-A7A2-41C9-8FA6-26B44AF1E210}"/>
    <cellStyle name="Normal 8 3 2 2 2" xfId="384" xr:uid="{6482E7AE-9C4E-47DA-83EF-44E716062A79}"/>
    <cellStyle name="Normal 8 3 2 2 2 2" xfId="784" xr:uid="{378CA08E-260C-4C4F-9FF2-272EB929ECBE}"/>
    <cellStyle name="Normal 8 3 2 2 2 2 2" xfId="2111" xr:uid="{9E934649-436B-4D9A-AC00-98AF52833588}"/>
    <cellStyle name="Normal 8 3 2 2 2 2 2 2" xfId="2112" xr:uid="{5090EF4B-4C45-49E0-8DC7-AF4F6C933CDF}"/>
    <cellStyle name="Normal 8 3 2 2 2 2 3" xfId="2113" xr:uid="{4D3B553D-F2BE-4889-87BD-6730F50C8BF4}"/>
    <cellStyle name="Normal 8 3 2 2 2 2 4" xfId="3755" xr:uid="{76088889-3BF6-45A6-AE00-F1B8C2C7C00E}"/>
    <cellStyle name="Normal 8 3 2 2 2 3" xfId="2114" xr:uid="{02A6D34D-58F6-4070-8D41-A4F4E7624C7E}"/>
    <cellStyle name="Normal 8 3 2 2 2 3 2" xfId="2115" xr:uid="{378E2F24-05C9-4735-86A1-8224E9C62E50}"/>
    <cellStyle name="Normal 8 3 2 2 2 3 3" xfId="3756" xr:uid="{9A5F03EE-0B13-43B3-B7DB-BD7F5ED59873}"/>
    <cellStyle name="Normal 8 3 2 2 2 3 4" xfId="3757" xr:uid="{2B46F0C3-02F9-499C-AAD0-79BAC8C9DC67}"/>
    <cellStyle name="Normal 8 3 2 2 2 4" xfId="2116" xr:uid="{3227FFEF-587F-4054-A406-FBEABD0D27A1}"/>
    <cellStyle name="Normal 8 3 2 2 2 5" xfId="3758" xr:uid="{3ECFC0E7-1E83-4B32-80A0-D1FD04399987}"/>
    <cellStyle name="Normal 8 3 2 2 2 6" xfId="3759" xr:uid="{6CF43534-BC9E-4D74-B2F9-713952DB18C1}"/>
    <cellStyle name="Normal 8 3 2 2 3" xfId="785" xr:uid="{D753CE5B-4B35-45AA-88CF-5D923E82A684}"/>
    <cellStyle name="Normal 8 3 2 2 3 2" xfId="2117" xr:uid="{CBE35EF4-7C8A-4800-BED2-C26E3368CE05}"/>
    <cellStyle name="Normal 8 3 2 2 3 2 2" xfId="2118" xr:uid="{FDD62E43-48D6-469F-B4DE-CB4E1C620274}"/>
    <cellStyle name="Normal 8 3 2 2 3 2 3" xfId="3760" xr:uid="{ED21BCF6-18F5-4054-8BC6-A91D07F16C6F}"/>
    <cellStyle name="Normal 8 3 2 2 3 2 4" xfId="3761" xr:uid="{55D47DB2-959F-41EB-A184-86752F2E86B7}"/>
    <cellStyle name="Normal 8 3 2 2 3 3" xfId="2119" xr:uid="{92FFD72B-5EF1-46E9-9DE7-14F608ECEE5C}"/>
    <cellStyle name="Normal 8 3 2 2 3 4" xfId="3762" xr:uid="{8137A320-71B1-4046-8F4A-EEC36B10EB88}"/>
    <cellStyle name="Normal 8 3 2 2 3 5" xfId="3763" xr:uid="{AC7D1F00-BAA6-435C-B6AE-FA10BB407CE5}"/>
    <cellStyle name="Normal 8 3 2 2 4" xfId="2120" xr:uid="{398ABE6B-2991-4C40-AB73-498191BC0B4D}"/>
    <cellStyle name="Normal 8 3 2 2 4 2" xfId="2121" xr:uid="{F97EE266-E7EC-4E89-AEE4-6B546A6EB762}"/>
    <cellStyle name="Normal 8 3 2 2 4 3" xfId="3764" xr:uid="{70374F30-BE5D-4E13-B809-44F073E51129}"/>
    <cellStyle name="Normal 8 3 2 2 4 4" xfId="3765" xr:uid="{CD1C1B81-A31C-45E3-B65E-7C5D07A8A30F}"/>
    <cellStyle name="Normal 8 3 2 2 5" xfId="2122" xr:uid="{21F9F68F-7657-4358-A0AE-DBD6DFE4E16D}"/>
    <cellStyle name="Normal 8 3 2 2 5 2" xfId="3766" xr:uid="{6BF957BF-8FA4-4A7E-9DC8-1EDD1E206E99}"/>
    <cellStyle name="Normal 8 3 2 2 5 3" xfId="3767" xr:uid="{32577DC7-470F-4FC3-9F99-B2D07DA3C5AB}"/>
    <cellStyle name="Normal 8 3 2 2 5 4" xfId="3768" xr:uid="{73B369E0-16F6-4507-9E66-DCD63187C394}"/>
    <cellStyle name="Normal 8 3 2 2 6" xfId="3769" xr:uid="{4093A858-4515-4D3C-8767-F67F6AC18A16}"/>
    <cellStyle name="Normal 8 3 2 2 7" xfId="3770" xr:uid="{641C367A-911F-4C7C-A916-3C044F8CA973}"/>
    <cellStyle name="Normal 8 3 2 2 8" xfId="3771" xr:uid="{178C5120-EB5F-4DA9-83BB-43680CD3C1A0}"/>
    <cellStyle name="Normal 8 3 2 3" xfId="385" xr:uid="{1594B456-55B7-49F0-A664-5CFFD07B4FD4}"/>
    <cellStyle name="Normal 8 3 2 3 2" xfId="786" xr:uid="{2BDB052D-B877-4237-B6A3-910D1C5B90BA}"/>
    <cellStyle name="Normal 8 3 2 3 2 2" xfId="787" xr:uid="{9CA1FD5A-F49C-4873-A962-5FF756B68A43}"/>
    <cellStyle name="Normal 8 3 2 3 2 2 2" xfId="2123" xr:uid="{FCB93DED-B05A-4991-A128-07E43D8C9824}"/>
    <cellStyle name="Normal 8 3 2 3 2 2 2 2" xfId="2124" xr:uid="{9841321A-3E49-4BB7-913A-DA88EBBE7294}"/>
    <cellStyle name="Normal 8 3 2 3 2 2 3" xfId="2125" xr:uid="{656537E1-D83E-4BED-9096-617AE9CCF8AD}"/>
    <cellStyle name="Normal 8 3 2 3 2 3" xfId="2126" xr:uid="{CC525E90-12C5-4D57-833E-18DBF834836F}"/>
    <cellStyle name="Normal 8 3 2 3 2 3 2" xfId="2127" xr:uid="{61AA3121-FC9C-4FDB-B61A-30E7DD05A808}"/>
    <cellStyle name="Normal 8 3 2 3 2 4" xfId="2128" xr:uid="{725BA9EF-0185-4075-ABC1-A6FE3274C384}"/>
    <cellStyle name="Normal 8 3 2 3 3" xfId="788" xr:uid="{A44D6F14-0E3D-46AA-BAC6-E247E15FF086}"/>
    <cellStyle name="Normal 8 3 2 3 3 2" xfId="2129" xr:uid="{640277FC-99A1-4885-A497-3F0BDBAEF788}"/>
    <cellStyle name="Normal 8 3 2 3 3 2 2" xfId="2130" xr:uid="{692678BF-9918-4927-BDF3-738B50E06CA3}"/>
    <cellStyle name="Normal 8 3 2 3 3 3" xfId="2131" xr:uid="{EF688CDF-4C81-432E-AAB0-F843ABD42039}"/>
    <cellStyle name="Normal 8 3 2 3 3 4" xfId="3772" xr:uid="{5ACF9BDA-4ACD-4D57-82DB-1EB5D0D70D63}"/>
    <cellStyle name="Normal 8 3 2 3 4" xfId="2132" xr:uid="{43057A26-C3DD-45E0-96C8-1AD9BB72A4F3}"/>
    <cellStyle name="Normal 8 3 2 3 4 2" xfId="2133" xr:uid="{2102B7A3-18EC-43AB-A9AA-5CA7CD94F959}"/>
    <cellStyle name="Normal 8 3 2 3 5" xfId="2134" xr:uid="{22156621-D1A1-4D85-9227-0DBA84C672BC}"/>
    <cellStyle name="Normal 8 3 2 3 6" xfId="3773" xr:uid="{FC4741A4-34FD-4695-81E8-5CEDEA66A841}"/>
    <cellStyle name="Normal 8 3 2 4" xfId="386" xr:uid="{A0DA1521-3D12-4B4F-8745-3ED3B35E993B}"/>
    <cellStyle name="Normal 8 3 2 4 2" xfId="789" xr:uid="{251561E9-C6A5-40B5-B9BB-5047BA349698}"/>
    <cellStyle name="Normal 8 3 2 4 2 2" xfId="2135" xr:uid="{A9DA1062-291B-43AF-8C16-0EF233071790}"/>
    <cellStyle name="Normal 8 3 2 4 2 2 2" xfId="2136" xr:uid="{D100698D-93A5-4E79-B3EA-1E8013CF385C}"/>
    <cellStyle name="Normal 8 3 2 4 2 3" xfId="2137" xr:uid="{8D8C858B-53BB-4CF0-B82B-ACFAD237EA94}"/>
    <cellStyle name="Normal 8 3 2 4 2 4" xfId="3774" xr:uid="{B1CB0E2D-67AC-4290-B330-7209479AB35D}"/>
    <cellStyle name="Normal 8 3 2 4 3" xfId="2138" xr:uid="{9E406B06-65D7-4009-822A-E4E10D260871}"/>
    <cellStyle name="Normal 8 3 2 4 3 2" xfId="2139" xr:uid="{666F10A4-AE9F-49D8-82C2-AF0C3A8F6084}"/>
    <cellStyle name="Normal 8 3 2 4 4" xfId="2140" xr:uid="{FE2B0B70-040D-4100-8492-44814CD0E30C}"/>
    <cellStyle name="Normal 8 3 2 4 5" xfId="3775" xr:uid="{9D675F8C-11F3-492D-B91D-CD724DBC7D61}"/>
    <cellStyle name="Normal 8 3 2 5" xfId="387" xr:uid="{B83BB728-91B8-4396-98E0-4903B58FB51B}"/>
    <cellStyle name="Normal 8 3 2 5 2" xfId="2141" xr:uid="{4BCDDCA1-E0F5-41C9-9855-B7DDFB2D82F0}"/>
    <cellStyle name="Normal 8 3 2 5 2 2" xfId="2142" xr:uid="{21B224FF-07B4-4D59-A84B-DB3A914BD8BD}"/>
    <cellStyle name="Normal 8 3 2 5 3" xfId="2143" xr:uid="{8C2AD905-5022-418A-A71B-D5151421768D}"/>
    <cellStyle name="Normal 8 3 2 5 4" xfId="3776" xr:uid="{825E1F6A-EEBD-484B-B4E6-F0BB762B4CBA}"/>
    <cellStyle name="Normal 8 3 2 6" xfId="2144" xr:uid="{3A44EE88-3E22-419A-B17C-803A0A1CF323}"/>
    <cellStyle name="Normal 8 3 2 6 2" xfId="2145" xr:uid="{958BB889-F0D8-4F8D-9D5F-578EB7BAA57C}"/>
    <cellStyle name="Normal 8 3 2 6 3" xfId="3777" xr:uid="{13A65A09-5650-482E-8161-CD5F6A33315C}"/>
    <cellStyle name="Normal 8 3 2 6 4" xfId="3778" xr:uid="{6322F7B4-A766-41F5-8160-7E3D73004239}"/>
    <cellStyle name="Normal 8 3 2 7" xfId="2146" xr:uid="{78273126-6511-4A42-BED7-1C493B2B4EB0}"/>
    <cellStyle name="Normal 8 3 2 8" xfId="3779" xr:uid="{B6EB5CF2-2891-465C-BFE5-9DF1B6DA3069}"/>
    <cellStyle name="Normal 8 3 2 9" xfId="3780" xr:uid="{565F55D1-5CAF-40A0-AF8A-DEF7A1EAF042}"/>
    <cellStyle name="Normal 8 3 3" xfId="157" xr:uid="{00C10969-2A4C-4012-B9A2-32D028D7EF21}"/>
    <cellStyle name="Normal 8 3 3 2" xfId="158" xr:uid="{DFA0A124-D2FD-437E-BC76-FCE42EE9D27E}"/>
    <cellStyle name="Normal 8 3 3 2 2" xfId="790" xr:uid="{A3DE927D-6FA0-476F-9687-158BA91E57D6}"/>
    <cellStyle name="Normal 8 3 3 2 2 2" xfId="2147" xr:uid="{B381DC7B-9454-45DB-A765-EB37C3432B75}"/>
    <cellStyle name="Normal 8 3 3 2 2 2 2" xfId="2148" xr:uid="{A8418AA5-97D0-4480-9C67-86A8FECF346F}"/>
    <cellStyle name="Normal 8 3 3 2 2 2 2 2" xfId="4493" xr:uid="{F7DF5315-BAD8-4271-80D4-8CBF826DD818}"/>
    <cellStyle name="Normal 8 3 3 2 2 2 3" xfId="4494" xr:uid="{59958E1B-E46D-4FF7-AC63-1F6BD6B5E7A4}"/>
    <cellStyle name="Normal 8 3 3 2 2 3" xfId="2149" xr:uid="{1A9D5459-3299-4A2C-AE8C-3DFB8B616E72}"/>
    <cellStyle name="Normal 8 3 3 2 2 3 2" xfId="4495" xr:uid="{DC0D807F-8D30-486A-88B0-CC6ABDF7860B}"/>
    <cellStyle name="Normal 8 3 3 2 2 4" xfId="3781" xr:uid="{E86E720E-57C9-4D32-A2B6-BB3A87B25C9A}"/>
    <cellStyle name="Normal 8 3 3 2 3" xfId="2150" xr:uid="{174992AA-18B3-4AD8-99C9-C17CB62ACA07}"/>
    <cellStyle name="Normal 8 3 3 2 3 2" xfId="2151" xr:uid="{2F36A93F-8B85-4A1F-832F-E3585E9BE3B2}"/>
    <cellStyle name="Normal 8 3 3 2 3 2 2" xfId="4496" xr:uid="{1AEB6BC7-86B3-4099-B88C-E5861D08CCEC}"/>
    <cellStyle name="Normal 8 3 3 2 3 3" xfId="3782" xr:uid="{205033CA-075B-47CF-A43C-B83DFF2E4508}"/>
    <cellStyle name="Normal 8 3 3 2 3 4" xfId="3783" xr:uid="{174C1321-B46C-450D-8B6A-A4FE4ADD7C98}"/>
    <cellStyle name="Normal 8 3 3 2 4" xfId="2152" xr:uid="{7F5258B0-4F56-4027-8C0D-53B7F4C8EE1C}"/>
    <cellStyle name="Normal 8 3 3 2 4 2" xfId="4497" xr:uid="{52346A22-298B-49AC-A26E-33A5F41373C6}"/>
    <cellStyle name="Normal 8 3 3 2 5" xfId="3784" xr:uid="{ADD8E820-F983-4D17-A895-C2789DC756B8}"/>
    <cellStyle name="Normal 8 3 3 2 6" xfId="3785" xr:uid="{43E1A36F-42DB-416A-AEA7-0ACAB89F5651}"/>
    <cellStyle name="Normal 8 3 3 3" xfId="388" xr:uid="{5D5B5B75-AC97-4B9E-B8F0-772A9F774819}"/>
    <cellStyle name="Normal 8 3 3 3 2" xfId="2153" xr:uid="{7E571446-929A-40A4-B778-930D91530826}"/>
    <cellStyle name="Normal 8 3 3 3 2 2" xfId="2154" xr:uid="{4D890911-6BAE-4A7C-9DF1-4D35A703F241}"/>
    <cellStyle name="Normal 8 3 3 3 2 2 2" xfId="4498" xr:uid="{EF555554-3304-4305-9EA8-992BC21CD758}"/>
    <cellStyle name="Normal 8 3 3 3 2 3" xfId="3786" xr:uid="{BF9348CA-8DBC-4A7E-8EC6-53833C73B644}"/>
    <cellStyle name="Normal 8 3 3 3 2 4" xfId="3787" xr:uid="{6D813B59-4381-4125-8C28-BBCE7E970DDD}"/>
    <cellStyle name="Normal 8 3 3 3 3" xfId="2155" xr:uid="{BD400A3B-5138-4611-9F6F-DBA6095BC2E6}"/>
    <cellStyle name="Normal 8 3 3 3 3 2" xfId="4499" xr:uid="{521E18DA-6A04-49A0-99B0-B6E675422B11}"/>
    <cellStyle name="Normal 8 3 3 3 4" xfId="3788" xr:uid="{031B6FF2-7F6F-472D-B03D-9D5C43BED6B5}"/>
    <cellStyle name="Normal 8 3 3 3 5" xfId="3789" xr:uid="{44C89405-F3E6-49E8-80CE-BCAE2DA8F5C6}"/>
    <cellStyle name="Normal 8 3 3 4" xfId="2156" xr:uid="{58909434-EDA4-4A07-B5C3-2E1215BE7DAA}"/>
    <cellStyle name="Normal 8 3 3 4 2" xfId="2157" xr:uid="{F9C35242-321B-4BEA-94F7-088C96BC8406}"/>
    <cellStyle name="Normal 8 3 3 4 2 2" xfId="4500" xr:uid="{3AE3661C-B6D5-46E8-BC2D-9A56DDDC4017}"/>
    <cellStyle name="Normal 8 3 3 4 3" xfId="3790" xr:uid="{6F9432A6-5E5F-474A-9F10-CBB1E6CFED2C}"/>
    <cellStyle name="Normal 8 3 3 4 4" xfId="3791" xr:uid="{421166BB-3B2E-40C7-AC4C-577B311D7A7A}"/>
    <cellStyle name="Normal 8 3 3 5" xfId="2158" xr:uid="{77D9424D-2B8A-4A94-A6E4-080A43DD16A7}"/>
    <cellStyle name="Normal 8 3 3 5 2" xfId="3792" xr:uid="{813B003F-082E-4F95-A084-CBF68308B243}"/>
    <cellStyle name="Normal 8 3 3 5 3" xfId="3793" xr:uid="{AEE01AF0-2826-4B16-B276-563DAE8E7BAD}"/>
    <cellStyle name="Normal 8 3 3 5 4" xfId="3794" xr:uid="{2D36FC39-CDF6-4787-AF0A-1669ABD7C800}"/>
    <cellStyle name="Normal 8 3 3 6" xfId="3795" xr:uid="{03483C3F-4EC2-47C0-AE03-5793829AF412}"/>
    <cellStyle name="Normal 8 3 3 7" xfId="3796" xr:uid="{6AF0B499-CE0A-4C5E-8C6B-1E0007C30117}"/>
    <cellStyle name="Normal 8 3 3 8" xfId="3797" xr:uid="{B2486E9C-C701-4326-AF94-46B50DFB0119}"/>
    <cellStyle name="Normal 8 3 4" xfId="159" xr:uid="{C887ABE5-D06B-41E6-95D4-C4D642AB067B}"/>
    <cellStyle name="Normal 8 3 4 2" xfId="791" xr:uid="{236E9607-0477-4778-A336-84FCBF866DE9}"/>
    <cellStyle name="Normal 8 3 4 2 2" xfId="792" xr:uid="{9C2B0967-B8EC-40EC-930F-EC1A3BFC95FE}"/>
    <cellStyle name="Normal 8 3 4 2 2 2" xfId="2159" xr:uid="{1A75D342-ED81-49C2-971C-884BE08CD8E6}"/>
    <cellStyle name="Normal 8 3 4 2 2 2 2" xfId="2160" xr:uid="{B072DF67-0AD3-4D09-880F-B4FEE61BADB1}"/>
    <cellStyle name="Normal 8 3 4 2 2 3" xfId="2161" xr:uid="{8961AAA3-045C-4DE2-8812-C28AF9E583B5}"/>
    <cellStyle name="Normal 8 3 4 2 2 4" xfId="3798" xr:uid="{48C28491-B894-4EEE-AADF-64D002938161}"/>
    <cellStyle name="Normal 8 3 4 2 3" xfId="2162" xr:uid="{BDB9F7C9-4C3C-46A6-9262-6DDEC60C2C85}"/>
    <cellStyle name="Normal 8 3 4 2 3 2" xfId="2163" xr:uid="{406922D2-6E34-4A7D-8992-02228A6C1D55}"/>
    <cellStyle name="Normal 8 3 4 2 4" xfId="2164" xr:uid="{E5684485-9835-4649-9F33-808499CA28C2}"/>
    <cellStyle name="Normal 8 3 4 2 5" xfId="3799" xr:uid="{4DD542CA-4D5A-4968-B6E6-E199DBE6A20D}"/>
    <cellStyle name="Normal 8 3 4 3" xfId="793" xr:uid="{4DA9EAF9-DD6B-4775-83BA-1130C7F1160E}"/>
    <cellStyle name="Normal 8 3 4 3 2" xfId="2165" xr:uid="{36829274-18F5-42CA-8735-D4D012EC32D5}"/>
    <cellStyle name="Normal 8 3 4 3 2 2" xfId="2166" xr:uid="{B7CBE374-90D6-48AA-BB68-0856ECB1563D}"/>
    <cellStyle name="Normal 8 3 4 3 3" xfId="2167" xr:uid="{6020F55F-8C55-479F-8A1D-F03A6FC5A933}"/>
    <cellStyle name="Normal 8 3 4 3 4" xfId="3800" xr:uid="{FE631E54-03AA-430C-8384-9F7E89A3F010}"/>
    <cellStyle name="Normal 8 3 4 4" xfId="2168" xr:uid="{F429FEF8-ED5B-48E5-AFA9-2AA327FE409B}"/>
    <cellStyle name="Normal 8 3 4 4 2" xfId="2169" xr:uid="{E1704B83-4D0B-424D-BFE2-84F54AE4D4AA}"/>
    <cellStyle name="Normal 8 3 4 4 3" xfId="3801" xr:uid="{113A6F8E-DF3A-4E05-89CA-7242E92950BB}"/>
    <cellStyle name="Normal 8 3 4 4 4" xfId="3802" xr:uid="{1916098D-EA80-45E8-BC72-347AA3B2EC46}"/>
    <cellStyle name="Normal 8 3 4 5" xfId="2170" xr:uid="{6F5EFA03-B6E6-4CA5-B05A-CB115B3A9847}"/>
    <cellStyle name="Normal 8 3 4 6" xfId="3803" xr:uid="{0643C044-2519-4CAD-BD57-99057558BC88}"/>
    <cellStyle name="Normal 8 3 4 7" xfId="3804" xr:uid="{9BE93418-6D6C-4A92-9676-9C767B7D7E03}"/>
    <cellStyle name="Normal 8 3 5" xfId="389" xr:uid="{57956A01-6EA8-44C1-871E-C18E2C0554AE}"/>
    <cellStyle name="Normal 8 3 5 2" xfId="794" xr:uid="{709E4340-CEA6-4E21-A7C5-51C5BAB10115}"/>
    <cellStyle name="Normal 8 3 5 2 2" xfId="2171" xr:uid="{07CF71CD-F77F-4B39-919B-0DD98B26EA3D}"/>
    <cellStyle name="Normal 8 3 5 2 2 2" xfId="2172" xr:uid="{529C7B2F-E688-43A3-95D3-AF4C30452D9D}"/>
    <cellStyle name="Normal 8 3 5 2 3" xfId="2173" xr:uid="{A9F48E87-0897-4BEF-8B25-C2E29E525D27}"/>
    <cellStyle name="Normal 8 3 5 2 4" xfId="3805" xr:uid="{061A6F48-9CC7-449B-AB00-5B8A753626B1}"/>
    <cellStyle name="Normal 8 3 5 3" xfId="2174" xr:uid="{C486F484-326E-41DE-ABFE-564E3C19CE59}"/>
    <cellStyle name="Normal 8 3 5 3 2" xfId="2175" xr:uid="{5DEC928F-1A5A-4A5D-8933-E7C487B3680B}"/>
    <cellStyle name="Normal 8 3 5 3 3" xfId="3806" xr:uid="{CF9BA584-C2D6-42F3-9BDE-3CE5C5DD559B}"/>
    <cellStyle name="Normal 8 3 5 3 4" xfId="3807" xr:uid="{24190416-E5F2-4292-BE4E-325A295C832E}"/>
    <cellStyle name="Normal 8 3 5 4" xfId="2176" xr:uid="{AE21692F-3F7A-439B-8C8F-F690794CE0C5}"/>
    <cellStyle name="Normal 8 3 5 5" xfId="3808" xr:uid="{6CD8D1F5-56C9-49CC-8681-2E82ED5AB56F}"/>
    <cellStyle name="Normal 8 3 5 6" xfId="3809" xr:uid="{66FC1CAD-9FBC-44C4-83D6-C8B6307045B4}"/>
    <cellStyle name="Normal 8 3 6" xfId="390" xr:uid="{AFEF382D-AE4D-4DF3-A7CD-DF881F808776}"/>
    <cellStyle name="Normal 8 3 6 2" xfId="2177" xr:uid="{8585AC0F-F45F-47E4-9E33-F519C570A8C4}"/>
    <cellStyle name="Normal 8 3 6 2 2" xfId="2178" xr:uid="{ACBDEB9E-69FA-4415-B710-2B3A90C71D85}"/>
    <cellStyle name="Normal 8 3 6 2 3" xfId="3810" xr:uid="{EC0023E0-B8D5-49C1-A195-BD4E5E4D22F8}"/>
    <cellStyle name="Normal 8 3 6 2 4" xfId="3811" xr:uid="{A1D2CCAB-ECA2-407D-B89C-4F383A518DDE}"/>
    <cellStyle name="Normal 8 3 6 3" xfId="2179" xr:uid="{AFD694CF-AD38-4AA5-96D0-8AAB022593D5}"/>
    <cellStyle name="Normal 8 3 6 4" xfId="3812" xr:uid="{FE42884E-B771-4A66-AB55-B636AD77D85D}"/>
    <cellStyle name="Normal 8 3 6 5" xfId="3813" xr:uid="{E6C90ACA-1505-40EA-982F-AD392FB5582C}"/>
    <cellStyle name="Normal 8 3 7" xfId="2180" xr:uid="{46F45061-8B3D-4DAF-B6D6-7AC30A1F3A4A}"/>
    <cellStyle name="Normal 8 3 7 2" xfId="2181" xr:uid="{CEDB657D-15CB-4AAD-8CAB-10779D3E16DE}"/>
    <cellStyle name="Normal 8 3 7 3" xfId="3814" xr:uid="{8C4A52F0-18FB-4C9C-9D36-AC52DB59C48D}"/>
    <cellStyle name="Normal 8 3 7 4" xfId="3815" xr:uid="{BD712821-65EA-48EB-BA34-55620789630E}"/>
    <cellStyle name="Normal 8 3 8" xfId="2182" xr:uid="{717F8EA2-E27D-4CE5-8D04-2B3FB9C2B7C9}"/>
    <cellStyle name="Normal 8 3 8 2" xfId="3816" xr:uid="{E68A0D9B-556F-4A40-A540-AD1B8E75929E}"/>
    <cellStyle name="Normal 8 3 8 3" xfId="3817" xr:uid="{B2D0614F-5065-41DB-AC92-107FDC50DAFB}"/>
    <cellStyle name="Normal 8 3 8 4" xfId="3818" xr:uid="{5D5A687B-395E-4DDB-86F2-6BA786E5F850}"/>
    <cellStyle name="Normal 8 3 9" xfId="3819" xr:uid="{EFDDD05C-6D1D-4524-B4D8-C6B30D64FCC4}"/>
    <cellStyle name="Normal 8 4" xfId="160" xr:uid="{A3044DC7-3A07-446F-97C3-7CB4C021ABD1}"/>
    <cellStyle name="Normal 8 4 10" xfId="3820" xr:uid="{BD31D291-A644-4017-BC59-98BBDC0BB90B}"/>
    <cellStyle name="Normal 8 4 11" xfId="3821" xr:uid="{7AD294C3-65E0-4445-9352-2D2E88CFCAB7}"/>
    <cellStyle name="Normal 8 4 2" xfId="161" xr:uid="{0966CF6E-506D-4279-BDED-0E9BD49578A4}"/>
    <cellStyle name="Normal 8 4 2 2" xfId="391" xr:uid="{68B1C460-9408-421D-9C89-4C7488382D44}"/>
    <cellStyle name="Normal 8 4 2 2 2" xfId="795" xr:uid="{7B9AB40C-25DA-47F1-A2A2-6E2AFDE3AC9E}"/>
    <cellStyle name="Normal 8 4 2 2 2 2" xfId="796" xr:uid="{004CE047-0C5D-428E-9958-4F364A17D9A2}"/>
    <cellStyle name="Normal 8 4 2 2 2 2 2" xfId="2183" xr:uid="{854D1576-3F5E-430E-89C5-460A2B583B4C}"/>
    <cellStyle name="Normal 8 4 2 2 2 2 2 2" xfId="5358" xr:uid="{2B1A65FE-5DD7-4F4E-BADE-ED383ED48145}"/>
    <cellStyle name="Normal 8 4 2 2 2 2 3" xfId="3822" xr:uid="{1075524E-9800-43F8-9C40-7AD68C624CBD}"/>
    <cellStyle name="Normal 8 4 2 2 2 2 4" xfId="3823" xr:uid="{23710D97-7FCD-4572-8B3A-C488F2A10E98}"/>
    <cellStyle name="Normal 8 4 2 2 2 3" xfId="2184" xr:uid="{E4A95600-A538-434C-8EF0-6C84FECF48F3}"/>
    <cellStyle name="Normal 8 4 2 2 2 3 2" xfId="3824" xr:uid="{9D3DA95C-75A2-4D3E-8C09-E2C42D2693AD}"/>
    <cellStyle name="Normal 8 4 2 2 2 3 3" xfId="3825" xr:uid="{641D9405-E094-4763-A790-6A93D345DD50}"/>
    <cellStyle name="Normal 8 4 2 2 2 3 4" xfId="3826" xr:uid="{3CB3A955-B0E1-4ECC-B458-2850C2138D2E}"/>
    <cellStyle name="Normal 8 4 2 2 2 4" xfId="3827" xr:uid="{F0D4C0D5-4516-4CAD-8300-804C21DB5520}"/>
    <cellStyle name="Normal 8 4 2 2 2 5" xfId="3828" xr:uid="{9997571C-E4D8-49EC-8B74-8FE16EA31411}"/>
    <cellStyle name="Normal 8 4 2 2 2 6" xfId="3829" xr:uid="{150DF561-2BD7-4A93-B4D2-7FAA680408B4}"/>
    <cellStyle name="Normal 8 4 2 2 3" xfId="797" xr:uid="{069E1C7B-B8F1-47B1-8AF5-C843B38FEB87}"/>
    <cellStyle name="Normal 8 4 2 2 3 2" xfId="2185" xr:uid="{F4DC4D97-E7D4-495F-888B-FB0BC6526852}"/>
    <cellStyle name="Normal 8 4 2 2 3 2 2" xfId="3830" xr:uid="{08C108FB-A21F-47B2-8D28-81EADB17BD86}"/>
    <cellStyle name="Normal 8 4 2 2 3 2 3" xfId="3831" xr:uid="{526E9C82-EF4E-4440-815D-8701DBDDE731}"/>
    <cellStyle name="Normal 8 4 2 2 3 2 4" xfId="3832" xr:uid="{6F6B0A8A-1FD9-4813-80EB-0090F4933F83}"/>
    <cellStyle name="Normal 8 4 2 2 3 3" xfId="3833" xr:uid="{E94F161C-22EB-491F-8910-19B1CEA5B6E0}"/>
    <cellStyle name="Normal 8 4 2 2 3 4" xfId="3834" xr:uid="{92FEF886-764C-42C4-A2BA-1F26A5990FE5}"/>
    <cellStyle name="Normal 8 4 2 2 3 5" xfId="3835" xr:uid="{4264F4C9-9B4B-45A4-A1F7-500707EBFBCD}"/>
    <cellStyle name="Normal 8 4 2 2 4" xfId="2186" xr:uid="{2FB192A1-A4CE-48D0-909B-4B5FE9D27FD4}"/>
    <cellStyle name="Normal 8 4 2 2 4 2" xfId="3836" xr:uid="{93193981-4BF0-415F-98E7-2D3AECEEE206}"/>
    <cellStyle name="Normal 8 4 2 2 4 3" xfId="3837" xr:uid="{F5128453-820C-4CF1-BA99-B3B03997B686}"/>
    <cellStyle name="Normal 8 4 2 2 4 4" xfId="3838" xr:uid="{64B5F468-BFF9-4342-8961-F8A35273CE58}"/>
    <cellStyle name="Normal 8 4 2 2 5" xfId="3839" xr:uid="{34248608-53D1-4FEE-8C30-AEFF7DE0D1A2}"/>
    <cellStyle name="Normal 8 4 2 2 5 2" xfId="3840" xr:uid="{384AF825-1B45-4339-9759-C7A2CDBA55A5}"/>
    <cellStyle name="Normal 8 4 2 2 5 3" xfId="3841" xr:uid="{E24CD30D-44C7-4824-A9C5-D71CB7240DD3}"/>
    <cellStyle name="Normal 8 4 2 2 5 4" xfId="3842" xr:uid="{8F5ECC28-909B-47E5-B6E8-E3D9E8AF21ED}"/>
    <cellStyle name="Normal 8 4 2 2 6" xfId="3843" xr:uid="{67793FE8-E3C9-461D-96F2-98A794E7D5F3}"/>
    <cellStyle name="Normal 8 4 2 2 7" xfId="3844" xr:uid="{2395130F-DA44-4A0D-A9AA-D0AB33710E7E}"/>
    <cellStyle name="Normal 8 4 2 2 8" xfId="3845" xr:uid="{479F91FD-B311-454A-8F2D-2299396AF2AB}"/>
    <cellStyle name="Normal 8 4 2 3" xfId="798" xr:uid="{DDA8F41D-8F7E-4484-902E-2640BAFCCA52}"/>
    <cellStyle name="Normal 8 4 2 3 2" xfId="799" xr:uid="{9ED9283B-9D62-4F8E-9FAF-BDA730AC4D4C}"/>
    <cellStyle name="Normal 8 4 2 3 2 2" xfId="800" xr:uid="{E8C94187-D388-48C1-ADEB-6E8760D9C0D2}"/>
    <cellStyle name="Normal 8 4 2 3 2 2 2" xfId="5359" xr:uid="{4401EB55-26B3-46BE-85EC-CC159740ADF4}"/>
    <cellStyle name="Normal 8 4 2 3 2 3" xfId="3846" xr:uid="{77B771BF-8B72-4624-9FA4-093F72C31EBB}"/>
    <cellStyle name="Normal 8 4 2 3 2 4" xfId="3847" xr:uid="{E9B34726-CC61-4C84-B183-719F2D69EA39}"/>
    <cellStyle name="Normal 8 4 2 3 3" xfId="801" xr:uid="{7DA03F6C-1D79-4119-9BBE-08B2E753A92F}"/>
    <cellStyle name="Normal 8 4 2 3 3 2" xfId="3848" xr:uid="{53592E27-0E44-4495-AFF1-ECF24B93BB86}"/>
    <cellStyle name="Normal 8 4 2 3 3 3" xfId="3849" xr:uid="{009D80E4-F6B1-4E62-BF00-089FDC72E09D}"/>
    <cellStyle name="Normal 8 4 2 3 3 4" xfId="3850" xr:uid="{CFAF54FD-79AF-4405-A263-A2DDC77F6F79}"/>
    <cellStyle name="Normal 8 4 2 3 4" xfId="3851" xr:uid="{83B71554-A7E0-48C6-902C-2F7912005075}"/>
    <cellStyle name="Normal 8 4 2 3 5" xfId="3852" xr:uid="{B20C930B-4C52-4E76-B9CE-52DC090DC575}"/>
    <cellStyle name="Normal 8 4 2 3 6" xfId="3853" xr:uid="{93444CC4-0223-4A6C-A0B1-425BFA08D6A6}"/>
    <cellStyle name="Normal 8 4 2 4" xfId="802" xr:uid="{EBC5C37E-3D9C-4C3E-901D-2DBC20F2672E}"/>
    <cellStyle name="Normal 8 4 2 4 2" xfId="803" xr:uid="{756D07B8-D5F9-463F-81C1-53CF90EB64A6}"/>
    <cellStyle name="Normal 8 4 2 4 2 2" xfId="3854" xr:uid="{2BD7663F-31E8-4696-8DBD-9046AD7C6DF0}"/>
    <cellStyle name="Normal 8 4 2 4 2 3" xfId="3855" xr:uid="{24A8FAC4-33CA-41DD-B041-57E28653C030}"/>
    <cellStyle name="Normal 8 4 2 4 2 4" xfId="3856" xr:uid="{DF51B64D-9F4A-4138-9C56-964FA743EB4C}"/>
    <cellStyle name="Normal 8 4 2 4 3" xfId="3857" xr:uid="{BB10AA2A-C2C5-4252-AFE9-6207944BBB21}"/>
    <cellStyle name="Normal 8 4 2 4 4" xfId="3858" xr:uid="{9B91A122-8519-4422-A4B8-156A5BF3A5F4}"/>
    <cellStyle name="Normal 8 4 2 4 5" xfId="3859" xr:uid="{5B9AD32B-B640-4F12-987A-85281FA42902}"/>
    <cellStyle name="Normal 8 4 2 5" xfId="804" xr:uid="{5AB13DB4-7DF4-4943-95F7-79A8AD0EF31E}"/>
    <cellStyle name="Normal 8 4 2 5 2" xfId="3860" xr:uid="{16DFBD23-3F46-4D57-BADF-44C21BC66C48}"/>
    <cellStyle name="Normal 8 4 2 5 3" xfId="3861" xr:uid="{3A2000A2-68AC-4ACD-8A15-F416D8002856}"/>
    <cellStyle name="Normal 8 4 2 5 4" xfId="3862" xr:uid="{C09A196C-7637-4F1D-8D54-CE9DE93A52DA}"/>
    <cellStyle name="Normal 8 4 2 6" xfId="3863" xr:uid="{59FA29BA-6445-4EA3-9791-E268E7C2CC99}"/>
    <cellStyle name="Normal 8 4 2 6 2" xfId="3864" xr:uid="{5D984A08-AEE3-4FFA-8C87-ED336F58D73F}"/>
    <cellStyle name="Normal 8 4 2 6 3" xfId="3865" xr:uid="{7ECD5507-7BD8-4C1E-8D66-F28F9575FFF9}"/>
    <cellStyle name="Normal 8 4 2 6 4" xfId="3866" xr:uid="{0EF237E2-D6BD-4041-AEF3-205CE63DE632}"/>
    <cellStyle name="Normal 8 4 2 7" xfId="3867" xr:uid="{F9A0D722-4346-401D-A8D7-1B3C29CDE43D}"/>
    <cellStyle name="Normal 8 4 2 8" xfId="3868" xr:uid="{6A2541F3-F550-46E4-9363-515807A640C8}"/>
    <cellStyle name="Normal 8 4 2 9" xfId="3869" xr:uid="{790251B8-AAA3-4F98-8163-1A22A2FE5DD4}"/>
    <cellStyle name="Normal 8 4 3" xfId="392" xr:uid="{A3565EE8-BEDC-43BC-86AF-356C7DD8DC4D}"/>
    <cellStyle name="Normal 8 4 3 2" xfId="805" xr:uid="{E07416BC-7B05-4F05-8B58-A9DF2B31AD44}"/>
    <cellStyle name="Normal 8 4 3 2 2" xfId="806" xr:uid="{FA255330-B430-467C-B273-8483E8A73124}"/>
    <cellStyle name="Normal 8 4 3 2 2 2" xfId="2187" xr:uid="{A29FA4EC-DB5B-48B6-A86C-FF51E63E2847}"/>
    <cellStyle name="Normal 8 4 3 2 2 2 2" xfId="2188" xr:uid="{9C072C4F-4890-4A79-8ECB-F8F24BFAFE8B}"/>
    <cellStyle name="Normal 8 4 3 2 2 3" xfId="2189" xr:uid="{94A30BD6-C012-4280-9E5C-664E1D225775}"/>
    <cellStyle name="Normal 8 4 3 2 2 4" xfId="3870" xr:uid="{50824900-3FEF-4EFA-897A-A7FBB0020DE1}"/>
    <cellStyle name="Normal 8 4 3 2 3" xfId="2190" xr:uid="{6F375118-25FE-4593-8C1A-21B73410061B}"/>
    <cellStyle name="Normal 8 4 3 2 3 2" xfId="2191" xr:uid="{78FA9B68-5DBD-4F6B-95D7-A766DCBAA5BD}"/>
    <cellStyle name="Normal 8 4 3 2 3 3" xfId="3871" xr:uid="{9F923BCE-9837-4E91-B297-EDAAFE6F571E}"/>
    <cellStyle name="Normal 8 4 3 2 3 4" xfId="3872" xr:uid="{617114F3-FE38-47D4-91B2-62A1A1DE6D94}"/>
    <cellStyle name="Normal 8 4 3 2 4" xfId="2192" xr:uid="{BD4010E2-142C-45CE-AC89-BFB88BD0CFF0}"/>
    <cellStyle name="Normal 8 4 3 2 5" xfId="3873" xr:uid="{FC49059B-9251-4958-A571-C41F99656E53}"/>
    <cellStyle name="Normal 8 4 3 2 6" xfId="3874" xr:uid="{EE6EB507-82DD-4D66-9B18-D4BB09DA2D44}"/>
    <cellStyle name="Normal 8 4 3 3" xfId="807" xr:uid="{435175E1-17FF-42E4-8EFC-74AFC33E96F2}"/>
    <cellStyle name="Normal 8 4 3 3 2" xfId="2193" xr:uid="{643882F5-05BE-4006-970A-ED60E52C17EF}"/>
    <cellStyle name="Normal 8 4 3 3 2 2" xfId="2194" xr:uid="{0F1CB858-0E6D-40E9-ADCE-F55B98E7CF99}"/>
    <cellStyle name="Normal 8 4 3 3 2 3" xfId="3875" xr:uid="{CC4029EB-8686-4BF4-B73B-E3E42031422A}"/>
    <cellStyle name="Normal 8 4 3 3 2 4" xfId="3876" xr:uid="{D8130FCB-D9C8-4274-8826-3EB9795AF14A}"/>
    <cellStyle name="Normal 8 4 3 3 3" xfId="2195" xr:uid="{1579F6B4-92A0-4983-AB69-FE233D4C4FD1}"/>
    <cellStyle name="Normal 8 4 3 3 4" xfId="3877" xr:uid="{18880159-BA42-4E1B-81EB-0B6785D7521E}"/>
    <cellStyle name="Normal 8 4 3 3 5" xfId="3878" xr:uid="{CA661DE1-2EBE-4390-94C8-B271E2082CBE}"/>
    <cellStyle name="Normal 8 4 3 4" xfId="2196" xr:uid="{C0702858-0CF9-46D6-9AF0-0FC28CA168E4}"/>
    <cellStyle name="Normal 8 4 3 4 2" xfId="2197" xr:uid="{EEA6E71F-9CC7-48D4-B843-68A81228DBDF}"/>
    <cellStyle name="Normal 8 4 3 4 3" xfId="3879" xr:uid="{6191640B-6533-47EB-B257-AEA59F2F478B}"/>
    <cellStyle name="Normal 8 4 3 4 4" xfId="3880" xr:uid="{5A7985B0-342D-4A1F-B14D-F1BE0EB80721}"/>
    <cellStyle name="Normal 8 4 3 5" xfId="2198" xr:uid="{441236DD-E960-45AB-8A75-9AF34A8AA2EE}"/>
    <cellStyle name="Normal 8 4 3 5 2" xfId="3881" xr:uid="{CD9319AB-F53E-4A0E-90D6-A3C7DADDFF04}"/>
    <cellStyle name="Normal 8 4 3 5 3" xfId="3882" xr:uid="{D6F48A72-1874-4338-AD06-1F8B7738EFEF}"/>
    <cellStyle name="Normal 8 4 3 5 4" xfId="3883" xr:uid="{4EF761DC-66D4-43BA-81F1-2D9D0365E26E}"/>
    <cellStyle name="Normal 8 4 3 6" xfId="3884" xr:uid="{90365C42-234B-4B2F-9C27-654DB07E1703}"/>
    <cellStyle name="Normal 8 4 3 7" xfId="3885" xr:uid="{83E940E8-AE78-4D0C-AC33-D7B96957739E}"/>
    <cellStyle name="Normal 8 4 3 8" xfId="3886" xr:uid="{D7A9B79C-E671-492A-8FA8-D7BEFEFEA5E8}"/>
    <cellStyle name="Normal 8 4 4" xfId="393" xr:uid="{6E273E05-5323-4A31-945C-6234F4543578}"/>
    <cellStyle name="Normal 8 4 4 2" xfId="808" xr:uid="{7A04AB6A-16CF-480A-BE18-0DD36670C119}"/>
    <cellStyle name="Normal 8 4 4 2 2" xfId="809" xr:uid="{58DDD9C6-902F-43B7-9F04-882B3047777F}"/>
    <cellStyle name="Normal 8 4 4 2 2 2" xfId="2199" xr:uid="{5A71EF39-9928-4F72-AF34-780E5E186770}"/>
    <cellStyle name="Normal 8 4 4 2 2 3" xfId="3887" xr:uid="{DDBFC234-6606-4DEE-86F7-606C2FC9BB96}"/>
    <cellStyle name="Normal 8 4 4 2 2 4" xfId="3888" xr:uid="{65346D52-30B9-4B89-9A73-5A6D54A21450}"/>
    <cellStyle name="Normal 8 4 4 2 3" xfId="2200" xr:uid="{C8CA9AE3-4B97-4549-8097-4A3D9E44B0C3}"/>
    <cellStyle name="Normal 8 4 4 2 4" xfId="3889" xr:uid="{82BCD163-16CB-4A73-A026-E8B72DA67A9B}"/>
    <cellStyle name="Normal 8 4 4 2 5" xfId="3890" xr:uid="{ECD3CA0D-ABA3-424B-BFEB-1B5120C569A2}"/>
    <cellStyle name="Normal 8 4 4 3" xfId="810" xr:uid="{F3D42FA4-4430-45FB-A825-E4483CAB4EA3}"/>
    <cellStyle name="Normal 8 4 4 3 2" xfId="2201" xr:uid="{7D1F5712-1AAF-40A3-947C-C22DCC796D55}"/>
    <cellStyle name="Normal 8 4 4 3 3" xfId="3891" xr:uid="{EFE9329C-BCE7-440F-A9D3-5B5C73C14A7A}"/>
    <cellStyle name="Normal 8 4 4 3 4" xfId="3892" xr:uid="{EC56D6C8-73A4-4825-A67B-5D8CCF4AD1A6}"/>
    <cellStyle name="Normal 8 4 4 4" xfId="2202" xr:uid="{A3F5C49A-03F2-44C0-961F-24185F57554D}"/>
    <cellStyle name="Normal 8 4 4 4 2" xfId="3893" xr:uid="{16914B24-2C6B-4875-8E5F-78161EA0C532}"/>
    <cellStyle name="Normal 8 4 4 4 3" xfId="3894" xr:uid="{04E03437-6758-4553-A4A2-00F6BC95EEAA}"/>
    <cellStyle name="Normal 8 4 4 4 4" xfId="3895" xr:uid="{4EB5D653-9413-4758-BE28-43ED1633353B}"/>
    <cellStyle name="Normal 8 4 4 5" xfId="3896" xr:uid="{AE40C9F1-B329-482C-A1CA-9A6039F9D95A}"/>
    <cellStyle name="Normal 8 4 4 6" xfId="3897" xr:uid="{85F46580-FE65-4C81-AAF7-E65A3FFF3B34}"/>
    <cellStyle name="Normal 8 4 4 7" xfId="3898" xr:uid="{C59B1E13-0D9F-4EC4-A9B8-493A9D92B71D}"/>
    <cellStyle name="Normal 8 4 5" xfId="394" xr:uid="{066A2338-60B0-4F85-BCDA-86A6E2EDFE85}"/>
    <cellStyle name="Normal 8 4 5 2" xfId="811" xr:uid="{0C7F42C0-1595-4846-B15B-59138294A217}"/>
    <cellStyle name="Normal 8 4 5 2 2" xfId="2203" xr:uid="{C70C756A-7C9F-4A2C-A367-9E94038021E1}"/>
    <cellStyle name="Normal 8 4 5 2 3" xfId="3899" xr:uid="{FBC3911C-159D-44BE-B04E-31AADF40941D}"/>
    <cellStyle name="Normal 8 4 5 2 4" xfId="3900" xr:uid="{5F9B1BBD-E51B-4C75-9B60-C2D6BD5931B8}"/>
    <cellStyle name="Normal 8 4 5 3" xfId="2204" xr:uid="{CCBF4EB9-A5EC-42A8-A09E-9366547F1413}"/>
    <cellStyle name="Normal 8 4 5 3 2" xfId="3901" xr:uid="{AB7AAA1D-6882-4940-A112-3ADF0D170887}"/>
    <cellStyle name="Normal 8 4 5 3 3" xfId="3902" xr:uid="{B842FDBC-96FD-40ED-AC78-728681AD228B}"/>
    <cellStyle name="Normal 8 4 5 3 4" xfId="3903" xr:uid="{06E8026F-BE2D-469E-8C0D-AD28F451A90E}"/>
    <cellStyle name="Normal 8 4 5 4" xfId="3904" xr:uid="{1FDE9587-EC34-400D-AC1A-E320E3868842}"/>
    <cellStyle name="Normal 8 4 5 5" xfId="3905" xr:uid="{54C377A4-25BC-456F-A2AB-D080A1F96956}"/>
    <cellStyle name="Normal 8 4 5 6" xfId="3906" xr:uid="{1D98D1B5-9B8F-4C6D-BE0C-ACEAAB6370A6}"/>
    <cellStyle name="Normal 8 4 6" xfId="812" xr:uid="{1F1CD934-B80F-414E-9E2F-26B14B65BA95}"/>
    <cellStyle name="Normal 8 4 6 2" xfId="2205" xr:uid="{CFC0DC73-E48F-4281-ACE1-5BF4ACDA4E2C}"/>
    <cellStyle name="Normal 8 4 6 2 2" xfId="3907" xr:uid="{D82342DA-F05A-4D14-A8F8-CF9C4CC245EC}"/>
    <cellStyle name="Normal 8 4 6 2 3" xfId="3908" xr:uid="{AAC9F3E0-E359-4E9F-A789-A427C20EA6D3}"/>
    <cellStyle name="Normal 8 4 6 2 4" xfId="3909" xr:uid="{445DE020-94FB-441D-BC9E-5D4C4C2A54FF}"/>
    <cellStyle name="Normal 8 4 6 3" xfId="3910" xr:uid="{17691AE7-10E2-4AD8-A589-36F8924C0ED1}"/>
    <cellStyle name="Normal 8 4 6 4" xfId="3911" xr:uid="{2913E62A-DA54-4CD6-967F-B7CC2802E935}"/>
    <cellStyle name="Normal 8 4 6 5" xfId="3912" xr:uid="{CA7738B1-9648-4F7F-8BDC-945D43147E5D}"/>
    <cellStyle name="Normal 8 4 7" xfId="2206" xr:uid="{90B21623-22C1-4B11-90A9-D6B2843B6D5A}"/>
    <cellStyle name="Normal 8 4 7 2" xfId="3913" xr:uid="{33C9E3AE-08FB-4AF6-9393-F56F169D6B2A}"/>
    <cellStyle name="Normal 8 4 7 3" xfId="3914" xr:uid="{9A2EA339-8A66-4EC6-B5DE-B45FC68BC53F}"/>
    <cellStyle name="Normal 8 4 7 4" xfId="3915" xr:uid="{FC9611A1-1475-476C-B91C-0288A7628D31}"/>
    <cellStyle name="Normal 8 4 8" xfId="3916" xr:uid="{889AEF7C-D9FC-401C-ABDA-E99A17A5A63A}"/>
    <cellStyle name="Normal 8 4 8 2" xfId="3917" xr:uid="{B9D43C6D-2643-40AD-A951-2921D7C67E65}"/>
    <cellStyle name="Normal 8 4 8 3" xfId="3918" xr:uid="{FAF18CC9-0E68-4BB2-B2C1-1CD6D61D6608}"/>
    <cellStyle name="Normal 8 4 8 4" xfId="3919" xr:uid="{7833F35F-439C-4F8A-A4EC-51FC741B3B38}"/>
    <cellStyle name="Normal 8 4 9" xfId="3920" xr:uid="{B9361655-D4C9-4491-8EEB-77E4F102EE19}"/>
    <cellStyle name="Normal 8 5" xfId="162" xr:uid="{91C794A7-B1A3-45C1-9FB5-86F271C5D552}"/>
    <cellStyle name="Normal 8 5 2" xfId="163" xr:uid="{E764173B-B461-4ACA-AE57-41E6C61A1130}"/>
    <cellStyle name="Normal 8 5 2 2" xfId="395" xr:uid="{1F604FB5-B542-4B4F-A886-CF25F6600426}"/>
    <cellStyle name="Normal 8 5 2 2 2" xfId="813" xr:uid="{2A0D15C3-3248-4022-B7C6-38293FA19ECF}"/>
    <cellStyle name="Normal 8 5 2 2 2 2" xfId="2207" xr:uid="{C5E7CA1E-9C8C-4D60-AE03-0BF20D860A6E}"/>
    <cellStyle name="Normal 8 5 2 2 2 2 2" xfId="5360" xr:uid="{1BBF9ABC-E20F-42FE-BF20-A19DE3EC5470}"/>
    <cellStyle name="Normal 8 5 2 2 2 3" xfId="3921" xr:uid="{72808EF6-5844-43B0-8D07-D9D084F07184}"/>
    <cellStyle name="Normal 8 5 2 2 2 4" xfId="3922" xr:uid="{9EC5FADC-2D9D-4FA8-8C4B-9A34AF55E3BE}"/>
    <cellStyle name="Normal 8 5 2 2 3" xfId="2208" xr:uid="{699409D0-7604-4C4B-B623-F6D60DC0270B}"/>
    <cellStyle name="Normal 8 5 2 2 3 2" xfId="3923" xr:uid="{D96D3656-41BD-4272-AF20-EBB21A52223E}"/>
    <cellStyle name="Normal 8 5 2 2 3 3" xfId="3924" xr:uid="{E4CF4E45-E471-4FEA-9C88-0E7D0E945725}"/>
    <cellStyle name="Normal 8 5 2 2 3 4" xfId="3925" xr:uid="{89D620BE-B7F5-421D-B592-53525D5EC7AF}"/>
    <cellStyle name="Normal 8 5 2 2 4" xfId="3926" xr:uid="{250088F2-A64E-4160-8BD3-FC49F660C34F}"/>
    <cellStyle name="Normal 8 5 2 2 5" xfId="3927" xr:uid="{26044887-C84F-4812-9849-4C0A495FAC02}"/>
    <cellStyle name="Normal 8 5 2 2 6" xfId="3928" xr:uid="{EA5A4335-8FE0-413B-BA70-72FDCE1FAEDB}"/>
    <cellStyle name="Normal 8 5 2 3" xfId="814" xr:uid="{C4F70B24-84DE-4F28-A990-CA68870C8C74}"/>
    <cellStyle name="Normal 8 5 2 3 2" xfId="2209" xr:uid="{35D9DA07-F72B-4418-9CA4-A06E7CEC542D}"/>
    <cellStyle name="Normal 8 5 2 3 2 2" xfId="3929" xr:uid="{B72E6DA6-B911-4D1A-B513-F076284E0371}"/>
    <cellStyle name="Normal 8 5 2 3 2 3" xfId="3930" xr:uid="{FF774C92-7651-4746-B2C5-C2311BF9AB49}"/>
    <cellStyle name="Normal 8 5 2 3 2 4" xfId="3931" xr:uid="{DEB88481-0E7F-4634-B52E-AD05537873D5}"/>
    <cellStyle name="Normal 8 5 2 3 3" xfId="3932" xr:uid="{328F73CB-87AC-4BE8-A36D-1929D37B53F8}"/>
    <cellStyle name="Normal 8 5 2 3 4" xfId="3933" xr:uid="{FF50341B-C137-442B-90D5-EECB2F59E8D5}"/>
    <cellStyle name="Normal 8 5 2 3 5" xfId="3934" xr:uid="{7C347593-6348-4984-A25F-C6E2D14E7C1A}"/>
    <cellStyle name="Normal 8 5 2 4" xfId="2210" xr:uid="{E858F35C-4823-4CF3-886D-158CAD30A1D2}"/>
    <cellStyle name="Normal 8 5 2 4 2" xfId="3935" xr:uid="{C778B734-3C5E-4D86-8014-C9CCCA047041}"/>
    <cellStyle name="Normal 8 5 2 4 3" xfId="3936" xr:uid="{F37DF59E-866E-4BE6-93C4-AA57FBE3BDFE}"/>
    <cellStyle name="Normal 8 5 2 4 4" xfId="3937" xr:uid="{16619854-9416-41AB-8A82-2C7F408C9574}"/>
    <cellStyle name="Normal 8 5 2 5" xfId="3938" xr:uid="{A315619E-7091-436B-A9AC-84B01E36E9C2}"/>
    <cellStyle name="Normal 8 5 2 5 2" xfId="3939" xr:uid="{3A1C1BB0-95E7-4893-81E3-A5F082898D9E}"/>
    <cellStyle name="Normal 8 5 2 5 3" xfId="3940" xr:uid="{D5D30386-1E8D-4E03-A8D9-D81CD7A27CD0}"/>
    <cellStyle name="Normal 8 5 2 5 4" xfId="3941" xr:uid="{2FD7DC5F-7EC5-4280-A3A2-97EF5C52E5C1}"/>
    <cellStyle name="Normal 8 5 2 6" xfId="3942" xr:uid="{5FB231AA-F4E0-44A8-BE0B-8155F1F55DFD}"/>
    <cellStyle name="Normal 8 5 2 7" xfId="3943" xr:uid="{EC38B75B-3DFC-4DB0-84CE-C3BCDB766DCB}"/>
    <cellStyle name="Normal 8 5 2 8" xfId="3944" xr:uid="{4BA07B99-D26D-40E5-B757-47E7F2217EA5}"/>
    <cellStyle name="Normal 8 5 3" xfId="396" xr:uid="{EB47C51A-91F2-40FB-AE96-115A9F771274}"/>
    <cellStyle name="Normal 8 5 3 2" xfId="815" xr:uid="{B098899F-6C30-4AF2-86A0-2C7C1DD44E4B}"/>
    <cellStyle name="Normal 8 5 3 2 2" xfId="816" xr:uid="{1E9DFAE1-633E-4E5E-9784-18047C29531C}"/>
    <cellStyle name="Normal 8 5 3 2 2 2" xfId="5361" xr:uid="{D4688139-678E-4070-96C0-3F00424C14F8}"/>
    <cellStyle name="Normal 8 5 3 2 3" xfId="3945" xr:uid="{2A7946D0-E30E-43E5-8CB1-071339A468BF}"/>
    <cellStyle name="Normal 8 5 3 2 4" xfId="3946" xr:uid="{52A56705-0A25-484C-88B4-D4AB57D52923}"/>
    <cellStyle name="Normal 8 5 3 3" xfId="817" xr:uid="{75A4D48A-4517-4891-8D3F-B473951E2AF3}"/>
    <cellStyle name="Normal 8 5 3 3 2" xfId="3947" xr:uid="{9E0D6978-9B4E-46AC-A210-855DA6A1A525}"/>
    <cellStyle name="Normal 8 5 3 3 3" xfId="3948" xr:uid="{A4185737-FBC9-48C4-B389-1B34F17EF04F}"/>
    <cellStyle name="Normal 8 5 3 3 4" xfId="3949" xr:uid="{D3549051-584E-435A-B5AD-CA109C7B39AC}"/>
    <cellStyle name="Normal 8 5 3 4" xfId="3950" xr:uid="{96B37112-FF19-47BE-91CE-10159FBD82B5}"/>
    <cellStyle name="Normal 8 5 3 5" xfId="3951" xr:uid="{CF79C65C-B404-4FF1-ABDD-D5B77FCE6A34}"/>
    <cellStyle name="Normal 8 5 3 6" xfId="3952" xr:uid="{C295040B-98FB-4108-B8B3-89575DA4A4B3}"/>
    <cellStyle name="Normal 8 5 4" xfId="397" xr:uid="{93DC0D2B-B9F7-4246-8A28-342327B5C4F7}"/>
    <cellStyle name="Normal 8 5 4 2" xfId="818" xr:uid="{F441FC2F-607E-4BF9-BEA7-4FE24A9D9385}"/>
    <cellStyle name="Normal 8 5 4 2 2" xfId="3953" xr:uid="{73175801-73EF-4AB4-9D34-1FB5F7D2E3E7}"/>
    <cellStyle name="Normal 8 5 4 2 3" xfId="3954" xr:uid="{42F00FA9-42F3-4235-A04E-D014A1C607D0}"/>
    <cellStyle name="Normal 8 5 4 2 4" xfId="3955" xr:uid="{C33DCBE3-87A3-497A-BDCE-B7C28750EEF4}"/>
    <cellStyle name="Normal 8 5 4 3" xfId="3956" xr:uid="{8764EA90-AB6C-4C61-A953-14DF176EA295}"/>
    <cellStyle name="Normal 8 5 4 4" xfId="3957" xr:uid="{84B206B5-5BC8-4DC6-8A2E-961110E57110}"/>
    <cellStyle name="Normal 8 5 4 5" xfId="3958" xr:uid="{F4C91E7C-4FDA-433B-9F6F-303F286DFC72}"/>
    <cellStyle name="Normal 8 5 5" xfId="819" xr:uid="{5174A393-735E-413B-BC71-385C750086EC}"/>
    <cellStyle name="Normal 8 5 5 2" xfId="3959" xr:uid="{B8FE5233-FA1D-4486-B038-32A86CCAB1C2}"/>
    <cellStyle name="Normal 8 5 5 3" xfId="3960" xr:uid="{79C6FA18-A64B-4880-8413-2604F65C71B0}"/>
    <cellStyle name="Normal 8 5 5 4" xfId="3961" xr:uid="{4552584C-5D76-43E8-9504-04E2C321FB7C}"/>
    <cellStyle name="Normal 8 5 6" xfId="3962" xr:uid="{F6F1F2A3-EBD9-479F-8EC0-A9FE6B98CE7C}"/>
    <cellStyle name="Normal 8 5 6 2" xfId="3963" xr:uid="{92D8ED60-2331-448F-B769-4C99B7710A79}"/>
    <cellStyle name="Normal 8 5 6 3" xfId="3964" xr:uid="{A330DD6F-F2A0-469D-9942-D6EA475D6CE8}"/>
    <cellStyle name="Normal 8 5 6 4" xfId="3965" xr:uid="{D0088AFD-56C1-4C04-B79A-F5EC801A87AC}"/>
    <cellStyle name="Normal 8 5 7" xfId="3966" xr:uid="{C3BC2586-E850-404A-AB65-10029C82E9FD}"/>
    <cellStyle name="Normal 8 5 8" xfId="3967" xr:uid="{31E5C8F3-C721-4C56-9D26-F762585ACD88}"/>
    <cellStyle name="Normal 8 5 9" xfId="3968" xr:uid="{42848AC1-FFCB-472A-8672-4ECDCFA0EDBA}"/>
    <cellStyle name="Normal 8 6" xfId="164" xr:uid="{32FF3647-54F0-4331-BD48-FF953EC1A0C0}"/>
    <cellStyle name="Normal 8 6 2" xfId="398" xr:uid="{376369E0-4F43-4114-B354-3380436092EC}"/>
    <cellStyle name="Normal 8 6 2 2" xfId="820" xr:uid="{D0EBBF73-1A8D-46F9-8633-85FC21E85226}"/>
    <cellStyle name="Normal 8 6 2 2 2" xfId="2211" xr:uid="{D6FB01DC-25B7-4D33-B542-08FDC597D053}"/>
    <cellStyle name="Normal 8 6 2 2 2 2" xfId="2212" xr:uid="{52529D6A-D126-45D0-950C-C7F4580FC77B}"/>
    <cellStyle name="Normal 8 6 2 2 3" xfId="2213" xr:uid="{8B1C284A-9553-4744-A79D-1D7FE0A7820C}"/>
    <cellStyle name="Normal 8 6 2 2 4" xfId="3969" xr:uid="{367FD495-D08B-4428-A4F9-A009DE6F3E71}"/>
    <cellStyle name="Normal 8 6 2 3" xfId="2214" xr:uid="{F805152A-B292-4D2C-A7EE-41FE4E6942A2}"/>
    <cellStyle name="Normal 8 6 2 3 2" xfId="2215" xr:uid="{B3D6B3C1-7CED-45C2-BEB3-4F324DC5A023}"/>
    <cellStyle name="Normal 8 6 2 3 3" xfId="3970" xr:uid="{44959D45-D5DE-47DE-81DE-6F6B5E3C9A84}"/>
    <cellStyle name="Normal 8 6 2 3 4" xfId="3971" xr:uid="{C02D0427-1B76-47D5-AC4B-8BE4A90BC176}"/>
    <cellStyle name="Normal 8 6 2 4" xfId="2216" xr:uid="{60C29080-1F69-439C-A72E-333DD4E76AA3}"/>
    <cellStyle name="Normal 8 6 2 5" xfId="3972" xr:uid="{2F1F1CB4-1931-472C-BA6F-1070CC7058EF}"/>
    <cellStyle name="Normal 8 6 2 6" xfId="3973" xr:uid="{F8F318F9-F178-4EFB-BE92-6E24864EF5CE}"/>
    <cellStyle name="Normal 8 6 3" xfId="821" xr:uid="{0E58F997-A0B5-438A-9774-A19D00B2B953}"/>
    <cellStyle name="Normal 8 6 3 2" xfId="2217" xr:uid="{B315CC61-C59D-4103-A79C-27068D91D2C6}"/>
    <cellStyle name="Normal 8 6 3 2 2" xfId="2218" xr:uid="{21A2A5C2-AF09-4651-B314-B9D2962E6536}"/>
    <cellStyle name="Normal 8 6 3 2 3" xfId="3974" xr:uid="{582A929B-1CE2-4D32-B4D9-D082F227B8CE}"/>
    <cellStyle name="Normal 8 6 3 2 4" xfId="3975" xr:uid="{76775A15-C90D-4B37-9A49-7B5F48BD16C7}"/>
    <cellStyle name="Normal 8 6 3 3" xfId="2219" xr:uid="{EB5850FA-4EC2-49D3-8FC8-02CFC735D6CB}"/>
    <cellStyle name="Normal 8 6 3 4" xfId="3976" xr:uid="{5865CB0A-3222-40D6-AFD3-266E3854B7F5}"/>
    <cellStyle name="Normal 8 6 3 5" xfId="3977" xr:uid="{BADD92EC-1207-4B7C-8161-860FF51D7541}"/>
    <cellStyle name="Normal 8 6 4" xfId="2220" xr:uid="{C28FCA14-64E3-49E5-8D39-11FAF018A15F}"/>
    <cellStyle name="Normal 8 6 4 2" xfId="2221" xr:uid="{086CE248-D14F-46F4-B1EE-68957728AB5B}"/>
    <cellStyle name="Normal 8 6 4 3" xfId="3978" xr:uid="{87143E28-FA2C-4A92-9A46-F222DDD5F62D}"/>
    <cellStyle name="Normal 8 6 4 4" xfId="3979" xr:uid="{9EE74C83-772F-41B7-98FD-938699289579}"/>
    <cellStyle name="Normal 8 6 5" xfId="2222" xr:uid="{B2112A01-00F8-417B-AA9E-954152755FC9}"/>
    <cellStyle name="Normal 8 6 5 2" xfId="3980" xr:uid="{C05DE8A7-A892-42B4-8702-0A98965707FE}"/>
    <cellStyle name="Normal 8 6 5 3" xfId="3981" xr:uid="{7EA43125-76F0-449E-A219-F658ED988F5F}"/>
    <cellStyle name="Normal 8 6 5 4" xfId="3982" xr:uid="{59C99F35-1F34-4B0D-9DBF-386A32E4B12D}"/>
    <cellStyle name="Normal 8 6 6" xfId="3983" xr:uid="{AA39E27F-A0BD-4F69-8EB0-1E50A7FD239D}"/>
    <cellStyle name="Normal 8 6 7" xfId="3984" xr:uid="{5258E4BC-06F0-4C31-8CD4-701B0621133C}"/>
    <cellStyle name="Normal 8 6 8" xfId="3985" xr:uid="{658390DE-561C-42B4-8C71-22ECC7D1A9AB}"/>
    <cellStyle name="Normal 8 7" xfId="399" xr:uid="{AE386C1F-FD9D-4D7F-B8E2-8AD0351BFBE0}"/>
    <cellStyle name="Normal 8 7 2" xfId="822" xr:uid="{2EDE044B-BDEC-49A0-9D47-BA42DFDFBF93}"/>
    <cellStyle name="Normal 8 7 2 2" xfId="823" xr:uid="{E2B432AC-F2AF-4B11-8A70-8EBB5AFF2F85}"/>
    <cellStyle name="Normal 8 7 2 2 2" xfId="2223" xr:uid="{2CBDAFEC-F630-44DA-9B95-EA2DC16C9292}"/>
    <cellStyle name="Normal 8 7 2 2 3" xfId="3986" xr:uid="{5CAD3767-BE91-4B18-9716-7E43C18DA7E9}"/>
    <cellStyle name="Normal 8 7 2 2 4" xfId="3987" xr:uid="{DBD5349D-B5A9-4BEB-9D76-2A4A752AE353}"/>
    <cellStyle name="Normal 8 7 2 3" xfId="2224" xr:uid="{814E83D5-8B7E-4397-B156-E1809F6FD538}"/>
    <cellStyle name="Normal 8 7 2 4" xfId="3988" xr:uid="{9F5E03FC-EE83-4301-8FB7-7614F51F0485}"/>
    <cellStyle name="Normal 8 7 2 5" xfId="3989" xr:uid="{56CD23F3-09D1-495F-86B3-527E31542DB4}"/>
    <cellStyle name="Normal 8 7 3" xfId="824" xr:uid="{F539BAF5-B399-432F-886B-72CE4AD4E64F}"/>
    <cellStyle name="Normal 8 7 3 2" xfId="2225" xr:uid="{8F616AF9-7146-402A-9AA4-25B1A241B696}"/>
    <cellStyle name="Normal 8 7 3 3" xfId="3990" xr:uid="{47A73281-ADA4-4418-B38D-FDCC649A80BB}"/>
    <cellStyle name="Normal 8 7 3 4" xfId="3991" xr:uid="{E9E411E5-649F-4D57-BB65-78761B8718C0}"/>
    <cellStyle name="Normal 8 7 4" xfId="2226" xr:uid="{481A1208-01B0-467E-AE05-9F0274532EC2}"/>
    <cellStyle name="Normal 8 7 4 2" xfId="3992" xr:uid="{FA9DD1EF-C9C5-4EEC-9CA2-8314CFA54070}"/>
    <cellStyle name="Normal 8 7 4 3" xfId="3993" xr:uid="{BE7A7C96-AD53-4EB8-B0F9-17D659890340}"/>
    <cellStyle name="Normal 8 7 4 4" xfId="3994" xr:uid="{636A1FF9-3575-4B95-9506-0AEC6DBCC7DE}"/>
    <cellStyle name="Normal 8 7 5" xfId="3995" xr:uid="{2801EF54-65BD-43EF-929C-81CA46586FF7}"/>
    <cellStyle name="Normal 8 7 6" xfId="3996" xr:uid="{E1778E99-2580-4536-95C3-ACE99C1AB8FE}"/>
    <cellStyle name="Normal 8 7 7" xfId="3997" xr:uid="{62645933-96C7-4730-A382-354F40E7DBCF}"/>
    <cellStyle name="Normal 8 8" xfId="400" xr:uid="{992ABDC3-8740-42E6-8667-6706DF8B7BEB}"/>
    <cellStyle name="Normal 8 8 2" xfId="825" xr:uid="{93F33974-ABBE-43A0-8290-DBFDBD926D9C}"/>
    <cellStyle name="Normal 8 8 2 2" xfId="2227" xr:uid="{76CAEDAC-4A8D-41FF-B871-F2E073A66FA6}"/>
    <cellStyle name="Normal 8 8 2 3" xfId="3998" xr:uid="{8FAB6CB0-90B0-4470-9ED7-C6AE4C6C14C5}"/>
    <cellStyle name="Normal 8 8 2 4" xfId="3999" xr:uid="{4B074567-965F-4610-BD2B-83B23DA78DAD}"/>
    <cellStyle name="Normal 8 8 3" xfId="2228" xr:uid="{8877A3D0-5B94-4538-B16A-A2685219823D}"/>
    <cellStyle name="Normal 8 8 3 2" xfId="4000" xr:uid="{5A8BB2CC-3E83-491E-AB33-928405240396}"/>
    <cellStyle name="Normal 8 8 3 3" xfId="4001" xr:uid="{8CC73DC5-9FF5-4790-B6E8-F90FBE32A166}"/>
    <cellStyle name="Normal 8 8 3 4" xfId="4002" xr:uid="{0E57A202-1CA7-4F4D-8F19-ABF7ACB4A841}"/>
    <cellStyle name="Normal 8 8 4" xfId="4003" xr:uid="{B7D0EADC-3F23-4D15-A8F6-23CA618F596B}"/>
    <cellStyle name="Normal 8 8 5" xfId="4004" xr:uid="{44FBE02C-AA9B-4CED-88DF-7F3C6BC253D3}"/>
    <cellStyle name="Normal 8 8 6" xfId="4005" xr:uid="{5F68BB27-F6D6-4534-85C3-96541F80FAFF}"/>
    <cellStyle name="Normal 8 9" xfId="401" xr:uid="{4BDD1CE0-6C6D-416F-B301-7FEB85242747}"/>
    <cellStyle name="Normal 8 9 2" xfId="2229" xr:uid="{D29D36EC-D607-4495-B141-249011522B89}"/>
    <cellStyle name="Normal 8 9 2 2" xfId="4006" xr:uid="{F20DF5B2-D5AF-4D7F-B358-D47EA490127F}"/>
    <cellStyle name="Normal 8 9 2 2 2" xfId="4411" xr:uid="{7F869129-5D06-4B73-977B-1D65006D34FD}"/>
    <cellStyle name="Normal 8 9 2 2 3" xfId="4690" xr:uid="{DB594ECA-D227-4679-A4D1-3E7DF659CF81}"/>
    <cellStyle name="Normal 8 9 2 3" xfId="4007" xr:uid="{9B248070-24D3-473F-8FF8-52682487954F}"/>
    <cellStyle name="Normal 8 9 2 4" xfId="4008" xr:uid="{BFA878E0-84E8-4C0D-B359-78CDCCB9D2EF}"/>
    <cellStyle name="Normal 8 9 3" xfId="4009" xr:uid="{4CF307AF-21CB-4BE9-A1E2-8B13FB5A1055}"/>
    <cellStyle name="Normal 8 9 4" xfId="4010" xr:uid="{93B5A6A3-D21E-488C-9444-38F8BEE80FFF}"/>
    <cellStyle name="Normal 8 9 4 2" xfId="4581" xr:uid="{679EEDC1-16AF-4DD8-A6B5-8FEDA77960B0}"/>
    <cellStyle name="Normal 8 9 4 3" xfId="4691" xr:uid="{5F2EAEBE-9A52-436B-BEE5-31A237C33873}"/>
    <cellStyle name="Normal 8 9 4 4" xfId="4610" xr:uid="{8D971BD1-F2FC-4FA2-B2C4-7006679445F0}"/>
    <cellStyle name="Normal 8 9 5" xfId="4011" xr:uid="{95680902-0EFC-4A49-91C6-2D78015D3DFF}"/>
    <cellStyle name="Normal 9" xfId="165" xr:uid="{8B08A64D-C034-4116-828B-F9A0ACDFD84B}"/>
    <cellStyle name="Normal 9 10" xfId="402" xr:uid="{3AA2A943-9091-41EE-B8AF-BE02FE7A6DDD}"/>
    <cellStyle name="Normal 9 10 2" xfId="2230" xr:uid="{3A102E95-7A4B-4709-81DE-E18BCA108CA7}"/>
    <cellStyle name="Normal 9 10 2 2" xfId="4012" xr:uid="{1B036324-C54A-41DD-B77F-1D7F0503F627}"/>
    <cellStyle name="Normal 9 10 2 3" xfId="4013" xr:uid="{31CCB61B-970F-4E46-86FE-E62FBD09D115}"/>
    <cellStyle name="Normal 9 10 2 4" xfId="4014" xr:uid="{8AAED567-8D4B-4A34-873B-07C9C8DE6B5F}"/>
    <cellStyle name="Normal 9 10 3" xfId="4015" xr:uid="{A25BE794-EEF8-4EB4-A36A-27FECBA1A714}"/>
    <cellStyle name="Normal 9 10 4" xfId="4016" xr:uid="{1B7B8303-EFD2-43F1-A031-6AE60DA86B32}"/>
    <cellStyle name="Normal 9 10 5" xfId="4017" xr:uid="{49B52CA0-C628-4BE1-BE97-FC822B7272C9}"/>
    <cellStyle name="Normal 9 11" xfId="2231" xr:uid="{7C984076-1A55-488E-A1A9-BE460E838A26}"/>
    <cellStyle name="Normal 9 11 2" xfId="4018" xr:uid="{CAABD08A-0AFD-4859-B3E5-8E5156E72D9B}"/>
    <cellStyle name="Normal 9 11 3" xfId="4019" xr:uid="{BC28E04A-EBBF-4B05-A9AF-490A3B1A1D51}"/>
    <cellStyle name="Normal 9 11 4" xfId="4020" xr:uid="{0BF7C0F8-47BE-460C-AD21-7D6F97F1362B}"/>
    <cellStyle name="Normal 9 12" xfId="4021" xr:uid="{768FAC42-F2D1-4909-81F3-0E2D567AE5CB}"/>
    <cellStyle name="Normal 9 12 2" xfId="4022" xr:uid="{E510C730-1591-4D30-9B69-C4B52772C94C}"/>
    <cellStyle name="Normal 9 12 3" xfId="4023" xr:uid="{481FA4E4-E3BA-4D52-AB9D-3EC4A1B821B2}"/>
    <cellStyle name="Normal 9 12 4" xfId="4024" xr:uid="{7DFE011A-8890-4C29-966B-9A38BDCC0ECB}"/>
    <cellStyle name="Normal 9 13" xfId="4025" xr:uid="{DE3E4FC5-BA2B-4640-8EB2-1265FAB6E21C}"/>
    <cellStyle name="Normal 9 13 2" xfId="4026" xr:uid="{38491E4B-76CD-429B-872C-81678BDD77D0}"/>
    <cellStyle name="Normal 9 14" xfId="4027" xr:uid="{7D74B4DA-EC9A-4ABE-B4C3-788FA046FA25}"/>
    <cellStyle name="Normal 9 15" xfId="4028" xr:uid="{EFE60492-D3F6-46A2-9899-9DBFE29070C5}"/>
    <cellStyle name="Normal 9 16" xfId="4029" xr:uid="{58632422-EB00-4330-89EA-1A96DBEFD7EB}"/>
    <cellStyle name="Normal 9 2" xfId="166" xr:uid="{87384628-28BA-4D52-B000-CBE790A0756D}"/>
    <cellStyle name="Normal 9 2 2" xfId="403" xr:uid="{84375FC5-ED23-4A98-94D9-AC47D5D6FEA4}"/>
    <cellStyle name="Normal 9 2 2 2" xfId="4673" xr:uid="{B3982261-FDF0-4829-9C9F-37680C834864}"/>
    <cellStyle name="Normal 9 2 3" xfId="4562" xr:uid="{5E191F24-0D0D-439B-899E-CCD75CFC0AE5}"/>
    <cellStyle name="Normal 9 3" xfId="167" xr:uid="{617384ED-A72B-48DC-BFE0-52D7B4E50C36}"/>
    <cellStyle name="Normal 9 3 10" xfId="4030" xr:uid="{F9E26D3C-30EE-42E5-9ABB-345E6F0796C2}"/>
    <cellStyle name="Normal 9 3 11" xfId="4031" xr:uid="{A4831602-E6CD-4FC6-95BC-512958A67131}"/>
    <cellStyle name="Normal 9 3 2" xfId="168" xr:uid="{6FCFF28D-8BA0-44BD-8244-6D23CB3B76E2}"/>
    <cellStyle name="Normal 9 3 2 2" xfId="169" xr:uid="{D4A721E1-E0EB-4DC0-BC73-6048B65439A2}"/>
    <cellStyle name="Normal 9 3 2 2 2" xfId="404" xr:uid="{532455B5-878D-4A86-8877-38457F050039}"/>
    <cellStyle name="Normal 9 3 2 2 2 2" xfId="826" xr:uid="{8C4334AC-5E4E-4CAE-8826-E723FBBFC6AD}"/>
    <cellStyle name="Normal 9 3 2 2 2 2 2" xfId="827" xr:uid="{BB72FC5C-CD7B-4DBC-A0B7-E82C93E2D346}"/>
    <cellStyle name="Normal 9 3 2 2 2 2 2 2" xfId="2232" xr:uid="{9F03DBA2-83B1-4E92-9D65-1995E4068B44}"/>
    <cellStyle name="Normal 9 3 2 2 2 2 2 2 2" xfId="2233" xr:uid="{15C79BE7-6632-4116-BF08-8EE9885ACE61}"/>
    <cellStyle name="Normal 9 3 2 2 2 2 2 3" xfId="2234" xr:uid="{E9DAA3D0-7A17-46E6-AA64-E1C79BE27437}"/>
    <cellStyle name="Normal 9 3 2 2 2 2 3" xfId="2235" xr:uid="{E88DC0A4-51C0-4510-B3A4-0B9F0BA7C110}"/>
    <cellStyle name="Normal 9 3 2 2 2 2 3 2" xfId="2236" xr:uid="{F26EB7CD-8031-43AD-B451-8B3DB5185DB0}"/>
    <cellStyle name="Normal 9 3 2 2 2 2 4" xfId="2237" xr:uid="{B8319B64-5C0D-4C42-8DB9-420B1C696E00}"/>
    <cellStyle name="Normal 9 3 2 2 2 3" xfId="828" xr:uid="{348D3338-0BE1-451C-8ED7-A746D732B17F}"/>
    <cellStyle name="Normal 9 3 2 2 2 3 2" xfId="2238" xr:uid="{19F56621-065E-461F-9B62-ED709562E295}"/>
    <cellStyle name="Normal 9 3 2 2 2 3 2 2" xfId="2239" xr:uid="{57E2699F-1B3C-4E8F-A2CC-3E4B06247E55}"/>
    <cellStyle name="Normal 9 3 2 2 2 3 3" xfId="2240" xr:uid="{E4E8CD8B-B1BB-4898-BF74-29D370864611}"/>
    <cellStyle name="Normal 9 3 2 2 2 3 4" xfId="4032" xr:uid="{F2549F34-A63B-4791-9048-4216EE89A117}"/>
    <cellStyle name="Normal 9 3 2 2 2 4" xfId="2241" xr:uid="{8D0D2D8A-CBFF-4BE0-9DC9-09CA18384CCB}"/>
    <cellStyle name="Normal 9 3 2 2 2 4 2" xfId="2242" xr:uid="{F5300A0A-57FC-45A6-85D6-D564BA5CED5B}"/>
    <cellStyle name="Normal 9 3 2 2 2 5" xfId="2243" xr:uid="{7EF327E2-2744-4FBC-955E-FCAF8842AD55}"/>
    <cellStyle name="Normal 9 3 2 2 2 6" xfId="4033" xr:uid="{67C50A45-5C58-4EB4-8B99-2CEE94A686A6}"/>
    <cellStyle name="Normal 9 3 2 2 3" xfId="405" xr:uid="{98BA85E6-CE1D-4672-9BEC-BC87153B347A}"/>
    <cellStyle name="Normal 9 3 2 2 3 2" xfId="829" xr:uid="{A066B2E8-4C3C-4FF6-9F7D-D75DA1F7A2A4}"/>
    <cellStyle name="Normal 9 3 2 2 3 2 2" xfId="830" xr:uid="{04F37047-79E0-438E-A042-8F381EC4CC8C}"/>
    <cellStyle name="Normal 9 3 2 2 3 2 2 2" xfId="2244" xr:uid="{A7DDA930-D6B7-4AE0-A11E-B36537A088D7}"/>
    <cellStyle name="Normal 9 3 2 2 3 2 2 2 2" xfId="2245" xr:uid="{E56E58EF-8AF7-4BC2-B96F-B5DB5515E4BD}"/>
    <cellStyle name="Normal 9 3 2 2 3 2 2 3" xfId="2246" xr:uid="{90A62647-DB29-4606-A2A2-28C3B6D79D26}"/>
    <cellStyle name="Normal 9 3 2 2 3 2 3" xfId="2247" xr:uid="{18D40C65-C5EE-47A6-8769-5CB28CDBFEA4}"/>
    <cellStyle name="Normal 9 3 2 2 3 2 3 2" xfId="2248" xr:uid="{290EDE3A-4FDC-4CB9-92F4-C32F03C6E680}"/>
    <cellStyle name="Normal 9 3 2 2 3 2 4" xfId="2249" xr:uid="{428CC3B1-F2F1-4B1D-881A-1EF29E3C514D}"/>
    <cellStyle name="Normal 9 3 2 2 3 3" xfId="831" xr:uid="{9257A138-5597-4AB1-8BD6-FA4E73217685}"/>
    <cellStyle name="Normal 9 3 2 2 3 3 2" xfId="2250" xr:uid="{7D0EBF5C-B0E2-42E7-BA5C-F6FD7C21E0FE}"/>
    <cellStyle name="Normal 9 3 2 2 3 3 2 2" xfId="2251" xr:uid="{F0AECCE1-6A66-4933-A713-55755B7DCFEE}"/>
    <cellStyle name="Normal 9 3 2 2 3 3 3" xfId="2252" xr:uid="{42AAF51E-D5E4-459D-9F23-4B892D56B94B}"/>
    <cellStyle name="Normal 9 3 2 2 3 4" xfId="2253" xr:uid="{A62CBEA8-DA45-4E55-A9A2-03D27376D841}"/>
    <cellStyle name="Normal 9 3 2 2 3 4 2" xfId="2254" xr:uid="{10B223B5-FE6B-4600-8716-29C2010BEA22}"/>
    <cellStyle name="Normal 9 3 2 2 3 5" xfId="2255" xr:uid="{0AF12639-80B3-4252-935C-B272BE768428}"/>
    <cellStyle name="Normal 9 3 2 2 4" xfId="832" xr:uid="{49DCBBE0-0F69-4DC9-AAD7-3F752EF32EC8}"/>
    <cellStyle name="Normal 9 3 2 2 4 2" xfId="833" xr:uid="{AFB0382C-1F4A-48B9-A8CE-F04683139402}"/>
    <cellStyle name="Normal 9 3 2 2 4 2 2" xfId="2256" xr:uid="{A27748A0-A8D1-4888-8D71-29797B2554C3}"/>
    <cellStyle name="Normal 9 3 2 2 4 2 2 2" xfId="2257" xr:uid="{9FE0531D-12D9-4B35-849F-1C3F55FD3CAE}"/>
    <cellStyle name="Normal 9 3 2 2 4 2 3" xfId="2258" xr:uid="{8C894546-2E42-4377-B138-947D46D5E943}"/>
    <cellStyle name="Normal 9 3 2 2 4 3" xfId="2259" xr:uid="{5F617AA3-4842-4E7C-90B6-41645E0CA90C}"/>
    <cellStyle name="Normal 9 3 2 2 4 3 2" xfId="2260" xr:uid="{F90475A5-7632-4B57-9FE2-E5055CF35B30}"/>
    <cellStyle name="Normal 9 3 2 2 4 4" xfId="2261" xr:uid="{6FEFF913-6F2F-4C8B-8599-15FC8ED51682}"/>
    <cellStyle name="Normal 9 3 2 2 5" xfId="834" xr:uid="{F651C1C5-A87B-4A24-B151-948017BB97C9}"/>
    <cellStyle name="Normal 9 3 2 2 5 2" xfId="2262" xr:uid="{2EA4B3B3-D86C-4E53-9BE2-6C26D2DF3E9D}"/>
    <cellStyle name="Normal 9 3 2 2 5 2 2" xfId="2263" xr:uid="{E893E791-624C-47CF-A0F2-7E338B3D4AF3}"/>
    <cellStyle name="Normal 9 3 2 2 5 3" xfId="2264" xr:uid="{2FECD3CD-8A66-4822-9933-10C3D299C6FA}"/>
    <cellStyle name="Normal 9 3 2 2 5 4" xfId="4034" xr:uid="{C5710694-AC12-4E0B-B823-25E17DB91034}"/>
    <cellStyle name="Normal 9 3 2 2 6" xfId="2265" xr:uid="{CF68C071-226A-40CA-A6CF-D57CC5E74079}"/>
    <cellStyle name="Normal 9 3 2 2 6 2" xfId="2266" xr:uid="{466E21DD-C29D-45F5-84EB-219444A3B899}"/>
    <cellStyle name="Normal 9 3 2 2 7" xfId="2267" xr:uid="{1BAE6D15-BA4A-4964-A6C2-23EE6409B6A2}"/>
    <cellStyle name="Normal 9 3 2 2 8" xfId="4035" xr:uid="{B7E65541-361A-4532-9E42-CD53510EF7D0}"/>
    <cellStyle name="Normal 9 3 2 3" xfId="406" xr:uid="{9137321C-E3F8-407E-A1DD-E50927643C7B}"/>
    <cellStyle name="Normal 9 3 2 3 2" xfId="835" xr:uid="{DE789BA1-ADAE-47D3-AB31-AA611F46F162}"/>
    <cellStyle name="Normal 9 3 2 3 2 2" xfId="836" xr:uid="{E68E99AD-7B50-488E-95A8-B5F88F49D476}"/>
    <cellStyle name="Normal 9 3 2 3 2 2 2" xfId="2268" xr:uid="{9083DC7B-CA54-4F98-8AE7-7E85F2525C61}"/>
    <cellStyle name="Normal 9 3 2 3 2 2 2 2" xfId="2269" xr:uid="{F68B03F2-47CA-4AD8-BD26-E246007F683C}"/>
    <cellStyle name="Normal 9 3 2 3 2 2 3" xfId="2270" xr:uid="{682334DD-0E18-463D-9B21-520D38F3ED38}"/>
    <cellStyle name="Normal 9 3 2 3 2 3" xfId="2271" xr:uid="{B8BF0CAC-1CBF-4F5F-AE6A-659F2B204015}"/>
    <cellStyle name="Normal 9 3 2 3 2 3 2" xfId="2272" xr:uid="{CA2B212A-3AC6-4468-8F3F-E882513A715F}"/>
    <cellStyle name="Normal 9 3 2 3 2 4" xfId="2273" xr:uid="{C26BC51F-836D-4F3E-A9FD-B7A4CCADC18C}"/>
    <cellStyle name="Normal 9 3 2 3 3" xfId="837" xr:uid="{FA25A97A-BEE8-411F-BC06-E05313F872C8}"/>
    <cellStyle name="Normal 9 3 2 3 3 2" xfId="2274" xr:uid="{CA07FB4F-1C0B-42B0-9151-70A0AF0049CB}"/>
    <cellStyle name="Normal 9 3 2 3 3 2 2" xfId="2275" xr:uid="{EB921E8D-B11F-4E9B-9A58-68A955773B95}"/>
    <cellStyle name="Normal 9 3 2 3 3 3" xfId="2276" xr:uid="{8410847C-89E8-4CBC-B814-77991ED41209}"/>
    <cellStyle name="Normal 9 3 2 3 3 4" xfId="4036" xr:uid="{9CDE5909-7E01-4222-A903-174FE5CC6DA2}"/>
    <cellStyle name="Normal 9 3 2 3 4" xfId="2277" xr:uid="{ACAE70B2-7F78-450A-BFEF-6668B596AB5B}"/>
    <cellStyle name="Normal 9 3 2 3 4 2" xfId="2278" xr:uid="{F9F9A646-D010-4F72-969B-4C7F979DA0AC}"/>
    <cellStyle name="Normal 9 3 2 3 5" xfId="2279" xr:uid="{B28FDBEE-684E-43FB-B11D-24E8D186F306}"/>
    <cellStyle name="Normal 9 3 2 3 6" xfId="4037" xr:uid="{AB06A666-0311-4917-B8A7-95B0AD94FCFC}"/>
    <cellStyle name="Normal 9 3 2 4" xfId="407" xr:uid="{7049F6A6-8190-478C-BA3D-01D0833B3D48}"/>
    <cellStyle name="Normal 9 3 2 4 2" xfId="838" xr:uid="{BA797BE9-FB02-46B7-8698-98C7167EF848}"/>
    <cellStyle name="Normal 9 3 2 4 2 2" xfId="839" xr:uid="{B518617E-6ADF-42B2-896D-3689F859FA1C}"/>
    <cellStyle name="Normal 9 3 2 4 2 2 2" xfId="2280" xr:uid="{C73B55C6-9826-4232-9B2D-0D3A5D177A42}"/>
    <cellStyle name="Normal 9 3 2 4 2 2 2 2" xfId="2281" xr:uid="{41DD0A97-0DF1-44DA-9A9B-269930AAC3CF}"/>
    <cellStyle name="Normal 9 3 2 4 2 2 3" xfId="2282" xr:uid="{943E4696-9AB4-4019-8547-89AC9D5EC718}"/>
    <cellStyle name="Normal 9 3 2 4 2 3" xfId="2283" xr:uid="{248BEA32-920E-47F9-8913-BB8AD853351C}"/>
    <cellStyle name="Normal 9 3 2 4 2 3 2" xfId="2284" xr:uid="{C0A5BD86-0240-429E-9E85-BCF33BE81F58}"/>
    <cellStyle name="Normal 9 3 2 4 2 4" xfId="2285" xr:uid="{EEACB0BA-9770-4F43-BF81-CF8DC3FEFA0B}"/>
    <cellStyle name="Normal 9 3 2 4 3" xfId="840" xr:uid="{C15E60CE-BC96-4C8E-8FCA-8F1D24C5FAD6}"/>
    <cellStyle name="Normal 9 3 2 4 3 2" xfId="2286" xr:uid="{AFA4E9F5-9EE5-43E9-9D1B-91E88225FE1F}"/>
    <cellStyle name="Normal 9 3 2 4 3 2 2" xfId="2287" xr:uid="{D4A7F4EC-A544-4F80-A633-9166AC82651C}"/>
    <cellStyle name="Normal 9 3 2 4 3 3" xfId="2288" xr:uid="{A64F00D2-625C-4480-92F2-8D2E96ECB532}"/>
    <cellStyle name="Normal 9 3 2 4 4" xfId="2289" xr:uid="{61EA21B7-A1C6-4D6F-8D62-77807723C454}"/>
    <cellStyle name="Normal 9 3 2 4 4 2" xfId="2290" xr:uid="{3902CFBE-585F-41EA-8EB0-FA45749DF70A}"/>
    <cellStyle name="Normal 9 3 2 4 5" xfId="2291" xr:uid="{290B15CD-BBC3-4280-ACD4-BEADBD15FF03}"/>
    <cellStyle name="Normal 9 3 2 5" xfId="408" xr:uid="{0D800921-03E6-4E45-8B00-76393738A23B}"/>
    <cellStyle name="Normal 9 3 2 5 2" xfId="841" xr:uid="{33C2EBDB-3450-48A7-81F9-A54C4C74D884}"/>
    <cellStyle name="Normal 9 3 2 5 2 2" xfId="2292" xr:uid="{A9545701-A7C3-45FB-A580-0D5DAA6CF9BA}"/>
    <cellStyle name="Normal 9 3 2 5 2 2 2" xfId="2293" xr:uid="{050B0E27-03B0-473D-8884-9BE57033BA6F}"/>
    <cellStyle name="Normal 9 3 2 5 2 3" xfId="2294" xr:uid="{9C04A35D-450E-47DB-855F-C27F07D9CFC9}"/>
    <cellStyle name="Normal 9 3 2 5 3" xfId="2295" xr:uid="{80BDF1DA-ED7A-48C1-A7B8-EBFE5130208A}"/>
    <cellStyle name="Normal 9 3 2 5 3 2" xfId="2296" xr:uid="{54927883-05E2-49F6-B69B-E64E6C171FDD}"/>
    <cellStyle name="Normal 9 3 2 5 4" xfId="2297" xr:uid="{A2269393-064D-431F-9878-C882EAAA7587}"/>
    <cellStyle name="Normal 9 3 2 6" xfId="842" xr:uid="{BE312F83-7660-42DD-8D36-795BA11D0AAF}"/>
    <cellStyle name="Normal 9 3 2 6 2" xfId="2298" xr:uid="{189F8BEE-33E2-44E3-8FCA-F2B04E69E5E2}"/>
    <cellStyle name="Normal 9 3 2 6 2 2" xfId="2299" xr:uid="{079E99BE-4243-44AB-A7D6-AE6AB209BB6A}"/>
    <cellStyle name="Normal 9 3 2 6 3" xfId="2300" xr:uid="{C1F15C1E-B1D7-4866-AA80-49BDC55C1D79}"/>
    <cellStyle name="Normal 9 3 2 6 4" xfId="4038" xr:uid="{649B7D2F-CD11-4530-A6E2-EF0C4F3825D5}"/>
    <cellStyle name="Normal 9 3 2 7" xfId="2301" xr:uid="{D0A98085-C260-419A-9744-28E34418B265}"/>
    <cellStyle name="Normal 9 3 2 7 2" xfId="2302" xr:uid="{363119AE-160F-49B4-977F-3E2ECE3EF76D}"/>
    <cellStyle name="Normal 9 3 2 8" xfId="2303" xr:uid="{9D2FFDE2-9C5D-4397-B073-9F2B0BDE6AD4}"/>
    <cellStyle name="Normal 9 3 2 9" xfId="4039" xr:uid="{EE686C0E-29B2-46B3-B598-3C5A5E1077C8}"/>
    <cellStyle name="Normal 9 3 3" xfId="170" xr:uid="{B1829F3C-9615-426C-8BEA-10C1F1909698}"/>
    <cellStyle name="Normal 9 3 3 2" xfId="171" xr:uid="{2AD1B69B-5028-4E09-9724-404DA94EF844}"/>
    <cellStyle name="Normal 9 3 3 2 2" xfId="843" xr:uid="{B1151101-E383-41D9-B1B5-931302EFE520}"/>
    <cellStyle name="Normal 9 3 3 2 2 2" xfId="844" xr:uid="{8195C9F3-F9F6-42D9-85F7-D5AEA10FFE9E}"/>
    <cellStyle name="Normal 9 3 3 2 2 2 2" xfId="2304" xr:uid="{0F731AA7-9C92-4E85-B8C6-C449A4F3E80D}"/>
    <cellStyle name="Normal 9 3 3 2 2 2 2 2" xfId="2305" xr:uid="{29D74CD1-EB22-4A33-ACA0-CA3C810F81F4}"/>
    <cellStyle name="Normal 9 3 3 2 2 2 3" xfId="2306" xr:uid="{A0A73174-A0E7-457C-B3DA-B032795DAAF4}"/>
    <cellStyle name="Normal 9 3 3 2 2 3" xfId="2307" xr:uid="{72362EA1-62BC-4DF6-940A-5774C6A6419B}"/>
    <cellStyle name="Normal 9 3 3 2 2 3 2" xfId="2308" xr:uid="{81D440DF-5753-4506-9866-6AEC129570DB}"/>
    <cellStyle name="Normal 9 3 3 2 2 4" xfId="2309" xr:uid="{55E40D45-04A8-47C7-9A10-5028A77A2AF5}"/>
    <cellStyle name="Normal 9 3 3 2 3" xfId="845" xr:uid="{E314C061-1564-4A41-A401-8C261818F756}"/>
    <cellStyle name="Normal 9 3 3 2 3 2" xfId="2310" xr:uid="{01DA821C-87A4-4078-A565-7E27B38E5804}"/>
    <cellStyle name="Normal 9 3 3 2 3 2 2" xfId="2311" xr:uid="{4901126D-8322-4760-8CDF-7A28675106D4}"/>
    <cellStyle name="Normal 9 3 3 2 3 3" xfId="2312" xr:uid="{03DDA369-AE01-477A-94C2-4BB9C8CEDF20}"/>
    <cellStyle name="Normal 9 3 3 2 3 4" xfId="4040" xr:uid="{8D1343CB-E694-4EA3-AD3A-3ED46BEAE365}"/>
    <cellStyle name="Normal 9 3 3 2 4" xfId="2313" xr:uid="{5D287DCA-9267-4301-ABD0-817AAE251964}"/>
    <cellStyle name="Normal 9 3 3 2 4 2" xfId="2314" xr:uid="{EA36FFF3-53A5-40E9-9419-A077EA2009DB}"/>
    <cellStyle name="Normal 9 3 3 2 5" xfId="2315" xr:uid="{F4F9B0F8-81B3-46C5-9C00-540EB3E152FF}"/>
    <cellStyle name="Normal 9 3 3 2 6" xfId="4041" xr:uid="{EAA7A954-25AC-42D9-97DE-DAFE9DF7B035}"/>
    <cellStyle name="Normal 9 3 3 3" xfId="409" xr:uid="{94D573A2-9C02-435B-AE35-D71BCFA62FA3}"/>
    <cellStyle name="Normal 9 3 3 3 2" xfId="846" xr:uid="{1299FF32-2E77-4172-985B-D08FB391F4AE}"/>
    <cellStyle name="Normal 9 3 3 3 2 2" xfId="847" xr:uid="{42BCCF8C-2A6F-45EC-BB56-CAE8A4A505A7}"/>
    <cellStyle name="Normal 9 3 3 3 2 2 2" xfId="2316" xr:uid="{7CD10523-7524-42C1-BCD3-9561281CC277}"/>
    <cellStyle name="Normal 9 3 3 3 2 2 2 2" xfId="2317" xr:uid="{C9C9BF59-F501-4F12-8DF2-B94DD2C2EB13}"/>
    <cellStyle name="Normal 9 3 3 3 2 2 2 2 2" xfId="4766" xr:uid="{74D30F87-B959-48D4-AECF-B6E0A5B71A39}"/>
    <cellStyle name="Normal 9 3 3 3 2 2 3" xfId="2318" xr:uid="{F73E8563-5616-4735-857A-F2225271BEEE}"/>
    <cellStyle name="Normal 9 3 3 3 2 2 3 2" xfId="4767" xr:uid="{467EFDEF-E205-40C6-8B32-9B8B2A23CF4A}"/>
    <cellStyle name="Normal 9 3 3 3 2 3" xfId="2319" xr:uid="{031A4D4F-FB6E-4CFF-B5DD-0930325A11FE}"/>
    <cellStyle name="Normal 9 3 3 3 2 3 2" xfId="2320" xr:uid="{82E13CDF-BA5A-4DEB-B41A-F62A9FFCCB3A}"/>
    <cellStyle name="Normal 9 3 3 3 2 3 2 2" xfId="4769" xr:uid="{99518CAE-B03E-46EB-84F8-235F6F124621}"/>
    <cellStyle name="Normal 9 3 3 3 2 3 3" xfId="4768" xr:uid="{C3B37790-9BCF-4CE3-99CC-E28E63B59F39}"/>
    <cellStyle name="Normal 9 3 3 3 2 4" xfId="2321" xr:uid="{A8203854-8DA1-47E3-A206-908E4E4A6DD9}"/>
    <cellStyle name="Normal 9 3 3 3 2 4 2" xfId="4770" xr:uid="{55823157-33D9-4BBB-BB65-6A4D95EA640B}"/>
    <cellStyle name="Normal 9 3 3 3 3" xfId="848" xr:uid="{C180E1F3-A1D2-4FE2-9F9A-BA7803B1867C}"/>
    <cellStyle name="Normal 9 3 3 3 3 2" xfId="2322" xr:uid="{24BC4F67-FBB8-4379-948B-8AB2471D4010}"/>
    <cellStyle name="Normal 9 3 3 3 3 2 2" xfId="2323" xr:uid="{E1EAD8F5-6F00-4B5E-ACBB-C61192CE5A2A}"/>
    <cellStyle name="Normal 9 3 3 3 3 2 2 2" xfId="4773" xr:uid="{2F39B5FE-06E8-4E71-82E5-BC0CD6470358}"/>
    <cellStyle name="Normal 9 3 3 3 3 2 3" xfId="4772" xr:uid="{891915A2-0165-45E0-BE07-12EB09B8E777}"/>
    <cellStyle name="Normal 9 3 3 3 3 3" xfId="2324" xr:uid="{41365F17-6430-482D-B9DB-E66E6D182DFA}"/>
    <cellStyle name="Normal 9 3 3 3 3 3 2" xfId="4774" xr:uid="{7B39CE8F-A712-4B1A-B024-619E0F39D945}"/>
    <cellStyle name="Normal 9 3 3 3 3 4" xfId="4771" xr:uid="{D3271317-09CD-4C8A-A690-CB50FDCEA108}"/>
    <cellStyle name="Normal 9 3 3 3 4" xfId="2325" xr:uid="{71DC085B-771A-47CE-9F3C-8B52B22B4DAC}"/>
    <cellStyle name="Normal 9 3 3 3 4 2" xfId="2326" xr:uid="{24178B1E-F817-4169-9871-12BEEA4A3D09}"/>
    <cellStyle name="Normal 9 3 3 3 4 2 2" xfId="4776" xr:uid="{67A9543B-5D4C-4467-B75D-A4826AD6F5BE}"/>
    <cellStyle name="Normal 9 3 3 3 4 3" xfId="4775" xr:uid="{91E54303-5AF5-43C0-93B6-A79ED739A06D}"/>
    <cellStyle name="Normal 9 3 3 3 5" xfId="2327" xr:uid="{9457F3B9-960F-4C81-9AE9-3485CD0F4633}"/>
    <cellStyle name="Normal 9 3 3 3 5 2" xfId="4777" xr:uid="{2BC2F24C-BD33-428E-A261-D5E6AC58951C}"/>
    <cellStyle name="Normal 9 3 3 4" xfId="410" xr:uid="{404E6406-94A0-43A0-8ACC-3893B8217E2D}"/>
    <cellStyle name="Normal 9 3 3 4 2" xfId="849" xr:uid="{A9742A82-27D0-494D-BC6B-852771F067AE}"/>
    <cellStyle name="Normal 9 3 3 4 2 2" xfId="2328" xr:uid="{9C13EFC7-E235-454A-8F81-7D17E3413620}"/>
    <cellStyle name="Normal 9 3 3 4 2 2 2" xfId="2329" xr:uid="{E9A16B26-228D-4AED-8233-59A9501E2857}"/>
    <cellStyle name="Normal 9 3 3 4 2 2 2 2" xfId="4781" xr:uid="{5CD3BB0D-D14A-4C15-932C-E2A2F1EAC908}"/>
    <cellStyle name="Normal 9 3 3 4 2 2 3" xfId="4780" xr:uid="{2C340DAC-9963-43A9-8ECE-859AAD1EDA93}"/>
    <cellStyle name="Normal 9 3 3 4 2 3" xfId="2330" xr:uid="{C0824D4E-2345-46DC-B969-F88AB3559229}"/>
    <cellStyle name="Normal 9 3 3 4 2 3 2" xfId="4782" xr:uid="{B8D0893E-BB04-472E-83FF-BE071F415C78}"/>
    <cellStyle name="Normal 9 3 3 4 2 4" xfId="4779" xr:uid="{7637D50A-D4B9-4171-A97F-E399ED3141AB}"/>
    <cellStyle name="Normal 9 3 3 4 3" xfId="2331" xr:uid="{308B1B9C-D55B-4460-8188-A91DC93C6348}"/>
    <cellStyle name="Normal 9 3 3 4 3 2" xfId="2332" xr:uid="{86D1BE57-C75F-4724-A08F-4A12B0595148}"/>
    <cellStyle name="Normal 9 3 3 4 3 2 2" xfId="4784" xr:uid="{D255EEF7-4917-4C51-AA01-E1CD0D619AA5}"/>
    <cellStyle name="Normal 9 3 3 4 3 3" xfId="4783" xr:uid="{B7BA83DA-00CE-4CB9-87F5-F2B3F02E79E3}"/>
    <cellStyle name="Normal 9 3 3 4 4" xfId="2333" xr:uid="{59331296-C3BC-490B-952A-50EAC48A3BF4}"/>
    <cellStyle name="Normal 9 3 3 4 4 2" xfId="4785" xr:uid="{6444CD06-C718-4CB4-92C3-1D75F1110970}"/>
    <cellStyle name="Normal 9 3 3 4 5" xfId="4778" xr:uid="{9F087559-0CB9-4F9A-A766-DCDF0A7C6D22}"/>
    <cellStyle name="Normal 9 3 3 5" xfId="850" xr:uid="{056CC076-0325-4698-9FA0-545326AF4AF2}"/>
    <cellStyle name="Normal 9 3 3 5 2" xfId="2334" xr:uid="{E670998A-5A45-4ED2-B5FF-A04B0417B7A3}"/>
    <cellStyle name="Normal 9 3 3 5 2 2" xfId="2335" xr:uid="{F9791952-AED5-472E-A960-736545564B85}"/>
    <cellStyle name="Normal 9 3 3 5 2 2 2" xfId="4788" xr:uid="{F3936B04-6F55-4B65-8720-72576FC45001}"/>
    <cellStyle name="Normal 9 3 3 5 2 3" xfId="4787" xr:uid="{69BA0DFC-E19B-4EFC-BDE1-7E474BFB9B0E}"/>
    <cellStyle name="Normal 9 3 3 5 3" xfId="2336" xr:uid="{8F59D2E0-73F6-4A36-9A1D-55B207214B85}"/>
    <cellStyle name="Normal 9 3 3 5 3 2" xfId="4789" xr:uid="{354AC7FA-9A30-4C74-9B93-D59006F692EE}"/>
    <cellStyle name="Normal 9 3 3 5 4" xfId="4042" xr:uid="{7F72AF8C-65E1-4F8F-A848-B84BBEE04E66}"/>
    <cellStyle name="Normal 9 3 3 5 4 2" xfId="4790" xr:uid="{EAEA97BB-9967-4B33-A71D-A73407936B5E}"/>
    <cellStyle name="Normal 9 3 3 5 5" xfId="4786" xr:uid="{03491C57-409B-42B3-98B9-D884712B0653}"/>
    <cellStyle name="Normal 9 3 3 6" xfId="2337" xr:uid="{67EE3ADF-43FB-4906-A669-3C20427B22F7}"/>
    <cellStyle name="Normal 9 3 3 6 2" xfId="2338" xr:uid="{1286D761-1CCA-4238-82E2-1879C3A4EEA8}"/>
    <cellStyle name="Normal 9 3 3 6 2 2" xfId="4792" xr:uid="{17728C09-2AF9-48BD-B14D-7AC09D7BEA2C}"/>
    <cellStyle name="Normal 9 3 3 6 3" xfId="4791" xr:uid="{7932BE09-9A2C-487B-8C59-F1DFD9DF579A}"/>
    <cellStyle name="Normal 9 3 3 7" xfId="2339" xr:uid="{BAA6357D-FBFC-44B9-8398-39956E7A7334}"/>
    <cellStyle name="Normal 9 3 3 7 2" xfId="4793" xr:uid="{6CB2C69C-56FD-43F8-B5EF-E608F4D47383}"/>
    <cellStyle name="Normal 9 3 3 8" xfId="4043" xr:uid="{EF93A10C-67EC-41AC-83DC-F6CDD03A7D02}"/>
    <cellStyle name="Normal 9 3 3 8 2" xfId="4794" xr:uid="{160B829A-79A3-4264-B26B-AC0C075B9056}"/>
    <cellStyle name="Normal 9 3 4" xfId="172" xr:uid="{5077C47E-8CF9-4BF5-86AF-CCFEC05E0EE9}"/>
    <cellStyle name="Normal 9 3 4 2" xfId="451" xr:uid="{791B0E02-4559-4075-9C42-C257BCD2D38F}"/>
    <cellStyle name="Normal 9 3 4 2 2" xfId="851" xr:uid="{1D45D60B-6BDC-4ADA-8E34-8FC38A860701}"/>
    <cellStyle name="Normal 9 3 4 2 2 2" xfId="2340" xr:uid="{1C6D07E5-79A7-4FE5-8203-E994BD65EA2E}"/>
    <cellStyle name="Normal 9 3 4 2 2 2 2" xfId="2341" xr:uid="{0E2F7AEB-BEF8-4C9C-B351-5385FB2495DD}"/>
    <cellStyle name="Normal 9 3 4 2 2 2 2 2" xfId="4799" xr:uid="{1AB2E04C-62E6-478D-8603-3EB18DEE5159}"/>
    <cellStyle name="Normal 9 3 4 2 2 2 3" xfId="4798" xr:uid="{D9D4F872-3BD2-4A62-AE25-8F355BCB714D}"/>
    <cellStyle name="Normal 9 3 4 2 2 3" xfId="2342" xr:uid="{5329EB84-6D2D-400D-BFBB-EF647FBA38E8}"/>
    <cellStyle name="Normal 9 3 4 2 2 3 2" xfId="4800" xr:uid="{589364CE-A2EC-421E-9A09-2AAE0F80B520}"/>
    <cellStyle name="Normal 9 3 4 2 2 4" xfId="4044" xr:uid="{4C83E90B-F1E5-4533-BA2A-D61DC362D5DC}"/>
    <cellStyle name="Normal 9 3 4 2 2 4 2" xfId="4801" xr:uid="{7946E774-1026-4A26-A369-8866E95973F0}"/>
    <cellStyle name="Normal 9 3 4 2 2 5" xfId="4797" xr:uid="{FA0BE473-538C-497C-820C-79171B84BC66}"/>
    <cellStyle name="Normal 9 3 4 2 3" xfId="2343" xr:uid="{60D3ABB4-E7DD-489C-9312-08C32914D1CA}"/>
    <cellStyle name="Normal 9 3 4 2 3 2" xfId="2344" xr:uid="{662398D0-79A6-41A6-86B2-C0B1B4EE23B1}"/>
    <cellStyle name="Normal 9 3 4 2 3 2 2" xfId="4803" xr:uid="{B40CB920-2FD1-4BB0-A632-312323BB5A34}"/>
    <cellStyle name="Normal 9 3 4 2 3 3" xfId="4802" xr:uid="{7B5B9399-9EB7-4859-8E37-3D689A1BC9DC}"/>
    <cellStyle name="Normal 9 3 4 2 4" xfId="2345" xr:uid="{52D42F90-7C1F-4ADD-9CD7-64B07E95256F}"/>
    <cellStyle name="Normal 9 3 4 2 4 2" xfId="4804" xr:uid="{E0010C09-4939-43C4-983B-9BDE58EFE985}"/>
    <cellStyle name="Normal 9 3 4 2 5" xfId="4045" xr:uid="{BE782DA2-F1CE-4860-B6B5-B10ADBA6354D}"/>
    <cellStyle name="Normal 9 3 4 2 5 2" xfId="4805" xr:uid="{6E78A952-57EE-46F8-96F1-3E360922AFF2}"/>
    <cellStyle name="Normal 9 3 4 2 6" xfId="4796" xr:uid="{76BA0645-FECF-431F-98CF-847E077F222B}"/>
    <cellStyle name="Normal 9 3 4 3" xfId="852" xr:uid="{5E6C06E2-F269-4483-90BA-49900ECDE6FB}"/>
    <cellStyle name="Normal 9 3 4 3 2" xfId="2346" xr:uid="{914E2ACB-B284-47B6-88EF-B44C75574D22}"/>
    <cellStyle name="Normal 9 3 4 3 2 2" xfId="2347" xr:uid="{6E9982DC-69EF-4AAC-A40A-DA425DA95F58}"/>
    <cellStyle name="Normal 9 3 4 3 2 2 2" xfId="4808" xr:uid="{BFB9CA21-7463-42E2-98DD-2F763DE1E89D}"/>
    <cellStyle name="Normal 9 3 4 3 2 3" xfId="4807" xr:uid="{C137F12F-895A-4ECD-A43A-2F3358174A93}"/>
    <cellStyle name="Normal 9 3 4 3 3" xfId="2348" xr:uid="{E766CB8D-3811-4C4E-80C3-F9B910B3FB07}"/>
    <cellStyle name="Normal 9 3 4 3 3 2" xfId="4809" xr:uid="{EAA5C1A1-0A17-4B38-9F64-FC375123521F}"/>
    <cellStyle name="Normal 9 3 4 3 4" xfId="4046" xr:uid="{89924010-C20D-466F-ACD9-15B88F918A14}"/>
    <cellStyle name="Normal 9 3 4 3 4 2" xfId="4810" xr:uid="{DA6C46A4-48CD-42B8-8D76-946AF399FA28}"/>
    <cellStyle name="Normal 9 3 4 3 5" xfId="4806" xr:uid="{403F2A5F-3354-4010-ADCC-59372F84B485}"/>
    <cellStyle name="Normal 9 3 4 4" xfId="2349" xr:uid="{FE2E9DDF-6113-4C1C-A369-82B988FFAD16}"/>
    <cellStyle name="Normal 9 3 4 4 2" xfId="2350" xr:uid="{3EC8100E-FFE1-4DFC-9815-2711B2BC72EA}"/>
    <cellStyle name="Normal 9 3 4 4 2 2" xfId="4812" xr:uid="{5B51FDA7-7E05-4874-A5BD-ECBCB07B03F1}"/>
    <cellStyle name="Normal 9 3 4 4 3" xfId="4047" xr:uid="{12C841ED-2912-4440-BBA4-E1903A15FB94}"/>
    <cellStyle name="Normal 9 3 4 4 3 2" xfId="4813" xr:uid="{A5505C7D-0D84-4E9B-A2D3-717A235B3ECA}"/>
    <cellStyle name="Normal 9 3 4 4 4" xfId="4048" xr:uid="{CF8B944F-190A-4ECF-A6C6-E509E625142A}"/>
    <cellStyle name="Normal 9 3 4 4 4 2" xfId="4814" xr:uid="{4A2371FD-FC33-455F-8FFF-8C94FEFDA287}"/>
    <cellStyle name="Normal 9 3 4 4 5" xfId="4811" xr:uid="{ED3DF550-DB92-450E-96BC-57E8C4C7468E}"/>
    <cellStyle name="Normal 9 3 4 5" xfId="2351" xr:uid="{687D0FDB-D62F-4455-A24C-B8B2DACE6FDB}"/>
    <cellStyle name="Normal 9 3 4 5 2" xfId="4815" xr:uid="{9D0F9AA0-82DD-4FBE-94CC-404D08F01F98}"/>
    <cellStyle name="Normal 9 3 4 6" xfId="4049" xr:uid="{77D1F03F-3273-4830-BA7D-37F72FDC4FA6}"/>
    <cellStyle name="Normal 9 3 4 6 2" xfId="4816" xr:uid="{A227ADB7-A8B7-478B-A0D6-93CC7F6D04CC}"/>
    <cellStyle name="Normal 9 3 4 7" xfId="4050" xr:uid="{9AE6B990-0AEC-4F39-9901-DFE554215DDB}"/>
    <cellStyle name="Normal 9 3 4 7 2" xfId="4817" xr:uid="{D1B29ADA-5788-45E6-BCBE-0F0C7C0A8BC7}"/>
    <cellStyle name="Normal 9 3 4 8" xfId="4795" xr:uid="{ABB4B2A2-B9FC-496E-A122-6811A475DD09}"/>
    <cellStyle name="Normal 9 3 5" xfId="411" xr:uid="{20A9D13D-3B78-4BD4-A65E-64ED84D083FF}"/>
    <cellStyle name="Normal 9 3 5 2" xfId="853" xr:uid="{91BF979E-AA07-4E8B-875E-74BF1E75B7F6}"/>
    <cellStyle name="Normal 9 3 5 2 2" xfId="854" xr:uid="{E5E254D3-4E2D-4A4D-B9FE-17D09FDCA89C}"/>
    <cellStyle name="Normal 9 3 5 2 2 2" xfId="2352" xr:uid="{0BD19BC3-30BC-4397-85C6-07BC4D3DBB89}"/>
    <cellStyle name="Normal 9 3 5 2 2 2 2" xfId="2353" xr:uid="{BBCCA627-9103-48A2-AADB-75CF19C9F3F8}"/>
    <cellStyle name="Normal 9 3 5 2 2 2 2 2" xfId="4822" xr:uid="{F5D97FF5-25BD-4D87-985D-FBE74A762F99}"/>
    <cellStyle name="Normal 9 3 5 2 2 2 3" xfId="4821" xr:uid="{A4857252-8A50-47E3-88EB-C6F464C16F0D}"/>
    <cellStyle name="Normal 9 3 5 2 2 3" xfId="2354" xr:uid="{3E062B26-FD11-4561-B315-6CE343D01317}"/>
    <cellStyle name="Normal 9 3 5 2 2 3 2" xfId="4823" xr:uid="{6A11F8F8-F9A5-4B90-8A12-47737E0CB348}"/>
    <cellStyle name="Normal 9 3 5 2 2 4" xfId="4820" xr:uid="{DD2B26BA-A269-4224-B4D6-5D0D6BB87B03}"/>
    <cellStyle name="Normal 9 3 5 2 3" xfId="2355" xr:uid="{2B8176B5-2A69-47D3-A9F3-7C6CD914BD8E}"/>
    <cellStyle name="Normal 9 3 5 2 3 2" xfId="2356" xr:uid="{7DE13F10-A9D4-4CF9-9239-E3B1F20D2AF9}"/>
    <cellStyle name="Normal 9 3 5 2 3 2 2" xfId="4825" xr:uid="{13090A75-45BB-420C-A724-ED989813D2E4}"/>
    <cellStyle name="Normal 9 3 5 2 3 3" xfId="4824" xr:uid="{E86AC10A-8441-4A7E-9FC0-AF1AA574C062}"/>
    <cellStyle name="Normal 9 3 5 2 4" xfId="2357" xr:uid="{7A325AEF-5083-467C-A889-4A4C49089858}"/>
    <cellStyle name="Normal 9 3 5 2 4 2" xfId="4826" xr:uid="{81A704C6-93A8-4987-953A-898254B8A0FC}"/>
    <cellStyle name="Normal 9 3 5 2 5" xfId="4819" xr:uid="{590FE818-BDE4-4E42-9A46-B1248719A04C}"/>
    <cellStyle name="Normal 9 3 5 3" xfId="855" xr:uid="{008E877D-CD30-4C87-8789-3CAFCB1361D6}"/>
    <cellStyle name="Normal 9 3 5 3 2" xfId="2358" xr:uid="{591A43B7-F174-49AE-9677-2EB7EE375B23}"/>
    <cellStyle name="Normal 9 3 5 3 2 2" xfId="2359" xr:uid="{E4F7BF12-1A52-4DB1-B9DF-9A67BBF523AB}"/>
    <cellStyle name="Normal 9 3 5 3 2 2 2" xfId="4829" xr:uid="{1B9F9B40-D589-412E-AA57-483A728A99BE}"/>
    <cellStyle name="Normal 9 3 5 3 2 3" xfId="4828" xr:uid="{D3C9051A-F018-461E-8687-02646A8F2E2F}"/>
    <cellStyle name="Normal 9 3 5 3 3" xfId="2360" xr:uid="{6C261E82-3D26-4033-B6FB-9F7986FA67C2}"/>
    <cellStyle name="Normal 9 3 5 3 3 2" xfId="4830" xr:uid="{36BC8FA7-8AC3-4BA8-B8D8-457F99ECFDE8}"/>
    <cellStyle name="Normal 9 3 5 3 4" xfId="4051" xr:uid="{7B4D7646-7F2A-4A5B-B1DA-147ED3FB2B53}"/>
    <cellStyle name="Normal 9 3 5 3 4 2" xfId="4831" xr:uid="{A4CDC69E-580A-4B36-B54D-2FD8531F5358}"/>
    <cellStyle name="Normal 9 3 5 3 5" xfId="4827" xr:uid="{BCF66F78-ACC1-4DD1-878D-7614F8F1D6D6}"/>
    <cellStyle name="Normal 9 3 5 4" xfId="2361" xr:uid="{69002277-6795-4E28-AB67-E7BCEBBBB815}"/>
    <cellStyle name="Normal 9 3 5 4 2" xfId="2362" xr:uid="{BEEB7F92-BC68-4CAF-AFBB-D846CC3A83F0}"/>
    <cellStyle name="Normal 9 3 5 4 2 2" xfId="4833" xr:uid="{6CC43A6F-0162-48E0-82CB-C85D1E3CDB93}"/>
    <cellStyle name="Normal 9 3 5 4 3" xfId="4832" xr:uid="{36D9816C-81BB-4F4D-BF02-7F22B5CD23EC}"/>
    <cellStyle name="Normal 9 3 5 5" xfId="2363" xr:uid="{A9E0F41E-F00F-482E-8793-37B0182CA67D}"/>
    <cellStyle name="Normal 9 3 5 5 2" xfId="4834" xr:uid="{EEB1E912-00CF-494A-B989-FFC0414F72AA}"/>
    <cellStyle name="Normal 9 3 5 6" xfId="4052" xr:uid="{92846259-3E2E-4047-A5FC-2B203E7300AA}"/>
    <cellStyle name="Normal 9 3 5 6 2" xfId="4835" xr:uid="{911E208F-BB30-4588-B897-3AE5A4CA456B}"/>
    <cellStyle name="Normal 9 3 5 7" xfId="4818" xr:uid="{09D08FA8-3BAB-402D-828B-0A6144B71659}"/>
    <cellStyle name="Normal 9 3 6" xfId="412" xr:uid="{0AD462BF-F3D5-485A-84D9-0EA964F6ABA8}"/>
    <cellStyle name="Normal 9 3 6 2" xfId="856" xr:uid="{918D86C4-5D7E-4CCD-B1C1-40093D4945CD}"/>
    <cellStyle name="Normal 9 3 6 2 2" xfId="2364" xr:uid="{22052411-958C-4B18-91AC-5730A7AB36E0}"/>
    <cellStyle name="Normal 9 3 6 2 2 2" xfId="2365" xr:uid="{BFE5F3ED-7DA3-4E9E-9ABE-CBE970C1E633}"/>
    <cellStyle name="Normal 9 3 6 2 2 2 2" xfId="4839" xr:uid="{4743A628-3908-4263-91B4-8A0D7906A809}"/>
    <cellStyle name="Normal 9 3 6 2 2 3" xfId="4838" xr:uid="{6A4D06E5-0F05-4C67-9621-892F45FABF3A}"/>
    <cellStyle name="Normal 9 3 6 2 3" xfId="2366" xr:uid="{74866D37-D07E-4A1E-9AE7-90B7C162BF6E}"/>
    <cellStyle name="Normal 9 3 6 2 3 2" xfId="4840" xr:uid="{73D59741-3966-426C-A412-6683CF65CA5B}"/>
    <cellStyle name="Normal 9 3 6 2 4" xfId="4053" xr:uid="{A07BEB22-8204-4232-AC68-F802AB05BEA2}"/>
    <cellStyle name="Normal 9 3 6 2 4 2" xfId="4841" xr:uid="{24B6AF9E-4F72-4E95-877A-22201206587E}"/>
    <cellStyle name="Normal 9 3 6 2 5" xfId="4837" xr:uid="{DA376A3A-113F-4AAD-AAF6-A381E3401A58}"/>
    <cellStyle name="Normal 9 3 6 3" xfId="2367" xr:uid="{6B964BC4-AD39-4146-8266-9BA8FAE66027}"/>
    <cellStyle name="Normal 9 3 6 3 2" xfId="2368" xr:uid="{35C08446-BAB0-432C-A77D-A71D32C19795}"/>
    <cellStyle name="Normal 9 3 6 3 2 2" xfId="4843" xr:uid="{FA66559E-341C-4E2B-B71D-FD71E637474E}"/>
    <cellStyle name="Normal 9 3 6 3 3" xfId="4842" xr:uid="{4C6AAE59-A540-456A-8F87-FCF1B16CD9E9}"/>
    <cellStyle name="Normal 9 3 6 4" xfId="2369" xr:uid="{168E2D74-7439-4D1C-8BD8-199F853FC7E9}"/>
    <cellStyle name="Normal 9 3 6 4 2" xfId="4844" xr:uid="{77F54F0A-34DC-4854-B942-C60DB1F77EF1}"/>
    <cellStyle name="Normal 9 3 6 5" xfId="4054" xr:uid="{DDC4AE4E-D952-43EB-BAFC-BEF6F43ED40A}"/>
    <cellStyle name="Normal 9 3 6 5 2" xfId="4845" xr:uid="{E03920D7-B206-4AFE-9DC7-52A289ACE7DF}"/>
    <cellStyle name="Normal 9 3 6 6" xfId="4836" xr:uid="{0DB9D3AD-962A-4E36-AC36-7D331939F7AC}"/>
    <cellStyle name="Normal 9 3 7" xfId="857" xr:uid="{08B756E6-F7DA-4E09-8592-7DB042322F3F}"/>
    <cellStyle name="Normal 9 3 7 2" xfId="2370" xr:uid="{682D8856-6390-4248-B97B-85B08D1791DC}"/>
    <cellStyle name="Normal 9 3 7 2 2" xfId="2371" xr:uid="{CB61C74B-9FF9-499F-9897-6475AAF93115}"/>
    <cellStyle name="Normal 9 3 7 2 2 2" xfId="4848" xr:uid="{051E6944-5183-4D94-909F-17F29DC88D80}"/>
    <cellStyle name="Normal 9 3 7 2 3" xfId="4847" xr:uid="{79C11107-4AEE-4767-9E02-1F8C6ACFA9B1}"/>
    <cellStyle name="Normal 9 3 7 3" xfId="2372" xr:uid="{3617DFB3-37E3-4CC0-8EF6-4BF30C25336D}"/>
    <cellStyle name="Normal 9 3 7 3 2" xfId="4849" xr:uid="{76AAE054-4A4C-4F6E-A9C9-9199AE682D39}"/>
    <cellStyle name="Normal 9 3 7 4" xfId="4055" xr:uid="{8BDF0CEF-3523-477D-B448-239386A328A1}"/>
    <cellStyle name="Normal 9 3 7 4 2" xfId="4850" xr:uid="{77EB95B7-55D9-4D6E-924B-A7751DE8AA4E}"/>
    <cellStyle name="Normal 9 3 7 5" xfId="4846" xr:uid="{EB4C9359-8226-48FA-B815-B36521230198}"/>
    <cellStyle name="Normal 9 3 8" xfId="2373" xr:uid="{D60661BB-3D7A-4600-993D-B3288613DB7C}"/>
    <cellStyle name="Normal 9 3 8 2" xfId="2374" xr:uid="{C730FB79-5E89-4069-A3CB-BAF196FBB9C1}"/>
    <cellStyle name="Normal 9 3 8 2 2" xfId="4852" xr:uid="{B1521CB4-FD23-4C09-BC58-7613BA828085}"/>
    <cellStyle name="Normal 9 3 8 3" xfId="4056" xr:uid="{6B4EED34-0D2C-4167-8E99-5B9435B9ED4E}"/>
    <cellStyle name="Normal 9 3 8 3 2" xfId="4853" xr:uid="{B9A911AB-327E-4881-8C3F-FCB281D234DE}"/>
    <cellStyle name="Normal 9 3 8 4" xfId="4057" xr:uid="{B1255A2C-77D5-4353-9C3A-A90EA16E6804}"/>
    <cellStyle name="Normal 9 3 8 4 2" xfId="4854" xr:uid="{ECF1122B-16A7-43AE-B275-C62D6B7DA43F}"/>
    <cellStyle name="Normal 9 3 8 5" xfId="4851" xr:uid="{8E74DDD1-1702-4961-B422-337CAD280E82}"/>
    <cellStyle name="Normal 9 3 9" xfId="2375" xr:uid="{0A6BA01D-FAFD-4CD1-B9D4-E08B871ECDF1}"/>
    <cellStyle name="Normal 9 3 9 2" xfId="4855" xr:uid="{46A87949-9E7C-4A16-95BD-2A368CC49695}"/>
    <cellStyle name="Normal 9 4" xfId="173" xr:uid="{35B0669D-7C72-4370-8B37-BD23B8677538}"/>
    <cellStyle name="Normal 9 4 10" xfId="4058" xr:uid="{9561A6C4-933C-4F7D-A65E-67F49A5F3122}"/>
    <cellStyle name="Normal 9 4 10 2" xfId="4857" xr:uid="{68B4AC61-EC59-4C81-B9C3-5247B47FF533}"/>
    <cellStyle name="Normal 9 4 11" xfId="4059" xr:uid="{C9039AB0-4074-4091-9067-15D81148AE79}"/>
    <cellStyle name="Normal 9 4 11 2" xfId="4858" xr:uid="{4EAF2202-9DCA-47F6-963D-A824DE240027}"/>
    <cellStyle name="Normal 9 4 12" xfId="4856" xr:uid="{29EB920D-134A-4264-BD5A-1F3FB602D3A0}"/>
    <cellStyle name="Normal 9 4 2" xfId="174" xr:uid="{F631E845-567B-4E70-8DFA-AD1A05A6DC9B}"/>
    <cellStyle name="Normal 9 4 2 10" xfId="4859" xr:uid="{E4FBBC8B-FDE6-4D02-9E34-04191BA02CDF}"/>
    <cellStyle name="Normal 9 4 2 2" xfId="175" xr:uid="{9053C4DC-0D0C-4230-B1F6-EAF1E65F9EA9}"/>
    <cellStyle name="Normal 9 4 2 2 2" xfId="413" xr:uid="{32829517-1661-4AC6-BE87-770B6667C747}"/>
    <cellStyle name="Normal 9 4 2 2 2 2" xfId="858" xr:uid="{05DE0B6E-BBC5-4903-B257-5B9A8C9B79CA}"/>
    <cellStyle name="Normal 9 4 2 2 2 2 2" xfId="2376" xr:uid="{32F2EB5A-CC6D-46E3-BB71-65FDE23B81AA}"/>
    <cellStyle name="Normal 9 4 2 2 2 2 2 2" xfId="2377" xr:uid="{D643E852-AA6E-4E73-85B6-494B23660B64}"/>
    <cellStyle name="Normal 9 4 2 2 2 2 2 2 2" xfId="4864" xr:uid="{A34A11A4-70EF-46D4-AD18-B3232FA1E8C7}"/>
    <cellStyle name="Normal 9 4 2 2 2 2 2 3" xfId="4863" xr:uid="{03DF13B9-5C93-4FF9-9F38-54D9957D1D09}"/>
    <cellStyle name="Normal 9 4 2 2 2 2 3" xfId="2378" xr:uid="{2D8A55C1-798E-4041-918B-0829C63398FA}"/>
    <cellStyle name="Normal 9 4 2 2 2 2 3 2" xfId="4865" xr:uid="{69F92418-B5D4-4D97-A0C6-78E4D755393B}"/>
    <cellStyle name="Normal 9 4 2 2 2 2 4" xfId="4060" xr:uid="{FB89E098-188A-4B81-AE91-FE775D4F831C}"/>
    <cellStyle name="Normal 9 4 2 2 2 2 4 2" xfId="4866" xr:uid="{FADA62D7-5549-407E-B060-30F5659DAA56}"/>
    <cellStyle name="Normal 9 4 2 2 2 2 5" xfId="4862" xr:uid="{C24D0F67-8919-47A6-B67D-7362A2C490B5}"/>
    <cellStyle name="Normal 9 4 2 2 2 3" xfId="2379" xr:uid="{C7708354-A21B-4D62-838D-5F47608627B6}"/>
    <cellStyle name="Normal 9 4 2 2 2 3 2" xfId="2380" xr:uid="{1DC822BB-CCD8-487C-B79A-CEBD2F30D7FE}"/>
    <cellStyle name="Normal 9 4 2 2 2 3 2 2" xfId="4868" xr:uid="{E4232778-945C-4255-8AA3-96E9FC5E8922}"/>
    <cellStyle name="Normal 9 4 2 2 2 3 3" xfId="4061" xr:uid="{8C5E0E17-D2D3-4688-95A6-ED4E5AAAE974}"/>
    <cellStyle name="Normal 9 4 2 2 2 3 3 2" xfId="4869" xr:uid="{9430634D-2A82-4149-813E-710533268041}"/>
    <cellStyle name="Normal 9 4 2 2 2 3 4" xfId="4062" xr:uid="{4EF91759-D8DE-4F9E-B85E-24604EAAFBA2}"/>
    <cellStyle name="Normal 9 4 2 2 2 3 4 2" xfId="4870" xr:uid="{149BC9C6-50A8-4E0C-BC3F-A1CD530A940C}"/>
    <cellStyle name="Normal 9 4 2 2 2 3 5" xfId="4867" xr:uid="{285A0269-CBEA-4644-90D8-C57A9F16A3A2}"/>
    <cellStyle name="Normal 9 4 2 2 2 4" xfId="2381" xr:uid="{7AC41576-AF89-48E2-9C3E-7E7213E65749}"/>
    <cellStyle name="Normal 9 4 2 2 2 4 2" xfId="4871" xr:uid="{353C56CF-08D5-4560-BCD2-765D55957B17}"/>
    <cellStyle name="Normal 9 4 2 2 2 5" xfId="4063" xr:uid="{613948DA-296F-459E-89DC-9F0303DE9905}"/>
    <cellStyle name="Normal 9 4 2 2 2 5 2" xfId="4872" xr:uid="{CAF8BCCD-FD29-49EA-A17E-C819CCCDE2F6}"/>
    <cellStyle name="Normal 9 4 2 2 2 6" xfId="4064" xr:uid="{6E31B309-3857-4C9C-9904-FA1DAC7F3F9E}"/>
    <cellStyle name="Normal 9 4 2 2 2 6 2" xfId="4873" xr:uid="{ED8CCFBE-B9F0-4846-979C-5D931B5A620D}"/>
    <cellStyle name="Normal 9 4 2 2 2 7" xfId="4861" xr:uid="{5B37F0EB-2991-4C33-9F55-443080144AB1}"/>
    <cellStyle name="Normal 9 4 2 2 3" xfId="859" xr:uid="{3A936BDC-57E5-4673-8D24-888D7E8BA4E1}"/>
    <cellStyle name="Normal 9 4 2 2 3 2" xfId="2382" xr:uid="{756A1E51-DAC5-4D24-9404-35BABECD33D0}"/>
    <cellStyle name="Normal 9 4 2 2 3 2 2" xfId="2383" xr:uid="{95B8C7B1-48D7-40ED-89E8-67CD33301626}"/>
    <cellStyle name="Normal 9 4 2 2 3 2 2 2" xfId="4876" xr:uid="{D0EA9100-AB69-49D8-B442-6350FA6DFF21}"/>
    <cellStyle name="Normal 9 4 2 2 3 2 3" xfId="4065" xr:uid="{273F0269-2974-4389-9E74-221D5C5A60BD}"/>
    <cellStyle name="Normal 9 4 2 2 3 2 3 2" xfId="4877" xr:uid="{ADD36105-EBD4-4433-903A-0577530848C9}"/>
    <cellStyle name="Normal 9 4 2 2 3 2 4" xfId="4066" xr:uid="{03A5F6EE-A82A-4FBC-A6F6-0224C1430E1C}"/>
    <cellStyle name="Normal 9 4 2 2 3 2 4 2" xfId="4878" xr:uid="{CDFCAED7-FB96-473B-8D27-6213A992BA9F}"/>
    <cellStyle name="Normal 9 4 2 2 3 2 5" xfId="4875" xr:uid="{54821142-B0FE-4D1B-A3A0-1AD6BF3B4DF3}"/>
    <cellStyle name="Normal 9 4 2 2 3 3" xfId="2384" xr:uid="{D2C8FD3B-4A3E-42B6-90AD-47A8F9ADB61B}"/>
    <cellStyle name="Normal 9 4 2 2 3 3 2" xfId="4879" xr:uid="{8AA0BFAD-B834-4DAF-A853-FC6A67CCB3D3}"/>
    <cellStyle name="Normal 9 4 2 2 3 4" xfId="4067" xr:uid="{1EEA9A00-059D-498B-95F7-52F87F41B95C}"/>
    <cellStyle name="Normal 9 4 2 2 3 4 2" xfId="4880" xr:uid="{1F4A4943-0A61-413B-892E-9FB026C0AD1E}"/>
    <cellStyle name="Normal 9 4 2 2 3 5" xfId="4068" xr:uid="{4057A0EB-B412-4917-9E5B-5EAF5F6A3F22}"/>
    <cellStyle name="Normal 9 4 2 2 3 5 2" xfId="4881" xr:uid="{EF601C59-205A-4135-A3C5-0C5ABD673355}"/>
    <cellStyle name="Normal 9 4 2 2 3 6" xfId="4874" xr:uid="{76070DAB-5DB2-46F5-B1CC-671A271CE180}"/>
    <cellStyle name="Normal 9 4 2 2 4" xfId="2385" xr:uid="{EA221530-9E2C-4159-AC10-058FC2809883}"/>
    <cellStyle name="Normal 9 4 2 2 4 2" xfId="2386" xr:uid="{A34F1945-72AE-474E-87EC-7449A0558C01}"/>
    <cellStyle name="Normal 9 4 2 2 4 2 2" xfId="4883" xr:uid="{D5FE42F7-8D9C-4771-8ECF-764375810898}"/>
    <cellStyle name="Normal 9 4 2 2 4 3" xfId="4069" xr:uid="{51BABEDF-94FE-4D70-8214-AEC2C82E47C6}"/>
    <cellStyle name="Normal 9 4 2 2 4 3 2" xfId="4884" xr:uid="{CF2C88B4-631F-4B5A-B386-A4DA4829399B}"/>
    <cellStyle name="Normal 9 4 2 2 4 4" xfId="4070" xr:uid="{C768291A-534B-4A25-B63B-9415B28DF653}"/>
    <cellStyle name="Normal 9 4 2 2 4 4 2" xfId="4885" xr:uid="{AD83FAC8-926B-425A-9F4E-B9645F7FE6F6}"/>
    <cellStyle name="Normal 9 4 2 2 4 5" xfId="4882" xr:uid="{E731863A-86B9-4F31-A1DB-2F456FD69228}"/>
    <cellStyle name="Normal 9 4 2 2 5" xfId="2387" xr:uid="{0F7387C9-A8B8-4C15-897F-29D1111DE690}"/>
    <cellStyle name="Normal 9 4 2 2 5 2" xfId="4071" xr:uid="{26181D2F-3743-4090-A3B9-C8EC7D21B51F}"/>
    <cellStyle name="Normal 9 4 2 2 5 2 2" xfId="4887" xr:uid="{8893BC45-2E22-425B-AEC6-3526651963BA}"/>
    <cellStyle name="Normal 9 4 2 2 5 3" xfId="4072" xr:uid="{148CE655-0F1E-4FB1-833C-458E0A641524}"/>
    <cellStyle name="Normal 9 4 2 2 5 3 2" xfId="4888" xr:uid="{D6A91A01-5926-40A8-AEAF-BC881401BEC2}"/>
    <cellStyle name="Normal 9 4 2 2 5 4" xfId="4073" xr:uid="{3A315F3F-76FC-4582-B778-BD5569F162D7}"/>
    <cellStyle name="Normal 9 4 2 2 5 4 2" xfId="4889" xr:uid="{296E4728-E10D-4086-B6C4-98F58C38823A}"/>
    <cellStyle name="Normal 9 4 2 2 5 5" xfId="4886" xr:uid="{D487D719-FEF5-4CE5-B249-01582248E3AA}"/>
    <cellStyle name="Normal 9 4 2 2 6" xfId="4074" xr:uid="{C86C55FD-54DC-44D5-B093-7DEDAE5C6B0E}"/>
    <cellStyle name="Normal 9 4 2 2 6 2" xfId="4890" xr:uid="{2CEEC85F-2683-494A-951C-1A19E704961B}"/>
    <cellStyle name="Normal 9 4 2 2 7" xfId="4075" xr:uid="{6F8AA278-E66E-46FD-98D9-19D43A621466}"/>
    <cellStyle name="Normal 9 4 2 2 7 2" xfId="4891" xr:uid="{115ED443-9BE3-430F-A81C-6E2FCE28E1BD}"/>
    <cellStyle name="Normal 9 4 2 2 8" xfId="4076" xr:uid="{41C882E9-837D-481F-83E0-DC6D41CBD5E0}"/>
    <cellStyle name="Normal 9 4 2 2 8 2" xfId="4892" xr:uid="{7D33EDC5-A723-4EFF-8021-CAB1CB053DEA}"/>
    <cellStyle name="Normal 9 4 2 2 9" xfId="4860" xr:uid="{4D1A1AF1-8EB7-4696-BCB0-98441B99760E}"/>
    <cellStyle name="Normal 9 4 2 3" xfId="414" xr:uid="{EAFC6C81-918A-4642-B8B2-65F8AB53F165}"/>
    <cellStyle name="Normal 9 4 2 3 2" xfId="860" xr:uid="{836D0294-7BEC-43CE-B631-2767663E67D4}"/>
    <cellStyle name="Normal 9 4 2 3 2 2" xfId="861" xr:uid="{B3FA70EC-F7C0-41D0-808A-4A6A94C5F5B2}"/>
    <cellStyle name="Normal 9 4 2 3 2 2 2" xfId="2388" xr:uid="{D5BD2A3D-5DF7-40FF-89E7-FF963DD5926C}"/>
    <cellStyle name="Normal 9 4 2 3 2 2 2 2" xfId="2389" xr:uid="{FDE5C573-4F43-4258-9ACB-7143334DBBC0}"/>
    <cellStyle name="Normal 9 4 2 3 2 2 2 2 2" xfId="4897" xr:uid="{95C402D3-6CA2-4AAB-A6AA-F7967D4DC244}"/>
    <cellStyle name="Normal 9 4 2 3 2 2 2 3" xfId="4896" xr:uid="{F28A94CA-5DAF-4D98-A96B-12A9D9F79618}"/>
    <cellStyle name="Normal 9 4 2 3 2 2 3" xfId="2390" xr:uid="{5D179621-D9B2-4FB1-B657-B2E404B04545}"/>
    <cellStyle name="Normal 9 4 2 3 2 2 3 2" xfId="4898" xr:uid="{CF01BD4C-F964-4FCB-BC72-79B27651C670}"/>
    <cellStyle name="Normal 9 4 2 3 2 2 4" xfId="4895" xr:uid="{EA83640C-8344-41B1-B407-F934C12E62D7}"/>
    <cellStyle name="Normal 9 4 2 3 2 3" xfId="2391" xr:uid="{620A9515-2DF9-41D4-B998-ABF3F2567DC3}"/>
    <cellStyle name="Normal 9 4 2 3 2 3 2" xfId="2392" xr:uid="{A77B2BAA-91E8-42F4-82AB-86BC594470B2}"/>
    <cellStyle name="Normal 9 4 2 3 2 3 2 2" xfId="4900" xr:uid="{6B5BC78D-6772-4348-8CD0-1181AE58266B}"/>
    <cellStyle name="Normal 9 4 2 3 2 3 3" xfId="4899" xr:uid="{EB04BA39-3EE5-4DA1-B613-A0BF4BB7CB56}"/>
    <cellStyle name="Normal 9 4 2 3 2 4" xfId="2393" xr:uid="{716D0CD3-0D4F-4451-A6DD-33D0454F837F}"/>
    <cellStyle name="Normal 9 4 2 3 2 4 2" xfId="4901" xr:uid="{2409D125-A22F-43FB-8E7D-6FE111AA39BA}"/>
    <cellStyle name="Normal 9 4 2 3 2 5" xfId="4894" xr:uid="{80D1BDA2-B91A-412A-AB69-1A57A43650ED}"/>
    <cellStyle name="Normal 9 4 2 3 3" xfId="862" xr:uid="{12449517-8F7D-4647-A13E-9055C14CA09B}"/>
    <cellStyle name="Normal 9 4 2 3 3 2" xfId="2394" xr:uid="{AD9670F9-F071-4CD7-8D7F-81F38E07F005}"/>
    <cellStyle name="Normal 9 4 2 3 3 2 2" xfId="2395" xr:uid="{D2BFFBCE-FB4D-4872-B694-D532310EE64B}"/>
    <cellStyle name="Normal 9 4 2 3 3 2 2 2" xfId="4904" xr:uid="{C4449325-0FA7-4E47-988D-7B8F18109C78}"/>
    <cellStyle name="Normal 9 4 2 3 3 2 3" xfId="4903" xr:uid="{934EDE22-B3EF-4485-9202-4BCC6E8B8A93}"/>
    <cellStyle name="Normal 9 4 2 3 3 3" xfId="2396" xr:uid="{7D882EA2-3859-4755-AF17-381F3B2EEE59}"/>
    <cellStyle name="Normal 9 4 2 3 3 3 2" xfId="4905" xr:uid="{7383D750-C1A2-4551-8C76-52D56E9EBF7A}"/>
    <cellStyle name="Normal 9 4 2 3 3 4" xfId="4077" xr:uid="{E168AAB0-EBDC-440E-B643-094A4D6648D3}"/>
    <cellStyle name="Normal 9 4 2 3 3 4 2" xfId="4906" xr:uid="{7E2DD40F-751A-4AA8-AF17-62132B3C5383}"/>
    <cellStyle name="Normal 9 4 2 3 3 5" xfId="4902" xr:uid="{23472D32-270A-4DFA-A21C-581136E589C0}"/>
    <cellStyle name="Normal 9 4 2 3 4" xfId="2397" xr:uid="{4EBA0FC1-F6BD-483B-86BF-50C515A232A3}"/>
    <cellStyle name="Normal 9 4 2 3 4 2" xfId="2398" xr:uid="{407FD6B1-E93C-4ED2-A924-40B439D0AD2F}"/>
    <cellStyle name="Normal 9 4 2 3 4 2 2" xfId="4908" xr:uid="{38D7455D-3D3B-4557-93F5-8D12CDED95E4}"/>
    <cellStyle name="Normal 9 4 2 3 4 3" xfId="4907" xr:uid="{F3FA8092-EFE0-4BC2-B36E-CE8EE6120703}"/>
    <cellStyle name="Normal 9 4 2 3 5" xfId="2399" xr:uid="{65B1DAA2-5D59-403C-815B-8773BEC4AEDF}"/>
    <cellStyle name="Normal 9 4 2 3 5 2" xfId="4909" xr:uid="{7119B2CD-491D-45C4-8046-C2E3F0EE45F8}"/>
    <cellStyle name="Normal 9 4 2 3 6" xfId="4078" xr:uid="{9EF3548A-7542-4186-A0D1-46FC02651664}"/>
    <cellStyle name="Normal 9 4 2 3 6 2" xfId="4910" xr:uid="{BC6C1521-A4F7-44A0-BA1C-78FB96E30D52}"/>
    <cellStyle name="Normal 9 4 2 3 7" xfId="4893" xr:uid="{A83EC5FF-9387-4FCE-A83A-8F9C361222C5}"/>
    <cellStyle name="Normal 9 4 2 4" xfId="415" xr:uid="{C2ECDF91-5C86-4737-8710-14F86CD31C66}"/>
    <cellStyle name="Normal 9 4 2 4 2" xfId="863" xr:uid="{4F896C0F-DCE7-40BB-9D4E-0AA051AB3665}"/>
    <cellStyle name="Normal 9 4 2 4 2 2" xfId="2400" xr:uid="{A28CCFBA-0882-42D2-8162-B1063FFE6B50}"/>
    <cellStyle name="Normal 9 4 2 4 2 2 2" xfId="2401" xr:uid="{67A181A0-5FD7-457D-A0E0-4DFB0DF8F310}"/>
    <cellStyle name="Normal 9 4 2 4 2 2 2 2" xfId="4914" xr:uid="{E8694EE6-6830-4F05-9E1D-4BD5753D82EA}"/>
    <cellStyle name="Normal 9 4 2 4 2 2 3" xfId="4913" xr:uid="{9B5114C6-5F86-40DC-890C-4B8502D1ECEB}"/>
    <cellStyle name="Normal 9 4 2 4 2 3" xfId="2402" xr:uid="{F01888C9-730A-4BD5-8B53-798AB3FE9CA7}"/>
    <cellStyle name="Normal 9 4 2 4 2 3 2" xfId="4915" xr:uid="{45BB4236-B30E-48C9-9E4D-6187BBE91488}"/>
    <cellStyle name="Normal 9 4 2 4 2 4" xfId="4079" xr:uid="{70AD7660-0398-464C-9712-CEB256F117E3}"/>
    <cellStyle name="Normal 9 4 2 4 2 4 2" xfId="4916" xr:uid="{4790CFBB-D148-419B-8A1E-7C9DA6499AB7}"/>
    <cellStyle name="Normal 9 4 2 4 2 5" xfId="4912" xr:uid="{EEBEA63D-6747-4CA4-9047-B2290550FADC}"/>
    <cellStyle name="Normal 9 4 2 4 3" xfId="2403" xr:uid="{76381B9C-2DE2-40DA-84FA-1492AA3EA67B}"/>
    <cellStyle name="Normal 9 4 2 4 3 2" xfId="2404" xr:uid="{A4AFBF4B-1741-405A-B028-0072A508A9C2}"/>
    <cellStyle name="Normal 9 4 2 4 3 2 2" xfId="4918" xr:uid="{74791373-6EB8-4FEF-98CD-2FB3FE661ED8}"/>
    <cellStyle name="Normal 9 4 2 4 3 3" xfId="4917" xr:uid="{C64B3980-2E0E-45CD-88BF-965717C9E379}"/>
    <cellStyle name="Normal 9 4 2 4 4" xfId="2405" xr:uid="{0525A207-51E3-468F-855B-15E39240F487}"/>
    <cellStyle name="Normal 9 4 2 4 4 2" xfId="4919" xr:uid="{3BB784A7-4858-4F8F-BDFF-69BC73C5FDF8}"/>
    <cellStyle name="Normal 9 4 2 4 5" xfId="4080" xr:uid="{1765D08D-394E-43D1-8742-A7391FD6CFA7}"/>
    <cellStyle name="Normal 9 4 2 4 5 2" xfId="4920" xr:uid="{28519C40-952A-4094-8A0D-A74A60CC7658}"/>
    <cellStyle name="Normal 9 4 2 4 6" xfId="4911" xr:uid="{897C18E4-5CD6-4D98-8FC8-D4CDB242EF2A}"/>
    <cellStyle name="Normal 9 4 2 5" xfId="416" xr:uid="{12418C09-8C2A-49CC-BBD7-63DC6993E0F0}"/>
    <cellStyle name="Normal 9 4 2 5 2" xfId="2406" xr:uid="{D5C5DFAA-B3F4-4357-BA55-7481E1AB9B45}"/>
    <cellStyle name="Normal 9 4 2 5 2 2" xfId="2407" xr:uid="{8E390861-4964-46D3-BE61-EAF5BD99B842}"/>
    <cellStyle name="Normal 9 4 2 5 2 2 2" xfId="4923" xr:uid="{2F2E12DD-84DD-452C-AE31-421F2386C5F3}"/>
    <cellStyle name="Normal 9 4 2 5 2 3" xfId="4922" xr:uid="{2288A791-A2BF-4CA9-AD1B-D35E266E713D}"/>
    <cellStyle name="Normal 9 4 2 5 3" xfId="2408" xr:uid="{0CEEB165-D16B-4915-9AC6-BFAA5F5F0398}"/>
    <cellStyle name="Normal 9 4 2 5 3 2" xfId="4924" xr:uid="{F6543BF2-FF86-498C-9DF9-B3A085EF07B5}"/>
    <cellStyle name="Normal 9 4 2 5 4" xfId="4081" xr:uid="{0A4002B4-E72E-411C-8FED-EBDC555B0C0F}"/>
    <cellStyle name="Normal 9 4 2 5 4 2" xfId="4925" xr:uid="{E2059062-69E4-4BDA-982F-61C717F380F3}"/>
    <cellStyle name="Normal 9 4 2 5 5" xfId="4921" xr:uid="{6D08D7FD-6724-44B3-8503-127A0631E0C5}"/>
    <cellStyle name="Normal 9 4 2 6" xfId="2409" xr:uid="{562192B9-6DC3-4504-A69E-4A08EDFDF389}"/>
    <cellStyle name="Normal 9 4 2 6 2" xfId="2410" xr:uid="{7CEDC3F2-C3AE-4330-B396-A6C3F1FB8332}"/>
    <cellStyle name="Normal 9 4 2 6 2 2" xfId="4927" xr:uid="{349A6605-B305-4B57-A5B6-F5791540AE07}"/>
    <cellStyle name="Normal 9 4 2 6 3" xfId="4082" xr:uid="{579484D1-0AE3-484B-8DA7-83C4FBD1D695}"/>
    <cellStyle name="Normal 9 4 2 6 3 2" xfId="4928" xr:uid="{18F72A5B-8A3A-4EB4-B3E9-58FF78E1B6DE}"/>
    <cellStyle name="Normal 9 4 2 6 4" xfId="4083" xr:uid="{8F843C9F-C605-491E-BE17-6D8CF7983189}"/>
    <cellStyle name="Normal 9 4 2 6 4 2" xfId="4929" xr:uid="{500D23F7-1CEA-4862-B59B-008185D322A8}"/>
    <cellStyle name="Normal 9 4 2 6 5" xfId="4926" xr:uid="{D9BE975D-A3C3-4D8C-B900-69DF7227524B}"/>
    <cellStyle name="Normal 9 4 2 7" xfId="2411" xr:uid="{0B1ACE1B-F98A-4E00-A4C6-FDC8921139D8}"/>
    <cellStyle name="Normal 9 4 2 7 2" xfId="4930" xr:uid="{54B2410D-CF34-4A73-807D-4DB1E7EEC626}"/>
    <cellStyle name="Normal 9 4 2 8" xfId="4084" xr:uid="{395E94BC-E544-49AD-A564-F032050DB747}"/>
    <cellStyle name="Normal 9 4 2 8 2" xfId="4931" xr:uid="{701DBBCB-67E1-4267-9BC9-9DE70104D694}"/>
    <cellStyle name="Normal 9 4 2 9" xfId="4085" xr:uid="{CA90D0BC-2939-4BED-A4C4-A84D862C144A}"/>
    <cellStyle name="Normal 9 4 2 9 2" xfId="4932" xr:uid="{FD640001-2AB2-49AD-8561-AB82475EF035}"/>
    <cellStyle name="Normal 9 4 3" xfId="176" xr:uid="{BACEC14C-81DE-419A-8EA0-06B3A8DC86E0}"/>
    <cellStyle name="Normal 9 4 3 2" xfId="177" xr:uid="{D7795BB6-7572-45C2-8E71-E3517BFDC65B}"/>
    <cellStyle name="Normal 9 4 3 2 2" xfId="864" xr:uid="{440A6293-F889-48D1-9ECF-C9F301816149}"/>
    <cellStyle name="Normal 9 4 3 2 2 2" xfId="2412" xr:uid="{C1C43511-4A1D-4D4A-87DB-72E5B9F50A64}"/>
    <cellStyle name="Normal 9 4 3 2 2 2 2" xfId="2413" xr:uid="{D9CAE616-A68B-4085-8523-0A75FD6DBEBF}"/>
    <cellStyle name="Normal 9 4 3 2 2 2 2 2" xfId="4501" xr:uid="{83C2CE16-1E33-4B2C-9463-98C844095152}"/>
    <cellStyle name="Normal 9 4 3 2 2 2 2 2 2" xfId="5308" xr:uid="{4A16775E-42A1-4509-A8E2-00C344042173}"/>
    <cellStyle name="Normal 9 4 3 2 2 2 2 2 3" xfId="4937" xr:uid="{A2621718-77D5-4833-916C-AD90D6C54A91}"/>
    <cellStyle name="Normal 9 4 3 2 2 2 3" xfId="4502" xr:uid="{76E71100-3334-4EA4-BA2F-6F2CF195D2DD}"/>
    <cellStyle name="Normal 9 4 3 2 2 2 3 2" xfId="5309" xr:uid="{DFE008AA-AABC-46EF-B4E4-C22F80FD05EF}"/>
    <cellStyle name="Normal 9 4 3 2 2 2 3 3" xfId="4936" xr:uid="{C4C56892-319B-4C61-B196-DE98C0A8716B}"/>
    <cellStyle name="Normal 9 4 3 2 2 3" xfId="2414" xr:uid="{6798C3CA-8D94-464D-B746-DE764996D771}"/>
    <cellStyle name="Normal 9 4 3 2 2 3 2" xfId="4503" xr:uid="{FC88E0DA-B918-43A4-8426-FE97FC8995B1}"/>
    <cellStyle name="Normal 9 4 3 2 2 3 2 2" xfId="5310" xr:uid="{30B08DC0-6088-4656-91D7-AD1EEE90CFFB}"/>
    <cellStyle name="Normal 9 4 3 2 2 3 2 3" xfId="4938" xr:uid="{28B48E2A-3296-471C-963F-F80A45F548D8}"/>
    <cellStyle name="Normal 9 4 3 2 2 4" xfId="4086" xr:uid="{86AC566C-52E0-4A3C-8F36-D181BA929514}"/>
    <cellStyle name="Normal 9 4 3 2 2 4 2" xfId="4939" xr:uid="{E3E7B098-1DBF-4284-8F37-07DB245760D9}"/>
    <cellStyle name="Normal 9 4 3 2 2 5" xfId="4935" xr:uid="{073097E3-6B85-43AF-B42A-879FE66BC84A}"/>
    <cellStyle name="Normal 9 4 3 2 3" xfId="2415" xr:uid="{F709D00E-B6C0-416B-BE30-86BC3DA82B0C}"/>
    <cellStyle name="Normal 9 4 3 2 3 2" xfId="2416" xr:uid="{0F3049DA-DBFB-467A-9106-6B7640213AA2}"/>
    <cellStyle name="Normal 9 4 3 2 3 2 2" xfId="4504" xr:uid="{D5AB9E11-9D1B-4612-8382-8A20C0FC3FCC}"/>
    <cellStyle name="Normal 9 4 3 2 3 2 2 2" xfId="5311" xr:uid="{E854BE7C-9E7A-4C20-BF96-8726B2874240}"/>
    <cellStyle name="Normal 9 4 3 2 3 2 2 3" xfId="4941" xr:uid="{044E637F-57D6-4A06-BFA3-C9BB1607480A}"/>
    <cellStyle name="Normal 9 4 3 2 3 3" xfId="4087" xr:uid="{0DA8BA97-003D-4B2A-8910-B6174CA8D76B}"/>
    <cellStyle name="Normal 9 4 3 2 3 3 2" xfId="4942" xr:uid="{05123895-A50D-471C-B141-E33415D2C58A}"/>
    <cellStyle name="Normal 9 4 3 2 3 4" xfId="4088" xr:uid="{0BEE0111-317A-446F-BB93-0542F81A0223}"/>
    <cellStyle name="Normal 9 4 3 2 3 4 2" xfId="4943" xr:uid="{477427CA-254E-4AA4-8300-0EB8A7E11313}"/>
    <cellStyle name="Normal 9 4 3 2 3 5" xfId="4940" xr:uid="{9F085932-C51D-4988-BC6F-6B882B6862A1}"/>
    <cellStyle name="Normal 9 4 3 2 4" xfId="2417" xr:uid="{784F302F-5BDF-4CBB-B7A9-0102D2CFF8AF}"/>
    <cellStyle name="Normal 9 4 3 2 4 2" xfId="4505" xr:uid="{97E381C5-E88C-4797-9D3D-7A4A88A24C76}"/>
    <cellStyle name="Normal 9 4 3 2 4 2 2" xfId="5312" xr:uid="{75FC5595-44DA-4757-A0F8-0FADEFD53112}"/>
    <cellStyle name="Normal 9 4 3 2 4 2 3" xfId="4944" xr:uid="{D4466C35-9284-40E6-A8F9-28C6912E089F}"/>
    <cellStyle name="Normal 9 4 3 2 5" xfId="4089" xr:uid="{22AD5382-F0A2-4474-AF83-CEC30BE31BB3}"/>
    <cellStyle name="Normal 9 4 3 2 5 2" xfId="4945" xr:uid="{983732B6-1818-4834-8C88-661600BC7E46}"/>
    <cellStyle name="Normal 9 4 3 2 6" xfId="4090" xr:uid="{91F55346-9C81-4E7F-AC29-1B1D1C3E8C6E}"/>
    <cellStyle name="Normal 9 4 3 2 6 2" xfId="4946" xr:uid="{C27D744C-C870-4CC2-B1D8-4E58915B9369}"/>
    <cellStyle name="Normal 9 4 3 2 7" xfId="4934" xr:uid="{E01B0AE8-D536-4E4E-A7FE-D8C945A8D003}"/>
    <cellStyle name="Normal 9 4 3 3" xfId="417" xr:uid="{C4BC7D25-1040-4B4A-95AD-7D2F25727135}"/>
    <cellStyle name="Normal 9 4 3 3 2" xfId="2418" xr:uid="{0185BA4A-D906-4981-9595-5ACDDA9C416F}"/>
    <cellStyle name="Normal 9 4 3 3 2 2" xfId="2419" xr:uid="{F388A749-C809-4E42-AEC7-EB41A47AB6BE}"/>
    <cellStyle name="Normal 9 4 3 3 2 2 2" xfId="4506" xr:uid="{BC213390-0D64-4F39-A67C-766C897A20E0}"/>
    <cellStyle name="Normal 9 4 3 3 2 2 2 2" xfId="5313" xr:uid="{07BAECF6-798F-4785-9C61-26D4262590C2}"/>
    <cellStyle name="Normal 9 4 3 3 2 2 2 3" xfId="4949" xr:uid="{1DE1548A-E193-4C40-B6BC-F75A258F9A8C}"/>
    <cellStyle name="Normal 9 4 3 3 2 3" xfId="4091" xr:uid="{E1E55F96-0158-4EC8-82B7-8AF39876C97C}"/>
    <cellStyle name="Normal 9 4 3 3 2 3 2" xfId="4950" xr:uid="{64C184F6-7ADB-41DF-AFC6-4284BE74BABB}"/>
    <cellStyle name="Normal 9 4 3 3 2 4" xfId="4092" xr:uid="{A272CBCC-A779-4E7F-94A8-E2521C246349}"/>
    <cellStyle name="Normal 9 4 3 3 2 4 2" xfId="4951" xr:uid="{8D1665E8-C5A5-4D86-8E55-A640EC57F104}"/>
    <cellStyle name="Normal 9 4 3 3 2 5" xfId="4948" xr:uid="{1373AA10-08E5-43F2-8579-A6F697D59739}"/>
    <cellStyle name="Normal 9 4 3 3 3" xfId="2420" xr:uid="{488752D9-A4AD-4A53-8B30-004E8FC11665}"/>
    <cellStyle name="Normal 9 4 3 3 3 2" xfId="4507" xr:uid="{C736F130-8943-47DE-A96A-33F59D19163C}"/>
    <cellStyle name="Normal 9 4 3 3 3 2 2" xfId="5314" xr:uid="{BDA2C2F4-1C92-4530-9878-49F5BC7A0D20}"/>
    <cellStyle name="Normal 9 4 3 3 3 2 3" xfId="4952" xr:uid="{8F74BA02-EEA3-43A6-9BED-EB0A394811CA}"/>
    <cellStyle name="Normal 9 4 3 3 4" xfId="4093" xr:uid="{312B4C0B-9710-4A9A-8E16-9DFDF3EF0B03}"/>
    <cellStyle name="Normal 9 4 3 3 4 2" xfId="4953" xr:uid="{C5BD4F86-7752-4A2B-B72A-D3C25042F09F}"/>
    <cellStyle name="Normal 9 4 3 3 5" xfId="4094" xr:uid="{CA93447B-7451-447B-9AD8-4CB8849E4F40}"/>
    <cellStyle name="Normal 9 4 3 3 5 2" xfId="4954" xr:uid="{CBAC8C6A-D7B5-4CE5-9EC8-4B11B6BBA483}"/>
    <cellStyle name="Normal 9 4 3 3 6" xfId="4947" xr:uid="{3D561A44-C49B-44C5-848B-E244DBD5F6CA}"/>
    <cellStyle name="Normal 9 4 3 4" xfId="2421" xr:uid="{5C07E2A9-8291-430B-900C-108B5921EAB2}"/>
    <cellStyle name="Normal 9 4 3 4 2" xfId="2422" xr:uid="{E6A3621C-B011-4CC9-827C-672AC1A0019A}"/>
    <cellStyle name="Normal 9 4 3 4 2 2" xfId="4508" xr:uid="{8539AE30-D9CB-4F85-9E30-BE39EA19325A}"/>
    <cellStyle name="Normal 9 4 3 4 2 2 2" xfId="5315" xr:uid="{A8923DAE-2C3E-4046-A490-D6C1C8894C7D}"/>
    <cellStyle name="Normal 9 4 3 4 2 2 3" xfId="4956" xr:uid="{CC036FBE-8958-4339-9670-40B0AD5DF7A0}"/>
    <cellStyle name="Normal 9 4 3 4 3" xfId="4095" xr:uid="{92492BBB-8FD9-42ED-B8C6-76558F5F3E6D}"/>
    <cellStyle name="Normal 9 4 3 4 3 2" xfId="4957" xr:uid="{56241892-6C24-444E-B724-277C86F04E7C}"/>
    <cellStyle name="Normal 9 4 3 4 4" xfId="4096" xr:uid="{AD68F764-B20B-41A2-AE5F-CA1C93A23181}"/>
    <cellStyle name="Normal 9 4 3 4 4 2" xfId="4958" xr:uid="{B365E00D-2F7B-4DDD-861B-E4431C59CE94}"/>
    <cellStyle name="Normal 9 4 3 4 5" xfId="4955" xr:uid="{53E8F513-34C5-42E5-AF7D-DCC61640FD5D}"/>
    <cellStyle name="Normal 9 4 3 5" xfId="2423" xr:uid="{F87A60B8-CCBF-4CAB-9271-BE68E62AC5A9}"/>
    <cellStyle name="Normal 9 4 3 5 2" xfId="4097" xr:uid="{575E2C7A-91EC-47FD-9630-EB3200AC2CBA}"/>
    <cellStyle name="Normal 9 4 3 5 2 2" xfId="4960" xr:uid="{68A69B83-3A01-4CBF-87ED-B3E499EEBF19}"/>
    <cellStyle name="Normal 9 4 3 5 3" xfId="4098" xr:uid="{4156179B-CDC6-405B-84CE-268787037493}"/>
    <cellStyle name="Normal 9 4 3 5 3 2" xfId="4961" xr:uid="{A4F57EB8-C573-4E1C-94F9-43A4F52EFF70}"/>
    <cellStyle name="Normal 9 4 3 5 4" xfId="4099" xr:uid="{33BD4766-C6E1-482C-B7CC-92773AFCE5CC}"/>
    <cellStyle name="Normal 9 4 3 5 4 2" xfId="4962" xr:uid="{E4FFA41E-C316-42F5-BFBD-4400B776B41C}"/>
    <cellStyle name="Normal 9 4 3 5 5" xfId="4959" xr:uid="{44525AA5-A741-420E-BD5C-476B96562279}"/>
    <cellStyle name="Normal 9 4 3 6" xfId="4100" xr:uid="{A990AE6B-ABFD-4F93-8109-3F2219A9ED2F}"/>
    <cellStyle name="Normal 9 4 3 6 2" xfId="4963" xr:uid="{1F6EECF7-40B2-4E34-893F-AFF43F735FDB}"/>
    <cellStyle name="Normal 9 4 3 7" xfId="4101" xr:uid="{F51D7EF1-3E3D-485E-934B-DDE058A18AA9}"/>
    <cellStyle name="Normal 9 4 3 7 2" xfId="4964" xr:uid="{3B363DCF-4B9B-4F1B-978D-D73A46453C8A}"/>
    <cellStyle name="Normal 9 4 3 8" xfId="4102" xr:uid="{098DA39A-D78B-4B5F-91C9-B4E06E80F1E8}"/>
    <cellStyle name="Normal 9 4 3 8 2" xfId="4965" xr:uid="{959F3EA6-6A3E-4EEC-8BF9-E0DF2454925A}"/>
    <cellStyle name="Normal 9 4 3 9" xfId="4933" xr:uid="{A520BAA8-C038-43C8-9F6D-20C5B9B2DE37}"/>
    <cellStyle name="Normal 9 4 4" xfId="178" xr:uid="{3DBEED74-225C-4BA3-BBB2-C76F675BB357}"/>
    <cellStyle name="Normal 9 4 4 2" xfId="865" xr:uid="{F1BA5AA5-A8FB-4069-99C9-AB15493E21A9}"/>
    <cellStyle name="Normal 9 4 4 2 2" xfId="866" xr:uid="{54FCE50A-7904-4DAE-B8AA-35B8F96CA645}"/>
    <cellStyle name="Normal 9 4 4 2 2 2" xfId="2424" xr:uid="{32F5CE68-F03B-489F-9D96-8DC70A5319CC}"/>
    <cellStyle name="Normal 9 4 4 2 2 2 2" xfId="2425" xr:uid="{5535AB70-B4D9-4049-B25B-01B5A7BB2096}"/>
    <cellStyle name="Normal 9 4 4 2 2 2 2 2" xfId="4970" xr:uid="{ADFDAE1E-DFA3-4A19-BFB3-C995E90E45FE}"/>
    <cellStyle name="Normal 9 4 4 2 2 2 3" xfId="4969" xr:uid="{CB0C39EB-7316-47A6-A991-4FE35F2DE4CD}"/>
    <cellStyle name="Normal 9 4 4 2 2 3" xfId="2426" xr:uid="{15AACAEE-60CA-46DF-943E-CFA7D7D88C81}"/>
    <cellStyle name="Normal 9 4 4 2 2 3 2" xfId="4971" xr:uid="{BE41BA9C-EB76-484C-8E80-0A802EA0AC0B}"/>
    <cellStyle name="Normal 9 4 4 2 2 4" xfId="4103" xr:uid="{A5DA2FB5-063C-40EF-859E-BDD1F3AB60F7}"/>
    <cellStyle name="Normal 9 4 4 2 2 4 2" xfId="4972" xr:uid="{9883E0B7-58F7-4270-A46C-AC558CC40832}"/>
    <cellStyle name="Normal 9 4 4 2 2 5" xfId="4968" xr:uid="{C47C9C2D-89C5-4CE0-9CF7-952E1CB92FF1}"/>
    <cellStyle name="Normal 9 4 4 2 3" xfId="2427" xr:uid="{1FE115AE-CB52-42BA-871F-541E6B6A5216}"/>
    <cellStyle name="Normal 9 4 4 2 3 2" xfId="2428" xr:uid="{AEA37B72-503F-4D53-BF84-031FEF443E57}"/>
    <cellStyle name="Normal 9 4 4 2 3 2 2" xfId="4974" xr:uid="{E4BD84E4-AACE-4418-9D7F-43141BAE992A}"/>
    <cellStyle name="Normal 9 4 4 2 3 3" xfId="4973" xr:uid="{70FCA145-A8E4-4646-829E-95301A7DFFA4}"/>
    <cellStyle name="Normal 9 4 4 2 4" xfId="2429" xr:uid="{21649489-A3D0-4462-BC0D-3FFC85344DBE}"/>
    <cellStyle name="Normal 9 4 4 2 4 2" xfId="4975" xr:uid="{DB630419-B7DF-4620-92E0-A6A6A20D8A09}"/>
    <cellStyle name="Normal 9 4 4 2 5" xfId="4104" xr:uid="{33A792BB-A1A6-4A10-911F-E9E507B0D722}"/>
    <cellStyle name="Normal 9 4 4 2 5 2" xfId="4976" xr:uid="{C933EC08-C6FE-4CC7-BCBF-EC9A6E12148A}"/>
    <cellStyle name="Normal 9 4 4 2 6" xfId="4967" xr:uid="{6F64B4C9-F133-45D4-A6FA-FEB17E90783F}"/>
    <cellStyle name="Normal 9 4 4 3" xfId="867" xr:uid="{19D396BC-E87A-4EE4-B305-6D06CCA9763F}"/>
    <cellStyle name="Normal 9 4 4 3 2" xfId="2430" xr:uid="{DE164E87-894D-4948-A417-F04111FD7745}"/>
    <cellStyle name="Normal 9 4 4 3 2 2" xfId="2431" xr:uid="{84121AFB-D728-457D-84A8-00718EC1D6A5}"/>
    <cellStyle name="Normal 9 4 4 3 2 2 2" xfId="4979" xr:uid="{EA62504C-730C-4F8A-A55A-3AC9CFD3ED80}"/>
    <cellStyle name="Normal 9 4 4 3 2 3" xfId="4978" xr:uid="{E7B4C6F0-6441-4032-B970-317E59BBD61D}"/>
    <cellStyle name="Normal 9 4 4 3 3" xfId="2432" xr:uid="{06A07CC2-0369-43D3-942D-35665922F06A}"/>
    <cellStyle name="Normal 9 4 4 3 3 2" xfId="4980" xr:uid="{DF79E209-6B9D-47DF-BE4B-56E617C1B5DB}"/>
    <cellStyle name="Normal 9 4 4 3 4" xfId="4105" xr:uid="{023A70A5-C668-4609-80D9-70B30A3543C9}"/>
    <cellStyle name="Normal 9 4 4 3 4 2" xfId="4981" xr:uid="{168EEBA3-9E55-40B2-ADB7-9527FC49DAA6}"/>
    <cellStyle name="Normal 9 4 4 3 5" xfId="4977" xr:uid="{83E2F605-E0F9-4441-8405-1B999A87C352}"/>
    <cellStyle name="Normal 9 4 4 4" xfId="2433" xr:uid="{059B49F6-6BF4-4D17-B85F-F538E723F4F0}"/>
    <cellStyle name="Normal 9 4 4 4 2" xfId="2434" xr:uid="{BA9B06B2-C4F0-44C0-B062-3CAF49F287D4}"/>
    <cellStyle name="Normal 9 4 4 4 2 2" xfId="4983" xr:uid="{70C87A68-FE5D-41AB-B083-14812B986D07}"/>
    <cellStyle name="Normal 9 4 4 4 3" xfId="4106" xr:uid="{12A05818-B321-4063-A79C-81BF06040E24}"/>
    <cellStyle name="Normal 9 4 4 4 3 2" xfId="4984" xr:uid="{F3F9D71F-6185-4CD5-8EB2-C5B231D49F63}"/>
    <cellStyle name="Normal 9 4 4 4 4" xfId="4107" xr:uid="{65F59DD1-2902-4C90-AF9B-9C35862439A8}"/>
    <cellStyle name="Normal 9 4 4 4 4 2" xfId="4985" xr:uid="{EE15B4C9-22B1-4EC2-9943-574A85191069}"/>
    <cellStyle name="Normal 9 4 4 4 5" xfId="4982" xr:uid="{9F0C7E54-0E52-45D5-8EB1-7C949B9300DB}"/>
    <cellStyle name="Normal 9 4 4 5" xfId="2435" xr:uid="{65BED151-D60E-4155-B994-65BCE74D07EE}"/>
    <cellStyle name="Normal 9 4 4 5 2" xfId="4986" xr:uid="{4B5812FC-A926-41FE-B605-761E31C3CB05}"/>
    <cellStyle name="Normal 9 4 4 6" xfId="4108" xr:uid="{52316CB8-7437-41A5-9394-7BCDD837BCE5}"/>
    <cellStyle name="Normal 9 4 4 6 2" xfId="4987" xr:uid="{04251AB8-ACE6-4FDD-ACC5-74018C2BA887}"/>
    <cellStyle name="Normal 9 4 4 7" xfId="4109" xr:uid="{001312FC-2CEB-4799-9CE3-2872593B557A}"/>
    <cellStyle name="Normal 9 4 4 7 2" xfId="4988" xr:uid="{84281649-A2ED-47C1-946E-6D5147AEAC87}"/>
    <cellStyle name="Normal 9 4 4 8" xfId="4966" xr:uid="{D92D35F5-D21C-4D0A-8272-B4931947919D}"/>
    <cellStyle name="Normal 9 4 5" xfId="418" xr:uid="{182CFA8C-346A-423A-BEBF-963E9A6A369E}"/>
    <cellStyle name="Normal 9 4 5 2" xfId="868" xr:uid="{6BCD399B-2F20-40E4-913D-655E778EC672}"/>
    <cellStyle name="Normal 9 4 5 2 2" xfId="2436" xr:uid="{18AE7F7D-E3D7-46C2-A022-40021A5AADCC}"/>
    <cellStyle name="Normal 9 4 5 2 2 2" xfId="2437" xr:uid="{8F419433-8882-42D0-9381-555AB2105EAE}"/>
    <cellStyle name="Normal 9 4 5 2 2 2 2" xfId="4992" xr:uid="{F7141F68-9AF7-4F99-B0F9-3741D2E689A5}"/>
    <cellStyle name="Normal 9 4 5 2 2 3" xfId="4991" xr:uid="{97960571-E1AA-4386-BAEB-CBD9E8A23497}"/>
    <cellStyle name="Normal 9 4 5 2 3" xfId="2438" xr:uid="{CDC04746-341B-4E90-ABD9-D00F5012B071}"/>
    <cellStyle name="Normal 9 4 5 2 3 2" xfId="4993" xr:uid="{5F0A6866-EF62-4EAD-96E0-150300D1A8F7}"/>
    <cellStyle name="Normal 9 4 5 2 4" xfId="4110" xr:uid="{198FDDCB-21C1-47F3-B3F6-BF713067CEA1}"/>
    <cellStyle name="Normal 9 4 5 2 4 2" xfId="4994" xr:uid="{26F79E9A-9403-4A1A-8368-5B58E1E0605B}"/>
    <cellStyle name="Normal 9 4 5 2 5" xfId="4990" xr:uid="{8AEB7BEF-4E4C-4B84-8246-C5461BC2D8AD}"/>
    <cellStyle name="Normal 9 4 5 3" xfId="2439" xr:uid="{97F79675-C05A-49D4-B628-A325689D10B9}"/>
    <cellStyle name="Normal 9 4 5 3 2" xfId="2440" xr:uid="{0775DA9C-DB20-4D85-9ABE-8FC2B2420E78}"/>
    <cellStyle name="Normal 9 4 5 3 2 2" xfId="4996" xr:uid="{1704697D-1DC8-4299-BD41-0AE8ABFBADF8}"/>
    <cellStyle name="Normal 9 4 5 3 3" xfId="4111" xr:uid="{27384697-7D25-4173-AFD1-A6CB4E3C8BEF}"/>
    <cellStyle name="Normal 9 4 5 3 3 2" xfId="4997" xr:uid="{821763A0-2739-451F-B2B7-F67619E71D1A}"/>
    <cellStyle name="Normal 9 4 5 3 4" xfId="4112" xr:uid="{B47DAC82-1635-4E71-9DB5-98EE12FCE5A6}"/>
    <cellStyle name="Normal 9 4 5 3 4 2" xfId="4998" xr:uid="{CCF85690-639D-4274-A883-ED08DAE5BF82}"/>
    <cellStyle name="Normal 9 4 5 3 5" xfId="4995" xr:uid="{0A35F703-DC43-4661-A65F-A2B012BA1FCB}"/>
    <cellStyle name="Normal 9 4 5 4" xfId="2441" xr:uid="{88692430-A6AF-498F-8C1E-5F46D727C1F8}"/>
    <cellStyle name="Normal 9 4 5 4 2" xfId="4999" xr:uid="{7894AD65-DE03-467B-9FDE-B35F832A7ED4}"/>
    <cellStyle name="Normal 9 4 5 5" xfId="4113" xr:uid="{8B44CFF8-67AF-4EFF-A3D3-2902187237D5}"/>
    <cellStyle name="Normal 9 4 5 5 2" xfId="5000" xr:uid="{A6E6D270-73AD-4A70-9236-2FBF62C15C0F}"/>
    <cellStyle name="Normal 9 4 5 6" xfId="4114" xr:uid="{73709127-AE72-47E6-AC9E-C3D3BC618247}"/>
    <cellStyle name="Normal 9 4 5 6 2" xfId="5001" xr:uid="{D9A4B666-4C5F-4CCF-A103-FE1A9DBA7EB7}"/>
    <cellStyle name="Normal 9 4 5 7" xfId="4989" xr:uid="{B377CA20-AC1C-4D62-BF8E-ACE284906C22}"/>
    <cellStyle name="Normal 9 4 6" xfId="419" xr:uid="{8978EAC4-CE4A-4603-B849-B6115C608A8B}"/>
    <cellStyle name="Normal 9 4 6 2" xfId="2442" xr:uid="{1E57E731-A15A-45C4-8A1B-81053478A6F2}"/>
    <cellStyle name="Normal 9 4 6 2 2" xfId="2443" xr:uid="{D81F5FE7-7880-47E6-A5D1-81001FC0A367}"/>
    <cellStyle name="Normal 9 4 6 2 2 2" xfId="5004" xr:uid="{47E7A2B2-FA9D-42CC-B715-77A5DF80A2C2}"/>
    <cellStyle name="Normal 9 4 6 2 3" xfId="4115" xr:uid="{CAFEC9A1-4074-490F-95B6-E3FEA628AEB8}"/>
    <cellStyle name="Normal 9 4 6 2 3 2" xfId="5005" xr:uid="{4B05C017-AEEA-43ED-9321-FAC11517465F}"/>
    <cellStyle name="Normal 9 4 6 2 4" xfId="4116" xr:uid="{F4EA28DE-7557-4C31-98CE-E443DE5A7E87}"/>
    <cellStyle name="Normal 9 4 6 2 4 2" xfId="5006" xr:uid="{0254A257-FD38-4F42-A46F-F989E206F099}"/>
    <cellStyle name="Normal 9 4 6 2 5" xfId="5003" xr:uid="{E035B357-C52F-4228-8EE9-4BD484D80DBC}"/>
    <cellStyle name="Normal 9 4 6 3" xfId="2444" xr:uid="{E5D75593-238C-4995-99BC-9A9D28BFC327}"/>
    <cellStyle name="Normal 9 4 6 3 2" xfId="5007" xr:uid="{E8AFCFC7-0E1B-46BC-AFCB-FC0B29E588F5}"/>
    <cellStyle name="Normal 9 4 6 4" xfId="4117" xr:uid="{5D3254FD-1AF6-43CE-9A8B-E1A5180150E7}"/>
    <cellStyle name="Normal 9 4 6 4 2" xfId="5008" xr:uid="{A2BF22AD-6C3A-4961-8F0B-0C8F9CC769F0}"/>
    <cellStyle name="Normal 9 4 6 5" xfId="4118" xr:uid="{65E91067-0C69-4A99-8B87-D3DC96818170}"/>
    <cellStyle name="Normal 9 4 6 5 2" xfId="5009" xr:uid="{6C101B9C-91E5-425B-9005-9CF002686D04}"/>
    <cellStyle name="Normal 9 4 6 6" xfId="5002" xr:uid="{2B1AE702-255F-4899-9D73-7EAF59512A31}"/>
    <cellStyle name="Normal 9 4 7" xfId="2445" xr:uid="{E3E12BC7-4EDD-4F30-892B-ED7E3B7C10EE}"/>
    <cellStyle name="Normal 9 4 7 2" xfId="2446" xr:uid="{C0C16539-20DF-4C0F-871B-8559482710AD}"/>
    <cellStyle name="Normal 9 4 7 2 2" xfId="5011" xr:uid="{526BB5B5-C05F-4C68-94DE-53952B0096E1}"/>
    <cellStyle name="Normal 9 4 7 3" xfId="4119" xr:uid="{10455B9A-7F18-4A95-BD29-6E94372CC55A}"/>
    <cellStyle name="Normal 9 4 7 3 2" xfId="5012" xr:uid="{EAA79FDE-9509-4FC7-89D4-0FAD3562E9F1}"/>
    <cellStyle name="Normal 9 4 7 4" xfId="4120" xr:uid="{885680A9-5E19-4219-B20C-432E84D77973}"/>
    <cellStyle name="Normal 9 4 7 4 2" xfId="5013" xr:uid="{BAFE892C-AF63-42F8-BDAC-67C644EE302D}"/>
    <cellStyle name="Normal 9 4 7 5" xfId="5010" xr:uid="{B485A752-F7E9-4ADB-A997-C3078A5A13BD}"/>
    <cellStyle name="Normal 9 4 8" xfId="2447" xr:uid="{4831DA3F-3D32-47BA-913A-3BD95D7F916A}"/>
    <cellStyle name="Normal 9 4 8 2" xfId="4121" xr:uid="{8380A438-0A80-47EE-A63B-35C4F99FC3E5}"/>
    <cellStyle name="Normal 9 4 8 2 2" xfId="5015" xr:uid="{DB06F833-0872-4897-9073-A603F0BDDD8F}"/>
    <cellStyle name="Normal 9 4 8 3" xfId="4122" xr:uid="{46B57C56-B4BB-4048-A770-5D63FD29164D}"/>
    <cellStyle name="Normal 9 4 8 3 2" xfId="5016" xr:uid="{286E9AED-5C68-45F5-8B9B-60E233AF6B0A}"/>
    <cellStyle name="Normal 9 4 8 4" xfId="4123" xr:uid="{A5FCB9A6-6F76-40D5-BD24-57EFCCF14ADC}"/>
    <cellStyle name="Normal 9 4 8 4 2" xfId="5017" xr:uid="{24D94838-69A5-4291-8A28-BEE18678EC2B}"/>
    <cellStyle name="Normal 9 4 8 5" xfId="5014" xr:uid="{BC7BA214-B0C4-41C3-9533-F9F5CE4853A8}"/>
    <cellStyle name="Normal 9 4 9" xfId="4124" xr:uid="{594C42F8-F9BD-4371-BC70-7B43072407D3}"/>
    <cellStyle name="Normal 9 4 9 2" xfId="5018" xr:uid="{42C2B299-654B-4872-AD76-C198E50AA910}"/>
    <cellStyle name="Normal 9 5" xfId="179" xr:uid="{1DE9CEDB-E9A0-427B-8F31-F5718F40410B}"/>
    <cellStyle name="Normal 9 5 10" xfId="4125" xr:uid="{85FF44EA-DFA4-4839-A5DA-89B09E31D1CD}"/>
    <cellStyle name="Normal 9 5 10 2" xfId="5020" xr:uid="{09B4063D-8FB3-4C61-A291-53C289443AB9}"/>
    <cellStyle name="Normal 9 5 11" xfId="4126" xr:uid="{CC1824B4-9729-451D-B1F4-5CE78DE468DE}"/>
    <cellStyle name="Normal 9 5 11 2" xfId="5021" xr:uid="{3B51C23B-5BD4-4AE4-B179-97F5BFF1A312}"/>
    <cellStyle name="Normal 9 5 12" xfId="5019" xr:uid="{DEBD36B7-2B40-48A8-AFD9-6B8FF9DBEF16}"/>
    <cellStyle name="Normal 9 5 2" xfId="180" xr:uid="{ED425E77-E197-448A-8C12-DE8069473DF9}"/>
    <cellStyle name="Normal 9 5 2 10" xfId="5022" xr:uid="{710EDED3-1E12-4B3D-A36E-5BDAC9AC61DD}"/>
    <cellStyle name="Normal 9 5 2 2" xfId="420" xr:uid="{6D2EF89F-122E-4523-BC28-35B40C7D41E5}"/>
    <cellStyle name="Normal 9 5 2 2 2" xfId="869" xr:uid="{FE0715CD-74D7-4399-B1A9-41217C683270}"/>
    <cellStyle name="Normal 9 5 2 2 2 2" xfId="870" xr:uid="{6E60715C-F220-434E-B1C3-BAD442232067}"/>
    <cellStyle name="Normal 9 5 2 2 2 2 2" xfId="2448" xr:uid="{1F4E69DF-870E-488B-AF3C-27B29DEDBBF7}"/>
    <cellStyle name="Normal 9 5 2 2 2 2 2 2" xfId="5026" xr:uid="{17C3013D-592B-4978-B190-EE05FB496FD0}"/>
    <cellStyle name="Normal 9 5 2 2 2 2 2 2 2" xfId="5362" xr:uid="{E36B2B61-1A80-421B-A42D-4366650B0879}"/>
    <cellStyle name="Normal 9 5 2 2 2 2 3" xfId="4127" xr:uid="{FEB7A7D1-ABBA-44C4-8BE0-A12DF2C81677}"/>
    <cellStyle name="Normal 9 5 2 2 2 2 3 2" xfId="5027" xr:uid="{A1D9DE49-F0EA-474E-BBDD-1CB46EE4B7AA}"/>
    <cellStyle name="Normal 9 5 2 2 2 2 4" xfId="4128" xr:uid="{E8641F13-8C3E-496F-889F-068F53852EC1}"/>
    <cellStyle name="Normal 9 5 2 2 2 2 4 2" xfId="5028" xr:uid="{AA8E9897-B84F-4C8A-93E7-871FFFF21410}"/>
    <cellStyle name="Normal 9 5 2 2 2 2 5" xfId="5025" xr:uid="{43B339DF-975C-415E-BC15-228F98C71659}"/>
    <cellStyle name="Normal 9 5 2 2 2 3" xfId="2449" xr:uid="{8E3EBD4F-953F-4F68-BD96-7B4C826AC8C1}"/>
    <cellStyle name="Normal 9 5 2 2 2 3 2" xfId="4129" xr:uid="{28CBBFE0-570C-4B30-9799-A2CA40500185}"/>
    <cellStyle name="Normal 9 5 2 2 2 3 2 2" xfId="5030" xr:uid="{DD84F6F8-1BF0-4AC3-9492-BF73FD825850}"/>
    <cellStyle name="Normal 9 5 2 2 2 3 3" xfId="4130" xr:uid="{DE9E73BD-4549-44EB-9EE5-19FFC67E618A}"/>
    <cellStyle name="Normal 9 5 2 2 2 3 3 2" xfId="5031" xr:uid="{F93128F7-929F-4208-8547-70704119D6D7}"/>
    <cellStyle name="Normal 9 5 2 2 2 3 4" xfId="4131" xr:uid="{E8B8ABD5-6868-4D0D-B9CC-8C62F1276EBA}"/>
    <cellStyle name="Normal 9 5 2 2 2 3 4 2" xfId="5032" xr:uid="{BA463AE2-D407-4113-8C9F-8EBE789FE36F}"/>
    <cellStyle name="Normal 9 5 2 2 2 3 5" xfId="5029" xr:uid="{DCD3790B-500F-4966-86C4-B62FDF055A8E}"/>
    <cellStyle name="Normal 9 5 2 2 2 4" xfId="4132" xr:uid="{D787A450-A3BC-4535-8BF9-13E43D3B2A30}"/>
    <cellStyle name="Normal 9 5 2 2 2 4 2" xfId="5033" xr:uid="{000946A5-B7CC-42A6-BD3D-F3C79FA41DD7}"/>
    <cellStyle name="Normal 9 5 2 2 2 5" xfId="4133" xr:uid="{C0557C67-8CD5-4D8F-9763-C28AA4E72C64}"/>
    <cellStyle name="Normal 9 5 2 2 2 5 2" xfId="5034" xr:uid="{2EA11B48-3770-41E2-9DAB-E98099725C51}"/>
    <cellStyle name="Normal 9 5 2 2 2 6" xfId="4134" xr:uid="{F2E5FD81-F22E-49C9-8791-3D5D4164DA56}"/>
    <cellStyle name="Normal 9 5 2 2 2 6 2" xfId="5035" xr:uid="{74FD1E5C-7F7D-4BB2-8DD2-8B5242F834DA}"/>
    <cellStyle name="Normal 9 5 2 2 2 7" xfId="5024" xr:uid="{AFF5395D-F70C-4BC7-9F2D-3F5E79049748}"/>
    <cellStyle name="Normal 9 5 2 2 3" xfId="871" xr:uid="{05A150A1-9C0F-4C62-B806-6C039B538CD6}"/>
    <cellStyle name="Normal 9 5 2 2 3 2" xfId="2450" xr:uid="{BC591E5C-130F-4780-A31E-3AAE0829B03E}"/>
    <cellStyle name="Normal 9 5 2 2 3 2 2" xfId="4135" xr:uid="{D194FDB6-E814-48E3-926C-762FD42C26EB}"/>
    <cellStyle name="Normal 9 5 2 2 3 2 2 2" xfId="5038" xr:uid="{F022A71E-8FA5-4793-B208-B3908034E47C}"/>
    <cellStyle name="Normal 9 5 2 2 3 2 3" xfId="4136" xr:uid="{957EAD54-6004-4FAE-B671-5FD072863D4C}"/>
    <cellStyle name="Normal 9 5 2 2 3 2 3 2" xfId="5039" xr:uid="{8AB34923-D8E3-4566-9CD7-7C8BEE3852B6}"/>
    <cellStyle name="Normal 9 5 2 2 3 2 4" xfId="4137" xr:uid="{01C92E5C-D9D6-4B6B-8302-53011F228CDB}"/>
    <cellStyle name="Normal 9 5 2 2 3 2 4 2" xfId="5040" xr:uid="{2C6F8E91-8209-42EC-A6B2-45DD2A8951B5}"/>
    <cellStyle name="Normal 9 5 2 2 3 2 5" xfId="5037" xr:uid="{16BAFAEC-D999-4571-BADD-1E3C136B0CBD}"/>
    <cellStyle name="Normal 9 5 2 2 3 3" xfId="4138" xr:uid="{AAC22EAC-4F1C-4D30-8532-CF8AB7E9E6C1}"/>
    <cellStyle name="Normal 9 5 2 2 3 3 2" xfId="5041" xr:uid="{9E75814A-3099-40F3-AE15-4232D71AE5EC}"/>
    <cellStyle name="Normal 9 5 2 2 3 4" xfId="4139" xr:uid="{21361EA1-6C14-4D15-A9A2-32FF19BF63D5}"/>
    <cellStyle name="Normal 9 5 2 2 3 4 2" xfId="5042" xr:uid="{251E0783-5194-43FC-9634-D06DD8F4E495}"/>
    <cellStyle name="Normal 9 5 2 2 3 5" xfId="4140" xr:uid="{6C3B67E1-AA4E-4C7B-9C1A-3F780635592E}"/>
    <cellStyle name="Normal 9 5 2 2 3 5 2" xfId="5043" xr:uid="{202A87CD-DC2E-4A21-BFDB-08BE5D1511B6}"/>
    <cellStyle name="Normal 9 5 2 2 3 6" xfId="5036" xr:uid="{E8157F05-6099-4215-ABB0-22C9AAEF1E03}"/>
    <cellStyle name="Normal 9 5 2 2 4" xfId="2451" xr:uid="{F280D19A-771D-4A94-89B8-081184322FED}"/>
    <cellStyle name="Normal 9 5 2 2 4 2" xfId="4141" xr:uid="{9B63304F-C86F-4CA0-9869-C97A68F9AB79}"/>
    <cellStyle name="Normal 9 5 2 2 4 2 2" xfId="5045" xr:uid="{52E895D2-792A-4B08-BD0C-B51EC61C6F36}"/>
    <cellStyle name="Normal 9 5 2 2 4 3" xfId="4142" xr:uid="{4A42B112-50C8-49BC-B102-712157EF5436}"/>
    <cellStyle name="Normal 9 5 2 2 4 3 2" xfId="5046" xr:uid="{880FA2F0-8404-4CD6-9B1C-6C75D7BB23FA}"/>
    <cellStyle name="Normal 9 5 2 2 4 4" xfId="4143" xr:uid="{338897FA-F559-4D3B-A833-0DAE8EBACE7F}"/>
    <cellStyle name="Normal 9 5 2 2 4 4 2" xfId="5047" xr:uid="{5CB1526F-182F-4B68-8002-75DA65854829}"/>
    <cellStyle name="Normal 9 5 2 2 4 5" xfId="5044" xr:uid="{C86B02CF-272A-466C-B8EA-C47E09612EDF}"/>
    <cellStyle name="Normal 9 5 2 2 5" xfId="4144" xr:uid="{86FA06D7-4B6B-4697-9BAE-252654B8BCCB}"/>
    <cellStyle name="Normal 9 5 2 2 5 2" xfId="4145" xr:uid="{F103D281-51A6-4F16-B3CB-5635C49C081B}"/>
    <cellStyle name="Normal 9 5 2 2 5 2 2" xfId="5049" xr:uid="{3D35F7CE-92AD-44DE-A792-46CCED6B36CD}"/>
    <cellStyle name="Normal 9 5 2 2 5 3" xfId="4146" xr:uid="{DEA2A757-2E63-40F8-99DA-BFEB6B9291C6}"/>
    <cellStyle name="Normal 9 5 2 2 5 3 2" xfId="5050" xr:uid="{326FDA6E-4C8C-4B90-83E2-2E52853E47A8}"/>
    <cellStyle name="Normal 9 5 2 2 5 4" xfId="4147" xr:uid="{CBA40625-7793-4091-A647-F3192CCB4D96}"/>
    <cellStyle name="Normal 9 5 2 2 5 4 2" xfId="5051" xr:uid="{61BAD52D-5390-4F4A-8822-C031816BF843}"/>
    <cellStyle name="Normal 9 5 2 2 5 5" xfId="5048" xr:uid="{18AF9DF0-0D7A-4540-A1B9-D4D40C23C546}"/>
    <cellStyle name="Normal 9 5 2 2 6" xfId="4148" xr:uid="{C580C952-D7B3-4F89-91DA-E96078D95D7F}"/>
    <cellStyle name="Normal 9 5 2 2 6 2" xfId="5052" xr:uid="{D8EDD17A-36EE-489A-8A22-ED3CED190B98}"/>
    <cellStyle name="Normal 9 5 2 2 7" xfId="4149" xr:uid="{85DE76BF-B139-4ED2-B514-F0414BF91A52}"/>
    <cellStyle name="Normal 9 5 2 2 7 2" xfId="5053" xr:uid="{AC846E38-A233-481D-A1DB-154BA3F036FB}"/>
    <cellStyle name="Normal 9 5 2 2 8" xfId="4150" xr:uid="{D5E59887-3678-4C3B-92FF-C35A68ECC5EA}"/>
    <cellStyle name="Normal 9 5 2 2 8 2" xfId="5054" xr:uid="{BBA99CC1-7555-4948-B08F-FBF02473C365}"/>
    <cellStyle name="Normal 9 5 2 2 9" xfId="5023" xr:uid="{588F71A6-18F1-4688-B21F-18CBAA4807B2}"/>
    <cellStyle name="Normal 9 5 2 3" xfId="872" xr:uid="{4E8DB1AA-F230-4197-AA3D-4A9A38C6B3A4}"/>
    <cellStyle name="Normal 9 5 2 3 2" xfId="873" xr:uid="{7B3965F3-D496-4716-9034-0451CE2CCCB0}"/>
    <cellStyle name="Normal 9 5 2 3 2 2" xfId="874" xr:uid="{66CD5812-791B-4202-8708-ACBFF357C2DB}"/>
    <cellStyle name="Normal 9 5 2 3 2 2 2" xfId="5057" xr:uid="{E7C0C7C8-A04A-4248-96B5-96FD8589B541}"/>
    <cellStyle name="Normal 9 5 2 3 2 2 2 2" xfId="5363" xr:uid="{6143EF6F-6B64-4968-BAF2-D3CC56B9E6E1}"/>
    <cellStyle name="Normal 9 5 2 3 2 3" xfId="4151" xr:uid="{D67C5368-FD63-4D49-ABF3-B39285916927}"/>
    <cellStyle name="Normal 9 5 2 3 2 3 2" xfId="5058" xr:uid="{A7C69930-65AD-4A8C-AB36-F702400D64F1}"/>
    <cellStyle name="Normal 9 5 2 3 2 4" xfId="4152" xr:uid="{18C1F861-2FDC-4839-9FF7-96AD2CBFA48E}"/>
    <cellStyle name="Normal 9 5 2 3 2 4 2" xfId="5059" xr:uid="{27DF5CA8-6B74-41D5-8056-087847B5C1DE}"/>
    <cellStyle name="Normal 9 5 2 3 2 5" xfId="5056" xr:uid="{3FD6A514-427C-4B13-AA34-6B4B45AA1819}"/>
    <cellStyle name="Normal 9 5 2 3 3" xfId="875" xr:uid="{7C3B876C-C705-40EE-B855-FEEA2EE42B5A}"/>
    <cellStyle name="Normal 9 5 2 3 3 2" xfId="4153" xr:uid="{8DA45379-4078-4F0A-9277-65CA3392D196}"/>
    <cellStyle name="Normal 9 5 2 3 3 2 2" xfId="5061" xr:uid="{84BBC6AB-F46D-45DA-9F73-8E7CBF07699F}"/>
    <cellStyle name="Normal 9 5 2 3 3 3" xfId="4154" xr:uid="{A3227823-523E-4DA1-AF94-F0B144BF946E}"/>
    <cellStyle name="Normal 9 5 2 3 3 3 2" xfId="5062" xr:uid="{09AF8C58-C594-403B-8DFE-BC923F1DF745}"/>
    <cellStyle name="Normal 9 5 2 3 3 4" xfId="4155" xr:uid="{346352BA-10A7-4B4E-A516-8C8A64D8521B}"/>
    <cellStyle name="Normal 9 5 2 3 3 4 2" xfId="5063" xr:uid="{43BF50D4-C968-4357-BBC5-10B289989EA8}"/>
    <cellStyle name="Normal 9 5 2 3 3 5" xfId="5060" xr:uid="{29AD612F-D4F2-4C09-A43E-A3B2FF64E137}"/>
    <cellStyle name="Normal 9 5 2 3 4" xfId="4156" xr:uid="{7E17A57E-3D6B-4459-85BE-AA44A7842A46}"/>
    <cellStyle name="Normal 9 5 2 3 4 2" xfId="5064" xr:uid="{DDB67D0E-04C2-4687-B583-EB7B7D8932C5}"/>
    <cellStyle name="Normal 9 5 2 3 5" xfId="4157" xr:uid="{2C38F5EA-A3C8-4717-BD8B-65EDDCDCD399}"/>
    <cellStyle name="Normal 9 5 2 3 5 2" xfId="5065" xr:uid="{4A40D5C3-10E0-4C69-B5CE-FF87F0A2A17B}"/>
    <cellStyle name="Normal 9 5 2 3 6" xfId="4158" xr:uid="{0D8E690D-8213-4FC4-BA4F-C0F99F1A28A5}"/>
    <cellStyle name="Normal 9 5 2 3 6 2" xfId="5066" xr:uid="{03997274-E8D2-4710-8F4E-727C2FC7577A}"/>
    <cellStyle name="Normal 9 5 2 3 7" xfId="5055" xr:uid="{D6317F82-FA12-4566-AB74-3F6725D0D3F5}"/>
    <cellStyle name="Normal 9 5 2 4" xfId="876" xr:uid="{A8C3964D-C5CF-4399-B984-097D26A1AC96}"/>
    <cellStyle name="Normal 9 5 2 4 2" xfId="877" xr:uid="{2BE05E45-1D71-47DD-A5B2-53A5F9FC38FB}"/>
    <cellStyle name="Normal 9 5 2 4 2 2" xfId="4159" xr:uid="{6F77CFAA-9A25-4ED6-870A-1B7BB674DF63}"/>
    <cellStyle name="Normal 9 5 2 4 2 2 2" xfId="5069" xr:uid="{B255E9A2-AE7A-424C-B176-B87B564F546B}"/>
    <cellStyle name="Normal 9 5 2 4 2 3" xfId="4160" xr:uid="{6DE249EA-68C6-4386-84C6-F8D085DBA70E}"/>
    <cellStyle name="Normal 9 5 2 4 2 3 2" xfId="5070" xr:uid="{23F0BD45-CDB9-4006-9160-C748180DB24E}"/>
    <cellStyle name="Normal 9 5 2 4 2 4" xfId="4161" xr:uid="{A3B6D32E-FD80-48BE-9F7B-4B9272B321DF}"/>
    <cellStyle name="Normal 9 5 2 4 2 4 2" xfId="5071" xr:uid="{B4C09ACE-F5E0-45AB-866A-A3441935B8CC}"/>
    <cellStyle name="Normal 9 5 2 4 2 5" xfId="5068" xr:uid="{7FDDCA87-9559-4605-ADD1-48E06A142CEC}"/>
    <cellStyle name="Normal 9 5 2 4 3" xfId="4162" xr:uid="{5F0D96CE-9666-4ACD-85C3-8293BBB4C0CF}"/>
    <cellStyle name="Normal 9 5 2 4 3 2" xfId="5072" xr:uid="{F20BA4B4-4AA5-4EEC-B6D0-2401B875CCBE}"/>
    <cellStyle name="Normal 9 5 2 4 4" xfId="4163" xr:uid="{EBAEBDFE-1F4D-42E6-B9AA-64CBD72D09CE}"/>
    <cellStyle name="Normal 9 5 2 4 4 2" xfId="5073" xr:uid="{6AE3A2FD-5410-4F74-86B8-81CF4536DA0E}"/>
    <cellStyle name="Normal 9 5 2 4 5" xfId="4164" xr:uid="{63FA1A15-1A2A-4F56-91AF-E0B99CDE1E53}"/>
    <cellStyle name="Normal 9 5 2 4 5 2" xfId="5074" xr:uid="{CF538E33-8CE9-44ED-ACB2-2EC58CCAC932}"/>
    <cellStyle name="Normal 9 5 2 4 6" xfId="5067" xr:uid="{4F6C4CBF-64E9-4E4A-855A-946745EF1B8F}"/>
    <cellStyle name="Normal 9 5 2 5" xfId="878" xr:uid="{3AD12D7B-352A-4107-B798-9D6EAB4F4C44}"/>
    <cellStyle name="Normal 9 5 2 5 2" xfId="4165" xr:uid="{F8EE6981-A7AA-42C7-B20B-37D3DC1F1EAF}"/>
    <cellStyle name="Normal 9 5 2 5 2 2" xfId="5076" xr:uid="{90DB23C2-15DF-40B7-9C6A-D3AC5DC75E9D}"/>
    <cellStyle name="Normal 9 5 2 5 3" xfId="4166" xr:uid="{CC76A658-B196-4BDE-A667-A6F4119C47FA}"/>
    <cellStyle name="Normal 9 5 2 5 3 2" xfId="5077" xr:uid="{B5589C99-C0B2-44F8-8F3C-EA50C454D0E1}"/>
    <cellStyle name="Normal 9 5 2 5 4" xfId="4167" xr:uid="{865210A1-E0C9-4B81-ABB5-6D61CB0B934F}"/>
    <cellStyle name="Normal 9 5 2 5 4 2" xfId="5078" xr:uid="{49A51624-1104-4BE9-ABB6-CFE74A7EEEDB}"/>
    <cellStyle name="Normal 9 5 2 5 5" xfId="5075" xr:uid="{6B66EDD0-D5F2-47B2-ADAD-3BC0459F081B}"/>
    <cellStyle name="Normal 9 5 2 6" xfId="4168" xr:uid="{DDB2E376-7770-44BB-920A-5BEBE6808BD2}"/>
    <cellStyle name="Normal 9 5 2 6 2" xfId="4169" xr:uid="{32D9F71E-682B-44B2-81A5-B67534FC4762}"/>
    <cellStyle name="Normal 9 5 2 6 2 2" xfId="5080" xr:uid="{A05F6E85-38DD-44A1-8137-69B48A2E4BD6}"/>
    <cellStyle name="Normal 9 5 2 6 3" xfId="4170" xr:uid="{527DD88B-ABB2-4838-A60A-A4706C999D21}"/>
    <cellStyle name="Normal 9 5 2 6 3 2" xfId="5081" xr:uid="{ACC83E34-7DC8-471E-8E3D-087368BEB1BC}"/>
    <cellStyle name="Normal 9 5 2 6 4" xfId="4171" xr:uid="{98FD5353-0B84-4B4C-9939-00368650FE8A}"/>
    <cellStyle name="Normal 9 5 2 6 4 2" xfId="5082" xr:uid="{8365670C-F0FB-405F-A290-3062A6F9F65A}"/>
    <cellStyle name="Normal 9 5 2 6 5" xfId="5079" xr:uid="{368C61BA-439C-4D89-8584-F17C80972C57}"/>
    <cellStyle name="Normal 9 5 2 7" xfId="4172" xr:uid="{3C95ECE5-65FC-484C-B69E-875414DC77D0}"/>
    <cellStyle name="Normal 9 5 2 7 2" xfId="5083" xr:uid="{234C1DE7-89D1-44B6-AA40-855B8545DBF4}"/>
    <cellStyle name="Normal 9 5 2 8" xfId="4173" xr:uid="{05692C8F-D7D7-42E3-9FFB-FA6B2107E6F0}"/>
    <cellStyle name="Normal 9 5 2 8 2" xfId="5084" xr:uid="{C09EBE3A-2223-4023-8993-F9EAEBAC13B1}"/>
    <cellStyle name="Normal 9 5 2 9" xfId="4174" xr:uid="{B55CB420-98C0-473F-9203-380A18E48882}"/>
    <cellStyle name="Normal 9 5 2 9 2" xfId="5085" xr:uid="{3A2830B5-2240-4EBD-BAE0-FC8BECAE01CC}"/>
    <cellStyle name="Normal 9 5 3" xfId="421" xr:uid="{3AA47C98-DDAB-460F-9832-9814ECE46B9F}"/>
    <cellStyle name="Normal 9 5 3 2" xfId="879" xr:uid="{01708C60-2E49-40EA-AC92-E91B0D4B7A02}"/>
    <cellStyle name="Normal 9 5 3 2 2" xfId="880" xr:uid="{E201A3AD-EC82-4A0E-8802-76B0337BF51D}"/>
    <cellStyle name="Normal 9 5 3 2 2 2" xfId="2452" xr:uid="{B78A61F5-A470-42AB-A181-352BA188243D}"/>
    <cellStyle name="Normal 9 5 3 2 2 2 2" xfId="2453" xr:uid="{3212ED5F-E52D-4F52-B972-DC064C53EC7E}"/>
    <cellStyle name="Normal 9 5 3 2 2 2 2 2" xfId="5090" xr:uid="{144BA938-BAA2-4681-AE38-B3A1D4D31727}"/>
    <cellStyle name="Normal 9 5 3 2 2 2 3" xfId="5089" xr:uid="{70727F5B-59A7-4E3C-A939-BBB257C01A68}"/>
    <cellStyle name="Normal 9 5 3 2 2 3" xfId="2454" xr:uid="{6CF09CD9-4F72-4426-BB2C-DECF06331184}"/>
    <cellStyle name="Normal 9 5 3 2 2 3 2" xfId="5091" xr:uid="{B37FC536-099D-406D-8BA9-4C83CF981646}"/>
    <cellStyle name="Normal 9 5 3 2 2 4" xfId="4175" xr:uid="{FA46BCF5-7B2F-4245-A1D9-DA1A4F9A5AB4}"/>
    <cellStyle name="Normal 9 5 3 2 2 4 2" xfId="5092" xr:uid="{873D2899-6732-43F0-B9D3-4AEAEEC19496}"/>
    <cellStyle name="Normal 9 5 3 2 2 5" xfId="5088" xr:uid="{292590AB-F6C4-4295-BA9B-E8B8CA938B43}"/>
    <cellStyle name="Normal 9 5 3 2 3" xfId="2455" xr:uid="{C5E58A6F-2199-476A-8B59-1E3F06699228}"/>
    <cellStyle name="Normal 9 5 3 2 3 2" xfId="2456" xr:uid="{5D17EF63-EBC6-408B-A3D2-299958380023}"/>
    <cellStyle name="Normal 9 5 3 2 3 2 2" xfId="5094" xr:uid="{1C003B38-932B-4BE0-8ABF-D3248BC362FF}"/>
    <cellStyle name="Normal 9 5 3 2 3 3" xfId="4176" xr:uid="{6E5A7B56-CB20-42E6-B67A-1DF838586638}"/>
    <cellStyle name="Normal 9 5 3 2 3 3 2" xfId="5095" xr:uid="{F49C75C6-F510-45C7-969C-48D09483B7DB}"/>
    <cellStyle name="Normal 9 5 3 2 3 4" xfId="4177" xr:uid="{891276C1-2A66-494C-8087-E38BAA62DE80}"/>
    <cellStyle name="Normal 9 5 3 2 3 4 2" xfId="5096" xr:uid="{CCD6E0E0-BB1A-4771-BE3F-897AB9E4C38D}"/>
    <cellStyle name="Normal 9 5 3 2 3 5" xfId="5093" xr:uid="{276EA7FA-DFD5-4A8B-85FC-DA4D85E79158}"/>
    <cellStyle name="Normal 9 5 3 2 4" xfId="2457" xr:uid="{11C5A771-B715-454F-94A9-492B0EE66EFA}"/>
    <cellStyle name="Normal 9 5 3 2 4 2" xfId="5097" xr:uid="{279B8642-182B-43DC-B6A2-766A25F2B85A}"/>
    <cellStyle name="Normal 9 5 3 2 5" xfId="4178" xr:uid="{420ACED5-34D3-40F8-B6F4-4442E75E3D3C}"/>
    <cellStyle name="Normal 9 5 3 2 5 2" xfId="5098" xr:uid="{923C3508-80C1-49C0-935F-33CA19766D95}"/>
    <cellStyle name="Normal 9 5 3 2 6" xfId="4179" xr:uid="{EF0EB9EA-D046-457D-9E16-B8098B1DFA32}"/>
    <cellStyle name="Normal 9 5 3 2 6 2" xfId="5099" xr:uid="{2E50CE30-8C01-4043-AFD1-7CB777FF9DED}"/>
    <cellStyle name="Normal 9 5 3 2 7" xfId="5087" xr:uid="{73EE3B5A-5B19-4CAB-B7D5-5F2439B2DD4D}"/>
    <cellStyle name="Normal 9 5 3 3" xfId="881" xr:uid="{F8E81C82-E067-4821-97C5-A9421E7D735A}"/>
    <cellStyle name="Normal 9 5 3 3 2" xfId="2458" xr:uid="{A8761F21-9D61-421B-B475-9DEFF941D968}"/>
    <cellStyle name="Normal 9 5 3 3 2 2" xfId="2459" xr:uid="{BD55965F-2DCD-4D6D-877E-0C6245ED6387}"/>
    <cellStyle name="Normal 9 5 3 3 2 2 2" xfId="5102" xr:uid="{F8E4978E-4341-4172-BC19-BBBA55D5D44A}"/>
    <cellStyle name="Normal 9 5 3 3 2 3" xfId="4180" xr:uid="{0E69C66B-2008-4A42-98C4-01F4FBE488B7}"/>
    <cellStyle name="Normal 9 5 3 3 2 3 2" xfId="5103" xr:uid="{A329BDB0-938D-4F76-BF2F-181DBACD78C1}"/>
    <cellStyle name="Normal 9 5 3 3 2 4" xfId="4181" xr:uid="{729F8A5A-64CD-4907-86B7-7F9CB5FF2751}"/>
    <cellStyle name="Normal 9 5 3 3 2 4 2" xfId="5104" xr:uid="{67DEE6A4-A4C2-46FA-9E16-5589980BDB53}"/>
    <cellStyle name="Normal 9 5 3 3 2 5" xfId="5101" xr:uid="{B2E950E4-9DEF-4E5C-8A33-8530BBD21EE4}"/>
    <cellStyle name="Normal 9 5 3 3 3" xfId="2460" xr:uid="{3DC0B8E7-AF92-438E-B6F0-04FBDE7ABD77}"/>
    <cellStyle name="Normal 9 5 3 3 3 2" xfId="5105" xr:uid="{AE96763F-9310-4820-8132-37973E6558E2}"/>
    <cellStyle name="Normal 9 5 3 3 4" xfId="4182" xr:uid="{A3043DF3-DDA9-418D-94A1-9E63407E26BC}"/>
    <cellStyle name="Normal 9 5 3 3 4 2" xfId="5106" xr:uid="{D86FEE88-C3BD-415A-8281-AA62EB070018}"/>
    <cellStyle name="Normal 9 5 3 3 5" xfId="4183" xr:uid="{E2A4EF9F-61AA-4E35-A43A-C3A00A47600D}"/>
    <cellStyle name="Normal 9 5 3 3 5 2" xfId="5107" xr:uid="{DCB940D9-59DC-4393-8411-B49FA3E0F17E}"/>
    <cellStyle name="Normal 9 5 3 3 6" xfId="5100" xr:uid="{58C67620-00B4-4080-8156-C92F5FF53797}"/>
    <cellStyle name="Normal 9 5 3 4" xfId="2461" xr:uid="{31A9FD16-4F2A-4EFA-8421-7DFFF2A0B364}"/>
    <cellStyle name="Normal 9 5 3 4 2" xfId="2462" xr:uid="{F02F21AB-117C-42C3-B65E-97D07BF6C482}"/>
    <cellStyle name="Normal 9 5 3 4 2 2" xfId="5109" xr:uid="{9484F958-00C9-4F74-BDEF-76ABD94D4563}"/>
    <cellStyle name="Normal 9 5 3 4 3" xfId="4184" xr:uid="{8F22D42E-175D-4021-8F42-63E36F83E78E}"/>
    <cellStyle name="Normal 9 5 3 4 3 2" xfId="5110" xr:uid="{1D53297E-0DD9-4E02-AB0F-DB565131C201}"/>
    <cellStyle name="Normal 9 5 3 4 4" xfId="4185" xr:uid="{BD83CA92-3CBF-4FED-8D76-8CE1D47CEABA}"/>
    <cellStyle name="Normal 9 5 3 4 4 2" xfId="5111" xr:uid="{2369CD22-7CA0-484E-8C66-0E9D504E8E17}"/>
    <cellStyle name="Normal 9 5 3 4 5" xfId="5108" xr:uid="{3FCC7448-A9AA-44E6-AA09-423B626817A7}"/>
    <cellStyle name="Normal 9 5 3 5" xfId="2463" xr:uid="{E652871B-C823-4A15-8DC1-775B6B4FC6F4}"/>
    <cellStyle name="Normal 9 5 3 5 2" xfId="4186" xr:uid="{343E7DDF-AA74-4026-9022-1FFDB05CA476}"/>
    <cellStyle name="Normal 9 5 3 5 2 2" xfId="5113" xr:uid="{962A023A-DE76-4634-ABA4-3C9C188E1140}"/>
    <cellStyle name="Normal 9 5 3 5 3" xfId="4187" xr:uid="{583B36EC-36EC-4874-A1AC-03F736050013}"/>
    <cellStyle name="Normal 9 5 3 5 3 2" xfId="5114" xr:uid="{C98F1F98-CFD9-4542-88EC-EE86965F507E}"/>
    <cellStyle name="Normal 9 5 3 5 4" xfId="4188" xr:uid="{6136B831-DC9F-496E-AD7A-0616180ABDFB}"/>
    <cellStyle name="Normal 9 5 3 5 4 2" xfId="5115" xr:uid="{F866E2D2-4E92-4143-BD30-B73EC377B8BF}"/>
    <cellStyle name="Normal 9 5 3 5 5" xfId="5112" xr:uid="{A09E5652-D456-4C00-BDC7-C30C2D540B31}"/>
    <cellStyle name="Normal 9 5 3 6" xfId="4189" xr:uid="{11325DD9-1A51-4F59-AD00-298C34225B1F}"/>
    <cellStyle name="Normal 9 5 3 6 2" xfId="5116" xr:uid="{042A6D20-AEAE-42CE-B802-11334568D8C9}"/>
    <cellStyle name="Normal 9 5 3 7" xfId="4190" xr:uid="{03CC7293-D23A-4CAC-9432-88C04B4312DA}"/>
    <cellStyle name="Normal 9 5 3 7 2" xfId="5117" xr:uid="{31BA7E94-C1DA-4CD7-B1FC-6BAF4AA74163}"/>
    <cellStyle name="Normal 9 5 3 8" xfId="4191" xr:uid="{DCB52061-DC12-4FBE-9ABA-2F95830F457E}"/>
    <cellStyle name="Normal 9 5 3 8 2" xfId="5118" xr:uid="{DBB87C30-D7D1-49D7-9CA2-C197419868F1}"/>
    <cellStyle name="Normal 9 5 3 9" xfId="5086" xr:uid="{7C4B92F6-9221-458A-8BDB-089E4835E726}"/>
    <cellStyle name="Normal 9 5 4" xfId="422" xr:uid="{A47A0C89-7B64-4B50-85A6-94B97A16F34A}"/>
    <cellStyle name="Normal 9 5 4 2" xfId="882" xr:uid="{1283F6F2-7165-461B-9B27-D4D4973E9BC4}"/>
    <cellStyle name="Normal 9 5 4 2 2" xfId="883" xr:uid="{C6D55CF4-9348-4ED0-8610-B641E78CF8AB}"/>
    <cellStyle name="Normal 9 5 4 2 2 2" xfId="2464" xr:uid="{01C21F4D-348E-4E87-9F4B-86710A2B3624}"/>
    <cellStyle name="Normal 9 5 4 2 2 2 2" xfId="5122" xr:uid="{AE48D50E-DE58-4A66-B8CA-C16528ED00F2}"/>
    <cellStyle name="Normal 9 5 4 2 2 3" xfId="4192" xr:uid="{206BC479-581B-4751-B394-70AD4641937D}"/>
    <cellStyle name="Normal 9 5 4 2 2 3 2" xfId="5123" xr:uid="{6578956E-DCAC-4D17-B7C3-922FD9D55930}"/>
    <cellStyle name="Normal 9 5 4 2 2 4" xfId="4193" xr:uid="{F55603B2-D476-490D-BFAE-913DFC408197}"/>
    <cellStyle name="Normal 9 5 4 2 2 4 2" xfId="5124" xr:uid="{AB242E00-4295-4589-BBEF-35944831384D}"/>
    <cellStyle name="Normal 9 5 4 2 2 5" xfId="5121" xr:uid="{C133617F-4EC7-4F08-817A-EE99DE1EB90A}"/>
    <cellStyle name="Normal 9 5 4 2 3" xfId="2465" xr:uid="{F008EA16-0459-4A37-A744-1342D094E5DE}"/>
    <cellStyle name="Normal 9 5 4 2 3 2" xfId="5125" xr:uid="{42C5C660-265C-4F65-B142-5E549B8A5E30}"/>
    <cellStyle name="Normal 9 5 4 2 4" xfId="4194" xr:uid="{44C58B1D-4117-4009-A9B5-D95910F7AA39}"/>
    <cellStyle name="Normal 9 5 4 2 4 2" xfId="5126" xr:uid="{8BDDCE13-EA44-4C8A-8F05-E742FA006C8A}"/>
    <cellStyle name="Normal 9 5 4 2 5" xfId="4195" xr:uid="{AB6E3A2B-8919-4C97-8408-92FC5D8067A0}"/>
    <cellStyle name="Normal 9 5 4 2 5 2" xfId="5127" xr:uid="{231314DA-E1DC-4E18-A46F-B74D25ACA20E}"/>
    <cellStyle name="Normal 9 5 4 2 6" xfId="5120" xr:uid="{4E72290C-BBD5-4E73-B514-E273EB03303D}"/>
    <cellStyle name="Normal 9 5 4 3" xfId="884" xr:uid="{B2AD12CB-25EC-45B7-9569-5B222A796959}"/>
    <cellStyle name="Normal 9 5 4 3 2" xfId="2466" xr:uid="{B55516A7-DE44-4EFD-9817-A4C83E1D36E2}"/>
    <cellStyle name="Normal 9 5 4 3 2 2" xfId="5129" xr:uid="{EA1CB208-297A-4821-8628-DA85A0FE04AA}"/>
    <cellStyle name="Normal 9 5 4 3 3" xfId="4196" xr:uid="{D23A1965-7BD7-4FD5-A22F-FC5BFD6C4432}"/>
    <cellStyle name="Normal 9 5 4 3 3 2" xfId="5130" xr:uid="{04067DCF-A86B-402E-93E5-6B46797725F6}"/>
    <cellStyle name="Normal 9 5 4 3 4" xfId="4197" xr:uid="{61597B32-5037-4EE7-9C5E-4AC2F0558772}"/>
    <cellStyle name="Normal 9 5 4 3 4 2" xfId="5131" xr:uid="{13C9C712-B266-4290-B98B-D366251F8A28}"/>
    <cellStyle name="Normal 9 5 4 3 5" xfId="5128" xr:uid="{595195E9-7161-4554-B74C-C72CBCEA1C33}"/>
    <cellStyle name="Normal 9 5 4 4" xfId="2467" xr:uid="{0048D3FA-C250-4791-9BC1-6C1DCFAC928D}"/>
    <cellStyle name="Normal 9 5 4 4 2" xfId="4198" xr:uid="{0C3DD73A-DAC2-4106-A1A0-8701CFDDF464}"/>
    <cellStyle name="Normal 9 5 4 4 2 2" xfId="5133" xr:uid="{12F11E6A-EE78-4C58-96D7-C527DACC9AF9}"/>
    <cellStyle name="Normal 9 5 4 4 3" xfId="4199" xr:uid="{E9550574-C6E7-4FB1-963B-3E2551C3058C}"/>
    <cellStyle name="Normal 9 5 4 4 3 2" xfId="5134" xr:uid="{F8C8757C-DBA6-4A7B-B02F-4375FAD2B34B}"/>
    <cellStyle name="Normal 9 5 4 4 4" xfId="4200" xr:uid="{4D89EDE0-0592-469A-BFB2-AB8D64763F2A}"/>
    <cellStyle name="Normal 9 5 4 4 4 2" xfId="5135" xr:uid="{A2830193-C075-4990-A4F6-1C909E46E8CB}"/>
    <cellStyle name="Normal 9 5 4 4 5" xfId="5132" xr:uid="{29A3D46B-6E3F-4342-8BFC-1F3B72EA5AA4}"/>
    <cellStyle name="Normal 9 5 4 5" xfId="4201" xr:uid="{CA1CB36E-B884-4000-A931-07A05D2B9CC6}"/>
    <cellStyle name="Normal 9 5 4 5 2" xfId="5136" xr:uid="{BD67CDCF-4168-4F06-A527-7464792DC19A}"/>
    <cellStyle name="Normal 9 5 4 6" xfId="4202" xr:uid="{9531DE9D-F46F-4B40-B4F8-0AB943305682}"/>
    <cellStyle name="Normal 9 5 4 6 2" xfId="5137" xr:uid="{93E02213-F2F9-4034-AE33-B93EBEAAB4BD}"/>
    <cellStyle name="Normal 9 5 4 7" xfId="4203" xr:uid="{35DEE175-7BBF-4F66-9A92-C49DA8AA9DE5}"/>
    <cellStyle name="Normal 9 5 4 7 2" xfId="5138" xr:uid="{BA56E664-2922-45AA-8135-FAFB516ECAB2}"/>
    <cellStyle name="Normal 9 5 4 8" xfId="5119" xr:uid="{8DFC7C32-4ABB-41B1-B720-23B5A0A816ED}"/>
    <cellStyle name="Normal 9 5 5" xfId="423" xr:uid="{6C77D3BB-F858-4B8A-A6BE-86891367F263}"/>
    <cellStyle name="Normal 9 5 5 2" xfId="885" xr:uid="{07DE5F4F-45A0-4DF6-BADF-4494789C640B}"/>
    <cellStyle name="Normal 9 5 5 2 2" xfId="2468" xr:uid="{87C8C25A-AD1D-4BD7-BDFA-6158937627DA}"/>
    <cellStyle name="Normal 9 5 5 2 2 2" xfId="5141" xr:uid="{70B9EA4C-DAAB-4E51-9EBD-FAEECE3E53B8}"/>
    <cellStyle name="Normal 9 5 5 2 3" xfId="4204" xr:uid="{A0B80C89-5EBC-4A0D-933D-4B1C16F2DE97}"/>
    <cellStyle name="Normal 9 5 5 2 3 2" xfId="5142" xr:uid="{90561762-E4E4-407B-B107-1FC8305D012E}"/>
    <cellStyle name="Normal 9 5 5 2 4" xfId="4205" xr:uid="{B0A512F6-05AC-4767-B12E-FC5998699C56}"/>
    <cellStyle name="Normal 9 5 5 2 4 2" xfId="5143" xr:uid="{867BB9BD-E67E-4F8D-9339-B71DF5D98F15}"/>
    <cellStyle name="Normal 9 5 5 2 5" xfId="5140" xr:uid="{FE4B2491-82BE-4223-9F83-BF1634EFB65F}"/>
    <cellStyle name="Normal 9 5 5 3" xfId="2469" xr:uid="{0C45411C-48E8-435C-B3E9-0BFDAC22C7C3}"/>
    <cellStyle name="Normal 9 5 5 3 2" xfId="4206" xr:uid="{DDE5EF01-2149-4AC2-A784-76E731076BA4}"/>
    <cellStyle name="Normal 9 5 5 3 2 2" xfId="5145" xr:uid="{84040866-77D8-40D1-B530-189D92DBF4A4}"/>
    <cellStyle name="Normal 9 5 5 3 3" xfId="4207" xr:uid="{1DD3346A-E513-42D1-98ED-3CCEB952A2E2}"/>
    <cellStyle name="Normal 9 5 5 3 3 2" xfId="5146" xr:uid="{8520D951-AF93-4E83-8838-6711D5C556BA}"/>
    <cellStyle name="Normal 9 5 5 3 4" xfId="4208" xr:uid="{9AC37A5C-30C7-4353-929E-278FE379366A}"/>
    <cellStyle name="Normal 9 5 5 3 4 2" xfId="5147" xr:uid="{965C1D09-500C-4AEA-9550-37FB80B8A8F9}"/>
    <cellStyle name="Normal 9 5 5 3 5" xfId="5144" xr:uid="{94EE17C3-82AC-482B-A323-9AD5AB1C1B92}"/>
    <cellStyle name="Normal 9 5 5 4" xfId="4209" xr:uid="{83D92984-D0EC-4F18-9F61-8AD5C14E5983}"/>
    <cellStyle name="Normal 9 5 5 4 2" xfId="5148" xr:uid="{45434B7C-3571-4A7C-8DF9-88CA442B46B0}"/>
    <cellStyle name="Normal 9 5 5 5" xfId="4210" xr:uid="{12C76E41-827D-4128-9172-532213312E96}"/>
    <cellStyle name="Normal 9 5 5 5 2" xfId="5149" xr:uid="{6BBFDBD5-DDC7-4C15-BA1F-A743EDBF768B}"/>
    <cellStyle name="Normal 9 5 5 6" xfId="4211" xr:uid="{D90C9393-F0B8-40D6-9F05-091067B4284A}"/>
    <cellStyle name="Normal 9 5 5 6 2" xfId="5150" xr:uid="{115BE86C-254C-4502-A426-B45F077A60AD}"/>
    <cellStyle name="Normal 9 5 5 7" xfId="5139" xr:uid="{11B373E6-2F8A-45E3-B1C5-C3147415E3BD}"/>
    <cellStyle name="Normal 9 5 6" xfId="886" xr:uid="{9C83B19F-37F3-4C8B-BBB9-4934E8D66FFE}"/>
    <cellStyle name="Normal 9 5 6 2" xfId="2470" xr:uid="{44B87E30-65A6-49D2-A6F9-EC4597D93672}"/>
    <cellStyle name="Normal 9 5 6 2 2" xfId="4212" xr:uid="{A1F250EC-5B19-4897-A1A0-2A69C3B4AB98}"/>
    <cellStyle name="Normal 9 5 6 2 2 2" xfId="5153" xr:uid="{8C6334DF-1413-4666-A961-1D986E6D52AD}"/>
    <cellStyle name="Normal 9 5 6 2 3" xfId="4213" xr:uid="{ED07BD81-EBF7-48D8-B006-656E1404D507}"/>
    <cellStyle name="Normal 9 5 6 2 3 2" xfId="5154" xr:uid="{CA0F8C77-6F51-4C87-94F3-D922D6893205}"/>
    <cellStyle name="Normal 9 5 6 2 4" xfId="4214" xr:uid="{ABDF1813-B3B5-4C7A-A0CD-76FE946E55B4}"/>
    <cellStyle name="Normal 9 5 6 2 4 2" xfId="5155" xr:uid="{C5E9BBFC-8ECC-4601-959F-D4BCE5889680}"/>
    <cellStyle name="Normal 9 5 6 2 5" xfId="5152" xr:uid="{54639616-7889-4463-B424-A81FF41F10A2}"/>
    <cellStyle name="Normal 9 5 6 3" xfId="4215" xr:uid="{AA7E0D6F-579D-463C-B99F-35B5B67FDE08}"/>
    <cellStyle name="Normal 9 5 6 3 2" xfId="5156" xr:uid="{FF8C9D4A-4790-45A3-87D4-22930AAD3C92}"/>
    <cellStyle name="Normal 9 5 6 4" xfId="4216" xr:uid="{7A206EC5-DBD1-424C-B699-D6B09B58929A}"/>
    <cellStyle name="Normal 9 5 6 4 2" xfId="5157" xr:uid="{03C34FA8-BE94-423F-A5A0-0DA36AC57DE4}"/>
    <cellStyle name="Normal 9 5 6 5" xfId="4217" xr:uid="{AA03A0C0-1031-4F8E-A94A-E64D9D4A2021}"/>
    <cellStyle name="Normal 9 5 6 5 2" xfId="5158" xr:uid="{597F678D-29C4-42E3-B1FD-53F757B686FD}"/>
    <cellStyle name="Normal 9 5 6 6" xfId="5151" xr:uid="{6E2AFC9E-F024-46C2-8604-01F9FAE41180}"/>
    <cellStyle name="Normal 9 5 7" xfId="2471" xr:uid="{4B06E8EA-C7AE-4014-94D7-6370306A56D4}"/>
    <cellStyle name="Normal 9 5 7 2" xfId="4218" xr:uid="{16C52939-68A5-4613-A8D6-BC06D40DEFDF}"/>
    <cellStyle name="Normal 9 5 7 2 2" xfId="5160" xr:uid="{38A1B382-EC6D-4AFA-9CCD-DFAA351E96B1}"/>
    <cellStyle name="Normal 9 5 7 3" xfId="4219" xr:uid="{42AEA372-2801-44D3-85EB-A326FB16C41B}"/>
    <cellStyle name="Normal 9 5 7 3 2" xfId="5161" xr:uid="{3A2BECC5-CCB0-4C5B-88A5-6B2BA863B1EA}"/>
    <cellStyle name="Normal 9 5 7 4" xfId="4220" xr:uid="{6F8940C4-C2C4-4648-93AC-A6E66674DB46}"/>
    <cellStyle name="Normal 9 5 7 4 2" xfId="5162" xr:uid="{9608015F-8CCB-400D-9E30-92A368C75F22}"/>
    <cellStyle name="Normal 9 5 7 5" xfId="5159" xr:uid="{429CF41D-7349-40B2-B76E-D8F9D9F1D4F2}"/>
    <cellStyle name="Normal 9 5 8" xfId="4221" xr:uid="{98F064D8-A406-4537-A1F6-C172A4AF7BA3}"/>
    <cellStyle name="Normal 9 5 8 2" xfId="4222" xr:uid="{EC79C87E-890D-4047-93CA-321309B5B8C8}"/>
    <cellStyle name="Normal 9 5 8 2 2" xfId="5164" xr:uid="{954F06A2-4630-4EB7-98B1-52EECE0F1CE6}"/>
    <cellStyle name="Normal 9 5 8 3" xfId="4223" xr:uid="{112990D4-5946-445C-A397-19DCEDC32146}"/>
    <cellStyle name="Normal 9 5 8 3 2" xfId="5165" xr:uid="{98210B73-FB6F-48D0-A825-D15AA4EF7541}"/>
    <cellStyle name="Normal 9 5 8 4" xfId="4224" xr:uid="{8EF58C6E-DBBB-48D2-8CDB-08E3235611A4}"/>
    <cellStyle name="Normal 9 5 8 4 2" xfId="5166" xr:uid="{F8F05DA8-E9E8-4E0D-A81C-81C38E39A705}"/>
    <cellStyle name="Normal 9 5 8 5" xfId="5163" xr:uid="{D2903EC0-EBAB-435B-A2AB-7FAFF5E17692}"/>
    <cellStyle name="Normal 9 5 9" xfId="4225" xr:uid="{4A98FD59-ED96-4454-A803-1C4852DE22E3}"/>
    <cellStyle name="Normal 9 5 9 2" xfId="5167" xr:uid="{9EDBE55D-6215-4DA1-A370-CEFB8E4A7579}"/>
    <cellStyle name="Normal 9 6" xfId="181" xr:uid="{EC60A792-2F1F-4DF8-B051-60C70237D47B}"/>
    <cellStyle name="Normal 9 6 10" xfId="5168" xr:uid="{D2554AD2-64D6-46B1-8083-21F8BBF8B060}"/>
    <cellStyle name="Normal 9 6 2" xfId="182" xr:uid="{57203590-CA92-4E00-9FA0-07F632EAE5E1}"/>
    <cellStyle name="Normal 9 6 2 2" xfId="424" xr:uid="{9FDC96B4-C374-4A99-A125-B567604B3D47}"/>
    <cellStyle name="Normal 9 6 2 2 2" xfId="887" xr:uid="{2B6F9B2A-739C-4621-B894-9FFD66F17806}"/>
    <cellStyle name="Normal 9 6 2 2 2 2" xfId="2472" xr:uid="{11BDFD76-393E-4416-AE0A-A95F2C0C4AFD}"/>
    <cellStyle name="Normal 9 6 2 2 2 2 2" xfId="5172" xr:uid="{CE4F7DD1-3076-4071-8810-E25545019455}"/>
    <cellStyle name="Normal 9 6 2 2 2 2 2 2" xfId="5364" xr:uid="{2111BE5E-ED81-41CD-8A6C-4C4B9ADB53C3}"/>
    <cellStyle name="Normal 9 6 2 2 2 3" xfId="4226" xr:uid="{556EAB7C-4697-407C-AC5E-F27805076B4B}"/>
    <cellStyle name="Normal 9 6 2 2 2 3 2" xfId="5173" xr:uid="{279C39DE-7933-4821-BCC9-22B2044C238C}"/>
    <cellStyle name="Normal 9 6 2 2 2 4" xfId="4227" xr:uid="{69D5059A-D50E-4FA1-8059-C5F216E91A52}"/>
    <cellStyle name="Normal 9 6 2 2 2 4 2" xfId="5174" xr:uid="{E6831DE6-E2D0-4C33-B6A3-D8583A2A5248}"/>
    <cellStyle name="Normal 9 6 2 2 2 5" xfId="5171" xr:uid="{934F8DFF-E0F2-4D4A-B237-2F8162AF8283}"/>
    <cellStyle name="Normal 9 6 2 2 3" xfId="2473" xr:uid="{45B34F76-DC8A-4858-81FC-D38DD36B294D}"/>
    <cellStyle name="Normal 9 6 2 2 3 2" xfId="4228" xr:uid="{F0D1E225-B9DB-42C9-9AB2-E0ABC1DDDC24}"/>
    <cellStyle name="Normal 9 6 2 2 3 2 2" xfId="5176" xr:uid="{576B6DA0-01D3-490F-974E-4EAB89729E92}"/>
    <cellStyle name="Normal 9 6 2 2 3 3" xfId="4229" xr:uid="{8C577ABC-F5F7-45FF-AC26-291E7F4732A5}"/>
    <cellStyle name="Normal 9 6 2 2 3 3 2" xfId="5177" xr:uid="{9E7710B6-AC8B-4F76-8C79-D5FE9385EC3B}"/>
    <cellStyle name="Normal 9 6 2 2 3 4" xfId="4230" xr:uid="{120981D3-6674-4BC8-A83A-B666CB7C25E0}"/>
    <cellStyle name="Normal 9 6 2 2 3 4 2" xfId="5178" xr:uid="{153400AE-C71F-436F-B0AD-1B0FA6B8CC3D}"/>
    <cellStyle name="Normal 9 6 2 2 3 5" xfId="5175" xr:uid="{6367349F-2640-428C-BD28-5740244A4E80}"/>
    <cellStyle name="Normal 9 6 2 2 4" xfId="4231" xr:uid="{8C3ACCAD-739F-47D5-9161-BA18E6538E51}"/>
    <cellStyle name="Normal 9 6 2 2 4 2" xfId="5179" xr:uid="{754939B9-1165-4103-A8F4-6653126E21D9}"/>
    <cellStyle name="Normal 9 6 2 2 5" xfId="4232" xr:uid="{8662F1DC-4610-4FFC-953D-2B2E4334C194}"/>
    <cellStyle name="Normal 9 6 2 2 5 2" xfId="5180" xr:uid="{97CB01A1-24B5-4837-ACDE-46351DC68081}"/>
    <cellStyle name="Normal 9 6 2 2 6" xfId="4233" xr:uid="{ED30B7AB-9583-499F-B657-895E56A20347}"/>
    <cellStyle name="Normal 9 6 2 2 6 2" xfId="5181" xr:uid="{6B8A1367-987F-47E9-87B0-312DB9234D40}"/>
    <cellStyle name="Normal 9 6 2 2 7" xfId="5170" xr:uid="{12FA9D27-8169-425E-A27A-298EC0DFBA99}"/>
    <cellStyle name="Normal 9 6 2 3" xfId="888" xr:uid="{4D32ED39-FCB2-4FDE-AB18-6FF0796D90F5}"/>
    <cellStyle name="Normal 9 6 2 3 2" xfId="2474" xr:uid="{FC851AF4-2C3A-471B-9D6C-523FAC902EAA}"/>
    <cellStyle name="Normal 9 6 2 3 2 2" xfId="4234" xr:uid="{E6B47715-3FFF-471E-A08E-5FB254FE726A}"/>
    <cellStyle name="Normal 9 6 2 3 2 2 2" xfId="5184" xr:uid="{C8F58079-6156-40D2-9B1D-EF496A105689}"/>
    <cellStyle name="Normal 9 6 2 3 2 3" xfId="4235" xr:uid="{060AC62F-2B0E-4697-A274-8BE62B82E00D}"/>
    <cellStyle name="Normal 9 6 2 3 2 3 2" xfId="5185" xr:uid="{C860F7DD-B38A-4D87-9A64-957B239CE6E4}"/>
    <cellStyle name="Normal 9 6 2 3 2 4" xfId="4236" xr:uid="{9EB92C59-C9ED-473E-BF84-C4B3A5D44D1B}"/>
    <cellStyle name="Normal 9 6 2 3 2 4 2" xfId="5186" xr:uid="{0BDAF74F-584C-4FE8-B55D-8B01ACC8D7D7}"/>
    <cellStyle name="Normal 9 6 2 3 2 5" xfId="5183" xr:uid="{144901D3-5856-4931-9E49-26E70419ADD5}"/>
    <cellStyle name="Normal 9 6 2 3 3" xfId="4237" xr:uid="{C51A3A79-8484-40C3-92A2-84E2FFAA8685}"/>
    <cellStyle name="Normal 9 6 2 3 3 2" xfId="5187" xr:uid="{2F7AF34A-E146-4877-B9E4-5F9365983629}"/>
    <cellStyle name="Normal 9 6 2 3 4" xfId="4238" xr:uid="{465FEC73-BAA9-44C6-8A32-228650713956}"/>
    <cellStyle name="Normal 9 6 2 3 4 2" xfId="5188" xr:uid="{3AC21716-688F-4A85-B334-2437A2F7CAC1}"/>
    <cellStyle name="Normal 9 6 2 3 5" xfId="4239" xr:uid="{335F28D3-5A51-4D17-8892-F8E156CC0BF5}"/>
    <cellStyle name="Normal 9 6 2 3 5 2" xfId="5189" xr:uid="{764D8592-0AB8-44CD-9667-01FF2903E87A}"/>
    <cellStyle name="Normal 9 6 2 3 6" xfId="5182" xr:uid="{2D2DEE5E-6F6B-4821-AF44-4894DCAC8893}"/>
    <cellStyle name="Normal 9 6 2 4" xfId="2475" xr:uid="{3A7608A7-E78E-402E-9E33-EAD65F0F324C}"/>
    <cellStyle name="Normal 9 6 2 4 2" xfId="4240" xr:uid="{07281724-C62A-4742-8395-299C906758E2}"/>
    <cellStyle name="Normal 9 6 2 4 2 2" xfId="5191" xr:uid="{5915CE39-AC14-436B-8EDE-CB10FC015A30}"/>
    <cellStyle name="Normal 9 6 2 4 3" xfId="4241" xr:uid="{6916B3F5-9657-4CF4-A3C7-67F719F4DA5B}"/>
    <cellStyle name="Normal 9 6 2 4 3 2" xfId="5192" xr:uid="{92D10692-6886-47C5-9BAF-52C4A549AE89}"/>
    <cellStyle name="Normal 9 6 2 4 4" xfId="4242" xr:uid="{60AEC59A-EBB2-4509-8941-83D258B66232}"/>
    <cellStyle name="Normal 9 6 2 4 4 2" xfId="5193" xr:uid="{BBF0B2C8-B460-4A21-8F06-E294ECF3A0ED}"/>
    <cellStyle name="Normal 9 6 2 4 5" xfId="5190" xr:uid="{65975D2F-30D1-41A0-A963-69F5F587AE5E}"/>
    <cellStyle name="Normal 9 6 2 5" xfId="4243" xr:uid="{DE8C34F5-D8C4-4FBB-94FA-ACF8BF796A21}"/>
    <cellStyle name="Normal 9 6 2 5 2" xfId="4244" xr:uid="{DDBD81FE-3E70-459D-894F-2A7B03B043A2}"/>
    <cellStyle name="Normal 9 6 2 5 2 2" xfId="5195" xr:uid="{99CABAA4-AD1C-4B00-8723-47F632D8260C}"/>
    <cellStyle name="Normal 9 6 2 5 3" xfId="4245" xr:uid="{67315805-A623-4E8F-AE70-97BE026D0000}"/>
    <cellStyle name="Normal 9 6 2 5 3 2" xfId="5196" xr:uid="{CB4E3A49-BEFD-4781-827E-A56865F9F60E}"/>
    <cellStyle name="Normal 9 6 2 5 4" xfId="4246" xr:uid="{54C8D44F-6C9F-4C5D-9119-41FC504252B6}"/>
    <cellStyle name="Normal 9 6 2 5 4 2" xfId="5197" xr:uid="{5FCF36BF-C4C3-42FA-847B-2C55256C7C37}"/>
    <cellStyle name="Normal 9 6 2 5 5" xfId="5194" xr:uid="{8F38F3AA-36FA-455A-9AF2-AE8CC4C13E70}"/>
    <cellStyle name="Normal 9 6 2 6" xfId="4247" xr:uid="{A89894DF-0A03-484C-B109-BA5C5B1DBEB1}"/>
    <cellStyle name="Normal 9 6 2 6 2" xfId="5198" xr:uid="{67530676-6222-42BC-9443-17B2702564B6}"/>
    <cellStyle name="Normal 9 6 2 7" xfId="4248" xr:uid="{8ED0DDC1-876D-43D7-B8EC-5541210E8C07}"/>
    <cellStyle name="Normal 9 6 2 7 2" xfId="5199" xr:uid="{E5E623B7-5306-43CB-8B8F-CCE95D21E23B}"/>
    <cellStyle name="Normal 9 6 2 8" xfId="4249" xr:uid="{39003933-9335-488B-B51C-D537C7E41A7C}"/>
    <cellStyle name="Normal 9 6 2 8 2" xfId="5200" xr:uid="{E8363915-83C1-4A51-B571-EA9FAF13BF44}"/>
    <cellStyle name="Normal 9 6 2 9" xfId="5169" xr:uid="{71217062-70D6-4EED-B808-B3C34F6D29A4}"/>
    <cellStyle name="Normal 9 6 3" xfId="425" xr:uid="{8945E8E2-9941-4361-BE60-B43E73F3F599}"/>
    <cellStyle name="Normal 9 6 3 2" xfId="889" xr:uid="{DF879D47-E123-4EA0-908A-8B283188DC36}"/>
    <cellStyle name="Normal 9 6 3 2 2" xfId="890" xr:uid="{D2ADB103-70D1-4082-9AFD-1FE5A8B25BFD}"/>
    <cellStyle name="Normal 9 6 3 2 2 2" xfId="5203" xr:uid="{F50298D1-BA66-43C4-86DB-1966F8C9D417}"/>
    <cellStyle name="Normal 9 6 3 2 2 2 2" xfId="5365" xr:uid="{F374FEA6-7D20-4B63-9E01-9AEDFB65C083}"/>
    <cellStyle name="Normal 9 6 3 2 3" xfId="4250" xr:uid="{2DCC4C89-854E-49B9-B118-47A427F5C253}"/>
    <cellStyle name="Normal 9 6 3 2 3 2" xfId="5204" xr:uid="{8A34939D-B839-4F3E-8E40-81B0C84C5D57}"/>
    <cellStyle name="Normal 9 6 3 2 4" xfId="4251" xr:uid="{D2D1D59C-ED42-4CFF-91EC-F78829DFEAE3}"/>
    <cellStyle name="Normal 9 6 3 2 4 2" xfId="5205" xr:uid="{A7F70DA3-A0EA-41B3-B957-992150A8A4AA}"/>
    <cellStyle name="Normal 9 6 3 2 5" xfId="5202" xr:uid="{D00C789D-9948-498E-B9C4-20C68D29DB09}"/>
    <cellStyle name="Normal 9 6 3 3" xfId="891" xr:uid="{63A0F08C-7AFC-4BB9-9B63-1A8AB1AB86BB}"/>
    <cellStyle name="Normal 9 6 3 3 2" xfId="4252" xr:uid="{3AB2F096-9154-4389-A3FF-B4FB64E00208}"/>
    <cellStyle name="Normal 9 6 3 3 2 2" xfId="5207" xr:uid="{081BA2D0-E205-4D21-874C-A4F1620DFDF2}"/>
    <cellStyle name="Normal 9 6 3 3 3" xfId="4253" xr:uid="{22CCE714-28CE-47EE-88D0-840EC89FE882}"/>
    <cellStyle name="Normal 9 6 3 3 3 2" xfId="5208" xr:uid="{983B6DC8-7F83-44A4-A4D2-32AB99A6ADE8}"/>
    <cellStyle name="Normal 9 6 3 3 4" xfId="4254" xr:uid="{BFDC4B77-0AC4-49BA-8F13-E0A08F3CEB6E}"/>
    <cellStyle name="Normal 9 6 3 3 4 2" xfId="5209" xr:uid="{ECC990BB-2F87-4CFC-918C-6157D5496A1A}"/>
    <cellStyle name="Normal 9 6 3 3 5" xfId="5206" xr:uid="{A57661E7-1D6D-44DE-8086-907AB1865A6D}"/>
    <cellStyle name="Normal 9 6 3 4" xfId="4255" xr:uid="{30253CB2-A727-4DD5-B763-98CEA6675DB8}"/>
    <cellStyle name="Normal 9 6 3 4 2" xfId="5210" xr:uid="{162CE215-80BD-4C85-9721-4A6DC799C365}"/>
    <cellStyle name="Normal 9 6 3 5" xfId="4256" xr:uid="{CC0BB28D-DCD4-418E-84EE-E96E307B1CE5}"/>
    <cellStyle name="Normal 9 6 3 5 2" xfId="5211" xr:uid="{6C9FB930-5ED2-4C15-8FC1-FA595B6687E0}"/>
    <cellStyle name="Normal 9 6 3 6" xfId="4257" xr:uid="{22D7AFC5-0AAD-48FD-B17B-909A021BC47E}"/>
    <cellStyle name="Normal 9 6 3 6 2" xfId="5212" xr:uid="{96A781C4-4D41-4E37-A8A0-C961BFDA3587}"/>
    <cellStyle name="Normal 9 6 3 7" xfId="5201" xr:uid="{358F8C18-BEFC-4A6A-A6F3-5E44E698FD72}"/>
    <cellStyle name="Normal 9 6 4" xfId="426" xr:uid="{F71E2865-FE8A-439D-84D9-DDA1EFAD15BE}"/>
    <cellStyle name="Normal 9 6 4 2" xfId="892" xr:uid="{24210EF9-3A52-44A1-8382-6294CEAE0AB4}"/>
    <cellStyle name="Normal 9 6 4 2 2" xfId="4258" xr:uid="{D7D4864F-C35E-4889-A107-1AC541451932}"/>
    <cellStyle name="Normal 9 6 4 2 2 2" xfId="5215" xr:uid="{71DBBAB6-1444-4553-88D3-91EAC7ECFD2D}"/>
    <cellStyle name="Normal 9 6 4 2 3" xfId="4259" xr:uid="{A2DA1398-E73F-4223-8DB2-86A4A1FBAC91}"/>
    <cellStyle name="Normal 9 6 4 2 3 2" xfId="5216" xr:uid="{CA2E7480-A8DF-4C2F-9F6C-2555E56D9332}"/>
    <cellStyle name="Normal 9 6 4 2 4" xfId="4260" xr:uid="{452CA5E0-E13E-46E7-80F1-D5C86C019752}"/>
    <cellStyle name="Normal 9 6 4 2 4 2" xfId="5217" xr:uid="{1F9A403B-3C76-4F24-A469-1C6BF6DA0A99}"/>
    <cellStyle name="Normal 9 6 4 2 5" xfId="5214" xr:uid="{4EC9A888-0FE9-4906-AFCB-A74ECA633261}"/>
    <cellStyle name="Normal 9 6 4 3" xfId="4261" xr:uid="{8344FE79-8461-499E-AAC5-71BBFBC89543}"/>
    <cellStyle name="Normal 9 6 4 3 2" xfId="5218" xr:uid="{3AF6BFF9-520F-4D36-8939-D4B9257F64AD}"/>
    <cellStyle name="Normal 9 6 4 4" xfId="4262" xr:uid="{ED68F0BB-091F-4FA0-B3B7-38A401D4A5C3}"/>
    <cellStyle name="Normal 9 6 4 4 2" xfId="5219" xr:uid="{C5468D42-C809-41B5-9A27-FEF93A4D67D9}"/>
    <cellStyle name="Normal 9 6 4 5" xfId="4263" xr:uid="{FD7D5818-54F7-40B9-89AE-44C5A741F557}"/>
    <cellStyle name="Normal 9 6 4 5 2" xfId="5220" xr:uid="{3F4B6487-75E8-4E26-9E9A-5484768154B6}"/>
    <cellStyle name="Normal 9 6 4 6" xfId="5213" xr:uid="{FF78596D-24BA-490A-B4CA-0DB3D2388487}"/>
    <cellStyle name="Normal 9 6 5" xfId="893" xr:uid="{5C9A0DA2-3D14-43AC-B43B-FF7B37B170A0}"/>
    <cellStyle name="Normal 9 6 5 2" xfId="4264" xr:uid="{75B2F7CF-A44F-43A7-970D-C53F20FAEA76}"/>
    <cellStyle name="Normal 9 6 5 2 2" xfId="5222" xr:uid="{5230DEDE-F3FE-4D15-A12F-5C8C954E5015}"/>
    <cellStyle name="Normal 9 6 5 3" xfId="4265" xr:uid="{CCD93798-AE1F-4686-9E48-7ADB3788187D}"/>
    <cellStyle name="Normal 9 6 5 3 2" xfId="5223" xr:uid="{6402A86C-8F4F-42B2-908A-76466E88F9EB}"/>
    <cellStyle name="Normal 9 6 5 4" xfId="4266" xr:uid="{7B5872A3-CF0B-4C34-9AAC-692D95F5D3F7}"/>
    <cellStyle name="Normal 9 6 5 4 2" xfId="5224" xr:uid="{2A09359E-46A4-4FCF-BEFE-2D2F601422E7}"/>
    <cellStyle name="Normal 9 6 5 5" xfId="5221" xr:uid="{47419D98-B5BB-4B73-A52A-39946C3F989E}"/>
    <cellStyle name="Normal 9 6 6" xfId="4267" xr:uid="{CF804B50-7100-4FEE-A89A-26903D18AC2D}"/>
    <cellStyle name="Normal 9 6 6 2" xfId="4268" xr:uid="{C6345A55-1EB1-4D8B-A5EB-E456ADEA9893}"/>
    <cellStyle name="Normal 9 6 6 2 2" xfId="5226" xr:uid="{F48DBFF3-F1A3-427B-8BC5-979A725F13AD}"/>
    <cellStyle name="Normal 9 6 6 3" xfId="4269" xr:uid="{69D60B76-8F30-4151-968A-E9CD3A038D45}"/>
    <cellStyle name="Normal 9 6 6 3 2" xfId="5227" xr:uid="{11F8282C-1104-45F5-AF8B-2CA4123FA27F}"/>
    <cellStyle name="Normal 9 6 6 4" xfId="4270" xr:uid="{6F8A9295-EF87-4C53-A0BA-7F80D5BABCA3}"/>
    <cellStyle name="Normal 9 6 6 4 2" xfId="5228" xr:uid="{7F573978-8CD9-43C2-8763-D9455080D652}"/>
    <cellStyle name="Normal 9 6 6 5" xfId="5225" xr:uid="{3DBC7DFB-E848-4A3E-A93D-B549F031EB6F}"/>
    <cellStyle name="Normal 9 6 7" xfId="4271" xr:uid="{E3C403A5-A5F9-4213-9024-04B3D31C16B8}"/>
    <cellStyle name="Normal 9 6 7 2" xfId="5229" xr:uid="{DF364424-13A8-4710-9323-74E8622FD04E}"/>
    <cellStyle name="Normal 9 6 8" xfId="4272" xr:uid="{6A413232-496B-40C2-843C-162BAC89F2EB}"/>
    <cellStyle name="Normal 9 6 8 2" xfId="5230" xr:uid="{C0EE026E-34CC-4EF9-B6BA-2EC22FFC0ECB}"/>
    <cellStyle name="Normal 9 6 9" xfId="4273" xr:uid="{605114DA-3ACE-44BB-96B2-EEA45F569071}"/>
    <cellStyle name="Normal 9 6 9 2" xfId="5231" xr:uid="{D5FF44A1-2CD2-4705-93C3-B1F2B3274E8E}"/>
    <cellStyle name="Normal 9 7" xfId="183" xr:uid="{5A093FB9-A2D0-4891-BEC6-E9E76D5904BB}"/>
    <cellStyle name="Normal 9 7 2" xfId="427" xr:uid="{87868CC9-3961-409E-9B81-0CC9AD8ACB16}"/>
    <cellStyle name="Normal 9 7 2 2" xfId="894" xr:uid="{B4934322-4DC5-4681-909B-9A46DBDD95B0}"/>
    <cellStyle name="Normal 9 7 2 2 2" xfId="2476" xr:uid="{60D9A26E-459E-41F4-9E51-B466B8BF8ABF}"/>
    <cellStyle name="Normal 9 7 2 2 2 2" xfId="2477" xr:uid="{F4097868-7EA7-4011-9624-BEACB24B1467}"/>
    <cellStyle name="Normal 9 7 2 2 2 2 2" xfId="5236" xr:uid="{966B1C9E-87A1-4B59-931C-965DD3F6EB12}"/>
    <cellStyle name="Normal 9 7 2 2 2 3" xfId="5235" xr:uid="{E0A82F9B-1085-4FE6-B1CB-083B86ED7518}"/>
    <cellStyle name="Normal 9 7 2 2 3" xfId="2478" xr:uid="{1468925F-28D8-495C-B0B6-B2984FFF50E5}"/>
    <cellStyle name="Normal 9 7 2 2 3 2" xfId="5237" xr:uid="{EAA38149-E9B0-4A73-8D2B-630C03D9C0FB}"/>
    <cellStyle name="Normal 9 7 2 2 4" xfId="4274" xr:uid="{F1109BE4-6626-4DA1-958E-8B380BE45CFC}"/>
    <cellStyle name="Normal 9 7 2 2 4 2" xfId="5238" xr:uid="{57CB3549-0157-4ECB-B466-044AA5A3E86A}"/>
    <cellStyle name="Normal 9 7 2 2 5" xfId="5234" xr:uid="{CADDD2CF-1FBF-40FE-BB37-8F86B783C404}"/>
    <cellStyle name="Normal 9 7 2 3" xfId="2479" xr:uid="{B124FB78-6493-4D1D-8F25-4D9933BDD269}"/>
    <cellStyle name="Normal 9 7 2 3 2" xfId="2480" xr:uid="{EB9C7D71-17E7-4152-9870-9E4534925D0E}"/>
    <cellStyle name="Normal 9 7 2 3 2 2" xfId="5240" xr:uid="{838FE1AE-A4AC-4D27-ACB7-D71F5B2C3DB3}"/>
    <cellStyle name="Normal 9 7 2 3 3" xfId="4275" xr:uid="{6ECF5BA5-DF11-4939-B89F-38FE84856D0F}"/>
    <cellStyle name="Normal 9 7 2 3 3 2" xfId="5241" xr:uid="{A9C50949-7AB3-4120-B19C-ECFBCC1BF70C}"/>
    <cellStyle name="Normal 9 7 2 3 4" xfId="4276" xr:uid="{CF5A7308-BDB8-4FDC-95B0-957C6CF6CD06}"/>
    <cellStyle name="Normal 9 7 2 3 4 2" xfId="5242" xr:uid="{E30CE481-DD74-4D40-A7F1-6C24D32CBC7A}"/>
    <cellStyle name="Normal 9 7 2 3 5" xfId="5239" xr:uid="{C2FE61A3-6AE8-4B80-808F-9941AE51AF30}"/>
    <cellStyle name="Normal 9 7 2 4" xfId="2481" xr:uid="{69425E4C-20E7-4DFB-85DA-D9FC2085CF3B}"/>
    <cellStyle name="Normal 9 7 2 4 2" xfId="5243" xr:uid="{E10A9551-C01E-4973-A9B2-87CDF679B11E}"/>
    <cellStyle name="Normal 9 7 2 5" xfId="4277" xr:uid="{B15AA9CB-5F19-4184-A98B-175985F5ADC5}"/>
    <cellStyle name="Normal 9 7 2 5 2" xfId="5244" xr:uid="{182A4C48-DEF6-48F6-ABDC-34FF530C442A}"/>
    <cellStyle name="Normal 9 7 2 6" xfId="4278" xr:uid="{25F8E551-85DD-468F-84C7-13C2A13FA49A}"/>
    <cellStyle name="Normal 9 7 2 6 2" xfId="5245" xr:uid="{FDACABD2-306A-496D-BB1B-859450494AA7}"/>
    <cellStyle name="Normal 9 7 2 7" xfId="5233" xr:uid="{324A5A07-C761-4ACB-B318-357A6BDC25F4}"/>
    <cellStyle name="Normal 9 7 3" xfId="895" xr:uid="{3C1B4DC1-795D-4D02-A2A3-FA566730B730}"/>
    <cellStyle name="Normal 9 7 3 2" xfId="2482" xr:uid="{27EEA8ED-8EC9-48BB-94E8-9777948EDC29}"/>
    <cellStyle name="Normal 9 7 3 2 2" xfId="2483" xr:uid="{A632F817-7D8E-4F06-84F4-40BACFC50A64}"/>
    <cellStyle name="Normal 9 7 3 2 2 2" xfId="5248" xr:uid="{59264153-2672-4EB8-8E5F-C818366310A6}"/>
    <cellStyle name="Normal 9 7 3 2 3" xfId="4279" xr:uid="{B3A103F3-E9D8-487C-99FC-9B9020C7C5A3}"/>
    <cellStyle name="Normal 9 7 3 2 3 2" xfId="5249" xr:uid="{7B23277E-BC6B-41FC-9B9F-454EA43E5739}"/>
    <cellStyle name="Normal 9 7 3 2 4" xfId="4280" xr:uid="{C89DABDB-DC80-4C10-B5A7-2CF5C80550AA}"/>
    <cellStyle name="Normal 9 7 3 2 4 2" xfId="5250" xr:uid="{77DF16C7-6961-48E4-A7C4-9062598248C4}"/>
    <cellStyle name="Normal 9 7 3 2 5" xfId="5247" xr:uid="{F162BEEA-A2E7-45E5-8111-591D5ED70883}"/>
    <cellStyle name="Normal 9 7 3 3" xfId="2484" xr:uid="{397B1BAB-D435-418C-BE90-C0E308B1E048}"/>
    <cellStyle name="Normal 9 7 3 3 2" xfId="5251" xr:uid="{4A33CBFE-00B2-44F3-9903-AF0048FC10F7}"/>
    <cellStyle name="Normal 9 7 3 4" xfId="4281" xr:uid="{F037F679-224A-4903-ACBF-9E12E59025E2}"/>
    <cellStyle name="Normal 9 7 3 4 2" xfId="5252" xr:uid="{33030634-CCEA-4EC2-9464-95EA05281D60}"/>
    <cellStyle name="Normal 9 7 3 5" xfId="4282" xr:uid="{E3F00022-1C41-4BD3-A9E6-8B4651C75854}"/>
    <cellStyle name="Normal 9 7 3 5 2" xfId="5253" xr:uid="{A171414F-9BAC-4B4F-843B-49C7AEDD53A4}"/>
    <cellStyle name="Normal 9 7 3 6" xfId="5246" xr:uid="{6C1ADD24-4F68-4C7F-8166-D9E5BAF80FC8}"/>
    <cellStyle name="Normal 9 7 4" xfId="2485" xr:uid="{21ED8517-289A-437C-8164-F6403E8120E9}"/>
    <cellStyle name="Normal 9 7 4 2" xfId="2486" xr:uid="{DF710DD5-38D9-4A4E-BB12-6F82AB9953AE}"/>
    <cellStyle name="Normal 9 7 4 2 2" xfId="5255" xr:uid="{E1B458D1-892E-4263-A000-EA988E8518A4}"/>
    <cellStyle name="Normal 9 7 4 3" xfId="4283" xr:uid="{288E938F-886C-4716-96E7-3E67F88CAA1E}"/>
    <cellStyle name="Normal 9 7 4 3 2" xfId="5256" xr:uid="{EBB41565-FB5F-46AF-8FBA-62E5D434A385}"/>
    <cellStyle name="Normal 9 7 4 4" xfId="4284" xr:uid="{C379717A-BE7B-4E8C-B1C8-D83E3EDC038B}"/>
    <cellStyle name="Normal 9 7 4 4 2" xfId="5257" xr:uid="{95072079-E223-49E4-BF7E-9C1D219001EC}"/>
    <cellStyle name="Normal 9 7 4 5" xfId="5254" xr:uid="{73B61FEB-0A2A-424E-B2BA-90948EAB3FC8}"/>
    <cellStyle name="Normal 9 7 5" xfId="2487" xr:uid="{A9C73CB8-EDEF-4644-B869-DB1FEFAC8BCF}"/>
    <cellStyle name="Normal 9 7 5 2" xfId="4285" xr:uid="{66C609BF-EEB6-4B81-9522-ADD8AB274D68}"/>
    <cellStyle name="Normal 9 7 5 2 2" xfId="5259" xr:uid="{BCC6BD8F-6670-491E-841C-3889E8308439}"/>
    <cellStyle name="Normal 9 7 5 3" xfId="4286" xr:uid="{BEAE48FD-8C52-4533-8B78-6A7741A31D2C}"/>
    <cellStyle name="Normal 9 7 5 3 2" xfId="5260" xr:uid="{882C6D77-3A46-401C-BD87-1357D13FBAC0}"/>
    <cellStyle name="Normal 9 7 5 4" xfId="4287" xr:uid="{597C4E26-F4BB-4B4A-80FF-2940D011F861}"/>
    <cellStyle name="Normal 9 7 5 4 2" xfId="5261" xr:uid="{FC137479-3666-4C96-8A56-CA320FA880E3}"/>
    <cellStyle name="Normal 9 7 5 5" xfId="5258" xr:uid="{ADD92507-1B1C-46E8-A78E-3DF82CED81A9}"/>
    <cellStyle name="Normal 9 7 6" xfId="4288" xr:uid="{7E528DF8-ADC2-4B36-99E7-36AA50D4CE20}"/>
    <cellStyle name="Normal 9 7 6 2" xfId="5262" xr:uid="{92BB17A4-C1B9-41FA-9FD3-8B98CE3A22B4}"/>
    <cellStyle name="Normal 9 7 7" xfId="4289" xr:uid="{89890D12-E411-4A6E-991D-B73E51EE486A}"/>
    <cellStyle name="Normal 9 7 7 2" xfId="5263" xr:uid="{72C1D1C9-0AD0-4609-A340-71F1E36FD45B}"/>
    <cellStyle name="Normal 9 7 8" xfId="4290" xr:uid="{A49741A1-41CF-46D7-92A1-B823BBDD37D6}"/>
    <cellStyle name="Normal 9 7 8 2" xfId="5264" xr:uid="{3099BBD5-FFF7-4A9B-81FE-52EA598A2E29}"/>
    <cellStyle name="Normal 9 7 9" xfId="5232" xr:uid="{A3C1A5FD-4FE5-4A6F-8B13-56E32D9B7B89}"/>
    <cellStyle name="Normal 9 8" xfId="428" xr:uid="{8B2E0F54-723B-4FB0-9460-E9A6A9DFC02F}"/>
    <cellStyle name="Normal 9 8 2" xfId="896" xr:uid="{3BB31A23-5DC8-4381-836A-822A3DE601CC}"/>
    <cellStyle name="Normal 9 8 2 2" xfId="897" xr:uid="{D28E0838-AE46-495A-86EE-6CDC0C0B1952}"/>
    <cellStyle name="Normal 9 8 2 2 2" xfId="2488" xr:uid="{C6042486-9B14-4746-ADB6-150274BEBDBB}"/>
    <cellStyle name="Normal 9 8 2 2 2 2" xfId="5268" xr:uid="{CE628D01-4351-4AAD-8AE0-C798435262B2}"/>
    <cellStyle name="Normal 9 8 2 2 3" xfId="4291" xr:uid="{BAB598D8-BB49-42CD-8F86-60D58C7DD6EB}"/>
    <cellStyle name="Normal 9 8 2 2 3 2" xfId="5269" xr:uid="{BA2E81BA-70D4-4ABB-A8C2-A85A6089EDC0}"/>
    <cellStyle name="Normal 9 8 2 2 4" xfId="4292" xr:uid="{38E409E6-25AC-4E13-AF23-614E6763F2A1}"/>
    <cellStyle name="Normal 9 8 2 2 4 2" xfId="5270" xr:uid="{B7594B68-786C-43CD-BA8C-955A8DBA73E9}"/>
    <cellStyle name="Normal 9 8 2 2 5" xfId="5267" xr:uid="{9D7F1948-E7DD-4A1A-AB78-2E86E2A16A58}"/>
    <cellStyle name="Normal 9 8 2 3" xfId="2489" xr:uid="{8CF76360-52B9-4C5F-924D-674FCECCC0E6}"/>
    <cellStyle name="Normal 9 8 2 3 2" xfId="5271" xr:uid="{1ECAF1C1-027A-4685-B447-197AEEC36E22}"/>
    <cellStyle name="Normal 9 8 2 4" xfId="4293" xr:uid="{16D2F3AE-E2B8-4B16-918B-C8EEE9977009}"/>
    <cellStyle name="Normal 9 8 2 4 2" xfId="5272" xr:uid="{0D8C19B9-C529-4835-AFEB-69A24B4CAC6C}"/>
    <cellStyle name="Normal 9 8 2 5" xfId="4294" xr:uid="{5D07550D-A3DC-436A-9357-A781CB0EA0D2}"/>
    <cellStyle name="Normal 9 8 2 5 2" xfId="5273" xr:uid="{ABCAF21F-98A7-4915-B5C2-A3C1AE5DD0F1}"/>
    <cellStyle name="Normal 9 8 2 6" xfId="5266" xr:uid="{3B198192-4A24-4B48-B010-B4ED43158EC1}"/>
    <cellStyle name="Normal 9 8 3" xfId="898" xr:uid="{A2CC26F1-A669-4464-B010-6BF128378876}"/>
    <cellStyle name="Normal 9 8 3 2" xfId="2490" xr:uid="{B08D118D-5C05-4A88-A9DF-1E65FD7070B0}"/>
    <cellStyle name="Normal 9 8 3 2 2" xfId="5275" xr:uid="{376220A6-AC8D-436C-BF69-0608889EC357}"/>
    <cellStyle name="Normal 9 8 3 3" xfId="4295" xr:uid="{E38A6B50-39DA-40C9-B96E-6B0EAB5E3381}"/>
    <cellStyle name="Normal 9 8 3 3 2" xfId="5276" xr:uid="{90141137-C3F4-4B67-86F3-F727297FB316}"/>
    <cellStyle name="Normal 9 8 3 4" xfId="4296" xr:uid="{806ACB11-57AD-4969-AB83-AE410E645E6D}"/>
    <cellStyle name="Normal 9 8 3 4 2" xfId="5277" xr:uid="{F8C9B6C6-A6A8-4EF2-A7FD-78DC4E970C4E}"/>
    <cellStyle name="Normal 9 8 3 5" xfId="5274" xr:uid="{FF2EB00B-6D76-464E-BFEF-8C460C996D02}"/>
    <cellStyle name="Normal 9 8 4" xfId="2491" xr:uid="{BA70D492-AB31-4801-9E7B-2D1473710280}"/>
    <cellStyle name="Normal 9 8 4 2" xfId="4297" xr:uid="{05B5007C-ADA2-4392-A0EC-78BF0FEE85D6}"/>
    <cellStyle name="Normal 9 8 4 2 2" xfId="5279" xr:uid="{6B6A1E8E-8C08-417A-860A-C4D6A6BAB143}"/>
    <cellStyle name="Normal 9 8 4 3" xfId="4298" xr:uid="{9E15D42A-5560-45EE-B7DB-65BB8E79E932}"/>
    <cellStyle name="Normal 9 8 4 3 2" xfId="5280" xr:uid="{A7755838-DB14-4DD3-BA5A-F98C57F374A0}"/>
    <cellStyle name="Normal 9 8 4 4" xfId="4299" xr:uid="{13A0E16B-071D-435F-A38A-73A2B610713C}"/>
    <cellStyle name="Normal 9 8 4 4 2" xfId="5281" xr:uid="{6207E524-221C-49EE-8739-59C0EBBFACD2}"/>
    <cellStyle name="Normal 9 8 4 5" xfId="5278" xr:uid="{38D2AF04-458B-4A76-9AAE-1E1B9DF57F83}"/>
    <cellStyle name="Normal 9 8 5" xfId="4300" xr:uid="{FEA09694-5DBF-4512-B191-8BA63C6C81B0}"/>
    <cellStyle name="Normal 9 8 5 2" xfId="5282" xr:uid="{65A9616C-35A6-4C95-AE9C-99FA7B570E89}"/>
    <cellStyle name="Normal 9 8 6" xfId="4301" xr:uid="{8910478B-D101-452B-8082-9005F4EE56DE}"/>
    <cellStyle name="Normal 9 8 6 2" xfId="5283" xr:uid="{FDA881F0-9C4A-4DA5-8D96-F92300CD90AC}"/>
    <cellStyle name="Normal 9 8 7" xfId="4302" xr:uid="{5D64F988-705A-44E0-9141-536B16BF21DB}"/>
    <cellStyle name="Normal 9 8 7 2" xfId="5284" xr:uid="{C70261AA-A675-4A94-83FB-B7F1BF532E4C}"/>
    <cellStyle name="Normal 9 8 8" xfId="5265" xr:uid="{02BAD9A7-B3F5-47B8-8686-5135C92F8263}"/>
    <cellStyle name="Normal 9 9" xfId="429" xr:uid="{0E6D1D26-F901-4714-9C20-977391BBC6AF}"/>
    <cellStyle name="Normal 9 9 2" xfId="899" xr:uid="{02E686A5-41E3-4A02-9078-AE6547DA7C03}"/>
    <cellStyle name="Normal 9 9 2 2" xfId="2492" xr:uid="{7D1CA53C-6928-4E3F-99EB-081FA6EDD235}"/>
    <cellStyle name="Normal 9 9 2 2 2" xfId="5287" xr:uid="{28CF338D-B4F0-48A9-A779-E1ED8AFE57A5}"/>
    <cellStyle name="Normal 9 9 2 3" xfId="4303" xr:uid="{502DC14A-6D3F-471C-9A18-642DBDDD7869}"/>
    <cellStyle name="Normal 9 9 2 3 2" xfId="5288" xr:uid="{E3BADC00-8E59-4E4D-9911-E31C800BAA6A}"/>
    <cellStyle name="Normal 9 9 2 4" xfId="4304" xr:uid="{82B1BC03-6B4F-45AD-A390-52CC6E204034}"/>
    <cellStyle name="Normal 9 9 2 4 2" xfId="5289" xr:uid="{DD7E8500-26F3-4C6B-B78D-54DA5EE89870}"/>
    <cellStyle name="Normal 9 9 2 5" xfId="5286" xr:uid="{469020A9-4FDD-47BA-85BE-E5E95404C919}"/>
    <cellStyle name="Normal 9 9 3" xfId="2493" xr:uid="{9C5B6F75-DCB5-4F5E-B3D7-26C68AF68263}"/>
    <cellStyle name="Normal 9 9 3 2" xfId="4305" xr:uid="{02ECBD74-378F-4FA3-AEBB-310BD6E4425A}"/>
    <cellStyle name="Normal 9 9 3 2 2" xfId="5291" xr:uid="{3AC404BE-CB82-430C-BC5B-6BDE17438093}"/>
    <cellStyle name="Normal 9 9 3 3" xfId="4306" xr:uid="{7523C722-F2B6-40F0-BF1F-F2E59569CBE5}"/>
    <cellStyle name="Normal 9 9 3 3 2" xfId="5292" xr:uid="{93AFA4A4-BC57-4D81-B84B-01B19211744E}"/>
    <cellStyle name="Normal 9 9 3 4" xfId="4307" xr:uid="{DABA30C6-5672-47DA-92CF-BB28A6317A38}"/>
    <cellStyle name="Normal 9 9 3 4 2" xfId="5293" xr:uid="{AFE03500-49D4-48B7-81FD-4AC52775D7FF}"/>
    <cellStyle name="Normal 9 9 3 5" xfId="5290" xr:uid="{6A9DC923-C612-49E4-8F75-2424E3BBF516}"/>
    <cellStyle name="Normal 9 9 4" xfId="4308" xr:uid="{AFF96DE6-7750-48B4-A654-0868AC61124D}"/>
    <cellStyle name="Normal 9 9 4 2" xfId="5294" xr:uid="{F312FC83-A725-46CA-9EA9-E5967A63BFF4}"/>
    <cellStyle name="Normal 9 9 5" xfId="4309" xr:uid="{FBDA95DA-F72B-4C4C-A1AF-82357AA076F6}"/>
    <cellStyle name="Normal 9 9 5 2" xfId="5295" xr:uid="{60807A0A-2985-4DE4-B317-2500A366519A}"/>
    <cellStyle name="Normal 9 9 6" xfId="4310" xr:uid="{5EEC8FD4-85B3-4ABE-A4BC-67C661A72D89}"/>
    <cellStyle name="Normal 9 9 6 2" xfId="5296" xr:uid="{B6F8D883-2ACC-4A51-B07B-819B4592DBFE}"/>
    <cellStyle name="Normal 9 9 7" xfId="5285" xr:uid="{6C6A17C0-DD1A-4290-87A6-590030D267E3}"/>
    <cellStyle name="Percent 2" xfId="184" xr:uid="{6C60A588-BA41-4740-A387-6EE9189AF68E}"/>
    <cellStyle name="Percent 2 2" xfId="5297" xr:uid="{77B5FFAF-6133-425C-A109-4ED78C22DE68}"/>
    <cellStyle name="Гиперссылка 2" xfId="4" xr:uid="{49BAA0F8-B3D3-41B5-87DD-435502328B29}"/>
    <cellStyle name="Гиперссылка 2 2" xfId="5298" xr:uid="{C7B9ABD9-2E8A-47B1-91BA-2014023B5B6B}"/>
    <cellStyle name="Обычный 2" xfId="1" xr:uid="{A3CD5D5E-4502-4158-8112-08CDD679ACF5}"/>
    <cellStyle name="Обычный 2 2" xfId="5" xr:uid="{D19F253E-EE9B-4476-9D91-2EE3A6D7A3DC}"/>
    <cellStyle name="Обычный 2 2 2" xfId="5300" xr:uid="{BC21C069-9336-4823-82BE-9EA4926C6F19}"/>
    <cellStyle name="Обычный 2 3" xfId="5299" xr:uid="{5331995F-AECE-4D5C-BC1B-2E420DF152D1}"/>
    <cellStyle name="常规_Sheet1_1" xfId="4412" xr:uid="{0FC99E55-F427-4E76-A2AF-6ACBBD905FB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U201"/>
  <sheetViews>
    <sheetView tabSelected="1" topLeftCell="A184" zoomScale="90" zoomScaleNormal="90" workbookViewId="0">
      <selection activeCell="H196" sqref="H19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3" width="9.140625" style="2"/>
    <col min="14" max="14" width="11.5703125" style="2" customWidth="1"/>
    <col min="15" max="15" width="12.85546875" style="2" hidden="1" customWidth="1"/>
    <col min="16" max="16" width="10.7109375" style="2" customWidth="1"/>
    <col min="17" max="17" width="11.7109375" style="2" customWidth="1"/>
    <col min="18" max="19" width="9.140625" style="2"/>
    <col min="20" max="20" width="12.140625" style="2" bestFit="1" customWidth="1"/>
    <col min="21" max="21" width="12" style="2" bestFit="1" customWidth="1"/>
    <col min="22" max="16384" width="9.140625" style="2"/>
  </cols>
  <sheetData>
    <row r="1" spans="1:12">
      <c r="A1" s="3"/>
      <c r="B1" s="4"/>
      <c r="C1" s="4"/>
      <c r="D1" s="4"/>
      <c r="E1" s="4"/>
      <c r="F1" s="4"/>
      <c r="G1" s="4"/>
      <c r="H1" s="4"/>
      <c r="I1" s="4"/>
      <c r="J1" s="4"/>
      <c r="K1" s="4"/>
      <c r="L1" s="5"/>
    </row>
    <row r="2" spans="1:12" ht="15.75">
      <c r="A2" s="114"/>
      <c r="B2" s="124" t="s">
        <v>134</v>
      </c>
      <c r="C2" s="120"/>
      <c r="D2" s="120"/>
      <c r="E2" s="120"/>
      <c r="F2" s="120"/>
      <c r="G2" s="120"/>
      <c r="H2" s="120"/>
      <c r="I2" s="120"/>
      <c r="J2" s="120"/>
      <c r="K2" s="125" t="s">
        <v>140</v>
      </c>
      <c r="L2" s="115"/>
    </row>
    <row r="3" spans="1:12">
      <c r="A3" s="114"/>
      <c r="B3" s="121" t="s">
        <v>135</v>
      </c>
      <c r="C3" s="120"/>
      <c r="D3" s="120"/>
      <c r="E3" s="120"/>
      <c r="F3" s="120"/>
      <c r="G3" s="120"/>
      <c r="H3" s="120"/>
      <c r="I3" s="120"/>
      <c r="J3" s="120"/>
      <c r="K3" s="120"/>
      <c r="L3" s="115"/>
    </row>
    <row r="4" spans="1:12">
      <c r="A4" s="114"/>
      <c r="B4" s="121" t="s">
        <v>136</v>
      </c>
      <c r="C4" s="120"/>
      <c r="D4" s="120"/>
      <c r="E4" s="120"/>
      <c r="F4" s="120"/>
      <c r="G4" s="120"/>
      <c r="H4" s="120"/>
      <c r="I4" s="120"/>
      <c r="J4" s="120"/>
      <c r="K4" s="120"/>
      <c r="L4" s="115"/>
    </row>
    <row r="5" spans="1:12">
      <c r="A5" s="114"/>
      <c r="B5" s="121" t="s">
        <v>137</v>
      </c>
      <c r="C5" s="120"/>
      <c r="D5" s="120"/>
      <c r="E5" s="120"/>
      <c r="F5" s="120"/>
      <c r="G5" s="120"/>
      <c r="H5" s="120"/>
      <c r="I5" s="120"/>
      <c r="J5" s="120"/>
      <c r="K5" s="120"/>
      <c r="L5" s="115"/>
    </row>
    <row r="6" spans="1:12">
      <c r="A6" s="114"/>
      <c r="B6" s="121" t="s">
        <v>138</v>
      </c>
      <c r="C6" s="120"/>
      <c r="D6" s="120"/>
      <c r="E6" s="120"/>
      <c r="F6" s="120"/>
      <c r="G6" s="120"/>
      <c r="H6" s="120"/>
      <c r="I6" s="120"/>
      <c r="J6" s="120"/>
      <c r="K6" s="120"/>
      <c r="L6" s="115"/>
    </row>
    <row r="7" spans="1:12">
      <c r="A7" s="114"/>
      <c r="B7" s="121" t="s">
        <v>139</v>
      </c>
      <c r="C7" s="120"/>
      <c r="D7" s="120"/>
      <c r="E7" s="120"/>
      <c r="F7" s="120"/>
      <c r="G7" s="120"/>
      <c r="H7" s="120"/>
      <c r="I7" s="120"/>
      <c r="J7" s="120"/>
      <c r="K7" s="120"/>
      <c r="L7" s="115"/>
    </row>
    <row r="8" spans="1:12">
      <c r="A8" s="114"/>
      <c r="B8" s="120"/>
      <c r="C8" s="120"/>
      <c r="D8" s="120"/>
      <c r="E8" s="120"/>
      <c r="F8" s="120"/>
      <c r="G8" s="120"/>
      <c r="H8" s="120"/>
      <c r="I8" s="120"/>
      <c r="J8" s="120"/>
      <c r="K8" s="120"/>
      <c r="L8" s="115"/>
    </row>
    <row r="9" spans="1:12">
      <c r="A9" s="114"/>
      <c r="B9" s="101" t="s">
        <v>0</v>
      </c>
      <c r="C9" s="102"/>
      <c r="D9" s="102"/>
      <c r="E9" s="102"/>
      <c r="F9" s="103"/>
      <c r="G9" s="98"/>
      <c r="H9" s="99" t="s">
        <v>7</v>
      </c>
      <c r="I9" s="120"/>
      <c r="J9" s="120"/>
      <c r="K9" s="99" t="s">
        <v>195</v>
      </c>
      <c r="L9" s="115"/>
    </row>
    <row r="10" spans="1:12" ht="15" customHeight="1">
      <c r="A10" s="114"/>
      <c r="B10" s="114" t="s">
        <v>712</v>
      </c>
      <c r="C10" s="120"/>
      <c r="D10" s="120"/>
      <c r="E10" s="120"/>
      <c r="F10" s="115"/>
      <c r="G10" s="116"/>
      <c r="H10" s="116" t="s">
        <v>712</v>
      </c>
      <c r="I10" s="120"/>
      <c r="J10" s="120"/>
      <c r="K10" s="165">
        <v>51426</v>
      </c>
      <c r="L10" s="115"/>
    </row>
    <row r="11" spans="1:12">
      <c r="A11" s="114"/>
      <c r="B11" s="114" t="s">
        <v>713</v>
      </c>
      <c r="C11" s="120"/>
      <c r="D11" s="120"/>
      <c r="E11" s="120"/>
      <c r="F11" s="115"/>
      <c r="G11" s="116"/>
      <c r="H11" s="116" t="s">
        <v>713</v>
      </c>
      <c r="I11" s="120"/>
      <c r="J11" s="120"/>
      <c r="K11" s="166"/>
      <c r="L11" s="115"/>
    </row>
    <row r="12" spans="1:12">
      <c r="A12" s="114"/>
      <c r="B12" s="114" t="s">
        <v>714</v>
      </c>
      <c r="C12" s="120"/>
      <c r="D12" s="120"/>
      <c r="E12" s="120"/>
      <c r="F12" s="115"/>
      <c r="G12" s="116"/>
      <c r="H12" s="116" t="s">
        <v>714</v>
      </c>
      <c r="I12" s="120"/>
      <c r="J12" s="120"/>
      <c r="K12" s="120"/>
      <c r="L12" s="115"/>
    </row>
    <row r="13" spans="1:12">
      <c r="A13" s="114"/>
      <c r="B13" s="114" t="s">
        <v>838</v>
      </c>
      <c r="C13" s="120"/>
      <c r="D13" s="120"/>
      <c r="E13" s="120"/>
      <c r="F13" s="115"/>
      <c r="G13" s="116"/>
      <c r="H13" s="116" t="s">
        <v>838</v>
      </c>
      <c r="I13" s="120"/>
      <c r="J13" s="120"/>
      <c r="K13" s="99" t="s">
        <v>11</v>
      </c>
      <c r="L13" s="115"/>
    </row>
    <row r="14" spans="1:12" ht="15" customHeight="1">
      <c r="A14" s="114"/>
      <c r="B14" s="114" t="s">
        <v>716</v>
      </c>
      <c r="C14" s="120"/>
      <c r="D14" s="120"/>
      <c r="E14" s="120"/>
      <c r="F14" s="115"/>
      <c r="G14" s="116"/>
      <c r="H14" s="116" t="s">
        <v>716</v>
      </c>
      <c r="I14" s="120"/>
      <c r="J14" s="120"/>
      <c r="K14" s="167">
        <v>45183</v>
      </c>
      <c r="L14" s="115"/>
    </row>
    <row r="15" spans="1:12" ht="15" customHeight="1">
      <c r="A15" s="114"/>
      <c r="B15" s="6" t="s">
        <v>839</v>
      </c>
      <c r="C15" s="7"/>
      <c r="D15" s="7"/>
      <c r="E15" s="7"/>
      <c r="F15" s="8"/>
      <c r="G15" s="116"/>
      <c r="H15" s="9" t="s">
        <v>839</v>
      </c>
      <c r="I15" s="120"/>
      <c r="J15" s="120"/>
      <c r="K15" s="168"/>
      <c r="L15" s="115"/>
    </row>
    <row r="16" spans="1:12" ht="15" customHeight="1">
      <c r="A16" s="114"/>
      <c r="B16" s="120"/>
      <c r="C16" s="120"/>
      <c r="D16" s="120"/>
      <c r="E16" s="120"/>
      <c r="F16" s="120"/>
      <c r="G16" s="120"/>
      <c r="H16" s="120"/>
      <c r="I16" s="123" t="s">
        <v>142</v>
      </c>
      <c r="J16" s="123"/>
      <c r="K16" s="129">
        <v>39979</v>
      </c>
      <c r="L16" s="115"/>
    </row>
    <row r="17" spans="1:17">
      <c r="A17" s="114"/>
      <c r="B17" s="120" t="s">
        <v>717</v>
      </c>
      <c r="C17" s="120"/>
      <c r="D17" s="120"/>
      <c r="E17" s="120"/>
      <c r="F17" s="120"/>
      <c r="G17" s="120"/>
      <c r="H17" s="120"/>
      <c r="I17" s="123" t="s">
        <v>143</v>
      </c>
      <c r="J17" s="123"/>
      <c r="K17" s="129" t="s">
        <v>840</v>
      </c>
      <c r="L17" s="115"/>
    </row>
    <row r="18" spans="1:17" ht="18">
      <c r="A18" s="114"/>
      <c r="B18" s="120" t="s">
        <v>718</v>
      </c>
      <c r="C18" s="120"/>
      <c r="D18" s="120"/>
      <c r="E18" s="120"/>
      <c r="F18" s="120"/>
      <c r="G18" s="120"/>
      <c r="H18" s="120"/>
      <c r="I18" s="122" t="s">
        <v>258</v>
      </c>
      <c r="J18" s="122"/>
      <c r="K18" s="104" t="s">
        <v>164</v>
      </c>
      <c r="L18" s="115"/>
    </row>
    <row r="19" spans="1:17">
      <c r="A19" s="114"/>
      <c r="B19" s="120"/>
      <c r="C19" s="120"/>
      <c r="D19" s="120"/>
      <c r="E19" s="120"/>
      <c r="F19" s="120"/>
      <c r="G19" s="120"/>
      <c r="H19" s="120"/>
      <c r="I19" s="120"/>
      <c r="J19" s="120"/>
      <c r="K19" s="120"/>
      <c r="L19" s="115"/>
    </row>
    <row r="20" spans="1:17" ht="12.75" customHeight="1">
      <c r="A20" s="114"/>
      <c r="B20" s="100" t="s">
        <v>198</v>
      </c>
      <c r="C20" s="100" t="s">
        <v>199</v>
      </c>
      <c r="D20" s="117" t="s">
        <v>284</v>
      </c>
      <c r="E20" s="117" t="s">
        <v>200</v>
      </c>
      <c r="F20" s="169" t="s">
        <v>201</v>
      </c>
      <c r="G20" s="170"/>
      <c r="H20" s="100" t="s">
        <v>169</v>
      </c>
      <c r="I20" s="100" t="s">
        <v>202</v>
      </c>
      <c r="J20" s="100"/>
      <c r="K20" s="100" t="s">
        <v>21</v>
      </c>
      <c r="L20" s="115"/>
      <c r="N20" s="173" t="s">
        <v>843</v>
      </c>
      <c r="O20" s="173" t="s">
        <v>842</v>
      </c>
      <c r="P20" s="173" t="s">
        <v>844</v>
      </c>
      <c r="Q20" s="173" t="s">
        <v>841</v>
      </c>
    </row>
    <row r="21" spans="1:17">
      <c r="A21" s="114"/>
      <c r="B21" s="105"/>
      <c r="C21" s="105"/>
      <c r="D21" s="106"/>
      <c r="E21" s="106"/>
      <c r="F21" s="171"/>
      <c r="G21" s="172"/>
      <c r="H21" s="105" t="s">
        <v>141</v>
      </c>
      <c r="I21" s="105"/>
      <c r="J21" s="105"/>
      <c r="K21" s="105"/>
      <c r="L21" s="115"/>
      <c r="N21" s="173"/>
      <c r="O21" s="173"/>
      <c r="P21" s="173"/>
      <c r="Q21" s="173"/>
    </row>
    <row r="22" spans="1:17" ht="48">
      <c r="A22" s="114"/>
      <c r="B22" s="107">
        <v>1</v>
      </c>
      <c r="C22" s="10" t="s">
        <v>719</v>
      </c>
      <c r="D22" s="118" t="s">
        <v>719</v>
      </c>
      <c r="E22" s="118" t="s">
        <v>699</v>
      </c>
      <c r="F22" s="156"/>
      <c r="G22" s="157"/>
      <c r="H22" s="11" t="s">
        <v>720</v>
      </c>
      <c r="I22" s="14">
        <v>41.19</v>
      </c>
      <c r="J22" s="14"/>
      <c r="K22" s="109">
        <f t="shared" ref="K22:K53" si="0">I22*B22</f>
        <v>41.19</v>
      </c>
      <c r="L22" s="115"/>
      <c r="N22" s="130">
        <v>41.19</v>
      </c>
      <c r="O22" s="130">
        <f>N22*-0.3</f>
        <v>-12.356999999999999</v>
      </c>
      <c r="P22" s="131">
        <f>N22+O22</f>
        <v>28.832999999999998</v>
      </c>
      <c r="Q22" s="131">
        <f>P22*B22</f>
        <v>28.832999999999998</v>
      </c>
    </row>
    <row r="23" spans="1:17" ht="36">
      <c r="A23" s="114"/>
      <c r="B23" s="107">
        <v>1</v>
      </c>
      <c r="C23" s="10" t="s">
        <v>721</v>
      </c>
      <c r="D23" s="118" t="s">
        <v>721</v>
      </c>
      <c r="E23" s="118" t="s">
        <v>699</v>
      </c>
      <c r="F23" s="156"/>
      <c r="G23" s="157"/>
      <c r="H23" s="11" t="s">
        <v>722</v>
      </c>
      <c r="I23" s="14">
        <v>42.53</v>
      </c>
      <c r="J23" s="14"/>
      <c r="K23" s="109">
        <f t="shared" si="0"/>
        <v>42.53</v>
      </c>
      <c r="L23" s="115"/>
      <c r="N23" s="130">
        <v>42.53</v>
      </c>
      <c r="O23" s="130">
        <f t="shared" ref="O23:O86" si="1">N23*-0.3</f>
        <v>-12.759</v>
      </c>
      <c r="P23" s="131">
        <f t="shared" ref="P23:P86" si="2">N23+O23</f>
        <v>29.771000000000001</v>
      </c>
      <c r="Q23" s="131">
        <f t="shared" ref="Q23:Q86" si="3">P23*B23</f>
        <v>29.771000000000001</v>
      </c>
    </row>
    <row r="24" spans="1:17" ht="24">
      <c r="A24" s="114"/>
      <c r="B24" s="107">
        <v>10</v>
      </c>
      <c r="C24" s="10" t="s">
        <v>723</v>
      </c>
      <c r="D24" s="118" t="s">
        <v>723</v>
      </c>
      <c r="E24" s="118" t="s">
        <v>48</v>
      </c>
      <c r="F24" s="156" t="s">
        <v>110</v>
      </c>
      <c r="G24" s="157"/>
      <c r="H24" s="11" t="s">
        <v>724</v>
      </c>
      <c r="I24" s="14">
        <v>0.34</v>
      </c>
      <c r="J24" s="14"/>
      <c r="K24" s="109">
        <f t="shared" si="0"/>
        <v>3.4000000000000004</v>
      </c>
      <c r="L24" s="115"/>
      <c r="N24" s="130">
        <v>0.34</v>
      </c>
      <c r="O24" s="130">
        <f t="shared" si="1"/>
        <v>-0.10200000000000001</v>
      </c>
      <c r="P24" s="131">
        <f t="shared" si="2"/>
        <v>0.23800000000000002</v>
      </c>
      <c r="Q24" s="131">
        <f t="shared" si="3"/>
        <v>2.3800000000000003</v>
      </c>
    </row>
    <row r="25" spans="1:17" ht="24">
      <c r="A25" s="114"/>
      <c r="B25" s="107">
        <v>10</v>
      </c>
      <c r="C25" s="10" t="s">
        <v>725</v>
      </c>
      <c r="D25" s="118" t="s">
        <v>725</v>
      </c>
      <c r="E25" s="118" t="s">
        <v>110</v>
      </c>
      <c r="F25" s="156"/>
      <c r="G25" s="157"/>
      <c r="H25" s="11" t="s">
        <v>831</v>
      </c>
      <c r="I25" s="14">
        <v>0.28000000000000003</v>
      </c>
      <c r="J25" s="14"/>
      <c r="K25" s="109">
        <f t="shared" si="0"/>
        <v>2.8000000000000003</v>
      </c>
      <c r="L25" s="115"/>
      <c r="N25" s="130">
        <v>0.28000000000000003</v>
      </c>
      <c r="O25" s="130">
        <f t="shared" si="1"/>
        <v>-8.4000000000000005E-2</v>
      </c>
      <c r="P25" s="131">
        <f t="shared" si="2"/>
        <v>0.19600000000000001</v>
      </c>
      <c r="Q25" s="131">
        <f t="shared" si="3"/>
        <v>1.96</v>
      </c>
    </row>
    <row r="26" spans="1:17" ht="24">
      <c r="A26" s="114"/>
      <c r="B26" s="107">
        <v>10</v>
      </c>
      <c r="C26" s="10" t="s">
        <v>726</v>
      </c>
      <c r="D26" s="118" t="s">
        <v>726</v>
      </c>
      <c r="E26" s="118" t="s">
        <v>26</v>
      </c>
      <c r="F26" s="156" t="s">
        <v>727</v>
      </c>
      <c r="G26" s="157"/>
      <c r="H26" s="11" t="s">
        <v>728</v>
      </c>
      <c r="I26" s="14">
        <v>0.96</v>
      </c>
      <c r="J26" s="14"/>
      <c r="K26" s="109">
        <f t="shared" si="0"/>
        <v>9.6</v>
      </c>
      <c r="L26" s="115"/>
      <c r="N26" s="130">
        <v>0.96</v>
      </c>
      <c r="O26" s="130">
        <f t="shared" si="1"/>
        <v>-0.28799999999999998</v>
      </c>
      <c r="P26" s="131">
        <f t="shared" si="2"/>
        <v>0.67199999999999993</v>
      </c>
      <c r="Q26" s="131">
        <f t="shared" si="3"/>
        <v>6.7199999999999989</v>
      </c>
    </row>
    <row r="27" spans="1:17" ht="24">
      <c r="A27" s="114"/>
      <c r="B27" s="107">
        <v>5</v>
      </c>
      <c r="C27" s="10" t="s">
        <v>729</v>
      </c>
      <c r="D27" s="118" t="s">
        <v>729</v>
      </c>
      <c r="E27" s="118" t="s">
        <v>25</v>
      </c>
      <c r="F27" s="156" t="s">
        <v>273</v>
      </c>
      <c r="G27" s="157"/>
      <c r="H27" s="11" t="s">
        <v>730</v>
      </c>
      <c r="I27" s="14">
        <v>0.96</v>
      </c>
      <c r="J27" s="14"/>
      <c r="K27" s="109">
        <f t="shared" si="0"/>
        <v>4.8</v>
      </c>
      <c r="L27" s="115"/>
      <c r="N27" s="130">
        <v>0.96</v>
      </c>
      <c r="O27" s="130">
        <f t="shared" si="1"/>
        <v>-0.28799999999999998</v>
      </c>
      <c r="P27" s="131">
        <f t="shared" si="2"/>
        <v>0.67199999999999993</v>
      </c>
      <c r="Q27" s="131">
        <f t="shared" si="3"/>
        <v>3.3599999999999994</v>
      </c>
    </row>
    <row r="28" spans="1:17" ht="24">
      <c r="A28" s="114"/>
      <c r="B28" s="107">
        <v>40</v>
      </c>
      <c r="C28" s="10" t="s">
        <v>662</v>
      </c>
      <c r="D28" s="118" t="s">
        <v>662</v>
      </c>
      <c r="E28" s="118" t="s">
        <v>26</v>
      </c>
      <c r="F28" s="156" t="s">
        <v>212</v>
      </c>
      <c r="G28" s="157"/>
      <c r="H28" s="11" t="s">
        <v>731</v>
      </c>
      <c r="I28" s="14">
        <v>1.41</v>
      </c>
      <c r="J28" s="14"/>
      <c r="K28" s="109">
        <f t="shared" si="0"/>
        <v>56.4</v>
      </c>
      <c r="L28" s="115"/>
      <c r="N28" s="130">
        <v>1.41</v>
      </c>
      <c r="O28" s="130">
        <f t="shared" si="1"/>
        <v>-0.42299999999999999</v>
      </c>
      <c r="P28" s="131">
        <f t="shared" si="2"/>
        <v>0.98699999999999988</v>
      </c>
      <c r="Q28" s="131">
        <f t="shared" si="3"/>
        <v>39.479999999999997</v>
      </c>
    </row>
    <row r="29" spans="1:17" ht="24">
      <c r="A29" s="114"/>
      <c r="B29" s="107">
        <v>40</v>
      </c>
      <c r="C29" s="10" t="s">
        <v>662</v>
      </c>
      <c r="D29" s="118" t="s">
        <v>662</v>
      </c>
      <c r="E29" s="118" t="s">
        <v>26</v>
      </c>
      <c r="F29" s="156" t="s">
        <v>263</v>
      </c>
      <c r="G29" s="157"/>
      <c r="H29" s="11" t="s">
        <v>731</v>
      </c>
      <c r="I29" s="14">
        <v>1.41</v>
      </c>
      <c r="J29" s="14"/>
      <c r="K29" s="109">
        <f t="shared" si="0"/>
        <v>56.4</v>
      </c>
      <c r="L29" s="115"/>
      <c r="N29" s="130">
        <v>1.41</v>
      </c>
      <c r="O29" s="130">
        <f t="shared" si="1"/>
        <v>-0.42299999999999999</v>
      </c>
      <c r="P29" s="131">
        <f t="shared" si="2"/>
        <v>0.98699999999999988</v>
      </c>
      <c r="Q29" s="131">
        <f t="shared" si="3"/>
        <v>39.479999999999997</v>
      </c>
    </row>
    <row r="30" spans="1:17" ht="24">
      <c r="A30" s="114"/>
      <c r="B30" s="107">
        <v>40</v>
      </c>
      <c r="C30" s="10" t="s">
        <v>662</v>
      </c>
      <c r="D30" s="118" t="s">
        <v>662</v>
      </c>
      <c r="E30" s="118" t="s">
        <v>26</v>
      </c>
      <c r="F30" s="156" t="s">
        <v>265</v>
      </c>
      <c r="G30" s="157"/>
      <c r="H30" s="11" t="s">
        <v>731</v>
      </c>
      <c r="I30" s="14">
        <v>1.41</v>
      </c>
      <c r="J30" s="14"/>
      <c r="K30" s="109">
        <f t="shared" si="0"/>
        <v>56.4</v>
      </c>
      <c r="L30" s="115"/>
      <c r="N30" s="130">
        <v>1.41</v>
      </c>
      <c r="O30" s="130">
        <f t="shared" si="1"/>
        <v>-0.42299999999999999</v>
      </c>
      <c r="P30" s="131">
        <f t="shared" si="2"/>
        <v>0.98699999999999988</v>
      </c>
      <c r="Q30" s="131">
        <f t="shared" si="3"/>
        <v>39.479999999999997</v>
      </c>
    </row>
    <row r="31" spans="1:17" ht="24">
      <c r="A31" s="114"/>
      <c r="B31" s="107">
        <v>40</v>
      </c>
      <c r="C31" s="10" t="s">
        <v>662</v>
      </c>
      <c r="D31" s="118" t="s">
        <v>662</v>
      </c>
      <c r="E31" s="118" t="s">
        <v>26</v>
      </c>
      <c r="F31" s="156" t="s">
        <v>310</v>
      </c>
      <c r="G31" s="157"/>
      <c r="H31" s="11" t="s">
        <v>731</v>
      </c>
      <c r="I31" s="14">
        <v>1.41</v>
      </c>
      <c r="J31" s="14"/>
      <c r="K31" s="109">
        <f t="shared" si="0"/>
        <v>56.4</v>
      </c>
      <c r="L31" s="115"/>
      <c r="N31" s="130">
        <v>1.41</v>
      </c>
      <c r="O31" s="130">
        <f t="shared" si="1"/>
        <v>-0.42299999999999999</v>
      </c>
      <c r="P31" s="131">
        <f t="shared" si="2"/>
        <v>0.98699999999999988</v>
      </c>
      <c r="Q31" s="131">
        <f t="shared" si="3"/>
        <v>39.479999999999997</v>
      </c>
    </row>
    <row r="32" spans="1:17" ht="24">
      <c r="A32" s="114"/>
      <c r="B32" s="107">
        <v>10</v>
      </c>
      <c r="C32" s="10" t="s">
        <v>732</v>
      </c>
      <c r="D32" s="118" t="s">
        <v>732</v>
      </c>
      <c r="E32" s="118" t="s">
        <v>26</v>
      </c>
      <c r="F32" s="156" t="s">
        <v>273</v>
      </c>
      <c r="G32" s="157"/>
      <c r="H32" s="11" t="s">
        <v>733</v>
      </c>
      <c r="I32" s="14">
        <v>0.96</v>
      </c>
      <c r="J32" s="14"/>
      <c r="K32" s="109">
        <f t="shared" si="0"/>
        <v>9.6</v>
      </c>
      <c r="L32" s="115"/>
      <c r="N32" s="130">
        <v>0.96</v>
      </c>
      <c r="O32" s="130">
        <f t="shared" si="1"/>
        <v>-0.28799999999999998</v>
      </c>
      <c r="P32" s="131">
        <f t="shared" si="2"/>
        <v>0.67199999999999993</v>
      </c>
      <c r="Q32" s="131">
        <f t="shared" si="3"/>
        <v>6.7199999999999989</v>
      </c>
    </row>
    <row r="33" spans="1:17" ht="24">
      <c r="A33" s="114"/>
      <c r="B33" s="107">
        <v>10</v>
      </c>
      <c r="C33" s="10" t="s">
        <v>732</v>
      </c>
      <c r="D33" s="118" t="s">
        <v>732</v>
      </c>
      <c r="E33" s="118" t="s">
        <v>26</v>
      </c>
      <c r="F33" s="156" t="s">
        <v>673</v>
      </c>
      <c r="G33" s="157"/>
      <c r="H33" s="11" t="s">
        <v>733</v>
      </c>
      <c r="I33" s="14">
        <v>0.96</v>
      </c>
      <c r="J33" s="14"/>
      <c r="K33" s="109">
        <f t="shared" si="0"/>
        <v>9.6</v>
      </c>
      <c r="L33" s="115"/>
      <c r="N33" s="130">
        <v>0.96</v>
      </c>
      <c r="O33" s="130">
        <f t="shared" si="1"/>
        <v>-0.28799999999999998</v>
      </c>
      <c r="P33" s="131">
        <f t="shared" si="2"/>
        <v>0.67199999999999993</v>
      </c>
      <c r="Q33" s="131">
        <f t="shared" si="3"/>
        <v>6.7199999999999989</v>
      </c>
    </row>
    <row r="34" spans="1:17" ht="24">
      <c r="A34" s="114"/>
      <c r="B34" s="107">
        <v>10</v>
      </c>
      <c r="C34" s="10" t="s">
        <v>732</v>
      </c>
      <c r="D34" s="118" t="s">
        <v>732</v>
      </c>
      <c r="E34" s="118" t="s">
        <v>26</v>
      </c>
      <c r="F34" s="156" t="s">
        <v>271</v>
      </c>
      <c r="G34" s="157"/>
      <c r="H34" s="11" t="s">
        <v>733</v>
      </c>
      <c r="I34" s="14">
        <v>0.96</v>
      </c>
      <c r="J34" s="14"/>
      <c r="K34" s="109">
        <f t="shared" si="0"/>
        <v>9.6</v>
      </c>
      <c r="L34" s="115"/>
      <c r="N34" s="130">
        <v>0.96</v>
      </c>
      <c r="O34" s="130">
        <f t="shared" si="1"/>
        <v>-0.28799999999999998</v>
      </c>
      <c r="P34" s="131">
        <f t="shared" si="2"/>
        <v>0.67199999999999993</v>
      </c>
      <c r="Q34" s="131">
        <f t="shared" si="3"/>
        <v>6.7199999999999989</v>
      </c>
    </row>
    <row r="35" spans="1:17" ht="24">
      <c r="A35" s="114"/>
      <c r="B35" s="107">
        <v>45</v>
      </c>
      <c r="C35" s="10" t="s">
        <v>732</v>
      </c>
      <c r="D35" s="118" t="s">
        <v>732</v>
      </c>
      <c r="E35" s="118" t="s">
        <v>26</v>
      </c>
      <c r="F35" s="156" t="s">
        <v>272</v>
      </c>
      <c r="G35" s="157"/>
      <c r="H35" s="11" t="s">
        <v>733</v>
      </c>
      <c r="I35" s="14">
        <v>0.96</v>
      </c>
      <c r="J35" s="14"/>
      <c r="K35" s="109">
        <f t="shared" si="0"/>
        <v>43.199999999999996</v>
      </c>
      <c r="L35" s="115"/>
      <c r="N35" s="130">
        <v>0.96</v>
      </c>
      <c r="O35" s="130">
        <f t="shared" si="1"/>
        <v>-0.28799999999999998</v>
      </c>
      <c r="P35" s="131">
        <f t="shared" si="2"/>
        <v>0.67199999999999993</v>
      </c>
      <c r="Q35" s="131">
        <f t="shared" si="3"/>
        <v>30.24</v>
      </c>
    </row>
    <row r="36" spans="1:17" ht="24">
      <c r="A36" s="114"/>
      <c r="B36" s="107">
        <v>10</v>
      </c>
      <c r="C36" s="10" t="s">
        <v>732</v>
      </c>
      <c r="D36" s="118" t="s">
        <v>732</v>
      </c>
      <c r="E36" s="118" t="s">
        <v>26</v>
      </c>
      <c r="F36" s="156" t="s">
        <v>484</v>
      </c>
      <c r="G36" s="157"/>
      <c r="H36" s="11" t="s">
        <v>733</v>
      </c>
      <c r="I36" s="14">
        <v>0.96</v>
      </c>
      <c r="J36" s="14"/>
      <c r="K36" s="109">
        <f t="shared" si="0"/>
        <v>9.6</v>
      </c>
      <c r="L36" s="115"/>
      <c r="N36" s="130">
        <v>0.96</v>
      </c>
      <c r="O36" s="130">
        <f t="shared" si="1"/>
        <v>-0.28799999999999998</v>
      </c>
      <c r="P36" s="131">
        <f t="shared" si="2"/>
        <v>0.67199999999999993</v>
      </c>
      <c r="Q36" s="131">
        <f t="shared" si="3"/>
        <v>6.7199999999999989</v>
      </c>
    </row>
    <row r="37" spans="1:17" ht="24">
      <c r="A37" s="114"/>
      <c r="B37" s="107">
        <v>15</v>
      </c>
      <c r="C37" s="10" t="s">
        <v>732</v>
      </c>
      <c r="D37" s="118" t="s">
        <v>732</v>
      </c>
      <c r="E37" s="118" t="s">
        <v>26</v>
      </c>
      <c r="F37" s="156" t="s">
        <v>727</v>
      </c>
      <c r="G37" s="157"/>
      <c r="H37" s="11" t="s">
        <v>733</v>
      </c>
      <c r="I37" s="14">
        <v>0.96</v>
      </c>
      <c r="J37" s="14"/>
      <c r="K37" s="109">
        <f t="shared" si="0"/>
        <v>14.399999999999999</v>
      </c>
      <c r="L37" s="115"/>
      <c r="N37" s="130">
        <v>0.96</v>
      </c>
      <c r="O37" s="130">
        <f t="shared" si="1"/>
        <v>-0.28799999999999998</v>
      </c>
      <c r="P37" s="131">
        <f t="shared" si="2"/>
        <v>0.67199999999999993</v>
      </c>
      <c r="Q37" s="131">
        <f t="shared" si="3"/>
        <v>10.079999999999998</v>
      </c>
    </row>
    <row r="38" spans="1:17" ht="36">
      <c r="A38" s="114"/>
      <c r="B38" s="107">
        <v>30</v>
      </c>
      <c r="C38" s="10" t="s">
        <v>734</v>
      </c>
      <c r="D38" s="118" t="s">
        <v>734</v>
      </c>
      <c r="E38" s="118" t="s">
        <v>273</v>
      </c>
      <c r="F38" s="156" t="s">
        <v>26</v>
      </c>
      <c r="G38" s="157"/>
      <c r="H38" s="11" t="s">
        <v>832</v>
      </c>
      <c r="I38" s="14">
        <v>3.74</v>
      </c>
      <c r="J38" s="14"/>
      <c r="K38" s="109">
        <f t="shared" si="0"/>
        <v>112.2</v>
      </c>
      <c r="L38" s="115"/>
      <c r="N38" s="130">
        <v>3.74</v>
      </c>
      <c r="O38" s="130">
        <f t="shared" si="1"/>
        <v>-1.1220000000000001</v>
      </c>
      <c r="P38" s="131">
        <f t="shared" si="2"/>
        <v>2.6180000000000003</v>
      </c>
      <c r="Q38" s="131">
        <f t="shared" si="3"/>
        <v>78.540000000000006</v>
      </c>
    </row>
    <row r="39" spans="1:17" ht="36">
      <c r="A39" s="114"/>
      <c r="B39" s="107">
        <v>30</v>
      </c>
      <c r="C39" s="10" t="s">
        <v>734</v>
      </c>
      <c r="D39" s="118" t="s">
        <v>734</v>
      </c>
      <c r="E39" s="118" t="s">
        <v>271</v>
      </c>
      <c r="F39" s="156" t="s">
        <v>26</v>
      </c>
      <c r="G39" s="157"/>
      <c r="H39" s="11" t="s">
        <v>832</v>
      </c>
      <c r="I39" s="14">
        <v>3.74</v>
      </c>
      <c r="J39" s="14"/>
      <c r="K39" s="109">
        <f t="shared" si="0"/>
        <v>112.2</v>
      </c>
      <c r="L39" s="115"/>
      <c r="N39" s="130">
        <v>3.74</v>
      </c>
      <c r="O39" s="130">
        <f t="shared" si="1"/>
        <v>-1.1220000000000001</v>
      </c>
      <c r="P39" s="131">
        <f t="shared" si="2"/>
        <v>2.6180000000000003</v>
      </c>
      <c r="Q39" s="131">
        <f t="shared" si="3"/>
        <v>78.540000000000006</v>
      </c>
    </row>
    <row r="40" spans="1:17" ht="36">
      <c r="A40" s="114"/>
      <c r="B40" s="107">
        <v>30</v>
      </c>
      <c r="C40" s="10" t="s">
        <v>734</v>
      </c>
      <c r="D40" s="118" t="s">
        <v>734</v>
      </c>
      <c r="E40" s="118" t="s">
        <v>727</v>
      </c>
      <c r="F40" s="156" t="s">
        <v>26</v>
      </c>
      <c r="G40" s="157"/>
      <c r="H40" s="11" t="s">
        <v>832</v>
      </c>
      <c r="I40" s="14">
        <v>3.74</v>
      </c>
      <c r="J40" s="14"/>
      <c r="K40" s="109">
        <f t="shared" si="0"/>
        <v>112.2</v>
      </c>
      <c r="L40" s="115"/>
      <c r="N40" s="130">
        <v>3.74</v>
      </c>
      <c r="O40" s="130">
        <f t="shared" si="1"/>
        <v>-1.1220000000000001</v>
      </c>
      <c r="P40" s="131">
        <f t="shared" si="2"/>
        <v>2.6180000000000003</v>
      </c>
      <c r="Q40" s="131">
        <f t="shared" si="3"/>
        <v>78.540000000000006</v>
      </c>
    </row>
    <row r="41" spans="1:17" ht="36">
      <c r="A41" s="114"/>
      <c r="B41" s="149">
        <v>0</v>
      </c>
      <c r="C41" s="150" t="s">
        <v>735</v>
      </c>
      <c r="D41" s="151" t="s">
        <v>735</v>
      </c>
      <c r="E41" s="151" t="s">
        <v>26</v>
      </c>
      <c r="F41" s="163" t="s">
        <v>239</v>
      </c>
      <c r="G41" s="164"/>
      <c r="H41" s="152" t="s">
        <v>736</v>
      </c>
      <c r="I41" s="153">
        <v>5</v>
      </c>
      <c r="J41" s="153"/>
      <c r="K41" s="154">
        <f t="shared" si="0"/>
        <v>0</v>
      </c>
      <c r="L41" s="115"/>
      <c r="N41" s="130">
        <v>5</v>
      </c>
      <c r="O41" s="130">
        <f t="shared" si="1"/>
        <v>-1.5</v>
      </c>
      <c r="P41" s="131">
        <f t="shared" si="2"/>
        <v>3.5</v>
      </c>
      <c r="Q41" s="131">
        <f t="shared" si="3"/>
        <v>0</v>
      </c>
    </row>
    <row r="42" spans="1:17" ht="36">
      <c r="A42" s="114"/>
      <c r="B42" s="107">
        <v>2</v>
      </c>
      <c r="C42" s="10" t="s">
        <v>735</v>
      </c>
      <c r="D42" s="118" t="s">
        <v>735</v>
      </c>
      <c r="E42" s="118" t="s">
        <v>26</v>
      </c>
      <c r="F42" s="156" t="s">
        <v>348</v>
      </c>
      <c r="G42" s="157"/>
      <c r="H42" s="11" t="s">
        <v>736</v>
      </c>
      <c r="I42" s="14">
        <v>5</v>
      </c>
      <c r="J42" s="14"/>
      <c r="K42" s="109">
        <f t="shared" si="0"/>
        <v>10</v>
      </c>
      <c r="L42" s="115"/>
      <c r="N42" s="130">
        <v>5</v>
      </c>
      <c r="O42" s="130">
        <f t="shared" si="1"/>
        <v>-1.5</v>
      </c>
      <c r="P42" s="131">
        <f t="shared" si="2"/>
        <v>3.5</v>
      </c>
      <c r="Q42" s="131">
        <f t="shared" si="3"/>
        <v>7</v>
      </c>
    </row>
    <row r="43" spans="1:17" ht="36">
      <c r="A43" s="114"/>
      <c r="B43" s="107">
        <v>5</v>
      </c>
      <c r="C43" s="10" t="s">
        <v>735</v>
      </c>
      <c r="D43" s="118" t="s">
        <v>735</v>
      </c>
      <c r="E43" s="118" t="s">
        <v>26</v>
      </c>
      <c r="F43" s="156" t="s">
        <v>528</v>
      </c>
      <c r="G43" s="157"/>
      <c r="H43" s="11" t="s">
        <v>736</v>
      </c>
      <c r="I43" s="14">
        <v>5</v>
      </c>
      <c r="J43" s="14"/>
      <c r="K43" s="109">
        <f t="shared" si="0"/>
        <v>25</v>
      </c>
      <c r="L43" s="115"/>
      <c r="N43" s="130">
        <v>5</v>
      </c>
      <c r="O43" s="130">
        <f t="shared" si="1"/>
        <v>-1.5</v>
      </c>
      <c r="P43" s="131">
        <f t="shared" si="2"/>
        <v>3.5</v>
      </c>
      <c r="Q43" s="131">
        <f t="shared" si="3"/>
        <v>17.5</v>
      </c>
    </row>
    <row r="44" spans="1:17" ht="36">
      <c r="A44" s="114"/>
      <c r="B44" s="107">
        <v>3</v>
      </c>
      <c r="C44" s="10" t="s">
        <v>737</v>
      </c>
      <c r="D44" s="118" t="s">
        <v>737</v>
      </c>
      <c r="E44" s="118" t="s">
        <v>26</v>
      </c>
      <c r="F44" s="156" t="s">
        <v>239</v>
      </c>
      <c r="G44" s="157"/>
      <c r="H44" s="11" t="s">
        <v>738</v>
      </c>
      <c r="I44" s="14">
        <v>5.0199999999999996</v>
      </c>
      <c r="J44" s="14"/>
      <c r="K44" s="109">
        <f t="shared" si="0"/>
        <v>15.059999999999999</v>
      </c>
      <c r="L44" s="115"/>
      <c r="N44" s="130">
        <v>5.0199999999999996</v>
      </c>
      <c r="O44" s="130">
        <f t="shared" si="1"/>
        <v>-1.5059999999999998</v>
      </c>
      <c r="P44" s="131">
        <f t="shared" si="2"/>
        <v>3.5139999999999998</v>
      </c>
      <c r="Q44" s="131">
        <f t="shared" si="3"/>
        <v>10.542</v>
      </c>
    </row>
    <row r="45" spans="1:17" ht="36">
      <c r="A45" s="114"/>
      <c r="B45" s="107">
        <v>2</v>
      </c>
      <c r="C45" s="10" t="s">
        <v>737</v>
      </c>
      <c r="D45" s="118" t="s">
        <v>737</v>
      </c>
      <c r="E45" s="118" t="s">
        <v>26</v>
      </c>
      <c r="F45" s="156" t="s">
        <v>348</v>
      </c>
      <c r="G45" s="157"/>
      <c r="H45" s="11" t="s">
        <v>738</v>
      </c>
      <c r="I45" s="14">
        <v>5.0199999999999996</v>
      </c>
      <c r="J45" s="14"/>
      <c r="K45" s="109">
        <f t="shared" si="0"/>
        <v>10.039999999999999</v>
      </c>
      <c r="L45" s="115"/>
      <c r="N45" s="130">
        <v>5.0199999999999996</v>
      </c>
      <c r="O45" s="130">
        <f t="shared" si="1"/>
        <v>-1.5059999999999998</v>
      </c>
      <c r="P45" s="131">
        <f t="shared" si="2"/>
        <v>3.5139999999999998</v>
      </c>
      <c r="Q45" s="131">
        <f t="shared" si="3"/>
        <v>7.0279999999999996</v>
      </c>
    </row>
    <row r="46" spans="1:17" ht="36">
      <c r="A46" s="114"/>
      <c r="B46" s="107">
        <v>5</v>
      </c>
      <c r="C46" s="10" t="s">
        <v>737</v>
      </c>
      <c r="D46" s="118" t="s">
        <v>737</v>
      </c>
      <c r="E46" s="118" t="s">
        <v>26</v>
      </c>
      <c r="F46" s="156" t="s">
        <v>528</v>
      </c>
      <c r="G46" s="157"/>
      <c r="H46" s="11" t="s">
        <v>738</v>
      </c>
      <c r="I46" s="14">
        <v>5.0199999999999996</v>
      </c>
      <c r="J46" s="14"/>
      <c r="K46" s="109">
        <f t="shared" si="0"/>
        <v>25.099999999999998</v>
      </c>
      <c r="L46" s="115"/>
      <c r="N46" s="130">
        <v>5.0199999999999996</v>
      </c>
      <c r="O46" s="130">
        <f t="shared" si="1"/>
        <v>-1.5059999999999998</v>
      </c>
      <c r="P46" s="131">
        <f t="shared" si="2"/>
        <v>3.5139999999999998</v>
      </c>
      <c r="Q46" s="131">
        <f t="shared" si="3"/>
        <v>17.57</v>
      </c>
    </row>
    <row r="47" spans="1:17" ht="24">
      <c r="A47" s="114"/>
      <c r="B47" s="107">
        <v>3</v>
      </c>
      <c r="C47" s="10" t="s">
        <v>739</v>
      </c>
      <c r="D47" s="118" t="s">
        <v>739</v>
      </c>
      <c r="E47" s="118" t="s">
        <v>26</v>
      </c>
      <c r="F47" s="156" t="s">
        <v>239</v>
      </c>
      <c r="G47" s="157"/>
      <c r="H47" s="11" t="s">
        <v>740</v>
      </c>
      <c r="I47" s="14">
        <v>3.24</v>
      </c>
      <c r="J47" s="14"/>
      <c r="K47" s="109">
        <f t="shared" si="0"/>
        <v>9.7200000000000006</v>
      </c>
      <c r="L47" s="115"/>
      <c r="N47" s="130">
        <v>3.24</v>
      </c>
      <c r="O47" s="130">
        <f t="shared" si="1"/>
        <v>-0.97199999999999998</v>
      </c>
      <c r="P47" s="131">
        <f t="shared" si="2"/>
        <v>2.2680000000000002</v>
      </c>
      <c r="Q47" s="131">
        <f t="shared" si="3"/>
        <v>6.8040000000000003</v>
      </c>
    </row>
    <row r="48" spans="1:17" ht="24">
      <c r="A48" s="114"/>
      <c r="B48" s="107">
        <v>3</v>
      </c>
      <c r="C48" s="10" t="s">
        <v>739</v>
      </c>
      <c r="D48" s="118" t="s">
        <v>739</v>
      </c>
      <c r="E48" s="118" t="s">
        <v>26</v>
      </c>
      <c r="F48" s="156" t="s">
        <v>348</v>
      </c>
      <c r="G48" s="157"/>
      <c r="H48" s="11" t="s">
        <v>740</v>
      </c>
      <c r="I48" s="14">
        <v>3.24</v>
      </c>
      <c r="J48" s="14"/>
      <c r="K48" s="109">
        <f t="shared" si="0"/>
        <v>9.7200000000000006</v>
      </c>
      <c r="L48" s="115"/>
      <c r="N48" s="130">
        <v>3.24</v>
      </c>
      <c r="O48" s="130">
        <f t="shared" si="1"/>
        <v>-0.97199999999999998</v>
      </c>
      <c r="P48" s="131">
        <f t="shared" si="2"/>
        <v>2.2680000000000002</v>
      </c>
      <c r="Q48" s="131">
        <f t="shared" si="3"/>
        <v>6.8040000000000003</v>
      </c>
    </row>
    <row r="49" spans="1:17" ht="24">
      <c r="A49" s="114"/>
      <c r="B49" s="107">
        <v>3</v>
      </c>
      <c r="C49" s="10" t="s">
        <v>739</v>
      </c>
      <c r="D49" s="118" t="s">
        <v>739</v>
      </c>
      <c r="E49" s="118" t="s">
        <v>26</v>
      </c>
      <c r="F49" s="156" t="s">
        <v>528</v>
      </c>
      <c r="G49" s="157"/>
      <c r="H49" s="11" t="s">
        <v>740</v>
      </c>
      <c r="I49" s="14">
        <v>3.24</v>
      </c>
      <c r="J49" s="14"/>
      <c r="K49" s="109">
        <f t="shared" si="0"/>
        <v>9.7200000000000006</v>
      </c>
      <c r="L49" s="115"/>
      <c r="N49" s="130">
        <v>3.24</v>
      </c>
      <c r="O49" s="130">
        <f t="shared" si="1"/>
        <v>-0.97199999999999998</v>
      </c>
      <c r="P49" s="131">
        <f t="shared" si="2"/>
        <v>2.2680000000000002</v>
      </c>
      <c r="Q49" s="131">
        <f t="shared" si="3"/>
        <v>6.8040000000000003</v>
      </c>
    </row>
    <row r="50" spans="1:17" ht="24">
      <c r="A50" s="114"/>
      <c r="B50" s="107">
        <v>3</v>
      </c>
      <c r="C50" s="10" t="s">
        <v>739</v>
      </c>
      <c r="D50" s="118" t="s">
        <v>739</v>
      </c>
      <c r="E50" s="118" t="s">
        <v>26</v>
      </c>
      <c r="F50" s="156" t="s">
        <v>741</v>
      </c>
      <c r="G50" s="157"/>
      <c r="H50" s="11" t="s">
        <v>740</v>
      </c>
      <c r="I50" s="14">
        <v>3.24</v>
      </c>
      <c r="J50" s="14"/>
      <c r="K50" s="109">
        <f t="shared" si="0"/>
        <v>9.7200000000000006</v>
      </c>
      <c r="L50" s="115"/>
      <c r="N50" s="130">
        <v>3.24</v>
      </c>
      <c r="O50" s="130">
        <f t="shared" si="1"/>
        <v>-0.97199999999999998</v>
      </c>
      <c r="P50" s="131">
        <f t="shared" si="2"/>
        <v>2.2680000000000002</v>
      </c>
      <c r="Q50" s="131">
        <f t="shared" si="3"/>
        <v>6.8040000000000003</v>
      </c>
    </row>
    <row r="51" spans="1:17" ht="24">
      <c r="A51" s="114"/>
      <c r="B51" s="107">
        <v>35</v>
      </c>
      <c r="C51" s="10" t="s">
        <v>742</v>
      </c>
      <c r="D51" s="118" t="s">
        <v>742</v>
      </c>
      <c r="E51" s="118" t="s">
        <v>26</v>
      </c>
      <c r="F51" s="156" t="s">
        <v>271</v>
      </c>
      <c r="G51" s="157"/>
      <c r="H51" s="11" t="s">
        <v>743</v>
      </c>
      <c r="I51" s="14">
        <v>1.24</v>
      </c>
      <c r="J51" s="14"/>
      <c r="K51" s="109">
        <f t="shared" si="0"/>
        <v>43.4</v>
      </c>
      <c r="L51" s="115"/>
      <c r="N51" s="130">
        <v>1.24</v>
      </c>
      <c r="O51" s="130">
        <f t="shared" si="1"/>
        <v>-0.372</v>
      </c>
      <c r="P51" s="131">
        <f t="shared" si="2"/>
        <v>0.86799999999999999</v>
      </c>
      <c r="Q51" s="131">
        <f t="shared" si="3"/>
        <v>30.38</v>
      </c>
    </row>
    <row r="52" spans="1:17" ht="24">
      <c r="A52" s="114"/>
      <c r="B52" s="107">
        <v>2</v>
      </c>
      <c r="C52" s="10" t="s">
        <v>744</v>
      </c>
      <c r="D52" s="118" t="s">
        <v>744</v>
      </c>
      <c r="E52" s="118" t="s">
        <v>25</v>
      </c>
      <c r="F52" s="156" t="s">
        <v>107</v>
      </c>
      <c r="G52" s="157"/>
      <c r="H52" s="11" t="s">
        <v>745</v>
      </c>
      <c r="I52" s="14">
        <v>0.93</v>
      </c>
      <c r="J52" s="14"/>
      <c r="K52" s="109">
        <f t="shared" si="0"/>
        <v>1.86</v>
      </c>
      <c r="L52" s="115"/>
      <c r="N52" s="130">
        <v>0.93</v>
      </c>
      <c r="O52" s="130">
        <f t="shared" si="1"/>
        <v>-0.27900000000000003</v>
      </c>
      <c r="P52" s="131">
        <f t="shared" si="2"/>
        <v>0.65100000000000002</v>
      </c>
      <c r="Q52" s="131">
        <f t="shared" si="3"/>
        <v>1.302</v>
      </c>
    </row>
    <row r="53" spans="1:17" ht="24">
      <c r="A53" s="114"/>
      <c r="B53" s="107">
        <v>1</v>
      </c>
      <c r="C53" s="10" t="s">
        <v>744</v>
      </c>
      <c r="D53" s="118" t="s">
        <v>744</v>
      </c>
      <c r="E53" s="118" t="s">
        <v>25</v>
      </c>
      <c r="F53" s="156" t="s">
        <v>210</v>
      </c>
      <c r="G53" s="157"/>
      <c r="H53" s="11" t="s">
        <v>745</v>
      </c>
      <c r="I53" s="14">
        <v>0.93</v>
      </c>
      <c r="J53" s="14"/>
      <c r="K53" s="109">
        <f t="shared" si="0"/>
        <v>0.93</v>
      </c>
      <c r="L53" s="115"/>
      <c r="N53" s="130">
        <v>0.93</v>
      </c>
      <c r="O53" s="130">
        <f t="shared" si="1"/>
        <v>-0.27900000000000003</v>
      </c>
      <c r="P53" s="131">
        <f t="shared" si="2"/>
        <v>0.65100000000000002</v>
      </c>
      <c r="Q53" s="131">
        <f t="shared" si="3"/>
        <v>0.65100000000000002</v>
      </c>
    </row>
    <row r="54" spans="1:17" ht="24">
      <c r="A54" s="114"/>
      <c r="B54" s="107">
        <v>1</v>
      </c>
      <c r="C54" s="10" t="s">
        <v>744</v>
      </c>
      <c r="D54" s="118" t="s">
        <v>744</v>
      </c>
      <c r="E54" s="118" t="s">
        <v>25</v>
      </c>
      <c r="F54" s="156" t="s">
        <v>263</v>
      </c>
      <c r="G54" s="157"/>
      <c r="H54" s="11" t="s">
        <v>745</v>
      </c>
      <c r="I54" s="14">
        <v>0.93</v>
      </c>
      <c r="J54" s="14"/>
      <c r="K54" s="109">
        <f t="shared" ref="K54:K85" si="4">I54*B54</f>
        <v>0.93</v>
      </c>
      <c r="L54" s="115"/>
      <c r="N54" s="130">
        <v>0.93</v>
      </c>
      <c r="O54" s="130">
        <f t="shared" si="1"/>
        <v>-0.27900000000000003</v>
      </c>
      <c r="P54" s="131">
        <f t="shared" si="2"/>
        <v>0.65100000000000002</v>
      </c>
      <c r="Q54" s="131">
        <f t="shared" si="3"/>
        <v>0.65100000000000002</v>
      </c>
    </row>
    <row r="55" spans="1:17" ht="24">
      <c r="A55" s="114"/>
      <c r="B55" s="107">
        <v>1</v>
      </c>
      <c r="C55" s="10" t="s">
        <v>744</v>
      </c>
      <c r="D55" s="118" t="s">
        <v>744</v>
      </c>
      <c r="E55" s="118" t="s">
        <v>25</v>
      </c>
      <c r="F55" s="156" t="s">
        <v>265</v>
      </c>
      <c r="G55" s="157"/>
      <c r="H55" s="11" t="s">
        <v>745</v>
      </c>
      <c r="I55" s="14">
        <v>0.93</v>
      </c>
      <c r="J55" s="14"/>
      <c r="K55" s="109">
        <f t="shared" si="4"/>
        <v>0.93</v>
      </c>
      <c r="L55" s="115"/>
      <c r="N55" s="130">
        <v>0.93</v>
      </c>
      <c r="O55" s="130">
        <f t="shared" si="1"/>
        <v>-0.27900000000000003</v>
      </c>
      <c r="P55" s="131">
        <f t="shared" si="2"/>
        <v>0.65100000000000002</v>
      </c>
      <c r="Q55" s="131">
        <f t="shared" si="3"/>
        <v>0.65100000000000002</v>
      </c>
    </row>
    <row r="56" spans="1:17" ht="24">
      <c r="A56" s="114"/>
      <c r="B56" s="107">
        <v>1</v>
      </c>
      <c r="C56" s="10" t="s">
        <v>744</v>
      </c>
      <c r="D56" s="118" t="s">
        <v>744</v>
      </c>
      <c r="E56" s="118" t="s">
        <v>25</v>
      </c>
      <c r="F56" s="156" t="s">
        <v>310</v>
      </c>
      <c r="G56" s="157"/>
      <c r="H56" s="11" t="s">
        <v>745</v>
      </c>
      <c r="I56" s="14">
        <v>0.93</v>
      </c>
      <c r="J56" s="14"/>
      <c r="K56" s="109">
        <f t="shared" si="4"/>
        <v>0.93</v>
      </c>
      <c r="L56" s="115"/>
      <c r="N56" s="130">
        <v>0.93</v>
      </c>
      <c r="O56" s="130">
        <f t="shared" si="1"/>
        <v>-0.27900000000000003</v>
      </c>
      <c r="P56" s="131">
        <f t="shared" si="2"/>
        <v>0.65100000000000002</v>
      </c>
      <c r="Q56" s="131">
        <f t="shared" si="3"/>
        <v>0.65100000000000002</v>
      </c>
    </row>
    <row r="57" spans="1:17" ht="24">
      <c r="A57" s="114"/>
      <c r="B57" s="107">
        <v>1</v>
      </c>
      <c r="C57" s="10" t="s">
        <v>744</v>
      </c>
      <c r="D57" s="118" t="s">
        <v>744</v>
      </c>
      <c r="E57" s="118" t="s">
        <v>25</v>
      </c>
      <c r="F57" s="156" t="s">
        <v>270</v>
      </c>
      <c r="G57" s="157"/>
      <c r="H57" s="11" t="s">
        <v>745</v>
      </c>
      <c r="I57" s="14">
        <v>0.93</v>
      </c>
      <c r="J57" s="14"/>
      <c r="K57" s="109">
        <f t="shared" si="4"/>
        <v>0.93</v>
      </c>
      <c r="L57" s="115"/>
      <c r="N57" s="130">
        <v>0.93</v>
      </c>
      <c r="O57" s="130">
        <f t="shared" si="1"/>
        <v>-0.27900000000000003</v>
      </c>
      <c r="P57" s="131">
        <f t="shared" si="2"/>
        <v>0.65100000000000002</v>
      </c>
      <c r="Q57" s="131">
        <f t="shared" si="3"/>
        <v>0.65100000000000002</v>
      </c>
    </row>
    <row r="58" spans="1:17" ht="24">
      <c r="A58" s="114"/>
      <c r="B58" s="107">
        <v>1</v>
      </c>
      <c r="C58" s="10" t="s">
        <v>744</v>
      </c>
      <c r="D58" s="118" t="s">
        <v>744</v>
      </c>
      <c r="E58" s="118" t="s">
        <v>25</v>
      </c>
      <c r="F58" s="156" t="s">
        <v>746</v>
      </c>
      <c r="G58" s="157"/>
      <c r="H58" s="11" t="s">
        <v>745</v>
      </c>
      <c r="I58" s="14">
        <v>0.93</v>
      </c>
      <c r="J58" s="14"/>
      <c r="K58" s="109">
        <f t="shared" si="4"/>
        <v>0.93</v>
      </c>
      <c r="L58" s="115"/>
      <c r="N58" s="130">
        <v>0.93</v>
      </c>
      <c r="O58" s="130">
        <f t="shared" si="1"/>
        <v>-0.27900000000000003</v>
      </c>
      <c r="P58" s="131">
        <f t="shared" si="2"/>
        <v>0.65100000000000002</v>
      </c>
      <c r="Q58" s="131">
        <f t="shared" si="3"/>
        <v>0.65100000000000002</v>
      </c>
    </row>
    <row r="59" spans="1:17" ht="24">
      <c r="A59" s="114"/>
      <c r="B59" s="107">
        <v>1</v>
      </c>
      <c r="C59" s="10" t="s">
        <v>744</v>
      </c>
      <c r="D59" s="118" t="s">
        <v>744</v>
      </c>
      <c r="E59" s="118" t="s">
        <v>25</v>
      </c>
      <c r="F59" s="156" t="s">
        <v>747</v>
      </c>
      <c r="G59" s="157"/>
      <c r="H59" s="11" t="s">
        <v>745</v>
      </c>
      <c r="I59" s="14">
        <v>0.93</v>
      </c>
      <c r="J59" s="14"/>
      <c r="K59" s="109">
        <f t="shared" si="4"/>
        <v>0.93</v>
      </c>
      <c r="L59" s="115"/>
      <c r="N59" s="130">
        <v>0.93</v>
      </c>
      <c r="O59" s="130">
        <f t="shared" si="1"/>
        <v>-0.27900000000000003</v>
      </c>
      <c r="P59" s="131">
        <f t="shared" si="2"/>
        <v>0.65100000000000002</v>
      </c>
      <c r="Q59" s="131">
        <f t="shared" si="3"/>
        <v>0.65100000000000002</v>
      </c>
    </row>
    <row r="60" spans="1:17" ht="24">
      <c r="A60" s="114"/>
      <c r="B60" s="107">
        <v>1</v>
      </c>
      <c r="C60" s="10" t="s">
        <v>744</v>
      </c>
      <c r="D60" s="118" t="s">
        <v>744</v>
      </c>
      <c r="E60" s="118" t="s">
        <v>25</v>
      </c>
      <c r="F60" s="156" t="s">
        <v>748</v>
      </c>
      <c r="G60" s="157"/>
      <c r="H60" s="11" t="s">
        <v>745</v>
      </c>
      <c r="I60" s="14">
        <v>0.93</v>
      </c>
      <c r="J60" s="14"/>
      <c r="K60" s="109">
        <f t="shared" si="4"/>
        <v>0.93</v>
      </c>
      <c r="L60" s="115"/>
      <c r="N60" s="130">
        <v>0.93</v>
      </c>
      <c r="O60" s="130">
        <f t="shared" si="1"/>
        <v>-0.27900000000000003</v>
      </c>
      <c r="P60" s="131">
        <f t="shared" si="2"/>
        <v>0.65100000000000002</v>
      </c>
      <c r="Q60" s="131">
        <f t="shared" si="3"/>
        <v>0.65100000000000002</v>
      </c>
    </row>
    <row r="61" spans="1:17" ht="24">
      <c r="A61" s="114"/>
      <c r="B61" s="107">
        <v>15</v>
      </c>
      <c r="C61" s="10" t="s">
        <v>749</v>
      </c>
      <c r="D61" s="118" t="s">
        <v>749</v>
      </c>
      <c r="E61" s="118" t="s">
        <v>25</v>
      </c>
      <c r="F61" s="156" t="s">
        <v>273</v>
      </c>
      <c r="G61" s="157"/>
      <c r="H61" s="11" t="s">
        <v>750</v>
      </c>
      <c r="I61" s="14">
        <v>0.96</v>
      </c>
      <c r="J61" s="14"/>
      <c r="K61" s="109">
        <f t="shared" si="4"/>
        <v>14.399999999999999</v>
      </c>
      <c r="L61" s="115"/>
      <c r="N61" s="130">
        <v>0.96</v>
      </c>
      <c r="O61" s="130">
        <f t="shared" si="1"/>
        <v>-0.28799999999999998</v>
      </c>
      <c r="P61" s="131">
        <f t="shared" si="2"/>
        <v>0.67199999999999993</v>
      </c>
      <c r="Q61" s="131">
        <f t="shared" si="3"/>
        <v>10.079999999999998</v>
      </c>
    </row>
    <row r="62" spans="1:17" ht="24">
      <c r="A62" s="114"/>
      <c r="B62" s="107">
        <v>10</v>
      </c>
      <c r="C62" s="10" t="s">
        <v>749</v>
      </c>
      <c r="D62" s="118" t="s">
        <v>749</v>
      </c>
      <c r="E62" s="118" t="s">
        <v>25</v>
      </c>
      <c r="F62" s="156" t="s">
        <v>673</v>
      </c>
      <c r="G62" s="157"/>
      <c r="H62" s="11" t="s">
        <v>750</v>
      </c>
      <c r="I62" s="14">
        <v>0.96</v>
      </c>
      <c r="J62" s="14"/>
      <c r="K62" s="109">
        <f t="shared" si="4"/>
        <v>9.6</v>
      </c>
      <c r="L62" s="115"/>
      <c r="N62" s="130">
        <v>0.96</v>
      </c>
      <c r="O62" s="130">
        <f t="shared" si="1"/>
        <v>-0.28799999999999998</v>
      </c>
      <c r="P62" s="131">
        <f t="shared" si="2"/>
        <v>0.67199999999999993</v>
      </c>
      <c r="Q62" s="131">
        <f t="shared" si="3"/>
        <v>6.7199999999999989</v>
      </c>
    </row>
    <row r="63" spans="1:17" ht="24">
      <c r="A63" s="114"/>
      <c r="B63" s="107">
        <v>10</v>
      </c>
      <c r="C63" s="10" t="s">
        <v>749</v>
      </c>
      <c r="D63" s="118" t="s">
        <v>749</v>
      </c>
      <c r="E63" s="118" t="s">
        <v>25</v>
      </c>
      <c r="F63" s="156" t="s">
        <v>271</v>
      </c>
      <c r="G63" s="157"/>
      <c r="H63" s="11" t="s">
        <v>750</v>
      </c>
      <c r="I63" s="14">
        <v>0.96</v>
      </c>
      <c r="J63" s="14"/>
      <c r="K63" s="109">
        <f t="shared" si="4"/>
        <v>9.6</v>
      </c>
      <c r="L63" s="115"/>
      <c r="N63" s="130">
        <v>0.96</v>
      </c>
      <c r="O63" s="130">
        <f t="shared" si="1"/>
        <v>-0.28799999999999998</v>
      </c>
      <c r="P63" s="131">
        <f t="shared" si="2"/>
        <v>0.67199999999999993</v>
      </c>
      <c r="Q63" s="131">
        <f t="shared" si="3"/>
        <v>6.7199999999999989</v>
      </c>
    </row>
    <row r="64" spans="1:17" ht="24">
      <c r="A64" s="114"/>
      <c r="B64" s="107">
        <v>45</v>
      </c>
      <c r="C64" s="10" t="s">
        <v>749</v>
      </c>
      <c r="D64" s="118" t="s">
        <v>749</v>
      </c>
      <c r="E64" s="118" t="s">
        <v>25</v>
      </c>
      <c r="F64" s="156" t="s">
        <v>272</v>
      </c>
      <c r="G64" s="157"/>
      <c r="H64" s="11" t="s">
        <v>750</v>
      </c>
      <c r="I64" s="14">
        <v>0.96</v>
      </c>
      <c r="J64" s="14"/>
      <c r="K64" s="109">
        <f t="shared" si="4"/>
        <v>43.199999999999996</v>
      </c>
      <c r="L64" s="115"/>
      <c r="N64" s="130">
        <v>0.96</v>
      </c>
      <c r="O64" s="130">
        <f t="shared" si="1"/>
        <v>-0.28799999999999998</v>
      </c>
      <c r="P64" s="131">
        <f t="shared" si="2"/>
        <v>0.67199999999999993</v>
      </c>
      <c r="Q64" s="131">
        <f t="shared" si="3"/>
        <v>30.24</v>
      </c>
    </row>
    <row r="65" spans="1:17" ht="24">
      <c r="A65" s="114"/>
      <c r="B65" s="107">
        <v>10</v>
      </c>
      <c r="C65" s="10" t="s">
        <v>749</v>
      </c>
      <c r="D65" s="118" t="s">
        <v>749</v>
      </c>
      <c r="E65" s="118" t="s">
        <v>25</v>
      </c>
      <c r="F65" s="156" t="s">
        <v>484</v>
      </c>
      <c r="G65" s="157"/>
      <c r="H65" s="11" t="s">
        <v>750</v>
      </c>
      <c r="I65" s="14">
        <v>0.96</v>
      </c>
      <c r="J65" s="14"/>
      <c r="K65" s="109">
        <f t="shared" si="4"/>
        <v>9.6</v>
      </c>
      <c r="L65" s="115"/>
      <c r="N65" s="130">
        <v>0.96</v>
      </c>
      <c r="O65" s="130">
        <f t="shared" si="1"/>
        <v>-0.28799999999999998</v>
      </c>
      <c r="P65" s="131">
        <f t="shared" si="2"/>
        <v>0.67199999999999993</v>
      </c>
      <c r="Q65" s="131">
        <f t="shared" si="3"/>
        <v>6.7199999999999989</v>
      </c>
    </row>
    <row r="66" spans="1:17" ht="24">
      <c r="A66" s="114"/>
      <c r="B66" s="107">
        <v>15</v>
      </c>
      <c r="C66" s="10" t="s">
        <v>749</v>
      </c>
      <c r="D66" s="118" t="s">
        <v>749</v>
      </c>
      <c r="E66" s="118" t="s">
        <v>25</v>
      </c>
      <c r="F66" s="156" t="s">
        <v>727</v>
      </c>
      <c r="G66" s="157"/>
      <c r="H66" s="11" t="s">
        <v>750</v>
      </c>
      <c r="I66" s="14">
        <v>0.96</v>
      </c>
      <c r="J66" s="14"/>
      <c r="K66" s="109">
        <f t="shared" si="4"/>
        <v>14.399999999999999</v>
      </c>
      <c r="L66" s="115"/>
      <c r="N66" s="130">
        <v>0.96</v>
      </c>
      <c r="O66" s="130">
        <f t="shared" si="1"/>
        <v>-0.28799999999999998</v>
      </c>
      <c r="P66" s="131">
        <f t="shared" si="2"/>
        <v>0.67199999999999993</v>
      </c>
      <c r="Q66" s="131">
        <f t="shared" si="3"/>
        <v>10.079999999999998</v>
      </c>
    </row>
    <row r="67" spans="1:17" ht="24">
      <c r="A67" s="114"/>
      <c r="B67" s="107">
        <v>15</v>
      </c>
      <c r="C67" s="10" t="s">
        <v>751</v>
      </c>
      <c r="D67" s="118" t="s">
        <v>819</v>
      </c>
      <c r="E67" s="118" t="s">
        <v>572</v>
      </c>
      <c r="F67" s="156" t="s">
        <v>107</v>
      </c>
      <c r="G67" s="157"/>
      <c r="H67" s="11" t="s">
        <v>752</v>
      </c>
      <c r="I67" s="14">
        <v>2.2400000000000002</v>
      </c>
      <c r="J67" s="14"/>
      <c r="K67" s="109">
        <f t="shared" si="4"/>
        <v>33.6</v>
      </c>
      <c r="L67" s="115"/>
      <c r="N67" s="130">
        <v>2.2400000000000002</v>
      </c>
      <c r="O67" s="130">
        <f t="shared" si="1"/>
        <v>-0.67200000000000004</v>
      </c>
      <c r="P67" s="131">
        <f t="shared" si="2"/>
        <v>1.5680000000000001</v>
      </c>
      <c r="Q67" s="131">
        <f t="shared" si="3"/>
        <v>23.52</v>
      </c>
    </row>
    <row r="68" spans="1:17" ht="24">
      <c r="A68" s="114"/>
      <c r="B68" s="107">
        <v>15</v>
      </c>
      <c r="C68" s="10" t="s">
        <v>751</v>
      </c>
      <c r="D68" s="118" t="s">
        <v>819</v>
      </c>
      <c r="E68" s="118" t="s">
        <v>572</v>
      </c>
      <c r="F68" s="156" t="s">
        <v>212</v>
      </c>
      <c r="G68" s="157"/>
      <c r="H68" s="11" t="s">
        <v>752</v>
      </c>
      <c r="I68" s="14">
        <v>2.2400000000000002</v>
      </c>
      <c r="J68" s="14"/>
      <c r="K68" s="109">
        <f t="shared" si="4"/>
        <v>33.6</v>
      </c>
      <c r="L68" s="115"/>
      <c r="N68" s="130">
        <v>2.2400000000000002</v>
      </c>
      <c r="O68" s="130">
        <f t="shared" si="1"/>
        <v>-0.67200000000000004</v>
      </c>
      <c r="P68" s="131">
        <f t="shared" si="2"/>
        <v>1.5680000000000001</v>
      </c>
      <c r="Q68" s="131">
        <f t="shared" si="3"/>
        <v>23.52</v>
      </c>
    </row>
    <row r="69" spans="1:17" ht="24">
      <c r="A69" s="114"/>
      <c r="B69" s="107">
        <v>15</v>
      </c>
      <c r="C69" s="10" t="s">
        <v>588</v>
      </c>
      <c r="D69" s="118" t="s">
        <v>820</v>
      </c>
      <c r="E69" s="118" t="s">
        <v>572</v>
      </c>
      <c r="F69" s="156" t="s">
        <v>753</v>
      </c>
      <c r="G69" s="157"/>
      <c r="H69" s="11" t="s">
        <v>754</v>
      </c>
      <c r="I69" s="14">
        <v>1.73</v>
      </c>
      <c r="J69" s="14"/>
      <c r="K69" s="109">
        <f t="shared" si="4"/>
        <v>25.95</v>
      </c>
      <c r="L69" s="115"/>
      <c r="N69" s="130">
        <v>1.73</v>
      </c>
      <c r="O69" s="130">
        <f t="shared" si="1"/>
        <v>-0.51900000000000002</v>
      </c>
      <c r="P69" s="131">
        <f t="shared" si="2"/>
        <v>1.2109999999999999</v>
      </c>
      <c r="Q69" s="131">
        <f t="shared" si="3"/>
        <v>18.164999999999999</v>
      </c>
    </row>
    <row r="70" spans="1:17" ht="24">
      <c r="A70" s="114"/>
      <c r="B70" s="107">
        <v>15</v>
      </c>
      <c r="C70" s="10" t="s">
        <v>588</v>
      </c>
      <c r="D70" s="118" t="s">
        <v>821</v>
      </c>
      <c r="E70" s="118" t="s">
        <v>755</v>
      </c>
      <c r="F70" s="156" t="s">
        <v>212</v>
      </c>
      <c r="G70" s="157"/>
      <c r="H70" s="11" t="s">
        <v>754</v>
      </c>
      <c r="I70" s="14">
        <v>2.35</v>
      </c>
      <c r="J70" s="14"/>
      <c r="K70" s="109">
        <f t="shared" si="4"/>
        <v>35.25</v>
      </c>
      <c r="L70" s="115"/>
      <c r="N70" s="130">
        <v>2.35</v>
      </c>
      <c r="O70" s="130">
        <f t="shared" si="1"/>
        <v>-0.70499999999999996</v>
      </c>
      <c r="P70" s="131">
        <f t="shared" si="2"/>
        <v>1.645</v>
      </c>
      <c r="Q70" s="131">
        <f t="shared" si="3"/>
        <v>24.675000000000001</v>
      </c>
    </row>
    <row r="71" spans="1:17" ht="24">
      <c r="A71" s="114"/>
      <c r="B71" s="107">
        <v>75</v>
      </c>
      <c r="C71" s="10" t="s">
        <v>756</v>
      </c>
      <c r="D71" s="118" t="s">
        <v>822</v>
      </c>
      <c r="E71" s="118" t="s">
        <v>757</v>
      </c>
      <c r="F71" s="156"/>
      <c r="G71" s="157"/>
      <c r="H71" s="11" t="s">
        <v>758</v>
      </c>
      <c r="I71" s="14">
        <v>1.29</v>
      </c>
      <c r="J71" s="14"/>
      <c r="K71" s="109">
        <f t="shared" si="4"/>
        <v>96.75</v>
      </c>
      <c r="L71" s="115"/>
      <c r="N71" s="130">
        <v>1.29</v>
      </c>
      <c r="O71" s="130">
        <f t="shared" si="1"/>
        <v>-0.38700000000000001</v>
      </c>
      <c r="P71" s="131">
        <f t="shared" si="2"/>
        <v>0.90300000000000002</v>
      </c>
      <c r="Q71" s="131">
        <f t="shared" si="3"/>
        <v>67.725000000000009</v>
      </c>
    </row>
    <row r="72" spans="1:17" ht="24">
      <c r="A72" s="114"/>
      <c r="B72" s="107">
        <v>75</v>
      </c>
      <c r="C72" s="10" t="s">
        <v>756</v>
      </c>
      <c r="D72" s="118" t="s">
        <v>823</v>
      </c>
      <c r="E72" s="118" t="s">
        <v>298</v>
      </c>
      <c r="F72" s="156"/>
      <c r="G72" s="157"/>
      <c r="H72" s="11" t="s">
        <v>758</v>
      </c>
      <c r="I72" s="14">
        <v>1.44</v>
      </c>
      <c r="J72" s="14"/>
      <c r="K72" s="109">
        <f t="shared" si="4"/>
        <v>108</v>
      </c>
      <c r="L72" s="115"/>
      <c r="N72" s="130">
        <v>1.44</v>
      </c>
      <c r="O72" s="130">
        <f t="shared" si="1"/>
        <v>-0.432</v>
      </c>
      <c r="P72" s="131">
        <f t="shared" si="2"/>
        <v>1.008</v>
      </c>
      <c r="Q72" s="131">
        <f t="shared" si="3"/>
        <v>75.599999999999994</v>
      </c>
    </row>
    <row r="73" spans="1:17" ht="24">
      <c r="A73" s="114"/>
      <c r="B73" s="107">
        <v>10</v>
      </c>
      <c r="C73" s="10" t="s">
        <v>759</v>
      </c>
      <c r="D73" s="118" t="s">
        <v>824</v>
      </c>
      <c r="E73" s="118" t="s">
        <v>760</v>
      </c>
      <c r="F73" s="156" t="s">
        <v>213</v>
      </c>
      <c r="G73" s="157"/>
      <c r="H73" s="11" t="s">
        <v>761</v>
      </c>
      <c r="I73" s="14">
        <v>3.25</v>
      </c>
      <c r="J73" s="14"/>
      <c r="K73" s="109">
        <f t="shared" si="4"/>
        <v>32.5</v>
      </c>
      <c r="L73" s="115"/>
      <c r="N73" s="130">
        <v>3.25</v>
      </c>
      <c r="O73" s="130">
        <f t="shared" si="1"/>
        <v>-0.97499999999999998</v>
      </c>
      <c r="P73" s="131">
        <f t="shared" si="2"/>
        <v>2.2749999999999999</v>
      </c>
      <c r="Q73" s="131">
        <f t="shared" si="3"/>
        <v>22.75</v>
      </c>
    </row>
    <row r="74" spans="1:17" ht="24">
      <c r="A74" s="114"/>
      <c r="B74" s="107">
        <v>5</v>
      </c>
      <c r="C74" s="10" t="s">
        <v>759</v>
      </c>
      <c r="D74" s="118" t="s">
        <v>824</v>
      </c>
      <c r="E74" s="118" t="s">
        <v>760</v>
      </c>
      <c r="F74" s="156" t="s">
        <v>310</v>
      </c>
      <c r="G74" s="157"/>
      <c r="H74" s="11" t="s">
        <v>761</v>
      </c>
      <c r="I74" s="14">
        <v>3.25</v>
      </c>
      <c r="J74" s="14"/>
      <c r="K74" s="109">
        <f t="shared" si="4"/>
        <v>16.25</v>
      </c>
      <c r="L74" s="115"/>
      <c r="N74" s="130">
        <v>3.25</v>
      </c>
      <c r="O74" s="130">
        <f t="shared" si="1"/>
        <v>-0.97499999999999998</v>
      </c>
      <c r="P74" s="131">
        <f t="shared" si="2"/>
        <v>2.2749999999999999</v>
      </c>
      <c r="Q74" s="131">
        <f t="shared" si="3"/>
        <v>11.375</v>
      </c>
    </row>
    <row r="75" spans="1:17">
      <c r="A75" s="114"/>
      <c r="B75" s="107">
        <v>10</v>
      </c>
      <c r="C75" s="10" t="s">
        <v>762</v>
      </c>
      <c r="D75" s="118" t="s">
        <v>825</v>
      </c>
      <c r="E75" s="118" t="s">
        <v>755</v>
      </c>
      <c r="F75" s="156" t="s">
        <v>763</v>
      </c>
      <c r="G75" s="157"/>
      <c r="H75" s="11" t="s">
        <v>764</v>
      </c>
      <c r="I75" s="14">
        <v>1.05</v>
      </c>
      <c r="J75" s="14"/>
      <c r="K75" s="109">
        <f t="shared" si="4"/>
        <v>10.5</v>
      </c>
      <c r="L75" s="115"/>
      <c r="N75" s="130">
        <v>1.05</v>
      </c>
      <c r="O75" s="130">
        <f t="shared" si="1"/>
        <v>-0.315</v>
      </c>
      <c r="P75" s="131">
        <f t="shared" si="2"/>
        <v>0.7350000000000001</v>
      </c>
      <c r="Q75" s="131">
        <f t="shared" si="3"/>
        <v>7.3500000000000014</v>
      </c>
    </row>
    <row r="76" spans="1:17">
      <c r="A76" s="114"/>
      <c r="B76" s="107">
        <v>10</v>
      </c>
      <c r="C76" s="10" t="s">
        <v>762</v>
      </c>
      <c r="D76" s="118" t="s">
        <v>825</v>
      </c>
      <c r="E76" s="118" t="s">
        <v>755</v>
      </c>
      <c r="F76" s="156" t="s">
        <v>641</v>
      </c>
      <c r="G76" s="157"/>
      <c r="H76" s="11" t="s">
        <v>764</v>
      </c>
      <c r="I76" s="14">
        <v>1.05</v>
      </c>
      <c r="J76" s="14"/>
      <c r="K76" s="109">
        <f t="shared" si="4"/>
        <v>10.5</v>
      </c>
      <c r="L76" s="115"/>
      <c r="N76" s="130">
        <v>1.05</v>
      </c>
      <c r="O76" s="130">
        <f t="shared" si="1"/>
        <v>-0.315</v>
      </c>
      <c r="P76" s="131">
        <f t="shared" si="2"/>
        <v>0.7350000000000001</v>
      </c>
      <c r="Q76" s="131">
        <f t="shared" si="3"/>
        <v>7.3500000000000014</v>
      </c>
    </row>
    <row r="77" spans="1:17">
      <c r="A77" s="114"/>
      <c r="B77" s="107">
        <v>30</v>
      </c>
      <c r="C77" s="10" t="s">
        <v>762</v>
      </c>
      <c r="D77" s="118" t="s">
        <v>825</v>
      </c>
      <c r="E77" s="118" t="s">
        <v>755</v>
      </c>
      <c r="F77" s="156" t="s">
        <v>765</v>
      </c>
      <c r="G77" s="157"/>
      <c r="H77" s="11" t="s">
        <v>764</v>
      </c>
      <c r="I77" s="14">
        <v>1.05</v>
      </c>
      <c r="J77" s="14"/>
      <c r="K77" s="109">
        <f t="shared" si="4"/>
        <v>31.5</v>
      </c>
      <c r="L77" s="115"/>
      <c r="N77" s="130">
        <v>1.05</v>
      </c>
      <c r="O77" s="130">
        <f t="shared" si="1"/>
        <v>-0.315</v>
      </c>
      <c r="P77" s="131">
        <f t="shared" si="2"/>
        <v>0.7350000000000001</v>
      </c>
      <c r="Q77" s="131">
        <f t="shared" si="3"/>
        <v>22.050000000000004</v>
      </c>
    </row>
    <row r="78" spans="1:17">
      <c r="A78" s="114"/>
      <c r="B78" s="107">
        <v>40</v>
      </c>
      <c r="C78" s="10" t="s">
        <v>762</v>
      </c>
      <c r="D78" s="118" t="s">
        <v>825</v>
      </c>
      <c r="E78" s="118" t="s">
        <v>755</v>
      </c>
      <c r="F78" s="156" t="s">
        <v>766</v>
      </c>
      <c r="G78" s="157"/>
      <c r="H78" s="11" t="s">
        <v>764</v>
      </c>
      <c r="I78" s="14">
        <v>1.05</v>
      </c>
      <c r="J78" s="14"/>
      <c r="K78" s="109">
        <f t="shared" si="4"/>
        <v>42</v>
      </c>
      <c r="L78" s="115"/>
      <c r="N78" s="130">
        <v>1.05</v>
      </c>
      <c r="O78" s="130">
        <f t="shared" si="1"/>
        <v>-0.315</v>
      </c>
      <c r="P78" s="131">
        <f t="shared" si="2"/>
        <v>0.7350000000000001</v>
      </c>
      <c r="Q78" s="131">
        <f t="shared" si="3"/>
        <v>29.400000000000006</v>
      </c>
    </row>
    <row r="79" spans="1:17">
      <c r="A79" s="114"/>
      <c r="B79" s="107">
        <v>10</v>
      </c>
      <c r="C79" s="10" t="s">
        <v>762</v>
      </c>
      <c r="D79" s="118" t="s">
        <v>825</v>
      </c>
      <c r="E79" s="118" t="s">
        <v>755</v>
      </c>
      <c r="F79" s="156" t="s">
        <v>767</v>
      </c>
      <c r="G79" s="157"/>
      <c r="H79" s="11" t="s">
        <v>764</v>
      </c>
      <c r="I79" s="14">
        <v>1.05</v>
      </c>
      <c r="J79" s="14"/>
      <c r="K79" s="109">
        <f t="shared" si="4"/>
        <v>10.5</v>
      </c>
      <c r="L79" s="115"/>
      <c r="N79" s="130">
        <v>1.05</v>
      </c>
      <c r="O79" s="130">
        <f t="shared" si="1"/>
        <v>-0.315</v>
      </c>
      <c r="P79" s="131">
        <f t="shared" si="2"/>
        <v>0.7350000000000001</v>
      </c>
      <c r="Q79" s="131">
        <f t="shared" si="3"/>
        <v>7.3500000000000014</v>
      </c>
    </row>
    <row r="80" spans="1:17">
      <c r="A80" s="114"/>
      <c r="B80" s="107">
        <v>25</v>
      </c>
      <c r="C80" s="10" t="s">
        <v>768</v>
      </c>
      <c r="D80" s="118" t="s">
        <v>826</v>
      </c>
      <c r="E80" s="118" t="s">
        <v>755</v>
      </c>
      <c r="F80" s="156" t="s">
        <v>107</v>
      </c>
      <c r="G80" s="157"/>
      <c r="H80" s="11" t="s">
        <v>769</v>
      </c>
      <c r="I80" s="14">
        <v>2.44</v>
      </c>
      <c r="J80" s="14"/>
      <c r="K80" s="109">
        <f t="shared" si="4"/>
        <v>61</v>
      </c>
      <c r="L80" s="115"/>
      <c r="N80" s="130">
        <v>2.44</v>
      </c>
      <c r="O80" s="130">
        <f t="shared" si="1"/>
        <v>-0.73199999999999998</v>
      </c>
      <c r="P80" s="131">
        <f t="shared" si="2"/>
        <v>1.708</v>
      </c>
      <c r="Q80" s="131">
        <f t="shared" si="3"/>
        <v>42.699999999999996</v>
      </c>
    </row>
    <row r="81" spans="1:17">
      <c r="A81" s="114"/>
      <c r="B81" s="107">
        <v>5</v>
      </c>
      <c r="C81" s="10" t="s">
        <v>768</v>
      </c>
      <c r="D81" s="118" t="s">
        <v>826</v>
      </c>
      <c r="E81" s="118" t="s">
        <v>755</v>
      </c>
      <c r="F81" s="156" t="s">
        <v>263</v>
      </c>
      <c r="G81" s="157"/>
      <c r="H81" s="11" t="s">
        <v>769</v>
      </c>
      <c r="I81" s="14">
        <v>2.44</v>
      </c>
      <c r="J81" s="14"/>
      <c r="K81" s="109">
        <f t="shared" si="4"/>
        <v>12.2</v>
      </c>
      <c r="L81" s="115"/>
      <c r="N81" s="130">
        <v>2.44</v>
      </c>
      <c r="O81" s="130">
        <f t="shared" si="1"/>
        <v>-0.73199999999999998</v>
      </c>
      <c r="P81" s="131">
        <f t="shared" si="2"/>
        <v>1.708</v>
      </c>
      <c r="Q81" s="131">
        <f t="shared" si="3"/>
        <v>8.5399999999999991</v>
      </c>
    </row>
    <row r="82" spans="1:17">
      <c r="A82" s="114"/>
      <c r="B82" s="107">
        <v>10</v>
      </c>
      <c r="C82" s="10" t="s">
        <v>768</v>
      </c>
      <c r="D82" s="118" t="s">
        <v>826</v>
      </c>
      <c r="E82" s="118" t="s">
        <v>755</v>
      </c>
      <c r="F82" s="156" t="s">
        <v>214</v>
      </c>
      <c r="G82" s="157"/>
      <c r="H82" s="11" t="s">
        <v>769</v>
      </c>
      <c r="I82" s="14">
        <v>2.44</v>
      </c>
      <c r="J82" s="14"/>
      <c r="K82" s="109">
        <f t="shared" si="4"/>
        <v>24.4</v>
      </c>
      <c r="L82" s="115"/>
      <c r="N82" s="130">
        <v>2.44</v>
      </c>
      <c r="O82" s="130">
        <f t="shared" si="1"/>
        <v>-0.73199999999999998</v>
      </c>
      <c r="P82" s="131">
        <f t="shared" si="2"/>
        <v>1.708</v>
      </c>
      <c r="Q82" s="131">
        <f t="shared" si="3"/>
        <v>17.079999999999998</v>
      </c>
    </row>
    <row r="83" spans="1:17">
      <c r="A83" s="114"/>
      <c r="B83" s="107">
        <v>10</v>
      </c>
      <c r="C83" s="10" t="s">
        <v>768</v>
      </c>
      <c r="D83" s="118" t="s">
        <v>826</v>
      </c>
      <c r="E83" s="118" t="s">
        <v>755</v>
      </c>
      <c r="F83" s="156" t="s">
        <v>310</v>
      </c>
      <c r="G83" s="157"/>
      <c r="H83" s="11" t="s">
        <v>769</v>
      </c>
      <c r="I83" s="14">
        <v>2.44</v>
      </c>
      <c r="J83" s="14"/>
      <c r="K83" s="109">
        <f t="shared" si="4"/>
        <v>24.4</v>
      </c>
      <c r="L83" s="115"/>
      <c r="N83" s="130">
        <v>2.44</v>
      </c>
      <c r="O83" s="130">
        <f t="shared" si="1"/>
        <v>-0.73199999999999998</v>
      </c>
      <c r="P83" s="131">
        <f t="shared" si="2"/>
        <v>1.708</v>
      </c>
      <c r="Q83" s="131">
        <f t="shared" si="3"/>
        <v>17.079999999999998</v>
      </c>
    </row>
    <row r="84" spans="1:17" ht="24">
      <c r="A84" s="114"/>
      <c r="B84" s="107">
        <v>125</v>
      </c>
      <c r="C84" s="10" t="s">
        <v>770</v>
      </c>
      <c r="D84" s="118" t="s">
        <v>827</v>
      </c>
      <c r="E84" s="118" t="s">
        <v>26</v>
      </c>
      <c r="F84" s="156"/>
      <c r="G84" s="157"/>
      <c r="H84" s="11" t="s">
        <v>771</v>
      </c>
      <c r="I84" s="14">
        <v>1.88</v>
      </c>
      <c r="J84" s="14"/>
      <c r="K84" s="109">
        <f t="shared" si="4"/>
        <v>235</v>
      </c>
      <c r="L84" s="115"/>
      <c r="N84" s="130">
        <v>1.88</v>
      </c>
      <c r="O84" s="130">
        <f t="shared" si="1"/>
        <v>-0.56399999999999995</v>
      </c>
      <c r="P84" s="131">
        <f t="shared" si="2"/>
        <v>1.3159999999999998</v>
      </c>
      <c r="Q84" s="131">
        <f t="shared" si="3"/>
        <v>164.49999999999997</v>
      </c>
    </row>
    <row r="85" spans="1:17">
      <c r="A85" s="114"/>
      <c r="B85" s="107">
        <v>2</v>
      </c>
      <c r="C85" s="10" t="s">
        <v>772</v>
      </c>
      <c r="D85" s="118" t="s">
        <v>772</v>
      </c>
      <c r="E85" s="118" t="s">
        <v>23</v>
      </c>
      <c r="F85" s="156" t="s">
        <v>107</v>
      </c>
      <c r="G85" s="157"/>
      <c r="H85" s="11" t="s">
        <v>773</v>
      </c>
      <c r="I85" s="14">
        <v>0.64</v>
      </c>
      <c r="J85" s="14"/>
      <c r="K85" s="109">
        <f t="shared" si="4"/>
        <v>1.28</v>
      </c>
      <c r="L85" s="115"/>
      <c r="N85" s="130">
        <v>0.64</v>
      </c>
      <c r="O85" s="130">
        <f t="shared" si="1"/>
        <v>-0.192</v>
      </c>
      <c r="P85" s="131">
        <f t="shared" si="2"/>
        <v>0.44800000000000001</v>
      </c>
      <c r="Q85" s="131">
        <f t="shared" si="3"/>
        <v>0.89600000000000002</v>
      </c>
    </row>
    <row r="86" spans="1:17">
      <c r="A86" s="114"/>
      <c r="B86" s="107">
        <v>3</v>
      </c>
      <c r="C86" s="10" t="s">
        <v>772</v>
      </c>
      <c r="D86" s="118" t="s">
        <v>772</v>
      </c>
      <c r="E86" s="118" t="s">
        <v>23</v>
      </c>
      <c r="F86" s="156" t="s">
        <v>747</v>
      </c>
      <c r="G86" s="157"/>
      <c r="H86" s="11" t="s">
        <v>773</v>
      </c>
      <c r="I86" s="14">
        <v>0.64</v>
      </c>
      <c r="J86" s="14"/>
      <c r="K86" s="109">
        <f t="shared" ref="K86:K117" si="5">I86*B86</f>
        <v>1.92</v>
      </c>
      <c r="L86" s="115"/>
      <c r="N86" s="130">
        <v>0.64</v>
      </c>
      <c r="O86" s="130">
        <f t="shared" si="1"/>
        <v>-0.192</v>
      </c>
      <c r="P86" s="131">
        <f t="shared" si="2"/>
        <v>0.44800000000000001</v>
      </c>
      <c r="Q86" s="131">
        <f t="shared" si="3"/>
        <v>1.3440000000000001</v>
      </c>
    </row>
    <row r="87" spans="1:17">
      <c r="A87" s="114"/>
      <c r="B87" s="107">
        <v>3</v>
      </c>
      <c r="C87" s="10" t="s">
        <v>772</v>
      </c>
      <c r="D87" s="118" t="s">
        <v>772</v>
      </c>
      <c r="E87" s="118" t="s">
        <v>25</v>
      </c>
      <c r="F87" s="156" t="s">
        <v>107</v>
      </c>
      <c r="G87" s="157"/>
      <c r="H87" s="11" t="s">
        <v>773</v>
      </c>
      <c r="I87" s="14">
        <v>0.64</v>
      </c>
      <c r="J87" s="14"/>
      <c r="K87" s="109">
        <f t="shared" si="5"/>
        <v>1.92</v>
      </c>
      <c r="L87" s="115"/>
      <c r="N87" s="130">
        <v>0.64</v>
      </c>
      <c r="O87" s="130">
        <f t="shared" ref="O87:O150" si="6">N87*-0.3</f>
        <v>-0.192</v>
      </c>
      <c r="P87" s="131">
        <f t="shared" ref="P87:P150" si="7">N87+O87</f>
        <v>0.44800000000000001</v>
      </c>
      <c r="Q87" s="131">
        <f t="shared" ref="Q87:Q150" si="8">P87*B87</f>
        <v>1.3440000000000001</v>
      </c>
    </row>
    <row r="88" spans="1:17">
      <c r="A88" s="114"/>
      <c r="B88" s="107">
        <v>3</v>
      </c>
      <c r="C88" s="10" t="s">
        <v>772</v>
      </c>
      <c r="D88" s="118" t="s">
        <v>772</v>
      </c>
      <c r="E88" s="118" t="s">
        <v>25</v>
      </c>
      <c r="F88" s="156" t="s">
        <v>210</v>
      </c>
      <c r="G88" s="157"/>
      <c r="H88" s="11" t="s">
        <v>773</v>
      </c>
      <c r="I88" s="14">
        <v>0.64</v>
      </c>
      <c r="J88" s="14"/>
      <c r="K88" s="109">
        <f t="shared" si="5"/>
        <v>1.92</v>
      </c>
      <c r="L88" s="115"/>
      <c r="N88" s="130">
        <v>0.64</v>
      </c>
      <c r="O88" s="130">
        <f t="shared" si="6"/>
        <v>-0.192</v>
      </c>
      <c r="P88" s="131">
        <f t="shared" si="7"/>
        <v>0.44800000000000001</v>
      </c>
      <c r="Q88" s="131">
        <f t="shared" si="8"/>
        <v>1.3440000000000001</v>
      </c>
    </row>
    <row r="89" spans="1:17">
      <c r="A89" s="114"/>
      <c r="B89" s="107">
        <v>3</v>
      </c>
      <c r="C89" s="10" t="s">
        <v>772</v>
      </c>
      <c r="D89" s="118" t="s">
        <v>772</v>
      </c>
      <c r="E89" s="118" t="s">
        <v>25</v>
      </c>
      <c r="F89" s="156" t="s">
        <v>746</v>
      </c>
      <c r="G89" s="157"/>
      <c r="H89" s="11" t="s">
        <v>773</v>
      </c>
      <c r="I89" s="14">
        <v>0.64</v>
      </c>
      <c r="J89" s="14"/>
      <c r="K89" s="109">
        <f t="shared" si="5"/>
        <v>1.92</v>
      </c>
      <c r="L89" s="115"/>
      <c r="N89" s="130">
        <v>0.64</v>
      </c>
      <c r="O89" s="130">
        <f t="shared" si="6"/>
        <v>-0.192</v>
      </c>
      <c r="P89" s="131">
        <f t="shared" si="7"/>
        <v>0.44800000000000001</v>
      </c>
      <c r="Q89" s="131">
        <f t="shared" si="8"/>
        <v>1.3440000000000001</v>
      </c>
    </row>
    <row r="90" spans="1:17">
      <c r="A90" s="114"/>
      <c r="B90" s="107">
        <v>3</v>
      </c>
      <c r="C90" s="10" t="s">
        <v>772</v>
      </c>
      <c r="D90" s="118" t="s">
        <v>772</v>
      </c>
      <c r="E90" s="118" t="s">
        <v>25</v>
      </c>
      <c r="F90" s="156" t="s">
        <v>747</v>
      </c>
      <c r="G90" s="157"/>
      <c r="H90" s="11" t="s">
        <v>773</v>
      </c>
      <c r="I90" s="14">
        <v>0.64</v>
      </c>
      <c r="J90" s="14"/>
      <c r="K90" s="109">
        <f t="shared" si="5"/>
        <v>1.92</v>
      </c>
      <c r="L90" s="115"/>
      <c r="N90" s="130">
        <v>0.64</v>
      </c>
      <c r="O90" s="130">
        <f t="shared" si="6"/>
        <v>-0.192</v>
      </c>
      <c r="P90" s="131">
        <f t="shared" si="7"/>
        <v>0.44800000000000001</v>
      </c>
      <c r="Q90" s="131">
        <f t="shared" si="8"/>
        <v>1.3440000000000001</v>
      </c>
    </row>
    <row r="91" spans="1:17">
      <c r="A91" s="114"/>
      <c r="B91" s="107">
        <v>3</v>
      </c>
      <c r="C91" s="10" t="s">
        <v>772</v>
      </c>
      <c r="D91" s="118" t="s">
        <v>772</v>
      </c>
      <c r="E91" s="118" t="s">
        <v>25</v>
      </c>
      <c r="F91" s="156" t="s">
        <v>748</v>
      </c>
      <c r="G91" s="157"/>
      <c r="H91" s="11" t="s">
        <v>773</v>
      </c>
      <c r="I91" s="14">
        <v>0.64</v>
      </c>
      <c r="J91" s="14"/>
      <c r="K91" s="109">
        <f t="shared" si="5"/>
        <v>1.92</v>
      </c>
      <c r="L91" s="115"/>
      <c r="N91" s="130">
        <v>0.64</v>
      </c>
      <c r="O91" s="130">
        <f t="shared" si="6"/>
        <v>-0.192</v>
      </c>
      <c r="P91" s="131">
        <f t="shared" si="7"/>
        <v>0.44800000000000001</v>
      </c>
      <c r="Q91" s="131">
        <f t="shared" si="8"/>
        <v>1.3440000000000001</v>
      </c>
    </row>
    <row r="92" spans="1:17">
      <c r="A92" s="114"/>
      <c r="B92" s="107">
        <v>5</v>
      </c>
      <c r="C92" s="10" t="s">
        <v>772</v>
      </c>
      <c r="D92" s="118" t="s">
        <v>772</v>
      </c>
      <c r="E92" s="118" t="s">
        <v>26</v>
      </c>
      <c r="F92" s="156" t="s">
        <v>107</v>
      </c>
      <c r="G92" s="157"/>
      <c r="H92" s="11" t="s">
        <v>773</v>
      </c>
      <c r="I92" s="14">
        <v>0.64</v>
      </c>
      <c r="J92" s="14"/>
      <c r="K92" s="109">
        <f t="shared" si="5"/>
        <v>3.2</v>
      </c>
      <c r="L92" s="115"/>
      <c r="N92" s="130">
        <v>0.64</v>
      </c>
      <c r="O92" s="130">
        <f t="shared" si="6"/>
        <v>-0.192</v>
      </c>
      <c r="P92" s="131">
        <f t="shared" si="7"/>
        <v>0.44800000000000001</v>
      </c>
      <c r="Q92" s="131">
        <f t="shared" si="8"/>
        <v>2.2400000000000002</v>
      </c>
    </row>
    <row r="93" spans="1:17" ht="24">
      <c r="A93" s="114"/>
      <c r="B93" s="107">
        <v>3</v>
      </c>
      <c r="C93" s="10" t="s">
        <v>592</v>
      </c>
      <c r="D93" s="118" t="s">
        <v>592</v>
      </c>
      <c r="E93" s="118" t="s">
        <v>25</v>
      </c>
      <c r="F93" s="156" t="s">
        <v>107</v>
      </c>
      <c r="G93" s="157"/>
      <c r="H93" s="11" t="s">
        <v>594</v>
      </c>
      <c r="I93" s="14">
        <v>0.56000000000000005</v>
      </c>
      <c r="J93" s="14"/>
      <c r="K93" s="109">
        <f t="shared" si="5"/>
        <v>1.6800000000000002</v>
      </c>
      <c r="L93" s="115"/>
      <c r="N93" s="130">
        <v>0.56000000000000005</v>
      </c>
      <c r="O93" s="130">
        <f t="shared" si="6"/>
        <v>-0.16800000000000001</v>
      </c>
      <c r="P93" s="131">
        <f t="shared" si="7"/>
        <v>0.39200000000000002</v>
      </c>
      <c r="Q93" s="131">
        <f t="shared" si="8"/>
        <v>1.1760000000000002</v>
      </c>
    </row>
    <row r="94" spans="1:17" ht="24">
      <c r="A94" s="114"/>
      <c r="B94" s="107">
        <v>3</v>
      </c>
      <c r="C94" s="10" t="s">
        <v>592</v>
      </c>
      <c r="D94" s="118" t="s">
        <v>592</v>
      </c>
      <c r="E94" s="118" t="s">
        <v>25</v>
      </c>
      <c r="F94" s="156" t="s">
        <v>210</v>
      </c>
      <c r="G94" s="157"/>
      <c r="H94" s="11" t="s">
        <v>594</v>
      </c>
      <c r="I94" s="14">
        <v>0.56000000000000005</v>
      </c>
      <c r="J94" s="14"/>
      <c r="K94" s="109">
        <f t="shared" si="5"/>
        <v>1.6800000000000002</v>
      </c>
      <c r="L94" s="115"/>
      <c r="N94" s="130">
        <v>0.56000000000000005</v>
      </c>
      <c r="O94" s="130">
        <f t="shared" si="6"/>
        <v>-0.16800000000000001</v>
      </c>
      <c r="P94" s="131">
        <f t="shared" si="7"/>
        <v>0.39200000000000002</v>
      </c>
      <c r="Q94" s="131">
        <f t="shared" si="8"/>
        <v>1.1760000000000002</v>
      </c>
    </row>
    <row r="95" spans="1:17" ht="24">
      <c r="A95" s="114"/>
      <c r="B95" s="107">
        <v>3</v>
      </c>
      <c r="C95" s="10" t="s">
        <v>592</v>
      </c>
      <c r="D95" s="118" t="s">
        <v>592</v>
      </c>
      <c r="E95" s="118" t="s">
        <v>25</v>
      </c>
      <c r="F95" s="156" t="s">
        <v>212</v>
      </c>
      <c r="G95" s="157"/>
      <c r="H95" s="11" t="s">
        <v>594</v>
      </c>
      <c r="I95" s="14">
        <v>0.56000000000000005</v>
      </c>
      <c r="J95" s="14"/>
      <c r="K95" s="109">
        <f t="shared" si="5"/>
        <v>1.6800000000000002</v>
      </c>
      <c r="L95" s="115"/>
      <c r="N95" s="130">
        <v>0.56000000000000005</v>
      </c>
      <c r="O95" s="130">
        <f t="shared" si="6"/>
        <v>-0.16800000000000001</v>
      </c>
      <c r="P95" s="131">
        <f t="shared" si="7"/>
        <v>0.39200000000000002</v>
      </c>
      <c r="Q95" s="131">
        <f t="shared" si="8"/>
        <v>1.1760000000000002</v>
      </c>
    </row>
    <row r="96" spans="1:17" ht="24">
      <c r="A96" s="114"/>
      <c r="B96" s="107">
        <v>3</v>
      </c>
      <c r="C96" s="10" t="s">
        <v>592</v>
      </c>
      <c r="D96" s="118" t="s">
        <v>592</v>
      </c>
      <c r="E96" s="118" t="s">
        <v>25</v>
      </c>
      <c r="F96" s="156" t="s">
        <v>213</v>
      </c>
      <c r="G96" s="157"/>
      <c r="H96" s="11" t="s">
        <v>594</v>
      </c>
      <c r="I96" s="14">
        <v>0.56000000000000005</v>
      </c>
      <c r="J96" s="14"/>
      <c r="K96" s="109">
        <f t="shared" si="5"/>
        <v>1.6800000000000002</v>
      </c>
      <c r="L96" s="115"/>
      <c r="N96" s="130">
        <v>0.56000000000000005</v>
      </c>
      <c r="O96" s="130">
        <f t="shared" si="6"/>
        <v>-0.16800000000000001</v>
      </c>
      <c r="P96" s="131">
        <f t="shared" si="7"/>
        <v>0.39200000000000002</v>
      </c>
      <c r="Q96" s="131">
        <f t="shared" si="8"/>
        <v>1.1760000000000002</v>
      </c>
    </row>
    <row r="97" spans="1:17" ht="24">
      <c r="A97" s="114"/>
      <c r="B97" s="107">
        <v>3</v>
      </c>
      <c r="C97" s="10" t="s">
        <v>592</v>
      </c>
      <c r="D97" s="118" t="s">
        <v>592</v>
      </c>
      <c r="E97" s="118" t="s">
        <v>25</v>
      </c>
      <c r="F97" s="156" t="s">
        <v>263</v>
      </c>
      <c r="G97" s="157"/>
      <c r="H97" s="11" t="s">
        <v>594</v>
      </c>
      <c r="I97" s="14">
        <v>0.56000000000000005</v>
      </c>
      <c r="J97" s="14"/>
      <c r="K97" s="109">
        <f t="shared" si="5"/>
        <v>1.6800000000000002</v>
      </c>
      <c r="L97" s="115"/>
      <c r="N97" s="130">
        <v>0.56000000000000005</v>
      </c>
      <c r="O97" s="130">
        <f t="shared" si="6"/>
        <v>-0.16800000000000001</v>
      </c>
      <c r="P97" s="131">
        <f t="shared" si="7"/>
        <v>0.39200000000000002</v>
      </c>
      <c r="Q97" s="131">
        <f t="shared" si="8"/>
        <v>1.1760000000000002</v>
      </c>
    </row>
    <row r="98" spans="1:17" ht="24">
      <c r="A98" s="114"/>
      <c r="B98" s="107">
        <v>3</v>
      </c>
      <c r="C98" s="10" t="s">
        <v>592</v>
      </c>
      <c r="D98" s="118" t="s">
        <v>592</v>
      </c>
      <c r="E98" s="118" t="s">
        <v>25</v>
      </c>
      <c r="F98" s="156" t="s">
        <v>214</v>
      </c>
      <c r="G98" s="157"/>
      <c r="H98" s="11" t="s">
        <v>594</v>
      </c>
      <c r="I98" s="14">
        <v>0.56000000000000005</v>
      </c>
      <c r="J98" s="14"/>
      <c r="K98" s="109">
        <f t="shared" si="5"/>
        <v>1.6800000000000002</v>
      </c>
      <c r="L98" s="115"/>
      <c r="N98" s="130">
        <v>0.56000000000000005</v>
      </c>
      <c r="O98" s="130">
        <f t="shared" si="6"/>
        <v>-0.16800000000000001</v>
      </c>
      <c r="P98" s="131">
        <f t="shared" si="7"/>
        <v>0.39200000000000002</v>
      </c>
      <c r="Q98" s="131">
        <f t="shared" si="8"/>
        <v>1.1760000000000002</v>
      </c>
    </row>
    <row r="99" spans="1:17" ht="24">
      <c r="A99" s="114"/>
      <c r="B99" s="107">
        <v>3</v>
      </c>
      <c r="C99" s="10" t="s">
        <v>592</v>
      </c>
      <c r="D99" s="118" t="s">
        <v>592</v>
      </c>
      <c r="E99" s="118" t="s">
        <v>25</v>
      </c>
      <c r="F99" s="156" t="s">
        <v>265</v>
      </c>
      <c r="G99" s="157"/>
      <c r="H99" s="11" t="s">
        <v>594</v>
      </c>
      <c r="I99" s="14">
        <v>0.56000000000000005</v>
      </c>
      <c r="J99" s="14"/>
      <c r="K99" s="109">
        <f t="shared" si="5"/>
        <v>1.6800000000000002</v>
      </c>
      <c r="L99" s="115"/>
      <c r="N99" s="130">
        <v>0.56000000000000005</v>
      </c>
      <c r="O99" s="130">
        <f t="shared" si="6"/>
        <v>-0.16800000000000001</v>
      </c>
      <c r="P99" s="131">
        <f t="shared" si="7"/>
        <v>0.39200000000000002</v>
      </c>
      <c r="Q99" s="131">
        <f t="shared" si="8"/>
        <v>1.1760000000000002</v>
      </c>
    </row>
    <row r="100" spans="1:17" ht="24">
      <c r="A100" s="114"/>
      <c r="B100" s="107">
        <v>3</v>
      </c>
      <c r="C100" s="10" t="s">
        <v>592</v>
      </c>
      <c r="D100" s="118" t="s">
        <v>592</v>
      </c>
      <c r="E100" s="118" t="s">
        <v>25</v>
      </c>
      <c r="F100" s="156" t="s">
        <v>310</v>
      </c>
      <c r="G100" s="157"/>
      <c r="H100" s="11" t="s">
        <v>594</v>
      </c>
      <c r="I100" s="14">
        <v>0.56000000000000005</v>
      </c>
      <c r="J100" s="14"/>
      <c r="K100" s="109">
        <f t="shared" si="5"/>
        <v>1.6800000000000002</v>
      </c>
      <c r="L100" s="115"/>
      <c r="N100" s="130">
        <v>0.56000000000000005</v>
      </c>
      <c r="O100" s="130">
        <f t="shared" si="6"/>
        <v>-0.16800000000000001</v>
      </c>
      <c r="P100" s="131">
        <f t="shared" si="7"/>
        <v>0.39200000000000002</v>
      </c>
      <c r="Q100" s="131">
        <f t="shared" si="8"/>
        <v>1.1760000000000002</v>
      </c>
    </row>
    <row r="101" spans="1:17" ht="24">
      <c r="A101" s="114"/>
      <c r="B101" s="107">
        <v>3</v>
      </c>
      <c r="C101" s="10" t="s">
        <v>592</v>
      </c>
      <c r="D101" s="118" t="s">
        <v>592</v>
      </c>
      <c r="E101" s="118" t="s">
        <v>25</v>
      </c>
      <c r="F101" s="156" t="s">
        <v>270</v>
      </c>
      <c r="G101" s="157"/>
      <c r="H101" s="11" t="s">
        <v>594</v>
      </c>
      <c r="I101" s="14">
        <v>0.56000000000000005</v>
      </c>
      <c r="J101" s="14"/>
      <c r="K101" s="109">
        <f t="shared" si="5"/>
        <v>1.6800000000000002</v>
      </c>
      <c r="L101" s="115"/>
      <c r="N101" s="130">
        <v>0.56000000000000005</v>
      </c>
      <c r="O101" s="130">
        <f t="shared" si="6"/>
        <v>-0.16800000000000001</v>
      </c>
      <c r="P101" s="131">
        <f t="shared" si="7"/>
        <v>0.39200000000000002</v>
      </c>
      <c r="Q101" s="131">
        <f t="shared" si="8"/>
        <v>1.1760000000000002</v>
      </c>
    </row>
    <row r="102" spans="1:17" ht="24">
      <c r="A102" s="114"/>
      <c r="B102" s="107">
        <v>3</v>
      </c>
      <c r="C102" s="10" t="s">
        <v>592</v>
      </c>
      <c r="D102" s="118" t="s">
        <v>592</v>
      </c>
      <c r="E102" s="118" t="s">
        <v>25</v>
      </c>
      <c r="F102" s="156" t="s">
        <v>311</v>
      </c>
      <c r="G102" s="157"/>
      <c r="H102" s="11" t="s">
        <v>594</v>
      </c>
      <c r="I102" s="14">
        <v>0.56000000000000005</v>
      </c>
      <c r="J102" s="14"/>
      <c r="K102" s="109">
        <f t="shared" si="5"/>
        <v>1.6800000000000002</v>
      </c>
      <c r="L102" s="115"/>
      <c r="N102" s="130">
        <v>0.56000000000000005</v>
      </c>
      <c r="O102" s="130">
        <f t="shared" si="6"/>
        <v>-0.16800000000000001</v>
      </c>
      <c r="P102" s="131">
        <f t="shared" si="7"/>
        <v>0.39200000000000002</v>
      </c>
      <c r="Q102" s="131">
        <f t="shared" si="8"/>
        <v>1.1760000000000002</v>
      </c>
    </row>
    <row r="103" spans="1:17" ht="24">
      <c r="A103" s="114"/>
      <c r="B103" s="107">
        <v>7</v>
      </c>
      <c r="C103" s="10" t="s">
        <v>774</v>
      </c>
      <c r="D103" s="118" t="s">
        <v>774</v>
      </c>
      <c r="E103" s="118" t="s">
        <v>23</v>
      </c>
      <c r="F103" s="156" t="s">
        <v>673</v>
      </c>
      <c r="G103" s="157"/>
      <c r="H103" s="11" t="s">
        <v>775</v>
      </c>
      <c r="I103" s="14">
        <v>0.96</v>
      </c>
      <c r="J103" s="14"/>
      <c r="K103" s="109">
        <f t="shared" si="5"/>
        <v>6.72</v>
      </c>
      <c r="L103" s="115"/>
      <c r="N103" s="130">
        <v>0.96</v>
      </c>
      <c r="O103" s="130">
        <f t="shared" si="6"/>
        <v>-0.28799999999999998</v>
      </c>
      <c r="P103" s="131">
        <f t="shared" si="7"/>
        <v>0.67199999999999993</v>
      </c>
      <c r="Q103" s="131">
        <f t="shared" si="8"/>
        <v>4.7039999999999997</v>
      </c>
    </row>
    <row r="104" spans="1:17" ht="24">
      <c r="A104" s="114"/>
      <c r="B104" s="107">
        <v>7</v>
      </c>
      <c r="C104" s="10" t="s">
        <v>774</v>
      </c>
      <c r="D104" s="118" t="s">
        <v>774</v>
      </c>
      <c r="E104" s="118" t="s">
        <v>23</v>
      </c>
      <c r="F104" s="156" t="s">
        <v>271</v>
      </c>
      <c r="G104" s="157"/>
      <c r="H104" s="11" t="s">
        <v>775</v>
      </c>
      <c r="I104" s="14">
        <v>0.96</v>
      </c>
      <c r="J104" s="14"/>
      <c r="K104" s="109">
        <f t="shared" si="5"/>
        <v>6.72</v>
      </c>
      <c r="L104" s="115"/>
      <c r="N104" s="130">
        <v>0.96</v>
      </c>
      <c r="O104" s="130">
        <f t="shared" si="6"/>
        <v>-0.28799999999999998</v>
      </c>
      <c r="P104" s="131">
        <f t="shared" si="7"/>
        <v>0.67199999999999993</v>
      </c>
      <c r="Q104" s="131">
        <f t="shared" si="8"/>
        <v>4.7039999999999997</v>
      </c>
    </row>
    <row r="105" spans="1:17" ht="24">
      <c r="A105" s="114"/>
      <c r="B105" s="107">
        <v>20</v>
      </c>
      <c r="C105" s="10" t="s">
        <v>774</v>
      </c>
      <c r="D105" s="118" t="s">
        <v>774</v>
      </c>
      <c r="E105" s="118" t="s">
        <v>23</v>
      </c>
      <c r="F105" s="156" t="s">
        <v>272</v>
      </c>
      <c r="G105" s="157"/>
      <c r="H105" s="11" t="s">
        <v>775</v>
      </c>
      <c r="I105" s="14">
        <v>0.96</v>
      </c>
      <c r="J105" s="14"/>
      <c r="K105" s="109">
        <f t="shared" si="5"/>
        <v>19.2</v>
      </c>
      <c r="L105" s="115"/>
      <c r="N105" s="130">
        <v>0.96</v>
      </c>
      <c r="O105" s="130">
        <f t="shared" si="6"/>
        <v>-0.28799999999999998</v>
      </c>
      <c r="P105" s="131">
        <f t="shared" si="7"/>
        <v>0.67199999999999993</v>
      </c>
      <c r="Q105" s="131">
        <f t="shared" si="8"/>
        <v>13.439999999999998</v>
      </c>
    </row>
    <row r="106" spans="1:17" ht="24">
      <c r="A106" s="114"/>
      <c r="B106" s="107">
        <v>7</v>
      </c>
      <c r="C106" s="10" t="s">
        <v>774</v>
      </c>
      <c r="D106" s="118" t="s">
        <v>774</v>
      </c>
      <c r="E106" s="118" t="s">
        <v>23</v>
      </c>
      <c r="F106" s="156" t="s">
        <v>484</v>
      </c>
      <c r="G106" s="157"/>
      <c r="H106" s="11" t="s">
        <v>775</v>
      </c>
      <c r="I106" s="14">
        <v>0.96</v>
      </c>
      <c r="J106" s="14"/>
      <c r="K106" s="109">
        <f t="shared" si="5"/>
        <v>6.72</v>
      </c>
      <c r="L106" s="115"/>
      <c r="N106" s="130">
        <v>0.96</v>
      </c>
      <c r="O106" s="130">
        <f t="shared" si="6"/>
        <v>-0.28799999999999998</v>
      </c>
      <c r="P106" s="131">
        <f t="shared" si="7"/>
        <v>0.67199999999999993</v>
      </c>
      <c r="Q106" s="131">
        <f t="shared" si="8"/>
        <v>4.7039999999999997</v>
      </c>
    </row>
    <row r="107" spans="1:17" ht="24">
      <c r="A107" s="114"/>
      <c r="B107" s="107">
        <v>7</v>
      </c>
      <c r="C107" s="10" t="s">
        <v>774</v>
      </c>
      <c r="D107" s="118" t="s">
        <v>774</v>
      </c>
      <c r="E107" s="118" t="s">
        <v>23</v>
      </c>
      <c r="F107" s="156" t="s">
        <v>776</v>
      </c>
      <c r="G107" s="157"/>
      <c r="H107" s="11" t="s">
        <v>775</v>
      </c>
      <c r="I107" s="14">
        <v>0.96</v>
      </c>
      <c r="J107" s="14"/>
      <c r="K107" s="109">
        <f t="shared" si="5"/>
        <v>6.72</v>
      </c>
      <c r="L107" s="115"/>
      <c r="N107" s="130">
        <v>0.96</v>
      </c>
      <c r="O107" s="130">
        <f t="shared" si="6"/>
        <v>-0.28799999999999998</v>
      </c>
      <c r="P107" s="131">
        <f t="shared" si="7"/>
        <v>0.67199999999999993</v>
      </c>
      <c r="Q107" s="131">
        <f t="shared" si="8"/>
        <v>4.7039999999999997</v>
      </c>
    </row>
    <row r="108" spans="1:17" ht="24">
      <c r="A108" s="114"/>
      <c r="B108" s="107">
        <v>7</v>
      </c>
      <c r="C108" s="10" t="s">
        <v>774</v>
      </c>
      <c r="D108" s="118" t="s">
        <v>774</v>
      </c>
      <c r="E108" s="118" t="s">
        <v>23</v>
      </c>
      <c r="F108" s="156" t="s">
        <v>777</v>
      </c>
      <c r="G108" s="157"/>
      <c r="H108" s="11" t="s">
        <v>775</v>
      </c>
      <c r="I108" s="14">
        <v>0.96</v>
      </c>
      <c r="J108" s="14"/>
      <c r="K108" s="109">
        <f t="shared" si="5"/>
        <v>6.72</v>
      </c>
      <c r="L108" s="115"/>
      <c r="N108" s="130">
        <v>0.96</v>
      </c>
      <c r="O108" s="130">
        <f t="shared" si="6"/>
        <v>-0.28799999999999998</v>
      </c>
      <c r="P108" s="131">
        <f t="shared" si="7"/>
        <v>0.67199999999999993</v>
      </c>
      <c r="Q108" s="131">
        <f t="shared" si="8"/>
        <v>4.7039999999999997</v>
      </c>
    </row>
    <row r="109" spans="1:17" ht="24">
      <c r="A109" s="114"/>
      <c r="B109" s="107">
        <v>7</v>
      </c>
      <c r="C109" s="10" t="s">
        <v>774</v>
      </c>
      <c r="D109" s="118" t="s">
        <v>774</v>
      </c>
      <c r="E109" s="118" t="s">
        <v>23</v>
      </c>
      <c r="F109" s="156" t="s">
        <v>778</v>
      </c>
      <c r="G109" s="157"/>
      <c r="H109" s="11" t="s">
        <v>775</v>
      </c>
      <c r="I109" s="14">
        <v>0.96</v>
      </c>
      <c r="J109" s="14"/>
      <c r="K109" s="109">
        <f t="shared" si="5"/>
        <v>6.72</v>
      </c>
      <c r="L109" s="115"/>
      <c r="N109" s="130">
        <v>0.96</v>
      </c>
      <c r="O109" s="130">
        <f t="shared" si="6"/>
        <v>-0.28799999999999998</v>
      </c>
      <c r="P109" s="131">
        <f t="shared" si="7"/>
        <v>0.67199999999999993</v>
      </c>
      <c r="Q109" s="131">
        <f t="shared" si="8"/>
        <v>4.7039999999999997</v>
      </c>
    </row>
    <row r="110" spans="1:17" ht="24">
      <c r="A110" s="114"/>
      <c r="B110" s="107">
        <v>7</v>
      </c>
      <c r="C110" s="10" t="s">
        <v>774</v>
      </c>
      <c r="D110" s="118" t="s">
        <v>774</v>
      </c>
      <c r="E110" s="118" t="s">
        <v>23</v>
      </c>
      <c r="F110" s="156" t="s">
        <v>727</v>
      </c>
      <c r="G110" s="157"/>
      <c r="H110" s="11" t="s">
        <v>775</v>
      </c>
      <c r="I110" s="14">
        <v>0.96</v>
      </c>
      <c r="J110" s="14"/>
      <c r="K110" s="109">
        <f t="shared" si="5"/>
        <v>6.72</v>
      </c>
      <c r="L110" s="115"/>
      <c r="N110" s="130">
        <v>0.96</v>
      </c>
      <c r="O110" s="130">
        <f t="shared" si="6"/>
        <v>-0.28799999999999998</v>
      </c>
      <c r="P110" s="131">
        <f t="shared" si="7"/>
        <v>0.67199999999999993</v>
      </c>
      <c r="Q110" s="131">
        <f t="shared" si="8"/>
        <v>4.7039999999999997</v>
      </c>
    </row>
    <row r="111" spans="1:17" ht="24">
      <c r="A111" s="114"/>
      <c r="B111" s="107">
        <v>5</v>
      </c>
      <c r="C111" s="10" t="s">
        <v>779</v>
      </c>
      <c r="D111" s="118" t="s">
        <v>779</v>
      </c>
      <c r="E111" s="118" t="s">
        <v>25</v>
      </c>
      <c r="F111" s="156" t="s">
        <v>780</v>
      </c>
      <c r="G111" s="157"/>
      <c r="H111" s="11" t="s">
        <v>781</v>
      </c>
      <c r="I111" s="14">
        <v>1.62</v>
      </c>
      <c r="J111" s="14"/>
      <c r="K111" s="109">
        <f t="shared" si="5"/>
        <v>8.1000000000000014</v>
      </c>
      <c r="L111" s="115"/>
      <c r="N111" s="130">
        <v>1.62</v>
      </c>
      <c r="O111" s="130">
        <f t="shared" si="6"/>
        <v>-0.48599999999999999</v>
      </c>
      <c r="P111" s="131">
        <f t="shared" si="7"/>
        <v>1.1340000000000001</v>
      </c>
      <c r="Q111" s="131">
        <f t="shared" si="8"/>
        <v>5.6700000000000008</v>
      </c>
    </row>
    <row r="112" spans="1:17" ht="36">
      <c r="A112" s="114"/>
      <c r="B112" s="107">
        <v>7</v>
      </c>
      <c r="C112" s="10" t="s">
        <v>782</v>
      </c>
      <c r="D112" s="118" t="s">
        <v>782</v>
      </c>
      <c r="E112" s="118" t="s">
        <v>26</v>
      </c>
      <c r="F112" s="156" t="s">
        <v>107</v>
      </c>
      <c r="G112" s="157"/>
      <c r="H112" s="11" t="s">
        <v>833</v>
      </c>
      <c r="I112" s="14">
        <v>2.4700000000000002</v>
      </c>
      <c r="J112" s="14"/>
      <c r="K112" s="109">
        <f t="shared" si="5"/>
        <v>17.290000000000003</v>
      </c>
      <c r="L112" s="115"/>
      <c r="N112" s="130">
        <v>2.4700000000000002</v>
      </c>
      <c r="O112" s="130">
        <f t="shared" si="6"/>
        <v>-0.74099999999999999</v>
      </c>
      <c r="P112" s="131">
        <f t="shared" si="7"/>
        <v>1.7290000000000001</v>
      </c>
      <c r="Q112" s="131">
        <f t="shared" si="8"/>
        <v>12.103000000000002</v>
      </c>
    </row>
    <row r="113" spans="1:17" ht="36">
      <c r="A113" s="114"/>
      <c r="B113" s="107">
        <v>5</v>
      </c>
      <c r="C113" s="10" t="s">
        <v>782</v>
      </c>
      <c r="D113" s="118" t="s">
        <v>782</v>
      </c>
      <c r="E113" s="118" t="s">
        <v>26</v>
      </c>
      <c r="F113" s="156" t="s">
        <v>210</v>
      </c>
      <c r="G113" s="157"/>
      <c r="H113" s="11" t="s">
        <v>833</v>
      </c>
      <c r="I113" s="14">
        <v>2.4700000000000002</v>
      </c>
      <c r="J113" s="14"/>
      <c r="K113" s="109">
        <f t="shared" si="5"/>
        <v>12.350000000000001</v>
      </c>
      <c r="L113" s="115"/>
      <c r="N113" s="130">
        <v>2.4700000000000002</v>
      </c>
      <c r="O113" s="130">
        <f t="shared" si="6"/>
        <v>-0.74099999999999999</v>
      </c>
      <c r="P113" s="131">
        <f t="shared" si="7"/>
        <v>1.7290000000000001</v>
      </c>
      <c r="Q113" s="131">
        <f t="shared" si="8"/>
        <v>8.6449999999999996</v>
      </c>
    </row>
    <row r="114" spans="1:17" ht="36">
      <c r="A114" s="114"/>
      <c r="B114" s="107">
        <v>5</v>
      </c>
      <c r="C114" s="10" t="s">
        <v>782</v>
      </c>
      <c r="D114" s="118" t="s">
        <v>782</v>
      </c>
      <c r="E114" s="118" t="s">
        <v>26</v>
      </c>
      <c r="F114" s="156" t="s">
        <v>213</v>
      </c>
      <c r="G114" s="157"/>
      <c r="H114" s="11" t="s">
        <v>833</v>
      </c>
      <c r="I114" s="14">
        <v>2.4700000000000002</v>
      </c>
      <c r="J114" s="14"/>
      <c r="K114" s="109">
        <f t="shared" si="5"/>
        <v>12.350000000000001</v>
      </c>
      <c r="L114" s="115"/>
      <c r="N114" s="130">
        <v>2.4700000000000002</v>
      </c>
      <c r="O114" s="130">
        <f t="shared" si="6"/>
        <v>-0.74099999999999999</v>
      </c>
      <c r="P114" s="131">
        <f t="shared" si="7"/>
        <v>1.7290000000000001</v>
      </c>
      <c r="Q114" s="131">
        <f t="shared" si="8"/>
        <v>8.6449999999999996</v>
      </c>
    </row>
    <row r="115" spans="1:17" ht="36">
      <c r="A115" s="114"/>
      <c r="B115" s="107">
        <v>6</v>
      </c>
      <c r="C115" s="10" t="s">
        <v>782</v>
      </c>
      <c r="D115" s="118" t="s">
        <v>782</v>
      </c>
      <c r="E115" s="118" t="s">
        <v>26</v>
      </c>
      <c r="F115" s="156" t="s">
        <v>263</v>
      </c>
      <c r="G115" s="157"/>
      <c r="H115" s="11" t="s">
        <v>833</v>
      </c>
      <c r="I115" s="14">
        <v>2.4700000000000002</v>
      </c>
      <c r="J115" s="14"/>
      <c r="K115" s="109">
        <f t="shared" si="5"/>
        <v>14.82</v>
      </c>
      <c r="L115" s="115"/>
      <c r="N115" s="130">
        <v>2.4700000000000002</v>
      </c>
      <c r="O115" s="130">
        <f t="shared" si="6"/>
        <v>-0.74099999999999999</v>
      </c>
      <c r="P115" s="131">
        <f t="shared" si="7"/>
        <v>1.7290000000000001</v>
      </c>
      <c r="Q115" s="131">
        <f t="shared" si="8"/>
        <v>10.374000000000001</v>
      </c>
    </row>
    <row r="116" spans="1:17" ht="36">
      <c r="A116" s="114"/>
      <c r="B116" s="107">
        <v>6</v>
      </c>
      <c r="C116" s="10" t="s">
        <v>782</v>
      </c>
      <c r="D116" s="118" t="s">
        <v>782</v>
      </c>
      <c r="E116" s="118" t="s">
        <v>26</v>
      </c>
      <c r="F116" s="156" t="s">
        <v>265</v>
      </c>
      <c r="G116" s="157"/>
      <c r="H116" s="11" t="s">
        <v>833</v>
      </c>
      <c r="I116" s="14">
        <v>2.4700000000000002</v>
      </c>
      <c r="J116" s="14"/>
      <c r="K116" s="109">
        <f t="shared" si="5"/>
        <v>14.82</v>
      </c>
      <c r="L116" s="115"/>
      <c r="N116" s="130">
        <v>2.4700000000000002</v>
      </c>
      <c r="O116" s="130">
        <f t="shared" si="6"/>
        <v>-0.74099999999999999</v>
      </c>
      <c r="P116" s="131">
        <f t="shared" si="7"/>
        <v>1.7290000000000001</v>
      </c>
      <c r="Q116" s="131">
        <f t="shared" si="8"/>
        <v>10.374000000000001</v>
      </c>
    </row>
    <row r="117" spans="1:17" ht="36">
      <c r="A117" s="114"/>
      <c r="B117" s="107">
        <v>6</v>
      </c>
      <c r="C117" s="10" t="s">
        <v>782</v>
      </c>
      <c r="D117" s="118" t="s">
        <v>782</v>
      </c>
      <c r="E117" s="118" t="s">
        <v>26</v>
      </c>
      <c r="F117" s="156" t="s">
        <v>310</v>
      </c>
      <c r="G117" s="157"/>
      <c r="H117" s="11" t="s">
        <v>833</v>
      </c>
      <c r="I117" s="14">
        <v>2.4700000000000002</v>
      </c>
      <c r="J117" s="14"/>
      <c r="K117" s="109">
        <f t="shared" si="5"/>
        <v>14.82</v>
      </c>
      <c r="L117" s="115"/>
      <c r="N117" s="130">
        <v>2.4700000000000002</v>
      </c>
      <c r="O117" s="130">
        <f t="shared" si="6"/>
        <v>-0.74099999999999999</v>
      </c>
      <c r="P117" s="131">
        <f t="shared" si="7"/>
        <v>1.7290000000000001</v>
      </c>
      <c r="Q117" s="131">
        <f t="shared" si="8"/>
        <v>10.374000000000001</v>
      </c>
    </row>
    <row r="118" spans="1:17" ht="24">
      <c r="A118" s="114"/>
      <c r="B118" s="107">
        <v>15</v>
      </c>
      <c r="C118" s="10" t="s">
        <v>783</v>
      </c>
      <c r="D118" s="118" t="s">
        <v>828</v>
      </c>
      <c r="E118" s="118" t="s">
        <v>635</v>
      </c>
      <c r="F118" s="156" t="s">
        <v>26</v>
      </c>
      <c r="G118" s="157"/>
      <c r="H118" s="11" t="s">
        <v>784</v>
      </c>
      <c r="I118" s="14">
        <v>3.56</v>
      </c>
      <c r="J118" s="14"/>
      <c r="K118" s="109">
        <f t="shared" ref="K118:K149" si="9">I118*B118</f>
        <v>53.4</v>
      </c>
      <c r="L118" s="115"/>
      <c r="N118" s="130">
        <v>3.56</v>
      </c>
      <c r="O118" s="130">
        <f t="shared" si="6"/>
        <v>-1.0680000000000001</v>
      </c>
      <c r="P118" s="131">
        <f t="shared" si="7"/>
        <v>2.492</v>
      </c>
      <c r="Q118" s="131">
        <f t="shared" si="8"/>
        <v>37.380000000000003</v>
      </c>
    </row>
    <row r="119" spans="1:17" ht="36">
      <c r="A119" s="114"/>
      <c r="B119" s="107">
        <v>6</v>
      </c>
      <c r="C119" s="10" t="s">
        <v>785</v>
      </c>
      <c r="D119" s="118" t="s">
        <v>785</v>
      </c>
      <c r="E119" s="118" t="s">
        <v>314</v>
      </c>
      <c r="F119" s="156" t="s">
        <v>210</v>
      </c>
      <c r="G119" s="157"/>
      <c r="H119" s="11" t="s">
        <v>786</v>
      </c>
      <c r="I119" s="14">
        <v>3.04</v>
      </c>
      <c r="J119" s="14"/>
      <c r="K119" s="109">
        <f t="shared" si="9"/>
        <v>18.240000000000002</v>
      </c>
      <c r="L119" s="115"/>
      <c r="N119" s="130">
        <v>3.04</v>
      </c>
      <c r="O119" s="130">
        <f t="shared" si="6"/>
        <v>-0.91199999999999992</v>
      </c>
      <c r="P119" s="131">
        <f t="shared" si="7"/>
        <v>2.1280000000000001</v>
      </c>
      <c r="Q119" s="131">
        <f t="shared" si="8"/>
        <v>12.768000000000001</v>
      </c>
    </row>
    <row r="120" spans="1:17" ht="36">
      <c r="A120" s="114"/>
      <c r="B120" s="107">
        <v>6</v>
      </c>
      <c r="C120" s="10" t="s">
        <v>785</v>
      </c>
      <c r="D120" s="118" t="s">
        <v>785</v>
      </c>
      <c r="E120" s="118" t="s">
        <v>314</v>
      </c>
      <c r="F120" s="156" t="s">
        <v>263</v>
      </c>
      <c r="G120" s="157"/>
      <c r="H120" s="11" t="s">
        <v>786</v>
      </c>
      <c r="I120" s="14">
        <v>3.04</v>
      </c>
      <c r="J120" s="14"/>
      <c r="K120" s="109">
        <f t="shared" si="9"/>
        <v>18.240000000000002</v>
      </c>
      <c r="L120" s="115"/>
      <c r="N120" s="130">
        <v>3.04</v>
      </c>
      <c r="O120" s="130">
        <f t="shared" si="6"/>
        <v>-0.91199999999999992</v>
      </c>
      <c r="P120" s="131">
        <f t="shared" si="7"/>
        <v>2.1280000000000001</v>
      </c>
      <c r="Q120" s="131">
        <f t="shared" si="8"/>
        <v>12.768000000000001</v>
      </c>
    </row>
    <row r="121" spans="1:17" ht="36">
      <c r="A121" s="114"/>
      <c r="B121" s="107">
        <v>6</v>
      </c>
      <c r="C121" s="10" t="s">
        <v>785</v>
      </c>
      <c r="D121" s="118" t="s">
        <v>785</v>
      </c>
      <c r="E121" s="118" t="s">
        <v>314</v>
      </c>
      <c r="F121" s="156" t="s">
        <v>265</v>
      </c>
      <c r="G121" s="157"/>
      <c r="H121" s="11" t="s">
        <v>786</v>
      </c>
      <c r="I121" s="14">
        <v>3.04</v>
      </c>
      <c r="J121" s="14"/>
      <c r="K121" s="109">
        <f t="shared" si="9"/>
        <v>18.240000000000002</v>
      </c>
      <c r="L121" s="115"/>
      <c r="N121" s="130">
        <v>3.04</v>
      </c>
      <c r="O121" s="130">
        <f t="shared" si="6"/>
        <v>-0.91199999999999992</v>
      </c>
      <c r="P121" s="131">
        <f t="shared" si="7"/>
        <v>2.1280000000000001</v>
      </c>
      <c r="Q121" s="131">
        <f t="shared" si="8"/>
        <v>12.768000000000001</v>
      </c>
    </row>
    <row r="122" spans="1:17" ht="36">
      <c r="A122" s="114"/>
      <c r="B122" s="107">
        <v>6</v>
      </c>
      <c r="C122" s="10" t="s">
        <v>785</v>
      </c>
      <c r="D122" s="118" t="s">
        <v>785</v>
      </c>
      <c r="E122" s="118" t="s">
        <v>314</v>
      </c>
      <c r="F122" s="156" t="s">
        <v>310</v>
      </c>
      <c r="G122" s="157"/>
      <c r="H122" s="11" t="s">
        <v>786</v>
      </c>
      <c r="I122" s="14">
        <v>3.04</v>
      </c>
      <c r="J122" s="14"/>
      <c r="K122" s="109">
        <f t="shared" si="9"/>
        <v>18.240000000000002</v>
      </c>
      <c r="L122" s="115"/>
      <c r="N122" s="130">
        <v>3.04</v>
      </c>
      <c r="O122" s="130">
        <f t="shared" si="6"/>
        <v>-0.91199999999999992</v>
      </c>
      <c r="P122" s="131">
        <f t="shared" si="7"/>
        <v>2.1280000000000001</v>
      </c>
      <c r="Q122" s="131">
        <f t="shared" si="8"/>
        <v>12.768000000000001</v>
      </c>
    </row>
    <row r="123" spans="1:17" ht="36">
      <c r="A123" s="114"/>
      <c r="B123" s="107">
        <v>6</v>
      </c>
      <c r="C123" s="10" t="s">
        <v>785</v>
      </c>
      <c r="D123" s="118" t="s">
        <v>785</v>
      </c>
      <c r="E123" s="118" t="s">
        <v>314</v>
      </c>
      <c r="F123" s="156" t="s">
        <v>239</v>
      </c>
      <c r="G123" s="157"/>
      <c r="H123" s="11" t="s">
        <v>786</v>
      </c>
      <c r="I123" s="14">
        <v>3.04</v>
      </c>
      <c r="J123" s="14"/>
      <c r="K123" s="109">
        <f t="shared" si="9"/>
        <v>18.240000000000002</v>
      </c>
      <c r="L123" s="115"/>
      <c r="N123" s="130">
        <v>3.04</v>
      </c>
      <c r="O123" s="130">
        <f t="shared" si="6"/>
        <v>-0.91199999999999992</v>
      </c>
      <c r="P123" s="131">
        <f t="shared" si="7"/>
        <v>2.1280000000000001</v>
      </c>
      <c r="Q123" s="131">
        <f t="shared" si="8"/>
        <v>12.768000000000001</v>
      </c>
    </row>
    <row r="124" spans="1:17" ht="36">
      <c r="A124" s="114"/>
      <c r="B124" s="149">
        <v>0</v>
      </c>
      <c r="C124" s="150" t="s">
        <v>787</v>
      </c>
      <c r="D124" s="151" t="s">
        <v>787</v>
      </c>
      <c r="E124" s="151" t="s">
        <v>26</v>
      </c>
      <c r="F124" s="163" t="s">
        <v>348</v>
      </c>
      <c r="G124" s="164"/>
      <c r="H124" s="152" t="s">
        <v>788</v>
      </c>
      <c r="I124" s="153">
        <v>5.56</v>
      </c>
      <c r="J124" s="153"/>
      <c r="K124" s="154">
        <f t="shared" si="9"/>
        <v>0</v>
      </c>
      <c r="L124" s="115"/>
      <c r="N124" s="130">
        <v>5.56</v>
      </c>
      <c r="O124" s="130">
        <f t="shared" si="6"/>
        <v>-1.6679999999999999</v>
      </c>
      <c r="P124" s="131">
        <f t="shared" si="7"/>
        <v>3.8919999999999995</v>
      </c>
      <c r="Q124" s="131">
        <f t="shared" si="8"/>
        <v>0</v>
      </c>
    </row>
    <row r="125" spans="1:17" ht="36">
      <c r="A125" s="114"/>
      <c r="B125" s="107">
        <v>5</v>
      </c>
      <c r="C125" s="10" t="s">
        <v>789</v>
      </c>
      <c r="D125" s="118" t="s">
        <v>789</v>
      </c>
      <c r="E125" s="118" t="s">
        <v>790</v>
      </c>
      <c r="F125" s="156"/>
      <c r="G125" s="157"/>
      <c r="H125" s="11" t="s">
        <v>834</v>
      </c>
      <c r="I125" s="14">
        <v>3.25</v>
      </c>
      <c r="J125" s="14"/>
      <c r="K125" s="109">
        <f t="shared" si="9"/>
        <v>16.25</v>
      </c>
      <c r="L125" s="115"/>
      <c r="N125" s="130">
        <v>3.25</v>
      </c>
      <c r="O125" s="130">
        <f t="shared" si="6"/>
        <v>-0.97499999999999998</v>
      </c>
      <c r="P125" s="131">
        <f t="shared" si="7"/>
        <v>2.2749999999999999</v>
      </c>
      <c r="Q125" s="131">
        <f t="shared" si="8"/>
        <v>11.375</v>
      </c>
    </row>
    <row r="126" spans="1:17" ht="36">
      <c r="A126" s="114"/>
      <c r="B126" s="107">
        <v>5</v>
      </c>
      <c r="C126" s="10" t="s">
        <v>789</v>
      </c>
      <c r="D126" s="118" t="s">
        <v>789</v>
      </c>
      <c r="E126" s="118" t="s">
        <v>791</v>
      </c>
      <c r="F126" s="156"/>
      <c r="G126" s="157"/>
      <c r="H126" s="11" t="s">
        <v>834</v>
      </c>
      <c r="I126" s="14">
        <v>3.25</v>
      </c>
      <c r="J126" s="14"/>
      <c r="K126" s="109">
        <f t="shared" si="9"/>
        <v>16.25</v>
      </c>
      <c r="L126" s="115"/>
      <c r="N126" s="130">
        <v>3.25</v>
      </c>
      <c r="O126" s="130">
        <f t="shared" si="6"/>
        <v>-0.97499999999999998</v>
      </c>
      <c r="P126" s="131">
        <f t="shared" si="7"/>
        <v>2.2749999999999999</v>
      </c>
      <c r="Q126" s="131">
        <f t="shared" si="8"/>
        <v>11.375</v>
      </c>
    </row>
    <row r="127" spans="1:17" ht="36">
      <c r="A127" s="114"/>
      <c r="B127" s="107">
        <v>5</v>
      </c>
      <c r="C127" s="10" t="s">
        <v>789</v>
      </c>
      <c r="D127" s="118" t="s">
        <v>789</v>
      </c>
      <c r="E127" s="118" t="s">
        <v>792</v>
      </c>
      <c r="F127" s="156"/>
      <c r="G127" s="157"/>
      <c r="H127" s="11" t="s">
        <v>834</v>
      </c>
      <c r="I127" s="14">
        <v>3.25</v>
      </c>
      <c r="J127" s="14"/>
      <c r="K127" s="109">
        <f t="shared" si="9"/>
        <v>16.25</v>
      </c>
      <c r="L127" s="115"/>
      <c r="N127" s="130">
        <v>3.25</v>
      </c>
      <c r="O127" s="130">
        <f t="shared" si="6"/>
        <v>-0.97499999999999998</v>
      </c>
      <c r="P127" s="131">
        <f t="shared" si="7"/>
        <v>2.2749999999999999</v>
      </c>
      <c r="Q127" s="131">
        <f t="shared" si="8"/>
        <v>11.375</v>
      </c>
    </row>
    <row r="128" spans="1:17" ht="36">
      <c r="A128" s="114"/>
      <c r="B128" s="107">
        <v>5</v>
      </c>
      <c r="C128" s="10" t="s">
        <v>789</v>
      </c>
      <c r="D128" s="118" t="s">
        <v>789</v>
      </c>
      <c r="E128" s="118" t="s">
        <v>793</v>
      </c>
      <c r="F128" s="156"/>
      <c r="G128" s="157"/>
      <c r="H128" s="11" t="s">
        <v>834</v>
      </c>
      <c r="I128" s="14">
        <v>3.25</v>
      </c>
      <c r="J128" s="14"/>
      <c r="K128" s="109">
        <f t="shared" si="9"/>
        <v>16.25</v>
      </c>
      <c r="L128" s="115"/>
      <c r="N128" s="130">
        <v>3.25</v>
      </c>
      <c r="O128" s="130">
        <f t="shared" si="6"/>
        <v>-0.97499999999999998</v>
      </c>
      <c r="P128" s="131">
        <f t="shared" si="7"/>
        <v>2.2749999999999999</v>
      </c>
      <c r="Q128" s="131">
        <f t="shared" si="8"/>
        <v>11.375</v>
      </c>
    </row>
    <row r="129" spans="1:17" ht="36">
      <c r="A129" s="114"/>
      <c r="B129" s="107">
        <v>5</v>
      </c>
      <c r="C129" s="10" t="s">
        <v>789</v>
      </c>
      <c r="D129" s="118" t="s">
        <v>789</v>
      </c>
      <c r="E129" s="118" t="s">
        <v>794</v>
      </c>
      <c r="F129" s="156"/>
      <c r="G129" s="157"/>
      <c r="H129" s="11" t="s">
        <v>834</v>
      </c>
      <c r="I129" s="14">
        <v>3.25</v>
      </c>
      <c r="J129" s="14"/>
      <c r="K129" s="109">
        <f t="shared" si="9"/>
        <v>16.25</v>
      </c>
      <c r="L129" s="115"/>
      <c r="N129" s="130">
        <v>3.25</v>
      </c>
      <c r="O129" s="130">
        <f t="shared" si="6"/>
        <v>-0.97499999999999998</v>
      </c>
      <c r="P129" s="131">
        <f t="shared" si="7"/>
        <v>2.2749999999999999</v>
      </c>
      <c r="Q129" s="131">
        <f t="shared" si="8"/>
        <v>11.375</v>
      </c>
    </row>
    <row r="130" spans="1:17" ht="36">
      <c r="A130" s="114"/>
      <c r="B130" s="107">
        <v>2</v>
      </c>
      <c r="C130" s="10" t="s">
        <v>795</v>
      </c>
      <c r="D130" s="118" t="s">
        <v>795</v>
      </c>
      <c r="E130" s="118" t="s">
        <v>26</v>
      </c>
      <c r="F130" s="156" t="s">
        <v>107</v>
      </c>
      <c r="G130" s="157"/>
      <c r="H130" s="11" t="s">
        <v>796</v>
      </c>
      <c r="I130" s="14">
        <v>3.83</v>
      </c>
      <c r="J130" s="14"/>
      <c r="K130" s="109">
        <f t="shared" si="9"/>
        <v>7.66</v>
      </c>
      <c r="L130" s="115"/>
      <c r="N130" s="130">
        <v>3.83</v>
      </c>
      <c r="O130" s="130">
        <f t="shared" si="6"/>
        <v>-1.149</v>
      </c>
      <c r="P130" s="131">
        <f t="shared" si="7"/>
        <v>2.681</v>
      </c>
      <c r="Q130" s="131">
        <f t="shared" si="8"/>
        <v>5.3620000000000001</v>
      </c>
    </row>
    <row r="131" spans="1:17" ht="36">
      <c r="A131" s="114"/>
      <c r="B131" s="107">
        <v>2</v>
      </c>
      <c r="C131" s="10" t="s">
        <v>795</v>
      </c>
      <c r="D131" s="118" t="s">
        <v>795</v>
      </c>
      <c r="E131" s="118" t="s">
        <v>26</v>
      </c>
      <c r="F131" s="156" t="s">
        <v>214</v>
      </c>
      <c r="G131" s="157"/>
      <c r="H131" s="11" t="s">
        <v>796</v>
      </c>
      <c r="I131" s="14">
        <v>3.83</v>
      </c>
      <c r="J131" s="14"/>
      <c r="K131" s="109">
        <f t="shared" si="9"/>
        <v>7.66</v>
      </c>
      <c r="L131" s="115"/>
      <c r="N131" s="130">
        <v>3.83</v>
      </c>
      <c r="O131" s="130">
        <f t="shared" si="6"/>
        <v>-1.149</v>
      </c>
      <c r="P131" s="131">
        <f t="shared" si="7"/>
        <v>2.681</v>
      </c>
      <c r="Q131" s="131">
        <f t="shared" si="8"/>
        <v>5.3620000000000001</v>
      </c>
    </row>
    <row r="132" spans="1:17" ht="36">
      <c r="A132" s="114"/>
      <c r="B132" s="107">
        <v>1</v>
      </c>
      <c r="C132" s="10" t="s">
        <v>795</v>
      </c>
      <c r="D132" s="118" t="s">
        <v>795</v>
      </c>
      <c r="E132" s="118" t="s">
        <v>26</v>
      </c>
      <c r="F132" s="156" t="s">
        <v>310</v>
      </c>
      <c r="G132" s="157"/>
      <c r="H132" s="11" t="s">
        <v>796</v>
      </c>
      <c r="I132" s="14">
        <v>3.83</v>
      </c>
      <c r="J132" s="14"/>
      <c r="K132" s="109">
        <f t="shared" si="9"/>
        <v>3.83</v>
      </c>
      <c r="L132" s="115"/>
      <c r="N132" s="130">
        <v>3.83</v>
      </c>
      <c r="O132" s="130">
        <f t="shared" si="6"/>
        <v>-1.149</v>
      </c>
      <c r="P132" s="131">
        <f t="shared" si="7"/>
        <v>2.681</v>
      </c>
      <c r="Q132" s="131">
        <f t="shared" si="8"/>
        <v>2.681</v>
      </c>
    </row>
    <row r="133" spans="1:17" ht="48">
      <c r="A133" s="114"/>
      <c r="B133" s="107">
        <v>1</v>
      </c>
      <c r="C133" s="10" t="s">
        <v>797</v>
      </c>
      <c r="D133" s="118" t="s">
        <v>797</v>
      </c>
      <c r="E133" s="118" t="s">
        <v>699</v>
      </c>
      <c r="F133" s="156"/>
      <c r="G133" s="157"/>
      <c r="H133" s="11" t="s">
        <v>798</v>
      </c>
      <c r="I133" s="14">
        <v>40.159999999999997</v>
      </c>
      <c r="J133" s="14"/>
      <c r="K133" s="109">
        <f t="shared" si="9"/>
        <v>40.159999999999997</v>
      </c>
      <c r="L133" s="115"/>
      <c r="N133" s="130">
        <v>40.159999999999997</v>
      </c>
      <c r="O133" s="130">
        <f t="shared" si="6"/>
        <v>-12.047999999999998</v>
      </c>
      <c r="P133" s="131">
        <f t="shared" si="7"/>
        <v>28.111999999999998</v>
      </c>
      <c r="Q133" s="131">
        <f t="shared" si="8"/>
        <v>28.111999999999998</v>
      </c>
    </row>
    <row r="134" spans="1:17">
      <c r="A134" s="114"/>
      <c r="B134" s="107">
        <v>35</v>
      </c>
      <c r="C134" s="10" t="s">
        <v>799</v>
      </c>
      <c r="D134" s="118" t="s">
        <v>799</v>
      </c>
      <c r="E134" s="118"/>
      <c r="F134" s="156"/>
      <c r="G134" s="157"/>
      <c r="H134" s="11" t="s">
        <v>800</v>
      </c>
      <c r="I134" s="14">
        <v>0.23</v>
      </c>
      <c r="J134" s="14"/>
      <c r="K134" s="109">
        <f t="shared" si="9"/>
        <v>8.0500000000000007</v>
      </c>
      <c r="L134" s="115"/>
      <c r="N134" s="130">
        <v>0.23</v>
      </c>
      <c r="O134" s="130">
        <f t="shared" si="6"/>
        <v>-6.9000000000000006E-2</v>
      </c>
      <c r="P134" s="131">
        <f t="shared" si="7"/>
        <v>0.161</v>
      </c>
      <c r="Q134" s="131">
        <f t="shared" si="8"/>
        <v>5.6349999999999998</v>
      </c>
    </row>
    <row r="135" spans="1:17">
      <c r="A135" s="114"/>
      <c r="B135" s="107">
        <v>230</v>
      </c>
      <c r="C135" s="10" t="s">
        <v>801</v>
      </c>
      <c r="D135" s="118" t="s">
        <v>829</v>
      </c>
      <c r="E135" s="118" t="s">
        <v>314</v>
      </c>
      <c r="F135" s="156"/>
      <c r="G135" s="157"/>
      <c r="H135" s="11" t="s">
        <v>802</v>
      </c>
      <c r="I135" s="14">
        <v>1.06</v>
      </c>
      <c r="J135" s="14"/>
      <c r="K135" s="109">
        <f t="shared" si="9"/>
        <v>243.8</v>
      </c>
      <c r="L135" s="115"/>
      <c r="N135" s="130">
        <v>1.06</v>
      </c>
      <c r="O135" s="130">
        <f t="shared" si="6"/>
        <v>-0.318</v>
      </c>
      <c r="P135" s="131">
        <f t="shared" si="7"/>
        <v>0.74199999999999999</v>
      </c>
      <c r="Q135" s="131">
        <f t="shared" si="8"/>
        <v>170.66</v>
      </c>
    </row>
    <row r="136" spans="1:17" ht="24">
      <c r="A136" s="114"/>
      <c r="B136" s="107">
        <v>110</v>
      </c>
      <c r="C136" s="10" t="s">
        <v>803</v>
      </c>
      <c r="D136" s="118" t="s">
        <v>803</v>
      </c>
      <c r="E136" s="118" t="s">
        <v>107</v>
      </c>
      <c r="F136" s="156"/>
      <c r="G136" s="157"/>
      <c r="H136" s="11" t="s">
        <v>804</v>
      </c>
      <c r="I136" s="14">
        <v>0.31</v>
      </c>
      <c r="J136" s="14"/>
      <c r="K136" s="109">
        <f t="shared" si="9"/>
        <v>34.1</v>
      </c>
      <c r="L136" s="115"/>
      <c r="N136" s="130">
        <v>0.31</v>
      </c>
      <c r="O136" s="130">
        <f t="shared" si="6"/>
        <v>-9.2999999999999999E-2</v>
      </c>
      <c r="P136" s="131">
        <f t="shared" si="7"/>
        <v>0.217</v>
      </c>
      <c r="Q136" s="131">
        <f t="shared" si="8"/>
        <v>23.87</v>
      </c>
    </row>
    <row r="137" spans="1:17" ht="24">
      <c r="A137" s="114"/>
      <c r="B137" s="107">
        <v>40</v>
      </c>
      <c r="C137" s="10" t="s">
        <v>803</v>
      </c>
      <c r="D137" s="118" t="s">
        <v>803</v>
      </c>
      <c r="E137" s="118" t="s">
        <v>210</v>
      </c>
      <c r="F137" s="156"/>
      <c r="G137" s="157"/>
      <c r="H137" s="11" t="s">
        <v>804</v>
      </c>
      <c r="I137" s="14">
        <v>0.31</v>
      </c>
      <c r="J137" s="14"/>
      <c r="K137" s="109">
        <f t="shared" si="9"/>
        <v>12.4</v>
      </c>
      <c r="L137" s="115"/>
      <c r="N137" s="130">
        <v>0.31</v>
      </c>
      <c r="O137" s="130">
        <f t="shared" si="6"/>
        <v>-9.2999999999999999E-2</v>
      </c>
      <c r="P137" s="131">
        <f t="shared" si="7"/>
        <v>0.217</v>
      </c>
      <c r="Q137" s="131">
        <f t="shared" si="8"/>
        <v>8.68</v>
      </c>
    </row>
    <row r="138" spans="1:17" ht="24">
      <c r="A138" s="114"/>
      <c r="B138" s="107">
        <v>35</v>
      </c>
      <c r="C138" s="10" t="s">
        <v>803</v>
      </c>
      <c r="D138" s="118" t="s">
        <v>803</v>
      </c>
      <c r="E138" s="118" t="s">
        <v>214</v>
      </c>
      <c r="F138" s="156"/>
      <c r="G138" s="157"/>
      <c r="H138" s="11" t="s">
        <v>804</v>
      </c>
      <c r="I138" s="14">
        <v>0.31</v>
      </c>
      <c r="J138" s="14"/>
      <c r="K138" s="109">
        <f t="shared" si="9"/>
        <v>10.85</v>
      </c>
      <c r="L138" s="115"/>
      <c r="N138" s="130">
        <v>0.31</v>
      </c>
      <c r="O138" s="130">
        <f t="shared" si="6"/>
        <v>-9.2999999999999999E-2</v>
      </c>
      <c r="P138" s="131">
        <f t="shared" si="7"/>
        <v>0.217</v>
      </c>
      <c r="Q138" s="131">
        <f t="shared" si="8"/>
        <v>7.5949999999999998</v>
      </c>
    </row>
    <row r="139" spans="1:17" ht="24">
      <c r="A139" s="114"/>
      <c r="B139" s="107">
        <v>10</v>
      </c>
      <c r="C139" s="10" t="s">
        <v>803</v>
      </c>
      <c r="D139" s="118" t="s">
        <v>803</v>
      </c>
      <c r="E139" s="118" t="s">
        <v>267</v>
      </c>
      <c r="F139" s="156"/>
      <c r="G139" s="157"/>
      <c r="H139" s="11" t="s">
        <v>804</v>
      </c>
      <c r="I139" s="14">
        <v>0.31</v>
      </c>
      <c r="J139" s="14"/>
      <c r="K139" s="109">
        <f t="shared" si="9"/>
        <v>3.1</v>
      </c>
      <c r="L139" s="115"/>
      <c r="N139" s="130">
        <v>0.31</v>
      </c>
      <c r="O139" s="130">
        <f t="shared" si="6"/>
        <v>-9.2999999999999999E-2</v>
      </c>
      <c r="P139" s="131">
        <f t="shared" si="7"/>
        <v>0.217</v>
      </c>
      <c r="Q139" s="131">
        <f t="shared" si="8"/>
        <v>2.17</v>
      </c>
    </row>
    <row r="140" spans="1:17" ht="24">
      <c r="A140" s="114"/>
      <c r="B140" s="107">
        <v>20</v>
      </c>
      <c r="C140" s="10" t="s">
        <v>803</v>
      </c>
      <c r="D140" s="118" t="s">
        <v>803</v>
      </c>
      <c r="E140" s="118" t="s">
        <v>310</v>
      </c>
      <c r="F140" s="156"/>
      <c r="G140" s="157"/>
      <c r="H140" s="11" t="s">
        <v>804</v>
      </c>
      <c r="I140" s="14">
        <v>0.31</v>
      </c>
      <c r="J140" s="14"/>
      <c r="K140" s="109">
        <f t="shared" si="9"/>
        <v>6.2</v>
      </c>
      <c r="L140" s="115"/>
      <c r="N140" s="130">
        <v>0.31</v>
      </c>
      <c r="O140" s="130">
        <f t="shared" si="6"/>
        <v>-9.2999999999999999E-2</v>
      </c>
      <c r="P140" s="131">
        <f t="shared" si="7"/>
        <v>0.217</v>
      </c>
      <c r="Q140" s="131">
        <f t="shared" si="8"/>
        <v>4.34</v>
      </c>
    </row>
    <row r="141" spans="1:17" ht="24">
      <c r="A141" s="114"/>
      <c r="B141" s="107">
        <v>5</v>
      </c>
      <c r="C141" s="10" t="s">
        <v>803</v>
      </c>
      <c r="D141" s="118" t="s">
        <v>803</v>
      </c>
      <c r="E141" s="118" t="s">
        <v>311</v>
      </c>
      <c r="F141" s="156"/>
      <c r="G141" s="157"/>
      <c r="H141" s="11" t="s">
        <v>804</v>
      </c>
      <c r="I141" s="14">
        <v>0.31</v>
      </c>
      <c r="J141" s="14"/>
      <c r="K141" s="109">
        <f t="shared" si="9"/>
        <v>1.55</v>
      </c>
      <c r="L141" s="115"/>
      <c r="N141" s="130">
        <v>0.31</v>
      </c>
      <c r="O141" s="130">
        <f t="shared" si="6"/>
        <v>-9.2999999999999999E-2</v>
      </c>
      <c r="P141" s="131">
        <f t="shared" si="7"/>
        <v>0.217</v>
      </c>
      <c r="Q141" s="131">
        <f t="shared" si="8"/>
        <v>1.085</v>
      </c>
    </row>
    <row r="142" spans="1:17" ht="24">
      <c r="A142" s="114"/>
      <c r="B142" s="107">
        <v>45</v>
      </c>
      <c r="C142" s="10" t="s">
        <v>710</v>
      </c>
      <c r="D142" s="118" t="s">
        <v>710</v>
      </c>
      <c r="E142" s="118" t="s">
        <v>107</v>
      </c>
      <c r="F142" s="156"/>
      <c r="G142" s="157"/>
      <c r="H142" s="11" t="s">
        <v>711</v>
      </c>
      <c r="I142" s="14">
        <v>0.39</v>
      </c>
      <c r="J142" s="14"/>
      <c r="K142" s="109">
        <f t="shared" si="9"/>
        <v>17.55</v>
      </c>
      <c r="L142" s="115"/>
      <c r="N142" s="130">
        <v>0.39</v>
      </c>
      <c r="O142" s="130">
        <f t="shared" si="6"/>
        <v>-0.11699999999999999</v>
      </c>
      <c r="P142" s="131">
        <f t="shared" si="7"/>
        <v>0.27300000000000002</v>
      </c>
      <c r="Q142" s="131">
        <f t="shared" si="8"/>
        <v>12.285</v>
      </c>
    </row>
    <row r="143" spans="1:17" ht="24">
      <c r="A143" s="114"/>
      <c r="B143" s="107">
        <v>20</v>
      </c>
      <c r="C143" s="10" t="s">
        <v>710</v>
      </c>
      <c r="D143" s="118" t="s">
        <v>710</v>
      </c>
      <c r="E143" s="118" t="s">
        <v>210</v>
      </c>
      <c r="F143" s="156"/>
      <c r="G143" s="157"/>
      <c r="H143" s="11" t="s">
        <v>711</v>
      </c>
      <c r="I143" s="14">
        <v>0.39</v>
      </c>
      <c r="J143" s="14"/>
      <c r="K143" s="109">
        <f t="shared" si="9"/>
        <v>7.8000000000000007</v>
      </c>
      <c r="L143" s="115"/>
      <c r="N143" s="130">
        <v>0.39</v>
      </c>
      <c r="O143" s="130">
        <f t="shared" si="6"/>
        <v>-0.11699999999999999</v>
      </c>
      <c r="P143" s="131">
        <f t="shared" si="7"/>
        <v>0.27300000000000002</v>
      </c>
      <c r="Q143" s="131">
        <f t="shared" si="8"/>
        <v>5.4600000000000009</v>
      </c>
    </row>
    <row r="144" spans="1:17" ht="24">
      <c r="A144" s="114"/>
      <c r="B144" s="107">
        <v>20</v>
      </c>
      <c r="C144" s="10" t="s">
        <v>710</v>
      </c>
      <c r="D144" s="118" t="s">
        <v>710</v>
      </c>
      <c r="E144" s="118" t="s">
        <v>263</v>
      </c>
      <c r="F144" s="156"/>
      <c r="G144" s="157"/>
      <c r="H144" s="11" t="s">
        <v>711</v>
      </c>
      <c r="I144" s="14">
        <v>0.39</v>
      </c>
      <c r="J144" s="14"/>
      <c r="K144" s="109">
        <f t="shared" si="9"/>
        <v>7.8000000000000007</v>
      </c>
      <c r="L144" s="115"/>
      <c r="N144" s="130">
        <v>0.39</v>
      </c>
      <c r="O144" s="130">
        <f t="shared" si="6"/>
        <v>-0.11699999999999999</v>
      </c>
      <c r="P144" s="131">
        <f t="shared" si="7"/>
        <v>0.27300000000000002</v>
      </c>
      <c r="Q144" s="131">
        <f t="shared" si="8"/>
        <v>5.4600000000000009</v>
      </c>
    </row>
    <row r="145" spans="1:21" ht="24">
      <c r="A145" s="114"/>
      <c r="B145" s="107">
        <v>15</v>
      </c>
      <c r="C145" s="10" t="s">
        <v>710</v>
      </c>
      <c r="D145" s="118" t="s">
        <v>710</v>
      </c>
      <c r="E145" s="118" t="s">
        <v>267</v>
      </c>
      <c r="F145" s="156"/>
      <c r="G145" s="157"/>
      <c r="H145" s="11" t="s">
        <v>711</v>
      </c>
      <c r="I145" s="14">
        <v>0.39</v>
      </c>
      <c r="J145" s="14"/>
      <c r="K145" s="109">
        <f t="shared" si="9"/>
        <v>5.8500000000000005</v>
      </c>
      <c r="L145" s="115"/>
      <c r="N145" s="130">
        <v>0.39</v>
      </c>
      <c r="O145" s="130">
        <f t="shared" si="6"/>
        <v>-0.11699999999999999</v>
      </c>
      <c r="P145" s="131">
        <f t="shared" si="7"/>
        <v>0.27300000000000002</v>
      </c>
      <c r="Q145" s="131">
        <f t="shared" si="8"/>
        <v>4.0950000000000006</v>
      </c>
    </row>
    <row r="146" spans="1:21" ht="24">
      <c r="A146" s="114"/>
      <c r="B146" s="107">
        <v>35</v>
      </c>
      <c r="C146" s="10" t="s">
        <v>710</v>
      </c>
      <c r="D146" s="118" t="s">
        <v>710</v>
      </c>
      <c r="E146" s="118" t="s">
        <v>310</v>
      </c>
      <c r="F146" s="156"/>
      <c r="G146" s="157"/>
      <c r="H146" s="11" t="s">
        <v>711</v>
      </c>
      <c r="I146" s="14">
        <v>0.39</v>
      </c>
      <c r="J146" s="14"/>
      <c r="K146" s="109">
        <f t="shared" si="9"/>
        <v>13.65</v>
      </c>
      <c r="L146" s="115"/>
      <c r="N146" s="130">
        <v>0.39</v>
      </c>
      <c r="O146" s="130">
        <f t="shared" si="6"/>
        <v>-0.11699999999999999</v>
      </c>
      <c r="P146" s="131">
        <f t="shared" si="7"/>
        <v>0.27300000000000002</v>
      </c>
      <c r="Q146" s="131">
        <f t="shared" si="8"/>
        <v>9.5550000000000015</v>
      </c>
    </row>
    <row r="147" spans="1:21" ht="24">
      <c r="A147" s="114"/>
      <c r="B147" s="107">
        <v>40</v>
      </c>
      <c r="C147" s="10" t="s">
        <v>805</v>
      </c>
      <c r="D147" s="118" t="s">
        <v>805</v>
      </c>
      <c r="E147" s="118"/>
      <c r="F147" s="156"/>
      <c r="G147" s="157"/>
      <c r="H147" s="11" t="s">
        <v>806</v>
      </c>
      <c r="I147" s="14">
        <v>0.23</v>
      </c>
      <c r="J147" s="14"/>
      <c r="K147" s="109">
        <f t="shared" si="9"/>
        <v>9.2000000000000011</v>
      </c>
      <c r="L147" s="115"/>
      <c r="N147" s="130">
        <v>0.23</v>
      </c>
      <c r="O147" s="130">
        <f t="shared" si="6"/>
        <v>-6.9000000000000006E-2</v>
      </c>
      <c r="P147" s="131">
        <f t="shared" si="7"/>
        <v>0.161</v>
      </c>
      <c r="Q147" s="131">
        <f t="shared" si="8"/>
        <v>6.44</v>
      </c>
    </row>
    <row r="148" spans="1:21" ht="36">
      <c r="A148" s="114"/>
      <c r="B148" s="107">
        <v>1</v>
      </c>
      <c r="C148" s="10" t="s">
        <v>807</v>
      </c>
      <c r="D148" s="118" t="s">
        <v>807</v>
      </c>
      <c r="E148" s="118" t="s">
        <v>699</v>
      </c>
      <c r="F148" s="156"/>
      <c r="G148" s="157"/>
      <c r="H148" s="11" t="s">
        <v>808</v>
      </c>
      <c r="I148" s="14">
        <v>22.97</v>
      </c>
      <c r="J148" s="14"/>
      <c r="K148" s="109">
        <f t="shared" si="9"/>
        <v>22.97</v>
      </c>
      <c r="L148" s="115"/>
      <c r="N148" s="130">
        <v>22.97</v>
      </c>
      <c r="O148" s="130">
        <f t="shared" si="6"/>
        <v>-6.8909999999999991</v>
      </c>
      <c r="P148" s="131">
        <f t="shared" si="7"/>
        <v>16.079000000000001</v>
      </c>
      <c r="Q148" s="131">
        <f t="shared" si="8"/>
        <v>16.079000000000001</v>
      </c>
    </row>
    <row r="149" spans="1:21" ht="36">
      <c r="A149" s="114"/>
      <c r="B149" s="107">
        <v>1</v>
      </c>
      <c r="C149" s="10" t="s">
        <v>809</v>
      </c>
      <c r="D149" s="118" t="s">
        <v>809</v>
      </c>
      <c r="E149" s="118" t="s">
        <v>699</v>
      </c>
      <c r="F149" s="156"/>
      <c r="G149" s="157"/>
      <c r="H149" s="11" t="s">
        <v>810</v>
      </c>
      <c r="I149" s="14">
        <v>32.020000000000003</v>
      </c>
      <c r="J149" s="14"/>
      <c r="K149" s="109">
        <f t="shared" si="9"/>
        <v>32.020000000000003</v>
      </c>
      <c r="L149" s="115"/>
      <c r="N149" s="130">
        <v>32.020000000000003</v>
      </c>
      <c r="O149" s="130">
        <f t="shared" si="6"/>
        <v>-9.6059999999999999</v>
      </c>
      <c r="P149" s="131">
        <f t="shared" si="7"/>
        <v>22.414000000000001</v>
      </c>
      <c r="Q149" s="131">
        <f t="shared" si="8"/>
        <v>22.414000000000001</v>
      </c>
    </row>
    <row r="150" spans="1:21" ht="24">
      <c r="A150" s="114"/>
      <c r="B150" s="107">
        <v>10</v>
      </c>
      <c r="C150" s="10" t="s">
        <v>811</v>
      </c>
      <c r="D150" s="118" t="s">
        <v>811</v>
      </c>
      <c r="E150" s="118" t="s">
        <v>271</v>
      </c>
      <c r="F150" s="156" t="s">
        <v>263</v>
      </c>
      <c r="G150" s="157"/>
      <c r="H150" s="11" t="s">
        <v>812</v>
      </c>
      <c r="I150" s="14">
        <v>0.72</v>
      </c>
      <c r="J150" s="14"/>
      <c r="K150" s="109">
        <f t="shared" ref="K150:K158" si="10">I150*B150</f>
        <v>7.1999999999999993</v>
      </c>
      <c r="L150" s="115"/>
      <c r="N150" s="130">
        <v>0.72</v>
      </c>
      <c r="O150" s="130">
        <f t="shared" si="6"/>
        <v>-0.216</v>
      </c>
      <c r="P150" s="131">
        <f t="shared" si="7"/>
        <v>0.504</v>
      </c>
      <c r="Q150" s="131">
        <f t="shared" si="8"/>
        <v>5.04</v>
      </c>
    </row>
    <row r="151" spans="1:21" ht="24">
      <c r="A151" s="114"/>
      <c r="B151" s="107">
        <v>5</v>
      </c>
      <c r="C151" s="10" t="s">
        <v>811</v>
      </c>
      <c r="D151" s="118" t="s">
        <v>811</v>
      </c>
      <c r="E151" s="118" t="s">
        <v>271</v>
      </c>
      <c r="F151" s="156" t="s">
        <v>310</v>
      </c>
      <c r="G151" s="157"/>
      <c r="H151" s="11" t="s">
        <v>812</v>
      </c>
      <c r="I151" s="14">
        <v>0.72</v>
      </c>
      <c r="J151" s="14"/>
      <c r="K151" s="109">
        <f t="shared" si="10"/>
        <v>3.5999999999999996</v>
      </c>
      <c r="L151" s="115"/>
      <c r="N151" s="130">
        <v>0.72</v>
      </c>
      <c r="O151" s="130">
        <f t="shared" ref="O151:O158" si="11">N151*-0.3</f>
        <v>-0.216</v>
      </c>
      <c r="P151" s="131">
        <f t="shared" ref="P151:P158" si="12">N151+O151</f>
        <v>0.504</v>
      </c>
      <c r="Q151" s="131">
        <f t="shared" ref="Q151:Q158" si="13">P151*B151</f>
        <v>2.52</v>
      </c>
    </row>
    <row r="152" spans="1:21" ht="24">
      <c r="A152" s="114"/>
      <c r="B152" s="107">
        <v>1</v>
      </c>
      <c r="C152" s="10" t="s">
        <v>813</v>
      </c>
      <c r="D152" s="118" t="s">
        <v>813</v>
      </c>
      <c r="E152" s="118"/>
      <c r="F152" s="156"/>
      <c r="G152" s="157"/>
      <c r="H152" s="11" t="s">
        <v>814</v>
      </c>
      <c r="I152" s="14">
        <v>20.54</v>
      </c>
      <c r="J152" s="14"/>
      <c r="K152" s="109">
        <f t="shared" si="10"/>
        <v>20.54</v>
      </c>
      <c r="L152" s="115"/>
      <c r="N152" s="130">
        <v>20.54</v>
      </c>
      <c r="O152" s="130">
        <f t="shared" si="11"/>
        <v>-6.1619999999999999</v>
      </c>
      <c r="P152" s="131">
        <f t="shared" si="12"/>
        <v>14.378</v>
      </c>
      <c r="Q152" s="131">
        <f t="shared" si="13"/>
        <v>14.378</v>
      </c>
    </row>
    <row r="153" spans="1:21" ht="24">
      <c r="A153" s="114"/>
      <c r="B153" s="107">
        <v>140</v>
      </c>
      <c r="C153" s="10" t="s">
        <v>815</v>
      </c>
      <c r="D153" s="118" t="s">
        <v>815</v>
      </c>
      <c r="E153" s="118" t="s">
        <v>25</v>
      </c>
      <c r="F153" s="156"/>
      <c r="G153" s="157"/>
      <c r="H153" s="11" t="s">
        <v>816</v>
      </c>
      <c r="I153" s="14">
        <v>0.96</v>
      </c>
      <c r="J153" s="14"/>
      <c r="K153" s="109">
        <f t="shared" si="10"/>
        <v>134.4</v>
      </c>
      <c r="L153" s="115"/>
      <c r="N153" s="130">
        <v>0.96</v>
      </c>
      <c r="O153" s="130">
        <f t="shared" si="11"/>
        <v>-0.28799999999999998</v>
      </c>
      <c r="P153" s="131">
        <f t="shared" si="12"/>
        <v>0.67199999999999993</v>
      </c>
      <c r="Q153" s="131">
        <f t="shared" si="13"/>
        <v>94.079999999999984</v>
      </c>
    </row>
    <row r="154" spans="1:21" ht="24">
      <c r="A154" s="114"/>
      <c r="B154" s="107">
        <v>1</v>
      </c>
      <c r="C154" s="10" t="s">
        <v>817</v>
      </c>
      <c r="D154" s="118" t="s">
        <v>817</v>
      </c>
      <c r="E154" s="118" t="s">
        <v>23</v>
      </c>
      <c r="F154" s="156" t="s">
        <v>210</v>
      </c>
      <c r="G154" s="157"/>
      <c r="H154" s="11" t="s">
        <v>818</v>
      </c>
      <c r="I154" s="14">
        <v>0.7</v>
      </c>
      <c r="J154" s="14"/>
      <c r="K154" s="109">
        <f t="shared" si="10"/>
        <v>0.7</v>
      </c>
      <c r="L154" s="115"/>
      <c r="N154" s="130">
        <v>0.7</v>
      </c>
      <c r="O154" s="130">
        <f t="shared" si="11"/>
        <v>-0.21</v>
      </c>
      <c r="P154" s="131">
        <f t="shared" si="12"/>
        <v>0.49</v>
      </c>
      <c r="Q154" s="131">
        <f t="shared" si="13"/>
        <v>0.49</v>
      </c>
    </row>
    <row r="155" spans="1:21" ht="24">
      <c r="A155" s="114"/>
      <c r="B155" s="107">
        <v>1</v>
      </c>
      <c r="C155" s="10" t="s">
        <v>817</v>
      </c>
      <c r="D155" s="118" t="s">
        <v>817</v>
      </c>
      <c r="E155" s="118" t="s">
        <v>23</v>
      </c>
      <c r="F155" s="156" t="s">
        <v>263</v>
      </c>
      <c r="G155" s="157"/>
      <c r="H155" s="11" t="s">
        <v>818</v>
      </c>
      <c r="I155" s="14">
        <v>0.7</v>
      </c>
      <c r="J155" s="14"/>
      <c r="K155" s="109">
        <f t="shared" si="10"/>
        <v>0.7</v>
      </c>
      <c r="L155" s="115"/>
      <c r="N155" s="130">
        <v>0.7</v>
      </c>
      <c r="O155" s="130">
        <f t="shared" si="11"/>
        <v>-0.21</v>
      </c>
      <c r="P155" s="131">
        <f t="shared" si="12"/>
        <v>0.49</v>
      </c>
      <c r="Q155" s="131">
        <f t="shared" si="13"/>
        <v>0.49</v>
      </c>
    </row>
    <row r="156" spans="1:21" ht="24">
      <c r="A156" s="114"/>
      <c r="B156" s="107">
        <v>1</v>
      </c>
      <c r="C156" s="10" t="s">
        <v>817</v>
      </c>
      <c r="D156" s="118" t="s">
        <v>817</v>
      </c>
      <c r="E156" s="118" t="s">
        <v>23</v>
      </c>
      <c r="F156" s="156" t="s">
        <v>265</v>
      </c>
      <c r="G156" s="157"/>
      <c r="H156" s="11" t="s">
        <v>818</v>
      </c>
      <c r="I156" s="14">
        <v>0.7</v>
      </c>
      <c r="J156" s="14"/>
      <c r="K156" s="109">
        <f t="shared" si="10"/>
        <v>0.7</v>
      </c>
      <c r="L156" s="115"/>
      <c r="N156" s="130">
        <v>0.7</v>
      </c>
      <c r="O156" s="130">
        <f t="shared" si="11"/>
        <v>-0.21</v>
      </c>
      <c r="P156" s="131">
        <f t="shared" si="12"/>
        <v>0.49</v>
      </c>
      <c r="Q156" s="131">
        <f t="shared" si="13"/>
        <v>0.49</v>
      </c>
    </row>
    <row r="157" spans="1:21" ht="24">
      <c r="A157" s="114"/>
      <c r="B157" s="107">
        <v>1</v>
      </c>
      <c r="C157" s="10" t="s">
        <v>817</v>
      </c>
      <c r="D157" s="118" t="s">
        <v>817</v>
      </c>
      <c r="E157" s="118" t="s">
        <v>23</v>
      </c>
      <c r="F157" s="156" t="s">
        <v>266</v>
      </c>
      <c r="G157" s="157"/>
      <c r="H157" s="11" t="s">
        <v>818</v>
      </c>
      <c r="I157" s="14">
        <v>0.7</v>
      </c>
      <c r="J157" s="14"/>
      <c r="K157" s="109">
        <f t="shared" si="10"/>
        <v>0.7</v>
      </c>
      <c r="L157" s="115"/>
      <c r="N157" s="130">
        <v>0.7</v>
      </c>
      <c r="O157" s="130">
        <f t="shared" si="11"/>
        <v>-0.21</v>
      </c>
      <c r="P157" s="131">
        <f t="shared" si="12"/>
        <v>0.49</v>
      </c>
      <c r="Q157" s="131">
        <f t="shared" si="13"/>
        <v>0.49</v>
      </c>
    </row>
    <row r="158" spans="1:21" ht="24.75" thickBot="1">
      <c r="A158" s="114"/>
      <c r="B158" s="107">
        <v>1</v>
      </c>
      <c r="C158" s="10" t="s">
        <v>817</v>
      </c>
      <c r="D158" s="118" t="s">
        <v>817</v>
      </c>
      <c r="E158" s="118" t="s">
        <v>23</v>
      </c>
      <c r="F158" s="156" t="s">
        <v>310</v>
      </c>
      <c r="G158" s="157"/>
      <c r="H158" s="11" t="s">
        <v>818</v>
      </c>
      <c r="I158" s="14">
        <v>0.7</v>
      </c>
      <c r="J158" s="14"/>
      <c r="K158" s="109">
        <f t="shared" si="10"/>
        <v>0.7</v>
      </c>
      <c r="L158" s="115"/>
      <c r="N158" s="134">
        <v>0.7</v>
      </c>
      <c r="O158" s="134">
        <f t="shared" si="11"/>
        <v>-0.21</v>
      </c>
      <c r="P158" s="135">
        <f t="shared" si="12"/>
        <v>0.49</v>
      </c>
      <c r="Q158" s="135">
        <f t="shared" si="13"/>
        <v>0.49</v>
      </c>
    </row>
    <row r="159" spans="1:21" ht="14.25" thickTop="1" thickBot="1">
      <c r="A159" s="114"/>
      <c r="B159" s="140"/>
      <c r="C159" s="141"/>
      <c r="D159" s="141"/>
      <c r="E159" s="141"/>
      <c r="F159" s="162"/>
      <c r="G159" s="162"/>
      <c r="H159" s="142" t="s">
        <v>876</v>
      </c>
      <c r="I159" s="141"/>
      <c r="J159" s="141"/>
      <c r="K159" s="143"/>
      <c r="L159" s="115"/>
      <c r="N159" s="138" t="s">
        <v>843</v>
      </c>
      <c r="O159" s="138" t="s">
        <v>842</v>
      </c>
      <c r="P159" s="139" t="s">
        <v>844</v>
      </c>
      <c r="Q159" s="139" t="s">
        <v>841</v>
      </c>
      <c r="T159" s="133" t="s">
        <v>874</v>
      </c>
      <c r="U159" s="133" t="s">
        <v>875</v>
      </c>
    </row>
    <row r="160" spans="1:21" ht="12.75" customHeight="1" thickTop="1">
      <c r="A160" s="114"/>
      <c r="B160" s="107">
        <v>10</v>
      </c>
      <c r="C160" s="10" t="s">
        <v>845</v>
      </c>
      <c r="D160" s="118" t="s">
        <v>845</v>
      </c>
      <c r="E160" s="118" t="s">
        <v>863</v>
      </c>
      <c r="F160" s="160" t="s">
        <v>873</v>
      </c>
      <c r="G160" s="161"/>
      <c r="H160" s="11" t="s">
        <v>854</v>
      </c>
      <c r="I160" s="14">
        <v>0.42515200000000003</v>
      </c>
      <c r="J160" s="14"/>
      <c r="K160" s="109">
        <f t="shared" ref="K160:K189" si="14">I160*B160</f>
        <v>4.2515200000000002</v>
      </c>
      <c r="L160" s="115"/>
      <c r="N160" s="137">
        <v>0.42515200000000003</v>
      </c>
      <c r="O160" s="136">
        <f t="shared" ref="O160:O189" si="15">N160*-0.3</f>
        <v>-0.12754560000000001</v>
      </c>
      <c r="P160" s="137">
        <f t="shared" ref="P160:P189" si="16">N160+O160</f>
        <v>0.29760640000000005</v>
      </c>
      <c r="Q160" s="137">
        <f t="shared" ref="Q160:Q189" si="17">P160*B160</f>
        <v>2.9760640000000005</v>
      </c>
      <c r="T160" s="144">
        <v>0.26</v>
      </c>
      <c r="U160" s="145">
        <f>T160*1.6352</f>
        <v>0.42515200000000003</v>
      </c>
    </row>
    <row r="161" spans="1:21" ht="12.75" customHeight="1">
      <c r="A161" s="114"/>
      <c r="B161" s="107">
        <v>90</v>
      </c>
      <c r="C161" s="10" t="s">
        <v>845</v>
      </c>
      <c r="D161" s="118" t="s">
        <v>845</v>
      </c>
      <c r="E161" s="118" t="s">
        <v>864</v>
      </c>
      <c r="F161" s="160" t="s">
        <v>873</v>
      </c>
      <c r="G161" s="161"/>
      <c r="H161" s="11" t="s">
        <v>854</v>
      </c>
      <c r="I161" s="14">
        <v>0.42515200000000003</v>
      </c>
      <c r="J161" s="14"/>
      <c r="K161" s="109">
        <f t="shared" si="14"/>
        <v>38.263680000000001</v>
      </c>
      <c r="L161" s="115"/>
      <c r="N161" s="131">
        <v>0.42515200000000003</v>
      </c>
      <c r="O161" s="130">
        <f t="shared" si="15"/>
        <v>-0.12754560000000001</v>
      </c>
      <c r="P161" s="131">
        <f t="shared" si="16"/>
        <v>0.29760640000000005</v>
      </c>
      <c r="Q161" s="131">
        <f t="shared" si="17"/>
        <v>26.784576000000005</v>
      </c>
      <c r="T161" s="146">
        <v>0.26</v>
      </c>
      <c r="U161" s="147">
        <f t="shared" ref="U161:U189" si="18">T161*1.6352</f>
        <v>0.42515200000000003</v>
      </c>
    </row>
    <row r="162" spans="1:21" ht="12.75" customHeight="1">
      <c r="A162" s="114"/>
      <c r="B162" s="107">
        <v>15</v>
      </c>
      <c r="C162" s="10" t="s">
        <v>845</v>
      </c>
      <c r="D162" s="118" t="s">
        <v>845</v>
      </c>
      <c r="E162" s="118" t="s">
        <v>865</v>
      </c>
      <c r="F162" s="160" t="s">
        <v>873</v>
      </c>
      <c r="G162" s="161"/>
      <c r="H162" s="11" t="s">
        <v>854</v>
      </c>
      <c r="I162" s="14">
        <v>0.42515200000000003</v>
      </c>
      <c r="J162" s="14"/>
      <c r="K162" s="109">
        <f t="shared" si="14"/>
        <v>6.3772800000000007</v>
      </c>
      <c r="L162" s="115"/>
      <c r="N162" s="131">
        <v>0.42515200000000003</v>
      </c>
      <c r="O162" s="130">
        <f t="shared" si="15"/>
        <v>-0.12754560000000001</v>
      </c>
      <c r="P162" s="131">
        <f t="shared" si="16"/>
        <v>0.29760640000000005</v>
      </c>
      <c r="Q162" s="131">
        <f t="shared" si="17"/>
        <v>4.4640960000000005</v>
      </c>
      <c r="T162" s="146">
        <v>0.26</v>
      </c>
      <c r="U162" s="147">
        <f t="shared" si="18"/>
        <v>0.42515200000000003</v>
      </c>
    </row>
    <row r="163" spans="1:21" ht="12.75" customHeight="1">
      <c r="A163" s="114"/>
      <c r="B163" s="107">
        <v>35</v>
      </c>
      <c r="C163" s="10" t="s">
        <v>845</v>
      </c>
      <c r="D163" s="118" t="s">
        <v>845</v>
      </c>
      <c r="E163" s="118" t="s">
        <v>866</v>
      </c>
      <c r="F163" s="160" t="s">
        <v>873</v>
      </c>
      <c r="G163" s="161"/>
      <c r="H163" s="11" t="s">
        <v>854</v>
      </c>
      <c r="I163" s="14">
        <v>0.42515200000000003</v>
      </c>
      <c r="J163" s="14"/>
      <c r="K163" s="109">
        <f t="shared" si="14"/>
        <v>14.880320000000001</v>
      </c>
      <c r="L163" s="115"/>
      <c r="N163" s="131">
        <v>0.42515200000000003</v>
      </c>
      <c r="O163" s="130">
        <f t="shared" si="15"/>
        <v>-0.12754560000000001</v>
      </c>
      <c r="P163" s="131">
        <f t="shared" si="16"/>
        <v>0.29760640000000005</v>
      </c>
      <c r="Q163" s="131">
        <f t="shared" si="17"/>
        <v>10.416224000000001</v>
      </c>
      <c r="T163" s="146">
        <v>0.26</v>
      </c>
      <c r="U163" s="147">
        <f t="shared" si="18"/>
        <v>0.42515200000000003</v>
      </c>
    </row>
    <row r="164" spans="1:21">
      <c r="A164" s="114"/>
      <c r="B164" s="107">
        <v>15</v>
      </c>
      <c r="C164" s="10" t="s">
        <v>845</v>
      </c>
      <c r="D164" s="118" t="s">
        <v>845</v>
      </c>
      <c r="E164" s="118" t="s">
        <v>867</v>
      </c>
      <c r="F164" s="160" t="s">
        <v>873</v>
      </c>
      <c r="G164" s="161"/>
      <c r="H164" s="11" t="s">
        <v>854</v>
      </c>
      <c r="I164" s="14">
        <v>0.42515200000000003</v>
      </c>
      <c r="J164" s="14"/>
      <c r="K164" s="109">
        <f t="shared" si="14"/>
        <v>6.3772800000000007</v>
      </c>
      <c r="L164" s="115"/>
      <c r="N164" s="131">
        <v>0.42515200000000003</v>
      </c>
      <c r="O164" s="130">
        <f t="shared" si="15"/>
        <v>-0.12754560000000001</v>
      </c>
      <c r="P164" s="131">
        <f t="shared" si="16"/>
        <v>0.29760640000000005</v>
      </c>
      <c r="Q164" s="131">
        <f t="shared" si="17"/>
        <v>4.4640960000000005</v>
      </c>
      <c r="T164" s="146">
        <v>0.26</v>
      </c>
      <c r="U164" s="147">
        <f t="shared" si="18"/>
        <v>0.42515200000000003</v>
      </c>
    </row>
    <row r="165" spans="1:21" ht="24" customHeight="1">
      <c r="A165" s="114"/>
      <c r="B165" s="107">
        <v>35</v>
      </c>
      <c r="C165" s="10" t="s">
        <v>846</v>
      </c>
      <c r="D165" s="118" t="s">
        <v>846</v>
      </c>
      <c r="E165" s="118" t="s">
        <v>868</v>
      </c>
      <c r="F165" s="160" t="s">
        <v>873</v>
      </c>
      <c r="G165" s="161"/>
      <c r="H165" s="11" t="s">
        <v>855</v>
      </c>
      <c r="I165" s="14">
        <v>0.80124799999999996</v>
      </c>
      <c r="J165" s="14"/>
      <c r="K165" s="109">
        <f t="shared" si="14"/>
        <v>28.043679999999998</v>
      </c>
      <c r="L165" s="115"/>
      <c r="N165" s="131">
        <v>0.80124799999999996</v>
      </c>
      <c r="O165" s="130">
        <f t="shared" si="15"/>
        <v>-0.24037439999999999</v>
      </c>
      <c r="P165" s="131">
        <f t="shared" si="16"/>
        <v>0.56087359999999997</v>
      </c>
      <c r="Q165" s="131">
        <f t="shared" si="17"/>
        <v>19.630575999999998</v>
      </c>
      <c r="T165" s="146">
        <v>0.49</v>
      </c>
      <c r="U165" s="147">
        <f t="shared" si="18"/>
        <v>0.80124799999999996</v>
      </c>
    </row>
    <row r="166" spans="1:21" ht="24" customHeight="1">
      <c r="A166" s="114"/>
      <c r="B166" s="107">
        <v>25</v>
      </c>
      <c r="C166" s="10" t="s">
        <v>846</v>
      </c>
      <c r="D166" s="118" t="s">
        <v>846</v>
      </c>
      <c r="E166" s="118" t="s">
        <v>869</v>
      </c>
      <c r="F166" s="160" t="s">
        <v>873</v>
      </c>
      <c r="G166" s="161"/>
      <c r="H166" s="11" t="s">
        <v>855</v>
      </c>
      <c r="I166" s="14">
        <v>0.80124799999999996</v>
      </c>
      <c r="J166" s="14"/>
      <c r="K166" s="109">
        <f t="shared" si="14"/>
        <v>20.031199999999998</v>
      </c>
      <c r="L166" s="115"/>
      <c r="N166" s="131">
        <v>0.80124799999999996</v>
      </c>
      <c r="O166" s="130">
        <f t="shared" si="15"/>
        <v>-0.24037439999999999</v>
      </c>
      <c r="P166" s="131">
        <f t="shared" si="16"/>
        <v>0.56087359999999997</v>
      </c>
      <c r="Q166" s="131">
        <f t="shared" si="17"/>
        <v>14.021839999999999</v>
      </c>
      <c r="T166" s="146">
        <v>0.49</v>
      </c>
      <c r="U166" s="147">
        <f t="shared" si="18"/>
        <v>0.80124799999999996</v>
      </c>
    </row>
    <row r="167" spans="1:21" ht="24" customHeight="1">
      <c r="A167" s="114"/>
      <c r="B167" s="107">
        <v>15</v>
      </c>
      <c r="C167" s="10" t="s">
        <v>846</v>
      </c>
      <c r="D167" s="118" t="s">
        <v>846</v>
      </c>
      <c r="E167" s="118" t="s">
        <v>867</v>
      </c>
      <c r="F167" s="160" t="s">
        <v>873</v>
      </c>
      <c r="G167" s="161"/>
      <c r="H167" s="11" t="s">
        <v>855</v>
      </c>
      <c r="I167" s="14">
        <v>0.80124799999999996</v>
      </c>
      <c r="J167" s="14"/>
      <c r="K167" s="109">
        <f t="shared" si="14"/>
        <v>12.01872</v>
      </c>
      <c r="L167" s="115"/>
      <c r="N167" s="131">
        <v>0.80124799999999996</v>
      </c>
      <c r="O167" s="130">
        <f t="shared" si="15"/>
        <v>-0.24037439999999999</v>
      </c>
      <c r="P167" s="131">
        <f t="shared" si="16"/>
        <v>0.56087359999999997</v>
      </c>
      <c r="Q167" s="131">
        <f t="shared" si="17"/>
        <v>8.4131039999999988</v>
      </c>
      <c r="T167" s="146">
        <v>0.49</v>
      </c>
      <c r="U167" s="147">
        <f t="shared" si="18"/>
        <v>0.80124799999999996</v>
      </c>
    </row>
    <row r="168" spans="1:21" ht="24" customHeight="1">
      <c r="A168" s="114"/>
      <c r="B168" s="107">
        <v>35</v>
      </c>
      <c r="C168" s="10" t="s">
        <v>846</v>
      </c>
      <c r="D168" s="118" t="s">
        <v>846</v>
      </c>
      <c r="E168" s="118" t="s">
        <v>864</v>
      </c>
      <c r="F168" s="160" t="s">
        <v>873</v>
      </c>
      <c r="G168" s="161"/>
      <c r="H168" s="11" t="s">
        <v>855</v>
      </c>
      <c r="I168" s="14">
        <v>0.80124799999999996</v>
      </c>
      <c r="J168" s="14"/>
      <c r="K168" s="109">
        <f t="shared" si="14"/>
        <v>28.043679999999998</v>
      </c>
      <c r="L168" s="115"/>
      <c r="N168" s="131">
        <v>0.80124799999999996</v>
      </c>
      <c r="O168" s="130">
        <f t="shared" si="15"/>
        <v>-0.24037439999999999</v>
      </c>
      <c r="P168" s="131">
        <f t="shared" si="16"/>
        <v>0.56087359999999997</v>
      </c>
      <c r="Q168" s="131">
        <f t="shared" si="17"/>
        <v>19.630575999999998</v>
      </c>
      <c r="T168" s="146">
        <v>0.49</v>
      </c>
      <c r="U168" s="147">
        <f t="shared" si="18"/>
        <v>0.80124799999999996</v>
      </c>
    </row>
    <row r="169" spans="1:21" ht="24" customHeight="1">
      <c r="A169" s="114"/>
      <c r="B169" s="107">
        <v>20</v>
      </c>
      <c r="C169" s="10" t="s">
        <v>846</v>
      </c>
      <c r="D169" s="118" t="s">
        <v>846</v>
      </c>
      <c r="E169" s="118" t="s">
        <v>866</v>
      </c>
      <c r="F169" s="160" t="s">
        <v>873</v>
      </c>
      <c r="G169" s="161"/>
      <c r="H169" s="11" t="s">
        <v>855</v>
      </c>
      <c r="I169" s="14">
        <v>0.80124799999999996</v>
      </c>
      <c r="J169" s="14"/>
      <c r="K169" s="109">
        <f t="shared" si="14"/>
        <v>16.02496</v>
      </c>
      <c r="L169" s="115"/>
      <c r="N169" s="131">
        <v>0.80124799999999996</v>
      </c>
      <c r="O169" s="130">
        <f t="shared" si="15"/>
        <v>-0.24037439999999999</v>
      </c>
      <c r="P169" s="131">
        <f t="shared" si="16"/>
        <v>0.56087359999999997</v>
      </c>
      <c r="Q169" s="131">
        <f t="shared" si="17"/>
        <v>11.217471999999999</v>
      </c>
      <c r="T169" s="146">
        <v>0.49</v>
      </c>
      <c r="U169" s="147">
        <f t="shared" si="18"/>
        <v>0.80124799999999996</v>
      </c>
    </row>
    <row r="170" spans="1:21" ht="24">
      <c r="A170" s="114"/>
      <c r="B170" s="107">
        <v>20</v>
      </c>
      <c r="C170" s="10" t="s">
        <v>847</v>
      </c>
      <c r="D170" s="118" t="s">
        <v>847</v>
      </c>
      <c r="E170" s="118" t="s">
        <v>870</v>
      </c>
      <c r="F170" s="156"/>
      <c r="G170" s="157"/>
      <c r="H170" s="11" t="s">
        <v>856</v>
      </c>
      <c r="I170" s="14">
        <v>0.39244799999999996</v>
      </c>
      <c r="J170" s="14"/>
      <c r="K170" s="109">
        <f t="shared" si="14"/>
        <v>7.848959999999999</v>
      </c>
      <c r="L170" s="115"/>
      <c r="N170" s="131">
        <v>0.39244799999999996</v>
      </c>
      <c r="O170" s="130">
        <f t="shared" si="15"/>
        <v>-0.11773439999999999</v>
      </c>
      <c r="P170" s="131">
        <f t="shared" si="16"/>
        <v>0.2747136</v>
      </c>
      <c r="Q170" s="131">
        <f t="shared" si="17"/>
        <v>5.4942720000000005</v>
      </c>
      <c r="T170" s="146">
        <v>0.24</v>
      </c>
      <c r="U170" s="147">
        <f t="shared" si="18"/>
        <v>0.39244799999999996</v>
      </c>
    </row>
    <row r="171" spans="1:21" ht="24">
      <c r="A171" s="114"/>
      <c r="B171" s="107">
        <v>35</v>
      </c>
      <c r="C171" s="10" t="s">
        <v>847</v>
      </c>
      <c r="D171" s="118" t="s">
        <v>847</v>
      </c>
      <c r="E171" s="118" t="s">
        <v>864</v>
      </c>
      <c r="F171" s="156"/>
      <c r="G171" s="157"/>
      <c r="H171" s="11" t="s">
        <v>856</v>
      </c>
      <c r="I171" s="14">
        <v>0.39244799999999996</v>
      </c>
      <c r="J171" s="14"/>
      <c r="K171" s="109">
        <f t="shared" si="14"/>
        <v>13.735679999999999</v>
      </c>
      <c r="L171" s="115"/>
      <c r="N171" s="131">
        <v>0.39244799999999996</v>
      </c>
      <c r="O171" s="130">
        <f t="shared" si="15"/>
        <v>-0.11773439999999999</v>
      </c>
      <c r="P171" s="131">
        <f t="shared" si="16"/>
        <v>0.2747136</v>
      </c>
      <c r="Q171" s="131">
        <f t="shared" si="17"/>
        <v>9.6149760000000004</v>
      </c>
      <c r="T171" s="146">
        <v>0.24</v>
      </c>
      <c r="U171" s="147">
        <f t="shared" si="18"/>
        <v>0.39244799999999996</v>
      </c>
    </row>
    <row r="172" spans="1:21" ht="24">
      <c r="A172" s="114"/>
      <c r="B172" s="107">
        <v>10</v>
      </c>
      <c r="C172" s="10" t="s">
        <v>847</v>
      </c>
      <c r="D172" s="118" t="s">
        <v>847</v>
      </c>
      <c r="E172" s="118" t="s">
        <v>871</v>
      </c>
      <c r="F172" s="156"/>
      <c r="G172" s="157"/>
      <c r="H172" s="11" t="s">
        <v>856</v>
      </c>
      <c r="I172" s="14">
        <v>0.39244799999999996</v>
      </c>
      <c r="J172" s="14"/>
      <c r="K172" s="109">
        <f t="shared" si="14"/>
        <v>3.9244799999999995</v>
      </c>
      <c r="L172" s="115"/>
      <c r="N172" s="131">
        <v>0.39244799999999996</v>
      </c>
      <c r="O172" s="130">
        <f t="shared" si="15"/>
        <v>-0.11773439999999999</v>
      </c>
      <c r="P172" s="131">
        <f t="shared" si="16"/>
        <v>0.2747136</v>
      </c>
      <c r="Q172" s="131">
        <f t="shared" si="17"/>
        <v>2.7471360000000002</v>
      </c>
      <c r="T172" s="146">
        <v>0.24</v>
      </c>
      <c r="U172" s="147">
        <f t="shared" si="18"/>
        <v>0.39244799999999996</v>
      </c>
    </row>
    <row r="173" spans="1:21" ht="24">
      <c r="A173" s="114"/>
      <c r="B173" s="107">
        <v>25</v>
      </c>
      <c r="C173" s="10" t="s">
        <v>847</v>
      </c>
      <c r="D173" s="118" t="s">
        <v>847</v>
      </c>
      <c r="E173" s="118" t="s">
        <v>872</v>
      </c>
      <c r="F173" s="156"/>
      <c r="G173" s="157"/>
      <c r="H173" s="11" t="s">
        <v>856</v>
      </c>
      <c r="I173" s="14">
        <v>0.39244799999999996</v>
      </c>
      <c r="J173" s="14"/>
      <c r="K173" s="109">
        <f t="shared" si="14"/>
        <v>9.8111999999999995</v>
      </c>
      <c r="L173" s="115"/>
      <c r="N173" s="131">
        <v>0.39244799999999996</v>
      </c>
      <c r="O173" s="130">
        <f t="shared" si="15"/>
        <v>-0.11773439999999999</v>
      </c>
      <c r="P173" s="131">
        <f t="shared" si="16"/>
        <v>0.2747136</v>
      </c>
      <c r="Q173" s="131">
        <f t="shared" si="17"/>
        <v>6.8678400000000002</v>
      </c>
      <c r="T173" s="146">
        <v>0.24</v>
      </c>
      <c r="U173" s="147">
        <f t="shared" si="18"/>
        <v>0.39244799999999996</v>
      </c>
    </row>
    <row r="174" spans="1:21" ht="24">
      <c r="A174" s="114"/>
      <c r="B174" s="107">
        <v>40</v>
      </c>
      <c r="C174" s="10" t="s">
        <v>847</v>
      </c>
      <c r="D174" s="118" t="s">
        <v>847</v>
      </c>
      <c r="E174" s="118" t="s">
        <v>866</v>
      </c>
      <c r="F174" s="156"/>
      <c r="G174" s="157"/>
      <c r="H174" s="11" t="s">
        <v>856</v>
      </c>
      <c r="I174" s="14">
        <v>0.39244799999999996</v>
      </c>
      <c r="J174" s="14"/>
      <c r="K174" s="109">
        <f t="shared" si="14"/>
        <v>15.697919999999998</v>
      </c>
      <c r="L174" s="115"/>
      <c r="N174" s="131">
        <v>0.39244799999999996</v>
      </c>
      <c r="O174" s="130">
        <f t="shared" si="15"/>
        <v>-0.11773439999999999</v>
      </c>
      <c r="P174" s="131">
        <f t="shared" si="16"/>
        <v>0.2747136</v>
      </c>
      <c r="Q174" s="131">
        <f t="shared" si="17"/>
        <v>10.988544000000001</v>
      </c>
      <c r="T174" s="146">
        <v>0.24</v>
      </c>
      <c r="U174" s="147">
        <f t="shared" si="18"/>
        <v>0.39244799999999996</v>
      </c>
    </row>
    <row r="175" spans="1:21" ht="24">
      <c r="A175" s="114"/>
      <c r="B175" s="107">
        <v>20</v>
      </c>
      <c r="C175" s="10" t="s">
        <v>848</v>
      </c>
      <c r="D175" s="118" t="s">
        <v>848</v>
      </c>
      <c r="E175" s="118" t="s">
        <v>870</v>
      </c>
      <c r="F175" s="156"/>
      <c r="G175" s="157"/>
      <c r="H175" s="11" t="s">
        <v>857</v>
      </c>
      <c r="I175" s="14">
        <v>1.0138240000000001</v>
      </c>
      <c r="J175" s="14"/>
      <c r="K175" s="109">
        <f t="shared" si="14"/>
        <v>20.276479999999999</v>
      </c>
      <c r="L175" s="115"/>
      <c r="N175" s="131">
        <v>1.0138240000000001</v>
      </c>
      <c r="O175" s="130">
        <f t="shared" si="15"/>
        <v>-0.30414720000000001</v>
      </c>
      <c r="P175" s="131">
        <f t="shared" si="16"/>
        <v>0.7096768</v>
      </c>
      <c r="Q175" s="131">
        <f t="shared" si="17"/>
        <v>14.193536</v>
      </c>
      <c r="T175" s="146">
        <v>0.62</v>
      </c>
      <c r="U175" s="147">
        <f t="shared" si="18"/>
        <v>1.0138240000000001</v>
      </c>
    </row>
    <row r="176" spans="1:21" ht="24">
      <c r="A176" s="114"/>
      <c r="B176" s="107">
        <v>20</v>
      </c>
      <c r="C176" s="10" t="s">
        <v>848</v>
      </c>
      <c r="D176" s="118" t="s">
        <v>848</v>
      </c>
      <c r="E176" s="118" t="s">
        <v>868</v>
      </c>
      <c r="F176" s="156"/>
      <c r="G176" s="157"/>
      <c r="H176" s="11" t="s">
        <v>857</v>
      </c>
      <c r="I176" s="14">
        <v>1.0138240000000001</v>
      </c>
      <c r="J176" s="14"/>
      <c r="K176" s="109">
        <f t="shared" si="14"/>
        <v>20.276479999999999</v>
      </c>
      <c r="L176" s="115"/>
      <c r="N176" s="131">
        <v>1.0138240000000001</v>
      </c>
      <c r="O176" s="130">
        <f t="shared" si="15"/>
        <v>-0.30414720000000001</v>
      </c>
      <c r="P176" s="131">
        <f t="shared" si="16"/>
        <v>0.7096768</v>
      </c>
      <c r="Q176" s="131">
        <f t="shared" si="17"/>
        <v>14.193536</v>
      </c>
      <c r="T176" s="146">
        <v>0.62</v>
      </c>
      <c r="U176" s="147">
        <f t="shared" si="18"/>
        <v>1.0138240000000001</v>
      </c>
    </row>
    <row r="177" spans="1:21" ht="24">
      <c r="A177" s="114"/>
      <c r="B177" s="107">
        <v>30</v>
      </c>
      <c r="C177" s="10" t="s">
        <v>848</v>
      </c>
      <c r="D177" s="118" t="s">
        <v>848</v>
      </c>
      <c r="E177" s="118" t="s">
        <v>864</v>
      </c>
      <c r="F177" s="156"/>
      <c r="G177" s="157"/>
      <c r="H177" s="11" t="s">
        <v>857</v>
      </c>
      <c r="I177" s="14">
        <v>1.0138240000000001</v>
      </c>
      <c r="J177" s="14"/>
      <c r="K177" s="109">
        <f t="shared" si="14"/>
        <v>30.414720000000003</v>
      </c>
      <c r="L177" s="115"/>
      <c r="N177" s="131">
        <v>1.0138240000000001</v>
      </c>
      <c r="O177" s="130">
        <f t="shared" si="15"/>
        <v>-0.30414720000000001</v>
      </c>
      <c r="P177" s="131">
        <f t="shared" si="16"/>
        <v>0.7096768</v>
      </c>
      <c r="Q177" s="131">
        <f t="shared" si="17"/>
        <v>21.290303999999999</v>
      </c>
      <c r="T177" s="146">
        <v>0.62</v>
      </c>
      <c r="U177" s="147">
        <f t="shared" si="18"/>
        <v>1.0138240000000001</v>
      </c>
    </row>
    <row r="178" spans="1:21" ht="24">
      <c r="A178" s="114"/>
      <c r="B178" s="107">
        <v>52</v>
      </c>
      <c r="C178" s="10" t="s">
        <v>849</v>
      </c>
      <c r="D178" s="118" t="s">
        <v>849</v>
      </c>
      <c r="E178" s="118" t="s">
        <v>864</v>
      </c>
      <c r="F178" s="160" t="s">
        <v>873</v>
      </c>
      <c r="G178" s="161"/>
      <c r="H178" s="11" t="s">
        <v>858</v>
      </c>
      <c r="I178" s="14">
        <v>0.88300800000000002</v>
      </c>
      <c r="J178" s="14"/>
      <c r="K178" s="109">
        <f t="shared" si="14"/>
        <v>45.916415999999998</v>
      </c>
      <c r="L178" s="115"/>
      <c r="N178" s="131">
        <v>0.88300800000000002</v>
      </c>
      <c r="O178" s="130">
        <f t="shared" si="15"/>
        <v>-0.26490239999999998</v>
      </c>
      <c r="P178" s="131">
        <f t="shared" si="16"/>
        <v>0.61810560000000003</v>
      </c>
      <c r="Q178" s="131">
        <f t="shared" si="17"/>
        <v>32.141491200000004</v>
      </c>
      <c r="T178" s="146">
        <v>0.54</v>
      </c>
      <c r="U178" s="147">
        <f t="shared" si="18"/>
        <v>0.88300800000000002</v>
      </c>
    </row>
    <row r="179" spans="1:21" ht="24">
      <c r="A179" s="114"/>
      <c r="B179" s="107">
        <v>52</v>
      </c>
      <c r="C179" s="10" t="s">
        <v>849</v>
      </c>
      <c r="D179" s="118" t="s">
        <v>849</v>
      </c>
      <c r="E179" s="118" t="s">
        <v>866</v>
      </c>
      <c r="F179" s="160" t="s">
        <v>873</v>
      </c>
      <c r="G179" s="161"/>
      <c r="H179" s="11" t="s">
        <v>858</v>
      </c>
      <c r="I179" s="14">
        <v>0.88300800000000002</v>
      </c>
      <c r="J179" s="14"/>
      <c r="K179" s="109">
        <f t="shared" si="14"/>
        <v>45.916415999999998</v>
      </c>
      <c r="L179" s="115"/>
      <c r="N179" s="131">
        <v>0.88300800000000002</v>
      </c>
      <c r="O179" s="130">
        <f t="shared" si="15"/>
        <v>-0.26490239999999998</v>
      </c>
      <c r="P179" s="131">
        <f t="shared" si="16"/>
        <v>0.61810560000000003</v>
      </c>
      <c r="Q179" s="131">
        <f t="shared" si="17"/>
        <v>32.141491200000004</v>
      </c>
      <c r="T179" s="146">
        <v>0.54</v>
      </c>
      <c r="U179" s="147">
        <f t="shared" si="18"/>
        <v>0.88300800000000002</v>
      </c>
    </row>
    <row r="180" spans="1:21" ht="24">
      <c r="A180" s="114"/>
      <c r="B180" s="107">
        <v>20</v>
      </c>
      <c r="C180" s="10" t="s">
        <v>850</v>
      </c>
      <c r="D180" s="118" t="s">
        <v>850</v>
      </c>
      <c r="E180" s="118" t="s">
        <v>868</v>
      </c>
      <c r="F180" s="156"/>
      <c r="G180" s="157"/>
      <c r="H180" s="11" t="s">
        <v>859</v>
      </c>
      <c r="I180" s="14">
        <v>1.0138240000000001</v>
      </c>
      <c r="J180" s="14"/>
      <c r="K180" s="109">
        <f t="shared" si="14"/>
        <v>20.276479999999999</v>
      </c>
      <c r="L180" s="115"/>
      <c r="N180" s="131">
        <v>1.0138240000000001</v>
      </c>
      <c r="O180" s="130">
        <f t="shared" si="15"/>
        <v>-0.30414720000000001</v>
      </c>
      <c r="P180" s="131">
        <f t="shared" si="16"/>
        <v>0.7096768</v>
      </c>
      <c r="Q180" s="131">
        <f t="shared" si="17"/>
        <v>14.193536</v>
      </c>
      <c r="T180" s="146">
        <v>0.62</v>
      </c>
      <c r="U180" s="147">
        <f t="shared" si="18"/>
        <v>1.0138240000000001</v>
      </c>
    </row>
    <row r="181" spans="1:21" ht="24">
      <c r="A181" s="114"/>
      <c r="B181" s="107">
        <v>25</v>
      </c>
      <c r="C181" s="10" t="s">
        <v>850</v>
      </c>
      <c r="D181" s="118" t="s">
        <v>850</v>
      </c>
      <c r="E181" s="118" t="s">
        <v>870</v>
      </c>
      <c r="F181" s="156"/>
      <c r="G181" s="157"/>
      <c r="H181" s="11" t="s">
        <v>859</v>
      </c>
      <c r="I181" s="14">
        <v>1.0138240000000001</v>
      </c>
      <c r="J181" s="14"/>
      <c r="K181" s="109">
        <f t="shared" si="14"/>
        <v>25.345600000000001</v>
      </c>
      <c r="L181" s="115"/>
      <c r="N181" s="131">
        <v>1.0138240000000001</v>
      </c>
      <c r="O181" s="130">
        <f t="shared" si="15"/>
        <v>-0.30414720000000001</v>
      </c>
      <c r="P181" s="131">
        <f t="shared" si="16"/>
        <v>0.7096768</v>
      </c>
      <c r="Q181" s="131">
        <f t="shared" si="17"/>
        <v>17.74192</v>
      </c>
      <c r="T181" s="146">
        <v>0.62</v>
      </c>
      <c r="U181" s="147">
        <f t="shared" si="18"/>
        <v>1.0138240000000001</v>
      </c>
    </row>
    <row r="182" spans="1:21" ht="24">
      <c r="A182" s="114"/>
      <c r="B182" s="107">
        <v>20</v>
      </c>
      <c r="C182" s="10" t="s">
        <v>850</v>
      </c>
      <c r="D182" s="118" t="s">
        <v>850</v>
      </c>
      <c r="E182" s="118" t="s">
        <v>864</v>
      </c>
      <c r="F182" s="156"/>
      <c r="G182" s="157"/>
      <c r="H182" s="11" t="s">
        <v>859</v>
      </c>
      <c r="I182" s="14">
        <v>1.0138240000000001</v>
      </c>
      <c r="J182" s="14"/>
      <c r="K182" s="109">
        <f t="shared" si="14"/>
        <v>20.276479999999999</v>
      </c>
      <c r="L182" s="115"/>
      <c r="N182" s="131">
        <v>1.0138240000000001</v>
      </c>
      <c r="O182" s="130">
        <f t="shared" si="15"/>
        <v>-0.30414720000000001</v>
      </c>
      <c r="P182" s="131">
        <f t="shared" si="16"/>
        <v>0.7096768</v>
      </c>
      <c r="Q182" s="131">
        <f t="shared" si="17"/>
        <v>14.193536</v>
      </c>
      <c r="T182" s="146">
        <v>0.62</v>
      </c>
      <c r="U182" s="147">
        <f t="shared" si="18"/>
        <v>1.0138240000000001</v>
      </c>
    </row>
    <row r="183" spans="1:21" ht="36">
      <c r="A183" s="114"/>
      <c r="B183" s="107">
        <v>1</v>
      </c>
      <c r="C183" s="10" t="s">
        <v>851</v>
      </c>
      <c r="D183" s="118" t="s">
        <v>851</v>
      </c>
      <c r="E183" s="118"/>
      <c r="F183" s="156"/>
      <c r="G183" s="157"/>
      <c r="H183" s="11" t="s">
        <v>860</v>
      </c>
      <c r="I183" s="14">
        <v>36.939168000000002</v>
      </c>
      <c r="J183" s="14"/>
      <c r="K183" s="109">
        <f t="shared" si="14"/>
        <v>36.939168000000002</v>
      </c>
      <c r="L183" s="115"/>
      <c r="N183" s="131">
        <v>36.939168000000002</v>
      </c>
      <c r="O183" s="130">
        <f t="shared" si="15"/>
        <v>-11.081750400000001</v>
      </c>
      <c r="P183" s="131">
        <f t="shared" si="16"/>
        <v>25.857417600000002</v>
      </c>
      <c r="Q183" s="131">
        <f t="shared" si="17"/>
        <v>25.857417600000002</v>
      </c>
      <c r="T183" s="146">
        <v>22.59</v>
      </c>
      <c r="U183" s="147">
        <f t="shared" si="18"/>
        <v>36.939168000000002</v>
      </c>
    </row>
    <row r="184" spans="1:21" ht="36">
      <c r="A184" s="114"/>
      <c r="B184" s="107">
        <v>2</v>
      </c>
      <c r="C184" s="10" t="s">
        <v>852</v>
      </c>
      <c r="D184" s="118" t="s">
        <v>852</v>
      </c>
      <c r="E184" s="118"/>
      <c r="F184" s="156"/>
      <c r="G184" s="157"/>
      <c r="H184" s="11" t="s">
        <v>861</v>
      </c>
      <c r="I184" s="14">
        <v>27.455007999999999</v>
      </c>
      <c r="J184" s="14"/>
      <c r="K184" s="109">
        <f t="shared" si="14"/>
        <v>54.910015999999999</v>
      </c>
      <c r="L184" s="115"/>
      <c r="N184" s="131">
        <v>27.455007999999999</v>
      </c>
      <c r="O184" s="130">
        <f t="shared" si="15"/>
        <v>-8.2365023999999991</v>
      </c>
      <c r="P184" s="131">
        <f t="shared" si="16"/>
        <v>19.2185056</v>
      </c>
      <c r="Q184" s="131">
        <f t="shared" si="17"/>
        <v>38.437011200000001</v>
      </c>
      <c r="T184" s="146">
        <v>16.79</v>
      </c>
      <c r="U184" s="147">
        <f t="shared" si="18"/>
        <v>27.455007999999999</v>
      </c>
    </row>
    <row r="185" spans="1:21" ht="24">
      <c r="A185" s="114"/>
      <c r="B185" s="107">
        <v>5</v>
      </c>
      <c r="C185" s="10" t="s">
        <v>853</v>
      </c>
      <c r="D185" s="118" t="s">
        <v>853</v>
      </c>
      <c r="E185" s="118" t="s">
        <v>870</v>
      </c>
      <c r="F185" s="156"/>
      <c r="G185" s="157"/>
      <c r="H185" s="11" t="s">
        <v>862</v>
      </c>
      <c r="I185" s="14">
        <v>0.768544</v>
      </c>
      <c r="J185" s="14"/>
      <c r="K185" s="109">
        <f t="shared" si="14"/>
        <v>3.8427199999999999</v>
      </c>
      <c r="L185" s="115"/>
      <c r="N185" s="131">
        <v>0.768544</v>
      </c>
      <c r="O185" s="130">
        <f t="shared" si="15"/>
        <v>-0.2305632</v>
      </c>
      <c r="P185" s="131">
        <f t="shared" si="16"/>
        <v>0.53798080000000004</v>
      </c>
      <c r="Q185" s="131">
        <f t="shared" si="17"/>
        <v>2.6899040000000003</v>
      </c>
      <c r="T185" s="146">
        <v>0.47</v>
      </c>
      <c r="U185" s="147">
        <f t="shared" si="18"/>
        <v>0.768544</v>
      </c>
    </row>
    <row r="186" spans="1:21" ht="24">
      <c r="A186" s="114"/>
      <c r="B186" s="107">
        <v>45</v>
      </c>
      <c r="C186" s="10" t="s">
        <v>853</v>
      </c>
      <c r="D186" s="118" t="s">
        <v>853</v>
      </c>
      <c r="E186" s="118" t="s">
        <v>864</v>
      </c>
      <c r="F186" s="156"/>
      <c r="G186" s="157"/>
      <c r="H186" s="11" t="s">
        <v>862</v>
      </c>
      <c r="I186" s="14">
        <v>0.768544</v>
      </c>
      <c r="J186" s="14"/>
      <c r="K186" s="109">
        <f t="shared" si="14"/>
        <v>34.584479999999999</v>
      </c>
      <c r="L186" s="115"/>
      <c r="N186" s="131">
        <v>0.768544</v>
      </c>
      <c r="O186" s="130">
        <f t="shared" si="15"/>
        <v>-0.2305632</v>
      </c>
      <c r="P186" s="131">
        <f t="shared" si="16"/>
        <v>0.53798080000000004</v>
      </c>
      <c r="Q186" s="131">
        <f t="shared" si="17"/>
        <v>24.209136000000001</v>
      </c>
      <c r="T186" s="146">
        <v>0.47</v>
      </c>
      <c r="U186" s="147">
        <f t="shared" si="18"/>
        <v>0.768544</v>
      </c>
    </row>
    <row r="187" spans="1:21" ht="24">
      <c r="A187" s="114"/>
      <c r="B187" s="107">
        <v>15</v>
      </c>
      <c r="C187" s="10" t="s">
        <v>853</v>
      </c>
      <c r="D187" s="118" t="s">
        <v>853</v>
      </c>
      <c r="E187" s="118" t="s">
        <v>871</v>
      </c>
      <c r="F187" s="156"/>
      <c r="G187" s="157"/>
      <c r="H187" s="11" t="s">
        <v>862</v>
      </c>
      <c r="I187" s="14">
        <v>0.768544</v>
      </c>
      <c r="J187" s="14"/>
      <c r="K187" s="109">
        <f t="shared" si="14"/>
        <v>11.52816</v>
      </c>
      <c r="L187" s="115"/>
      <c r="N187" s="131">
        <v>0.768544</v>
      </c>
      <c r="O187" s="130">
        <f t="shared" si="15"/>
        <v>-0.2305632</v>
      </c>
      <c r="P187" s="131">
        <f t="shared" si="16"/>
        <v>0.53798080000000004</v>
      </c>
      <c r="Q187" s="131">
        <f t="shared" si="17"/>
        <v>8.0697120000000009</v>
      </c>
      <c r="T187" s="146">
        <v>0.47</v>
      </c>
      <c r="U187" s="147">
        <f t="shared" si="18"/>
        <v>0.768544</v>
      </c>
    </row>
    <row r="188" spans="1:21" ht="24">
      <c r="A188" s="114"/>
      <c r="B188" s="107">
        <v>15</v>
      </c>
      <c r="C188" s="10" t="s">
        <v>853</v>
      </c>
      <c r="D188" s="118" t="s">
        <v>853</v>
      </c>
      <c r="E188" s="118" t="s">
        <v>872</v>
      </c>
      <c r="F188" s="156"/>
      <c r="G188" s="157"/>
      <c r="H188" s="11" t="s">
        <v>862</v>
      </c>
      <c r="I188" s="14">
        <v>0.768544</v>
      </c>
      <c r="J188" s="14"/>
      <c r="K188" s="109">
        <f t="shared" si="14"/>
        <v>11.52816</v>
      </c>
      <c r="L188" s="115"/>
      <c r="N188" s="131">
        <v>0.768544</v>
      </c>
      <c r="O188" s="130">
        <f t="shared" si="15"/>
        <v>-0.2305632</v>
      </c>
      <c r="P188" s="131">
        <f t="shared" si="16"/>
        <v>0.53798080000000004</v>
      </c>
      <c r="Q188" s="131">
        <f t="shared" si="17"/>
        <v>8.0697120000000009</v>
      </c>
      <c r="T188" s="146">
        <v>0.47</v>
      </c>
      <c r="U188" s="147">
        <f t="shared" si="18"/>
        <v>0.768544</v>
      </c>
    </row>
    <row r="189" spans="1:21" ht="24">
      <c r="A189" s="114"/>
      <c r="B189" s="108">
        <v>40</v>
      </c>
      <c r="C189" s="12" t="s">
        <v>853</v>
      </c>
      <c r="D189" s="119" t="s">
        <v>853</v>
      </c>
      <c r="E189" s="119" t="s">
        <v>866</v>
      </c>
      <c r="F189" s="158"/>
      <c r="G189" s="159"/>
      <c r="H189" s="13" t="s">
        <v>862</v>
      </c>
      <c r="I189" s="15">
        <v>0.768544</v>
      </c>
      <c r="J189" s="15"/>
      <c r="K189" s="110">
        <f t="shared" si="14"/>
        <v>30.741759999999999</v>
      </c>
      <c r="L189" s="115"/>
      <c r="N189" s="131">
        <v>0.768544</v>
      </c>
      <c r="O189" s="130">
        <f t="shared" si="15"/>
        <v>-0.2305632</v>
      </c>
      <c r="P189" s="131">
        <f t="shared" si="16"/>
        <v>0.53798080000000004</v>
      </c>
      <c r="Q189" s="131">
        <f t="shared" si="17"/>
        <v>21.519232000000002</v>
      </c>
      <c r="T189" s="146">
        <v>0.47</v>
      </c>
      <c r="U189" s="147">
        <f t="shared" si="18"/>
        <v>0.768544</v>
      </c>
    </row>
    <row r="190" spans="1:21">
      <c r="A190" s="114"/>
      <c r="B190" s="126"/>
      <c r="C190" s="126"/>
      <c r="D190" s="126"/>
      <c r="E190" s="126"/>
      <c r="F190" s="126"/>
      <c r="G190" s="126"/>
      <c r="H190" s="126"/>
      <c r="I190" s="127" t="s">
        <v>255</v>
      </c>
      <c r="J190" s="127"/>
      <c r="K190" s="128">
        <f>SUM(K22:K189)</f>
        <v>3606.9840959999992</v>
      </c>
      <c r="L190" s="115"/>
      <c r="Q190" s="132"/>
    </row>
    <row r="191" spans="1:21">
      <c r="A191" s="114"/>
      <c r="B191" s="126"/>
      <c r="C191" s="126"/>
      <c r="D191" s="126"/>
      <c r="E191" s="126"/>
      <c r="F191" s="126"/>
      <c r="G191" s="126"/>
      <c r="H191" s="126"/>
      <c r="I191" s="127" t="s">
        <v>836</v>
      </c>
      <c r="J191" s="127"/>
      <c r="K191" s="128">
        <f>K190*-0.3</f>
        <v>-1082.0952287999996</v>
      </c>
      <c r="L191" s="115"/>
    </row>
    <row r="192" spans="1:21" outlineLevel="1">
      <c r="A192" s="114"/>
      <c r="B192" s="126"/>
      <c r="C192" s="126"/>
      <c r="D192" s="126"/>
      <c r="E192" s="126"/>
      <c r="F192" s="126"/>
      <c r="G192" s="126"/>
      <c r="H192" s="126"/>
      <c r="I192" s="127" t="s">
        <v>837</v>
      </c>
      <c r="J192" s="127"/>
      <c r="K192" s="128">
        <v>0</v>
      </c>
      <c r="L192" s="115"/>
    </row>
    <row r="193" spans="1:12">
      <c r="A193" s="114"/>
      <c r="B193" s="126"/>
      <c r="C193" s="126"/>
      <c r="D193" s="126"/>
      <c r="E193" s="126"/>
      <c r="F193" s="126"/>
      <c r="G193" s="126"/>
      <c r="H193" s="126"/>
      <c r="I193" s="127" t="s">
        <v>257</v>
      </c>
      <c r="J193" s="127"/>
      <c r="K193" s="148">
        <f>SUM(K190:K192)</f>
        <v>2524.8888671999994</v>
      </c>
      <c r="L193" s="115"/>
    </row>
    <row r="194" spans="1:12">
      <c r="A194" s="6"/>
      <c r="B194" s="7"/>
      <c r="C194" s="7"/>
      <c r="D194" s="7"/>
      <c r="E194" s="7"/>
      <c r="F194" s="7"/>
      <c r="G194" s="7"/>
      <c r="H194" s="7" t="s">
        <v>877</v>
      </c>
      <c r="I194" s="7"/>
      <c r="J194" s="7"/>
      <c r="K194" s="7"/>
      <c r="L194" s="8"/>
    </row>
    <row r="196" spans="1:12">
      <c r="H196" s="1" t="s">
        <v>835</v>
      </c>
      <c r="I196" s="91">
        <f>'Tax Invoice'!E14</f>
        <v>22.52</v>
      </c>
      <c r="J196" s="91"/>
    </row>
    <row r="197" spans="1:12">
      <c r="H197" s="1" t="s">
        <v>705</v>
      </c>
      <c r="I197" s="91">
        <f>'Tax Invoice'!M11</f>
        <v>35.57</v>
      </c>
      <c r="J197" s="91"/>
    </row>
    <row r="198" spans="1:12">
      <c r="H198" s="1" t="s">
        <v>708</v>
      </c>
      <c r="I198" s="91">
        <f>I200/I197</f>
        <v>2283.6458206893444</v>
      </c>
      <c r="J198" s="91"/>
    </row>
    <row r="199" spans="1:12">
      <c r="H199" s="1" t="s">
        <v>709</v>
      </c>
      <c r="I199" s="91">
        <f>I201/I197</f>
        <v>1598.552074482541</v>
      </c>
      <c r="J199" s="91"/>
    </row>
    <row r="200" spans="1:12">
      <c r="H200" s="1" t="s">
        <v>706</v>
      </c>
      <c r="I200" s="91">
        <f>K190*I196</f>
        <v>81229.281841919976</v>
      </c>
      <c r="J200" s="91"/>
    </row>
    <row r="201" spans="1:12">
      <c r="H201" s="1" t="s">
        <v>707</v>
      </c>
      <c r="I201" s="91">
        <f>K193*I196</f>
        <v>56860.497289343984</v>
      </c>
      <c r="J201" s="91"/>
    </row>
  </sheetData>
  <mergeCells count="176">
    <mergeCell ref="F33:G33"/>
    <mergeCell ref="F34:G34"/>
    <mergeCell ref="N20:N21"/>
    <mergeCell ref="O20:O21"/>
    <mergeCell ref="P20:P21"/>
    <mergeCell ref="Q20:Q21"/>
    <mergeCell ref="F54:G54"/>
    <mergeCell ref="F55:G55"/>
    <mergeCell ref="F56:G56"/>
    <mergeCell ref="F45:G45"/>
    <mergeCell ref="F46:G46"/>
    <mergeCell ref="F47:G47"/>
    <mergeCell ref="F48:G48"/>
    <mergeCell ref="F49:G49"/>
    <mergeCell ref="F40:G40"/>
    <mergeCell ref="F41:G41"/>
    <mergeCell ref="F42:G42"/>
    <mergeCell ref="F43:G43"/>
    <mergeCell ref="F44:G44"/>
    <mergeCell ref="K10:K11"/>
    <mergeCell ref="K14:K15"/>
    <mergeCell ref="F20:G20"/>
    <mergeCell ref="F21:G21"/>
    <mergeCell ref="F22:G22"/>
    <mergeCell ref="F50:G50"/>
    <mergeCell ref="F51:G51"/>
    <mergeCell ref="F52:G52"/>
    <mergeCell ref="F53:G53"/>
    <mergeCell ref="F35:G35"/>
    <mergeCell ref="F36:G36"/>
    <mergeCell ref="F37:G37"/>
    <mergeCell ref="F38:G38"/>
    <mergeCell ref="F39:G39"/>
    <mergeCell ref="F23:G23"/>
    <mergeCell ref="F24:G24"/>
    <mergeCell ref="F25:G25"/>
    <mergeCell ref="F26:G26"/>
    <mergeCell ref="F27:G27"/>
    <mergeCell ref="F28:G28"/>
    <mergeCell ref="F29:G29"/>
    <mergeCell ref="F30:G30"/>
    <mergeCell ref="F31:G31"/>
    <mergeCell ref="F32:G32"/>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46:G146"/>
    <mergeCell ref="F137:G137"/>
    <mergeCell ref="F138:G138"/>
    <mergeCell ref="F139:G139"/>
    <mergeCell ref="F140:G140"/>
    <mergeCell ref="F141:G141"/>
    <mergeCell ref="F157:G157"/>
    <mergeCell ref="F158:G158"/>
    <mergeCell ref="F152:G152"/>
    <mergeCell ref="F153:G153"/>
    <mergeCell ref="F154:G154"/>
    <mergeCell ref="F155:G155"/>
    <mergeCell ref="F156:G156"/>
    <mergeCell ref="F147:G147"/>
    <mergeCell ref="F148:G148"/>
    <mergeCell ref="F149:G149"/>
    <mergeCell ref="F150:G150"/>
    <mergeCell ref="F151:G151"/>
    <mergeCell ref="F159:G159"/>
    <mergeCell ref="F160:G160"/>
    <mergeCell ref="F161:G161"/>
    <mergeCell ref="F162:G162"/>
    <mergeCell ref="F163:G163"/>
    <mergeCell ref="F164:G164"/>
    <mergeCell ref="F165:G165"/>
    <mergeCell ref="F166:G166"/>
    <mergeCell ref="F167:G167"/>
    <mergeCell ref="F168:G168"/>
    <mergeCell ref="F169:G169"/>
    <mergeCell ref="F170:G170"/>
    <mergeCell ref="F171:G171"/>
    <mergeCell ref="F172:G172"/>
    <mergeCell ref="F173:G173"/>
    <mergeCell ref="F174:G174"/>
    <mergeCell ref="F175:G175"/>
    <mergeCell ref="F176:G176"/>
    <mergeCell ref="F186:G186"/>
    <mergeCell ref="F187:G187"/>
    <mergeCell ref="F188:G188"/>
    <mergeCell ref="F189:G189"/>
    <mergeCell ref="F177:G177"/>
    <mergeCell ref="F178:G178"/>
    <mergeCell ref="F179:G179"/>
    <mergeCell ref="F180:G180"/>
    <mergeCell ref="F181:G181"/>
    <mergeCell ref="F182:G182"/>
    <mergeCell ref="F183:G183"/>
    <mergeCell ref="F184:G184"/>
    <mergeCell ref="F185:G18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5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2162</v>
      </c>
      <c r="O1" t="s">
        <v>144</v>
      </c>
      <c r="T1" t="s">
        <v>255</v>
      </c>
      <c r="U1">
        <v>3150.6799999999994</v>
      </c>
    </row>
    <row r="2" spans="1:21" ht="15.75">
      <c r="A2" s="114"/>
      <c r="B2" s="124" t="s">
        <v>134</v>
      </c>
      <c r="C2" s="120"/>
      <c r="D2" s="120"/>
      <c r="E2" s="120"/>
      <c r="F2" s="120"/>
      <c r="G2" s="120"/>
      <c r="H2" s="120"/>
      <c r="I2" s="125" t="s">
        <v>140</v>
      </c>
      <c r="J2" s="115"/>
      <c r="T2" t="s">
        <v>184</v>
      </c>
      <c r="U2">
        <v>157.53</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3308.2099999999996</v>
      </c>
    </row>
    <row r="5" spans="1:21">
      <c r="A5" s="114"/>
      <c r="B5" s="121" t="s">
        <v>137</v>
      </c>
      <c r="C5" s="120"/>
      <c r="D5" s="120"/>
      <c r="E5" s="120"/>
      <c r="F5" s="120"/>
      <c r="G5" s="120"/>
      <c r="H5" s="120"/>
      <c r="I5" s="120"/>
      <c r="J5" s="115"/>
      <c r="S5" t="s">
        <v>830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65"/>
      <c r="J10" s="115"/>
    </row>
    <row r="11" spans="1:21">
      <c r="A11" s="114"/>
      <c r="B11" s="114" t="s">
        <v>713</v>
      </c>
      <c r="C11" s="120"/>
      <c r="D11" s="120"/>
      <c r="E11" s="115"/>
      <c r="F11" s="116"/>
      <c r="G11" s="116" t="s">
        <v>713</v>
      </c>
      <c r="H11" s="120"/>
      <c r="I11" s="166"/>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716</v>
      </c>
      <c r="C14" s="120"/>
      <c r="D14" s="120"/>
      <c r="E14" s="115"/>
      <c r="F14" s="116"/>
      <c r="G14" s="116" t="s">
        <v>716</v>
      </c>
      <c r="H14" s="120"/>
      <c r="I14" s="167">
        <v>45183</v>
      </c>
      <c r="J14" s="115"/>
    </row>
    <row r="15" spans="1:21">
      <c r="A15" s="114"/>
      <c r="B15" s="6" t="s">
        <v>6</v>
      </c>
      <c r="C15" s="7"/>
      <c r="D15" s="7"/>
      <c r="E15" s="8"/>
      <c r="F15" s="116"/>
      <c r="G15" s="9" t="s">
        <v>6</v>
      </c>
      <c r="H15" s="120"/>
      <c r="I15" s="168"/>
      <c r="J15" s="115"/>
    </row>
    <row r="16" spans="1:21">
      <c r="A16" s="114"/>
      <c r="B16" s="120"/>
      <c r="C16" s="120"/>
      <c r="D16" s="120"/>
      <c r="E16" s="120"/>
      <c r="F16" s="120"/>
      <c r="G16" s="120"/>
      <c r="H16" s="123" t="s">
        <v>142</v>
      </c>
      <c r="I16" s="129">
        <v>39979</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164</v>
      </c>
      <c r="J18" s="115"/>
    </row>
    <row r="19" spans="1:16">
      <c r="A19" s="114"/>
      <c r="B19" s="120"/>
      <c r="C19" s="120"/>
      <c r="D19" s="120"/>
      <c r="E19" s="120"/>
      <c r="F19" s="120"/>
      <c r="G19" s="120"/>
      <c r="H19" s="120"/>
      <c r="I19" s="120"/>
      <c r="J19" s="115"/>
      <c r="P19">
        <v>45183</v>
      </c>
    </row>
    <row r="20" spans="1:16">
      <c r="A20" s="114"/>
      <c r="B20" s="100" t="s">
        <v>198</v>
      </c>
      <c r="C20" s="100" t="s">
        <v>199</v>
      </c>
      <c r="D20" s="117" t="s">
        <v>200</v>
      </c>
      <c r="E20" s="169" t="s">
        <v>201</v>
      </c>
      <c r="F20" s="170"/>
      <c r="G20" s="100" t="s">
        <v>169</v>
      </c>
      <c r="H20" s="100" t="s">
        <v>202</v>
      </c>
      <c r="I20" s="100" t="s">
        <v>21</v>
      </c>
      <c r="J20" s="115"/>
    </row>
    <row r="21" spans="1:16">
      <c r="A21" s="114"/>
      <c r="B21" s="105"/>
      <c r="C21" s="105"/>
      <c r="D21" s="106"/>
      <c r="E21" s="171"/>
      <c r="F21" s="172"/>
      <c r="G21" s="105" t="s">
        <v>141</v>
      </c>
      <c r="H21" s="105"/>
      <c r="I21" s="105"/>
      <c r="J21" s="115"/>
    </row>
    <row r="22" spans="1:16" ht="360">
      <c r="A22" s="114"/>
      <c r="B22" s="107">
        <v>1</v>
      </c>
      <c r="C22" s="10" t="s">
        <v>719</v>
      </c>
      <c r="D22" s="118" t="s">
        <v>699</v>
      </c>
      <c r="E22" s="156"/>
      <c r="F22" s="157"/>
      <c r="G22" s="11" t="s">
        <v>720</v>
      </c>
      <c r="H22" s="14">
        <v>41.19</v>
      </c>
      <c r="I22" s="109">
        <f t="shared" ref="I22:I53" si="0">H22*B22</f>
        <v>41.19</v>
      </c>
      <c r="J22" s="115"/>
    </row>
    <row r="23" spans="1:16" ht="228">
      <c r="A23" s="114"/>
      <c r="B23" s="107">
        <v>1</v>
      </c>
      <c r="C23" s="10" t="s">
        <v>721</v>
      </c>
      <c r="D23" s="118" t="s">
        <v>699</v>
      </c>
      <c r="E23" s="156"/>
      <c r="F23" s="157"/>
      <c r="G23" s="11" t="s">
        <v>722</v>
      </c>
      <c r="H23" s="14">
        <v>42.53</v>
      </c>
      <c r="I23" s="109">
        <f t="shared" si="0"/>
        <v>42.53</v>
      </c>
      <c r="J23" s="115"/>
    </row>
    <row r="24" spans="1:16" ht="108">
      <c r="A24" s="114"/>
      <c r="B24" s="107">
        <v>10</v>
      </c>
      <c r="C24" s="10" t="s">
        <v>723</v>
      </c>
      <c r="D24" s="118" t="s">
        <v>48</v>
      </c>
      <c r="E24" s="156" t="s">
        <v>110</v>
      </c>
      <c r="F24" s="157"/>
      <c r="G24" s="11" t="s">
        <v>724</v>
      </c>
      <c r="H24" s="14">
        <v>0.34</v>
      </c>
      <c r="I24" s="109">
        <f t="shared" si="0"/>
        <v>3.4000000000000004</v>
      </c>
      <c r="J24" s="115"/>
    </row>
    <row r="25" spans="1:16" ht="132">
      <c r="A25" s="114"/>
      <c r="B25" s="107">
        <v>10</v>
      </c>
      <c r="C25" s="10" t="s">
        <v>725</v>
      </c>
      <c r="D25" s="118" t="s">
        <v>110</v>
      </c>
      <c r="E25" s="156"/>
      <c r="F25" s="157"/>
      <c r="G25" s="11" t="s">
        <v>831</v>
      </c>
      <c r="H25" s="14">
        <v>0.28000000000000003</v>
      </c>
      <c r="I25" s="109">
        <f t="shared" si="0"/>
        <v>2.8000000000000003</v>
      </c>
      <c r="J25" s="115"/>
    </row>
    <row r="26" spans="1:16" ht="132">
      <c r="A26" s="114"/>
      <c r="B26" s="107">
        <v>10</v>
      </c>
      <c r="C26" s="10" t="s">
        <v>726</v>
      </c>
      <c r="D26" s="118" t="s">
        <v>26</v>
      </c>
      <c r="E26" s="156" t="s">
        <v>727</v>
      </c>
      <c r="F26" s="157"/>
      <c r="G26" s="11" t="s">
        <v>728</v>
      </c>
      <c r="H26" s="14">
        <v>0.96</v>
      </c>
      <c r="I26" s="109">
        <f t="shared" si="0"/>
        <v>9.6</v>
      </c>
      <c r="J26" s="115"/>
    </row>
    <row r="27" spans="1:16" ht="120">
      <c r="A27" s="114"/>
      <c r="B27" s="107">
        <v>5</v>
      </c>
      <c r="C27" s="10" t="s">
        <v>729</v>
      </c>
      <c r="D27" s="118" t="s">
        <v>25</v>
      </c>
      <c r="E27" s="156" t="s">
        <v>273</v>
      </c>
      <c r="F27" s="157"/>
      <c r="G27" s="11" t="s">
        <v>730</v>
      </c>
      <c r="H27" s="14">
        <v>0.96</v>
      </c>
      <c r="I27" s="109">
        <f t="shared" si="0"/>
        <v>4.8</v>
      </c>
      <c r="J27" s="115"/>
    </row>
    <row r="28" spans="1:16" ht="180">
      <c r="A28" s="114"/>
      <c r="B28" s="107">
        <v>40</v>
      </c>
      <c r="C28" s="10" t="s">
        <v>662</v>
      </c>
      <c r="D28" s="118" t="s">
        <v>26</v>
      </c>
      <c r="E28" s="156" t="s">
        <v>212</v>
      </c>
      <c r="F28" s="157"/>
      <c r="G28" s="11" t="s">
        <v>731</v>
      </c>
      <c r="H28" s="14">
        <v>1.41</v>
      </c>
      <c r="I28" s="109">
        <f t="shared" si="0"/>
        <v>56.4</v>
      </c>
      <c r="J28" s="115"/>
    </row>
    <row r="29" spans="1:16" ht="180">
      <c r="A29" s="114"/>
      <c r="B29" s="107">
        <v>40</v>
      </c>
      <c r="C29" s="10" t="s">
        <v>662</v>
      </c>
      <c r="D29" s="118" t="s">
        <v>26</v>
      </c>
      <c r="E29" s="156" t="s">
        <v>263</v>
      </c>
      <c r="F29" s="157"/>
      <c r="G29" s="11" t="s">
        <v>731</v>
      </c>
      <c r="H29" s="14">
        <v>1.41</v>
      </c>
      <c r="I29" s="109">
        <f t="shared" si="0"/>
        <v>56.4</v>
      </c>
      <c r="J29" s="115"/>
    </row>
    <row r="30" spans="1:16" ht="180">
      <c r="A30" s="114"/>
      <c r="B30" s="107">
        <v>40</v>
      </c>
      <c r="C30" s="10" t="s">
        <v>662</v>
      </c>
      <c r="D30" s="118" t="s">
        <v>26</v>
      </c>
      <c r="E30" s="156" t="s">
        <v>265</v>
      </c>
      <c r="F30" s="157"/>
      <c r="G30" s="11" t="s">
        <v>731</v>
      </c>
      <c r="H30" s="14">
        <v>1.41</v>
      </c>
      <c r="I30" s="109">
        <f t="shared" si="0"/>
        <v>56.4</v>
      </c>
      <c r="J30" s="115"/>
    </row>
    <row r="31" spans="1:16" ht="180">
      <c r="A31" s="114"/>
      <c r="B31" s="107">
        <v>40</v>
      </c>
      <c r="C31" s="10" t="s">
        <v>662</v>
      </c>
      <c r="D31" s="118" t="s">
        <v>26</v>
      </c>
      <c r="E31" s="156" t="s">
        <v>310</v>
      </c>
      <c r="F31" s="157"/>
      <c r="G31" s="11" t="s">
        <v>731</v>
      </c>
      <c r="H31" s="14">
        <v>1.41</v>
      </c>
      <c r="I31" s="109">
        <f t="shared" si="0"/>
        <v>56.4</v>
      </c>
      <c r="J31" s="115"/>
    </row>
    <row r="32" spans="1:16" ht="144">
      <c r="A32" s="114"/>
      <c r="B32" s="107">
        <v>10</v>
      </c>
      <c r="C32" s="10" t="s">
        <v>732</v>
      </c>
      <c r="D32" s="118" t="s">
        <v>26</v>
      </c>
      <c r="E32" s="156" t="s">
        <v>273</v>
      </c>
      <c r="F32" s="157"/>
      <c r="G32" s="11" t="s">
        <v>733</v>
      </c>
      <c r="H32" s="14">
        <v>0.96</v>
      </c>
      <c r="I32" s="109">
        <f t="shared" si="0"/>
        <v>9.6</v>
      </c>
      <c r="J32" s="115"/>
    </row>
    <row r="33" spans="1:10" ht="144">
      <c r="A33" s="114"/>
      <c r="B33" s="107">
        <v>10</v>
      </c>
      <c r="C33" s="10" t="s">
        <v>732</v>
      </c>
      <c r="D33" s="118" t="s">
        <v>26</v>
      </c>
      <c r="E33" s="156" t="s">
        <v>673</v>
      </c>
      <c r="F33" s="157"/>
      <c r="G33" s="11" t="s">
        <v>733</v>
      </c>
      <c r="H33" s="14">
        <v>0.96</v>
      </c>
      <c r="I33" s="109">
        <f t="shared" si="0"/>
        <v>9.6</v>
      </c>
      <c r="J33" s="115"/>
    </row>
    <row r="34" spans="1:10" ht="144">
      <c r="A34" s="114"/>
      <c r="B34" s="107">
        <v>10</v>
      </c>
      <c r="C34" s="10" t="s">
        <v>732</v>
      </c>
      <c r="D34" s="118" t="s">
        <v>26</v>
      </c>
      <c r="E34" s="156" t="s">
        <v>271</v>
      </c>
      <c r="F34" s="157"/>
      <c r="G34" s="11" t="s">
        <v>733</v>
      </c>
      <c r="H34" s="14">
        <v>0.96</v>
      </c>
      <c r="I34" s="109">
        <f t="shared" si="0"/>
        <v>9.6</v>
      </c>
      <c r="J34" s="115"/>
    </row>
    <row r="35" spans="1:10" ht="144">
      <c r="A35" s="114"/>
      <c r="B35" s="107">
        <v>45</v>
      </c>
      <c r="C35" s="10" t="s">
        <v>732</v>
      </c>
      <c r="D35" s="118" t="s">
        <v>26</v>
      </c>
      <c r="E35" s="156" t="s">
        <v>272</v>
      </c>
      <c r="F35" s="157"/>
      <c r="G35" s="11" t="s">
        <v>733</v>
      </c>
      <c r="H35" s="14">
        <v>0.96</v>
      </c>
      <c r="I35" s="109">
        <f t="shared" si="0"/>
        <v>43.199999999999996</v>
      </c>
      <c r="J35" s="115"/>
    </row>
    <row r="36" spans="1:10" ht="144">
      <c r="A36" s="114"/>
      <c r="B36" s="107">
        <v>10</v>
      </c>
      <c r="C36" s="10" t="s">
        <v>732</v>
      </c>
      <c r="D36" s="118" t="s">
        <v>26</v>
      </c>
      <c r="E36" s="156" t="s">
        <v>484</v>
      </c>
      <c r="F36" s="157"/>
      <c r="G36" s="11" t="s">
        <v>733</v>
      </c>
      <c r="H36" s="14">
        <v>0.96</v>
      </c>
      <c r="I36" s="109">
        <f t="shared" si="0"/>
        <v>9.6</v>
      </c>
      <c r="J36" s="115"/>
    </row>
    <row r="37" spans="1:10" ht="144">
      <c r="A37" s="114"/>
      <c r="B37" s="107">
        <v>15</v>
      </c>
      <c r="C37" s="10" t="s">
        <v>732</v>
      </c>
      <c r="D37" s="118" t="s">
        <v>26</v>
      </c>
      <c r="E37" s="156" t="s">
        <v>727</v>
      </c>
      <c r="F37" s="157"/>
      <c r="G37" s="11" t="s">
        <v>733</v>
      </c>
      <c r="H37" s="14">
        <v>0.96</v>
      </c>
      <c r="I37" s="109">
        <f t="shared" si="0"/>
        <v>14.399999999999999</v>
      </c>
      <c r="J37" s="115"/>
    </row>
    <row r="38" spans="1:10" ht="252">
      <c r="A38" s="114"/>
      <c r="B38" s="107">
        <v>30</v>
      </c>
      <c r="C38" s="10" t="s">
        <v>734</v>
      </c>
      <c r="D38" s="118" t="s">
        <v>273</v>
      </c>
      <c r="E38" s="156" t="s">
        <v>26</v>
      </c>
      <c r="F38" s="157"/>
      <c r="G38" s="11" t="s">
        <v>832</v>
      </c>
      <c r="H38" s="14">
        <v>3.74</v>
      </c>
      <c r="I38" s="109">
        <f t="shared" si="0"/>
        <v>112.2</v>
      </c>
      <c r="J38" s="115"/>
    </row>
    <row r="39" spans="1:10" ht="252">
      <c r="A39" s="114"/>
      <c r="B39" s="107">
        <v>30</v>
      </c>
      <c r="C39" s="10" t="s">
        <v>734</v>
      </c>
      <c r="D39" s="118" t="s">
        <v>271</v>
      </c>
      <c r="E39" s="156" t="s">
        <v>26</v>
      </c>
      <c r="F39" s="157"/>
      <c r="G39" s="11" t="s">
        <v>832</v>
      </c>
      <c r="H39" s="14">
        <v>3.74</v>
      </c>
      <c r="I39" s="109">
        <f t="shared" si="0"/>
        <v>112.2</v>
      </c>
      <c r="J39" s="115"/>
    </row>
    <row r="40" spans="1:10" ht="252">
      <c r="A40" s="114"/>
      <c r="B40" s="107">
        <v>30</v>
      </c>
      <c r="C40" s="10" t="s">
        <v>734</v>
      </c>
      <c r="D40" s="118" t="s">
        <v>727</v>
      </c>
      <c r="E40" s="156" t="s">
        <v>26</v>
      </c>
      <c r="F40" s="157"/>
      <c r="G40" s="11" t="s">
        <v>832</v>
      </c>
      <c r="H40" s="14">
        <v>3.74</v>
      </c>
      <c r="I40" s="109">
        <f t="shared" si="0"/>
        <v>112.2</v>
      </c>
      <c r="J40" s="115"/>
    </row>
    <row r="41" spans="1:10" ht="228">
      <c r="A41" s="114"/>
      <c r="B41" s="107">
        <v>3</v>
      </c>
      <c r="C41" s="10" t="s">
        <v>735</v>
      </c>
      <c r="D41" s="118" t="s">
        <v>26</v>
      </c>
      <c r="E41" s="156" t="s">
        <v>239</v>
      </c>
      <c r="F41" s="157"/>
      <c r="G41" s="11" t="s">
        <v>736</v>
      </c>
      <c r="H41" s="14">
        <v>5</v>
      </c>
      <c r="I41" s="109">
        <f t="shared" si="0"/>
        <v>15</v>
      </c>
      <c r="J41" s="115"/>
    </row>
    <row r="42" spans="1:10" ht="228">
      <c r="A42" s="114"/>
      <c r="B42" s="107">
        <v>2</v>
      </c>
      <c r="C42" s="10" t="s">
        <v>735</v>
      </c>
      <c r="D42" s="118" t="s">
        <v>26</v>
      </c>
      <c r="E42" s="156" t="s">
        <v>348</v>
      </c>
      <c r="F42" s="157"/>
      <c r="G42" s="11" t="s">
        <v>736</v>
      </c>
      <c r="H42" s="14">
        <v>5</v>
      </c>
      <c r="I42" s="109">
        <f t="shared" si="0"/>
        <v>10</v>
      </c>
      <c r="J42" s="115"/>
    </row>
    <row r="43" spans="1:10" ht="228">
      <c r="A43" s="114"/>
      <c r="B43" s="107">
        <v>5</v>
      </c>
      <c r="C43" s="10" t="s">
        <v>735</v>
      </c>
      <c r="D43" s="118" t="s">
        <v>26</v>
      </c>
      <c r="E43" s="156" t="s">
        <v>528</v>
      </c>
      <c r="F43" s="157"/>
      <c r="G43" s="11" t="s">
        <v>736</v>
      </c>
      <c r="H43" s="14">
        <v>5</v>
      </c>
      <c r="I43" s="109">
        <f t="shared" si="0"/>
        <v>25</v>
      </c>
      <c r="J43" s="115"/>
    </row>
    <row r="44" spans="1:10" ht="228">
      <c r="A44" s="114"/>
      <c r="B44" s="107">
        <v>3</v>
      </c>
      <c r="C44" s="10" t="s">
        <v>737</v>
      </c>
      <c r="D44" s="118" t="s">
        <v>26</v>
      </c>
      <c r="E44" s="156" t="s">
        <v>239</v>
      </c>
      <c r="F44" s="157"/>
      <c r="G44" s="11" t="s">
        <v>738</v>
      </c>
      <c r="H44" s="14">
        <v>5.0199999999999996</v>
      </c>
      <c r="I44" s="109">
        <f t="shared" si="0"/>
        <v>15.059999999999999</v>
      </c>
      <c r="J44" s="115"/>
    </row>
    <row r="45" spans="1:10" ht="228">
      <c r="A45" s="114"/>
      <c r="B45" s="107">
        <v>2</v>
      </c>
      <c r="C45" s="10" t="s">
        <v>737</v>
      </c>
      <c r="D45" s="118" t="s">
        <v>26</v>
      </c>
      <c r="E45" s="156" t="s">
        <v>348</v>
      </c>
      <c r="F45" s="157"/>
      <c r="G45" s="11" t="s">
        <v>738</v>
      </c>
      <c r="H45" s="14">
        <v>5.0199999999999996</v>
      </c>
      <c r="I45" s="109">
        <f t="shared" si="0"/>
        <v>10.039999999999999</v>
      </c>
      <c r="J45" s="115"/>
    </row>
    <row r="46" spans="1:10" ht="228">
      <c r="A46" s="114"/>
      <c r="B46" s="107">
        <v>5</v>
      </c>
      <c r="C46" s="10" t="s">
        <v>737</v>
      </c>
      <c r="D46" s="118" t="s">
        <v>26</v>
      </c>
      <c r="E46" s="156" t="s">
        <v>528</v>
      </c>
      <c r="F46" s="157"/>
      <c r="G46" s="11" t="s">
        <v>738</v>
      </c>
      <c r="H46" s="14">
        <v>5.0199999999999996</v>
      </c>
      <c r="I46" s="109">
        <f t="shared" si="0"/>
        <v>25.099999999999998</v>
      </c>
      <c r="J46" s="115"/>
    </row>
    <row r="47" spans="1:10" ht="180">
      <c r="A47" s="114"/>
      <c r="B47" s="107">
        <v>3</v>
      </c>
      <c r="C47" s="10" t="s">
        <v>739</v>
      </c>
      <c r="D47" s="118" t="s">
        <v>26</v>
      </c>
      <c r="E47" s="156" t="s">
        <v>239</v>
      </c>
      <c r="F47" s="157"/>
      <c r="G47" s="11" t="s">
        <v>740</v>
      </c>
      <c r="H47" s="14">
        <v>3.24</v>
      </c>
      <c r="I47" s="109">
        <f t="shared" si="0"/>
        <v>9.7200000000000006</v>
      </c>
      <c r="J47" s="115"/>
    </row>
    <row r="48" spans="1:10" ht="180">
      <c r="A48" s="114"/>
      <c r="B48" s="107">
        <v>3</v>
      </c>
      <c r="C48" s="10" t="s">
        <v>739</v>
      </c>
      <c r="D48" s="118" t="s">
        <v>26</v>
      </c>
      <c r="E48" s="156" t="s">
        <v>348</v>
      </c>
      <c r="F48" s="157"/>
      <c r="G48" s="11" t="s">
        <v>740</v>
      </c>
      <c r="H48" s="14">
        <v>3.24</v>
      </c>
      <c r="I48" s="109">
        <f t="shared" si="0"/>
        <v>9.7200000000000006</v>
      </c>
      <c r="J48" s="115"/>
    </row>
    <row r="49" spans="1:10" ht="180">
      <c r="A49" s="114"/>
      <c r="B49" s="107">
        <v>3</v>
      </c>
      <c r="C49" s="10" t="s">
        <v>739</v>
      </c>
      <c r="D49" s="118" t="s">
        <v>26</v>
      </c>
      <c r="E49" s="156" t="s">
        <v>528</v>
      </c>
      <c r="F49" s="157"/>
      <c r="G49" s="11" t="s">
        <v>740</v>
      </c>
      <c r="H49" s="14">
        <v>3.24</v>
      </c>
      <c r="I49" s="109">
        <f t="shared" si="0"/>
        <v>9.7200000000000006</v>
      </c>
      <c r="J49" s="115"/>
    </row>
    <row r="50" spans="1:10" ht="180">
      <c r="A50" s="114"/>
      <c r="B50" s="107">
        <v>3</v>
      </c>
      <c r="C50" s="10" t="s">
        <v>739</v>
      </c>
      <c r="D50" s="118" t="s">
        <v>26</v>
      </c>
      <c r="E50" s="156" t="s">
        <v>741</v>
      </c>
      <c r="F50" s="157"/>
      <c r="G50" s="11" t="s">
        <v>740</v>
      </c>
      <c r="H50" s="14">
        <v>3.24</v>
      </c>
      <c r="I50" s="109">
        <f t="shared" si="0"/>
        <v>9.7200000000000006</v>
      </c>
      <c r="J50" s="115"/>
    </row>
    <row r="51" spans="1:10" ht="108">
      <c r="A51" s="114"/>
      <c r="B51" s="107">
        <v>35</v>
      </c>
      <c r="C51" s="10" t="s">
        <v>742</v>
      </c>
      <c r="D51" s="118" t="s">
        <v>26</v>
      </c>
      <c r="E51" s="156" t="s">
        <v>271</v>
      </c>
      <c r="F51" s="157"/>
      <c r="G51" s="11" t="s">
        <v>743</v>
      </c>
      <c r="H51" s="14">
        <v>1.24</v>
      </c>
      <c r="I51" s="109">
        <f t="shared" si="0"/>
        <v>43.4</v>
      </c>
      <c r="J51" s="115"/>
    </row>
    <row r="52" spans="1:10" ht="120">
      <c r="A52" s="114"/>
      <c r="B52" s="107">
        <v>2</v>
      </c>
      <c r="C52" s="10" t="s">
        <v>744</v>
      </c>
      <c r="D52" s="118" t="s">
        <v>25</v>
      </c>
      <c r="E52" s="156" t="s">
        <v>107</v>
      </c>
      <c r="F52" s="157"/>
      <c r="G52" s="11" t="s">
        <v>745</v>
      </c>
      <c r="H52" s="14">
        <v>0.93</v>
      </c>
      <c r="I52" s="109">
        <f t="shared" si="0"/>
        <v>1.86</v>
      </c>
      <c r="J52" s="115"/>
    </row>
    <row r="53" spans="1:10" ht="120">
      <c r="A53" s="114"/>
      <c r="B53" s="107">
        <v>1</v>
      </c>
      <c r="C53" s="10" t="s">
        <v>744</v>
      </c>
      <c r="D53" s="118" t="s">
        <v>25</v>
      </c>
      <c r="E53" s="156" t="s">
        <v>210</v>
      </c>
      <c r="F53" s="157"/>
      <c r="G53" s="11" t="s">
        <v>745</v>
      </c>
      <c r="H53" s="14">
        <v>0.93</v>
      </c>
      <c r="I53" s="109">
        <f t="shared" si="0"/>
        <v>0.93</v>
      </c>
      <c r="J53" s="115"/>
    </row>
    <row r="54" spans="1:10" ht="120">
      <c r="A54" s="114"/>
      <c r="B54" s="107">
        <v>1</v>
      </c>
      <c r="C54" s="10" t="s">
        <v>744</v>
      </c>
      <c r="D54" s="118" t="s">
        <v>25</v>
      </c>
      <c r="E54" s="156" t="s">
        <v>263</v>
      </c>
      <c r="F54" s="157"/>
      <c r="G54" s="11" t="s">
        <v>745</v>
      </c>
      <c r="H54" s="14">
        <v>0.93</v>
      </c>
      <c r="I54" s="109">
        <f t="shared" ref="I54:I85" si="1">H54*B54</f>
        <v>0.93</v>
      </c>
      <c r="J54" s="115"/>
    </row>
    <row r="55" spans="1:10" ht="120">
      <c r="A55" s="114"/>
      <c r="B55" s="107">
        <v>1</v>
      </c>
      <c r="C55" s="10" t="s">
        <v>744</v>
      </c>
      <c r="D55" s="118" t="s">
        <v>25</v>
      </c>
      <c r="E55" s="156" t="s">
        <v>265</v>
      </c>
      <c r="F55" s="157"/>
      <c r="G55" s="11" t="s">
        <v>745</v>
      </c>
      <c r="H55" s="14">
        <v>0.93</v>
      </c>
      <c r="I55" s="109">
        <f t="shared" si="1"/>
        <v>0.93</v>
      </c>
      <c r="J55" s="115"/>
    </row>
    <row r="56" spans="1:10" ht="120">
      <c r="A56" s="114"/>
      <c r="B56" s="107">
        <v>1</v>
      </c>
      <c r="C56" s="10" t="s">
        <v>744</v>
      </c>
      <c r="D56" s="118" t="s">
        <v>25</v>
      </c>
      <c r="E56" s="156" t="s">
        <v>310</v>
      </c>
      <c r="F56" s="157"/>
      <c r="G56" s="11" t="s">
        <v>745</v>
      </c>
      <c r="H56" s="14">
        <v>0.93</v>
      </c>
      <c r="I56" s="109">
        <f t="shared" si="1"/>
        <v>0.93</v>
      </c>
      <c r="J56" s="115"/>
    </row>
    <row r="57" spans="1:10" ht="120">
      <c r="A57" s="114"/>
      <c r="B57" s="107">
        <v>1</v>
      </c>
      <c r="C57" s="10" t="s">
        <v>744</v>
      </c>
      <c r="D57" s="118" t="s">
        <v>25</v>
      </c>
      <c r="E57" s="156" t="s">
        <v>270</v>
      </c>
      <c r="F57" s="157"/>
      <c r="G57" s="11" t="s">
        <v>745</v>
      </c>
      <c r="H57" s="14">
        <v>0.93</v>
      </c>
      <c r="I57" s="109">
        <f t="shared" si="1"/>
        <v>0.93</v>
      </c>
      <c r="J57" s="115"/>
    </row>
    <row r="58" spans="1:10" ht="120">
      <c r="A58" s="114"/>
      <c r="B58" s="107">
        <v>1</v>
      </c>
      <c r="C58" s="10" t="s">
        <v>744</v>
      </c>
      <c r="D58" s="118" t="s">
        <v>25</v>
      </c>
      <c r="E58" s="156" t="s">
        <v>746</v>
      </c>
      <c r="F58" s="157"/>
      <c r="G58" s="11" t="s">
        <v>745</v>
      </c>
      <c r="H58" s="14">
        <v>0.93</v>
      </c>
      <c r="I58" s="109">
        <f t="shared" si="1"/>
        <v>0.93</v>
      </c>
      <c r="J58" s="115"/>
    </row>
    <row r="59" spans="1:10" ht="120">
      <c r="A59" s="114"/>
      <c r="B59" s="107">
        <v>1</v>
      </c>
      <c r="C59" s="10" t="s">
        <v>744</v>
      </c>
      <c r="D59" s="118" t="s">
        <v>25</v>
      </c>
      <c r="E59" s="156" t="s">
        <v>747</v>
      </c>
      <c r="F59" s="157"/>
      <c r="G59" s="11" t="s">
        <v>745</v>
      </c>
      <c r="H59" s="14">
        <v>0.93</v>
      </c>
      <c r="I59" s="109">
        <f t="shared" si="1"/>
        <v>0.93</v>
      </c>
      <c r="J59" s="115"/>
    </row>
    <row r="60" spans="1:10" ht="120">
      <c r="A60" s="114"/>
      <c r="B60" s="107">
        <v>1</v>
      </c>
      <c r="C60" s="10" t="s">
        <v>744</v>
      </c>
      <c r="D60" s="118" t="s">
        <v>25</v>
      </c>
      <c r="E60" s="156" t="s">
        <v>748</v>
      </c>
      <c r="F60" s="157"/>
      <c r="G60" s="11" t="s">
        <v>745</v>
      </c>
      <c r="H60" s="14">
        <v>0.93</v>
      </c>
      <c r="I60" s="109">
        <f t="shared" si="1"/>
        <v>0.93</v>
      </c>
      <c r="J60" s="115"/>
    </row>
    <row r="61" spans="1:10" ht="144">
      <c r="A61" s="114"/>
      <c r="B61" s="107">
        <v>15</v>
      </c>
      <c r="C61" s="10" t="s">
        <v>749</v>
      </c>
      <c r="D61" s="118" t="s">
        <v>25</v>
      </c>
      <c r="E61" s="156" t="s">
        <v>273</v>
      </c>
      <c r="F61" s="157"/>
      <c r="G61" s="11" t="s">
        <v>750</v>
      </c>
      <c r="H61" s="14">
        <v>0.96</v>
      </c>
      <c r="I61" s="109">
        <f t="shared" si="1"/>
        <v>14.399999999999999</v>
      </c>
      <c r="J61" s="115"/>
    </row>
    <row r="62" spans="1:10" ht="144">
      <c r="A62" s="114"/>
      <c r="B62" s="107">
        <v>10</v>
      </c>
      <c r="C62" s="10" t="s">
        <v>749</v>
      </c>
      <c r="D62" s="118" t="s">
        <v>25</v>
      </c>
      <c r="E62" s="156" t="s">
        <v>673</v>
      </c>
      <c r="F62" s="157"/>
      <c r="G62" s="11" t="s">
        <v>750</v>
      </c>
      <c r="H62" s="14">
        <v>0.96</v>
      </c>
      <c r="I62" s="109">
        <f t="shared" si="1"/>
        <v>9.6</v>
      </c>
      <c r="J62" s="115"/>
    </row>
    <row r="63" spans="1:10" ht="144">
      <c r="A63" s="114"/>
      <c r="B63" s="107">
        <v>10</v>
      </c>
      <c r="C63" s="10" t="s">
        <v>749</v>
      </c>
      <c r="D63" s="118" t="s">
        <v>25</v>
      </c>
      <c r="E63" s="156" t="s">
        <v>271</v>
      </c>
      <c r="F63" s="157"/>
      <c r="G63" s="11" t="s">
        <v>750</v>
      </c>
      <c r="H63" s="14">
        <v>0.96</v>
      </c>
      <c r="I63" s="109">
        <f t="shared" si="1"/>
        <v>9.6</v>
      </c>
      <c r="J63" s="115"/>
    </row>
    <row r="64" spans="1:10" ht="144">
      <c r="A64" s="114"/>
      <c r="B64" s="107">
        <v>45</v>
      </c>
      <c r="C64" s="10" t="s">
        <v>749</v>
      </c>
      <c r="D64" s="118" t="s">
        <v>25</v>
      </c>
      <c r="E64" s="156" t="s">
        <v>272</v>
      </c>
      <c r="F64" s="157"/>
      <c r="G64" s="11" t="s">
        <v>750</v>
      </c>
      <c r="H64" s="14">
        <v>0.96</v>
      </c>
      <c r="I64" s="109">
        <f t="shared" si="1"/>
        <v>43.199999999999996</v>
      </c>
      <c r="J64" s="115"/>
    </row>
    <row r="65" spans="1:10" ht="144">
      <c r="A65" s="114"/>
      <c r="B65" s="107">
        <v>10</v>
      </c>
      <c r="C65" s="10" t="s">
        <v>749</v>
      </c>
      <c r="D65" s="118" t="s">
        <v>25</v>
      </c>
      <c r="E65" s="156" t="s">
        <v>484</v>
      </c>
      <c r="F65" s="157"/>
      <c r="G65" s="11" t="s">
        <v>750</v>
      </c>
      <c r="H65" s="14">
        <v>0.96</v>
      </c>
      <c r="I65" s="109">
        <f t="shared" si="1"/>
        <v>9.6</v>
      </c>
      <c r="J65" s="115"/>
    </row>
    <row r="66" spans="1:10" ht="144">
      <c r="A66" s="114"/>
      <c r="B66" s="107">
        <v>15</v>
      </c>
      <c r="C66" s="10" t="s">
        <v>749</v>
      </c>
      <c r="D66" s="118" t="s">
        <v>25</v>
      </c>
      <c r="E66" s="156" t="s">
        <v>727</v>
      </c>
      <c r="F66" s="157"/>
      <c r="G66" s="11" t="s">
        <v>750</v>
      </c>
      <c r="H66" s="14">
        <v>0.96</v>
      </c>
      <c r="I66" s="109">
        <f t="shared" si="1"/>
        <v>14.399999999999999</v>
      </c>
      <c r="J66" s="115"/>
    </row>
    <row r="67" spans="1:10" ht="156">
      <c r="A67" s="114"/>
      <c r="B67" s="107">
        <v>15</v>
      </c>
      <c r="C67" s="10" t="s">
        <v>751</v>
      </c>
      <c r="D67" s="118" t="s">
        <v>572</v>
      </c>
      <c r="E67" s="156" t="s">
        <v>107</v>
      </c>
      <c r="F67" s="157"/>
      <c r="G67" s="11" t="s">
        <v>752</v>
      </c>
      <c r="H67" s="14">
        <v>2.2400000000000002</v>
      </c>
      <c r="I67" s="109">
        <f t="shared" si="1"/>
        <v>33.6</v>
      </c>
      <c r="J67" s="115"/>
    </row>
    <row r="68" spans="1:10" ht="156">
      <c r="A68" s="114"/>
      <c r="B68" s="107">
        <v>15</v>
      </c>
      <c r="C68" s="10" t="s">
        <v>751</v>
      </c>
      <c r="D68" s="118" t="s">
        <v>572</v>
      </c>
      <c r="E68" s="156" t="s">
        <v>212</v>
      </c>
      <c r="F68" s="157"/>
      <c r="G68" s="11" t="s">
        <v>752</v>
      </c>
      <c r="H68" s="14">
        <v>2.2400000000000002</v>
      </c>
      <c r="I68" s="109">
        <f t="shared" si="1"/>
        <v>33.6</v>
      </c>
      <c r="J68" s="115"/>
    </row>
    <row r="69" spans="1:10" ht="132">
      <c r="A69" s="114"/>
      <c r="B69" s="107">
        <v>15</v>
      </c>
      <c r="C69" s="10" t="s">
        <v>588</v>
      </c>
      <c r="D69" s="118" t="s">
        <v>572</v>
      </c>
      <c r="E69" s="156" t="s">
        <v>753</v>
      </c>
      <c r="F69" s="157"/>
      <c r="G69" s="11" t="s">
        <v>754</v>
      </c>
      <c r="H69" s="14">
        <v>1.73</v>
      </c>
      <c r="I69" s="109">
        <f t="shared" si="1"/>
        <v>25.95</v>
      </c>
      <c r="J69" s="115"/>
    </row>
    <row r="70" spans="1:10" ht="132">
      <c r="A70" s="114"/>
      <c r="B70" s="107">
        <v>15</v>
      </c>
      <c r="C70" s="10" t="s">
        <v>588</v>
      </c>
      <c r="D70" s="118" t="s">
        <v>755</v>
      </c>
      <c r="E70" s="156" t="s">
        <v>212</v>
      </c>
      <c r="F70" s="157"/>
      <c r="G70" s="11" t="s">
        <v>754</v>
      </c>
      <c r="H70" s="14">
        <v>2.35</v>
      </c>
      <c r="I70" s="109">
        <f t="shared" si="1"/>
        <v>35.25</v>
      </c>
      <c r="J70" s="115"/>
    </row>
    <row r="71" spans="1:10" ht="108">
      <c r="A71" s="114"/>
      <c r="B71" s="107">
        <v>75</v>
      </c>
      <c r="C71" s="10" t="s">
        <v>756</v>
      </c>
      <c r="D71" s="118" t="s">
        <v>757</v>
      </c>
      <c r="E71" s="156"/>
      <c r="F71" s="157"/>
      <c r="G71" s="11" t="s">
        <v>758</v>
      </c>
      <c r="H71" s="14">
        <v>1.29</v>
      </c>
      <c r="I71" s="109">
        <f t="shared" si="1"/>
        <v>96.75</v>
      </c>
      <c r="J71" s="115"/>
    </row>
    <row r="72" spans="1:10" ht="108">
      <c r="A72" s="114"/>
      <c r="B72" s="107">
        <v>75</v>
      </c>
      <c r="C72" s="10" t="s">
        <v>756</v>
      </c>
      <c r="D72" s="118" t="s">
        <v>298</v>
      </c>
      <c r="E72" s="156"/>
      <c r="F72" s="157"/>
      <c r="G72" s="11" t="s">
        <v>758</v>
      </c>
      <c r="H72" s="14">
        <v>1.44</v>
      </c>
      <c r="I72" s="109">
        <f t="shared" si="1"/>
        <v>108</v>
      </c>
      <c r="J72" s="115"/>
    </row>
    <row r="73" spans="1:10" ht="120">
      <c r="A73" s="114"/>
      <c r="B73" s="107">
        <v>10</v>
      </c>
      <c r="C73" s="10" t="s">
        <v>759</v>
      </c>
      <c r="D73" s="118" t="s">
        <v>760</v>
      </c>
      <c r="E73" s="156" t="s">
        <v>213</v>
      </c>
      <c r="F73" s="157"/>
      <c r="G73" s="11" t="s">
        <v>761</v>
      </c>
      <c r="H73" s="14">
        <v>3.25</v>
      </c>
      <c r="I73" s="109">
        <f t="shared" si="1"/>
        <v>32.5</v>
      </c>
      <c r="J73" s="115"/>
    </row>
    <row r="74" spans="1:10" ht="120">
      <c r="A74" s="114"/>
      <c r="B74" s="107">
        <v>5</v>
      </c>
      <c r="C74" s="10" t="s">
        <v>759</v>
      </c>
      <c r="D74" s="118" t="s">
        <v>760</v>
      </c>
      <c r="E74" s="156" t="s">
        <v>310</v>
      </c>
      <c r="F74" s="157"/>
      <c r="G74" s="11" t="s">
        <v>761</v>
      </c>
      <c r="H74" s="14">
        <v>3.25</v>
      </c>
      <c r="I74" s="109">
        <f t="shared" si="1"/>
        <v>16.25</v>
      </c>
      <c r="J74" s="115"/>
    </row>
    <row r="75" spans="1:10" ht="60">
      <c r="A75" s="114"/>
      <c r="B75" s="107">
        <v>10</v>
      </c>
      <c r="C75" s="10" t="s">
        <v>762</v>
      </c>
      <c r="D75" s="118" t="s">
        <v>755</v>
      </c>
      <c r="E75" s="156" t="s">
        <v>763</v>
      </c>
      <c r="F75" s="157"/>
      <c r="G75" s="11" t="s">
        <v>764</v>
      </c>
      <c r="H75" s="14">
        <v>1.05</v>
      </c>
      <c r="I75" s="109">
        <f t="shared" si="1"/>
        <v>10.5</v>
      </c>
      <c r="J75" s="115"/>
    </row>
    <row r="76" spans="1:10" ht="60">
      <c r="A76" s="114"/>
      <c r="B76" s="107">
        <v>10</v>
      </c>
      <c r="C76" s="10" t="s">
        <v>762</v>
      </c>
      <c r="D76" s="118" t="s">
        <v>755</v>
      </c>
      <c r="E76" s="156" t="s">
        <v>641</v>
      </c>
      <c r="F76" s="157"/>
      <c r="G76" s="11" t="s">
        <v>764</v>
      </c>
      <c r="H76" s="14">
        <v>1.05</v>
      </c>
      <c r="I76" s="109">
        <f t="shared" si="1"/>
        <v>10.5</v>
      </c>
      <c r="J76" s="115"/>
    </row>
    <row r="77" spans="1:10" ht="60">
      <c r="A77" s="114"/>
      <c r="B77" s="107">
        <v>30</v>
      </c>
      <c r="C77" s="10" t="s">
        <v>762</v>
      </c>
      <c r="D77" s="118" t="s">
        <v>755</v>
      </c>
      <c r="E77" s="156" t="s">
        <v>765</v>
      </c>
      <c r="F77" s="157"/>
      <c r="G77" s="11" t="s">
        <v>764</v>
      </c>
      <c r="H77" s="14">
        <v>1.05</v>
      </c>
      <c r="I77" s="109">
        <f t="shared" si="1"/>
        <v>31.5</v>
      </c>
      <c r="J77" s="115"/>
    </row>
    <row r="78" spans="1:10" ht="60">
      <c r="A78" s="114"/>
      <c r="B78" s="107">
        <v>40</v>
      </c>
      <c r="C78" s="10" t="s">
        <v>762</v>
      </c>
      <c r="D78" s="118" t="s">
        <v>755</v>
      </c>
      <c r="E78" s="156" t="s">
        <v>766</v>
      </c>
      <c r="F78" s="157"/>
      <c r="G78" s="11" t="s">
        <v>764</v>
      </c>
      <c r="H78" s="14">
        <v>1.05</v>
      </c>
      <c r="I78" s="109">
        <f t="shared" si="1"/>
        <v>42</v>
      </c>
      <c r="J78" s="115"/>
    </row>
    <row r="79" spans="1:10" ht="60">
      <c r="A79" s="114"/>
      <c r="B79" s="107">
        <v>10</v>
      </c>
      <c r="C79" s="10" t="s">
        <v>762</v>
      </c>
      <c r="D79" s="118" t="s">
        <v>755</v>
      </c>
      <c r="E79" s="156" t="s">
        <v>767</v>
      </c>
      <c r="F79" s="157"/>
      <c r="G79" s="11" t="s">
        <v>764</v>
      </c>
      <c r="H79" s="14">
        <v>1.05</v>
      </c>
      <c r="I79" s="109">
        <f t="shared" si="1"/>
        <v>10.5</v>
      </c>
      <c r="J79" s="115"/>
    </row>
    <row r="80" spans="1:10" ht="84">
      <c r="A80" s="114"/>
      <c r="B80" s="107">
        <v>25</v>
      </c>
      <c r="C80" s="10" t="s">
        <v>768</v>
      </c>
      <c r="D80" s="118" t="s">
        <v>755</v>
      </c>
      <c r="E80" s="156" t="s">
        <v>107</v>
      </c>
      <c r="F80" s="157"/>
      <c r="G80" s="11" t="s">
        <v>769</v>
      </c>
      <c r="H80" s="14">
        <v>2.44</v>
      </c>
      <c r="I80" s="109">
        <f t="shared" si="1"/>
        <v>61</v>
      </c>
      <c r="J80" s="115"/>
    </row>
    <row r="81" spans="1:10" ht="84">
      <c r="A81" s="114"/>
      <c r="B81" s="107">
        <v>5</v>
      </c>
      <c r="C81" s="10" t="s">
        <v>768</v>
      </c>
      <c r="D81" s="118" t="s">
        <v>755</v>
      </c>
      <c r="E81" s="156" t="s">
        <v>263</v>
      </c>
      <c r="F81" s="157"/>
      <c r="G81" s="11" t="s">
        <v>769</v>
      </c>
      <c r="H81" s="14">
        <v>2.44</v>
      </c>
      <c r="I81" s="109">
        <f t="shared" si="1"/>
        <v>12.2</v>
      </c>
      <c r="J81" s="115"/>
    </row>
    <row r="82" spans="1:10" ht="84">
      <c r="A82" s="114"/>
      <c r="B82" s="107">
        <v>10</v>
      </c>
      <c r="C82" s="10" t="s">
        <v>768</v>
      </c>
      <c r="D82" s="118" t="s">
        <v>755</v>
      </c>
      <c r="E82" s="156" t="s">
        <v>214</v>
      </c>
      <c r="F82" s="157"/>
      <c r="G82" s="11" t="s">
        <v>769</v>
      </c>
      <c r="H82" s="14">
        <v>2.44</v>
      </c>
      <c r="I82" s="109">
        <f t="shared" si="1"/>
        <v>24.4</v>
      </c>
      <c r="J82" s="115"/>
    </row>
    <row r="83" spans="1:10" ht="84">
      <c r="A83" s="114"/>
      <c r="B83" s="107">
        <v>10</v>
      </c>
      <c r="C83" s="10" t="s">
        <v>768</v>
      </c>
      <c r="D83" s="118" t="s">
        <v>755</v>
      </c>
      <c r="E83" s="156" t="s">
        <v>310</v>
      </c>
      <c r="F83" s="157"/>
      <c r="G83" s="11" t="s">
        <v>769</v>
      </c>
      <c r="H83" s="14">
        <v>2.44</v>
      </c>
      <c r="I83" s="109">
        <f t="shared" si="1"/>
        <v>24.4</v>
      </c>
      <c r="J83" s="115"/>
    </row>
    <row r="84" spans="1:10" ht="156">
      <c r="A84" s="114"/>
      <c r="B84" s="107">
        <v>125</v>
      </c>
      <c r="C84" s="10" t="s">
        <v>770</v>
      </c>
      <c r="D84" s="118" t="s">
        <v>26</v>
      </c>
      <c r="E84" s="156"/>
      <c r="F84" s="157"/>
      <c r="G84" s="11" t="s">
        <v>771</v>
      </c>
      <c r="H84" s="14">
        <v>1.88</v>
      </c>
      <c r="I84" s="109">
        <f t="shared" si="1"/>
        <v>235</v>
      </c>
      <c r="J84" s="115"/>
    </row>
    <row r="85" spans="1:10" ht="108">
      <c r="A85" s="114"/>
      <c r="B85" s="107">
        <v>2</v>
      </c>
      <c r="C85" s="10" t="s">
        <v>772</v>
      </c>
      <c r="D85" s="118" t="s">
        <v>23</v>
      </c>
      <c r="E85" s="156" t="s">
        <v>107</v>
      </c>
      <c r="F85" s="157"/>
      <c r="G85" s="11" t="s">
        <v>773</v>
      </c>
      <c r="H85" s="14">
        <v>0.64</v>
      </c>
      <c r="I85" s="109">
        <f t="shared" si="1"/>
        <v>1.28</v>
      </c>
      <c r="J85" s="115"/>
    </row>
    <row r="86" spans="1:10" ht="108">
      <c r="A86" s="114"/>
      <c r="B86" s="107">
        <v>3</v>
      </c>
      <c r="C86" s="10" t="s">
        <v>772</v>
      </c>
      <c r="D86" s="118" t="s">
        <v>23</v>
      </c>
      <c r="E86" s="156" t="s">
        <v>747</v>
      </c>
      <c r="F86" s="157"/>
      <c r="G86" s="11" t="s">
        <v>773</v>
      </c>
      <c r="H86" s="14">
        <v>0.64</v>
      </c>
      <c r="I86" s="109">
        <f t="shared" ref="I86:I117" si="2">H86*B86</f>
        <v>1.92</v>
      </c>
      <c r="J86" s="115"/>
    </row>
    <row r="87" spans="1:10" ht="108">
      <c r="A87" s="114"/>
      <c r="B87" s="107">
        <v>3</v>
      </c>
      <c r="C87" s="10" t="s">
        <v>772</v>
      </c>
      <c r="D87" s="118" t="s">
        <v>25</v>
      </c>
      <c r="E87" s="156" t="s">
        <v>107</v>
      </c>
      <c r="F87" s="157"/>
      <c r="G87" s="11" t="s">
        <v>773</v>
      </c>
      <c r="H87" s="14">
        <v>0.64</v>
      </c>
      <c r="I87" s="109">
        <f t="shared" si="2"/>
        <v>1.92</v>
      </c>
      <c r="J87" s="115"/>
    </row>
    <row r="88" spans="1:10" ht="108">
      <c r="A88" s="114"/>
      <c r="B88" s="107">
        <v>3</v>
      </c>
      <c r="C88" s="10" t="s">
        <v>772</v>
      </c>
      <c r="D88" s="118" t="s">
        <v>25</v>
      </c>
      <c r="E88" s="156" t="s">
        <v>210</v>
      </c>
      <c r="F88" s="157"/>
      <c r="G88" s="11" t="s">
        <v>773</v>
      </c>
      <c r="H88" s="14">
        <v>0.64</v>
      </c>
      <c r="I88" s="109">
        <f t="shared" si="2"/>
        <v>1.92</v>
      </c>
      <c r="J88" s="115"/>
    </row>
    <row r="89" spans="1:10" ht="108">
      <c r="A89" s="114"/>
      <c r="B89" s="107">
        <v>3</v>
      </c>
      <c r="C89" s="10" t="s">
        <v>772</v>
      </c>
      <c r="D89" s="118" t="s">
        <v>25</v>
      </c>
      <c r="E89" s="156" t="s">
        <v>746</v>
      </c>
      <c r="F89" s="157"/>
      <c r="G89" s="11" t="s">
        <v>773</v>
      </c>
      <c r="H89" s="14">
        <v>0.64</v>
      </c>
      <c r="I89" s="109">
        <f t="shared" si="2"/>
        <v>1.92</v>
      </c>
      <c r="J89" s="115"/>
    </row>
    <row r="90" spans="1:10" ht="108">
      <c r="A90" s="114"/>
      <c r="B90" s="107">
        <v>3</v>
      </c>
      <c r="C90" s="10" t="s">
        <v>772</v>
      </c>
      <c r="D90" s="118" t="s">
        <v>25</v>
      </c>
      <c r="E90" s="156" t="s">
        <v>747</v>
      </c>
      <c r="F90" s="157"/>
      <c r="G90" s="11" t="s">
        <v>773</v>
      </c>
      <c r="H90" s="14">
        <v>0.64</v>
      </c>
      <c r="I90" s="109">
        <f t="shared" si="2"/>
        <v>1.92</v>
      </c>
      <c r="J90" s="115"/>
    </row>
    <row r="91" spans="1:10" ht="108">
      <c r="A91" s="114"/>
      <c r="B91" s="107">
        <v>3</v>
      </c>
      <c r="C91" s="10" t="s">
        <v>772</v>
      </c>
      <c r="D91" s="118" t="s">
        <v>25</v>
      </c>
      <c r="E91" s="156" t="s">
        <v>748</v>
      </c>
      <c r="F91" s="157"/>
      <c r="G91" s="11" t="s">
        <v>773</v>
      </c>
      <c r="H91" s="14">
        <v>0.64</v>
      </c>
      <c r="I91" s="109">
        <f t="shared" si="2"/>
        <v>1.92</v>
      </c>
      <c r="J91" s="115"/>
    </row>
    <row r="92" spans="1:10" ht="108">
      <c r="A92" s="114"/>
      <c r="B92" s="107">
        <v>5</v>
      </c>
      <c r="C92" s="10" t="s">
        <v>772</v>
      </c>
      <c r="D92" s="118" t="s">
        <v>26</v>
      </c>
      <c r="E92" s="156" t="s">
        <v>107</v>
      </c>
      <c r="F92" s="157"/>
      <c r="G92" s="11" t="s">
        <v>773</v>
      </c>
      <c r="H92" s="14">
        <v>0.64</v>
      </c>
      <c r="I92" s="109">
        <f t="shared" si="2"/>
        <v>3.2</v>
      </c>
      <c r="J92" s="115"/>
    </row>
    <row r="93" spans="1:10" ht="144">
      <c r="A93" s="114"/>
      <c r="B93" s="107">
        <v>3</v>
      </c>
      <c r="C93" s="10" t="s">
        <v>592</v>
      </c>
      <c r="D93" s="118" t="s">
        <v>25</v>
      </c>
      <c r="E93" s="156" t="s">
        <v>107</v>
      </c>
      <c r="F93" s="157"/>
      <c r="G93" s="11" t="s">
        <v>594</v>
      </c>
      <c r="H93" s="14">
        <v>0.56000000000000005</v>
      </c>
      <c r="I93" s="109">
        <f t="shared" si="2"/>
        <v>1.6800000000000002</v>
      </c>
      <c r="J93" s="115"/>
    </row>
    <row r="94" spans="1:10" ht="144">
      <c r="A94" s="114"/>
      <c r="B94" s="107">
        <v>3</v>
      </c>
      <c r="C94" s="10" t="s">
        <v>592</v>
      </c>
      <c r="D94" s="118" t="s">
        <v>25</v>
      </c>
      <c r="E94" s="156" t="s">
        <v>210</v>
      </c>
      <c r="F94" s="157"/>
      <c r="G94" s="11" t="s">
        <v>594</v>
      </c>
      <c r="H94" s="14">
        <v>0.56000000000000005</v>
      </c>
      <c r="I94" s="109">
        <f t="shared" si="2"/>
        <v>1.6800000000000002</v>
      </c>
      <c r="J94" s="115"/>
    </row>
    <row r="95" spans="1:10" ht="144">
      <c r="A95" s="114"/>
      <c r="B95" s="107">
        <v>3</v>
      </c>
      <c r="C95" s="10" t="s">
        <v>592</v>
      </c>
      <c r="D95" s="118" t="s">
        <v>25</v>
      </c>
      <c r="E95" s="156" t="s">
        <v>212</v>
      </c>
      <c r="F95" s="157"/>
      <c r="G95" s="11" t="s">
        <v>594</v>
      </c>
      <c r="H95" s="14">
        <v>0.56000000000000005</v>
      </c>
      <c r="I95" s="109">
        <f t="shared" si="2"/>
        <v>1.6800000000000002</v>
      </c>
      <c r="J95" s="115"/>
    </row>
    <row r="96" spans="1:10" ht="144">
      <c r="A96" s="114"/>
      <c r="B96" s="107">
        <v>3</v>
      </c>
      <c r="C96" s="10" t="s">
        <v>592</v>
      </c>
      <c r="D96" s="118" t="s">
        <v>25</v>
      </c>
      <c r="E96" s="156" t="s">
        <v>213</v>
      </c>
      <c r="F96" s="157"/>
      <c r="G96" s="11" t="s">
        <v>594</v>
      </c>
      <c r="H96" s="14">
        <v>0.56000000000000005</v>
      </c>
      <c r="I96" s="109">
        <f t="shared" si="2"/>
        <v>1.6800000000000002</v>
      </c>
      <c r="J96" s="115"/>
    </row>
    <row r="97" spans="1:10" ht="144">
      <c r="A97" s="114"/>
      <c r="B97" s="107">
        <v>3</v>
      </c>
      <c r="C97" s="10" t="s">
        <v>592</v>
      </c>
      <c r="D97" s="118" t="s">
        <v>25</v>
      </c>
      <c r="E97" s="156" t="s">
        <v>263</v>
      </c>
      <c r="F97" s="157"/>
      <c r="G97" s="11" t="s">
        <v>594</v>
      </c>
      <c r="H97" s="14">
        <v>0.56000000000000005</v>
      </c>
      <c r="I97" s="109">
        <f t="shared" si="2"/>
        <v>1.6800000000000002</v>
      </c>
      <c r="J97" s="115"/>
    </row>
    <row r="98" spans="1:10" ht="144">
      <c r="A98" s="114"/>
      <c r="B98" s="107">
        <v>3</v>
      </c>
      <c r="C98" s="10" t="s">
        <v>592</v>
      </c>
      <c r="D98" s="118" t="s">
        <v>25</v>
      </c>
      <c r="E98" s="156" t="s">
        <v>214</v>
      </c>
      <c r="F98" s="157"/>
      <c r="G98" s="11" t="s">
        <v>594</v>
      </c>
      <c r="H98" s="14">
        <v>0.56000000000000005</v>
      </c>
      <c r="I98" s="109">
        <f t="shared" si="2"/>
        <v>1.6800000000000002</v>
      </c>
      <c r="J98" s="115"/>
    </row>
    <row r="99" spans="1:10" ht="144">
      <c r="A99" s="114"/>
      <c r="B99" s="107">
        <v>3</v>
      </c>
      <c r="C99" s="10" t="s">
        <v>592</v>
      </c>
      <c r="D99" s="118" t="s">
        <v>25</v>
      </c>
      <c r="E99" s="156" t="s">
        <v>265</v>
      </c>
      <c r="F99" s="157"/>
      <c r="G99" s="11" t="s">
        <v>594</v>
      </c>
      <c r="H99" s="14">
        <v>0.56000000000000005</v>
      </c>
      <c r="I99" s="109">
        <f t="shared" si="2"/>
        <v>1.6800000000000002</v>
      </c>
      <c r="J99" s="115"/>
    </row>
    <row r="100" spans="1:10" ht="144">
      <c r="A100" s="114"/>
      <c r="B100" s="107">
        <v>3</v>
      </c>
      <c r="C100" s="10" t="s">
        <v>592</v>
      </c>
      <c r="D100" s="118" t="s">
        <v>25</v>
      </c>
      <c r="E100" s="156" t="s">
        <v>310</v>
      </c>
      <c r="F100" s="157"/>
      <c r="G100" s="11" t="s">
        <v>594</v>
      </c>
      <c r="H100" s="14">
        <v>0.56000000000000005</v>
      </c>
      <c r="I100" s="109">
        <f t="shared" si="2"/>
        <v>1.6800000000000002</v>
      </c>
      <c r="J100" s="115"/>
    </row>
    <row r="101" spans="1:10" ht="144">
      <c r="A101" s="114"/>
      <c r="B101" s="107">
        <v>3</v>
      </c>
      <c r="C101" s="10" t="s">
        <v>592</v>
      </c>
      <c r="D101" s="118" t="s">
        <v>25</v>
      </c>
      <c r="E101" s="156" t="s">
        <v>270</v>
      </c>
      <c r="F101" s="157"/>
      <c r="G101" s="11" t="s">
        <v>594</v>
      </c>
      <c r="H101" s="14">
        <v>0.56000000000000005</v>
      </c>
      <c r="I101" s="109">
        <f t="shared" si="2"/>
        <v>1.6800000000000002</v>
      </c>
      <c r="J101" s="115"/>
    </row>
    <row r="102" spans="1:10" ht="144">
      <c r="A102" s="114"/>
      <c r="B102" s="107">
        <v>3</v>
      </c>
      <c r="C102" s="10" t="s">
        <v>592</v>
      </c>
      <c r="D102" s="118" t="s">
        <v>25</v>
      </c>
      <c r="E102" s="156" t="s">
        <v>311</v>
      </c>
      <c r="F102" s="157"/>
      <c r="G102" s="11" t="s">
        <v>594</v>
      </c>
      <c r="H102" s="14">
        <v>0.56000000000000005</v>
      </c>
      <c r="I102" s="109">
        <f t="shared" si="2"/>
        <v>1.6800000000000002</v>
      </c>
      <c r="J102" s="115"/>
    </row>
    <row r="103" spans="1:10" ht="120">
      <c r="A103" s="114"/>
      <c r="B103" s="107">
        <v>7</v>
      </c>
      <c r="C103" s="10" t="s">
        <v>774</v>
      </c>
      <c r="D103" s="118" t="s">
        <v>23</v>
      </c>
      <c r="E103" s="156" t="s">
        <v>673</v>
      </c>
      <c r="F103" s="157"/>
      <c r="G103" s="11" t="s">
        <v>775</v>
      </c>
      <c r="H103" s="14">
        <v>0.96</v>
      </c>
      <c r="I103" s="109">
        <f t="shared" si="2"/>
        <v>6.72</v>
      </c>
      <c r="J103" s="115"/>
    </row>
    <row r="104" spans="1:10" ht="120">
      <c r="A104" s="114"/>
      <c r="B104" s="107">
        <v>7</v>
      </c>
      <c r="C104" s="10" t="s">
        <v>774</v>
      </c>
      <c r="D104" s="118" t="s">
        <v>23</v>
      </c>
      <c r="E104" s="156" t="s">
        <v>271</v>
      </c>
      <c r="F104" s="157"/>
      <c r="G104" s="11" t="s">
        <v>775</v>
      </c>
      <c r="H104" s="14">
        <v>0.96</v>
      </c>
      <c r="I104" s="109">
        <f t="shared" si="2"/>
        <v>6.72</v>
      </c>
      <c r="J104" s="115"/>
    </row>
    <row r="105" spans="1:10" ht="120">
      <c r="A105" s="114"/>
      <c r="B105" s="107">
        <v>20</v>
      </c>
      <c r="C105" s="10" t="s">
        <v>774</v>
      </c>
      <c r="D105" s="118" t="s">
        <v>23</v>
      </c>
      <c r="E105" s="156" t="s">
        <v>272</v>
      </c>
      <c r="F105" s="157"/>
      <c r="G105" s="11" t="s">
        <v>775</v>
      </c>
      <c r="H105" s="14">
        <v>0.96</v>
      </c>
      <c r="I105" s="109">
        <f t="shared" si="2"/>
        <v>19.2</v>
      </c>
      <c r="J105" s="115"/>
    </row>
    <row r="106" spans="1:10" ht="120">
      <c r="A106" s="114"/>
      <c r="B106" s="107">
        <v>7</v>
      </c>
      <c r="C106" s="10" t="s">
        <v>774</v>
      </c>
      <c r="D106" s="118" t="s">
        <v>23</v>
      </c>
      <c r="E106" s="156" t="s">
        <v>484</v>
      </c>
      <c r="F106" s="157"/>
      <c r="G106" s="11" t="s">
        <v>775</v>
      </c>
      <c r="H106" s="14">
        <v>0.96</v>
      </c>
      <c r="I106" s="109">
        <f t="shared" si="2"/>
        <v>6.72</v>
      </c>
      <c r="J106" s="115"/>
    </row>
    <row r="107" spans="1:10" ht="120">
      <c r="A107" s="114"/>
      <c r="B107" s="107">
        <v>7</v>
      </c>
      <c r="C107" s="10" t="s">
        <v>774</v>
      </c>
      <c r="D107" s="118" t="s">
        <v>23</v>
      </c>
      <c r="E107" s="156" t="s">
        <v>776</v>
      </c>
      <c r="F107" s="157"/>
      <c r="G107" s="11" t="s">
        <v>775</v>
      </c>
      <c r="H107" s="14">
        <v>0.96</v>
      </c>
      <c r="I107" s="109">
        <f t="shared" si="2"/>
        <v>6.72</v>
      </c>
      <c r="J107" s="115"/>
    </row>
    <row r="108" spans="1:10" ht="120">
      <c r="A108" s="114"/>
      <c r="B108" s="107">
        <v>7</v>
      </c>
      <c r="C108" s="10" t="s">
        <v>774</v>
      </c>
      <c r="D108" s="118" t="s">
        <v>23</v>
      </c>
      <c r="E108" s="156" t="s">
        <v>777</v>
      </c>
      <c r="F108" s="157"/>
      <c r="G108" s="11" t="s">
        <v>775</v>
      </c>
      <c r="H108" s="14">
        <v>0.96</v>
      </c>
      <c r="I108" s="109">
        <f t="shared" si="2"/>
        <v>6.72</v>
      </c>
      <c r="J108" s="115"/>
    </row>
    <row r="109" spans="1:10" ht="120">
      <c r="A109" s="114"/>
      <c r="B109" s="107">
        <v>7</v>
      </c>
      <c r="C109" s="10" t="s">
        <v>774</v>
      </c>
      <c r="D109" s="118" t="s">
        <v>23</v>
      </c>
      <c r="E109" s="156" t="s">
        <v>778</v>
      </c>
      <c r="F109" s="157"/>
      <c r="G109" s="11" t="s">
        <v>775</v>
      </c>
      <c r="H109" s="14">
        <v>0.96</v>
      </c>
      <c r="I109" s="109">
        <f t="shared" si="2"/>
        <v>6.72</v>
      </c>
      <c r="J109" s="115"/>
    </row>
    <row r="110" spans="1:10" ht="120">
      <c r="A110" s="114"/>
      <c r="B110" s="107">
        <v>7</v>
      </c>
      <c r="C110" s="10" t="s">
        <v>774</v>
      </c>
      <c r="D110" s="118" t="s">
        <v>23</v>
      </c>
      <c r="E110" s="156" t="s">
        <v>727</v>
      </c>
      <c r="F110" s="157"/>
      <c r="G110" s="11" t="s">
        <v>775</v>
      </c>
      <c r="H110" s="14">
        <v>0.96</v>
      </c>
      <c r="I110" s="109">
        <f t="shared" si="2"/>
        <v>6.72</v>
      </c>
      <c r="J110" s="115"/>
    </row>
    <row r="111" spans="1:10" ht="132">
      <c r="A111" s="114"/>
      <c r="B111" s="107">
        <v>5</v>
      </c>
      <c r="C111" s="10" t="s">
        <v>779</v>
      </c>
      <c r="D111" s="118" t="s">
        <v>25</v>
      </c>
      <c r="E111" s="156" t="s">
        <v>780</v>
      </c>
      <c r="F111" s="157"/>
      <c r="G111" s="11" t="s">
        <v>781</v>
      </c>
      <c r="H111" s="14">
        <v>1.62</v>
      </c>
      <c r="I111" s="109">
        <f t="shared" si="2"/>
        <v>8.1000000000000014</v>
      </c>
      <c r="J111" s="115"/>
    </row>
    <row r="112" spans="1:10" ht="204">
      <c r="A112" s="114"/>
      <c r="B112" s="107">
        <v>7</v>
      </c>
      <c r="C112" s="10" t="s">
        <v>782</v>
      </c>
      <c r="D112" s="118" t="s">
        <v>26</v>
      </c>
      <c r="E112" s="156" t="s">
        <v>107</v>
      </c>
      <c r="F112" s="157"/>
      <c r="G112" s="11" t="s">
        <v>833</v>
      </c>
      <c r="H112" s="14">
        <v>2.4700000000000002</v>
      </c>
      <c r="I112" s="109">
        <f t="shared" si="2"/>
        <v>17.290000000000003</v>
      </c>
      <c r="J112" s="115"/>
    </row>
    <row r="113" spans="1:10" ht="204">
      <c r="A113" s="114"/>
      <c r="B113" s="107">
        <v>5</v>
      </c>
      <c r="C113" s="10" t="s">
        <v>782</v>
      </c>
      <c r="D113" s="118" t="s">
        <v>26</v>
      </c>
      <c r="E113" s="156" t="s">
        <v>210</v>
      </c>
      <c r="F113" s="157"/>
      <c r="G113" s="11" t="s">
        <v>833</v>
      </c>
      <c r="H113" s="14">
        <v>2.4700000000000002</v>
      </c>
      <c r="I113" s="109">
        <f t="shared" si="2"/>
        <v>12.350000000000001</v>
      </c>
      <c r="J113" s="115"/>
    </row>
    <row r="114" spans="1:10" ht="204">
      <c r="A114" s="114"/>
      <c r="B114" s="107">
        <v>5</v>
      </c>
      <c r="C114" s="10" t="s">
        <v>782</v>
      </c>
      <c r="D114" s="118" t="s">
        <v>26</v>
      </c>
      <c r="E114" s="156" t="s">
        <v>213</v>
      </c>
      <c r="F114" s="157"/>
      <c r="G114" s="11" t="s">
        <v>833</v>
      </c>
      <c r="H114" s="14">
        <v>2.4700000000000002</v>
      </c>
      <c r="I114" s="109">
        <f t="shared" si="2"/>
        <v>12.350000000000001</v>
      </c>
      <c r="J114" s="115"/>
    </row>
    <row r="115" spans="1:10" ht="204">
      <c r="A115" s="114"/>
      <c r="B115" s="107">
        <v>6</v>
      </c>
      <c r="C115" s="10" t="s">
        <v>782</v>
      </c>
      <c r="D115" s="118" t="s">
        <v>26</v>
      </c>
      <c r="E115" s="156" t="s">
        <v>263</v>
      </c>
      <c r="F115" s="157"/>
      <c r="G115" s="11" t="s">
        <v>833</v>
      </c>
      <c r="H115" s="14">
        <v>2.4700000000000002</v>
      </c>
      <c r="I115" s="109">
        <f t="shared" si="2"/>
        <v>14.82</v>
      </c>
      <c r="J115" s="115"/>
    </row>
    <row r="116" spans="1:10" ht="204">
      <c r="A116" s="114"/>
      <c r="B116" s="107">
        <v>6</v>
      </c>
      <c r="C116" s="10" t="s">
        <v>782</v>
      </c>
      <c r="D116" s="118" t="s">
        <v>26</v>
      </c>
      <c r="E116" s="156" t="s">
        <v>265</v>
      </c>
      <c r="F116" s="157"/>
      <c r="G116" s="11" t="s">
        <v>833</v>
      </c>
      <c r="H116" s="14">
        <v>2.4700000000000002</v>
      </c>
      <c r="I116" s="109">
        <f t="shared" si="2"/>
        <v>14.82</v>
      </c>
      <c r="J116" s="115"/>
    </row>
    <row r="117" spans="1:10" ht="204">
      <c r="A117" s="114"/>
      <c r="B117" s="107">
        <v>6</v>
      </c>
      <c r="C117" s="10" t="s">
        <v>782</v>
      </c>
      <c r="D117" s="118" t="s">
        <v>26</v>
      </c>
      <c r="E117" s="156" t="s">
        <v>310</v>
      </c>
      <c r="F117" s="157"/>
      <c r="G117" s="11" t="s">
        <v>833</v>
      </c>
      <c r="H117" s="14">
        <v>2.4700000000000002</v>
      </c>
      <c r="I117" s="109">
        <f t="shared" si="2"/>
        <v>14.82</v>
      </c>
      <c r="J117" s="115"/>
    </row>
    <row r="118" spans="1:10" ht="180">
      <c r="A118" s="114"/>
      <c r="B118" s="107">
        <v>15</v>
      </c>
      <c r="C118" s="10" t="s">
        <v>783</v>
      </c>
      <c r="D118" s="118" t="s">
        <v>635</v>
      </c>
      <c r="E118" s="156" t="s">
        <v>26</v>
      </c>
      <c r="F118" s="157"/>
      <c r="G118" s="11" t="s">
        <v>784</v>
      </c>
      <c r="H118" s="14">
        <v>3.56</v>
      </c>
      <c r="I118" s="109">
        <f t="shared" ref="I118:I149" si="3">H118*B118</f>
        <v>53.4</v>
      </c>
      <c r="J118" s="115"/>
    </row>
    <row r="119" spans="1:10" ht="216">
      <c r="A119" s="114"/>
      <c r="B119" s="107">
        <v>6</v>
      </c>
      <c r="C119" s="10" t="s">
        <v>785</v>
      </c>
      <c r="D119" s="118" t="s">
        <v>314</v>
      </c>
      <c r="E119" s="156" t="s">
        <v>210</v>
      </c>
      <c r="F119" s="157"/>
      <c r="G119" s="11" t="s">
        <v>786</v>
      </c>
      <c r="H119" s="14">
        <v>3.04</v>
      </c>
      <c r="I119" s="109">
        <f t="shared" si="3"/>
        <v>18.240000000000002</v>
      </c>
      <c r="J119" s="115"/>
    </row>
    <row r="120" spans="1:10" ht="216">
      <c r="A120" s="114"/>
      <c r="B120" s="107">
        <v>6</v>
      </c>
      <c r="C120" s="10" t="s">
        <v>785</v>
      </c>
      <c r="D120" s="118" t="s">
        <v>314</v>
      </c>
      <c r="E120" s="156" t="s">
        <v>263</v>
      </c>
      <c r="F120" s="157"/>
      <c r="G120" s="11" t="s">
        <v>786</v>
      </c>
      <c r="H120" s="14">
        <v>3.04</v>
      </c>
      <c r="I120" s="109">
        <f t="shared" si="3"/>
        <v>18.240000000000002</v>
      </c>
      <c r="J120" s="115"/>
    </row>
    <row r="121" spans="1:10" ht="216">
      <c r="A121" s="114"/>
      <c r="B121" s="107">
        <v>6</v>
      </c>
      <c r="C121" s="10" t="s">
        <v>785</v>
      </c>
      <c r="D121" s="118" t="s">
        <v>314</v>
      </c>
      <c r="E121" s="156" t="s">
        <v>265</v>
      </c>
      <c r="F121" s="157"/>
      <c r="G121" s="11" t="s">
        <v>786</v>
      </c>
      <c r="H121" s="14">
        <v>3.04</v>
      </c>
      <c r="I121" s="109">
        <f t="shared" si="3"/>
        <v>18.240000000000002</v>
      </c>
      <c r="J121" s="115"/>
    </row>
    <row r="122" spans="1:10" ht="216">
      <c r="A122" s="114"/>
      <c r="B122" s="107">
        <v>6</v>
      </c>
      <c r="C122" s="10" t="s">
        <v>785</v>
      </c>
      <c r="D122" s="118" t="s">
        <v>314</v>
      </c>
      <c r="E122" s="156" t="s">
        <v>310</v>
      </c>
      <c r="F122" s="157"/>
      <c r="G122" s="11" t="s">
        <v>786</v>
      </c>
      <c r="H122" s="14">
        <v>3.04</v>
      </c>
      <c r="I122" s="109">
        <f t="shared" si="3"/>
        <v>18.240000000000002</v>
      </c>
      <c r="J122" s="115"/>
    </row>
    <row r="123" spans="1:10" ht="216">
      <c r="A123" s="114"/>
      <c r="B123" s="107">
        <v>6</v>
      </c>
      <c r="C123" s="10" t="s">
        <v>785</v>
      </c>
      <c r="D123" s="118" t="s">
        <v>314</v>
      </c>
      <c r="E123" s="156" t="s">
        <v>239</v>
      </c>
      <c r="F123" s="157"/>
      <c r="G123" s="11" t="s">
        <v>786</v>
      </c>
      <c r="H123" s="14">
        <v>3.04</v>
      </c>
      <c r="I123" s="109">
        <f t="shared" si="3"/>
        <v>18.240000000000002</v>
      </c>
      <c r="J123" s="115"/>
    </row>
    <row r="124" spans="1:10" ht="204">
      <c r="A124" s="114"/>
      <c r="B124" s="107">
        <v>30</v>
      </c>
      <c r="C124" s="10" t="s">
        <v>787</v>
      </c>
      <c r="D124" s="118" t="s">
        <v>26</v>
      </c>
      <c r="E124" s="156" t="s">
        <v>348</v>
      </c>
      <c r="F124" s="157"/>
      <c r="G124" s="11" t="s">
        <v>788</v>
      </c>
      <c r="H124" s="14">
        <v>5.56</v>
      </c>
      <c r="I124" s="109">
        <f t="shared" si="3"/>
        <v>166.79999999999998</v>
      </c>
      <c r="J124" s="115"/>
    </row>
    <row r="125" spans="1:10" ht="252">
      <c r="A125" s="114"/>
      <c r="B125" s="107">
        <v>5</v>
      </c>
      <c r="C125" s="10" t="s">
        <v>789</v>
      </c>
      <c r="D125" s="118" t="s">
        <v>790</v>
      </c>
      <c r="E125" s="156"/>
      <c r="F125" s="157"/>
      <c r="G125" s="11" t="s">
        <v>834</v>
      </c>
      <c r="H125" s="14">
        <v>3.25</v>
      </c>
      <c r="I125" s="109">
        <f t="shared" si="3"/>
        <v>16.25</v>
      </c>
      <c r="J125" s="115"/>
    </row>
    <row r="126" spans="1:10" ht="252">
      <c r="A126" s="114"/>
      <c r="B126" s="107">
        <v>5</v>
      </c>
      <c r="C126" s="10" t="s">
        <v>789</v>
      </c>
      <c r="D126" s="118" t="s">
        <v>791</v>
      </c>
      <c r="E126" s="156"/>
      <c r="F126" s="157"/>
      <c r="G126" s="11" t="s">
        <v>834</v>
      </c>
      <c r="H126" s="14">
        <v>3.25</v>
      </c>
      <c r="I126" s="109">
        <f t="shared" si="3"/>
        <v>16.25</v>
      </c>
      <c r="J126" s="115"/>
    </row>
    <row r="127" spans="1:10" ht="252">
      <c r="A127" s="114"/>
      <c r="B127" s="107">
        <v>5</v>
      </c>
      <c r="C127" s="10" t="s">
        <v>789</v>
      </c>
      <c r="D127" s="118" t="s">
        <v>792</v>
      </c>
      <c r="E127" s="156"/>
      <c r="F127" s="157"/>
      <c r="G127" s="11" t="s">
        <v>834</v>
      </c>
      <c r="H127" s="14">
        <v>3.25</v>
      </c>
      <c r="I127" s="109">
        <f t="shared" si="3"/>
        <v>16.25</v>
      </c>
      <c r="J127" s="115"/>
    </row>
    <row r="128" spans="1:10" ht="252">
      <c r="A128" s="114"/>
      <c r="B128" s="107">
        <v>5</v>
      </c>
      <c r="C128" s="10" t="s">
        <v>789</v>
      </c>
      <c r="D128" s="118" t="s">
        <v>793</v>
      </c>
      <c r="E128" s="156"/>
      <c r="F128" s="157"/>
      <c r="G128" s="11" t="s">
        <v>834</v>
      </c>
      <c r="H128" s="14">
        <v>3.25</v>
      </c>
      <c r="I128" s="109">
        <f t="shared" si="3"/>
        <v>16.25</v>
      </c>
      <c r="J128" s="115"/>
    </row>
    <row r="129" spans="1:10" ht="252">
      <c r="A129" s="114"/>
      <c r="B129" s="107">
        <v>5</v>
      </c>
      <c r="C129" s="10" t="s">
        <v>789</v>
      </c>
      <c r="D129" s="118" t="s">
        <v>794</v>
      </c>
      <c r="E129" s="156"/>
      <c r="F129" s="157"/>
      <c r="G129" s="11" t="s">
        <v>834</v>
      </c>
      <c r="H129" s="14">
        <v>3.25</v>
      </c>
      <c r="I129" s="109">
        <f t="shared" si="3"/>
        <v>16.25</v>
      </c>
      <c r="J129" s="115"/>
    </row>
    <row r="130" spans="1:10" ht="204">
      <c r="A130" s="114"/>
      <c r="B130" s="107">
        <v>2</v>
      </c>
      <c r="C130" s="10" t="s">
        <v>795</v>
      </c>
      <c r="D130" s="118" t="s">
        <v>26</v>
      </c>
      <c r="E130" s="156" t="s">
        <v>107</v>
      </c>
      <c r="F130" s="157"/>
      <c r="G130" s="11" t="s">
        <v>796</v>
      </c>
      <c r="H130" s="14">
        <v>3.83</v>
      </c>
      <c r="I130" s="109">
        <f t="shared" si="3"/>
        <v>7.66</v>
      </c>
      <c r="J130" s="115"/>
    </row>
    <row r="131" spans="1:10" ht="204">
      <c r="A131" s="114"/>
      <c r="B131" s="107">
        <v>2</v>
      </c>
      <c r="C131" s="10" t="s">
        <v>795</v>
      </c>
      <c r="D131" s="118" t="s">
        <v>26</v>
      </c>
      <c r="E131" s="156" t="s">
        <v>214</v>
      </c>
      <c r="F131" s="157"/>
      <c r="G131" s="11" t="s">
        <v>796</v>
      </c>
      <c r="H131" s="14">
        <v>3.83</v>
      </c>
      <c r="I131" s="109">
        <f t="shared" si="3"/>
        <v>7.66</v>
      </c>
      <c r="J131" s="115"/>
    </row>
    <row r="132" spans="1:10" ht="204">
      <c r="A132" s="114"/>
      <c r="B132" s="107">
        <v>1</v>
      </c>
      <c r="C132" s="10" t="s">
        <v>795</v>
      </c>
      <c r="D132" s="118" t="s">
        <v>26</v>
      </c>
      <c r="E132" s="156" t="s">
        <v>310</v>
      </c>
      <c r="F132" s="157"/>
      <c r="G132" s="11" t="s">
        <v>796</v>
      </c>
      <c r="H132" s="14">
        <v>3.83</v>
      </c>
      <c r="I132" s="109">
        <f t="shared" si="3"/>
        <v>3.83</v>
      </c>
      <c r="J132" s="115"/>
    </row>
    <row r="133" spans="1:10" ht="336">
      <c r="A133" s="114"/>
      <c r="B133" s="107">
        <v>1</v>
      </c>
      <c r="C133" s="10" t="s">
        <v>797</v>
      </c>
      <c r="D133" s="118" t="s">
        <v>699</v>
      </c>
      <c r="E133" s="156"/>
      <c r="F133" s="157"/>
      <c r="G133" s="11" t="s">
        <v>798</v>
      </c>
      <c r="H133" s="14">
        <v>40.159999999999997</v>
      </c>
      <c r="I133" s="109">
        <f t="shared" si="3"/>
        <v>40.159999999999997</v>
      </c>
      <c r="J133" s="115"/>
    </row>
    <row r="134" spans="1:10" ht="96">
      <c r="A134" s="114"/>
      <c r="B134" s="107">
        <v>35</v>
      </c>
      <c r="C134" s="10" t="s">
        <v>799</v>
      </c>
      <c r="D134" s="118"/>
      <c r="E134" s="156"/>
      <c r="F134" s="157"/>
      <c r="G134" s="11" t="s">
        <v>800</v>
      </c>
      <c r="H134" s="14">
        <v>0.23</v>
      </c>
      <c r="I134" s="109">
        <f t="shared" si="3"/>
        <v>8.0500000000000007</v>
      </c>
      <c r="J134" s="115"/>
    </row>
    <row r="135" spans="1:10" ht="60">
      <c r="A135" s="114"/>
      <c r="B135" s="107">
        <v>230</v>
      </c>
      <c r="C135" s="10" t="s">
        <v>801</v>
      </c>
      <c r="D135" s="118" t="s">
        <v>314</v>
      </c>
      <c r="E135" s="156"/>
      <c r="F135" s="157"/>
      <c r="G135" s="11" t="s">
        <v>802</v>
      </c>
      <c r="H135" s="14">
        <v>1.06</v>
      </c>
      <c r="I135" s="109">
        <f t="shared" si="3"/>
        <v>243.8</v>
      </c>
      <c r="J135" s="115"/>
    </row>
    <row r="136" spans="1:10" ht="108">
      <c r="A136" s="114"/>
      <c r="B136" s="107">
        <v>110</v>
      </c>
      <c r="C136" s="10" t="s">
        <v>803</v>
      </c>
      <c r="D136" s="118" t="s">
        <v>107</v>
      </c>
      <c r="E136" s="156"/>
      <c r="F136" s="157"/>
      <c r="G136" s="11" t="s">
        <v>804</v>
      </c>
      <c r="H136" s="14">
        <v>0.31</v>
      </c>
      <c r="I136" s="109">
        <f t="shared" si="3"/>
        <v>34.1</v>
      </c>
      <c r="J136" s="115"/>
    </row>
    <row r="137" spans="1:10" ht="108">
      <c r="A137" s="114"/>
      <c r="B137" s="107">
        <v>40</v>
      </c>
      <c r="C137" s="10" t="s">
        <v>803</v>
      </c>
      <c r="D137" s="118" t="s">
        <v>210</v>
      </c>
      <c r="E137" s="156"/>
      <c r="F137" s="157"/>
      <c r="G137" s="11" t="s">
        <v>804</v>
      </c>
      <c r="H137" s="14">
        <v>0.31</v>
      </c>
      <c r="I137" s="109">
        <f t="shared" si="3"/>
        <v>12.4</v>
      </c>
      <c r="J137" s="115"/>
    </row>
    <row r="138" spans="1:10" ht="108">
      <c r="A138" s="114"/>
      <c r="B138" s="107">
        <v>35</v>
      </c>
      <c r="C138" s="10" t="s">
        <v>803</v>
      </c>
      <c r="D138" s="118" t="s">
        <v>214</v>
      </c>
      <c r="E138" s="156"/>
      <c r="F138" s="157"/>
      <c r="G138" s="11" t="s">
        <v>804</v>
      </c>
      <c r="H138" s="14">
        <v>0.31</v>
      </c>
      <c r="I138" s="109">
        <f t="shared" si="3"/>
        <v>10.85</v>
      </c>
      <c r="J138" s="115"/>
    </row>
    <row r="139" spans="1:10" ht="108">
      <c r="A139" s="114"/>
      <c r="B139" s="107">
        <v>10</v>
      </c>
      <c r="C139" s="10" t="s">
        <v>803</v>
      </c>
      <c r="D139" s="118" t="s">
        <v>267</v>
      </c>
      <c r="E139" s="156"/>
      <c r="F139" s="157"/>
      <c r="G139" s="11" t="s">
        <v>804</v>
      </c>
      <c r="H139" s="14">
        <v>0.31</v>
      </c>
      <c r="I139" s="109">
        <f t="shared" si="3"/>
        <v>3.1</v>
      </c>
      <c r="J139" s="115"/>
    </row>
    <row r="140" spans="1:10" ht="108">
      <c r="A140" s="114"/>
      <c r="B140" s="107">
        <v>20</v>
      </c>
      <c r="C140" s="10" t="s">
        <v>803</v>
      </c>
      <c r="D140" s="118" t="s">
        <v>310</v>
      </c>
      <c r="E140" s="156"/>
      <c r="F140" s="157"/>
      <c r="G140" s="11" t="s">
        <v>804</v>
      </c>
      <c r="H140" s="14">
        <v>0.31</v>
      </c>
      <c r="I140" s="109">
        <f t="shared" si="3"/>
        <v>6.2</v>
      </c>
      <c r="J140" s="115"/>
    </row>
    <row r="141" spans="1:10" ht="108">
      <c r="A141" s="114"/>
      <c r="B141" s="107">
        <v>5</v>
      </c>
      <c r="C141" s="10" t="s">
        <v>803</v>
      </c>
      <c r="D141" s="118" t="s">
        <v>311</v>
      </c>
      <c r="E141" s="156"/>
      <c r="F141" s="157"/>
      <c r="G141" s="11" t="s">
        <v>804</v>
      </c>
      <c r="H141" s="14">
        <v>0.31</v>
      </c>
      <c r="I141" s="109">
        <f t="shared" si="3"/>
        <v>1.55</v>
      </c>
      <c r="J141" s="115"/>
    </row>
    <row r="142" spans="1:10" ht="120">
      <c r="A142" s="114"/>
      <c r="B142" s="107">
        <v>45</v>
      </c>
      <c r="C142" s="10" t="s">
        <v>710</v>
      </c>
      <c r="D142" s="118" t="s">
        <v>107</v>
      </c>
      <c r="E142" s="156"/>
      <c r="F142" s="157"/>
      <c r="G142" s="11" t="s">
        <v>711</v>
      </c>
      <c r="H142" s="14">
        <v>0.39</v>
      </c>
      <c r="I142" s="109">
        <f t="shared" si="3"/>
        <v>17.55</v>
      </c>
      <c r="J142" s="115"/>
    </row>
    <row r="143" spans="1:10" ht="120">
      <c r="A143" s="114"/>
      <c r="B143" s="107">
        <v>20</v>
      </c>
      <c r="C143" s="10" t="s">
        <v>710</v>
      </c>
      <c r="D143" s="118" t="s">
        <v>210</v>
      </c>
      <c r="E143" s="156"/>
      <c r="F143" s="157"/>
      <c r="G143" s="11" t="s">
        <v>711</v>
      </c>
      <c r="H143" s="14">
        <v>0.39</v>
      </c>
      <c r="I143" s="109">
        <f t="shared" si="3"/>
        <v>7.8000000000000007</v>
      </c>
      <c r="J143" s="115"/>
    </row>
    <row r="144" spans="1:10" ht="120">
      <c r="A144" s="114"/>
      <c r="B144" s="107">
        <v>20</v>
      </c>
      <c r="C144" s="10" t="s">
        <v>710</v>
      </c>
      <c r="D144" s="118" t="s">
        <v>263</v>
      </c>
      <c r="E144" s="156"/>
      <c r="F144" s="157"/>
      <c r="G144" s="11" t="s">
        <v>711</v>
      </c>
      <c r="H144" s="14">
        <v>0.39</v>
      </c>
      <c r="I144" s="109">
        <f t="shared" si="3"/>
        <v>7.8000000000000007</v>
      </c>
      <c r="J144" s="115"/>
    </row>
    <row r="145" spans="1:10" ht="120">
      <c r="A145" s="114"/>
      <c r="B145" s="107">
        <v>15</v>
      </c>
      <c r="C145" s="10" t="s">
        <v>710</v>
      </c>
      <c r="D145" s="118" t="s">
        <v>267</v>
      </c>
      <c r="E145" s="156"/>
      <c r="F145" s="157"/>
      <c r="G145" s="11" t="s">
        <v>711</v>
      </c>
      <c r="H145" s="14">
        <v>0.39</v>
      </c>
      <c r="I145" s="109">
        <f t="shared" si="3"/>
        <v>5.8500000000000005</v>
      </c>
      <c r="J145" s="115"/>
    </row>
    <row r="146" spans="1:10" ht="120">
      <c r="A146" s="114"/>
      <c r="B146" s="107">
        <v>35</v>
      </c>
      <c r="C146" s="10" t="s">
        <v>710</v>
      </c>
      <c r="D146" s="118" t="s">
        <v>310</v>
      </c>
      <c r="E146" s="156"/>
      <c r="F146" s="157"/>
      <c r="G146" s="11" t="s">
        <v>711</v>
      </c>
      <c r="H146" s="14">
        <v>0.39</v>
      </c>
      <c r="I146" s="109">
        <f t="shared" si="3"/>
        <v>13.65</v>
      </c>
      <c r="J146" s="115"/>
    </row>
    <row r="147" spans="1:10" ht="132">
      <c r="A147" s="114"/>
      <c r="B147" s="107">
        <v>40</v>
      </c>
      <c r="C147" s="10" t="s">
        <v>805</v>
      </c>
      <c r="D147" s="118"/>
      <c r="E147" s="156"/>
      <c r="F147" s="157"/>
      <c r="G147" s="11" t="s">
        <v>806</v>
      </c>
      <c r="H147" s="14">
        <v>0.23</v>
      </c>
      <c r="I147" s="109">
        <f t="shared" si="3"/>
        <v>9.2000000000000011</v>
      </c>
      <c r="J147" s="115"/>
    </row>
    <row r="148" spans="1:10" ht="276">
      <c r="A148" s="114"/>
      <c r="B148" s="107">
        <v>1</v>
      </c>
      <c r="C148" s="10" t="s">
        <v>807</v>
      </c>
      <c r="D148" s="118" t="s">
        <v>699</v>
      </c>
      <c r="E148" s="156"/>
      <c r="F148" s="157"/>
      <c r="G148" s="11" t="s">
        <v>808</v>
      </c>
      <c r="H148" s="14">
        <v>22.97</v>
      </c>
      <c r="I148" s="109">
        <f t="shared" si="3"/>
        <v>22.97</v>
      </c>
      <c r="J148" s="115"/>
    </row>
    <row r="149" spans="1:10" ht="276">
      <c r="A149" s="114"/>
      <c r="B149" s="107">
        <v>1</v>
      </c>
      <c r="C149" s="10" t="s">
        <v>809</v>
      </c>
      <c r="D149" s="118" t="s">
        <v>699</v>
      </c>
      <c r="E149" s="156"/>
      <c r="F149" s="157"/>
      <c r="G149" s="11" t="s">
        <v>810</v>
      </c>
      <c r="H149" s="14">
        <v>32.020000000000003</v>
      </c>
      <c r="I149" s="109">
        <f t="shared" si="3"/>
        <v>32.020000000000003</v>
      </c>
      <c r="J149" s="115"/>
    </row>
    <row r="150" spans="1:10" ht="132">
      <c r="A150" s="114"/>
      <c r="B150" s="107">
        <v>10</v>
      </c>
      <c r="C150" s="10" t="s">
        <v>811</v>
      </c>
      <c r="D150" s="118" t="s">
        <v>271</v>
      </c>
      <c r="E150" s="156" t="s">
        <v>263</v>
      </c>
      <c r="F150" s="157"/>
      <c r="G150" s="11" t="s">
        <v>812</v>
      </c>
      <c r="H150" s="14">
        <v>0.72</v>
      </c>
      <c r="I150" s="109">
        <f t="shared" ref="I150:I158" si="4">H150*B150</f>
        <v>7.1999999999999993</v>
      </c>
      <c r="J150" s="115"/>
    </row>
    <row r="151" spans="1:10" ht="132">
      <c r="A151" s="114"/>
      <c r="B151" s="107">
        <v>5</v>
      </c>
      <c r="C151" s="10" t="s">
        <v>811</v>
      </c>
      <c r="D151" s="118" t="s">
        <v>271</v>
      </c>
      <c r="E151" s="156" t="s">
        <v>310</v>
      </c>
      <c r="F151" s="157"/>
      <c r="G151" s="11" t="s">
        <v>812</v>
      </c>
      <c r="H151" s="14">
        <v>0.72</v>
      </c>
      <c r="I151" s="109">
        <f t="shared" si="4"/>
        <v>3.5999999999999996</v>
      </c>
      <c r="J151" s="115"/>
    </row>
    <row r="152" spans="1:10" ht="180">
      <c r="A152" s="114"/>
      <c r="B152" s="107">
        <v>1</v>
      </c>
      <c r="C152" s="10" t="s">
        <v>813</v>
      </c>
      <c r="D152" s="118"/>
      <c r="E152" s="156"/>
      <c r="F152" s="157"/>
      <c r="G152" s="11" t="s">
        <v>814</v>
      </c>
      <c r="H152" s="14">
        <v>20.54</v>
      </c>
      <c r="I152" s="109">
        <f t="shared" si="4"/>
        <v>20.54</v>
      </c>
      <c r="J152" s="115"/>
    </row>
    <row r="153" spans="1:10" ht="120">
      <c r="A153" s="114"/>
      <c r="B153" s="107">
        <v>140</v>
      </c>
      <c r="C153" s="10" t="s">
        <v>815</v>
      </c>
      <c r="D153" s="118" t="s">
        <v>25</v>
      </c>
      <c r="E153" s="156"/>
      <c r="F153" s="157"/>
      <c r="G153" s="11" t="s">
        <v>816</v>
      </c>
      <c r="H153" s="14">
        <v>0.96</v>
      </c>
      <c r="I153" s="109">
        <f t="shared" si="4"/>
        <v>134.4</v>
      </c>
      <c r="J153" s="115"/>
    </row>
    <row r="154" spans="1:10" ht="180">
      <c r="A154" s="114"/>
      <c r="B154" s="107">
        <v>1</v>
      </c>
      <c r="C154" s="10" t="s">
        <v>817</v>
      </c>
      <c r="D154" s="118" t="s">
        <v>23</v>
      </c>
      <c r="E154" s="156" t="s">
        <v>210</v>
      </c>
      <c r="F154" s="157"/>
      <c r="G154" s="11" t="s">
        <v>818</v>
      </c>
      <c r="H154" s="14">
        <v>0.7</v>
      </c>
      <c r="I154" s="109">
        <f t="shared" si="4"/>
        <v>0.7</v>
      </c>
      <c r="J154" s="115"/>
    </row>
    <row r="155" spans="1:10" ht="180">
      <c r="A155" s="114"/>
      <c r="B155" s="107">
        <v>1</v>
      </c>
      <c r="C155" s="10" t="s">
        <v>817</v>
      </c>
      <c r="D155" s="118" t="s">
        <v>23</v>
      </c>
      <c r="E155" s="156" t="s">
        <v>263</v>
      </c>
      <c r="F155" s="157"/>
      <c r="G155" s="11" t="s">
        <v>818</v>
      </c>
      <c r="H155" s="14">
        <v>0.7</v>
      </c>
      <c r="I155" s="109">
        <f t="shared" si="4"/>
        <v>0.7</v>
      </c>
      <c r="J155" s="115"/>
    </row>
    <row r="156" spans="1:10" ht="180">
      <c r="A156" s="114"/>
      <c r="B156" s="107">
        <v>1</v>
      </c>
      <c r="C156" s="10" t="s">
        <v>817</v>
      </c>
      <c r="D156" s="118" t="s">
        <v>23</v>
      </c>
      <c r="E156" s="156" t="s">
        <v>265</v>
      </c>
      <c r="F156" s="157"/>
      <c r="G156" s="11" t="s">
        <v>818</v>
      </c>
      <c r="H156" s="14">
        <v>0.7</v>
      </c>
      <c r="I156" s="109">
        <f t="shared" si="4"/>
        <v>0.7</v>
      </c>
      <c r="J156" s="115"/>
    </row>
    <row r="157" spans="1:10" ht="180">
      <c r="A157" s="114"/>
      <c r="B157" s="107">
        <v>1</v>
      </c>
      <c r="C157" s="10" t="s">
        <v>817</v>
      </c>
      <c r="D157" s="118" t="s">
        <v>23</v>
      </c>
      <c r="E157" s="156" t="s">
        <v>266</v>
      </c>
      <c r="F157" s="157"/>
      <c r="G157" s="11" t="s">
        <v>818</v>
      </c>
      <c r="H157" s="14">
        <v>0.7</v>
      </c>
      <c r="I157" s="109">
        <f t="shared" si="4"/>
        <v>0.7</v>
      </c>
      <c r="J157" s="115"/>
    </row>
    <row r="158" spans="1:10" ht="180">
      <c r="A158" s="114"/>
      <c r="B158" s="108">
        <v>1</v>
      </c>
      <c r="C158" s="12" t="s">
        <v>817</v>
      </c>
      <c r="D158" s="119" t="s">
        <v>23</v>
      </c>
      <c r="E158" s="158" t="s">
        <v>310</v>
      </c>
      <c r="F158" s="159"/>
      <c r="G158" s="13" t="s">
        <v>818</v>
      </c>
      <c r="H158" s="15">
        <v>0.7</v>
      </c>
      <c r="I158" s="110">
        <f t="shared" si="4"/>
        <v>0.7</v>
      </c>
      <c r="J158" s="115"/>
    </row>
  </sheetData>
  <mergeCells count="141">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0:F50"/>
    <mergeCell ref="E51:F51"/>
    <mergeCell ref="E52:F52"/>
    <mergeCell ref="E53:F53"/>
    <mergeCell ref="E54:F54"/>
    <mergeCell ref="E64:F64"/>
    <mergeCell ref="E65:F65"/>
    <mergeCell ref="E66:F66"/>
    <mergeCell ref="E67:F67"/>
    <mergeCell ref="E68:F68"/>
    <mergeCell ref="E59:F59"/>
    <mergeCell ref="E60:F60"/>
    <mergeCell ref="E61:F61"/>
    <mergeCell ref="E62:F62"/>
    <mergeCell ref="E63:F63"/>
    <mergeCell ref="E74:F74"/>
    <mergeCell ref="E75:F75"/>
    <mergeCell ref="E76:F76"/>
    <mergeCell ref="E77:F77"/>
    <mergeCell ref="E78:F78"/>
    <mergeCell ref="E69:F69"/>
    <mergeCell ref="E70:F70"/>
    <mergeCell ref="E71:F71"/>
    <mergeCell ref="E72:F72"/>
    <mergeCell ref="E73:F73"/>
    <mergeCell ref="E84:F84"/>
    <mergeCell ref="E85:F85"/>
    <mergeCell ref="E86:F86"/>
    <mergeCell ref="E87:F87"/>
    <mergeCell ref="E88:F88"/>
    <mergeCell ref="E79:F79"/>
    <mergeCell ref="E80:F80"/>
    <mergeCell ref="E81:F81"/>
    <mergeCell ref="E82:F82"/>
    <mergeCell ref="E83:F83"/>
    <mergeCell ref="E94:F94"/>
    <mergeCell ref="E95:F95"/>
    <mergeCell ref="E96:F96"/>
    <mergeCell ref="E97:F97"/>
    <mergeCell ref="E98:F98"/>
    <mergeCell ref="E89:F89"/>
    <mergeCell ref="E90:F90"/>
    <mergeCell ref="E91:F91"/>
    <mergeCell ref="E92:F92"/>
    <mergeCell ref="E93:F93"/>
    <mergeCell ref="E104:F104"/>
    <mergeCell ref="E105:F105"/>
    <mergeCell ref="E106:F106"/>
    <mergeCell ref="E107:F107"/>
    <mergeCell ref="E108:F108"/>
    <mergeCell ref="E99:F99"/>
    <mergeCell ref="E100:F100"/>
    <mergeCell ref="E101:F101"/>
    <mergeCell ref="E102:F102"/>
    <mergeCell ref="E103:F103"/>
    <mergeCell ref="E114:F114"/>
    <mergeCell ref="E115:F115"/>
    <mergeCell ref="E116:F116"/>
    <mergeCell ref="E117:F117"/>
    <mergeCell ref="E118:F118"/>
    <mergeCell ref="E109:F109"/>
    <mergeCell ref="E110:F110"/>
    <mergeCell ref="E111:F111"/>
    <mergeCell ref="E112:F112"/>
    <mergeCell ref="E113:F113"/>
    <mergeCell ref="E124:F124"/>
    <mergeCell ref="E125:F125"/>
    <mergeCell ref="E126:F126"/>
    <mergeCell ref="E127:F127"/>
    <mergeCell ref="E128:F128"/>
    <mergeCell ref="E119:F119"/>
    <mergeCell ref="E120:F120"/>
    <mergeCell ref="E121:F121"/>
    <mergeCell ref="E122:F122"/>
    <mergeCell ref="E123:F123"/>
    <mergeCell ref="E134:F134"/>
    <mergeCell ref="E135:F135"/>
    <mergeCell ref="E136:F136"/>
    <mergeCell ref="E137:F137"/>
    <mergeCell ref="E138:F138"/>
    <mergeCell ref="E129:F129"/>
    <mergeCell ref="E130:F130"/>
    <mergeCell ref="E131:F131"/>
    <mergeCell ref="E132:F132"/>
    <mergeCell ref="E133:F133"/>
    <mergeCell ref="E144:F144"/>
    <mergeCell ref="E145:F145"/>
    <mergeCell ref="E146:F146"/>
    <mergeCell ref="E147:F147"/>
    <mergeCell ref="E148:F148"/>
    <mergeCell ref="E139:F139"/>
    <mergeCell ref="E140:F140"/>
    <mergeCell ref="E141:F141"/>
    <mergeCell ref="E142:F142"/>
    <mergeCell ref="E143:F143"/>
    <mergeCell ref="E154:F154"/>
    <mergeCell ref="E155:F155"/>
    <mergeCell ref="E156:F156"/>
    <mergeCell ref="E157:F157"/>
    <mergeCell ref="E158:F158"/>
    <mergeCell ref="E149:F149"/>
    <mergeCell ref="E150:F150"/>
    <mergeCell ref="E151:F151"/>
    <mergeCell ref="E152:F152"/>
    <mergeCell ref="E153:F1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AK201"/>
  <sheetViews>
    <sheetView topLeftCell="A171" zoomScale="90" zoomScaleNormal="90" workbookViewId="0">
      <selection activeCell="K192" sqref="K19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3</v>
      </c>
      <c r="O2" t="s">
        <v>182</v>
      </c>
    </row>
    <row r="3" spans="1:15" ht="12.75" customHeight="1">
      <c r="A3" s="114"/>
      <c r="B3" s="121" t="s">
        <v>135</v>
      </c>
      <c r="C3" s="120"/>
      <c r="D3" s="120"/>
      <c r="E3" s="120"/>
      <c r="F3" s="120"/>
      <c r="G3" s="120"/>
      <c r="H3" s="120"/>
      <c r="I3" s="120"/>
      <c r="J3" s="120"/>
      <c r="K3" s="120"/>
      <c r="L3" s="115"/>
      <c r="N3">
        <v>3150.6799999999994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65">
        <f>IF(Invoice!K10&lt;&gt;"",Invoice!K10,"")</f>
        <v>51426</v>
      </c>
      <c r="L10" s="115"/>
    </row>
    <row r="11" spans="1:15" ht="12.75" customHeight="1">
      <c r="A11" s="114"/>
      <c r="B11" s="114" t="s">
        <v>713</v>
      </c>
      <c r="C11" s="120"/>
      <c r="D11" s="120"/>
      <c r="E11" s="120"/>
      <c r="F11" s="115"/>
      <c r="G11" s="116"/>
      <c r="H11" s="116" t="s">
        <v>713</v>
      </c>
      <c r="I11" s="120"/>
      <c r="J11" s="120"/>
      <c r="K11" s="166"/>
      <c r="L11" s="115"/>
    </row>
    <row r="12" spans="1:15" ht="12.75" customHeight="1">
      <c r="A12" s="114"/>
      <c r="B12" s="114" t="s">
        <v>714</v>
      </c>
      <c r="C12" s="120"/>
      <c r="D12" s="120"/>
      <c r="E12" s="120"/>
      <c r="F12" s="115"/>
      <c r="G12" s="116"/>
      <c r="H12" s="116" t="s">
        <v>714</v>
      </c>
      <c r="I12" s="120"/>
      <c r="J12" s="120"/>
      <c r="K12" s="120"/>
      <c r="L12" s="115"/>
    </row>
    <row r="13" spans="1:15" ht="12.75" customHeight="1">
      <c r="A13" s="114"/>
      <c r="B13" s="114" t="s">
        <v>838</v>
      </c>
      <c r="C13" s="120"/>
      <c r="D13" s="120"/>
      <c r="E13" s="120"/>
      <c r="F13" s="115"/>
      <c r="G13" s="116"/>
      <c r="H13" s="116" t="s">
        <v>838</v>
      </c>
      <c r="I13" s="120"/>
      <c r="J13" s="120"/>
      <c r="K13" s="99" t="s">
        <v>11</v>
      </c>
      <c r="L13" s="115"/>
    </row>
    <row r="14" spans="1:15" ht="15" customHeight="1">
      <c r="A14" s="114"/>
      <c r="B14" s="114" t="s">
        <v>716</v>
      </c>
      <c r="C14" s="120"/>
      <c r="D14" s="120"/>
      <c r="E14" s="120"/>
      <c r="F14" s="115"/>
      <c r="G14" s="116"/>
      <c r="H14" s="116" t="s">
        <v>716</v>
      </c>
      <c r="I14" s="120"/>
      <c r="J14" s="120"/>
      <c r="K14" s="167">
        <f>Invoice!K14</f>
        <v>45183</v>
      </c>
      <c r="L14" s="115"/>
    </row>
    <row r="15" spans="1:15" ht="15" customHeight="1">
      <c r="A15" s="114"/>
      <c r="B15" s="6" t="s">
        <v>839</v>
      </c>
      <c r="C15" s="7"/>
      <c r="D15" s="7"/>
      <c r="E15" s="7"/>
      <c r="F15" s="8"/>
      <c r="G15" s="116"/>
      <c r="H15" s="9" t="s">
        <v>839</v>
      </c>
      <c r="I15" s="120"/>
      <c r="J15" s="120"/>
      <c r="K15" s="168"/>
      <c r="L15" s="115"/>
    </row>
    <row r="16" spans="1:15" ht="15" customHeight="1">
      <c r="A16" s="114"/>
      <c r="B16" s="120"/>
      <c r="C16" s="120"/>
      <c r="D16" s="120"/>
      <c r="E16" s="120"/>
      <c r="F16" s="120"/>
      <c r="G16" s="120"/>
      <c r="H16" s="120"/>
      <c r="I16" s="123" t="s">
        <v>142</v>
      </c>
      <c r="J16" s="123" t="s">
        <v>142</v>
      </c>
      <c r="K16" s="129">
        <v>39979</v>
      </c>
      <c r="L16" s="115"/>
    </row>
    <row r="17" spans="1:12" ht="12.75" customHeight="1">
      <c r="A17" s="114"/>
      <c r="B17" s="120" t="s">
        <v>717</v>
      </c>
      <c r="C17" s="120"/>
      <c r="D17" s="120"/>
      <c r="E17" s="120"/>
      <c r="F17" s="120"/>
      <c r="G17" s="120"/>
      <c r="H17" s="120"/>
      <c r="I17" s="123" t="s">
        <v>143</v>
      </c>
      <c r="J17" s="123" t="s">
        <v>143</v>
      </c>
      <c r="K17" s="129" t="str">
        <f>IF(Invoice!K17&lt;&gt;"",Invoice!K17,"")</f>
        <v>Didi</v>
      </c>
      <c r="L17" s="115"/>
    </row>
    <row r="18" spans="1:12" ht="18" customHeight="1">
      <c r="A18" s="114"/>
      <c r="B18" s="120" t="s">
        <v>718</v>
      </c>
      <c r="C18" s="120"/>
      <c r="D18" s="120"/>
      <c r="E18" s="120"/>
      <c r="F18" s="120"/>
      <c r="G18" s="120"/>
      <c r="H18" s="120"/>
      <c r="I18" s="122" t="s">
        <v>258</v>
      </c>
      <c r="J18" s="122" t="s">
        <v>258</v>
      </c>
      <c r="K18" s="104" t="s">
        <v>164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69" t="s">
        <v>201</v>
      </c>
      <c r="G20" s="170"/>
      <c r="H20" s="100" t="s">
        <v>169</v>
      </c>
      <c r="I20" s="100" t="s">
        <v>202</v>
      </c>
      <c r="J20" s="100" t="s">
        <v>202</v>
      </c>
      <c r="K20" s="100" t="s">
        <v>21</v>
      </c>
      <c r="L20" s="115"/>
    </row>
    <row r="21" spans="1:12" ht="12.75" customHeight="1">
      <c r="A21" s="114"/>
      <c r="B21" s="105"/>
      <c r="C21" s="105"/>
      <c r="D21" s="105"/>
      <c r="E21" s="106"/>
      <c r="F21" s="171"/>
      <c r="G21" s="172"/>
      <c r="H21" s="105" t="s">
        <v>141</v>
      </c>
      <c r="I21" s="105"/>
      <c r="J21" s="105"/>
      <c r="K21" s="105"/>
      <c r="L21" s="115"/>
    </row>
    <row r="22" spans="1:12" ht="48" customHeight="1">
      <c r="A22" s="114"/>
      <c r="B22" s="107">
        <f>'Tax Invoice'!D18</f>
        <v>1</v>
      </c>
      <c r="C22" s="10" t="s">
        <v>719</v>
      </c>
      <c r="D22" s="10" t="s">
        <v>719</v>
      </c>
      <c r="E22" s="118" t="s">
        <v>699</v>
      </c>
      <c r="F22" s="156"/>
      <c r="G22" s="157"/>
      <c r="H22" s="11" t="s">
        <v>720</v>
      </c>
      <c r="I22" s="14">
        <f t="shared" ref="I22:I53" si="0">ROUNDUP(J22*$N$1,2)</f>
        <v>10.299999999999999</v>
      </c>
      <c r="J22" s="14">
        <v>41.19</v>
      </c>
      <c r="K22" s="109">
        <f t="shared" ref="K22:K53" si="1">I22*B22</f>
        <v>10.299999999999999</v>
      </c>
      <c r="L22" s="115"/>
    </row>
    <row r="23" spans="1:12" ht="36" customHeight="1">
      <c r="A23" s="114"/>
      <c r="B23" s="107">
        <f>'Tax Invoice'!D19</f>
        <v>1</v>
      </c>
      <c r="C23" s="10" t="s">
        <v>721</v>
      </c>
      <c r="D23" s="10" t="s">
        <v>721</v>
      </c>
      <c r="E23" s="118" t="s">
        <v>699</v>
      </c>
      <c r="F23" s="156"/>
      <c r="G23" s="157"/>
      <c r="H23" s="11" t="s">
        <v>722</v>
      </c>
      <c r="I23" s="14">
        <f t="shared" si="0"/>
        <v>10.64</v>
      </c>
      <c r="J23" s="14">
        <v>42.53</v>
      </c>
      <c r="K23" s="109">
        <f t="shared" si="1"/>
        <v>10.64</v>
      </c>
      <c r="L23" s="115"/>
    </row>
    <row r="24" spans="1:12" ht="24" customHeight="1">
      <c r="A24" s="114"/>
      <c r="B24" s="107">
        <f>'Tax Invoice'!D20</f>
        <v>10</v>
      </c>
      <c r="C24" s="10" t="s">
        <v>723</v>
      </c>
      <c r="D24" s="10" t="s">
        <v>723</v>
      </c>
      <c r="E24" s="118" t="s">
        <v>48</v>
      </c>
      <c r="F24" s="156" t="s">
        <v>110</v>
      </c>
      <c r="G24" s="157"/>
      <c r="H24" s="11" t="s">
        <v>724</v>
      </c>
      <c r="I24" s="14">
        <f t="shared" si="0"/>
        <v>0.09</v>
      </c>
      <c r="J24" s="14">
        <v>0.34</v>
      </c>
      <c r="K24" s="109">
        <f t="shared" si="1"/>
        <v>0.89999999999999991</v>
      </c>
      <c r="L24" s="115"/>
    </row>
    <row r="25" spans="1:12" ht="24" customHeight="1">
      <c r="A25" s="114"/>
      <c r="B25" s="107">
        <f>'Tax Invoice'!D21</f>
        <v>10</v>
      </c>
      <c r="C25" s="10" t="s">
        <v>725</v>
      </c>
      <c r="D25" s="10" t="s">
        <v>725</v>
      </c>
      <c r="E25" s="118" t="s">
        <v>110</v>
      </c>
      <c r="F25" s="156"/>
      <c r="G25" s="157"/>
      <c r="H25" s="11" t="s">
        <v>831</v>
      </c>
      <c r="I25" s="14">
        <f t="shared" si="0"/>
        <v>7.0000000000000007E-2</v>
      </c>
      <c r="J25" s="14">
        <v>0.28000000000000003</v>
      </c>
      <c r="K25" s="109">
        <f t="shared" si="1"/>
        <v>0.70000000000000007</v>
      </c>
      <c r="L25" s="115"/>
    </row>
    <row r="26" spans="1:12" ht="24" customHeight="1">
      <c r="A26" s="114"/>
      <c r="B26" s="107">
        <f>'Tax Invoice'!D22</f>
        <v>10</v>
      </c>
      <c r="C26" s="10" t="s">
        <v>726</v>
      </c>
      <c r="D26" s="10" t="s">
        <v>726</v>
      </c>
      <c r="E26" s="118" t="s">
        <v>26</v>
      </c>
      <c r="F26" s="156" t="s">
        <v>727</v>
      </c>
      <c r="G26" s="157"/>
      <c r="H26" s="11" t="s">
        <v>728</v>
      </c>
      <c r="I26" s="14">
        <f t="shared" si="0"/>
        <v>0.24</v>
      </c>
      <c r="J26" s="14">
        <v>0.96</v>
      </c>
      <c r="K26" s="109">
        <f t="shared" si="1"/>
        <v>2.4</v>
      </c>
      <c r="L26" s="115"/>
    </row>
    <row r="27" spans="1:12" ht="24" customHeight="1">
      <c r="A27" s="114"/>
      <c r="B27" s="107">
        <f>'Tax Invoice'!D23</f>
        <v>5</v>
      </c>
      <c r="C27" s="10" t="s">
        <v>729</v>
      </c>
      <c r="D27" s="10" t="s">
        <v>729</v>
      </c>
      <c r="E27" s="118" t="s">
        <v>25</v>
      </c>
      <c r="F27" s="156" t="s">
        <v>273</v>
      </c>
      <c r="G27" s="157"/>
      <c r="H27" s="11" t="s">
        <v>730</v>
      </c>
      <c r="I27" s="14">
        <f t="shared" si="0"/>
        <v>0.24</v>
      </c>
      <c r="J27" s="14">
        <v>0.96</v>
      </c>
      <c r="K27" s="109">
        <f t="shared" si="1"/>
        <v>1.2</v>
      </c>
      <c r="L27" s="115"/>
    </row>
    <row r="28" spans="1:12" ht="24" customHeight="1">
      <c r="A28" s="114"/>
      <c r="B28" s="107">
        <f>'Tax Invoice'!D24</f>
        <v>40</v>
      </c>
      <c r="C28" s="10" t="s">
        <v>662</v>
      </c>
      <c r="D28" s="10" t="s">
        <v>662</v>
      </c>
      <c r="E28" s="118" t="s">
        <v>26</v>
      </c>
      <c r="F28" s="156" t="s">
        <v>212</v>
      </c>
      <c r="G28" s="157"/>
      <c r="H28" s="11" t="s">
        <v>731</v>
      </c>
      <c r="I28" s="14">
        <f t="shared" si="0"/>
        <v>0.36</v>
      </c>
      <c r="J28" s="14">
        <v>1.41</v>
      </c>
      <c r="K28" s="109">
        <f t="shared" si="1"/>
        <v>14.399999999999999</v>
      </c>
      <c r="L28" s="115"/>
    </row>
    <row r="29" spans="1:12" ht="24" customHeight="1">
      <c r="A29" s="114"/>
      <c r="B29" s="107">
        <f>'Tax Invoice'!D25</f>
        <v>40</v>
      </c>
      <c r="C29" s="10" t="s">
        <v>662</v>
      </c>
      <c r="D29" s="10" t="s">
        <v>662</v>
      </c>
      <c r="E29" s="118" t="s">
        <v>26</v>
      </c>
      <c r="F29" s="156" t="s">
        <v>263</v>
      </c>
      <c r="G29" s="157"/>
      <c r="H29" s="11" t="s">
        <v>731</v>
      </c>
      <c r="I29" s="14">
        <f t="shared" si="0"/>
        <v>0.36</v>
      </c>
      <c r="J29" s="14">
        <v>1.41</v>
      </c>
      <c r="K29" s="109">
        <f t="shared" si="1"/>
        <v>14.399999999999999</v>
      </c>
      <c r="L29" s="115"/>
    </row>
    <row r="30" spans="1:12" ht="24" customHeight="1">
      <c r="A30" s="114"/>
      <c r="B30" s="107">
        <f>'Tax Invoice'!D26</f>
        <v>40</v>
      </c>
      <c r="C30" s="10" t="s">
        <v>662</v>
      </c>
      <c r="D30" s="10" t="s">
        <v>662</v>
      </c>
      <c r="E30" s="118" t="s">
        <v>26</v>
      </c>
      <c r="F30" s="156" t="s">
        <v>265</v>
      </c>
      <c r="G30" s="157"/>
      <c r="H30" s="11" t="s">
        <v>731</v>
      </c>
      <c r="I30" s="14">
        <f t="shared" si="0"/>
        <v>0.36</v>
      </c>
      <c r="J30" s="14">
        <v>1.41</v>
      </c>
      <c r="K30" s="109">
        <f t="shared" si="1"/>
        <v>14.399999999999999</v>
      </c>
      <c r="L30" s="115"/>
    </row>
    <row r="31" spans="1:12" ht="24" customHeight="1">
      <c r="A31" s="114"/>
      <c r="B31" s="107">
        <f>'Tax Invoice'!D27</f>
        <v>40</v>
      </c>
      <c r="C31" s="10" t="s">
        <v>662</v>
      </c>
      <c r="D31" s="10" t="s">
        <v>662</v>
      </c>
      <c r="E31" s="118" t="s">
        <v>26</v>
      </c>
      <c r="F31" s="156" t="s">
        <v>310</v>
      </c>
      <c r="G31" s="157"/>
      <c r="H31" s="11" t="s">
        <v>731</v>
      </c>
      <c r="I31" s="14">
        <f t="shared" si="0"/>
        <v>0.36</v>
      </c>
      <c r="J31" s="14">
        <v>1.41</v>
      </c>
      <c r="K31" s="109">
        <f t="shared" si="1"/>
        <v>14.399999999999999</v>
      </c>
      <c r="L31" s="115"/>
    </row>
    <row r="32" spans="1:12" ht="24" customHeight="1">
      <c r="A32" s="114"/>
      <c r="B32" s="107">
        <f>'Tax Invoice'!D28</f>
        <v>10</v>
      </c>
      <c r="C32" s="10" t="s">
        <v>732</v>
      </c>
      <c r="D32" s="10" t="s">
        <v>732</v>
      </c>
      <c r="E32" s="118" t="s">
        <v>26</v>
      </c>
      <c r="F32" s="156" t="s">
        <v>273</v>
      </c>
      <c r="G32" s="157"/>
      <c r="H32" s="11" t="s">
        <v>733</v>
      </c>
      <c r="I32" s="14">
        <f t="shared" si="0"/>
        <v>0.24</v>
      </c>
      <c r="J32" s="14">
        <v>0.96</v>
      </c>
      <c r="K32" s="109">
        <f t="shared" si="1"/>
        <v>2.4</v>
      </c>
      <c r="L32" s="115"/>
    </row>
    <row r="33" spans="1:12" ht="24" customHeight="1">
      <c r="A33" s="114"/>
      <c r="B33" s="107">
        <f>'Tax Invoice'!D29</f>
        <v>10</v>
      </c>
      <c r="C33" s="10" t="s">
        <v>732</v>
      </c>
      <c r="D33" s="10" t="s">
        <v>732</v>
      </c>
      <c r="E33" s="118" t="s">
        <v>26</v>
      </c>
      <c r="F33" s="156" t="s">
        <v>673</v>
      </c>
      <c r="G33" s="157"/>
      <c r="H33" s="11" t="s">
        <v>733</v>
      </c>
      <c r="I33" s="14">
        <f t="shared" si="0"/>
        <v>0.24</v>
      </c>
      <c r="J33" s="14">
        <v>0.96</v>
      </c>
      <c r="K33" s="109">
        <f t="shared" si="1"/>
        <v>2.4</v>
      </c>
      <c r="L33" s="115"/>
    </row>
    <row r="34" spans="1:12" ht="24" customHeight="1">
      <c r="A34" s="114"/>
      <c r="B34" s="107">
        <f>'Tax Invoice'!D30</f>
        <v>10</v>
      </c>
      <c r="C34" s="10" t="s">
        <v>732</v>
      </c>
      <c r="D34" s="10" t="s">
        <v>732</v>
      </c>
      <c r="E34" s="118" t="s">
        <v>26</v>
      </c>
      <c r="F34" s="156" t="s">
        <v>271</v>
      </c>
      <c r="G34" s="157"/>
      <c r="H34" s="11" t="s">
        <v>733</v>
      </c>
      <c r="I34" s="14">
        <f t="shared" si="0"/>
        <v>0.24</v>
      </c>
      <c r="J34" s="14">
        <v>0.96</v>
      </c>
      <c r="K34" s="109">
        <f t="shared" si="1"/>
        <v>2.4</v>
      </c>
      <c r="L34" s="115"/>
    </row>
    <row r="35" spans="1:12" ht="24" customHeight="1">
      <c r="A35" s="114"/>
      <c r="B35" s="107">
        <f>'Tax Invoice'!D31</f>
        <v>45</v>
      </c>
      <c r="C35" s="10" t="s">
        <v>732</v>
      </c>
      <c r="D35" s="10" t="s">
        <v>732</v>
      </c>
      <c r="E35" s="118" t="s">
        <v>26</v>
      </c>
      <c r="F35" s="156" t="s">
        <v>272</v>
      </c>
      <c r="G35" s="157"/>
      <c r="H35" s="11" t="s">
        <v>733</v>
      </c>
      <c r="I35" s="14">
        <f t="shared" si="0"/>
        <v>0.24</v>
      </c>
      <c r="J35" s="14">
        <v>0.96</v>
      </c>
      <c r="K35" s="109">
        <f t="shared" si="1"/>
        <v>10.799999999999999</v>
      </c>
      <c r="L35" s="115"/>
    </row>
    <row r="36" spans="1:12" ht="24" customHeight="1">
      <c r="A36" s="114"/>
      <c r="B36" s="107">
        <f>'Tax Invoice'!D32</f>
        <v>10</v>
      </c>
      <c r="C36" s="10" t="s">
        <v>732</v>
      </c>
      <c r="D36" s="10" t="s">
        <v>732</v>
      </c>
      <c r="E36" s="118" t="s">
        <v>26</v>
      </c>
      <c r="F36" s="156" t="s">
        <v>484</v>
      </c>
      <c r="G36" s="157"/>
      <c r="H36" s="11" t="s">
        <v>733</v>
      </c>
      <c r="I36" s="14">
        <f t="shared" si="0"/>
        <v>0.24</v>
      </c>
      <c r="J36" s="14">
        <v>0.96</v>
      </c>
      <c r="K36" s="109">
        <f t="shared" si="1"/>
        <v>2.4</v>
      </c>
      <c r="L36" s="115"/>
    </row>
    <row r="37" spans="1:12" ht="24" customHeight="1">
      <c r="A37" s="114"/>
      <c r="B37" s="107">
        <f>'Tax Invoice'!D33</f>
        <v>15</v>
      </c>
      <c r="C37" s="10" t="s">
        <v>732</v>
      </c>
      <c r="D37" s="10" t="s">
        <v>732</v>
      </c>
      <c r="E37" s="118" t="s">
        <v>26</v>
      </c>
      <c r="F37" s="156" t="s">
        <v>727</v>
      </c>
      <c r="G37" s="157"/>
      <c r="H37" s="11" t="s">
        <v>733</v>
      </c>
      <c r="I37" s="14">
        <f t="shared" si="0"/>
        <v>0.24</v>
      </c>
      <c r="J37" s="14">
        <v>0.96</v>
      </c>
      <c r="K37" s="109">
        <f t="shared" si="1"/>
        <v>3.5999999999999996</v>
      </c>
      <c r="L37" s="115"/>
    </row>
    <row r="38" spans="1:12" ht="36" customHeight="1">
      <c r="A38" s="114"/>
      <c r="B38" s="107">
        <f>'Tax Invoice'!D34</f>
        <v>30</v>
      </c>
      <c r="C38" s="10" t="s">
        <v>734</v>
      </c>
      <c r="D38" s="10" t="s">
        <v>734</v>
      </c>
      <c r="E38" s="118" t="s">
        <v>273</v>
      </c>
      <c r="F38" s="156" t="s">
        <v>26</v>
      </c>
      <c r="G38" s="157"/>
      <c r="H38" s="11" t="s">
        <v>832</v>
      </c>
      <c r="I38" s="14">
        <f t="shared" si="0"/>
        <v>0.94000000000000006</v>
      </c>
      <c r="J38" s="14">
        <v>3.74</v>
      </c>
      <c r="K38" s="109">
        <f t="shared" si="1"/>
        <v>28.200000000000003</v>
      </c>
      <c r="L38" s="115"/>
    </row>
    <row r="39" spans="1:12" ht="36" customHeight="1">
      <c r="A39" s="114"/>
      <c r="B39" s="107">
        <f>'Tax Invoice'!D35</f>
        <v>30</v>
      </c>
      <c r="C39" s="10" t="s">
        <v>734</v>
      </c>
      <c r="D39" s="10" t="s">
        <v>734</v>
      </c>
      <c r="E39" s="118" t="s">
        <v>271</v>
      </c>
      <c r="F39" s="156" t="s">
        <v>26</v>
      </c>
      <c r="G39" s="157"/>
      <c r="H39" s="11" t="s">
        <v>832</v>
      </c>
      <c r="I39" s="14">
        <f t="shared" si="0"/>
        <v>0.94000000000000006</v>
      </c>
      <c r="J39" s="14">
        <v>3.74</v>
      </c>
      <c r="K39" s="109">
        <f t="shared" si="1"/>
        <v>28.200000000000003</v>
      </c>
      <c r="L39" s="115"/>
    </row>
    <row r="40" spans="1:12" ht="36" customHeight="1">
      <c r="A40" s="114"/>
      <c r="B40" s="107">
        <f>'Tax Invoice'!D36</f>
        <v>30</v>
      </c>
      <c r="C40" s="10" t="s">
        <v>734</v>
      </c>
      <c r="D40" s="10" t="s">
        <v>734</v>
      </c>
      <c r="E40" s="118" t="s">
        <v>727</v>
      </c>
      <c r="F40" s="156" t="s">
        <v>26</v>
      </c>
      <c r="G40" s="157"/>
      <c r="H40" s="11" t="s">
        <v>832</v>
      </c>
      <c r="I40" s="14">
        <f t="shared" si="0"/>
        <v>0.94000000000000006</v>
      </c>
      <c r="J40" s="14">
        <v>3.74</v>
      </c>
      <c r="K40" s="109">
        <f t="shared" si="1"/>
        <v>28.200000000000003</v>
      </c>
      <c r="L40" s="115"/>
    </row>
    <row r="41" spans="1:12" ht="36" customHeight="1">
      <c r="A41" s="114"/>
      <c r="B41" s="107">
        <f>'Tax Invoice'!D37</f>
        <v>0</v>
      </c>
      <c r="C41" s="10" t="s">
        <v>735</v>
      </c>
      <c r="D41" s="10" t="s">
        <v>735</v>
      </c>
      <c r="E41" s="118" t="s">
        <v>26</v>
      </c>
      <c r="F41" s="156" t="s">
        <v>239</v>
      </c>
      <c r="G41" s="157"/>
      <c r="H41" s="11" t="s">
        <v>736</v>
      </c>
      <c r="I41" s="14">
        <f t="shared" si="0"/>
        <v>1.25</v>
      </c>
      <c r="J41" s="14">
        <v>5</v>
      </c>
      <c r="K41" s="109">
        <f t="shared" si="1"/>
        <v>0</v>
      </c>
      <c r="L41" s="115"/>
    </row>
    <row r="42" spans="1:12" ht="36" customHeight="1">
      <c r="A42" s="114"/>
      <c r="B42" s="107">
        <f>'Tax Invoice'!D38</f>
        <v>2</v>
      </c>
      <c r="C42" s="10" t="s">
        <v>735</v>
      </c>
      <c r="D42" s="10" t="s">
        <v>735</v>
      </c>
      <c r="E42" s="118" t="s">
        <v>26</v>
      </c>
      <c r="F42" s="156" t="s">
        <v>348</v>
      </c>
      <c r="G42" s="157"/>
      <c r="H42" s="11" t="s">
        <v>736</v>
      </c>
      <c r="I42" s="14">
        <f t="shared" si="0"/>
        <v>1.25</v>
      </c>
      <c r="J42" s="14">
        <v>5</v>
      </c>
      <c r="K42" s="109">
        <f t="shared" si="1"/>
        <v>2.5</v>
      </c>
      <c r="L42" s="115"/>
    </row>
    <row r="43" spans="1:12" ht="36" customHeight="1">
      <c r="A43" s="114"/>
      <c r="B43" s="107">
        <f>'Tax Invoice'!D39</f>
        <v>5</v>
      </c>
      <c r="C43" s="10" t="s">
        <v>735</v>
      </c>
      <c r="D43" s="10" t="s">
        <v>735</v>
      </c>
      <c r="E43" s="118" t="s">
        <v>26</v>
      </c>
      <c r="F43" s="156" t="s">
        <v>528</v>
      </c>
      <c r="G43" s="157"/>
      <c r="H43" s="11" t="s">
        <v>736</v>
      </c>
      <c r="I43" s="14">
        <f t="shared" si="0"/>
        <v>1.25</v>
      </c>
      <c r="J43" s="14">
        <v>5</v>
      </c>
      <c r="K43" s="109">
        <f t="shared" si="1"/>
        <v>6.25</v>
      </c>
      <c r="L43" s="115"/>
    </row>
    <row r="44" spans="1:12" ht="36" customHeight="1">
      <c r="A44" s="114"/>
      <c r="B44" s="107">
        <f>'Tax Invoice'!D40</f>
        <v>3</v>
      </c>
      <c r="C44" s="10" t="s">
        <v>737</v>
      </c>
      <c r="D44" s="10" t="s">
        <v>737</v>
      </c>
      <c r="E44" s="118" t="s">
        <v>26</v>
      </c>
      <c r="F44" s="156" t="s">
        <v>239</v>
      </c>
      <c r="G44" s="157"/>
      <c r="H44" s="11" t="s">
        <v>738</v>
      </c>
      <c r="I44" s="14">
        <f t="shared" si="0"/>
        <v>1.26</v>
      </c>
      <c r="J44" s="14">
        <v>5.0199999999999996</v>
      </c>
      <c r="K44" s="109">
        <f t="shared" si="1"/>
        <v>3.7800000000000002</v>
      </c>
      <c r="L44" s="115"/>
    </row>
    <row r="45" spans="1:12" ht="36" customHeight="1">
      <c r="A45" s="114"/>
      <c r="B45" s="107">
        <f>'Tax Invoice'!D41</f>
        <v>2</v>
      </c>
      <c r="C45" s="10" t="s">
        <v>737</v>
      </c>
      <c r="D45" s="10" t="s">
        <v>737</v>
      </c>
      <c r="E45" s="118" t="s">
        <v>26</v>
      </c>
      <c r="F45" s="156" t="s">
        <v>348</v>
      </c>
      <c r="G45" s="157"/>
      <c r="H45" s="11" t="s">
        <v>738</v>
      </c>
      <c r="I45" s="14">
        <f t="shared" si="0"/>
        <v>1.26</v>
      </c>
      <c r="J45" s="14">
        <v>5.0199999999999996</v>
      </c>
      <c r="K45" s="109">
        <f t="shared" si="1"/>
        <v>2.52</v>
      </c>
      <c r="L45" s="115"/>
    </row>
    <row r="46" spans="1:12" ht="36" customHeight="1">
      <c r="A46" s="114"/>
      <c r="B46" s="107">
        <f>'Tax Invoice'!D42</f>
        <v>5</v>
      </c>
      <c r="C46" s="10" t="s">
        <v>737</v>
      </c>
      <c r="D46" s="10" t="s">
        <v>737</v>
      </c>
      <c r="E46" s="118" t="s">
        <v>26</v>
      </c>
      <c r="F46" s="156" t="s">
        <v>528</v>
      </c>
      <c r="G46" s="157"/>
      <c r="H46" s="11" t="s">
        <v>738</v>
      </c>
      <c r="I46" s="14">
        <f t="shared" si="0"/>
        <v>1.26</v>
      </c>
      <c r="J46" s="14">
        <v>5.0199999999999996</v>
      </c>
      <c r="K46" s="109">
        <f t="shared" si="1"/>
        <v>6.3</v>
      </c>
      <c r="L46" s="115"/>
    </row>
    <row r="47" spans="1:12" ht="24" customHeight="1">
      <c r="A47" s="114"/>
      <c r="B47" s="107">
        <f>'Tax Invoice'!D43</f>
        <v>3</v>
      </c>
      <c r="C47" s="10" t="s">
        <v>739</v>
      </c>
      <c r="D47" s="10" t="s">
        <v>739</v>
      </c>
      <c r="E47" s="118" t="s">
        <v>26</v>
      </c>
      <c r="F47" s="156" t="s">
        <v>239</v>
      </c>
      <c r="G47" s="157"/>
      <c r="H47" s="11" t="s">
        <v>740</v>
      </c>
      <c r="I47" s="14">
        <f t="shared" si="0"/>
        <v>0.81</v>
      </c>
      <c r="J47" s="14">
        <v>3.24</v>
      </c>
      <c r="K47" s="109">
        <f t="shared" si="1"/>
        <v>2.4300000000000002</v>
      </c>
      <c r="L47" s="115"/>
    </row>
    <row r="48" spans="1:12" ht="24" customHeight="1">
      <c r="A48" s="114"/>
      <c r="B48" s="107">
        <f>'Tax Invoice'!D44</f>
        <v>3</v>
      </c>
      <c r="C48" s="10" t="s">
        <v>739</v>
      </c>
      <c r="D48" s="10" t="s">
        <v>739</v>
      </c>
      <c r="E48" s="118" t="s">
        <v>26</v>
      </c>
      <c r="F48" s="156" t="s">
        <v>348</v>
      </c>
      <c r="G48" s="157"/>
      <c r="H48" s="11" t="s">
        <v>740</v>
      </c>
      <c r="I48" s="14">
        <f t="shared" si="0"/>
        <v>0.81</v>
      </c>
      <c r="J48" s="14">
        <v>3.24</v>
      </c>
      <c r="K48" s="109">
        <f t="shared" si="1"/>
        <v>2.4300000000000002</v>
      </c>
      <c r="L48" s="115"/>
    </row>
    <row r="49" spans="1:12" ht="24" customHeight="1">
      <c r="A49" s="114"/>
      <c r="B49" s="107">
        <f>'Tax Invoice'!D45</f>
        <v>3</v>
      </c>
      <c r="C49" s="10" t="s">
        <v>739</v>
      </c>
      <c r="D49" s="10" t="s">
        <v>739</v>
      </c>
      <c r="E49" s="118" t="s">
        <v>26</v>
      </c>
      <c r="F49" s="156" t="s">
        <v>528</v>
      </c>
      <c r="G49" s="157"/>
      <c r="H49" s="11" t="s">
        <v>740</v>
      </c>
      <c r="I49" s="14">
        <f t="shared" si="0"/>
        <v>0.81</v>
      </c>
      <c r="J49" s="14">
        <v>3.24</v>
      </c>
      <c r="K49" s="109">
        <f t="shared" si="1"/>
        <v>2.4300000000000002</v>
      </c>
      <c r="L49" s="115"/>
    </row>
    <row r="50" spans="1:12" ht="24" customHeight="1">
      <c r="A50" s="114"/>
      <c r="B50" s="107">
        <f>'Tax Invoice'!D46</f>
        <v>3</v>
      </c>
      <c r="C50" s="10" t="s">
        <v>739</v>
      </c>
      <c r="D50" s="10" t="s">
        <v>739</v>
      </c>
      <c r="E50" s="118" t="s">
        <v>26</v>
      </c>
      <c r="F50" s="156" t="s">
        <v>741</v>
      </c>
      <c r="G50" s="157"/>
      <c r="H50" s="11" t="s">
        <v>740</v>
      </c>
      <c r="I50" s="14">
        <f t="shared" si="0"/>
        <v>0.81</v>
      </c>
      <c r="J50" s="14">
        <v>3.24</v>
      </c>
      <c r="K50" s="109">
        <f t="shared" si="1"/>
        <v>2.4300000000000002</v>
      </c>
      <c r="L50" s="115"/>
    </row>
    <row r="51" spans="1:12" ht="24" customHeight="1">
      <c r="A51" s="114"/>
      <c r="B51" s="107">
        <f>'Tax Invoice'!D47</f>
        <v>35</v>
      </c>
      <c r="C51" s="10" t="s">
        <v>742</v>
      </c>
      <c r="D51" s="10" t="s">
        <v>742</v>
      </c>
      <c r="E51" s="118" t="s">
        <v>26</v>
      </c>
      <c r="F51" s="156" t="s">
        <v>271</v>
      </c>
      <c r="G51" s="157"/>
      <c r="H51" s="11" t="s">
        <v>743</v>
      </c>
      <c r="I51" s="14">
        <f t="shared" si="0"/>
        <v>0.31</v>
      </c>
      <c r="J51" s="14">
        <v>1.24</v>
      </c>
      <c r="K51" s="109">
        <f t="shared" si="1"/>
        <v>10.85</v>
      </c>
      <c r="L51" s="115"/>
    </row>
    <row r="52" spans="1:12" ht="24" customHeight="1">
      <c r="A52" s="114"/>
      <c r="B52" s="107">
        <f>'Tax Invoice'!D48</f>
        <v>2</v>
      </c>
      <c r="C52" s="10" t="s">
        <v>744</v>
      </c>
      <c r="D52" s="10" t="s">
        <v>744</v>
      </c>
      <c r="E52" s="118" t="s">
        <v>25</v>
      </c>
      <c r="F52" s="156" t="s">
        <v>107</v>
      </c>
      <c r="G52" s="157"/>
      <c r="H52" s="11" t="s">
        <v>745</v>
      </c>
      <c r="I52" s="14">
        <f t="shared" si="0"/>
        <v>0.24000000000000002</v>
      </c>
      <c r="J52" s="14">
        <v>0.93</v>
      </c>
      <c r="K52" s="109">
        <f t="shared" si="1"/>
        <v>0.48000000000000004</v>
      </c>
      <c r="L52" s="115"/>
    </row>
    <row r="53" spans="1:12" ht="24" customHeight="1">
      <c r="A53" s="114"/>
      <c r="B53" s="107">
        <f>'Tax Invoice'!D49</f>
        <v>1</v>
      </c>
      <c r="C53" s="10" t="s">
        <v>744</v>
      </c>
      <c r="D53" s="10" t="s">
        <v>744</v>
      </c>
      <c r="E53" s="118" t="s">
        <v>25</v>
      </c>
      <c r="F53" s="156" t="s">
        <v>210</v>
      </c>
      <c r="G53" s="157"/>
      <c r="H53" s="11" t="s">
        <v>745</v>
      </c>
      <c r="I53" s="14">
        <f t="shared" si="0"/>
        <v>0.24000000000000002</v>
      </c>
      <c r="J53" s="14">
        <v>0.93</v>
      </c>
      <c r="K53" s="109">
        <f t="shared" si="1"/>
        <v>0.24000000000000002</v>
      </c>
      <c r="L53" s="115"/>
    </row>
    <row r="54" spans="1:12" ht="24" customHeight="1">
      <c r="A54" s="114"/>
      <c r="B54" s="107">
        <f>'Tax Invoice'!D50</f>
        <v>1</v>
      </c>
      <c r="C54" s="10" t="s">
        <v>744</v>
      </c>
      <c r="D54" s="10" t="s">
        <v>744</v>
      </c>
      <c r="E54" s="118" t="s">
        <v>25</v>
      </c>
      <c r="F54" s="156" t="s">
        <v>263</v>
      </c>
      <c r="G54" s="157"/>
      <c r="H54" s="11" t="s">
        <v>745</v>
      </c>
      <c r="I54" s="14">
        <f t="shared" ref="I54:I85" si="2">ROUNDUP(J54*$N$1,2)</f>
        <v>0.24000000000000002</v>
      </c>
      <c r="J54" s="14">
        <v>0.93</v>
      </c>
      <c r="K54" s="109">
        <f t="shared" ref="K54:K85" si="3">I54*B54</f>
        <v>0.24000000000000002</v>
      </c>
      <c r="L54" s="115"/>
    </row>
    <row r="55" spans="1:12" ht="24" customHeight="1">
      <c r="A55" s="114"/>
      <c r="B55" s="107">
        <f>'Tax Invoice'!D51</f>
        <v>1</v>
      </c>
      <c r="C55" s="10" t="s">
        <v>744</v>
      </c>
      <c r="D55" s="10" t="s">
        <v>744</v>
      </c>
      <c r="E55" s="118" t="s">
        <v>25</v>
      </c>
      <c r="F55" s="156" t="s">
        <v>265</v>
      </c>
      <c r="G55" s="157"/>
      <c r="H55" s="11" t="s">
        <v>745</v>
      </c>
      <c r="I55" s="14">
        <f t="shared" si="2"/>
        <v>0.24000000000000002</v>
      </c>
      <c r="J55" s="14">
        <v>0.93</v>
      </c>
      <c r="K55" s="109">
        <f t="shared" si="3"/>
        <v>0.24000000000000002</v>
      </c>
      <c r="L55" s="115"/>
    </row>
    <row r="56" spans="1:12" ht="24" customHeight="1">
      <c r="A56" s="114"/>
      <c r="B56" s="107">
        <f>'Tax Invoice'!D52</f>
        <v>1</v>
      </c>
      <c r="C56" s="10" t="s">
        <v>744</v>
      </c>
      <c r="D56" s="10" t="s">
        <v>744</v>
      </c>
      <c r="E56" s="118" t="s">
        <v>25</v>
      </c>
      <c r="F56" s="156" t="s">
        <v>310</v>
      </c>
      <c r="G56" s="157"/>
      <c r="H56" s="11" t="s">
        <v>745</v>
      </c>
      <c r="I56" s="14">
        <f t="shared" si="2"/>
        <v>0.24000000000000002</v>
      </c>
      <c r="J56" s="14">
        <v>0.93</v>
      </c>
      <c r="K56" s="109">
        <f t="shared" si="3"/>
        <v>0.24000000000000002</v>
      </c>
      <c r="L56" s="115"/>
    </row>
    <row r="57" spans="1:12" ht="24" customHeight="1">
      <c r="A57" s="114"/>
      <c r="B57" s="107">
        <f>'Tax Invoice'!D53</f>
        <v>1</v>
      </c>
      <c r="C57" s="10" t="s">
        <v>744</v>
      </c>
      <c r="D57" s="10" t="s">
        <v>744</v>
      </c>
      <c r="E57" s="118" t="s">
        <v>25</v>
      </c>
      <c r="F57" s="156" t="s">
        <v>270</v>
      </c>
      <c r="G57" s="157"/>
      <c r="H57" s="11" t="s">
        <v>745</v>
      </c>
      <c r="I57" s="14">
        <f t="shared" si="2"/>
        <v>0.24000000000000002</v>
      </c>
      <c r="J57" s="14">
        <v>0.93</v>
      </c>
      <c r="K57" s="109">
        <f t="shared" si="3"/>
        <v>0.24000000000000002</v>
      </c>
      <c r="L57" s="115"/>
    </row>
    <row r="58" spans="1:12" ht="24" customHeight="1">
      <c r="A58" s="114"/>
      <c r="B58" s="107">
        <f>'Tax Invoice'!D54</f>
        <v>1</v>
      </c>
      <c r="C58" s="10" t="s">
        <v>744</v>
      </c>
      <c r="D58" s="10" t="s">
        <v>744</v>
      </c>
      <c r="E58" s="118" t="s">
        <v>25</v>
      </c>
      <c r="F58" s="156" t="s">
        <v>746</v>
      </c>
      <c r="G58" s="157"/>
      <c r="H58" s="11" t="s">
        <v>745</v>
      </c>
      <c r="I58" s="14">
        <f t="shared" si="2"/>
        <v>0.24000000000000002</v>
      </c>
      <c r="J58" s="14">
        <v>0.93</v>
      </c>
      <c r="K58" s="109">
        <f t="shared" si="3"/>
        <v>0.24000000000000002</v>
      </c>
      <c r="L58" s="115"/>
    </row>
    <row r="59" spans="1:12" ht="24" customHeight="1">
      <c r="A59" s="114"/>
      <c r="B59" s="107">
        <f>'Tax Invoice'!D55</f>
        <v>1</v>
      </c>
      <c r="C59" s="10" t="s">
        <v>744</v>
      </c>
      <c r="D59" s="10" t="s">
        <v>744</v>
      </c>
      <c r="E59" s="118" t="s">
        <v>25</v>
      </c>
      <c r="F59" s="156" t="s">
        <v>747</v>
      </c>
      <c r="G59" s="157"/>
      <c r="H59" s="11" t="s">
        <v>745</v>
      </c>
      <c r="I59" s="14">
        <f t="shared" si="2"/>
        <v>0.24000000000000002</v>
      </c>
      <c r="J59" s="14">
        <v>0.93</v>
      </c>
      <c r="K59" s="109">
        <f t="shared" si="3"/>
        <v>0.24000000000000002</v>
      </c>
      <c r="L59" s="115"/>
    </row>
    <row r="60" spans="1:12" ht="24" customHeight="1">
      <c r="A60" s="114"/>
      <c r="B60" s="107">
        <f>'Tax Invoice'!D56</f>
        <v>1</v>
      </c>
      <c r="C60" s="10" t="s">
        <v>744</v>
      </c>
      <c r="D60" s="10" t="s">
        <v>744</v>
      </c>
      <c r="E60" s="118" t="s">
        <v>25</v>
      </c>
      <c r="F60" s="156" t="s">
        <v>748</v>
      </c>
      <c r="G60" s="157"/>
      <c r="H60" s="11" t="s">
        <v>745</v>
      </c>
      <c r="I60" s="14">
        <f t="shared" si="2"/>
        <v>0.24000000000000002</v>
      </c>
      <c r="J60" s="14">
        <v>0.93</v>
      </c>
      <c r="K60" s="109">
        <f t="shared" si="3"/>
        <v>0.24000000000000002</v>
      </c>
      <c r="L60" s="115"/>
    </row>
    <row r="61" spans="1:12" ht="24" customHeight="1">
      <c r="A61" s="114"/>
      <c r="B61" s="107">
        <f>'Tax Invoice'!D57</f>
        <v>15</v>
      </c>
      <c r="C61" s="10" t="s">
        <v>749</v>
      </c>
      <c r="D61" s="10" t="s">
        <v>749</v>
      </c>
      <c r="E61" s="118" t="s">
        <v>25</v>
      </c>
      <c r="F61" s="156" t="s">
        <v>273</v>
      </c>
      <c r="G61" s="157"/>
      <c r="H61" s="11" t="s">
        <v>750</v>
      </c>
      <c r="I61" s="14">
        <f t="shared" si="2"/>
        <v>0.24</v>
      </c>
      <c r="J61" s="14">
        <v>0.96</v>
      </c>
      <c r="K61" s="109">
        <f t="shared" si="3"/>
        <v>3.5999999999999996</v>
      </c>
      <c r="L61" s="115"/>
    </row>
    <row r="62" spans="1:12" ht="24" customHeight="1">
      <c r="A62" s="114"/>
      <c r="B62" s="107">
        <f>'Tax Invoice'!D58</f>
        <v>10</v>
      </c>
      <c r="C62" s="10" t="s">
        <v>749</v>
      </c>
      <c r="D62" s="10" t="s">
        <v>749</v>
      </c>
      <c r="E62" s="118" t="s">
        <v>25</v>
      </c>
      <c r="F62" s="156" t="s">
        <v>673</v>
      </c>
      <c r="G62" s="157"/>
      <c r="H62" s="11" t="s">
        <v>750</v>
      </c>
      <c r="I62" s="14">
        <f t="shared" si="2"/>
        <v>0.24</v>
      </c>
      <c r="J62" s="14">
        <v>0.96</v>
      </c>
      <c r="K62" s="109">
        <f t="shared" si="3"/>
        <v>2.4</v>
      </c>
      <c r="L62" s="115"/>
    </row>
    <row r="63" spans="1:12" ht="24" customHeight="1">
      <c r="A63" s="114"/>
      <c r="B63" s="107">
        <f>'Tax Invoice'!D59</f>
        <v>10</v>
      </c>
      <c r="C63" s="10" t="s">
        <v>749</v>
      </c>
      <c r="D63" s="10" t="s">
        <v>749</v>
      </c>
      <c r="E63" s="118" t="s">
        <v>25</v>
      </c>
      <c r="F63" s="156" t="s">
        <v>271</v>
      </c>
      <c r="G63" s="157"/>
      <c r="H63" s="11" t="s">
        <v>750</v>
      </c>
      <c r="I63" s="14">
        <f t="shared" si="2"/>
        <v>0.24</v>
      </c>
      <c r="J63" s="14">
        <v>0.96</v>
      </c>
      <c r="K63" s="109">
        <f t="shared" si="3"/>
        <v>2.4</v>
      </c>
      <c r="L63" s="115"/>
    </row>
    <row r="64" spans="1:12" ht="24" customHeight="1">
      <c r="A64" s="114"/>
      <c r="B64" s="107">
        <f>'Tax Invoice'!D60</f>
        <v>45</v>
      </c>
      <c r="C64" s="10" t="s">
        <v>749</v>
      </c>
      <c r="D64" s="10" t="s">
        <v>749</v>
      </c>
      <c r="E64" s="118" t="s">
        <v>25</v>
      </c>
      <c r="F64" s="156" t="s">
        <v>272</v>
      </c>
      <c r="G64" s="157"/>
      <c r="H64" s="11" t="s">
        <v>750</v>
      </c>
      <c r="I64" s="14">
        <f t="shared" si="2"/>
        <v>0.24</v>
      </c>
      <c r="J64" s="14">
        <v>0.96</v>
      </c>
      <c r="K64" s="109">
        <f t="shared" si="3"/>
        <v>10.799999999999999</v>
      </c>
      <c r="L64" s="115"/>
    </row>
    <row r="65" spans="1:12" ht="24" customHeight="1">
      <c r="A65" s="114"/>
      <c r="B65" s="107">
        <f>'Tax Invoice'!D61</f>
        <v>10</v>
      </c>
      <c r="C65" s="10" t="s">
        <v>749</v>
      </c>
      <c r="D65" s="10" t="s">
        <v>749</v>
      </c>
      <c r="E65" s="118" t="s">
        <v>25</v>
      </c>
      <c r="F65" s="156" t="s">
        <v>484</v>
      </c>
      <c r="G65" s="157"/>
      <c r="H65" s="11" t="s">
        <v>750</v>
      </c>
      <c r="I65" s="14">
        <f t="shared" si="2"/>
        <v>0.24</v>
      </c>
      <c r="J65" s="14">
        <v>0.96</v>
      </c>
      <c r="K65" s="109">
        <f t="shared" si="3"/>
        <v>2.4</v>
      </c>
      <c r="L65" s="115"/>
    </row>
    <row r="66" spans="1:12" ht="24" customHeight="1">
      <c r="A66" s="114"/>
      <c r="B66" s="107">
        <f>'Tax Invoice'!D62</f>
        <v>15</v>
      </c>
      <c r="C66" s="10" t="s">
        <v>749</v>
      </c>
      <c r="D66" s="10" t="s">
        <v>749</v>
      </c>
      <c r="E66" s="118" t="s">
        <v>25</v>
      </c>
      <c r="F66" s="156" t="s">
        <v>727</v>
      </c>
      <c r="G66" s="157"/>
      <c r="H66" s="11" t="s">
        <v>750</v>
      </c>
      <c r="I66" s="14">
        <f t="shared" si="2"/>
        <v>0.24</v>
      </c>
      <c r="J66" s="14">
        <v>0.96</v>
      </c>
      <c r="K66" s="109">
        <f t="shared" si="3"/>
        <v>3.5999999999999996</v>
      </c>
      <c r="L66" s="115"/>
    </row>
    <row r="67" spans="1:12" ht="24" customHeight="1">
      <c r="A67" s="114"/>
      <c r="B67" s="107">
        <f>'Tax Invoice'!D63</f>
        <v>15</v>
      </c>
      <c r="C67" s="10" t="s">
        <v>751</v>
      </c>
      <c r="D67" s="10" t="s">
        <v>819</v>
      </c>
      <c r="E67" s="118" t="s">
        <v>572</v>
      </c>
      <c r="F67" s="156" t="s">
        <v>107</v>
      </c>
      <c r="G67" s="157"/>
      <c r="H67" s="11" t="s">
        <v>752</v>
      </c>
      <c r="I67" s="14">
        <f t="shared" si="2"/>
        <v>0.56000000000000005</v>
      </c>
      <c r="J67" s="14">
        <v>2.2400000000000002</v>
      </c>
      <c r="K67" s="109">
        <f t="shared" si="3"/>
        <v>8.4</v>
      </c>
      <c r="L67" s="115"/>
    </row>
    <row r="68" spans="1:12" ht="24" customHeight="1">
      <c r="A68" s="114"/>
      <c r="B68" s="107">
        <f>'Tax Invoice'!D64</f>
        <v>15</v>
      </c>
      <c r="C68" s="10" t="s">
        <v>751</v>
      </c>
      <c r="D68" s="10" t="s">
        <v>819</v>
      </c>
      <c r="E68" s="118" t="s">
        <v>572</v>
      </c>
      <c r="F68" s="156" t="s">
        <v>212</v>
      </c>
      <c r="G68" s="157"/>
      <c r="H68" s="11" t="s">
        <v>752</v>
      </c>
      <c r="I68" s="14">
        <f t="shared" si="2"/>
        <v>0.56000000000000005</v>
      </c>
      <c r="J68" s="14">
        <v>2.2400000000000002</v>
      </c>
      <c r="K68" s="109">
        <f t="shared" si="3"/>
        <v>8.4</v>
      </c>
      <c r="L68" s="115"/>
    </row>
    <row r="69" spans="1:12" ht="24" customHeight="1">
      <c r="A69" s="114"/>
      <c r="B69" s="107">
        <f>'Tax Invoice'!D65</f>
        <v>15</v>
      </c>
      <c r="C69" s="10" t="s">
        <v>588</v>
      </c>
      <c r="D69" s="10" t="s">
        <v>820</v>
      </c>
      <c r="E69" s="118" t="s">
        <v>572</v>
      </c>
      <c r="F69" s="156" t="s">
        <v>753</v>
      </c>
      <c r="G69" s="157"/>
      <c r="H69" s="11" t="s">
        <v>754</v>
      </c>
      <c r="I69" s="14">
        <f t="shared" si="2"/>
        <v>0.44</v>
      </c>
      <c r="J69" s="14">
        <v>1.73</v>
      </c>
      <c r="K69" s="109">
        <f t="shared" si="3"/>
        <v>6.6</v>
      </c>
      <c r="L69" s="115"/>
    </row>
    <row r="70" spans="1:12" ht="24" customHeight="1">
      <c r="A70" s="114"/>
      <c r="B70" s="107">
        <f>'Tax Invoice'!D66</f>
        <v>15</v>
      </c>
      <c r="C70" s="10" t="s">
        <v>588</v>
      </c>
      <c r="D70" s="10" t="s">
        <v>821</v>
      </c>
      <c r="E70" s="118" t="s">
        <v>755</v>
      </c>
      <c r="F70" s="156" t="s">
        <v>212</v>
      </c>
      <c r="G70" s="157"/>
      <c r="H70" s="11" t="s">
        <v>754</v>
      </c>
      <c r="I70" s="14">
        <f t="shared" si="2"/>
        <v>0.59</v>
      </c>
      <c r="J70" s="14">
        <v>2.35</v>
      </c>
      <c r="K70" s="109">
        <f t="shared" si="3"/>
        <v>8.85</v>
      </c>
      <c r="L70" s="115"/>
    </row>
    <row r="71" spans="1:12" ht="24" customHeight="1">
      <c r="A71" s="114"/>
      <c r="B71" s="107">
        <f>'Tax Invoice'!D67</f>
        <v>75</v>
      </c>
      <c r="C71" s="10" t="s">
        <v>756</v>
      </c>
      <c r="D71" s="10" t="s">
        <v>822</v>
      </c>
      <c r="E71" s="118" t="s">
        <v>757</v>
      </c>
      <c r="F71" s="156"/>
      <c r="G71" s="157"/>
      <c r="H71" s="11" t="s">
        <v>758</v>
      </c>
      <c r="I71" s="14">
        <f t="shared" si="2"/>
        <v>0.33</v>
      </c>
      <c r="J71" s="14">
        <v>1.29</v>
      </c>
      <c r="K71" s="109">
        <f t="shared" si="3"/>
        <v>24.75</v>
      </c>
      <c r="L71" s="115"/>
    </row>
    <row r="72" spans="1:12" ht="24" customHeight="1">
      <c r="A72" s="114"/>
      <c r="B72" s="107">
        <f>'Tax Invoice'!D68</f>
        <v>75</v>
      </c>
      <c r="C72" s="10" t="s">
        <v>756</v>
      </c>
      <c r="D72" s="10" t="s">
        <v>823</v>
      </c>
      <c r="E72" s="118" t="s">
        <v>298</v>
      </c>
      <c r="F72" s="156"/>
      <c r="G72" s="157"/>
      <c r="H72" s="11" t="s">
        <v>758</v>
      </c>
      <c r="I72" s="14">
        <f t="shared" si="2"/>
        <v>0.36</v>
      </c>
      <c r="J72" s="14">
        <v>1.44</v>
      </c>
      <c r="K72" s="109">
        <f t="shared" si="3"/>
        <v>27</v>
      </c>
      <c r="L72" s="115"/>
    </row>
    <row r="73" spans="1:12" ht="24" customHeight="1">
      <c r="A73" s="114"/>
      <c r="B73" s="107">
        <f>'Tax Invoice'!D69</f>
        <v>10</v>
      </c>
      <c r="C73" s="10" t="s">
        <v>759</v>
      </c>
      <c r="D73" s="10" t="s">
        <v>824</v>
      </c>
      <c r="E73" s="118" t="s">
        <v>760</v>
      </c>
      <c r="F73" s="156" t="s">
        <v>213</v>
      </c>
      <c r="G73" s="157"/>
      <c r="H73" s="11" t="s">
        <v>761</v>
      </c>
      <c r="I73" s="14">
        <f t="shared" si="2"/>
        <v>0.82000000000000006</v>
      </c>
      <c r="J73" s="14">
        <v>3.25</v>
      </c>
      <c r="K73" s="109">
        <f t="shared" si="3"/>
        <v>8.2000000000000011</v>
      </c>
      <c r="L73" s="115"/>
    </row>
    <row r="74" spans="1:12" ht="24" customHeight="1">
      <c r="A74" s="114"/>
      <c r="B74" s="107">
        <f>'Tax Invoice'!D70</f>
        <v>5</v>
      </c>
      <c r="C74" s="10" t="s">
        <v>759</v>
      </c>
      <c r="D74" s="10" t="s">
        <v>824</v>
      </c>
      <c r="E74" s="118" t="s">
        <v>760</v>
      </c>
      <c r="F74" s="156" t="s">
        <v>310</v>
      </c>
      <c r="G74" s="157"/>
      <c r="H74" s="11" t="s">
        <v>761</v>
      </c>
      <c r="I74" s="14">
        <f t="shared" si="2"/>
        <v>0.82000000000000006</v>
      </c>
      <c r="J74" s="14">
        <v>3.25</v>
      </c>
      <c r="K74" s="109">
        <f t="shared" si="3"/>
        <v>4.1000000000000005</v>
      </c>
      <c r="L74" s="115"/>
    </row>
    <row r="75" spans="1:12" ht="12.75" customHeight="1">
      <c r="A75" s="114"/>
      <c r="B75" s="107">
        <f>'Tax Invoice'!D71</f>
        <v>10</v>
      </c>
      <c r="C75" s="10" t="s">
        <v>762</v>
      </c>
      <c r="D75" s="10" t="s">
        <v>825</v>
      </c>
      <c r="E75" s="118" t="s">
        <v>755</v>
      </c>
      <c r="F75" s="156" t="s">
        <v>763</v>
      </c>
      <c r="G75" s="157"/>
      <c r="H75" s="11" t="s">
        <v>764</v>
      </c>
      <c r="I75" s="14">
        <f t="shared" si="2"/>
        <v>0.27</v>
      </c>
      <c r="J75" s="14">
        <v>1.05</v>
      </c>
      <c r="K75" s="109">
        <f t="shared" si="3"/>
        <v>2.7</v>
      </c>
      <c r="L75" s="115"/>
    </row>
    <row r="76" spans="1:12" ht="12.75" customHeight="1">
      <c r="A76" s="114"/>
      <c r="B76" s="107">
        <f>'Tax Invoice'!D72</f>
        <v>10</v>
      </c>
      <c r="C76" s="10" t="s">
        <v>762</v>
      </c>
      <c r="D76" s="10" t="s">
        <v>825</v>
      </c>
      <c r="E76" s="118" t="s">
        <v>755</v>
      </c>
      <c r="F76" s="156" t="s">
        <v>641</v>
      </c>
      <c r="G76" s="157"/>
      <c r="H76" s="11" t="s">
        <v>764</v>
      </c>
      <c r="I76" s="14">
        <f t="shared" si="2"/>
        <v>0.27</v>
      </c>
      <c r="J76" s="14">
        <v>1.05</v>
      </c>
      <c r="K76" s="109">
        <f t="shared" si="3"/>
        <v>2.7</v>
      </c>
      <c r="L76" s="115"/>
    </row>
    <row r="77" spans="1:12" ht="12.75" customHeight="1">
      <c r="A77" s="114"/>
      <c r="B77" s="107">
        <f>'Tax Invoice'!D73</f>
        <v>30</v>
      </c>
      <c r="C77" s="10" t="s">
        <v>762</v>
      </c>
      <c r="D77" s="10" t="s">
        <v>825</v>
      </c>
      <c r="E77" s="118" t="s">
        <v>755</v>
      </c>
      <c r="F77" s="156" t="s">
        <v>765</v>
      </c>
      <c r="G77" s="157"/>
      <c r="H77" s="11" t="s">
        <v>764</v>
      </c>
      <c r="I77" s="14">
        <f t="shared" si="2"/>
        <v>0.27</v>
      </c>
      <c r="J77" s="14">
        <v>1.05</v>
      </c>
      <c r="K77" s="109">
        <f t="shared" si="3"/>
        <v>8.1000000000000014</v>
      </c>
      <c r="L77" s="115"/>
    </row>
    <row r="78" spans="1:12" ht="12.75" customHeight="1">
      <c r="A78" s="114"/>
      <c r="B78" s="107">
        <f>'Tax Invoice'!D74</f>
        <v>40</v>
      </c>
      <c r="C78" s="10" t="s">
        <v>762</v>
      </c>
      <c r="D78" s="10" t="s">
        <v>825</v>
      </c>
      <c r="E78" s="118" t="s">
        <v>755</v>
      </c>
      <c r="F78" s="156" t="s">
        <v>766</v>
      </c>
      <c r="G78" s="157"/>
      <c r="H78" s="11" t="s">
        <v>764</v>
      </c>
      <c r="I78" s="14">
        <f t="shared" si="2"/>
        <v>0.27</v>
      </c>
      <c r="J78" s="14">
        <v>1.05</v>
      </c>
      <c r="K78" s="109">
        <f t="shared" si="3"/>
        <v>10.8</v>
      </c>
      <c r="L78" s="115"/>
    </row>
    <row r="79" spans="1:12" ht="12.75" customHeight="1">
      <c r="A79" s="114"/>
      <c r="B79" s="107">
        <f>'Tax Invoice'!D75</f>
        <v>10</v>
      </c>
      <c r="C79" s="10" t="s">
        <v>762</v>
      </c>
      <c r="D79" s="10" t="s">
        <v>825</v>
      </c>
      <c r="E79" s="118" t="s">
        <v>755</v>
      </c>
      <c r="F79" s="156" t="s">
        <v>767</v>
      </c>
      <c r="G79" s="157"/>
      <c r="H79" s="11" t="s">
        <v>764</v>
      </c>
      <c r="I79" s="14">
        <f t="shared" si="2"/>
        <v>0.27</v>
      </c>
      <c r="J79" s="14">
        <v>1.05</v>
      </c>
      <c r="K79" s="109">
        <f t="shared" si="3"/>
        <v>2.7</v>
      </c>
      <c r="L79" s="115"/>
    </row>
    <row r="80" spans="1:12" ht="12.75" customHeight="1">
      <c r="A80" s="114"/>
      <c r="B80" s="107">
        <f>'Tax Invoice'!D76</f>
        <v>25</v>
      </c>
      <c r="C80" s="10" t="s">
        <v>768</v>
      </c>
      <c r="D80" s="10" t="s">
        <v>826</v>
      </c>
      <c r="E80" s="118" t="s">
        <v>755</v>
      </c>
      <c r="F80" s="156" t="s">
        <v>107</v>
      </c>
      <c r="G80" s="157"/>
      <c r="H80" s="11" t="s">
        <v>769</v>
      </c>
      <c r="I80" s="14">
        <f t="shared" si="2"/>
        <v>0.61</v>
      </c>
      <c r="J80" s="14">
        <v>2.44</v>
      </c>
      <c r="K80" s="109">
        <f t="shared" si="3"/>
        <v>15.25</v>
      </c>
      <c r="L80" s="115"/>
    </row>
    <row r="81" spans="1:12" ht="12.75" customHeight="1">
      <c r="A81" s="114"/>
      <c r="B81" s="107">
        <f>'Tax Invoice'!D77</f>
        <v>5</v>
      </c>
      <c r="C81" s="10" t="s">
        <v>768</v>
      </c>
      <c r="D81" s="10" t="s">
        <v>826</v>
      </c>
      <c r="E81" s="118" t="s">
        <v>755</v>
      </c>
      <c r="F81" s="156" t="s">
        <v>263</v>
      </c>
      <c r="G81" s="157"/>
      <c r="H81" s="11" t="s">
        <v>769</v>
      </c>
      <c r="I81" s="14">
        <f t="shared" si="2"/>
        <v>0.61</v>
      </c>
      <c r="J81" s="14">
        <v>2.44</v>
      </c>
      <c r="K81" s="109">
        <f t="shared" si="3"/>
        <v>3.05</v>
      </c>
      <c r="L81" s="115"/>
    </row>
    <row r="82" spans="1:12" ht="12.75" customHeight="1">
      <c r="A82" s="114"/>
      <c r="B82" s="107">
        <f>'Tax Invoice'!D78</f>
        <v>10</v>
      </c>
      <c r="C82" s="10" t="s">
        <v>768</v>
      </c>
      <c r="D82" s="10" t="s">
        <v>826</v>
      </c>
      <c r="E82" s="118" t="s">
        <v>755</v>
      </c>
      <c r="F82" s="156" t="s">
        <v>214</v>
      </c>
      <c r="G82" s="157"/>
      <c r="H82" s="11" t="s">
        <v>769</v>
      </c>
      <c r="I82" s="14">
        <f t="shared" si="2"/>
        <v>0.61</v>
      </c>
      <c r="J82" s="14">
        <v>2.44</v>
      </c>
      <c r="K82" s="109">
        <f t="shared" si="3"/>
        <v>6.1</v>
      </c>
      <c r="L82" s="115"/>
    </row>
    <row r="83" spans="1:12" ht="12.75" customHeight="1">
      <c r="A83" s="114"/>
      <c r="B83" s="107">
        <f>'Tax Invoice'!D79</f>
        <v>10</v>
      </c>
      <c r="C83" s="10" t="s">
        <v>768</v>
      </c>
      <c r="D83" s="10" t="s">
        <v>826</v>
      </c>
      <c r="E83" s="118" t="s">
        <v>755</v>
      </c>
      <c r="F83" s="156" t="s">
        <v>310</v>
      </c>
      <c r="G83" s="157"/>
      <c r="H83" s="11" t="s">
        <v>769</v>
      </c>
      <c r="I83" s="14">
        <f t="shared" si="2"/>
        <v>0.61</v>
      </c>
      <c r="J83" s="14">
        <v>2.44</v>
      </c>
      <c r="K83" s="109">
        <f t="shared" si="3"/>
        <v>6.1</v>
      </c>
      <c r="L83" s="115"/>
    </row>
    <row r="84" spans="1:12" ht="24" customHeight="1">
      <c r="A84" s="114"/>
      <c r="B84" s="107">
        <f>'Tax Invoice'!D80</f>
        <v>125</v>
      </c>
      <c r="C84" s="10" t="s">
        <v>770</v>
      </c>
      <c r="D84" s="10" t="s">
        <v>827</v>
      </c>
      <c r="E84" s="118" t="s">
        <v>26</v>
      </c>
      <c r="F84" s="156"/>
      <c r="G84" s="157"/>
      <c r="H84" s="11" t="s">
        <v>771</v>
      </c>
      <c r="I84" s="14">
        <f t="shared" si="2"/>
        <v>0.47</v>
      </c>
      <c r="J84" s="14">
        <v>1.88</v>
      </c>
      <c r="K84" s="109">
        <f t="shared" si="3"/>
        <v>58.75</v>
      </c>
      <c r="L84" s="115"/>
    </row>
    <row r="85" spans="1:12" ht="12.75" customHeight="1">
      <c r="A85" s="114"/>
      <c r="B85" s="107">
        <f>'Tax Invoice'!D81</f>
        <v>2</v>
      </c>
      <c r="C85" s="10" t="s">
        <v>772</v>
      </c>
      <c r="D85" s="10" t="s">
        <v>772</v>
      </c>
      <c r="E85" s="118" t="s">
        <v>23</v>
      </c>
      <c r="F85" s="156" t="s">
        <v>107</v>
      </c>
      <c r="G85" s="157"/>
      <c r="H85" s="11" t="s">
        <v>773</v>
      </c>
      <c r="I85" s="14">
        <f t="shared" si="2"/>
        <v>0.16</v>
      </c>
      <c r="J85" s="14">
        <v>0.64</v>
      </c>
      <c r="K85" s="109">
        <f t="shared" si="3"/>
        <v>0.32</v>
      </c>
      <c r="L85" s="115"/>
    </row>
    <row r="86" spans="1:12" ht="12.75" customHeight="1">
      <c r="A86" s="114"/>
      <c r="B86" s="107">
        <f>'Tax Invoice'!D82</f>
        <v>3</v>
      </c>
      <c r="C86" s="10" t="s">
        <v>772</v>
      </c>
      <c r="D86" s="10" t="s">
        <v>772</v>
      </c>
      <c r="E86" s="118" t="s">
        <v>23</v>
      </c>
      <c r="F86" s="156" t="s">
        <v>747</v>
      </c>
      <c r="G86" s="157"/>
      <c r="H86" s="11" t="s">
        <v>773</v>
      </c>
      <c r="I86" s="14">
        <f t="shared" ref="I86:I117" si="4">ROUNDUP(J86*$N$1,2)</f>
        <v>0.16</v>
      </c>
      <c r="J86" s="14">
        <v>0.64</v>
      </c>
      <c r="K86" s="109">
        <f t="shared" ref="K86:K117" si="5">I86*B86</f>
        <v>0.48</v>
      </c>
      <c r="L86" s="115"/>
    </row>
    <row r="87" spans="1:12" ht="12.75" customHeight="1">
      <c r="A87" s="114"/>
      <c r="B87" s="107">
        <f>'Tax Invoice'!D83</f>
        <v>3</v>
      </c>
      <c r="C87" s="10" t="s">
        <v>772</v>
      </c>
      <c r="D87" s="10" t="s">
        <v>772</v>
      </c>
      <c r="E87" s="118" t="s">
        <v>25</v>
      </c>
      <c r="F87" s="156" t="s">
        <v>107</v>
      </c>
      <c r="G87" s="157"/>
      <c r="H87" s="11" t="s">
        <v>773</v>
      </c>
      <c r="I87" s="14">
        <f t="shared" si="4"/>
        <v>0.16</v>
      </c>
      <c r="J87" s="14">
        <v>0.64</v>
      </c>
      <c r="K87" s="109">
        <f t="shared" si="5"/>
        <v>0.48</v>
      </c>
      <c r="L87" s="115"/>
    </row>
    <row r="88" spans="1:12" ht="12.75" customHeight="1">
      <c r="A88" s="114"/>
      <c r="B88" s="107">
        <f>'Tax Invoice'!D84</f>
        <v>3</v>
      </c>
      <c r="C88" s="10" t="s">
        <v>772</v>
      </c>
      <c r="D88" s="10" t="s">
        <v>772</v>
      </c>
      <c r="E88" s="118" t="s">
        <v>25</v>
      </c>
      <c r="F88" s="156" t="s">
        <v>210</v>
      </c>
      <c r="G88" s="157"/>
      <c r="H88" s="11" t="s">
        <v>773</v>
      </c>
      <c r="I88" s="14">
        <f t="shared" si="4"/>
        <v>0.16</v>
      </c>
      <c r="J88" s="14">
        <v>0.64</v>
      </c>
      <c r="K88" s="109">
        <f t="shared" si="5"/>
        <v>0.48</v>
      </c>
      <c r="L88" s="115"/>
    </row>
    <row r="89" spans="1:12" ht="12.75" customHeight="1">
      <c r="A89" s="114"/>
      <c r="B89" s="107">
        <f>'Tax Invoice'!D85</f>
        <v>3</v>
      </c>
      <c r="C89" s="10" t="s">
        <v>772</v>
      </c>
      <c r="D89" s="10" t="s">
        <v>772</v>
      </c>
      <c r="E89" s="118" t="s">
        <v>25</v>
      </c>
      <c r="F89" s="156" t="s">
        <v>746</v>
      </c>
      <c r="G89" s="157"/>
      <c r="H89" s="11" t="s">
        <v>773</v>
      </c>
      <c r="I89" s="14">
        <f t="shared" si="4"/>
        <v>0.16</v>
      </c>
      <c r="J89" s="14">
        <v>0.64</v>
      </c>
      <c r="K89" s="109">
        <f t="shared" si="5"/>
        <v>0.48</v>
      </c>
      <c r="L89" s="115"/>
    </row>
    <row r="90" spans="1:12" ht="12.75" customHeight="1">
      <c r="A90" s="114"/>
      <c r="B90" s="107">
        <f>'Tax Invoice'!D86</f>
        <v>3</v>
      </c>
      <c r="C90" s="10" t="s">
        <v>772</v>
      </c>
      <c r="D90" s="10" t="s">
        <v>772</v>
      </c>
      <c r="E90" s="118" t="s">
        <v>25</v>
      </c>
      <c r="F90" s="156" t="s">
        <v>747</v>
      </c>
      <c r="G90" s="157"/>
      <c r="H90" s="11" t="s">
        <v>773</v>
      </c>
      <c r="I90" s="14">
        <f t="shared" si="4"/>
        <v>0.16</v>
      </c>
      <c r="J90" s="14">
        <v>0.64</v>
      </c>
      <c r="K90" s="109">
        <f t="shared" si="5"/>
        <v>0.48</v>
      </c>
      <c r="L90" s="115"/>
    </row>
    <row r="91" spans="1:12" ht="12.75" customHeight="1">
      <c r="A91" s="114"/>
      <c r="B91" s="107">
        <f>'Tax Invoice'!D87</f>
        <v>3</v>
      </c>
      <c r="C91" s="10" t="s">
        <v>772</v>
      </c>
      <c r="D91" s="10" t="s">
        <v>772</v>
      </c>
      <c r="E91" s="118" t="s">
        <v>25</v>
      </c>
      <c r="F91" s="156" t="s">
        <v>748</v>
      </c>
      <c r="G91" s="157"/>
      <c r="H91" s="11" t="s">
        <v>773</v>
      </c>
      <c r="I91" s="14">
        <f t="shared" si="4"/>
        <v>0.16</v>
      </c>
      <c r="J91" s="14">
        <v>0.64</v>
      </c>
      <c r="K91" s="109">
        <f t="shared" si="5"/>
        <v>0.48</v>
      </c>
      <c r="L91" s="115"/>
    </row>
    <row r="92" spans="1:12" ht="12.75" customHeight="1">
      <c r="A92" s="114"/>
      <c r="B92" s="107">
        <f>'Tax Invoice'!D88</f>
        <v>5</v>
      </c>
      <c r="C92" s="10" t="s">
        <v>772</v>
      </c>
      <c r="D92" s="10" t="s">
        <v>772</v>
      </c>
      <c r="E92" s="118" t="s">
        <v>26</v>
      </c>
      <c r="F92" s="156" t="s">
        <v>107</v>
      </c>
      <c r="G92" s="157"/>
      <c r="H92" s="11" t="s">
        <v>773</v>
      </c>
      <c r="I92" s="14">
        <f t="shared" si="4"/>
        <v>0.16</v>
      </c>
      <c r="J92" s="14">
        <v>0.64</v>
      </c>
      <c r="K92" s="109">
        <f t="shared" si="5"/>
        <v>0.8</v>
      </c>
      <c r="L92" s="115"/>
    </row>
    <row r="93" spans="1:12" ht="24" customHeight="1">
      <c r="A93" s="114"/>
      <c r="B93" s="107">
        <f>'Tax Invoice'!D89</f>
        <v>3</v>
      </c>
      <c r="C93" s="10" t="s">
        <v>592</v>
      </c>
      <c r="D93" s="10" t="s">
        <v>592</v>
      </c>
      <c r="E93" s="118" t="s">
        <v>25</v>
      </c>
      <c r="F93" s="156" t="s">
        <v>107</v>
      </c>
      <c r="G93" s="157"/>
      <c r="H93" s="11" t="s">
        <v>594</v>
      </c>
      <c r="I93" s="14">
        <f t="shared" si="4"/>
        <v>0.14000000000000001</v>
      </c>
      <c r="J93" s="14">
        <v>0.56000000000000005</v>
      </c>
      <c r="K93" s="109">
        <f t="shared" si="5"/>
        <v>0.42000000000000004</v>
      </c>
      <c r="L93" s="115"/>
    </row>
    <row r="94" spans="1:12" ht="24" customHeight="1">
      <c r="A94" s="114"/>
      <c r="B94" s="107">
        <f>'Tax Invoice'!D90</f>
        <v>3</v>
      </c>
      <c r="C94" s="10" t="s">
        <v>592</v>
      </c>
      <c r="D94" s="10" t="s">
        <v>592</v>
      </c>
      <c r="E94" s="118" t="s">
        <v>25</v>
      </c>
      <c r="F94" s="156" t="s">
        <v>210</v>
      </c>
      <c r="G94" s="157"/>
      <c r="H94" s="11" t="s">
        <v>594</v>
      </c>
      <c r="I94" s="14">
        <f t="shared" si="4"/>
        <v>0.14000000000000001</v>
      </c>
      <c r="J94" s="14">
        <v>0.56000000000000005</v>
      </c>
      <c r="K94" s="109">
        <f t="shared" si="5"/>
        <v>0.42000000000000004</v>
      </c>
      <c r="L94" s="115"/>
    </row>
    <row r="95" spans="1:12" ht="24" customHeight="1">
      <c r="A95" s="114"/>
      <c r="B95" s="107">
        <f>'Tax Invoice'!D91</f>
        <v>3</v>
      </c>
      <c r="C95" s="10" t="s">
        <v>592</v>
      </c>
      <c r="D95" s="10" t="s">
        <v>592</v>
      </c>
      <c r="E95" s="118" t="s">
        <v>25</v>
      </c>
      <c r="F95" s="156" t="s">
        <v>212</v>
      </c>
      <c r="G95" s="157"/>
      <c r="H95" s="11" t="s">
        <v>594</v>
      </c>
      <c r="I95" s="14">
        <f t="shared" si="4"/>
        <v>0.14000000000000001</v>
      </c>
      <c r="J95" s="14">
        <v>0.56000000000000005</v>
      </c>
      <c r="K95" s="109">
        <f t="shared" si="5"/>
        <v>0.42000000000000004</v>
      </c>
      <c r="L95" s="115"/>
    </row>
    <row r="96" spans="1:12" ht="24" customHeight="1">
      <c r="A96" s="114"/>
      <c r="B96" s="107">
        <f>'Tax Invoice'!D92</f>
        <v>3</v>
      </c>
      <c r="C96" s="10" t="s">
        <v>592</v>
      </c>
      <c r="D96" s="10" t="s">
        <v>592</v>
      </c>
      <c r="E96" s="118" t="s">
        <v>25</v>
      </c>
      <c r="F96" s="156" t="s">
        <v>213</v>
      </c>
      <c r="G96" s="157"/>
      <c r="H96" s="11" t="s">
        <v>594</v>
      </c>
      <c r="I96" s="14">
        <f t="shared" si="4"/>
        <v>0.14000000000000001</v>
      </c>
      <c r="J96" s="14">
        <v>0.56000000000000005</v>
      </c>
      <c r="K96" s="109">
        <f t="shared" si="5"/>
        <v>0.42000000000000004</v>
      </c>
      <c r="L96" s="115"/>
    </row>
    <row r="97" spans="1:12" ht="24" customHeight="1">
      <c r="A97" s="114"/>
      <c r="B97" s="107">
        <f>'Tax Invoice'!D93</f>
        <v>3</v>
      </c>
      <c r="C97" s="10" t="s">
        <v>592</v>
      </c>
      <c r="D97" s="10" t="s">
        <v>592</v>
      </c>
      <c r="E97" s="118" t="s">
        <v>25</v>
      </c>
      <c r="F97" s="156" t="s">
        <v>263</v>
      </c>
      <c r="G97" s="157"/>
      <c r="H97" s="11" t="s">
        <v>594</v>
      </c>
      <c r="I97" s="14">
        <f t="shared" si="4"/>
        <v>0.14000000000000001</v>
      </c>
      <c r="J97" s="14">
        <v>0.56000000000000005</v>
      </c>
      <c r="K97" s="109">
        <f t="shared" si="5"/>
        <v>0.42000000000000004</v>
      </c>
      <c r="L97" s="115"/>
    </row>
    <row r="98" spans="1:12" ht="24" customHeight="1">
      <c r="A98" s="114"/>
      <c r="B98" s="107">
        <f>'Tax Invoice'!D94</f>
        <v>3</v>
      </c>
      <c r="C98" s="10" t="s">
        <v>592</v>
      </c>
      <c r="D98" s="10" t="s">
        <v>592</v>
      </c>
      <c r="E98" s="118" t="s">
        <v>25</v>
      </c>
      <c r="F98" s="156" t="s">
        <v>214</v>
      </c>
      <c r="G98" s="157"/>
      <c r="H98" s="11" t="s">
        <v>594</v>
      </c>
      <c r="I98" s="14">
        <f t="shared" si="4"/>
        <v>0.14000000000000001</v>
      </c>
      <c r="J98" s="14">
        <v>0.56000000000000005</v>
      </c>
      <c r="K98" s="109">
        <f t="shared" si="5"/>
        <v>0.42000000000000004</v>
      </c>
      <c r="L98" s="115"/>
    </row>
    <row r="99" spans="1:12" ht="24" customHeight="1">
      <c r="A99" s="114"/>
      <c r="B99" s="107">
        <f>'Tax Invoice'!D95</f>
        <v>3</v>
      </c>
      <c r="C99" s="10" t="s">
        <v>592</v>
      </c>
      <c r="D99" s="10" t="s">
        <v>592</v>
      </c>
      <c r="E99" s="118" t="s">
        <v>25</v>
      </c>
      <c r="F99" s="156" t="s">
        <v>265</v>
      </c>
      <c r="G99" s="157"/>
      <c r="H99" s="11" t="s">
        <v>594</v>
      </c>
      <c r="I99" s="14">
        <f t="shared" si="4"/>
        <v>0.14000000000000001</v>
      </c>
      <c r="J99" s="14">
        <v>0.56000000000000005</v>
      </c>
      <c r="K99" s="109">
        <f t="shared" si="5"/>
        <v>0.42000000000000004</v>
      </c>
      <c r="L99" s="115"/>
    </row>
    <row r="100" spans="1:12" ht="24" customHeight="1">
      <c r="A100" s="114"/>
      <c r="B100" s="107">
        <f>'Tax Invoice'!D96</f>
        <v>3</v>
      </c>
      <c r="C100" s="10" t="s">
        <v>592</v>
      </c>
      <c r="D100" s="10" t="s">
        <v>592</v>
      </c>
      <c r="E100" s="118" t="s">
        <v>25</v>
      </c>
      <c r="F100" s="156" t="s">
        <v>310</v>
      </c>
      <c r="G100" s="157"/>
      <c r="H100" s="11" t="s">
        <v>594</v>
      </c>
      <c r="I100" s="14">
        <f t="shared" si="4"/>
        <v>0.14000000000000001</v>
      </c>
      <c r="J100" s="14">
        <v>0.56000000000000005</v>
      </c>
      <c r="K100" s="109">
        <f t="shared" si="5"/>
        <v>0.42000000000000004</v>
      </c>
      <c r="L100" s="115"/>
    </row>
    <row r="101" spans="1:12" ht="24" customHeight="1">
      <c r="A101" s="114"/>
      <c r="B101" s="107">
        <f>'Tax Invoice'!D97</f>
        <v>3</v>
      </c>
      <c r="C101" s="10" t="s">
        <v>592</v>
      </c>
      <c r="D101" s="10" t="s">
        <v>592</v>
      </c>
      <c r="E101" s="118" t="s">
        <v>25</v>
      </c>
      <c r="F101" s="156" t="s">
        <v>270</v>
      </c>
      <c r="G101" s="157"/>
      <c r="H101" s="11" t="s">
        <v>594</v>
      </c>
      <c r="I101" s="14">
        <f t="shared" si="4"/>
        <v>0.14000000000000001</v>
      </c>
      <c r="J101" s="14">
        <v>0.56000000000000005</v>
      </c>
      <c r="K101" s="109">
        <f t="shared" si="5"/>
        <v>0.42000000000000004</v>
      </c>
      <c r="L101" s="115"/>
    </row>
    <row r="102" spans="1:12" ht="24" customHeight="1">
      <c r="A102" s="114"/>
      <c r="B102" s="107">
        <f>'Tax Invoice'!D98</f>
        <v>3</v>
      </c>
      <c r="C102" s="10" t="s">
        <v>592</v>
      </c>
      <c r="D102" s="10" t="s">
        <v>592</v>
      </c>
      <c r="E102" s="118" t="s">
        <v>25</v>
      </c>
      <c r="F102" s="156" t="s">
        <v>311</v>
      </c>
      <c r="G102" s="157"/>
      <c r="H102" s="11" t="s">
        <v>594</v>
      </c>
      <c r="I102" s="14">
        <f t="shared" si="4"/>
        <v>0.14000000000000001</v>
      </c>
      <c r="J102" s="14">
        <v>0.56000000000000005</v>
      </c>
      <c r="K102" s="109">
        <f t="shared" si="5"/>
        <v>0.42000000000000004</v>
      </c>
      <c r="L102" s="115"/>
    </row>
    <row r="103" spans="1:12" ht="24" customHeight="1">
      <c r="A103" s="114"/>
      <c r="B103" s="107">
        <f>'Tax Invoice'!D99</f>
        <v>7</v>
      </c>
      <c r="C103" s="10" t="s">
        <v>774</v>
      </c>
      <c r="D103" s="10" t="s">
        <v>774</v>
      </c>
      <c r="E103" s="118" t="s">
        <v>23</v>
      </c>
      <c r="F103" s="156" t="s">
        <v>673</v>
      </c>
      <c r="G103" s="157"/>
      <c r="H103" s="11" t="s">
        <v>775</v>
      </c>
      <c r="I103" s="14">
        <f t="shared" si="4"/>
        <v>0.24</v>
      </c>
      <c r="J103" s="14">
        <v>0.96</v>
      </c>
      <c r="K103" s="109">
        <f t="shared" si="5"/>
        <v>1.68</v>
      </c>
      <c r="L103" s="115"/>
    </row>
    <row r="104" spans="1:12" ht="24" customHeight="1">
      <c r="A104" s="114"/>
      <c r="B104" s="107">
        <f>'Tax Invoice'!D100</f>
        <v>7</v>
      </c>
      <c r="C104" s="10" t="s">
        <v>774</v>
      </c>
      <c r="D104" s="10" t="s">
        <v>774</v>
      </c>
      <c r="E104" s="118" t="s">
        <v>23</v>
      </c>
      <c r="F104" s="156" t="s">
        <v>271</v>
      </c>
      <c r="G104" s="157"/>
      <c r="H104" s="11" t="s">
        <v>775</v>
      </c>
      <c r="I104" s="14">
        <f t="shared" si="4"/>
        <v>0.24</v>
      </c>
      <c r="J104" s="14">
        <v>0.96</v>
      </c>
      <c r="K104" s="109">
        <f t="shared" si="5"/>
        <v>1.68</v>
      </c>
      <c r="L104" s="115"/>
    </row>
    <row r="105" spans="1:12" ht="24" customHeight="1">
      <c r="A105" s="114"/>
      <c r="B105" s="107">
        <f>'Tax Invoice'!D101</f>
        <v>20</v>
      </c>
      <c r="C105" s="10" t="s">
        <v>774</v>
      </c>
      <c r="D105" s="10" t="s">
        <v>774</v>
      </c>
      <c r="E105" s="118" t="s">
        <v>23</v>
      </c>
      <c r="F105" s="156" t="s">
        <v>272</v>
      </c>
      <c r="G105" s="157"/>
      <c r="H105" s="11" t="s">
        <v>775</v>
      </c>
      <c r="I105" s="14">
        <f t="shared" si="4"/>
        <v>0.24</v>
      </c>
      <c r="J105" s="14">
        <v>0.96</v>
      </c>
      <c r="K105" s="109">
        <f t="shared" si="5"/>
        <v>4.8</v>
      </c>
      <c r="L105" s="115"/>
    </row>
    <row r="106" spans="1:12" ht="24" customHeight="1">
      <c r="A106" s="114"/>
      <c r="B106" s="107">
        <f>'Tax Invoice'!D102</f>
        <v>7</v>
      </c>
      <c r="C106" s="10" t="s">
        <v>774</v>
      </c>
      <c r="D106" s="10" t="s">
        <v>774</v>
      </c>
      <c r="E106" s="118" t="s">
        <v>23</v>
      </c>
      <c r="F106" s="156" t="s">
        <v>484</v>
      </c>
      <c r="G106" s="157"/>
      <c r="H106" s="11" t="s">
        <v>775</v>
      </c>
      <c r="I106" s="14">
        <f t="shared" si="4"/>
        <v>0.24</v>
      </c>
      <c r="J106" s="14">
        <v>0.96</v>
      </c>
      <c r="K106" s="109">
        <f t="shared" si="5"/>
        <v>1.68</v>
      </c>
      <c r="L106" s="115"/>
    </row>
    <row r="107" spans="1:12" ht="24" customHeight="1">
      <c r="A107" s="114"/>
      <c r="B107" s="107">
        <f>'Tax Invoice'!D103</f>
        <v>7</v>
      </c>
      <c r="C107" s="10" t="s">
        <v>774</v>
      </c>
      <c r="D107" s="10" t="s">
        <v>774</v>
      </c>
      <c r="E107" s="118" t="s">
        <v>23</v>
      </c>
      <c r="F107" s="156" t="s">
        <v>776</v>
      </c>
      <c r="G107" s="157"/>
      <c r="H107" s="11" t="s">
        <v>775</v>
      </c>
      <c r="I107" s="14">
        <f t="shared" si="4"/>
        <v>0.24</v>
      </c>
      <c r="J107" s="14">
        <v>0.96</v>
      </c>
      <c r="K107" s="109">
        <f t="shared" si="5"/>
        <v>1.68</v>
      </c>
      <c r="L107" s="115"/>
    </row>
    <row r="108" spans="1:12" ht="24" customHeight="1">
      <c r="A108" s="114"/>
      <c r="B108" s="107">
        <f>'Tax Invoice'!D104</f>
        <v>7</v>
      </c>
      <c r="C108" s="10" t="s">
        <v>774</v>
      </c>
      <c r="D108" s="10" t="s">
        <v>774</v>
      </c>
      <c r="E108" s="118" t="s">
        <v>23</v>
      </c>
      <c r="F108" s="156" t="s">
        <v>777</v>
      </c>
      <c r="G108" s="157"/>
      <c r="H108" s="11" t="s">
        <v>775</v>
      </c>
      <c r="I108" s="14">
        <f t="shared" si="4"/>
        <v>0.24</v>
      </c>
      <c r="J108" s="14">
        <v>0.96</v>
      </c>
      <c r="K108" s="109">
        <f t="shared" si="5"/>
        <v>1.68</v>
      </c>
      <c r="L108" s="115"/>
    </row>
    <row r="109" spans="1:12" ht="24" customHeight="1">
      <c r="A109" s="114"/>
      <c r="B109" s="107">
        <f>'Tax Invoice'!D105</f>
        <v>7</v>
      </c>
      <c r="C109" s="10" t="s">
        <v>774</v>
      </c>
      <c r="D109" s="10" t="s">
        <v>774</v>
      </c>
      <c r="E109" s="118" t="s">
        <v>23</v>
      </c>
      <c r="F109" s="156" t="s">
        <v>778</v>
      </c>
      <c r="G109" s="157"/>
      <c r="H109" s="11" t="s">
        <v>775</v>
      </c>
      <c r="I109" s="14">
        <f t="shared" si="4"/>
        <v>0.24</v>
      </c>
      <c r="J109" s="14">
        <v>0.96</v>
      </c>
      <c r="K109" s="109">
        <f t="shared" si="5"/>
        <v>1.68</v>
      </c>
      <c r="L109" s="115"/>
    </row>
    <row r="110" spans="1:12" ht="24" customHeight="1">
      <c r="A110" s="114"/>
      <c r="B110" s="107">
        <f>'Tax Invoice'!D106</f>
        <v>7</v>
      </c>
      <c r="C110" s="10" t="s">
        <v>774</v>
      </c>
      <c r="D110" s="10" t="s">
        <v>774</v>
      </c>
      <c r="E110" s="118" t="s">
        <v>23</v>
      </c>
      <c r="F110" s="156" t="s">
        <v>727</v>
      </c>
      <c r="G110" s="157"/>
      <c r="H110" s="11" t="s">
        <v>775</v>
      </c>
      <c r="I110" s="14">
        <f t="shared" si="4"/>
        <v>0.24</v>
      </c>
      <c r="J110" s="14">
        <v>0.96</v>
      </c>
      <c r="K110" s="109">
        <f t="shared" si="5"/>
        <v>1.68</v>
      </c>
      <c r="L110" s="115"/>
    </row>
    <row r="111" spans="1:12" ht="24" customHeight="1">
      <c r="A111" s="114"/>
      <c r="B111" s="107">
        <f>'Tax Invoice'!D107</f>
        <v>5</v>
      </c>
      <c r="C111" s="10" t="s">
        <v>779</v>
      </c>
      <c r="D111" s="10" t="s">
        <v>779</v>
      </c>
      <c r="E111" s="118" t="s">
        <v>25</v>
      </c>
      <c r="F111" s="156" t="s">
        <v>780</v>
      </c>
      <c r="G111" s="157"/>
      <c r="H111" s="11" t="s">
        <v>781</v>
      </c>
      <c r="I111" s="14">
        <f t="shared" si="4"/>
        <v>0.41000000000000003</v>
      </c>
      <c r="J111" s="14">
        <v>1.62</v>
      </c>
      <c r="K111" s="109">
        <f t="shared" si="5"/>
        <v>2.0500000000000003</v>
      </c>
      <c r="L111" s="115"/>
    </row>
    <row r="112" spans="1:12" ht="36" customHeight="1">
      <c r="A112" s="114"/>
      <c r="B112" s="107">
        <f>'Tax Invoice'!D108</f>
        <v>7</v>
      </c>
      <c r="C112" s="10" t="s">
        <v>782</v>
      </c>
      <c r="D112" s="10" t="s">
        <v>782</v>
      </c>
      <c r="E112" s="118" t="s">
        <v>26</v>
      </c>
      <c r="F112" s="156" t="s">
        <v>107</v>
      </c>
      <c r="G112" s="157"/>
      <c r="H112" s="11" t="s">
        <v>833</v>
      </c>
      <c r="I112" s="14">
        <f t="shared" si="4"/>
        <v>0.62</v>
      </c>
      <c r="J112" s="14">
        <v>2.4700000000000002</v>
      </c>
      <c r="K112" s="109">
        <f t="shared" si="5"/>
        <v>4.34</v>
      </c>
      <c r="L112" s="115"/>
    </row>
    <row r="113" spans="1:12" ht="36" customHeight="1">
      <c r="A113" s="114"/>
      <c r="B113" s="107">
        <f>'Tax Invoice'!D109</f>
        <v>5</v>
      </c>
      <c r="C113" s="10" t="s">
        <v>782</v>
      </c>
      <c r="D113" s="10" t="s">
        <v>782</v>
      </c>
      <c r="E113" s="118" t="s">
        <v>26</v>
      </c>
      <c r="F113" s="156" t="s">
        <v>210</v>
      </c>
      <c r="G113" s="157"/>
      <c r="H113" s="11" t="s">
        <v>833</v>
      </c>
      <c r="I113" s="14">
        <f t="shared" si="4"/>
        <v>0.62</v>
      </c>
      <c r="J113" s="14">
        <v>2.4700000000000002</v>
      </c>
      <c r="K113" s="109">
        <f t="shared" si="5"/>
        <v>3.1</v>
      </c>
      <c r="L113" s="115"/>
    </row>
    <row r="114" spans="1:12" ht="36" customHeight="1">
      <c r="A114" s="114"/>
      <c r="B114" s="107">
        <f>'Tax Invoice'!D110</f>
        <v>5</v>
      </c>
      <c r="C114" s="10" t="s">
        <v>782</v>
      </c>
      <c r="D114" s="10" t="s">
        <v>782</v>
      </c>
      <c r="E114" s="118" t="s">
        <v>26</v>
      </c>
      <c r="F114" s="156" t="s">
        <v>213</v>
      </c>
      <c r="G114" s="157"/>
      <c r="H114" s="11" t="s">
        <v>833</v>
      </c>
      <c r="I114" s="14">
        <f t="shared" si="4"/>
        <v>0.62</v>
      </c>
      <c r="J114" s="14">
        <v>2.4700000000000002</v>
      </c>
      <c r="K114" s="109">
        <f t="shared" si="5"/>
        <v>3.1</v>
      </c>
      <c r="L114" s="115"/>
    </row>
    <row r="115" spans="1:12" ht="36" customHeight="1">
      <c r="A115" s="114"/>
      <c r="B115" s="107">
        <f>'Tax Invoice'!D111</f>
        <v>6</v>
      </c>
      <c r="C115" s="10" t="s">
        <v>782</v>
      </c>
      <c r="D115" s="10" t="s">
        <v>782</v>
      </c>
      <c r="E115" s="118" t="s">
        <v>26</v>
      </c>
      <c r="F115" s="156" t="s">
        <v>263</v>
      </c>
      <c r="G115" s="157"/>
      <c r="H115" s="11" t="s">
        <v>833</v>
      </c>
      <c r="I115" s="14">
        <f t="shared" si="4"/>
        <v>0.62</v>
      </c>
      <c r="J115" s="14">
        <v>2.4700000000000002</v>
      </c>
      <c r="K115" s="109">
        <f t="shared" si="5"/>
        <v>3.7199999999999998</v>
      </c>
      <c r="L115" s="115"/>
    </row>
    <row r="116" spans="1:12" ht="36" customHeight="1">
      <c r="A116" s="114"/>
      <c r="B116" s="107">
        <f>'Tax Invoice'!D112</f>
        <v>6</v>
      </c>
      <c r="C116" s="10" t="s">
        <v>782</v>
      </c>
      <c r="D116" s="10" t="s">
        <v>782</v>
      </c>
      <c r="E116" s="118" t="s">
        <v>26</v>
      </c>
      <c r="F116" s="156" t="s">
        <v>265</v>
      </c>
      <c r="G116" s="157"/>
      <c r="H116" s="11" t="s">
        <v>833</v>
      </c>
      <c r="I116" s="14">
        <f t="shared" si="4"/>
        <v>0.62</v>
      </c>
      <c r="J116" s="14">
        <v>2.4700000000000002</v>
      </c>
      <c r="K116" s="109">
        <f t="shared" si="5"/>
        <v>3.7199999999999998</v>
      </c>
      <c r="L116" s="115"/>
    </row>
    <row r="117" spans="1:12" ht="36" customHeight="1">
      <c r="A117" s="114"/>
      <c r="B117" s="107">
        <f>'Tax Invoice'!D113</f>
        <v>6</v>
      </c>
      <c r="C117" s="10" t="s">
        <v>782</v>
      </c>
      <c r="D117" s="10" t="s">
        <v>782</v>
      </c>
      <c r="E117" s="118" t="s">
        <v>26</v>
      </c>
      <c r="F117" s="156" t="s">
        <v>310</v>
      </c>
      <c r="G117" s="157"/>
      <c r="H117" s="11" t="s">
        <v>833</v>
      </c>
      <c r="I117" s="14">
        <f t="shared" si="4"/>
        <v>0.62</v>
      </c>
      <c r="J117" s="14">
        <v>2.4700000000000002</v>
      </c>
      <c r="K117" s="109">
        <f t="shared" si="5"/>
        <v>3.7199999999999998</v>
      </c>
      <c r="L117" s="115"/>
    </row>
    <row r="118" spans="1:12" ht="24" customHeight="1">
      <c r="A118" s="114"/>
      <c r="B118" s="107">
        <f>'Tax Invoice'!D114</f>
        <v>15</v>
      </c>
      <c r="C118" s="10" t="s">
        <v>783</v>
      </c>
      <c r="D118" s="10" t="s">
        <v>828</v>
      </c>
      <c r="E118" s="118" t="s">
        <v>635</v>
      </c>
      <c r="F118" s="156" t="s">
        <v>26</v>
      </c>
      <c r="G118" s="157"/>
      <c r="H118" s="11" t="s">
        <v>784</v>
      </c>
      <c r="I118" s="14">
        <f t="shared" ref="I118:I149" si="6">ROUNDUP(J118*$N$1,2)</f>
        <v>0.89</v>
      </c>
      <c r="J118" s="14">
        <v>3.56</v>
      </c>
      <c r="K118" s="109">
        <f t="shared" ref="K118:K149" si="7">I118*B118</f>
        <v>13.35</v>
      </c>
      <c r="L118" s="115"/>
    </row>
    <row r="119" spans="1:12" ht="36" customHeight="1">
      <c r="A119" s="114"/>
      <c r="B119" s="107">
        <f>'Tax Invoice'!D115</f>
        <v>6</v>
      </c>
      <c r="C119" s="10" t="s">
        <v>785</v>
      </c>
      <c r="D119" s="10" t="s">
        <v>785</v>
      </c>
      <c r="E119" s="118" t="s">
        <v>314</v>
      </c>
      <c r="F119" s="156" t="s">
        <v>210</v>
      </c>
      <c r="G119" s="157"/>
      <c r="H119" s="11" t="s">
        <v>786</v>
      </c>
      <c r="I119" s="14">
        <f t="shared" si="6"/>
        <v>0.76</v>
      </c>
      <c r="J119" s="14">
        <v>3.04</v>
      </c>
      <c r="K119" s="109">
        <f t="shared" si="7"/>
        <v>4.5600000000000005</v>
      </c>
      <c r="L119" s="115"/>
    </row>
    <row r="120" spans="1:12" ht="36" customHeight="1">
      <c r="A120" s="114"/>
      <c r="B120" s="107">
        <f>'Tax Invoice'!D116</f>
        <v>6</v>
      </c>
      <c r="C120" s="10" t="s">
        <v>785</v>
      </c>
      <c r="D120" s="10" t="s">
        <v>785</v>
      </c>
      <c r="E120" s="118" t="s">
        <v>314</v>
      </c>
      <c r="F120" s="156" t="s">
        <v>263</v>
      </c>
      <c r="G120" s="157"/>
      <c r="H120" s="11" t="s">
        <v>786</v>
      </c>
      <c r="I120" s="14">
        <f t="shared" si="6"/>
        <v>0.76</v>
      </c>
      <c r="J120" s="14">
        <v>3.04</v>
      </c>
      <c r="K120" s="109">
        <f t="shared" si="7"/>
        <v>4.5600000000000005</v>
      </c>
      <c r="L120" s="115"/>
    </row>
    <row r="121" spans="1:12" ht="36" customHeight="1">
      <c r="A121" s="114"/>
      <c r="B121" s="107">
        <f>'Tax Invoice'!D117</f>
        <v>6</v>
      </c>
      <c r="C121" s="10" t="s">
        <v>785</v>
      </c>
      <c r="D121" s="10" t="s">
        <v>785</v>
      </c>
      <c r="E121" s="118" t="s">
        <v>314</v>
      </c>
      <c r="F121" s="156" t="s">
        <v>265</v>
      </c>
      <c r="G121" s="157"/>
      <c r="H121" s="11" t="s">
        <v>786</v>
      </c>
      <c r="I121" s="14">
        <f t="shared" si="6"/>
        <v>0.76</v>
      </c>
      <c r="J121" s="14">
        <v>3.04</v>
      </c>
      <c r="K121" s="109">
        <f t="shared" si="7"/>
        <v>4.5600000000000005</v>
      </c>
      <c r="L121" s="115"/>
    </row>
    <row r="122" spans="1:12" ht="36" customHeight="1">
      <c r="A122" s="114"/>
      <c r="B122" s="107">
        <f>'Tax Invoice'!D118</f>
        <v>6</v>
      </c>
      <c r="C122" s="10" t="s">
        <v>785</v>
      </c>
      <c r="D122" s="10" t="s">
        <v>785</v>
      </c>
      <c r="E122" s="118" t="s">
        <v>314</v>
      </c>
      <c r="F122" s="156" t="s">
        <v>310</v>
      </c>
      <c r="G122" s="157"/>
      <c r="H122" s="11" t="s">
        <v>786</v>
      </c>
      <c r="I122" s="14">
        <f t="shared" si="6"/>
        <v>0.76</v>
      </c>
      <c r="J122" s="14">
        <v>3.04</v>
      </c>
      <c r="K122" s="109">
        <f t="shared" si="7"/>
        <v>4.5600000000000005</v>
      </c>
      <c r="L122" s="115"/>
    </row>
    <row r="123" spans="1:12" ht="36" customHeight="1">
      <c r="A123" s="114"/>
      <c r="B123" s="107">
        <f>'Tax Invoice'!D119</f>
        <v>6</v>
      </c>
      <c r="C123" s="10" t="s">
        <v>785</v>
      </c>
      <c r="D123" s="10" t="s">
        <v>785</v>
      </c>
      <c r="E123" s="118" t="s">
        <v>314</v>
      </c>
      <c r="F123" s="156" t="s">
        <v>239</v>
      </c>
      <c r="G123" s="157"/>
      <c r="H123" s="11" t="s">
        <v>786</v>
      </c>
      <c r="I123" s="14">
        <f t="shared" si="6"/>
        <v>0.76</v>
      </c>
      <c r="J123" s="14">
        <v>3.04</v>
      </c>
      <c r="K123" s="109">
        <f t="shared" si="7"/>
        <v>4.5600000000000005</v>
      </c>
      <c r="L123" s="115"/>
    </row>
    <row r="124" spans="1:12" ht="24" customHeight="1">
      <c r="A124" s="114"/>
      <c r="B124" s="107">
        <f>'Tax Invoice'!D120</f>
        <v>0</v>
      </c>
      <c r="C124" s="10" t="s">
        <v>787</v>
      </c>
      <c r="D124" s="10" t="s">
        <v>787</v>
      </c>
      <c r="E124" s="118" t="s">
        <v>26</v>
      </c>
      <c r="F124" s="156" t="s">
        <v>348</v>
      </c>
      <c r="G124" s="157"/>
      <c r="H124" s="11" t="s">
        <v>788</v>
      </c>
      <c r="I124" s="14">
        <f t="shared" si="6"/>
        <v>1.39</v>
      </c>
      <c r="J124" s="14">
        <v>5.56</v>
      </c>
      <c r="K124" s="109">
        <f t="shared" si="7"/>
        <v>0</v>
      </c>
      <c r="L124" s="115"/>
    </row>
    <row r="125" spans="1:12" ht="36" customHeight="1">
      <c r="A125" s="114"/>
      <c r="B125" s="107">
        <f>'Tax Invoice'!D121</f>
        <v>5</v>
      </c>
      <c r="C125" s="10" t="s">
        <v>789</v>
      </c>
      <c r="D125" s="10" t="s">
        <v>789</v>
      </c>
      <c r="E125" s="118" t="s">
        <v>790</v>
      </c>
      <c r="F125" s="156"/>
      <c r="G125" s="157"/>
      <c r="H125" s="11" t="s">
        <v>834</v>
      </c>
      <c r="I125" s="14">
        <f t="shared" si="6"/>
        <v>0.82000000000000006</v>
      </c>
      <c r="J125" s="14">
        <v>3.25</v>
      </c>
      <c r="K125" s="109">
        <f t="shared" si="7"/>
        <v>4.1000000000000005</v>
      </c>
      <c r="L125" s="115"/>
    </row>
    <row r="126" spans="1:12" ht="36" customHeight="1">
      <c r="A126" s="114"/>
      <c r="B126" s="107">
        <f>'Tax Invoice'!D122</f>
        <v>5</v>
      </c>
      <c r="C126" s="10" t="s">
        <v>789</v>
      </c>
      <c r="D126" s="10" t="s">
        <v>789</v>
      </c>
      <c r="E126" s="118" t="s">
        <v>791</v>
      </c>
      <c r="F126" s="156"/>
      <c r="G126" s="157"/>
      <c r="H126" s="11" t="s">
        <v>834</v>
      </c>
      <c r="I126" s="14">
        <f t="shared" si="6"/>
        <v>0.82000000000000006</v>
      </c>
      <c r="J126" s="14">
        <v>3.25</v>
      </c>
      <c r="K126" s="109">
        <f t="shared" si="7"/>
        <v>4.1000000000000005</v>
      </c>
      <c r="L126" s="115"/>
    </row>
    <row r="127" spans="1:12" ht="36" customHeight="1">
      <c r="A127" s="114"/>
      <c r="B127" s="107">
        <f>'Tax Invoice'!D123</f>
        <v>5</v>
      </c>
      <c r="C127" s="10" t="s">
        <v>789</v>
      </c>
      <c r="D127" s="10" t="s">
        <v>789</v>
      </c>
      <c r="E127" s="118" t="s">
        <v>792</v>
      </c>
      <c r="F127" s="156"/>
      <c r="G127" s="157"/>
      <c r="H127" s="11" t="s">
        <v>834</v>
      </c>
      <c r="I127" s="14">
        <f t="shared" si="6"/>
        <v>0.82000000000000006</v>
      </c>
      <c r="J127" s="14">
        <v>3.25</v>
      </c>
      <c r="K127" s="109">
        <f t="shared" si="7"/>
        <v>4.1000000000000005</v>
      </c>
      <c r="L127" s="115"/>
    </row>
    <row r="128" spans="1:12" ht="36" customHeight="1">
      <c r="A128" s="114"/>
      <c r="B128" s="107">
        <f>'Tax Invoice'!D124</f>
        <v>5</v>
      </c>
      <c r="C128" s="10" t="s">
        <v>789</v>
      </c>
      <c r="D128" s="10" t="s">
        <v>789</v>
      </c>
      <c r="E128" s="118" t="s">
        <v>793</v>
      </c>
      <c r="F128" s="156"/>
      <c r="G128" s="157"/>
      <c r="H128" s="11" t="s">
        <v>834</v>
      </c>
      <c r="I128" s="14">
        <f t="shared" si="6"/>
        <v>0.82000000000000006</v>
      </c>
      <c r="J128" s="14">
        <v>3.25</v>
      </c>
      <c r="K128" s="109">
        <f t="shared" si="7"/>
        <v>4.1000000000000005</v>
      </c>
      <c r="L128" s="115"/>
    </row>
    <row r="129" spans="1:12" ht="36" customHeight="1">
      <c r="A129" s="114"/>
      <c r="B129" s="107">
        <f>'Tax Invoice'!D125</f>
        <v>5</v>
      </c>
      <c r="C129" s="10" t="s">
        <v>789</v>
      </c>
      <c r="D129" s="10" t="s">
        <v>789</v>
      </c>
      <c r="E129" s="118" t="s">
        <v>794</v>
      </c>
      <c r="F129" s="156"/>
      <c r="G129" s="157"/>
      <c r="H129" s="11" t="s">
        <v>834</v>
      </c>
      <c r="I129" s="14">
        <f t="shared" si="6"/>
        <v>0.82000000000000006</v>
      </c>
      <c r="J129" s="14">
        <v>3.25</v>
      </c>
      <c r="K129" s="109">
        <f t="shared" si="7"/>
        <v>4.1000000000000005</v>
      </c>
      <c r="L129" s="115"/>
    </row>
    <row r="130" spans="1:12" ht="24" customHeight="1">
      <c r="A130" s="114"/>
      <c r="B130" s="107">
        <f>'Tax Invoice'!D126</f>
        <v>2</v>
      </c>
      <c r="C130" s="10" t="s">
        <v>795</v>
      </c>
      <c r="D130" s="10" t="s">
        <v>795</v>
      </c>
      <c r="E130" s="118" t="s">
        <v>26</v>
      </c>
      <c r="F130" s="156" t="s">
        <v>107</v>
      </c>
      <c r="G130" s="157"/>
      <c r="H130" s="11" t="s">
        <v>796</v>
      </c>
      <c r="I130" s="14">
        <f t="shared" si="6"/>
        <v>0.96</v>
      </c>
      <c r="J130" s="14">
        <v>3.83</v>
      </c>
      <c r="K130" s="109">
        <f t="shared" si="7"/>
        <v>1.92</v>
      </c>
      <c r="L130" s="115"/>
    </row>
    <row r="131" spans="1:12" ht="24" customHeight="1">
      <c r="A131" s="114"/>
      <c r="B131" s="107">
        <f>'Tax Invoice'!D127</f>
        <v>2</v>
      </c>
      <c r="C131" s="10" t="s">
        <v>795</v>
      </c>
      <c r="D131" s="10" t="s">
        <v>795</v>
      </c>
      <c r="E131" s="118" t="s">
        <v>26</v>
      </c>
      <c r="F131" s="156" t="s">
        <v>214</v>
      </c>
      <c r="G131" s="157"/>
      <c r="H131" s="11" t="s">
        <v>796</v>
      </c>
      <c r="I131" s="14">
        <f t="shared" si="6"/>
        <v>0.96</v>
      </c>
      <c r="J131" s="14">
        <v>3.83</v>
      </c>
      <c r="K131" s="109">
        <f t="shared" si="7"/>
        <v>1.92</v>
      </c>
      <c r="L131" s="115"/>
    </row>
    <row r="132" spans="1:12" ht="24" customHeight="1">
      <c r="A132" s="114"/>
      <c r="B132" s="107">
        <f>'Tax Invoice'!D128</f>
        <v>1</v>
      </c>
      <c r="C132" s="10" t="s">
        <v>795</v>
      </c>
      <c r="D132" s="10" t="s">
        <v>795</v>
      </c>
      <c r="E132" s="118" t="s">
        <v>26</v>
      </c>
      <c r="F132" s="156" t="s">
        <v>310</v>
      </c>
      <c r="G132" s="157"/>
      <c r="H132" s="11" t="s">
        <v>796</v>
      </c>
      <c r="I132" s="14">
        <f t="shared" si="6"/>
        <v>0.96</v>
      </c>
      <c r="J132" s="14">
        <v>3.83</v>
      </c>
      <c r="K132" s="109">
        <f t="shared" si="7"/>
        <v>0.96</v>
      </c>
      <c r="L132" s="115"/>
    </row>
    <row r="133" spans="1:12" ht="48" customHeight="1">
      <c r="A133" s="114"/>
      <c r="B133" s="107">
        <f>'Tax Invoice'!D129</f>
        <v>1</v>
      </c>
      <c r="C133" s="10" t="s">
        <v>797</v>
      </c>
      <c r="D133" s="10" t="s">
        <v>797</v>
      </c>
      <c r="E133" s="118" t="s">
        <v>699</v>
      </c>
      <c r="F133" s="156"/>
      <c r="G133" s="157"/>
      <c r="H133" s="11" t="s">
        <v>798</v>
      </c>
      <c r="I133" s="14">
        <f t="shared" si="6"/>
        <v>10.039999999999999</v>
      </c>
      <c r="J133" s="14">
        <v>40.159999999999997</v>
      </c>
      <c r="K133" s="109">
        <f t="shared" si="7"/>
        <v>10.039999999999999</v>
      </c>
      <c r="L133" s="115"/>
    </row>
    <row r="134" spans="1:12" ht="12.75" customHeight="1">
      <c r="A134" s="114"/>
      <c r="B134" s="107">
        <f>'Tax Invoice'!D130</f>
        <v>35</v>
      </c>
      <c r="C134" s="10" t="s">
        <v>799</v>
      </c>
      <c r="D134" s="10" t="s">
        <v>799</v>
      </c>
      <c r="E134" s="118"/>
      <c r="F134" s="156"/>
      <c r="G134" s="157"/>
      <c r="H134" s="11" t="s">
        <v>800</v>
      </c>
      <c r="I134" s="14">
        <f t="shared" si="6"/>
        <v>6.0000000000000005E-2</v>
      </c>
      <c r="J134" s="14">
        <v>0.23</v>
      </c>
      <c r="K134" s="109">
        <f t="shared" si="7"/>
        <v>2.1</v>
      </c>
      <c r="L134" s="115"/>
    </row>
    <row r="135" spans="1:12" ht="12.75" customHeight="1">
      <c r="A135" s="114"/>
      <c r="B135" s="107">
        <f>'Tax Invoice'!D131</f>
        <v>230</v>
      </c>
      <c r="C135" s="10" t="s">
        <v>801</v>
      </c>
      <c r="D135" s="10" t="s">
        <v>829</v>
      </c>
      <c r="E135" s="118" t="s">
        <v>314</v>
      </c>
      <c r="F135" s="156"/>
      <c r="G135" s="157"/>
      <c r="H135" s="11" t="s">
        <v>802</v>
      </c>
      <c r="I135" s="14">
        <f t="shared" si="6"/>
        <v>0.27</v>
      </c>
      <c r="J135" s="14">
        <v>1.06</v>
      </c>
      <c r="K135" s="109">
        <f t="shared" si="7"/>
        <v>62.1</v>
      </c>
      <c r="L135" s="115"/>
    </row>
    <row r="136" spans="1:12" ht="24" customHeight="1">
      <c r="A136" s="114"/>
      <c r="B136" s="107">
        <f>'Tax Invoice'!D132</f>
        <v>110</v>
      </c>
      <c r="C136" s="10" t="s">
        <v>803</v>
      </c>
      <c r="D136" s="10" t="s">
        <v>803</v>
      </c>
      <c r="E136" s="118" t="s">
        <v>107</v>
      </c>
      <c r="F136" s="156"/>
      <c r="G136" s="157"/>
      <c r="H136" s="11" t="s">
        <v>804</v>
      </c>
      <c r="I136" s="14">
        <f t="shared" si="6"/>
        <v>0.08</v>
      </c>
      <c r="J136" s="14">
        <v>0.31</v>
      </c>
      <c r="K136" s="109">
        <f t="shared" si="7"/>
        <v>8.8000000000000007</v>
      </c>
      <c r="L136" s="115"/>
    </row>
    <row r="137" spans="1:12" ht="24" customHeight="1">
      <c r="A137" s="114"/>
      <c r="B137" s="107">
        <f>'Tax Invoice'!D133</f>
        <v>40</v>
      </c>
      <c r="C137" s="10" t="s">
        <v>803</v>
      </c>
      <c r="D137" s="10" t="s">
        <v>803</v>
      </c>
      <c r="E137" s="118" t="s">
        <v>210</v>
      </c>
      <c r="F137" s="156"/>
      <c r="G137" s="157"/>
      <c r="H137" s="11" t="s">
        <v>804</v>
      </c>
      <c r="I137" s="14">
        <f t="shared" si="6"/>
        <v>0.08</v>
      </c>
      <c r="J137" s="14">
        <v>0.31</v>
      </c>
      <c r="K137" s="109">
        <f t="shared" si="7"/>
        <v>3.2</v>
      </c>
      <c r="L137" s="115"/>
    </row>
    <row r="138" spans="1:12" ht="24" customHeight="1">
      <c r="A138" s="114"/>
      <c r="B138" s="107">
        <f>'Tax Invoice'!D134</f>
        <v>35</v>
      </c>
      <c r="C138" s="10" t="s">
        <v>803</v>
      </c>
      <c r="D138" s="10" t="s">
        <v>803</v>
      </c>
      <c r="E138" s="118" t="s">
        <v>214</v>
      </c>
      <c r="F138" s="156"/>
      <c r="G138" s="157"/>
      <c r="H138" s="11" t="s">
        <v>804</v>
      </c>
      <c r="I138" s="14">
        <f t="shared" si="6"/>
        <v>0.08</v>
      </c>
      <c r="J138" s="14">
        <v>0.31</v>
      </c>
      <c r="K138" s="109">
        <f t="shared" si="7"/>
        <v>2.8000000000000003</v>
      </c>
      <c r="L138" s="115"/>
    </row>
    <row r="139" spans="1:12" ht="24" customHeight="1">
      <c r="A139" s="114"/>
      <c r="B139" s="107">
        <f>'Tax Invoice'!D135</f>
        <v>10</v>
      </c>
      <c r="C139" s="10" t="s">
        <v>803</v>
      </c>
      <c r="D139" s="10" t="s">
        <v>803</v>
      </c>
      <c r="E139" s="118" t="s">
        <v>267</v>
      </c>
      <c r="F139" s="156"/>
      <c r="G139" s="157"/>
      <c r="H139" s="11" t="s">
        <v>804</v>
      </c>
      <c r="I139" s="14">
        <f t="shared" si="6"/>
        <v>0.08</v>
      </c>
      <c r="J139" s="14">
        <v>0.31</v>
      </c>
      <c r="K139" s="109">
        <f t="shared" si="7"/>
        <v>0.8</v>
      </c>
      <c r="L139" s="115"/>
    </row>
    <row r="140" spans="1:12" ht="24" customHeight="1">
      <c r="A140" s="114"/>
      <c r="B140" s="107">
        <f>'Tax Invoice'!D136</f>
        <v>20</v>
      </c>
      <c r="C140" s="10" t="s">
        <v>803</v>
      </c>
      <c r="D140" s="10" t="s">
        <v>803</v>
      </c>
      <c r="E140" s="118" t="s">
        <v>310</v>
      </c>
      <c r="F140" s="156"/>
      <c r="G140" s="157"/>
      <c r="H140" s="11" t="s">
        <v>804</v>
      </c>
      <c r="I140" s="14">
        <f t="shared" si="6"/>
        <v>0.08</v>
      </c>
      <c r="J140" s="14">
        <v>0.31</v>
      </c>
      <c r="K140" s="109">
        <f t="shared" si="7"/>
        <v>1.6</v>
      </c>
      <c r="L140" s="115"/>
    </row>
    <row r="141" spans="1:12" ht="24" customHeight="1">
      <c r="A141" s="114"/>
      <c r="B141" s="107">
        <f>'Tax Invoice'!D137</f>
        <v>5</v>
      </c>
      <c r="C141" s="10" t="s">
        <v>803</v>
      </c>
      <c r="D141" s="10" t="s">
        <v>803</v>
      </c>
      <c r="E141" s="118" t="s">
        <v>311</v>
      </c>
      <c r="F141" s="156"/>
      <c r="G141" s="157"/>
      <c r="H141" s="11" t="s">
        <v>804</v>
      </c>
      <c r="I141" s="14">
        <f t="shared" si="6"/>
        <v>0.08</v>
      </c>
      <c r="J141" s="14">
        <v>0.31</v>
      </c>
      <c r="K141" s="109">
        <f t="shared" si="7"/>
        <v>0.4</v>
      </c>
      <c r="L141" s="115"/>
    </row>
    <row r="142" spans="1:12" ht="24" customHeight="1">
      <c r="A142" s="114"/>
      <c r="B142" s="107">
        <f>'Tax Invoice'!D138</f>
        <v>45</v>
      </c>
      <c r="C142" s="10" t="s">
        <v>710</v>
      </c>
      <c r="D142" s="10" t="s">
        <v>710</v>
      </c>
      <c r="E142" s="118" t="s">
        <v>107</v>
      </c>
      <c r="F142" s="156"/>
      <c r="G142" s="157"/>
      <c r="H142" s="11" t="s">
        <v>711</v>
      </c>
      <c r="I142" s="14">
        <f t="shared" si="6"/>
        <v>9.9999999999999992E-2</v>
      </c>
      <c r="J142" s="14">
        <v>0.39</v>
      </c>
      <c r="K142" s="109">
        <f t="shared" si="7"/>
        <v>4.5</v>
      </c>
      <c r="L142" s="115"/>
    </row>
    <row r="143" spans="1:12" ht="24" customHeight="1">
      <c r="A143" s="114"/>
      <c r="B143" s="107">
        <f>'Tax Invoice'!D139</f>
        <v>20</v>
      </c>
      <c r="C143" s="10" t="s">
        <v>710</v>
      </c>
      <c r="D143" s="10" t="s">
        <v>710</v>
      </c>
      <c r="E143" s="118" t="s">
        <v>210</v>
      </c>
      <c r="F143" s="156"/>
      <c r="G143" s="157"/>
      <c r="H143" s="11" t="s">
        <v>711</v>
      </c>
      <c r="I143" s="14">
        <f t="shared" si="6"/>
        <v>9.9999999999999992E-2</v>
      </c>
      <c r="J143" s="14">
        <v>0.39</v>
      </c>
      <c r="K143" s="109">
        <f t="shared" si="7"/>
        <v>1.9999999999999998</v>
      </c>
      <c r="L143" s="115"/>
    </row>
    <row r="144" spans="1:12" ht="24" customHeight="1">
      <c r="A144" s="114"/>
      <c r="B144" s="107">
        <f>'Tax Invoice'!D140</f>
        <v>20</v>
      </c>
      <c r="C144" s="10" t="s">
        <v>710</v>
      </c>
      <c r="D144" s="10" t="s">
        <v>710</v>
      </c>
      <c r="E144" s="118" t="s">
        <v>263</v>
      </c>
      <c r="F144" s="156"/>
      <c r="G144" s="157"/>
      <c r="H144" s="11" t="s">
        <v>711</v>
      </c>
      <c r="I144" s="14">
        <f t="shared" si="6"/>
        <v>9.9999999999999992E-2</v>
      </c>
      <c r="J144" s="14">
        <v>0.39</v>
      </c>
      <c r="K144" s="109">
        <f t="shared" si="7"/>
        <v>1.9999999999999998</v>
      </c>
      <c r="L144" s="115"/>
    </row>
    <row r="145" spans="1:37" ht="24" customHeight="1">
      <c r="A145" s="114"/>
      <c r="B145" s="107">
        <f>'Tax Invoice'!D141</f>
        <v>15</v>
      </c>
      <c r="C145" s="10" t="s">
        <v>710</v>
      </c>
      <c r="D145" s="10" t="s">
        <v>710</v>
      </c>
      <c r="E145" s="118" t="s">
        <v>267</v>
      </c>
      <c r="F145" s="156"/>
      <c r="G145" s="157"/>
      <c r="H145" s="11" t="s">
        <v>711</v>
      </c>
      <c r="I145" s="14">
        <f t="shared" si="6"/>
        <v>9.9999999999999992E-2</v>
      </c>
      <c r="J145" s="14">
        <v>0.39</v>
      </c>
      <c r="K145" s="109">
        <f t="shared" si="7"/>
        <v>1.4999999999999998</v>
      </c>
      <c r="L145" s="115"/>
    </row>
    <row r="146" spans="1:37" ht="24" customHeight="1">
      <c r="A146" s="114"/>
      <c r="B146" s="107">
        <f>'Tax Invoice'!D142</f>
        <v>35</v>
      </c>
      <c r="C146" s="10" t="s">
        <v>710</v>
      </c>
      <c r="D146" s="10" t="s">
        <v>710</v>
      </c>
      <c r="E146" s="118" t="s">
        <v>310</v>
      </c>
      <c r="F146" s="156"/>
      <c r="G146" s="157"/>
      <c r="H146" s="11" t="s">
        <v>711</v>
      </c>
      <c r="I146" s="14">
        <f t="shared" si="6"/>
        <v>9.9999999999999992E-2</v>
      </c>
      <c r="J146" s="14">
        <v>0.39</v>
      </c>
      <c r="K146" s="109">
        <f t="shared" si="7"/>
        <v>3.4999999999999996</v>
      </c>
      <c r="L146" s="115"/>
    </row>
    <row r="147" spans="1:37" ht="24" customHeight="1">
      <c r="A147" s="114"/>
      <c r="B147" s="107">
        <f>'Tax Invoice'!D143</f>
        <v>40</v>
      </c>
      <c r="C147" s="10" t="s">
        <v>805</v>
      </c>
      <c r="D147" s="10" t="s">
        <v>805</v>
      </c>
      <c r="E147" s="118"/>
      <c r="F147" s="156"/>
      <c r="G147" s="157"/>
      <c r="H147" s="11" t="s">
        <v>806</v>
      </c>
      <c r="I147" s="14">
        <f t="shared" si="6"/>
        <v>6.0000000000000005E-2</v>
      </c>
      <c r="J147" s="14">
        <v>0.23</v>
      </c>
      <c r="K147" s="109">
        <f t="shared" si="7"/>
        <v>2.4000000000000004</v>
      </c>
      <c r="L147" s="115"/>
    </row>
    <row r="148" spans="1:37" ht="36" customHeight="1">
      <c r="A148" s="114"/>
      <c r="B148" s="107">
        <f>'Tax Invoice'!D144</f>
        <v>1</v>
      </c>
      <c r="C148" s="10" t="s">
        <v>807</v>
      </c>
      <c r="D148" s="10" t="s">
        <v>807</v>
      </c>
      <c r="E148" s="118" t="s">
        <v>699</v>
      </c>
      <c r="F148" s="156"/>
      <c r="G148" s="157"/>
      <c r="H148" s="11" t="s">
        <v>808</v>
      </c>
      <c r="I148" s="14">
        <f t="shared" si="6"/>
        <v>5.75</v>
      </c>
      <c r="J148" s="14">
        <v>22.97</v>
      </c>
      <c r="K148" s="109">
        <f t="shared" si="7"/>
        <v>5.75</v>
      </c>
      <c r="L148" s="115"/>
    </row>
    <row r="149" spans="1:37" ht="36" customHeight="1">
      <c r="A149" s="114"/>
      <c r="B149" s="107">
        <f>'Tax Invoice'!D145</f>
        <v>1</v>
      </c>
      <c r="C149" s="10" t="s">
        <v>809</v>
      </c>
      <c r="D149" s="10" t="s">
        <v>809</v>
      </c>
      <c r="E149" s="118" t="s">
        <v>699</v>
      </c>
      <c r="F149" s="156"/>
      <c r="G149" s="157"/>
      <c r="H149" s="11" t="s">
        <v>810</v>
      </c>
      <c r="I149" s="14">
        <f t="shared" si="6"/>
        <v>8.01</v>
      </c>
      <c r="J149" s="14">
        <v>32.020000000000003</v>
      </c>
      <c r="K149" s="109">
        <f t="shared" si="7"/>
        <v>8.01</v>
      </c>
      <c r="L149" s="115"/>
    </row>
    <row r="150" spans="1:37" ht="24" customHeight="1">
      <c r="A150" s="114"/>
      <c r="B150" s="107">
        <f>'Tax Invoice'!D146</f>
        <v>10</v>
      </c>
      <c r="C150" s="10" t="s">
        <v>811</v>
      </c>
      <c r="D150" s="10" t="s">
        <v>811</v>
      </c>
      <c r="E150" s="118" t="s">
        <v>271</v>
      </c>
      <c r="F150" s="156" t="s">
        <v>263</v>
      </c>
      <c r="G150" s="157"/>
      <c r="H150" s="11" t="s">
        <v>812</v>
      </c>
      <c r="I150" s="14">
        <f t="shared" ref="I150:I189" si="8">ROUNDUP(J150*$N$1,2)</f>
        <v>0.18</v>
      </c>
      <c r="J150" s="14">
        <v>0.72</v>
      </c>
      <c r="K150" s="109">
        <f t="shared" ref="K150:K158" si="9">I150*B150</f>
        <v>1.7999999999999998</v>
      </c>
      <c r="L150" s="115"/>
    </row>
    <row r="151" spans="1:37" ht="24" customHeight="1">
      <c r="A151" s="114"/>
      <c r="B151" s="107">
        <f>'Tax Invoice'!D147</f>
        <v>5</v>
      </c>
      <c r="C151" s="10" t="s">
        <v>811</v>
      </c>
      <c r="D151" s="10" t="s">
        <v>811</v>
      </c>
      <c r="E151" s="118" t="s">
        <v>271</v>
      </c>
      <c r="F151" s="156" t="s">
        <v>310</v>
      </c>
      <c r="G151" s="157"/>
      <c r="H151" s="11" t="s">
        <v>812</v>
      </c>
      <c r="I151" s="14">
        <f t="shared" si="8"/>
        <v>0.18</v>
      </c>
      <c r="J151" s="14">
        <v>0.72</v>
      </c>
      <c r="K151" s="109">
        <f t="shared" si="9"/>
        <v>0.89999999999999991</v>
      </c>
      <c r="L151" s="115"/>
    </row>
    <row r="152" spans="1:37" ht="24" customHeight="1">
      <c r="A152" s="114"/>
      <c r="B152" s="107">
        <f>'Tax Invoice'!D148</f>
        <v>1</v>
      </c>
      <c r="C152" s="10" t="s">
        <v>813</v>
      </c>
      <c r="D152" s="10" t="s">
        <v>813</v>
      </c>
      <c r="E152" s="118"/>
      <c r="F152" s="156"/>
      <c r="G152" s="157"/>
      <c r="H152" s="11" t="s">
        <v>814</v>
      </c>
      <c r="I152" s="14">
        <f t="shared" si="8"/>
        <v>5.14</v>
      </c>
      <c r="J152" s="14">
        <v>20.54</v>
      </c>
      <c r="K152" s="109">
        <f t="shared" si="9"/>
        <v>5.14</v>
      </c>
      <c r="L152" s="115"/>
    </row>
    <row r="153" spans="1:37" ht="24" customHeight="1">
      <c r="A153" s="114"/>
      <c r="B153" s="107">
        <f>'Tax Invoice'!D149</f>
        <v>140</v>
      </c>
      <c r="C153" s="10" t="s">
        <v>815</v>
      </c>
      <c r="D153" s="10" t="s">
        <v>815</v>
      </c>
      <c r="E153" s="118" t="s">
        <v>25</v>
      </c>
      <c r="F153" s="156"/>
      <c r="G153" s="157"/>
      <c r="H153" s="11" t="s">
        <v>816</v>
      </c>
      <c r="I153" s="14">
        <f t="shared" si="8"/>
        <v>0.24</v>
      </c>
      <c r="J153" s="14">
        <v>0.96</v>
      </c>
      <c r="K153" s="109">
        <f t="shared" si="9"/>
        <v>33.6</v>
      </c>
      <c r="L153" s="115"/>
    </row>
    <row r="154" spans="1:37" ht="24" customHeight="1">
      <c r="A154" s="114"/>
      <c r="B154" s="107">
        <f>'Tax Invoice'!D150</f>
        <v>1</v>
      </c>
      <c r="C154" s="10" t="s">
        <v>817</v>
      </c>
      <c r="D154" s="10" t="s">
        <v>817</v>
      </c>
      <c r="E154" s="118" t="s">
        <v>23</v>
      </c>
      <c r="F154" s="156" t="s">
        <v>210</v>
      </c>
      <c r="G154" s="157"/>
      <c r="H154" s="11" t="s">
        <v>818</v>
      </c>
      <c r="I154" s="14">
        <f t="shared" si="8"/>
        <v>0.18000000000000002</v>
      </c>
      <c r="J154" s="14">
        <v>0.7</v>
      </c>
      <c r="K154" s="109">
        <f t="shared" si="9"/>
        <v>0.18000000000000002</v>
      </c>
      <c r="L154" s="115"/>
    </row>
    <row r="155" spans="1:37" ht="24" customHeight="1">
      <c r="A155" s="114"/>
      <c r="B155" s="107">
        <f>'Tax Invoice'!D151</f>
        <v>1</v>
      </c>
      <c r="C155" s="10" t="s">
        <v>817</v>
      </c>
      <c r="D155" s="10" t="s">
        <v>817</v>
      </c>
      <c r="E155" s="118" t="s">
        <v>23</v>
      </c>
      <c r="F155" s="156" t="s">
        <v>263</v>
      </c>
      <c r="G155" s="157"/>
      <c r="H155" s="11" t="s">
        <v>818</v>
      </c>
      <c r="I155" s="14">
        <f t="shared" si="8"/>
        <v>0.18000000000000002</v>
      </c>
      <c r="J155" s="14">
        <v>0.7</v>
      </c>
      <c r="K155" s="109">
        <f t="shared" si="9"/>
        <v>0.18000000000000002</v>
      </c>
      <c r="L155" s="115"/>
    </row>
    <row r="156" spans="1:37" ht="24" customHeight="1">
      <c r="A156" s="114"/>
      <c r="B156" s="107">
        <f>'Tax Invoice'!D152</f>
        <v>1</v>
      </c>
      <c r="C156" s="10" t="s">
        <v>817</v>
      </c>
      <c r="D156" s="10" t="s">
        <v>817</v>
      </c>
      <c r="E156" s="118" t="s">
        <v>23</v>
      </c>
      <c r="F156" s="156" t="s">
        <v>265</v>
      </c>
      <c r="G156" s="157"/>
      <c r="H156" s="11" t="s">
        <v>818</v>
      </c>
      <c r="I156" s="14">
        <f t="shared" si="8"/>
        <v>0.18000000000000002</v>
      </c>
      <c r="J156" s="14">
        <v>0.7</v>
      </c>
      <c r="K156" s="109">
        <f t="shared" si="9"/>
        <v>0.18000000000000002</v>
      </c>
      <c r="L156" s="115"/>
    </row>
    <row r="157" spans="1:37" ht="24" customHeight="1">
      <c r="A157" s="114"/>
      <c r="B157" s="107">
        <f>'Tax Invoice'!D153</f>
        <v>1</v>
      </c>
      <c r="C157" s="10" t="s">
        <v>817</v>
      </c>
      <c r="D157" s="10" t="s">
        <v>817</v>
      </c>
      <c r="E157" s="118" t="s">
        <v>23</v>
      </c>
      <c r="F157" s="156" t="s">
        <v>266</v>
      </c>
      <c r="G157" s="157"/>
      <c r="H157" s="11" t="s">
        <v>818</v>
      </c>
      <c r="I157" s="14">
        <f t="shared" si="8"/>
        <v>0.18000000000000002</v>
      </c>
      <c r="J157" s="14">
        <v>0.7</v>
      </c>
      <c r="K157" s="109">
        <f t="shared" si="9"/>
        <v>0.18000000000000002</v>
      </c>
      <c r="L157" s="115"/>
    </row>
    <row r="158" spans="1:37" ht="24" customHeight="1" thickBot="1">
      <c r="A158" s="114"/>
      <c r="B158" s="108">
        <f>'Tax Invoice'!D154</f>
        <v>1</v>
      </c>
      <c r="C158" s="12" t="s">
        <v>817</v>
      </c>
      <c r="D158" s="12" t="s">
        <v>817</v>
      </c>
      <c r="E158" s="119" t="s">
        <v>23</v>
      </c>
      <c r="F158" s="158" t="s">
        <v>310</v>
      </c>
      <c r="G158" s="159"/>
      <c r="H158" s="13" t="s">
        <v>818</v>
      </c>
      <c r="I158" s="15">
        <f t="shared" si="8"/>
        <v>0.18000000000000002</v>
      </c>
      <c r="J158" s="15">
        <v>0.7</v>
      </c>
      <c r="K158" s="110">
        <f t="shared" si="9"/>
        <v>0.18000000000000002</v>
      </c>
      <c r="L158" s="115"/>
    </row>
    <row r="159" spans="1:37" s="2" customFormat="1" ht="16.5" thickTop="1" thickBot="1">
      <c r="A159" s="114"/>
      <c r="B159" s="140"/>
      <c r="C159" s="141"/>
      <c r="D159" s="141"/>
      <c r="E159" s="141"/>
      <c r="F159" s="162"/>
      <c r="G159" s="162"/>
      <c r="H159" s="142" t="s">
        <v>876</v>
      </c>
      <c r="I159" s="141"/>
      <c r="J159" s="141"/>
      <c r="K159" s="143"/>
      <c r="L159" s="115"/>
      <c r="N159"/>
      <c r="O159"/>
      <c r="P159"/>
      <c r="Q159"/>
      <c r="R159"/>
      <c r="S159"/>
      <c r="T159"/>
      <c r="U159"/>
      <c r="V159"/>
      <c r="W159"/>
      <c r="X159"/>
      <c r="Y159"/>
      <c r="Z159"/>
      <c r="AA159"/>
      <c r="AB159"/>
      <c r="AC159"/>
      <c r="AD159"/>
      <c r="AE159"/>
      <c r="AF159"/>
      <c r="AG159"/>
      <c r="AH159"/>
      <c r="AI159"/>
      <c r="AJ159"/>
      <c r="AK159"/>
    </row>
    <row r="160" spans="1:37" s="2" customFormat="1" ht="12.75" customHeight="1" thickTop="1">
      <c r="A160" s="114"/>
      <c r="B160" s="107">
        <v>10</v>
      </c>
      <c r="C160" s="10" t="s">
        <v>845</v>
      </c>
      <c r="D160" s="118" t="s">
        <v>845</v>
      </c>
      <c r="E160" s="118" t="s">
        <v>863</v>
      </c>
      <c r="F160" s="174" t="s">
        <v>873</v>
      </c>
      <c r="G160" s="175"/>
      <c r="H160" s="11" t="s">
        <v>854</v>
      </c>
      <c r="I160" s="14">
        <f t="shared" si="8"/>
        <v>0.11</v>
      </c>
      <c r="J160" s="14">
        <v>0.42515200000000003</v>
      </c>
      <c r="K160" s="109">
        <f t="shared" ref="K160:K189" si="10">I160*B160</f>
        <v>1.1000000000000001</v>
      </c>
      <c r="L160" s="115"/>
      <c r="N160"/>
      <c r="O160"/>
      <c r="P160"/>
      <c r="Q160"/>
      <c r="R160"/>
      <c r="S160"/>
      <c r="T160"/>
      <c r="U160"/>
      <c r="V160"/>
      <c r="W160"/>
      <c r="X160"/>
      <c r="Y160"/>
      <c r="Z160"/>
      <c r="AA160"/>
      <c r="AB160"/>
      <c r="AC160"/>
      <c r="AD160"/>
      <c r="AE160"/>
      <c r="AF160"/>
      <c r="AG160"/>
      <c r="AH160"/>
      <c r="AI160"/>
      <c r="AJ160"/>
      <c r="AK160"/>
    </row>
    <row r="161" spans="1:37" s="2" customFormat="1" ht="12.75" customHeight="1">
      <c r="A161" s="114"/>
      <c r="B161" s="107">
        <v>90</v>
      </c>
      <c r="C161" s="10" t="s">
        <v>845</v>
      </c>
      <c r="D161" s="118" t="s">
        <v>845</v>
      </c>
      <c r="E161" s="118" t="s">
        <v>864</v>
      </c>
      <c r="F161" s="174" t="s">
        <v>873</v>
      </c>
      <c r="G161" s="175"/>
      <c r="H161" s="11" t="s">
        <v>854</v>
      </c>
      <c r="I161" s="14">
        <f t="shared" si="8"/>
        <v>0.11</v>
      </c>
      <c r="J161" s="14">
        <v>0.42515200000000003</v>
      </c>
      <c r="K161" s="109">
        <f t="shared" si="10"/>
        <v>9.9</v>
      </c>
      <c r="L161" s="115"/>
      <c r="N161"/>
      <c r="O161"/>
      <c r="P161"/>
      <c r="Q161"/>
      <c r="R161"/>
      <c r="S161"/>
      <c r="T161"/>
      <c r="U161"/>
      <c r="V161"/>
      <c r="W161"/>
      <c r="X161"/>
      <c r="Y161"/>
      <c r="Z161"/>
      <c r="AA161"/>
      <c r="AB161"/>
      <c r="AC161"/>
      <c r="AD161"/>
      <c r="AE161"/>
      <c r="AF161"/>
      <c r="AG161"/>
      <c r="AH161"/>
      <c r="AI161"/>
      <c r="AJ161"/>
      <c r="AK161"/>
    </row>
    <row r="162" spans="1:37" s="2" customFormat="1" ht="12.75" customHeight="1">
      <c r="A162" s="114"/>
      <c r="B162" s="107">
        <v>15</v>
      </c>
      <c r="C162" s="10" t="s">
        <v>845</v>
      </c>
      <c r="D162" s="118" t="s">
        <v>845</v>
      </c>
      <c r="E162" s="118" t="s">
        <v>865</v>
      </c>
      <c r="F162" s="174" t="s">
        <v>873</v>
      </c>
      <c r="G162" s="175"/>
      <c r="H162" s="11" t="s">
        <v>854</v>
      </c>
      <c r="I162" s="14">
        <f t="shared" si="8"/>
        <v>0.11</v>
      </c>
      <c r="J162" s="14">
        <v>0.42515200000000003</v>
      </c>
      <c r="K162" s="109">
        <f t="shared" si="10"/>
        <v>1.65</v>
      </c>
      <c r="L162" s="115"/>
      <c r="N162"/>
      <c r="O162"/>
      <c r="P162"/>
      <c r="Q162"/>
      <c r="R162"/>
      <c r="S162"/>
      <c r="T162"/>
      <c r="U162"/>
      <c r="V162"/>
      <c r="W162"/>
      <c r="X162"/>
      <c r="Y162"/>
      <c r="Z162"/>
      <c r="AA162"/>
      <c r="AB162"/>
      <c r="AC162"/>
      <c r="AD162"/>
      <c r="AE162"/>
      <c r="AF162"/>
      <c r="AG162"/>
      <c r="AH162"/>
      <c r="AI162"/>
      <c r="AJ162"/>
      <c r="AK162"/>
    </row>
    <row r="163" spans="1:37" s="2" customFormat="1" ht="12.75" customHeight="1">
      <c r="A163" s="114"/>
      <c r="B163" s="107">
        <v>35</v>
      </c>
      <c r="C163" s="10" t="s">
        <v>845</v>
      </c>
      <c r="D163" s="118" t="s">
        <v>845</v>
      </c>
      <c r="E163" s="118" t="s">
        <v>866</v>
      </c>
      <c r="F163" s="174" t="s">
        <v>873</v>
      </c>
      <c r="G163" s="175"/>
      <c r="H163" s="11" t="s">
        <v>854</v>
      </c>
      <c r="I163" s="14">
        <f t="shared" si="8"/>
        <v>0.11</v>
      </c>
      <c r="J163" s="14">
        <v>0.42515200000000003</v>
      </c>
      <c r="K163" s="109">
        <f t="shared" si="10"/>
        <v>3.85</v>
      </c>
      <c r="L163" s="115"/>
      <c r="N163"/>
      <c r="O163"/>
      <c r="P163"/>
      <c r="Q163"/>
      <c r="R163"/>
      <c r="S163"/>
      <c r="T163"/>
      <c r="U163"/>
      <c r="V163"/>
      <c r="W163"/>
      <c r="X163"/>
      <c r="Y163"/>
      <c r="Z163"/>
      <c r="AA163"/>
      <c r="AB163"/>
      <c r="AC163"/>
      <c r="AD163"/>
      <c r="AE163"/>
      <c r="AF163"/>
      <c r="AG163"/>
      <c r="AH163"/>
      <c r="AI163"/>
      <c r="AJ163"/>
      <c r="AK163"/>
    </row>
    <row r="164" spans="1:37" s="2" customFormat="1">
      <c r="A164" s="114"/>
      <c r="B164" s="107">
        <v>15</v>
      </c>
      <c r="C164" s="10" t="s">
        <v>845</v>
      </c>
      <c r="D164" s="118" t="s">
        <v>845</v>
      </c>
      <c r="E164" s="118" t="s">
        <v>867</v>
      </c>
      <c r="F164" s="174" t="s">
        <v>873</v>
      </c>
      <c r="G164" s="175"/>
      <c r="H164" s="11" t="s">
        <v>854</v>
      </c>
      <c r="I164" s="14">
        <f t="shared" si="8"/>
        <v>0.11</v>
      </c>
      <c r="J164" s="14">
        <v>0.42515200000000003</v>
      </c>
      <c r="K164" s="109">
        <f t="shared" si="10"/>
        <v>1.65</v>
      </c>
      <c r="L164" s="115"/>
      <c r="N164"/>
      <c r="O164"/>
      <c r="P164"/>
      <c r="Q164"/>
      <c r="R164"/>
      <c r="S164"/>
      <c r="T164"/>
      <c r="U164"/>
      <c r="V164"/>
      <c r="W164"/>
      <c r="X164"/>
      <c r="Y164"/>
      <c r="Z164"/>
      <c r="AA164"/>
      <c r="AB164"/>
      <c r="AC164"/>
      <c r="AD164"/>
      <c r="AE164"/>
      <c r="AF164"/>
      <c r="AG164"/>
      <c r="AH164"/>
      <c r="AI164"/>
      <c r="AJ164"/>
      <c r="AK164"/>
    </row>
    <row r="165" spans="1:37" s="2" customFormat="1" ht="24" customHeight="1">
      <c r="A165" s="114"/>
      <c r="B165" s="107">
        <v>35</v>
      </c>
      <c r="C165" s="10" t="s">
        <v>846</v>
      </c>
      <c r="D165" s="118" t="s">
        <v>846</v>
      </c>
      <c r="E165" s="118" t="s">
        <v>868</v>
      </c>
      <c r="F165" s="174" t="s">
        <v>873</v>
      </c>
      <c r="G165" s="175"/>
      <c r="H165" s="11" t="s">
        <v>855</v>
      </c>
      <c r="I165" s="14">
        <f t="shared" si="8"/>
        <v>0.21000000000000002</v>
      </c>
      <c r="J165" s="14">
        <v>0.80124799999999996</v>
      </c>
      <c r="K165" s="109">
        <f t="shared" si="10"/>
        <v>7.3500000000000005</v>
      </c>
      <c r="L165" s="115"/>
      <c r="M165"/>
      <c r="N165"/>
      <c r="O165"/>
      <c r="P165"/>
      <c r="Q165"/>
      <c r="R165"/>
      <c r="S165"/>
      <c r="T165"/>
      <c r="U165"/>
      <c r="V165"/>
      <c r="W165"/>
      <c r="X165"/>
      <c r="Y165"/>
      <c r="Z165"/>
      <c r="AA165"/>
      <c r="AB165"/>
      <c r="AC165"/>
      <c r="AD165"/>
      <c r="AE165"/>
      <c r="AF165"/>
      <c r="AG165"/>
      <c r="AH165"/>
      <c r="AI165"/>
      <c r="AJ165"/>
      <c r="AK165"/>
    </row>
    <row r="166" spans="1:37" s="2" customFormat="1" ht="24" customHeight="1">
      <c r="A166" s="114"/>
      <c r="B166" s="107">
        <v>25</v>
      </c>
      <c r="C166" s="10" t="s">
        <v>846</v>
      </c>
      <c r="D166" s="118" t="s">
        <v>846</v>
      </c>
      <c r="E166" s="118" t="s">
        <v>869</v>
      </c>
      <c r="F166" s="174" t="s">
        <v>873</v>
      </c>
      <c r="G166" s="175"/>
      <c r="H166" s="11" t="s">
        <v>855</v>
      </c>
      <c r="I166" s="14">
        <f t="shared" si="8"/>
        <v>0.21000000000000002</v>
      </c>
      <c r="J166" s="14">
        <v>0.80124799999999996</v>
      </c>
      <c r="K166" s="109">
        <f t="shared" si="10"/>
        <v>5.2500000000000009</v>
      </c>
      <c r="L166" s="115"/>
      <c r="M166"/>
      <c r="N166"/>
      <c r="O166"/>
      <c r="P166"/>
      <c r="Q166"/>
      <c r="R166"/>
      <c r="S166"/>
      <c r="T166"/>
      <c r="U166"/>
      <c r="V166"/>
      <c r="W166"/>
      <c r="X166"/>
      <c r="Y166"/>
      <c r="Z166"/>
      <c r="AA166"/>
      <c r="AB166"/>
      <c r="AC166"/>
      <c r="AD166"/>
      <c r="AE166"/>
      <c r="AF166"/>
      <c r="AG166"/>
      <c r="AH166"/>
      <c r="AI166"/>
      <c r="AJ166"/>
      <c r="AK166"/>
    </row>
    <row r="167" spans="1:37" s="2" customFormat="1" ht="24" customHeight="1">
      <c r="A167" s="114"/>
      <c r="B167" s="107">
        <v>15</v>
      </c>
      <c r="C167" s="10" t="s">
        <v>846</v>
      </c>
      <c r="D167" s="118" t="s">
        <v>846</v>
      </c>
      <c r="E167" s="118" t="s">
        <v>867</v>
      </c>
      <c r="F167" s="174" t="s">
        <v>873</v>
      </c>
      <c r="G167" s="175"/>
      <c r="H167" s="11" t="s">
        <v>855</v>
      </c>
      <c r="I167" s="14">
        <f t="shared" si="8"/>
        <v>0.21000000000000002</v>
      </c>
      <c r="J167" s="14">
        <v>0.80124799999999996</v>
      </c>
      <c r="K167" s="109">
        <f t="shared" si="10"/>
        <v>3.1500000000000004</v>
      </c>
      <c r="L167" s="115"/>
      <c r="M167"/>
      <c r="N167"/>
      <c r="O167"/>
      <c r="P167"/>
      <c r="Q167"/>
      <c r="R167"/>
      <c r="S167"/>
      <c r="T167"/>
      <c r="U167"/>
      <c r="V167"/>
      <c r="W167"/>
      <c r="X167"/>
      <c r="Y167"/>
      <c r="Z167"/>
      <c r="AA167"/>
      <c r="AB167"/>
      <c r="AC167"/>
      <c r="AD167"/>
      <c r="AE167"/>
      <c r="AF167"/>
      <c r="AG167"/>
      <c r="AH167"/>
      <c r="AI167"/>
      <c r="AJ167"/>
      <c r="AK167"/>
    </row>
    <row r="168" spans="1:37" s="2" customFormat="1" ht="24" customHeight="1">
      <c r="A168" s="114"/>
      <c r="B168" s="107">
        <v>35</v>
      </c>
      <c r="C168" s="10" t="s">
        <v>846</v>
      </c>
      <c r="D168" s="118" t="s">
        <v>846</v>
      </c>
      <c r="E168" s="118" t="s">
        <v>864</v>
      </c>
      <c r="F168" s="174" t="s">
        <v>873</v>
      </c>
      <c r="G168" s="175"/>
      <c r="H168" s="11" t="s">
        <v>855</v>
      </c>
      <c r="I168" s="14">
        <f t="shared" si="8"/>
        <v>0.21000000000000002</v>
      </c>
      <c r="J168" s="14">
        <v>0.80124799999999996</v>
      </c>
      <c r="K168" s="109">
        <f t="shared" si="10"/>
        <v>7.3500000000000005</v>
      </c>
      <c r="L168" s="115"/>
      <c r="M168"/>
      <c r="N168"/>
      <c r="O168"/>
      <c r="P168"/>
      <c r="Q168"/>
      <c r="R168"/>
      <c r="S168"/>
      <c r="T168"/>
      <c r="U168"/>
      <c r="V168"/>
      <c r="W168"/>
      <c r="X168"/>
      <c r="Y168"/>
      <c r="Z168"/>
      <c r="AA168"/>
      <c r="AB168"/>
      <c r="AC168"/>
      <c r="AD168"/>
      <c r="AE168"/>
      <c r="AF168"/>
      <c r="AG168"/>
      <c r="AH168"/>
      <c r="AI168"/>
      <c r="AJ168"/>
      <c r="AK168"/>
    </row>
    <row r="169" spans="1:37" s="2" customFormat="1" ht="24" customHeight="1">
      <c r="A169" s="114"/>
      <c r="B169" s="107">
        <v>20</v>
      </c>
      <c r="C169" s="10" t="s">
        <v>846</v>
      </c>
      <c r="D169" s="118" t="s">
        <v>846</v>
      </c>
      <c r="E169" s="118" t="s">
        <v>866</v>
      </c>
      <c r="F169" s="174" t="s">
        <v>873</v>
      </c>
      <c r="G169" s="175"/>
      <c r="H169" s="11" t="s">
        <v>855</v>
      </c>
      <c r="I169" s="14">
        <f t="shared" si="8"/>
        <v>0.21000000000000002</v>
      </c>
      <c r="J169" s="14">
        <v>0.80124799999999996</v>
      </c>
      <c r="K169" s="109">
        <f t="shared" si="10"/>
        <v>4.2</v>
      </c>
      <c r="L169" s="115"/>
      <c r="M169"/>
      <c r="N169"/>
      <c r="O169"/>
      <c r="P169"/>
      <c r="Q169"/>
      <c r="R169"/>
      <c r="S169"/>
      <c r="T169"/>
      <c r="U169"/>
      <c r="V169"/>
      <c r="W169"/>
      <c r="X169"/>
      <c r="Y169"/>
      <c r="Z169"/>
      <c r="AA169"/>
      <c r="AB169"/>
      <c r="AC169"/>
      <c r="AD169"/>
      <c r="AE169"/>
      <c r="AF169"/>
      <c r="AG169"/>
      <c r="AH169"/>
      <c r="AI169"/>
      <c r="AJ169"/>
      <c r="AK169"/>
    </row>
    <row r="170" spans="1:37" s="2" customFormat="1" ht="24">
      <c r="A170" s="114"/>
      <c r="B170" s="107">
        <v>20</v>
      </c>
      <c r="C170" s="10" t="s">
        <v>847</v>
      </c>
      <c r="D170" s="118" t="s">
        <v>847</v>
      </c>
      <c r="E170" s="118" t="s">
        <v>870</v>
      </c>
      <c r="F170" s="174"/>
      <c r="G170" s="175"/>
      <c r="H170" s="11" t="s">
        <v>856</v>
      </c>
      <c r="I170" s="14">
        <f t="shared" si="8"/>
        <v>9.9999999999999992E-2</v>
      </c>
      <c r="J170" s="14">
        <v>0.39244799999999996</v>
      </c>
      <c r="K170" s="109">
        <f t="shared" si="10"/>
        <v>1.9999999999999998</v>
      </c>
      <c r="L170" s="115"/>
      <c r="M170"/>
      <c r="N170"/>
      <c r="O170"/>
      <c r="P170"/>
      <c r="Q170"/>
      <c r="R170"/>
      <c r="S170"/>
      <c r="T170"/>
      <c r="U170"/>
      <c r="V170"/>
      <c r="W170"/>
      <c r="X170"/>
      <c r="Y170"/>
      <c r="Z170"/>
      <c r="AA170"/>
      <c r="AB170"/>
      <c r="AC170"/>
      <c r="AD170"/>
      <c r="AE170"/>
      <c r="AF170"/>
      <c r="AG170"/>
      <c r="AH170"/>
      <c r="AI170"/>
      <c r="AJ170"/>
      <c r="AK170"/>
    </row>
    <row r="171" spans="1:37" s="2" customFormat="1" ht="24">
      <c r="A171" s="114"/>
      <c r="B171" s="107">
        <v>35</v>
      </c>
      <c r="C171" s="10" t="s">
        <v>847</v>
      </c>
      <c r="D171" s="118" t="s">
        <v>847</v>
      </c>
      <c r="E171" s="118" t="s">
        <v>864</v>
      </c>
      <c r="F171" s="174"/>
      <c r="G171" s="175"/>
      <c r="H171" s="11" t="s">
        <v>856</v>
      </c>
      <c r="I171" s="14">
        <f t="shared" si="8"/>
        <v>9.9999999999999992E-2</v>
      </c>
      <c r="J171" s="14">
        <v>0.39244799999999996</v>
      </c>
      <c r="K171" s="109">
        <f t="shared" si="10"/>
        <v>3.4999999999999996</v>
      </c>
      <c r="L171" s="115"/>
      <c r="M171"/>
      <c r="N171"/>
      <c r="O171"/>
      <c r="P171"/>
      <c r="Q171"/>
      <c r="R171"/>
      <c r="S171"/>
      <c r="T171"/>
      <c r="U171"/>
      <c r="V171"/>
      <c r="W171"/>
      <c r="X171"/>
      <c r="Y171"/>
      <c r="Z171"/>
      <c r="AA171"/>
      <c r="AB171"/>
      <c r="AC171"/>
      <c r="AD171"/>
      <c r="AE171"/>
      <c r="AF171"/>
      <c r="AG171"/>
      <c r="AH171"/>
      <c r="AI171"/>
      <c r="AJ171"/>
      <c r="AK171"/>
    </row>
    <row r="172" spans="1:37" s="2" customFormat="1" ht="24">
      <c r="A172" s="114"/>
      <c r="B172" s="107">
        <v>10</v>
      </c>
      <c r="C172" s="10" t="s">
        <v>847</v>
      </c>
      <c r="D172" s="118" t="s">
        <v>847</v>
      </c>
      <c r="E172" s="118" t="s">
        <v>871</v>
      </c>
      <c r="F172" s="174"/>
      <c r="G172" s="175"/>
      <c r="H172" s="11" t="s">
        <v>856</v>
      </c>
      <c r="I172" s="14">
        <f t="shared" si="8"/>
        <v>9.9999999999999992E-2</v>
      </c>
      <c r="J172" s="14">
        <v>0.39244799999999996</v>
      </c>
      <c r="K172" s="109">
        <f t="shared" si="10"/>
        <v>0.99999999999999989</v>
      </c>
      <c r="L172" s="115"/>
      <c r="M172"/>
      <c r="N172"/>
      <c r="O172"/>
      <c r="P172"/>
      <c r="Q172"/>
      <c r="R172"/>
      <c r="S172"/>
      <c r="T172"/>
      <c r="U172"/>
      <c r="V172"/>
      <c r="W172"/>
      <c r="X172"/>
      <c r="Y172"/>
      <c r="Z172"/>
      <c r="AA172"/>
      <c r="AB172"/>
      <c r="AC172"/>
      <c r="AD172"/>
      <c r="AE172"/>
      <c r="AF172"/>
      <c r="AG172"/>
      <c r="AH172"/>
      <c r="AI172"/>
      <c r="AJ172"/>
      <c r="AK172"/>
    </row>
    <row r="173" spans="1:37" s="2" customFormat="1" ht="24">
      <c r="A173" s="114"/>
      <c r="B173" s="107">
        <v>25</v>
      </c>
      <c r="C173" s="10" t="s">
        <v>847</v>
      </c>
      <c r="D173" s="118" t="s">
        <v>847</v>
      </c>
      <c r="E173" s="118" t="s">
        <v>872</v>
      </c>
      <c r="F173" s="174"/>
      <c r="G173" s="175"/>
      <c r="H173" s="11" t="s">
        <v>856</v>
      </c>
      <c r="I173" s="14">
        <f t="shared" si="8"/>
        <v>9.9999999999999992E-2</v>
      </c>
      <c r="J173" s="14">
        <v>0.39244799999999996</v>
      </c>
      <c r="K173" s="109">
        <f t="shared" si="10"/>
        <v>2.5</v>
      </c>
      <c r="L173" s="115"/>
      <c r="M173"/>
      <c r="N173"/>
      <c r="O173"/>
      <c r="P173"/>
      <c r="Q173"/>
      <c r="R173"/>
      <c r="S173"/>
      <c r="T173"/>
      <c r="U173"/>
      <c r="V173"/>
      <c r="W173"/>
      <c r="X173"/>
      <c r="Y173"/>
      <c r="Z173"/>
      <c r="AA173"/>
      <c r="AB173"/>
      <c r="AC173"/>
      <c r="AD173"/>
      <c r="AE173"/>
      <c r="AF173"/>
      <c r="AG173"/>
      <c r="AH173"/>
      <c r="AI173"/>
      <c r="AJ173"/>
      <c r="AK173"/>
    </row>
    <row r="174" spans="1:37" s="2" customFormat="1" ht="24">
      <c r="A174" s="114"/>
      <c r="B174" s="107">
        <v>40</v>
      </c>
      <c r="C174" s="10" t="s">
        <v>847</v>
      </c>
      <c r="D174" s="118" t="s">
        <v>847</v>
      </c>
      <c r="E174" s="118" t="s">
        <v>866</v>
      </c>
      <c r="F174" s="174"/>
      <c r="G174" s="175"/>
      <c r="H174" s="11" t="s">
        <v>856</v>
      </c>
      <c r="I174" s="14">
        <f t="shared" si="8"/>
        <v>9.9999999999999992E-2</v>
      </c>
      <c r="J174" s="14">
        <v>0.39244799999999996</v>
      </c>
      <c r="K174" s="109">
        <f t="shared" si="10"/>
        <v>3.9999999999999996</v>
      </c>
      <c r="L174" s="115"/>
      <c r="M174"/>
      <c r="N174"/>
      <c r="O174"/>
      <c r="P174"/>
      <c r="Q174"/>
      <c r="R174"/>
      <c r="S174"/>
      <c r="T174"/>
      <c r="U174"/>
      <c r="V174"/>
      <c r="W174"/>
      <c r="X174"/>
      <c r="Y174"/>
      <c r="Z174"/>
      <c r="AA174"/>
      <c r="AB174"/>
      <c r="AC174"/>
      <c r="AD174"/>
      <c r="AE174"/>
      <c r="AF174"/>
      <c r="AG174"/>
      <c r="AH174"/>
      <c r="AI174"/>
      <c r="AJ174"/>
      <c r="AK174"/>
    </row>
    <row r="175" spans="1:37" s="2" customFormat="1" ht="24">
      <c r="A175" s="114"/>
      <c r="B175" s="107">
        <v>20</v>
      </c>
      <c r="C175" s="10" t="s">
        <v>848</v>
      </c>
      <c r="D175" s="118" t="s">
        <v>848</v>
      </c>
      <c r="E175" s="118" t="s">
        <v>870</v>
      </c>
      <c r="F175" s="174"/>
      <c r="G175" s="175"/>
      <c r="H175" s="11" t="s">
        <v>857</v>
      </c>
      <c r="I175" s="14">
        <f t="shared" si="8"/>
        <v>0.26</v>
      </c>
      <c r="J175" s="14">
        <v>1.0138240000000001</v>
      </c>
      <c r="K175" s="109">
        <f t="shared" si="10"/>
        <v>5.2</v>
      </c>
      <c r="L175" s="115"/>
      <c r="M175"/>
      <c r="N175"/>
      <c r="O175"/>
      <c r="P175"/>
      <c r="Q175"/>
      <c r="R175"/>
      <c r="S175"/>
      <c r="T175"/>
      <c r="U175"/>
      <c r="V175"/>
      <c r="W175"/>
      <c r="X175"/>
      <c r="Y175"/>
      <c r="Z175"/>
      <c r="AA175"/>
      <c r="AB175"/>
      <c r="AC175"/>
      <c r="AD175"/>
      <c r="AE175"/>
      <c r="AF175"/>
      <c r="AG175"/>
      <c r="AH175"/>
      <c r="AI175"/>
      <c r="AJ175"/>
      <c r="AK175"/>
    </row>
    <row r="176" spans="1:37" s="2" customFormat="1" ht="24">
      <c r="A176" s="114"/>
      <c r="B176" s="107">
        <v>20</v>
      </c>
      <c r="C176" s="10" t="s">
        <v>848</v>
      </c>
      <c r="D176" s="118" t="s">
        <v>848</v>
      </c>
      <c r="E176" s="118" t="s">
        <v>868</v>
      </c>
      <c r="F176" s="174"/>
      <c r="G176" s="175"/>
      <c r="H176" s="11" t="s">
        <v>857</v>
      </c>
      <c r="I176" s="14">
        <f t="shared" si="8"/>
        <v>0.26</v>
      </c>
      <c r="J176" s="14">
        <v>1.0138240000000001</v>
      </c>
      <c r="K176" s="109">
        <f t="shared" si="10"/>
        <v>5.2</v>
      </c>
      <c r="L176" s="115"/>
      <c r="M176"/>
      <c r="N176"/>
      <c r="O176"/>
      <c r="P176"/>
      <c r="Q176"/>
      <c r="R176"/>
      <c r="S176"/>
      <c r="T176"/>
      <c r="U176"/>
      <c r="V176"/>
      <c r="W176"/>
      <c r="X176"/>
      <c r="Y176"/>
      <c r="Z176"/>
      <c r="AA176"/>
      <c r="AB176"/>
      <c r="AC176"/>
      <c r="AD176"/>
      <c r="AE176"/>
      <c r="AF176"/>
      <c r="AG176"/>
      <c r="AH176"/>
      <c r="AI176"/>
      <c r="AJ176"/>
      <c r="AK176"/>
    </row>
    <row r="177" spans="1:37" s="2" customFormat="1" ht="24">
      <c r="A177" s="114"/>
      <c r="B177" s="107">
        <v>30</v>
      </c>
      <c r="C177" s="10" t="s">
        <v>848</v>
      </c>
      <c r="D177" s="118" t="s">
        <v>848</v>
      </c>
      <c r="E177" s="118" t="s">
        <v>864</v>
      </c>
      <c r="F177" s="174"/>
      <c r="G177" s="175"/>
      <c r="H177" s="11" t="s">
        <v>857</v>
      </c>
      <c r="I177" s="14">
        <f t="shared" si="8"/>
        <v>0.26</v>
      </c>
      <c r="J177" s="14">
        <v>1.0138240000000001</v>
      </c>
      <c r="K177" s="109">
        <f t="shared" si="10"/>
        <v>7.8000000000000007</v>
      </c>
      <c r="L177" s="115"/>
      <c r="M177"/>
      <c r="N177"/>
      <c r="O177"/>
      <c r="P177"/>
      <c r="Q177"/>
      <c r="R177"/>
      <c r="S177"/>
      <c r="T177"/>
      <c r="U177"/>
      <c r="V177"/>
      <c r="W177"/>
      <c r="X177"/>
      <c r="Y177"/>
      <c r="Z177"/>
      <c r="AA177"/>
      <c r="AB177"/>
      <c r="AC177"/>
      <c r="AD177"/>
      <c r="AE177"/>
      <c r="AF177"/>
      <c r="AG177"/>
      <c r="AH177"/>
      <c r="AI177"/>
      <c r="AJ177"/>
      <c r="AK177"/>
    </row>
    <row r="178" spans="1:37" s="2" customFormat="1" ht="24">
      <c r="A178" s="114"/>
      <c r="B178" s="107">
        <v>52</v>
      </c>
      <c r="C178" s="10" t="s">
        <v>849</v>
      </c>
      <c r="D178" s="118" t="s">
        <v>849</v>
      </c>
      <c r="E178" s="118" t="s">
        <v>864</v>
      </c>
      <c r="F178" s="174" t="s">
        <v>873</v>
      </c>
      <c r="G178" s="175"/>
      <c r="H178" s="11" t="s">
        <v>858</v>
      </c>
      <c r="I178" s="14">
        <f t="shared" si="8"/>
        <v>0.23</v>
      </c>
      <c r="J178" s="14">
        <v>0.88300800000000002</v>
      </c>
      <c r="K178" s="109">
        <f t="shared" si="10"/>
        <v>11.96</v>
      </c>
      <c r="L178" s="115"/>
      <c r="M178"/>
      <c r="N178"/>
      <c r="O178"/>
      <c r="P178"/>
      <c r="Q178"/>
      <c r="R178"/>
      <c r="S178"/>
      <c r="T178"/>
      <c r="U178"/>
      <c r="V178"/>
      <c r="W178"/>
      <c r="X178"/>
      <c r="Y178"/>
      <c r="Z178"/>
      <c r="AA178"/>
      <c r="AB178"/>
      <c r="AC178"/>
      <c r="AD178"/>
      <c r="AE178"/>
      <c r="AF178"/>
      <c r="AG178"/>
      <c r="AH178"/>
      <c r="AI178"/>
      <c r="AJ178"/>
      <c r="AK178"/>
    </row>
    <row r="179" spans="1:37" s="2" customFormat="1" ht="24">
      <c r="A179" s="114"/>
      <c r="B179" s="107">
        <v>52</v>
      </c>
      <c r="C179" s="10" t="s">
        <v>849</v>
      </c>
      <c r="D179" s="118" t="s">
        <v>849</v>
      </c>
      <c r="E179" s="118" t="s">
        <v>866</v>
      </c>
      <c r="F179" s="174" t="s">
        <v>873</v>
      </c>
      <c r="G179" s="175"/>
      <c r="H179" s="11" t="s">
        <v>858</v>
      </c>
      <c r="I179" s="14">
        <f t="shared" si="8"/>
        <v>0.23</v>
      </c>
      <c r="J179" s="14">
        <v>0.88300800000000002</v>
      </c>
      <c r="K179" s="109">
        <f t="shared" si="10"/>
        <v>11.96</v>
      </c>
      <c r="L179" s="115"/>
      <c r="M179"/>
      <c r="N179"/>
      <c r="O179"/>
      <c r="P179"/>
      <c r="Q179"/>
      <c r="R179"/>
      <c r="S179"/>
      <c r="T179"/>
      <c r="U179"/>
      <c r="V179"/>
      <c r="W179"/>
      <c r="X179"/>
      <c r="Y179"/>
      <c r="Z179"/>
      <c r="AA179"/>
      <c r="AB179"/>
      <c r="AC179"/>
      <c r="AD179"/>
      <c r="AE179"/>
      <c r="AF179"/>
      <c r="AG179"/>
      <c r="AH179"/>
      <c r="AI179"/>
      <c r="AJ179"/>
      <c r="AK179"/>
    </row>
    <row r="180" spans="1:37" s="2" customFormat="1" ht="24">
      <c r="A180" s="114"/>
      <c r="B180" s="107">
        <v>20</v>
      </c>
      <c r="C180" s="10" t="s">
        <v>850</v>
      </c>
      <c r="D180" s="118" t="s">
        <v>850</v>
      </c>
      <c r="E180" s="118" t="s">
        <v>868</v>
      </c>
      <c r="F180" s="156"/>
      <c r="G180" s="157"/>
      <c r="H180" s="11" t="s">
        <v>859</v>
      </c>
      <c r="I180" s="14">
        <f t="shared" si="8"/>
        <v>0.26</v>
      </c>
      <c r="J180" s="14">
        <v>1.0138240000000001</v>
      </c>
      <c r="K180" s="109">
        <f t="shared" si="10"/>
        <v>5.2</v>
      </c>
      <c r="L180" s="115"/>
      <c r="M180"/>
      <c r="N180"/>
      <c r="O180"/>
      <c r="P180"/>
      <c r="Q180"/>
      <c r="R180"/>
      <c r="S180"/>
      <c r="T180"/>
      <c r="U180"/>
      <c r="V180"/>
      <c r="W180"/>
      <c r="X180"/>
      <c r="Y180"/>
      <c r="Z180"/>
      <c r="AA180"/>
      <c r="AB180"/>
      <c r="AC180"/>
      <c r="AD180"/>
      <c r="AE180"/>
      <c r="AF180"/>
      <c r="AG180"/>
      <c r="AH180"/>
      <c r="AI180"/>
      <c r="AJ180"/>
      <c r="AK180"/>
    </row>
    <row r="181" spans="1:37" s="2" customFormat="1" ht="24">
      <c r="A181" s="114"/>
      <c r="B181" s="107">
        <v>25</v>
      </c>
      <c r="C181" s="10" t="s">
        <v>850</v>
      </c>
      <c r="D181" s="118" t="s">
        <v>850</v>
      </c>
      <c r="E181" s="118" t="s">
        <v>870</v>
      </c>
      <c r="F181" s="156"/>
      <c r="G181" s="157"/>
      <c r="H181" s="11" t="s">
        <v>859</v>
      </c>
      <c r="I181" s="14">
        <f t="shared" si="8"/>
        <v>0.26</v>
      </c>
      <c r="J181" s="14">
        <v>1.0138240000000001</v>
      </c>
      <c r="K181" s="109">
        <f t="shared" si="10"/>
        <v>6.5</v>
      </c>
      <c r="L181" s="115"/>
      <c r="M181"/>
      <c r="N181"/>
      <c r="O181"/>
      <c r="P181"/>
      <c r="Q181"/>
      <c r="R181"/>
      <c r="S181"/>
      <c r="T181"/>
      <c r="U181"/>
      <c r="V181"/>
      <c r="W181"/>
      <c r="X181"/>
      <c r="Y181"/>
      <c r="Z181"/>
      <c r="AA181"/>
      <c r="AB181"/>
      <c r="AC181"/>
      <c r="AD181"/>
      <c r="AE181"/>
      <c r="AF181"/>
      <c r="AG181"/>
      <c r="AH181"/>
      <c r="AI181"/>
      <c r="AJ181"/>
      <c r="AK181"/>
    </row>
    <row r="182" spans="1:37" s="2" customFormat="1" ht="24">
      <c r="A182" s="114"/>
      <c r="B182" s="107">
        <v>20</v>
      </c>
      <c r="C182" s="10" t="s">
        <v>850</v>
      </c>
      <c r="D182" s="118" t="s">
        <v>850</v>
      </c>
      <c r="E182" s="118" t="s">
        <v>864</v>
      </c>
      <c r="F182" s="156"/>
      <c r="G182" s="157"/>
      <c r="H182" s="11" t="s">
        <v>859</v>
      </c>
      <c r="I182" s="14">
        <f t="shared" si="8"/>
        <v>0.26</v>
      </c>
      <c r="J182" s="14">
        <v>1.0138240000000001</v>
      </c>
      <c r="K182" s="109">
        <f t="shared" si="10"/>
        <v>5.2</v>
      </c>
      <c r="L182" s="115"/>
      <c r="M182"/>
      <c r="N182"/>
      <c r="O182"/>
      <c r="P182"/>
      <c r="Q182"/>
      <c r="R182"/>
      <c r="S182"/>
      <c r="T182"/>
      <c r="U182"/>
      <c r="V182"/>
      <c r="W182"/>
      <c r="X182"/>
      <c r="Y182"/>
      <c r="Z182"/>
      <c r="AA182"/>
      <c r="AB182"/>
      <c r="AC182"/>
      <c r="AD182"/>
      <c r="AE182"/>
      <c r="AF182"/>
      <c r="AG182"/>
      <c r="AH182"/>
      <c r="AI182"/>
      <c r="AJ182"/>
      <c r="AK182"/>
    </row>
    <row r="183" spans="1:37" s="2" customFormat="1" ht="36">
      <c r="A183" s="114"/>
      <c r="B183" s="107">
        <v>1</v>
      </c>
      <c r="C183" s="10" t="s">
        <v>851</v>
      </c>
      <c r="D183" s="118" t="s">
        <v>851</v>
      </c>
      <c r="E183" s="118"/>
      <c r="F183" s="156"/>
      <c r="G183" s="157"/>
      <c r="H183" s="11" t="s">
        <v>860</v>
      </c>
      <c r="I183" s="14">
        <f t="shared" si="8"/>
        <v>9.24</v>
      </c>
      <c r="J183" s="14">
        <v>36.939168000000002</v>
      </c>
      <c r="K183" s="109">
        <f t="shared" si="10"/>
        <v>9.24</v>
      </c>
      <c r="L183" s="115"/>
      <c r="M183"/>
      <c r="N183"/>
      <c r="O183"/>
      <c r="P183"/>
      <c r="Q183"/>
      <c r="R183"/>
      <c r="S183"/>
      <c r="T183"/>
      <c r="U183"/>
      <c r="V183"/>
      <c r="W183"/>
      <c r="X183"/>
      <c r="Y183"/>
      <c r="Z183"/>
      <c r="AA183"/>
      <c r="AB183"/>
      <c r="AC183"/>
      <c r="AD183"/>
      <c r="AE183"/>
      <c r="AF183"/>
      <c r="AG183"/>
      <c r="AH183"/>
      <c r="AI183"/>
      <c r="AJ183"/>
      <c r="AK183"/>
    </row>
    <row r="184" spans="1:37" s="2" customFormat="1" ht="36">
      <c r="A184" s="114"/>
      <c r="B184" s="107">
        <v>2</v>
      </c>
      <c r="C184" s="10" t="s">
        <v>852</v>
      </c>
      <c r="D184" s="118" t="s">
        <v>852</v>
      </c>
      <c r="E184" s="118"/>
      <c r="F184" s="156"/>
      <c r="G184" s="157"/>
      <c r="H184" s="11" t="s">
        <v>861</v>
      </c>
      <c r="I184" s="14">
        <f t="shared" si="8"/>
        <v>6.87</v>
      </c>
      <c r="J184" s="14">
        <v>27.455007999999999</v>
      </c>
      <c r="K184" s="109">
        <f t="shared" si="10"/>
        <v>13.74</v>
      </c>
      <c r="L184" s="115"/>
      <c r="M184"/>
      <c r="N184"/>
      <c r="O184"/>
      <c r="P184"/>
      <c r="Q184"/>
      <c r="R184"/>
      <c r="S184"/>
      <c r="T184"/>
      <c r="U184"/>
      <c r="V184"/>
      <c r="W184"/>
      <c r="X184"/>
      <c r="Y184"/>
      <c r="Z184"/>
      <c r="AA184"/>
      <c r="AB184"/>
      <c r="AC184"/>
      <c r="AD184"/>
      <c r="AE184"/>
      <c r="AF184"/>
      <c r="AG184"/>
      <c r="AH184"/>
      <c r="AI184"/>
      <c r="AJ184"/>
      <c r="AK184"/>
    </row>
    <row r="185" spans="1:37" s="2" customFormat="1" ht="24">
      <c r="A185" s="114"/>
      <c r="B185" s="107">
        <v>5</v>
      </c>
      <c r="C185" s="10" t="s">
        <v>853</v>
      </c>
      <c r="D185" s="118" t="s">
        <v>853</v>
      </c>
      <c r="E185" s="118" t="s">
        <v>870</v>
      </c>
      <c r="F185" s="156"/>
      <c r="G185" s="157"/>
      <c r="H185" s="11" t="s">
        <v>862</v>
      </c>
      <c r="I185" s="14">
        <f t="shared" si="8"/>
        <v>0.2</v>
      </c>
      <c r="J185" s="14">
        <v>0.768544</v>
      </c>
      <c r="K185" s="109">
        <f t="shared" si="10"/>
        <v>1</v>
      </c>
      <c r="L185" s="115"/>
      <c r="M185"/>
      <c r="N185"/>
      <c r="O185"/>
      <c r="P185"/>
      <c r="Q185"/>
      <c r="R185"/>
      <c r="S185"/>
      <c r="T185"/>
      <c r="U185"/>
      <c r="V185"/>
      <c r="W185"/>
      <c r="X185"/>
      <c r="Y185"/>
      <c r="Z185"/>
      <c r="AA185"/>
      <c r="AB185"/>
      <c r="AC185"/>
      <c r="AD185"/>
      <c r="AE185"/>
      <c r="AF185"/>
      <c r="AG185"/>
      <c r="AH185"/>
      <c r="AI185"/>
      <c r="AJ185"/>
      <c r="AK185"/>
    </row>
    <row r="186" spans="1:37" s="2" customFormat="1" ht="24">
      <c r="A186" s="114"/>
      <c r="B186" s="107">
        <v>45</v>
      </c>
      <c r="C186" s="10" t="s">
        <v>853</v>
      </c>
      <c r="D186" s="118" t="s">
        <v>853</v>
      </c>
      <c r="E186" s="118" t="s">
        <v>864</v>
      </c>
      <c r="F186" s="156"/>
      <c r="G186" s="157"/>
      <c r="H186" s="11" t="s">
        <v>862</v>
      </c>
      <c r="I186" s="14">
        <f t="shared" si="8"/>
        <v>0.2</v>
      </c>
      <c r="J186" s="14">
        <v>0.768544</v>
      </c>
      <c r="K186" s="109">
        <f t="shared" si="10"/>
        <v>9</v>
      </c>
      <c r="L186" s="115"/>
      <c r="M186"/>
      <c r="N186"/>
      <c r="O186"/>
      <c r="P186"/>
      <c r="Q186"/>
      <c r="R186"/>
      <c r="S186"/>
      <c r="T186"/>
      <c r="U186"/>
      <c r="V186"/>
      <c r="W186"/>
      <c r="X186"/>
      <c r="Y186"/>
      <c r="Z186"/>
      <c r="AA186"/>
      <c r="AB186"/>
      <c r="AC186"/>
      <c r="AD186"/>
      <c r="AE186"/>
      <c r="AF186"/>
      <c r="AG186"/>
      <c r="AH186"/>
      <c r="AI186"/>
      <c r="AJ186"/>
      <c r="AK186"/>
    </row>
    <row r="187" spans="1:37" s="2" customFormat="1" ht="24">
      <c r="A187" s="114"/>
      <c r="B187" s="107">
        <v>15</v>
      </c>
      <c r="C187" s="10" t="s">
        <v>853</v>
      </c>
      <c r="D187" s="118" t="s">
        <v>853</v>
      </c>
      <c r="E187" s="118" t="s">
        <v>871</v>
      </c>
      <c r="F187" s="156"/>
      <c r="G187" s="157"/>
      <c r="H187" s="11" t="s">
        <v>862</v>
      </c>
      <c r="I187" s="14">
        <f t="shared" si="8"/>
        <v>0.2</v>
      </c>
      <c r="J187" s="14">
        <v>0.768544</v>
      </c>
      <c r="K187" s="109">
        <f t="shared" si="10"/>
        <v>3</v>
      </c>
      <c r="L187" s="115"/>
      <c r="M187"/>
      <c r="N187"/>
      <c r="O187"/>
      <c r="P187"/>
      <c r="Q187"/>
      <c r="R187"/>
      <c r="S187"/>
      <c r="T187"/>
      <c r="U187"/>
      <c r="V187"/>
      <c r="W187"/>
      <c r="X187"/>
      <c r="Y187"/>
      <c r="Z187"/>
      <c r="AA187"/>
      <c r="AB187"/>
      <c r="AC187"/>
      <c r="AD187"/>
      <c r="AE187"/>
      <c r="AF187"/>
    </row>
    <row r="188" spans="1:37" s="2" customFormat="1" ht="24">
      <c r="A188" s="114"/>
      <c r="B188" s="107">
        <v>15</v>
      </c>
      <c r="C188" s="10" t="s">
        <v>853</v>
      </c>
      <c r="D188" s="118" t="s">
        <v>853</v>
      </c>
      <c r="E188" s="118" t="s">
        <v>872</v>
      </c>
      <c r="F188" s="156"/>
      <c r="G188" s="157"/>
      <c r="H188" s="11" t="s">
        <v>862</v>
      </c>
      <c r="I188" s="14">
        <f t="shared" si="8"/>
        <v>0.2</v>
      </c>
      <c r="J188" s="14">
        <v>0.768544</v>
      </c>
      <c r="K188" s="109">
        <f t="shared" si="10"/>
        <v>3</v>
      </c>
      <c r="L188" s="115"/>
      <c r="M188"/>
      <c r="N188"/>
      <c r="O188"/>
      <c r="P188"/>
      <c r="Q188"/>
      <c r="R188"/>
      <c r="S188"/>
      <c r="T188"/>
      <c r="U188"/>
      <c r="V188"/>
      <c r="W188"/>
      <c r="X188"/>
      <c r="Y188"/>
      <c r="Z188"/>
      <c r="AA188"/>
      <c r="AB188"/>
      <c r="AC188"/>
      <c r="AD188"/>
      <c r="AE188"/>
      <c r="AF188"/>
    </row>
    <row r="189" spans="1:37" s="2" customFormat="1" ht="24">
      <c r="A189" s="114"/>
      <c r="B189" s="108">
        <v>40</v>
      </c>
      <c r="C189" s="12" t="s">
        <v>853</v>
      </c>
      <c r="D189" s="119" t="s">
        <v>853</v>
      </c>
      <c r="E189" s="119" t="s">
        <v>866</v>
      </c>
      <c r="F189" s="158"/>
      <c r="G189" s="159"/>
      <c r="H189" s="13" t="s">
        <v>862</v>
      </c>
      <c r="I189" s="15">
        <f t="shared" si="8"/>
        <v>0.2</v>
      </c>
      <c r="J189" s="15">
        <v>0.768544</v>
      </c>
      <c r="K189" s="110">
        <f t="shared" si="10"/>
        <v>8</v>
      </c>
      <c r="L189" s="115"/>
      <c r="M189"/>
      <c r="N189"/>
      <c r="O189"/>
      <c r="P189"/>
      <c r="Q189"/>
      <c r="R189"/>
      <c r="S189"/>
      <c r="T189"/>
      <c r="U189"/>
      <c r="V189"/>
      <c r="W189"/>
      <c r="X189"/>
      <c r="Y189"/>
      <c r="Z189"/>
      <c r="AA189"/>
      <c r="AB189"/>
      <c r="AC189"/>
      <c r="AD189"/>
      <c r="AE189"/>
      <c r="AF189"/>
    </row>
    <row r="190" spans="1:37" ht="12.75" customHeight="1">
      <c r="A190" s="114"/>
      <c r="B190" s="126"/>
      <c r="C190" s="126"/>
      <c r="D190" s="126"/>
      <c r="E190" s="126"/>
      <c r="F190" s="126"/>
      <c r="G190" s="126"/>
      <c r="H190" s="126"/>
      <c r="I190" s="127" t="s">
        <v>255</v>
      </c>
      <c r="J190" s="127" t="s">
        <v>255</v>
      </c>
      <c r="K190" s="128">
        <f>SUM(K22:K189)</f>
        <v>912.66000000000031</v>
      </c>
      <c r="L190" s="115"/>
    </row>
    <row r="191" spans="1:37" ht="12.75" customHeight="1">
      <c r="A191" s="114"/>
      <c r="B191" s="126"/>
      <c r="C191" s="126"/>
      <c r="D191" s="126"/>
      <c r="E191" s="126"/>
      <c r="F191" s="126"/>
      <c r="G191" s="126"/>
      <c r="H191" s="126"/>
      <c r="I191" s="127" t="s">
        <v>836</v>
      </c>
      <c r="J191" s="127" t="s">
        <v>184</v>
      </c>
      <c r="K191" s="128">
        <f>K190*-0.3</f>
        <v>-273.79800000000006</v>
      </c>
      <c r="L191" s="115"/>
    </row>
    <row r="192" spans="1:37" ht="12.75" customHeight="1" outlineLevel="1">
      <c r="A192" s="114"/>
      <c r="B192" s="126"/>
      <c r="C192" s="126"/>
      <c r="D192" s="126"/>
      <c r="E192" s="126"/>
      <c r="F192" s="126"/>
      <c r="G192" s="126"/>
      <c r="H192" s="126"/>
      <c r="I192" s="127" t="s">
        <v>837</v>
      </c>
      <c r="J192" s="127" t="s">
        <v>185</v>
      </c>
      <c r="K192" s="128">
        <f>Invoice!K192</f>
        <v>0</v>
      </c>
      <c r="L192" s="115"/>
    </row>
    <row r="193" spans="1:12" ht="12.75" customHeight="1">
      <c r="A193" s="114"/>
      <c r="B193" s="126"/>
      <c r="C193" s="126"/>
      <c r="D193" s="126"/>
      <c r="E193" s="126"/>
      <c r="F193" s="126"/>
      <c r="G193" s="126"/>
      <c r="H193" s="126"/>
      <c r="I193" s="127" t="s">
        <v>257</v>
      </c>
      <c r="J193" s="127" t="s">
        <v>257</v>
      </c>
      <c r="K193" s="128">
        <f>SUM(K190:K192)</f>
        <v>638.86200000000031</v>
      </c>
      <c r="L193" s="115"/>
    </row>
    <row r="194" spans="1:12" ht="12.75" customHeight="1">
      <c r="A194" s="6"/>
      <c r="B194" s="7"/>
      <c r="C194" s="7"/>
      <c r="D194" s="7"/>
      <c r="E194" s="7"/>
      <c r="F194" s="7"/>
      <c r="G194" s="7"/>
      <c r="H194" s="155" t="s">
        <v>878</v>
      </c>
      <c r="I194" s="7"/>
      <c r="J194" s="7"/>
      <c r="K194" s="7"/>
      <c r="L194" s="8"/>
    </row>
    <row r="195" spans="1:12" ht="12.75" customHeight="1"/>
    <row r="196" spans="1:12" ht="12.75" customHeight="1"/>
    <row r="197" spans="1:12" ht="12.75" customHeight="1"/>
    <row r="198" spans="1:12" ht="12.75" customHeight="1"/>
    <row r="199" spans="1:12" ht="12.75" customHeight="1"/>
    <row r="200" spans="1:12" ht="12.75" customHeight="1"/>
    <row r="201" spans="1:12" ht="12.75" customHeight="1"/>
  </sheetData>
  <mergeCells count="172">
    <mergeCell ref="F186:G186"/>
    <mergeCell ref="F187:G187"/>
    <mergeCell ref="F188:G188"/>
    <mergeCell ref="F189:G189"/>
    <mergeCell ref="F177:G177"/>
    <mergeCell ref="F178:G178"/>
    <mergeCell ref="F179:G179"/>
    <mergeCell ref="F180:G180"/>
    <mergeCell ref="F181:G181"/>
    <mergeCell ref="F182:G182"/>
    <mergeCell ref="F183:G183"/>
    <mergeCell ref="F184:G184"/>
    <mergeCell ref="F185:G185"/>
    <mergeCell ref="F168:G168"/>
    <mergeCell ref="F169:G169"/>
    <mergeCell ref="F170:G170"/>
    <mergeCell ref="F171:G171"/>
    <mergeCell ref="F172:G172"/>
    <mergeCell ref="F173:G173"/>
    <mergeCell ref="F174:G174"/>
    <mergeCell ref="F175:G175"/>
    <mergeCell ref="F176:G176"/>
    <mergeCell ref="F159:G159"/>
    <mergeCell ref="F160:G160"/>
    <mergeCell ref="F161:G161"/>
    <mergeCell ref="F162:G162"/>
    <mergeCell ref="F163:G163"/>
    <mergeCell ref="F164:G164"/>
    <mergeCell ref="F165:G165"/>
    <mergeCell ref="F166:G166"/>
    <mergeCell ref="F167:G167"/>
    <mergeCell ref="F20:G20"/>
    <mergeCell ref="F21:G21"/>
    <mergeCell ref="F22:G22"/>
    <mergeCell ref="K10:K11"/>
    <mergeCell ref="K14:K15"/>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0:G50"/>
    <mergeCell ref="F51:G51"/>
    <mergeCell ref="F52:G52"/>
    <mergeCell ref="F53:G53"/>
    <mergeCell ref="F54:G54"/>
    <mergeCell ref="F64:G64"/>
    <mergeCell ref="F65:G65"/>
    <mergeCell ref="F66:G66"/>
    <mergeCell ref="F67:G67"/>
    <mergeCell ref="F68:G68"/>
    <mergeCell ref="F59:G59"/>
    <mergeCell ref="F60:G60"/>
    <mergeCell ref="F61:G61"/>
    <mergeCell ref="F62:G62"/>
    <mergeCell ref="F63:G63"/>
    <mergeCell ref="F74:G74"/>
    <mergeCell ref="F75:G75"/>
    <mergeCell ref="F76:G76"/>
    <mergeCell ref="F77:G77"/>
    <mergeCell ref="F78:G78"/>
    <mergeCell ref="F69:G69"/>
    <mergeCell ref="F70:G70"/>
    <mergeCell ref="F71:G71"/>
    <mergeCell ref="F72:G72"/>
    <mergeCell ref="F73:G73"/>
    <mergeCell ref="F84:G84"/>
    <mergeCell ref="F85:G85"/>
    <mergeCell ref="F86:G86"/>
    <mergeCell ref="F87:G87"/>
    <mergeCell ref="F88:G88"/>
    <mergeCell ref="F79:G79"/>
    <mergeCell ref="F80:G80"/>
    <mergeCell ref="F81:G81"/>
    <mergeCell ref="F82:G82"/>
    <mergeCell ref="F83:G83"/>
    <mergeCell ref="F94:G94"/>
    <mergeCell ref="F95:G95"/>
    <mergeCell ref="F96:G96"/>
    <mergeCell ref="F97:G97"/>
    <mergeCell ref="F98:G98"/>
    <mergeCell ref="F89:G89"/>
    <mergeCell ref="F90:G90"/>
    <mergeCell ref="F91:G91"/>
    <mergeCell ref="F92:G92"/>
    <mergeCell ref="F93:G93"/>
    <mergeCell ref="F104:G104"/>
    <mergeCell ref="F105:G105"/>
    <mergeCell ref="F106:G106"/>
    <mergeCell ref="F107:G107"/>
    <mergeCell ref="F108:G108"/>
    <mergeCell ref="F99:G99"/>
    <mergeCell ref="F100:G100"/>
    <mergeCell ref="F101:G101"/>
    <mergeCell ref="F102:G102"/>
    <mergeCell ref="F103:G103"/>
    <mergeCell ref="F114:G114"/>
    <mergeCell ref="F115:G115"/>
    <mergeCell ref="F116:G116"/>
    <mergeCell ref="F117:G117"/>
    <mergeCell ref="F118:G118"/>
    <mergeCell ref="F109:G109"/>
    <mergeCell ref="F110:G110"/>
    <mergeCell ref="F111:G111"/>
    <mergeCell ref="F112:G112"/>
    <mergeCell ref="F113:G113"/>
    <mergeCell ref="F124:G124"/>
    <mergeCell ref="F125:G125"/>
    <mergeCell ref="F126:G126"/>
    <mergeCell ref="F127:G127"/>
    <mergeCell ref="F128:G128"/>
    <mergeCell ref="F119:G119"/>
    <mergeCell ref="F120:G120"/>
    <mergeCell ref="F121:G121"/>
    <mergeCell ref="F122:G122"/>
    <mergeCell ref="F123:G123"/>
    <mergeCell ref="F134:G134"/>
    <mergeCell ref="F135:G135"/>
    <mergeCell ref="F136:G136"/>
    <mergeCell ref="F137:G137"/>
    <mergeCell ref="F138:G138"/>
    <mergeCell ref="F129:G129"/>
    <mergeCell ref="F130:G130"/>
    <mergeCell ref="F131:G131"/>
    <mergeCell ref="F132:G132"/>
    <mergeCell ref="F133:G133"/>
    <mergeCell ref="F144:G144"/>
    <mergeCell ref="F145:G145"/>
    <mergeCell ref="F146:G146"/>
    <mergeCell ref="F147:G147"/>
    <mergeCell ref="F148:G148"/>
    <mergeCell ref="F139:G139"/>
    <mergeCell ref="F140:G140"/>
    <mergeCell ref="F141:G141"/>
    <mergeCell ref="F142:G142"/>
    <mergeCell ref="F143:G143"/>
    <mergeCell ref="F154:G154"/>
    <mergeCell ref="F155:G155"/>
    <mergeCell ref="F156:G156"/>
    <mergeCell ref="F157:G157"/>
    <mergeCell ref="F158:G158"/>
    <mergeCell ref="F149:G149"/>
    <mergeCell ref="F150:G150"/>
    <mergeCell ref="F151:G151"/>
    <mergeCell ref="F152:G152"/>
    <mergeCell ref="F153:G15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51" zoomScaleNormal="100" workbookViewId="0">
      <selection activeCell="I1014" sqref="I101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3150.6799999999994</v>
      </c>
      <c r="O2" s="21" t="s">
        <v>259</v>
      </c>
    </row>
    <row r="3" spans="1:15" s="21" customFormat="1" ht="15" customHeight="1" thickBot="1">
      <c r="A3" s="22" t="s">
        <v>151</v>
      </c>
      <c r="G3" s="28">
        <v>45187</v>
      </c>
      <c r="H3" s="29"/>
      <c r="N3" s="21">
        <v>3150.6799999999994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AUD</v>
      </c>
    </row>
    <row r="10" spans="1:15" s="21" customFormat="1" ht="13.5" thickBot="1">
      <c r="A10" s="36" t="str">
        <f>'Copy paste to Here'!G10</f>
        <v>Rossan Distributors Pty Ltd</v>
      </c>
      <c r="B10" s="37"/>
      <c r="C10" s="37"/>
      <c r="D10" s="37"/>
      <c r="F10" s="38" t="str">
        <f>'Copy paste to Here'!B10</f>
        <v>Rossan Distributors Pty Ltd</v>
      </c>
      <c r="G10" s="39"/>
      <c r="H10" s="40"/>
      <c r="K10" s="95" t="s">
        <v>276</v>
      </c>
      <c r="L10" s="35" t="s">
        <v>276</v>
      </c>
      <c r="M10" s="21">
        <v>1</v>
      </c>
    </row>
    <row r="11" spans="1:15" s="21" customFormat="1" ht="15.75" thickBot="1">
      <c r="A11" s="41" t="str">
        <f>'Copy paste to Here'!G11</f>
        <v>Darsh Sejpal</v>
      </c>
      <c r="B11" s="42"/>
      <c r="C11" s="42"/>
      <c r="D11" s="42"/>
      <c r="F11" s="43" t="str">
        <f>'Copy paste to Here'!B11</f>
        <v>Darsh Sejpal</v>
      </c>
      <c r="G11" s="44"/>
      <c r="H11" s="45"/>
      <c r="K11" s="93" t="s">
        <v>158</v>
      </c>
      <c r="L11" s="46" t="s">
        <v>159</v>
      </c>
      <c r="M11" s="21">
        <f>VLOOKUP(G3,[1]Sheet1!$A$9:$I$7290,2,FALSE)</f>
        <v>35.57</v>
      </c>
    </row>
    <row r="12" spans="1:15" s="21" customFormat="1" ht="15.75" thickBot="1">
      <c r="A12" s="41" t="str">
        <f>'Copy paste to Here'!G12</f>
        <v>12/993 North Road</v>
      </c>
      <c r="B12" s="42"/>
      <c r="C12" s="42"/>
      <c r="D12" s="42"/>
      <c r="E12" s="89"/>
      <c r="F12" s="43" t="str">
        <f>'Copy paste to Here'!B12</f>
        <v>12/993 North Road</v>
      </c>
      <c r="G12" s="44"/>
      <c r="H12" s="45"/>
      <c r="K12" s="93" t="s">
        <v>160</v>
      </c>
      <c r="L12" s="46" t="s">
        <v>133</v>
      </c>
      <c r="M12" s="21">
        <f>VLOOKUP(G3,[1]Sheet1!$A$9:$I$7290,3,FALSE)</f>
        <v>37.75</v>
      </c>
    </row>
    <row r="13" spans="1:15" s="21" customFormat="1" ht="15.75" thickBot="1">
      <c r="A13" s="41" t="str">
        <f>'Copy paste to Here'!G13</f>
        <v>3163 Murrumbeena</v>
      </c>
      <c r="B13" s="42"/>
      <c r="C13" s="42"/>
      <c r="D13" s="42"/>
      <c r="E13" s="111" t="s">
        <v>164</v>
      </c>
      <c r="F13" s="43" t="str">
        <f>'Copy paste to Here'!B13</f>
        <v>3163 Murrumbeena</v>
      </c>
      <c r="G13" s="44"/>
      <c r="H13" s="45"/>
      <c r="K13" s="93" t="s">
        <v>161</v>
      </c>
      <c r="L13" s="46" t="s">
        <v>162</v>
      </c>
      <c r="M13" s="113">
        <f>VLOOKUP(G3,[1]Sheet1!$A$9:$I$7290,4,FALSE)</f>
        <v>43.86</v>
      </c>
    </row>
    <row r="14" spans="1:15" s="21" customFormat="1" ht="15.75" thickBot="1">
      <c r="A14" s="41" t="str">
        <f>'Copy paste to Here'!G14</f>
        <v>Australia</v>
      </c>
      <c r="B14" s="42"/>
      <c r="C14" s="42"/>
      <c r="D14" s="42"/>
      <c r="E14" s="111">
        <f>VLOOKUP(J9,$L$10:$M$17,2,FALSE)</f>
        <v>22.52</v>
      </c>
      <c r="F14" s="43" t="str">
        <f>'Copy paste to Here'!B14</f>
        <v>Australia</v>
      </c>
      <c r="G14" s="44"/>
      <c r="H14" s="45"/>
      <c r="K14" s="93" t="s">
        <v>163</v>
      </c>
      <c r="L14" s="46" t="s">
        <v>164</v>
      </c>
      <c r="M14" s="21">
        <f>VLOOKUP(G3,[1]Sheet1!$A$9:$I$7290,5,FALSE)</f>
        <v>22.52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26.12</v>
      </c>
    </row>
    <row r="16" spans="1:15" s="21" customFormat="1" ht="13.7" customHeight="1" thickBot="1">
      <c r="A16" s="52"/>
      <c r="K16" s="94" t="s">
        <v>167</v>
      </c>
      <c r="L16" s="51" t="s">
        <v>168</v>
      </c>
      <c r="M16" s="21">
        <f>VLOOKUP(G3,[1]Sheet1!$A$9:$I$7290,7,FALSE)</f>
        <v>20.76</v>
      </c>
    </row>
    <row r="17" spans="1:13" s="21" customFormat="1" ht="13.5" thickBot="1">
      <c r="A17" s="53" t="s">
        <v>169</v>
      </c>
      <c r="B17" s="54" t="s">
        <v>170</v>
      </c>
      <c r="C17" s="54" t="s">
        <v>284</v>
      </c>
      <c r="D17" s="55" t="s">
        <v>198</v>
      </c>
      <c r="E17" s="55" t="s">
        <v>261</v>
      </c>
      <c r="F17" s="55" t="str">
        <f>CONCATENATE("Amount ",,J9)</f>
        <v>Amount AUD</v>
      </c>
      <c r="G17" s="54" t="s">
        <v>171</v>
      </c>
      <c r="H17" s="54" t="s">
        <v>172</v>
      </c>
      <c r="J17" s="21" t="s">
        <v>173</v>
      </c>
      <c r="K17" s="21" t="s">
        <v>174</v>
      </c>
      <c r="L17" s="21" t="s">
        <v>174</v>
      </c>
      <c r="M17" s="21">
        <v>2.5</v>
      </c>
    </row>
    <row r="18" spans="1:13" s="62" customFormat="1" ht="60">
      <c r="A18" s="56" t="str">
        <f>IF((LEN('Copy paste to Here'!G22))&gt;5,((CONCATENATE('Copy paste to Here'!G22," &amp; ",'Copy paste to Here'!D22,"  &amp;  ",'Copy paste to Here'!E22))),"Empty Cell")</f>
        <v xml:space="preserve">Display box with 52 pcs. of 925 sterling silver nose bones, 22g (0.6mm) with 1.5mm round clear crystal with real 18k gold plating + E-coating to protect scratching (in standard packing or in vacuum sealed packing to prevent tarnishing) &amp; Packing Option: Standard Package  &amp;  </v>
      </c>
      <c r="B18" s="57" t="str">
        <f>'Copy paste to Here'!C22</f>
        <v>18NBBXC</v>
      </c>
      <c r="C18" s="57" t="s">
        <v>719</v>
      </c>
      <c r="D18" s="58">
        <f>Invoice!B22</f>
        <v>1</v>
      </c>
      <c r="E18" s="59">
        <f>'Shipping Invoice'!J22*$N$1</f>
        <v>41.19</v>
      </c>
      <c r="F18" s="59">
        <f>D18*E18</f>
        <v>41.19</v>
      </c>
      <c r="G18" s="60">
        <f>E18*$E$14</f>
        <v>927.59879999999998</v>
      </c>
      <c r="H18" s="61">
        <f>D18*G18</f>
        <v>927.59879999999998</v>
      </c>
    </row>
    <row r="19" spans="1:13" s="62" customFormat="1" ht="48">
      <c r="A19" s="112" t="str">
        <f>IF((LEN('Copy paste to Here'!G23))&gt;5,((CONCATENATE('Copy paste to Here'!G23," &amp; ",'Copy paste to Here'!D23,"  &amp;  ",'Copy paste to Here'!E23))),"Empty Cell")</f>
        <v xml:space="preserve">Display box with 52 pieces of 925 sterling silver nose studs,22g (0.6mm) with 1.5mm clears crystal with real 18k gold plating + E-coating to protect scratching &amp; Packing Option: Standard Package  &amp;  </v>
      </c>
      <c r="B19" s="57" t="str">
        <f>'Copy paste to Here'!C23</f>
        <v>18NSBXC</v>
      </c>
      <c r="C19" s="57" t="s">
        <v>721</v>
      </c>
      <c r="D19" s="58">
        <f>Invoice!B23</f>
        <v>1</v>
      </c>
      <c r="E19" s="59">
        <f>'Shipping Invoice'!J23*$N$1</f>
        <v>42.53</v>
      </c>
      <c r="F19" s="59">
        <f t="shared" ref="F19:F82" si="0">D19*E19</f>
        <v>42.53</v>
      </c>
      <c r="G19" s="60">
        <f t="shared" ref="G19:G82" si="1">E19*$E$14</f>
        <v>957.77560000000005</v>
      </c>
      <c r="H19" s="63">
        <f t="shared" ref="H19:H82" si="2">D19*G19</f>
        <v>957.77560000000005</v>
      </c>
    </row>
    <row r="20" spans="1:13" s="62" customFormat="1" ht="24">
      <c r="A20" s="56" t="str">
        <f>IF((LEN('Copy paste to Here'!G24))&gt;5,((CONCATENATE('Copy paste to Here'!G24," &amp; ",'Copy paste to Here'!D24,"  &amp;  ",'Copy paste to Here'!E24))),"Empty Cell")</f>
        <v>Flexible acrylic tongue barbell, 14g (1.6mm) with 6mm acrylic UV balls &amp; Length: 19mm  &amp;  Color: Clear</v>
      </c>
      <c r="B20" s="57" t="str">
        <f>'Copy paste to Here'!C24</f>
        <v>ABBUV</v>
      </c>
      <c r="C20" s="57" t="s">
        <v>723</v>
      </c>
      <c r="D20" s="58">
        <f>Invoice!B24</f>
        <v>10</v>
      </c>
      <c r="E20" s="59">
        <f>'Shipping Invoice'!J24*$N$1</f>
        <v>0.34</v>
      </c>
      <c r="F20" s="59">
        <f t="shared" si="0"/>
        <v>3.4000000000000004</v>
      </c>
      <c r="G20" s="60">
        <f t="shared" si="1"/>
        <v>7.6568000000000005</v>
      </c>
      <c r="H20" s="63">
        <f t="shared" si="2"/>
        <v>76.568000000000012</v>
      </c>
    </row>
    <row r="21" spans="1:13" s="62" customFormat="1" ht="24">
      <c r="A21" s="56" t="str">
        <f>IF((LEN('Copy paste to Here'!G25))&gt;5,((CONCATENATE('Copy paste to Here'!G25," &amp; ",'Copy paste to Here'!D25,"  &amp;  ",'Copy paste to Here'!E25))),"Empty Cell")</f>
        <v xml:space="preserve">Acrylic eyebrow banana, 16g (1.2mm) with two 3mm balls - length 5/16'' (8mm) &amp; Color: Clear  &amp;  </v>
      </c>
      <c r="B21" s="57" t="str">
        <f>'Copy paste to Here'!C25</f>
        <v>ABNEVB</v>
      </c>
      <c r="C21" s="57" t="s">
        <v>725</v>
      </c>
      <c r="D21" s="58">
        <f>Invoice!B25</f>
        <v>10</v>
      </c>
      <c r="E21" s="59">
        <f>'Shipping Invoice'!J25*$N$1</f>
        <v>0.28000000000000003</v>
      </c>
      <c r="F21" s="59">
        <f t="shared" si="0"/>
        <v>2.8000000000000003</v>
      </c>
      <c r="G21" s="60">
        <f t="shared" si="1"/>
        <v>6.3056000000000001</v>
      </c>
      <c r="H21" s="63">
        <f t="shared" si="2"/>
        <v>63.055999999999997</v>
      </c>
    </row>
    <row r="22" spans="1:13" s="62" customFormat="1" ht="24">
      <c r="A22" s="56" t="str">
        <f>IF((LEN('Copy paste to Here'!G26))&gt;5,((CONCATENATE('Copy paste to Here'!G26," &amp; ",'Copy paste to Here'!D26,"  &amp;  ",'Copy paste to Here'!E26))),"Empty Cell")</f>
        <v>Anodized surgical steel eyebrow or helix barbell, 16g (1.2mm) with two 3mm balls &amp; Length: 10mm  &amp;  Color: Rose-gold</v>
      </c>
      <c r="B22" s="57" t="str">
        <f>'Copy paste to Here'!C26</f>
        <v>BBETB</v>
      </c>
      <c r="C22" s="57" t="s">
        <v>726</v>
      </c>
      <c r="D22" s="58">
        <f>Invoice!B26</f>
        <v>10</v>
      </c>
      <c r="E22" s="59">
        <f>'Shipping Invoice'!J26*$N$1</f>
        <v>0.96</v>
      </c>
      <c r="F22" s="59">
        <f t="shared" si="0"/>
        <v>9.6</v>
      </c>
      <c r="G22" s="60">
        <f t="shared" si="1"/>
        <v>21.619199999999999</v>
      </c>
      <c r="H22" s="63">
        <f t="shared" si="2"/>
        <v>216.19200000000001</v>
      </c>
    </row>
    <row r="23" spans="1:13" s="62" customFormat="1" ht="24">
      <c r="A23" s="56" t="str">
        <f>IF((LEN('Copy paste to Here'!G27))&gt;5,((CONCATENATE('Copy paste to Here'!G27," &amp; ",'Copy paste to Here'!D27,"  &amp;  ",'Copy paste to Here'!E27))),"Empty Cell")</f>
        <v>Premium PVD plated surgical steel ball closure ring, 16g (1.2mm) with 3mm ball &amp; Length: 8mm  &amp;  Color: Black</v>
      </c>
      <c r="B23" s="57" t="str">
        <f>'Copy paste to Here'!C27</f>
        <v>BCRTE</v>
      </c>
      <c r="C23" s="57" t="s">
        <v>729</v>
      </c>
      <c r="D23" s="58">
        <f>Invoice!B27</f>
        <v>5</v>
      </c>
      <c r="E23" s="59">
        <f>'Shipping Invoice'!J27*$N$1</f>
        <v>0.96</v>
      </c>
      <c r="F23" s="59">
        <f t="shared" si="0"/>
        <v>4.8</v>
      </c>
      <c r="G23" s="60">
        <f t="shared" si="1"/>
        <v>21.619199999999999</v>
      </c>
      <c r="H23" s="63">
        <f t="shared" si="2"/>
        <v>108.096</v>
      </c>
    </row>
    <row r="24" spans="1:13" s="62" customFormat="1" ht="36">
      <c r="A24" s="56" t="str">
        <f>IF((LEN('Copy paste to Here'!G28))&gt;5,((CONCATENATE('Copy paste to Here'!G28," &amp; ",'Copy paste to Here'!D28,"  &amp;  ",'Copy paste to Here'!E28))),"Empty Cell")</f>
        <v>316L steel belly banana, 14g (1.6m) with a 8mm and a 5mm bezel set jewel ball using original Czech Preciosa crystals. &amp; Length: 10mm  &amp;  Crystal Color: Rose</v>
      </c>
      <c r="B24" s="57" t="str">
        <f>'Copy paste to Here'!C28</f>
        <v>BN2CG</v>
      </c>
      <c r="C24" s="57" t="s">
        <v>662</v>
      </c>
      <c r="D24" s="58">
        <f>Invoice!B28</f>
        <v>40</v>
      </c>
      <c r="E24" s="59">
        <f>'Shipping Invoice'!J28*$N$1</f>
        <v>1.41</v>
      </c>
      <c r="F24" s="59">
        <f t="shared" si="0"/>
        <v>56.4</v>
      </c>
      <c r="G24" s="60">
        <f t="shared" si="1"/>
        <v>31.753199999999996</v>
      </c>
      <c r="H24" s="63">
        <f t="shared" si="2"/>
        <v>1270.1279999999999</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10mm  &amp;  Crystal Color: Sapphire</v>
      </c>
      <c r="B25" s="57" t="str">
        <f>'Copy paste to Here'!C29</f>
        <v>BN2CG</v>
      </c>
      <c r="C25" s="57" t="s">
        <v>662</v>
      </c>
      <c r="D25" s="58">
        <f>Invoice!B29</f>
        <v>40</v>
      </c>
      <c r="E25" s="59">
        <f>'Shipping Invoice'!J29*$N$1</f>
        <v>1.41</v>
      </c>
      <c r="F25" s="59">
        <f t="shared" si="0"/>
        <v>56.4</v>
      </c>
      <c r="G25" s="60">
        <f t="shared" si="1"/>
        <v>31.753199999999996</v>
      </c>
      <c r="H25" s="63">
        <f t="shared" si="2"/>
        <v>1270.1279999999999</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10mm  &amp;  Crystal Color: Blue Zircon</v>
      </c>
      <c r="B26" s="57" t="str">
        <f>'Copy paste to Here'!C30</f>
        <v>BN2CG</v>
      </c>
      <c r="C26" s="57" t="s">
        <v>662</v>
      </c>
      <c r="D26" s="58">
        <f>Invoice!B30</f>
        <v>40</v>
      </c>
      <c r="E26" s="59">
        <f>'Shipping Invoice'!J30*$N$1</f>
        <v>1.41</v>
      </c>
      <c r="F26" s="59">
        <f t="shared" si="0"/>
        <v>56.4</v>
      </c>
      <c r="G26" s="60">
        <f t="shared" si="1"/>
        <v>31.753199999999996</v>
      </c>
      <c r="H26" s="63">
        <f t="shared" si="2"/>
        <v>1270.1279999999999</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10mm  &amp;  Crystal Color: Fuchsia</v>
      </c>
      <c r="B27" s="57" t="str">
        <f>'Copy paste to Here'!C31</f>
        <v>BN2CG</v>
      </c>
      <c r="C27" s="57" t="s">
        <v>662</v>
      </c>
      <c r="D27" s="58">
        <f>Invoice!B31</f>
        <v>40</v>
      </c>
      <c r="E27" s="59">
        <f>'Shipping Invoice'!J31*$N$1</f>
        <v>1.41</v>
      </c>
      <c r="F27" s="59">
        <f t="shared" si="0"/>
        <v>56.4</v>
      </c>
      <c r="G27" s="60">
        <f t="shared" si="1"/>
        <v>31.753199999999996</v>
      </c>
      <c r="H27" s="63">
        <f t="shared" si="2"/>
        <v>1270.1279999999999</v>
      </c>
    </row>
    <row r="28" spans="1:13" s="62" customFormat="1" ht="24">
      <c r="A28" s="56" t="str">
        <f>IF((LEN('Copy paste to Here'!G32))&gt;5,((CONCATENATE('Copy paste to Here'!G32," &amp; ",'Copy paste to Here'!D32,"  &amp;  ",'Copy paste to Here'!E32))),"Empty Cell")</f>
        <v>Premium PVD plated surgical steel eyebrow banana, 16g (1.2mm) with two 3mm balls &amp; Length: 10mm  &amp;  Color: Black</v>
      </c>
      <c r="B28" s="57" t="str">
        <f>'Copy paste to Here'!C32</f>
        <v>BNETB</v>
      </c>
      <c r="C28" s="57" t="s">
        <v>732</v>
      </c>
      <c r="D28" s="58">
        <f>Invoice!B32</f>
        <v>10</v>
      </c>
      <c r="E28" s="59">
        <f>'Shipping Invoice'!J32*$N$1</f>
        <v>0.96</v>
      </c>
      <c r="F28" s="59">
        <f t="shared" si="0"/>
        <v>9.6</v>
      </c>
      <c r="G28" s="60">
        <f t="shared" si="1"/>
        <v>21.619199999999999</v>
      </c>
      <c r="H28" s="63">
        <f t="shared" si="2"/>
        <v>216.19200000000001</v>
      </c>
    </row>
    <row r="29" spans="1:13" s="62" customFormat="1" ht="24">
      <c r="A29" s="56" t="str">
        <f>IF((LEN('Copy paste to Here'!G33))&gt;5,((CONCATENATE('Copy paste to Here'!G33," &amp; ",'Copy paste to Here'!D33,"  &amp;  ",'Copy paste to Here'!E33))),"Empty Cell")</f>
        <v>Premium PVD plated surgical steel eyebrow banana, 16g (1.2mm) with two 3mm balls &amp; Length: 10mm  &amp;  Color: Blue</v>
      </c>
      <c r="B29" s="57" t="str">
        <f>'Copy paste to Here'!C33</f>
        <v>BNETB</v>
      </c>
      <c r="C29" s="57" t="s">
        <v>732</v>
      </c>
      <c r="D29" s="58">
        <f>Invoice!B33</f>
        <v>10</v>
      </c>
      <c r="E29" s="59">
        <f>'Shipping Invoice'!J33*$N$1</f>
        <v>0.96</v>
      </c>
      <c r="F29" s="59">
        <f t="shared" si="0"/>
        <v>9.6</v>
      </c>
      <c r="G29" s="60">
        <f t="shared" si="1"/>
        <v>21.619199999999999</v>
      </c>
      <c r="H29" s="63">
        <f t="shared" si="2"/>
        <v>216.19200000000001</v>
      </c>
    </row>
    <row r="30" spans="1:13" s="62" customFormat="1" ht="24">
      <c r="A30" s="56" t="str">
        <f>IF((LEN('Copy paste to Here'!G34))&gt;5,((CONCATENATE('Copy paste to Here'!G34," &amp; ",'Copy paste to Here'!D34,"  &amp;  ",'Copy paste to Here'!E34))),"Empty Cell")</f>
        <v>Premium PVD plated surgical steel eyebrow banana, 16g (1.2mm) with two 3mm balls &amp; Length: 10mm  &amp;  Color: Rainbow</v>
      </c>
      <c r="B30" s="57" t="str">
        <f>'Copy paste to Here'!C34</f>
        <v>BNETB</v>
      </c>
      <c r="C30" s="57" t="s">
        <v>732</v>
      </c>
      <c r="D30" s="58">
        <f>Invoice!B34</f>
        <v>10</v>
      </c>
      <c r="E30" s="59">
        <f>'Shipping Invoice'!J34*$N$1</f>
        <v>0.96</v>
      </c>
      <c r="F30" s="59">
        <f t="shared" si="0"/>
        <v>9.6</v>
      </c>
      <c r="G30" s="60">
        <f t="shared" si="1"/>
        <v>21.619199999999999</v>
      </c>
      <c r="H30" s="63">
        <f t="shared" si="2"/>
        <v>216.19200000000001</v>
      </c>
    </row>
    <row r="31" spans="1:13" s="62" customFormat="1" ht="24">
      <c r="A31" s="56" t="str">
        <f>IF((LEN('Copy paste to Here'!G35))&gt;5,((CONCATENATE('Copy paste to Here'!G35," &amp; ",'Copy paste to Here'!D35,"  &amp;  ",'Copy paste to Here'!E35))),"Empty Cell")</f>
        <v>Premium PVD plated surgical steel eyebrow banana, 16g (1.2mm) with two 3mm balls &amp; Length: 10mm  &amp;  Color: Gold</v>
      </c>
      <c r="B31" s="57" t="str">
        <f>'Copy paste to Here'!C35</f>
        <v>BNETB</v>
      </c>
      <c r="C31" s="57" t="s">
        <v>732</v>
      </c>
      <c r="D31" s="58">
        <f>Invoice!B35</f>
        <v>45</v>
      </c>
      <c r="E31" s="59">
        <f>'Shipping Invoice'!J35*$N$1</f>
        <v>0.96</v>
      </c>
      <c r="F31" s="59">
        <f t="shared" si="0"/>
        <v>43.199999999999996</v>
      </c>
      <c r="G31" s="60">
        <f t="shared" si="1"/>
        <v>21.619199999999999</v>
      </c>
      <c r="H31" s="63">
        <f t="shared" si="2"/>
        <v>972.86399999999992</v>
      </c>
    </row>
    <row r="32" spans="1:13" s="62" customFormat="1" ht="36">
      <c r="A32" s="56" t="str">
        <f>IF((LEN('Copy paste to Here'!G36))&gt;5,((CONCATENATE('Copy paste to Here'!G36," &amp; ",'Copy paste to Here'!D36,"  &amp;  ",'Copy paste to Here'!E36))),"Empty Cell")</f>
        <v>Premium PVD plated surgical steel eyebrow banana, 16g (1.2mm) with two 3mm balls &amp; Length: 10mm  &amp;  Color: Light blue</v>
      </c>
      <c r="B32" s="57" t="str">
        <f>'Copy paste to Here'!C36</f>
        <v>BNETB</v>
      </c>
      <c r="C32" s="57" t="s">
        <v>732</v>
      </c>
      <c r="D32" s="58">
        <f>Invoice!B36</f>
        <v>10</v>
      </c>
      <c r="E32" s="59">
        <f>'Shipping Invoice'!J36*$N$1</f>
        <v>0.96</v>
      </c>
      <c r="F32" s="59">
        <f t="shared" si="0"/>
        <v>9.6</v>
      </c>
      <c r="G32" s="60">
        <f t="shared" si="1"/>
        <v>21.619199999999999</v>
      </c>
      <c r="H32" s="63">
        <f t="shared" si="2"/>
        <v>216.19200000000001</v>
      </c>
    </row>
    <row r="33" spans="1:8" s="62" customFormat="1" ht="36">
      <c r="A33" s="56" t="str">
        <f>IF((LEN('Copy paste to Here'!G37))&gt;5,((CONCATENATE('Copy paste to Here'!G37," &amp; ",'Copy paste to Here'!D37,"  &amp;  ",'Copy paste to Here'!E37))),"Empty Cell")</f>
        <v>Premium PVD plated surgical steel eyebrow banana, 16g (1.2mm) with two 3mm balls &amp; Length: 10mm  &amp;  Color: Rose-gold</v>
      </c>
      <c r="B33" s="57" t="str">
        <f>'Copy paste to Here'!C37</f>
        <v>BNETB</v>
      </c>
      <c r="C33" s="57" t="s">
        <v>732</v>
      </c>
      <c r="D33" s="58">
        <f>Invoice!B37</f>
        <v>15</v>
      </c>
      <c r="E33" s="59">
        <f>'Shipping Invoice'!J37*$N$1</f>
        <v>0.96</v>
      </c>
      <c r="F33" s="59">
        <f t="shared" si="0"/>
        <v>14.399999999999999</v>
      </c>
      <c r="G33" s="60">
        <f t="shared" si="1"/>
        <v>21.619199999999999</v>
      </c>
      <c r="H33" s="63">
        <f t="shared" si="2"/>
        <v>324.28800000000001</v>
      </c>
    </row>
    <row r="34" spans="1:8" s="62" customFormat="1" ht="36">
      <c r="A34" s="56" t="str">
        <f>IF((LEN('Copy paste to Here'!G38))&gt;5,((CONCATENATE('Copy paste to Here'!G38," &amp; ",'Copy paste to Here'!D38,"  &amp;  ",'Copy paste to Here'!E38))),"Empty Cell")</f>
        <v>PVD plated 316L steel casting belly banana, 1.6mm (14g) with 8mm prong set Cubic Zirconia (CZ) stone and 5mm plain upper ball - length 3/8'' (10mm) &amp; Color: Black  &amp;  Length: 10mm</v>
      </c>
      <c r="B34" s="57" t="str">
        <f>'Copy paste to Here'!C38</f>
        <v>BNRDZ8T</v>
      </c>
      <c r="C34" s="57" t="s">
        <v>734</v>
      </c>
      <c r="D34" s="58">
        <f>Invoice!B38</f>
        <v>30</v>
      </c>
      <c r="E34" s="59">
        <f>'Shipping Invoice'!J38*$N$1</f>
        <v>3.74</v>
      </c>
      <c r="F34" s="59">
        <f t="shared" si="0"/>
        <v>112.2</v>
      </c>
      <c r="G34" s="60">
        <f t="shared" si="1"/>
        <v>84.224800000000002</v>
      </c>
      <c r="H34" s="63">
        <f t="shared" si="2"/>
        <v>2526.7440000000001</v>
      </c>
    </row>
    <row r="35" spans="1:8" s="62" customFormat="1" ht="36">
      <c r="A35" s="56" t="str">
        <f>IF((LEN('Copy paste to Here'!G39))&gt;5,((CONCATENATE('Copy paste to Here'!G39," &amp; ",'Copy paste to Here'!D39,"  &amp;  ",'Copy paste to Here'!E39))),"Empty Cell")</f>
        <v>PVD plated 316L steel casting belly banana, 1.6mm (14g) with 8mm prong set Cubic Zirconia (CZ) stone and 5mm plain upper ball - length 3/8'' (10mm) &amp; Color: Rainbow  &amp;  Length: 10mm</v>
      </c>
      <c r="B35" s="57" t="str">
        <f>'Copy paste to Here'!C39</f>
        <v>BNRDZ8T</v>
      </c>
      <c r="C35" s="57" t="s">
        <v>734</v>
      </c>
      <c r="D35" s="58">
        <f>Invoice!B39</f>
        <v>30</v>
      </c>
      <c r="E35" s="59">
        <f>'Shipping Invoice'!J39*$N$1</f>
        <v>3.74</v>
      </c>
      <c r="F35" s="59">
        <f t="shared" si="0"/>
        <v>112.2</v>
      </c>
      <c r="G35" s="60">
        <f t="shared" si="1"/>
        <v>84.224800000000002</v>
      </c>
      <c r="H35" s="63">
        <f t="shared" si="2"/>
        <v>2526.7440000000001</v>
      </c>
    </row>
    <row r="36" spans="1:8" s="62" customFormat="1" ht="36">
      <c r="A36" s="56" t="str">
        <f>IF((LEN('Copy paste to Here'!G40))&gt;5,((CONCATENATE('Copy paste to Here'!G40," &amp; ",'Copy paste to Here'!D40,"  &amp;  ",'Copy paste to Here'!E40))),"Empty Cell")</f>
        <v>PVD plated 316L steel casting belly banana, 1.6mm (14g) with 8mm prong set Cubic Zirconia (CZ) stone and 5mm plain upper ball - length 3/8'' (10mm) &amp; Color: Rose-gold  &amp;  Length: 10mm</v>
      </c>
      <c r="B36" s="57" t="str">
        <f>'Copy paste to Here'!C40</f>
        <v>BNRDZ8T</v>
      </c>
      <c r="C36" s="57" t="s">
        <v>734</v>
      </c>
      <c r="D36" s="58">
        <f>Invoice!B40</f>
        <v>30</v>
      </c>
      <c r="E36" s="59">
        <f>'Shipping Invoice'!J40*$N$1</f>
        <v>3.74</v>
      </c>
      <c r="F36" s="59">
        <f t="shared" si="0"/>
        <v>112.2</v>
      </c>
      <c r="G36" s="60">
        <f t="shared" si="1"/>
        <v>84.224800000000002</v>
      </c>
      <c r="H36" s="63">
        <f t="shared" si="2"/>
        <v>2526.7440000000001</v>
      </c>
    </row>
    <row r="37" spans="1:8" s="62" customFormat="1" ht="36">
      <c r="A37" s="56" t="str">
        <f>IF((LEN('Copy paste to Here'!G41))&gt;5,((CONCATENATE('Copy paste to Here'!G41," &amp; ",'Copy paste to Here'!D41,"  &amp;  ",'Copy paste to Here'!E41))),"Empty Cell")</f>
        <v>Surgical steel casting belly banana, 14g (1.6mm) with 8mm prong set cubic zirconia (CZ) stone with dangling heart with an inner heart shaped CZ stone &amp; Length: 10mm  &amp;  Cz Color: Clear</v>
      </c>
      <c r="B37" s="57" t="str">
        <f>'Copy paste to Here'!C41</f>
        <v>BNRZ115</v>
      </c>
      <c r="C37" s="57" t="s">
        <v>735</v>
      </c>
      <c r="D37" s="58">
        <f>Invoice!B41</f>
        <v>0</v>
      </c>
      <c r="E37" s="59">
        <f>'Shipping Invoice'!J41*$N$1</f>
        <v>5</v>
      </c>
      <c r="F37" s="59">
        <f t="shared" si="0"/>
        <v>0</v>
      </c>
      <c r="G37" s="60">
        <f t="shared" si="1"/>
        <v>112.6</v>
      </c>
      <c r="H37" s="63">
        <f t="shared" si="2"/>
        <v>0</v>
      </c>
    </row>
    <row r="38" spans="1:8" s="62" customFormat="1" ht="36">
      <c r="A38" s="56" t="str">
        <f>IF((LEN('Copy paste to Here'!G42))&gt;5,((CONCATENATE('Copy paste to Here'!G42," &amp; ",'Copy paste to Here'!D42,"  &amp;  ",'Copy paste to Here'!E42))),"Empty Cell")</f>
        <v>Surgical steel casting belly banana, 14g (1.6mm) with 8mm prong set cubic zirconia (CZ) stone with dangling heart with an inner heart shaped CZ stone &amp; Length: 10mm  &amp;  Cz Color: Rose</v>
      </c>
      <c r="B38" s="57" t="str">
        <f>'Copy paste to Here'!C42</f>
        <v>BNRZ115</v>
      </c>
      <c r="C38" s="57" t="s">
        <v>735</v>
      </c>
      <c r="D38" s="58">
        <f>Invoice!B42</f>
        <v>2</v>
      </c>
      <c r="E38" s="59">
        <f>'Shipping Invoice'!J42*$N$1</f>
        <v>5</v>
      </c>
      <c r="F38" s="59">
        <f t="shared" si="0"/>
        <v>10</v>
      </c>
      <c r="G38" s="60">
        <f t="shared" si="1"/>
        <v>112.6</v>
      </c>
      <c r="H38" s="63">
        <f t="shared" si="2"/>
        <v>225.2</v>
      </c>
    </row>
    <row r="39" spans="1:8" s="62" customFormat="1" ht="48">
      <c r="A39" s="56" t="str">
        <f>IF((LEN('Copy paste to Here'!G43))&gt;5,((CONCATENATE('Copy paste to Here'!G43," &amp; ",'Copy paste to Here'!D43,"  &amp;  ",'Copy paste to Here'!E43))),"Empty Cell")</f>
        <v>Surgical steel casting belly banana, 14g (1.6mm) with 8mm prong set cubic zirconia (CZ) stone with dangling heart with an inner heart shaped CZ stone &amp; Length: 10mm  &amp;  Cz Color: Lavender</v>
      </c>
      <c r="B39" s="57" t="str">
        <f>'Copy paste to Here'!C43</f>
        <v>BNRZ115</v>
      </c>
      <c r="C39" s="57" t="s">
        <v>735</v>
      </c>
      <c r="D39" s="58">
        <f>Invoice!B43</f>
        <v>5</v>
      </c>
      <c r="E39" s="59">
        <f>'Shipping Invoice'!J43*$N$1</f>
        <v>5</v>
      </c>
      <c r="F39" s="59">
        <f t="shared" si="0"/>
        <v>25</v>
      </c>
      <c r="G39" s="60">
        <f t="shared" si="1"/>
        <v>112.6</v>
      </c>
      <c r="H39" s="63">
        <f t="shared" si="2"/>
        <v>563</v>
      </c>
    </row>
    <row r="40" spans="1:8" s="62" customFormat="1" ht="48">
      <c r="A40" s="56" t="str">
        <f>IF((LEN('Copy paste to Here'!G44))&gt;5,((CONCATENATE('Copy paste to Here'!G44," &amp; ",'Copy paste to Here'!D44,"  &amp;  ",'Copy paste to Here'!E44))),"Empty Cell")</f>
        <v>Surgical steel casting belly banana, 14g (1.6mm) with 8mm prong set cubic zirconia (CZ) stone with dangling dragonfly design with Cubic Zirconia wings &amp; Length: 10mm  &amp;  Cz Color: Clear</v>
      </c>
      <c r="B40" s="57" t="str">
        <f>'Copy paste to Here'!C44</f>
        <v>BNRZ349</v>
      </c>
      <c r="C40" s="57" t="s">
        <v>737</v>
      </c>
      <c r="D40" s="58">
        <f>Invoice!B44</f>
        <v>3</v>
      </c>
      <c r="E40" s="59">
        <f>'Shipping Invoice'!J44*$N$1</f>
        <v>5.0199999999999996</v>
      </c>
      <c r="F40" s="59">
        <f t="shared" si="0"/>
        <v>15.059999999999999</v>
      </c>
      <c r="G40" s="60">
        <f t="shared" si="1"/>
        <v>113.05039999999998</v>
      </c>
      <c r="H40" s="63">
        <f t="shared" si="2"/>
        <v>339.15119999999996</v>
      </c>
    </row>
    <row r="41" spans="1:8" s="62" customFormat="1" ht="48">
      <c r="A41" s="56" t="str">
        <f>IF((LEN('Copy paste to Here'!G45))&gt;5,((CONCATENATE('Copy paste to Here'!G45," &amp; ",'Copy paste to Here'!D45,"  &amp;  ",'Copy paste to Here'!E45))),"Empty Cell")</f>
        <v>Surgical steel casting belly banana, 14g (1.6mm) with 8mm prong set cubic zirconia (CZ) stone with dangling dragonfly design with Cubic Zirconia wings &amp; Length: 10mm  &amp;  Cz Color: Rose</v>
      </c>
      <c r="B41" s="57" t="str">
        <f>'Copy paste to Here'!C45</f>
        <v>BNRZ349</v>
      </c>
      <c r="C41" s="57" t="s">
        <v>737</v>
      </c>
      <c r="D41" s="58">
        <f>Invoice!B45</f>
        <v>2</v>
      </c>
      <c r="E41" s="59">
        <f>'Shipping Invoice'!J45*$N$1</f>
        <v>5.0199999999999996</v>
      </c>
      <c r="F41" s="59">
        <f t="shared" si="0"/>
        <v>10.039999999999999</v>
      </c>
      <c r="G41" s="60">
        <f t="shared" si="1"/>
        <v>113.05039999999998</v>
      </c>
      <c r="H41" s="63">
        <f t="shared" si="2"/>
        <v>226.10079999999996</v>
      </c>
    </row>
    <row r="42" spans="1:8" s="62" customFormat="1" ht="48">
      <c r="A42" s="56" t="str">
        <f>IF((LEN('Copy paste to Here'!G46))&gt;5,((CONCATENATE('Copy paste to Here'!G46," &amp; ",'Copy paste to Here'!D46,"  &amp;  ",'Copy paste to Here'!E46))),"Empty Cell")</f>
        <v>Surgical steel casting belly banana, 14g (1.6mm) with 8mm prong set cubic zirconia (CZ) stone with dangling dragonfly design with Cubic Zirconia wings &amp; Length: 10mm  &amp;  Cz Color: Lavender</v>
      </c>
      <c r="B42" s="57" t="str">
        <f>'Copy paste to Here'!C46</f>
        <v>BNRZ349</v>
      </c>
      <c r="C42" s="57" t="s">
        <v>737</v>
      </c>
      <c r="D42" s="58">
        <f>Invoice!B46</f>
        <v>5</v>
      </c>
      <c r="E42" s="59">
        <f>'Shipping Invoice'!J46*$N$1</f>
        <v>5.0199999999999996</v>
      </c>
      <c r="F42" s="59">
        <f t="shared" si="0"/>
        <v>25.099999999999998</v>
      </c>
      <c r="G42" s="60">
        <f t="shared" si="1"/>
        <v>113.05039999999998</v>
      </c>
      <c r="H42" s="63">
        <f t="shared" si="2"/>
        <v>565.25199999999995</v>
      </c>
    </row>
    <row r="43" spans="1:8" s="62" customFormat="1" ht="36">
      <c r="A43" s="56" t="str">
        <f>IF((LEN('Copy paste to Here'!G47))&gt;5,((CONCATENATE('Copy paste to Here'!G47," &amp; ",'Copy paste to Here'!D47,"  &amp;  ",'Copy paste to Here'!E47))),"Empty Cell")</f>
        <v>Surgical steel casting belly banana, 14g (1.6mm) with 8mm prong set cubic zirconia (CZ) stone with dangling bird wing &amp; Length: 10mm  &amp;  Cz Color: Clear</v>
      </c>
      <c r="B43" s="57" t="str">
        <f>'Copy paste to Here'!C47</f>
        <v>BNRZ593</v>
      </c>
      <c r="C43" s="57" t="s">
        <v>739</v>
      </c>
      <c r="D43" s="58">
        <f>Invoice!B47</f>
        <v>3</v>
      </c>
      <c r="E43" s="59">
        <f>'Shipping Invoice'!J47*$N$1</f>
        <v>3.24</v>
      </c>
      <c r="F43" s="59">
        <f t="shared" si="0"/>
        <v>9.7200000000000006</v>
      </c>
      <c r="G43" s="60">
        <f t="shared" si="1"/>
        <v>72.964799999999997</v>
      </c>
      <c r="H43" s="63">
        <f t="shared" si="2"/>
        <v>218.89439999999999</v>
      </c>
    </row>
    <row r="44" spans="1:8" s="62" customFormat="1" ht="36">
      <c r="A44" s="56" t="str">
        <f>IF((LEN('Copy paste to Here'!G48))&gt;5,((CONCATENATE('Copy paste to Here'!G48," &amp; ",'Copy paste to Here'!D48,"  &amp;  ",'Copy paste to Here'!E48))),"Empty Cell")</f>
        <v>Surgical steel casting belly banana, 14g (1.6mm) with 8mm prong set cubic zirconia (CZ) stone with dangling bird wing &amp; Length: 10mm  &amp;  Cz Color: Rose</v>
      </c>
      <c r="B44" s="57" t="str">
        <f>'Copy paste to Here'!C48</f>
        <v>BNRZ593</v>
      </c>
      <c r="C44" s="57" t="s">
        <v>739</v>
      </c>
      <c r="D44" s="58">
        <f>Invoice!B48</f>
        <v>3</v>
      </c>
      <c r="E44" s="59">
        <f>'Shipping Invoice'!J48*$N$1</f>
        <v>3.24</v>
      </c>
      <c r="F44" s="59">
        <f t="shared" si="0"/>
        <v>9.7200000000000006</v>
      </c>
      <c r="G44" s="60">
        <f t="shared" si="1"/>
        <v>72.964799999999997</v>
      </c>
      <c r="H44" s="63">
        <f t="shared" si="2"/>
        <v>218.89439999999999</v>
      </c>
    </row>
    <row r="45" spans="1:8" s="62" customFormat="1" ht="36">
      <c r="A45" s="56" t="str">
        <f>IF((LEN('Copy paste to Here'!G49))&gt;5,((CONCATENATE('Copy paste to Here'!G49," &amp; ",'Copy paste to Here'!D49,"  &amp;  ",'Copy paste to Here'!E49))),"Empty Cell")</f>
        <v>Surgical steel casting belly banana, 14g (1.6mm) with 8mm prong set cubic zirconia (CZ) stone with dangling bird wing &amp; Length: 10mm  &amp;  Cz Color: Lavender</v>
      </c>
      <c r="B45" s="57" t="str">
        <f>'Copy paste to Here'!C49</f>
        <v>BNRZ593</v>
      </c>
      <c r="C45" s="57" t="s">
        <v>739</v>
      </c>
      <c r="D45" s="58">
        <f>Invoice!B49</f>
        <v>3</v>
      </c>
      <c r="E45" s="59">
        <f>'Shipping Invoice'!J49*$N$1</f>
        <v>3.24</v>
      </c>
      <c r="F45" s="59">
        <f t="shared" si="0"/>
        <v>9.7200000000000006</v>
      </c>
      <c r="G45" s="60">
        <f t="shared" si="1"/>
        <v>72.964799999999997</v>
      </c>
      <c r="H45" s="63">
        <f t="shared" si="2"/>
        <v>218.89439999999999</v>
      </c>
    </row>
    <row r="46" spans="1:8" s="62" customFormat="1" ht="36">
      <c r="A46" s="56" t="str">
        <f>IF((LEN('Copy paste to Here'!G50))&gt;5,((CONCATENATE('Copy paste to Here'!G50," &amp; ",'Copy paste to Here'!D50,"  &amp;  ",'Copy paste to Here'!E50))),"Empty Cell")</f>
        <v>Surgical steel casting belly banana, 14g (1.6mm) with 8mm prong set cubic zirconia (CZ) stone with dangling bird wing &amp; Length: 10mm  &amp;  Cz Color: Jet</v>
      </c>
      <c r="B46" s="57" t="str">
        <f>'Copy paste to Here'!C50</f>
        <v>BNRZ593</v>
      </c>
      <c r="C46" s="57" t="s">
        <v>739</v>
      </c>
      <c r="D46" s="58">
        <f>Invoice!B50</f>
        <v>3</v>
      </c>
      <c r="E46" s="59">
        <f>'Shipping Invoice'!J50*$N$1</f>
        <v>3.24</v>
      </c>
      <c r="F46" s="59">
        <f t="shared" si="0"/>
        <v>9.7200000000000006</v>
      </c>
      <c r="G46" s="60">
        <f t="shared" si="1"/>
        <v>72.964799999999997</v>
      </c>
      <c r="H46" s="63">
        <f t="shared" si="2"/>
        <v>218.89439999999999</v>
      </c>
    </row>
    <row r="47" spans="1:8" s="62" customFormat="1" ht="24">
      <c r="A47" s="56" t="str">
        <f>IF((LEN('Copy paste to Here'!G51))&gt;5,((CONCATENATE('Copy paste to Here'!G51," &amp; ",'Copy paste to Here'!D51,"  &amp;  ",'Copy paste to Here'!E51))),"Empty Cell")</f>
        <v>Anodized 316L steel belly banana, 14g (1.6mm) with 5 &amp; 8mm balls &amp; Length: 10mm  &amp;  Color: Rainbow</v>
      </c>
      <c r="B47" s="57" t="str">
        <f>'Copy paste to Here'!C51</f>
        <v>BNTG</v>
      </c>
      <c r="C47" s="57" t="s">
        <v>742</v>
      </c>
      <c r="D47" s="58">
        <f>Invoice!B51</f>
        <v>35</v>
      </c>
      <c r="E47" s="59">
        <f>'Shipping Invoice'!J51*$N$1</f>
        <v>1.24</v>
      </c>
      <c r="F47" s="59">
        <f t="shared" si="0"/>
        <v>43.4</v>
      </c>
      <c r="G47" s="60">
        <f t="shared" si="1"/>
        <v>27.924799999999998</v>
      </c>
      <c r="H47" s="63">
        <f t="shared" si="2"/>
        <v>977.36799999999994</v>
      </c>
    </row>
    <row r="48" spans="1:8" s="62" customFormat="1" ht="24">
      <c r="A48" s="56" t="str">
        <f>IF((LEN('Copy paste to Here'!G52))&gt;5,((CONCATENATE('Copy paste to Here'!G52," &amp; ",'Copy paste to Here'!D52,"  &amp;  ",'Copy paste to Here'!E52))),"Empty Cell")</f>
        <v>Surgical steel circular barbell, 16g (1.2mm) with two 3mm jewel balls &amp; Length: 8mm  &amp;  Crystal Color: Clear</v>
      </c>
      <c r="B48" s="57" t="str">
        <f>'Copy paste to Here'!C52</f>
        <v>CBE2C</v>
      </c>
      <c r="C48" s="57" t="s">
        <v>744</v>
      </c>
      <c r="D48" s="58">
        <f>Invoice!B52</f>
        <v>2</v>
      </c>
      <c r="E48" s="59">
        <f>'Shipping Invoice'!J52*$N$1</f>
        <v>0.93</v>
      </c>
      <c r="F48" s="59">
        <f t="shared" si="0"/>
        <v>1.86</v>
      </c>
      <c r="G48" s="60">
        <f t="shared" si="1"/>
        <v>20.9436</v>
      </c>
      <c r="H48" s="63">
        <f t="shared" si="2"/>
        <v>41.8872</v>
      </c>
    </row>
    <row r="49" spans="1:8" s="62" customFormat="1" ht="24">
      <c r="A49" s="56" t="str">
        <f>IF((LEN('Copy paste to Here'!G53))&gt;5,((CONCATENATE('Copy paste to Here'!G53," &amp; ",'Copy paste to Here'!D53,"  &amp;  ",'Copy paste to Here'!E53))),"Empty Cell")</f>
        <v>Surgical steel circular barbell, 16g (1.2mm) with two 3mm jewel balls &amp; Length: 8mm  &amp;  Crystal Color: AB</v>
      </c>
      <c r="B49" s="57" t="str">
        <f>'Copy paste to Here'!C53</f>
        <v>CBE2C</v>
      </c>
      <c r="C49" s="57" t="s">
        <v>744</v>
      </c>
      <c r="D49" s="58">
        <f>Invoice!B53</f>
        <v>1</v>
      </c>
      <c r="E49" s="59">
        <f>'Shipping Invoice'!J53*$N$1</f>
        <v>0.93</v>
      </c>
      <c r="F49" s="59">
        <f t="shared" si="0"/>
        <v>0.93</v>
      </c>
      <c r="G49" s="60">
        <f t="shared" si="1"/>
        <v>20.9436</v>
      </c>
      <c r="H49" s="63">
        <f t="shared" si="2"/>
        <v>20.9436</v>
      </c>
    </row>
    <row r="50" spans="1:8" s="62" customFormat="1" ht="24">
      <c r="A50" s="56" t="str">
        <f>IF((LEN('Copy paste to Here'!G54))&gt;5,((CONCATENATE('Copy paste to Here'!G54," &amp; ",'Copy paste to Here'!D54,"  &amp;  ",'Copy paste to Here'!E54))),"Empty Cell")</f>
        <v>Surgical steel circular barbell, 16g (1.2mm) with two 3mm jewel balls &amp; Length: 8mm  &amp;  Crystal Color: Sapphire</v>
      </c>
      <c r="B50" s="57" t="str">
        <f>'Copy paste to Here'!C54</f>
        <v>CBE2C</v>
      </c>
      <c r="C50" s="57" t="s">
        <v>744</v>
      </c>
      <c r="D50" s="58">
        <f>Invoice!B54</f>
        <v>1</v>
      </c>
      <c r="E50" s="59">
        <f>'Shipping Invoice'!J54*$N$1</f>
        <v>0.93</v>
      </c>
      <c r="F50" s="59">
        <f t="shared" si="0"/>
        <v>0.93</v>
      </c>
      <c r="G50" s="60">
        <f t="shared" si="1"/>
        <v>20.9436</v>
      </c>
      <c r="H50" s="63">
        <f t="shared" si="2"/>
        <v>20.9436</v>
      </c>
    </row>
    <row r="51" spans="1:8" s="62" customFormat="1" ht="24">
      <c r="A51" s="56" t="str">
        <f>IF((LEN('Copy paste to Here'!G55))&gt;5,((CONCATENATE('Copy paste to Here'!G55," &amp; ",'Copy paste to Here'!D55,"  &amp;  ",'Copy paste to Here'!E55))),"Empty Cell")</f>
        <v>Surgical steel circular barbell, 16g (1.2mm) with two 3mm jewel balls &amp; Length: 8mm  &amp;  Crystal Color: Blue Zircon</v>
      </c>
      <c r="B51" s="57" t="str">
        <f>'Copy paste to Here'!C55</f>
        <v>CBE2C</v>
      </c>
      <c r="C51" s="57" t="s">
        <v>744</v>
      </c>
      <c r="D51" s="58">
        <f>Invoice!B55</f>
        <v>1</v>
      </c>
      <c r="E51" s="59">
        <f>'Shipping Invoice'!J55*$N$1</f>
        <v>0.93</v>
      </c>
      <c r="F51" s="59">
        <f t="shared" si="0"/>
        <v>0.93</v>
      </c>
      <c r="G51" s="60">
        <f t="shared" si="1"/>
        <v>20.9436</v>
      </c>
      <c r="H51" s="63">
        <f t="shared" si="2"/>
        <v>20.9436</v>
      </c>
    </row>
    <row r="52" spans="1:8" s="62" customFormat="1" ht="24">
      <c r="A52" s="56" t="str">
        <f>IF((LEN('Copy paste to Here'!G56))&gt;5,((CONCATENATE('Copy paste to Here'!G56," &amp; ",'Copy paste to Here'!D56,"  &amp;  ",'Copy paste to Here'!E56))),"Empty Cell")</f>
        <v>Surgical steel circular barbell, 16g (1.2mm) with two 3mm jewel balls &amp; Length: 8mm  &amp;  Crystal Color: Fuchsia</v>
      </c>
      <c r="B52" s="57" t="str">
        <f>'Copy paste to Here'!C56</f>
        <v>CBE2C</v>
      </c>
      <c r="C52" s="57" t="s">
        <v>744</v>
      </c>
      <c r="D52" s="58">
        <f>Invoice!B56</f>
        <v>1</v>
      </c>
      <c r="E52" s="59">
        <f>'Shipping Invoice'!J56*$N$1</f>
        <v>0.93</v>
      </c>
      <c r="F52" s="59">
        <f t="shared" si="0"/>
        <v>0.93</v>
      </c>
      <c r="G52" s="60">
        <f t="shared" si="1"/>
        <v>20.9436</v>
      </c>
      <c r="H52" s="63">
        <f t="shared" si="2"/>
        <v>20.9436</v>
      </c>
    </row>
    <row r="53" spans="1:8" s="62" customFormat="1" ht="24">
      <c r="A53" s="56" t="str">
        <f>IF((LEN('Copy paste to Here'!G57))&gt;5,((CONCATENATE('Copy paste to Here'!G57," &amp; ",'Copy paste to Here'!D57,"  &amp;  ",'Copy paste to Here'!E57))),"Empty Cell")</f>
        <v>Surgical steel circular barbell, 16g (1.2mm) with two 3mm jewel balls &amp; Length: 8mm  &amp;  Crystal Color: Emerald</v>
      </c>
      <c r="B53" s="57" t="str">
        <f>'Copy paste to Here'!C57</f>
        <v>CBE2C</v>
      </c>
      <c r="C53" s="57" t="s">
        <v>744</v>
      </c>
      <c r="D53" s="58">
        <f>Invoice!B57</f>
        <v>1</v>
      </c>
      <c r="E53" s="59">
        <f>'Shipping Invoice'!J57*$N$1</f>
        <v>0.93</v>
      </c>
      <c r="F53" s="59">
        <f t="shared" si="0"/>
        <v>0.93</v>
      </c>
      <c r="G53" s="60">
        <f t="shared" si="1"/>
        <v>20.9436</v>
      </c>
      <c r="H53" s="63">
        <f t="shared" si="2"/>
        <v>20.9436</v>
      </c>
    </row>
    <row r="54" spans="1:8" s="62" customFormat="1" ht="24">
      <c r="A54" s="56" t="str">
        <f>IF((LEN('Copy paste to Here'!G58))&gt;5,((CONCATENATE('Copy paste to Here'!G58," &amp; ",'Copy paste to Here'!D58,"  &amp;  ",'Copy paste to Here'!E58))),"Empty Cell")</f>
        <v>Surgical steel circular barbell, 16g (1.2mm) with two 3mm jewel balls &amp; Length: 8mm  &amp;  Crystal Color: AB Rose</v>
      </c>
      <c r="B54" s="57" t="str">
        <f>'Copy paste to Here'!C58</f>
        <v>CBE2C</v>
      </c>
      <c r="C54" s="57" t="s">
        <v>744</v>
      </c>
      <c r="D54" s="58">
        <f>Invoice!B58</f>
        <v>1</v>
      </c>
      <c r="E54" s="59">
        <f>'Shipping Invoice'!J58*$N$1</f>
        <v>0.93</v>
      </c>
      <c r="F54" s="59">
        <f t="shared" si="0"/>
        <v>0.93</v>
      </c>
      <c r="G54" s="60">
        <f t="shared" si="1"/>
        <v>20.9436</v>
      </c>
      <c r="H54" s="63">
        <f t="shared" si="2"/>
        <v>20.9436</v>
      </c>
    </row>
    <row r="55" spans="1:8" s="62" customFormat="1" ht="24">
      <c r="A55" s="56" t="str">
        <f>IF((LEN('Copy paste to Here'!G59))&gt;5,((CONCATENATE('Copy paste to Here'!G59," &amp; ",'Copy paste to Here'!D59,"  &amp;  ",'Copy paste to Here'!E59))),"Empty Cell")</f>
        <v>Surgical steel circular barbell, 16g (1.2mm) with two 3mm jewel balls &amp; Length: 8mm  &amp;  Crystal Color: AB Sapphire</v>
      </c>
      <c r="B55" s="57" t="str">
        <f>'Copy paste to Here'!C59</f>
        <v>CBE2C</v>
      </c>
      <c r="C55" s="57" t="s">
        <v>744</v>
      </c>
      <c r="D55" s="58">
        <f>Invoice!B59</f>
        <v>1</v>
      </c>
      <c r="E55" s="59">
        <f>'Shipping Invoice'!J59*$N$1</f>
        <v>0.93</v>
      </c>
      <c r="F55" s="59">
        <f t="shared" si="0"/>
        <v>0.93</v>
      </c>
      <c r="G55" s="60">
        <f t="shared" si="1"/>
        <v>20.9436</v>
      </c>
      <c r="H55" s="63">
        <f t="shared" si="2"/>
        <v>20.9436</v>
      </c>
    </row>
    <row r="56" spans="1:8" s="62" customFormat="1" ht="24">
      <c r="A56" s="56" t="str">
        <f>IF((LEN('Copy paste to Here'!G60))&gt;5,((CONCATENATE('Copy paste to Here'!G60," &amp; ",'Copy paste to Here'!D60,"  &amp;  ",'Copy paste to Here'!E60))),"Empty Cell")</f>
        <v>Surgical steel circular barbell, 16g (1.2mm) with two 3mm jewel balls &amp; Length: 8mm  &amp;  Crystal Color: AB Light Siam</v>
      </c>
      <c r="B56" s="57" t="str">
        <f>'Copy paste to Here'!C60</f>
        <v>CBE2C</v>
      </c>
      <c r="C56" s="57" t="s">
        <v>744</v>
      </c>
      <c r="D56" s="58">
        <f>Invoice!B60</f>
        <v>1</v>
      </c>
      <c r="E56" s="59">
        <f>'Shipping Invoice'!J60*$N$1</f>
        <v>0.93</v>
      </c>
      <c r="F56" s="59">
        <f t="shared" si="0"/>
        <v>0.93</v>
      </c>
      <c r="G56" s="60">
        <f t="shared" si="1"/>
        <v>20.9436</v>
      </c>
      <c r="H56" s="63">
        <f t="shared" si="2"/>
        <v>20.9436</v>
      </c>
    </row>
    <row r="57" spans="1:8" s="62" customFormat="1" ht="24">
      <c r="A57" s="56" t="str">
        <f>IF((LEN('Copy paste to Here'!G61))&gt;5,((CONCATENATE('Copy paste to Here'!G61," &amp; ",'Copy paste to Here'!D61,"  &amp;  ",'Copy paste to Here'!E61))),"Empty Cell")</f>
        <v>Premium PVD plated surgical steel circular barbell, 16g (1.2mm) with two 3mm balls &amp; Length: 8mm  &amp;  Color: Black</v>
      </c>
      <c r="B57" s="57" t="str">
        <f>'Copy paste to Here'!C61</f>
        <v>CBETB</v>
      </c>
      <c r="C57" s="57" t="s">
        <v>749</v>
      </c>
      <c r="D57" s="58">
        <f>Invoice!B61</f>
        <v>15</v>
      </c>
      <c r="E57" s="59">
        <f>'Shipping Invoice'!J61*$N$1</f>
        <v>0.96</v>
      </c>
      <c r="F57" s="59">
        <f t="shared" si="0"/>
        <v>14.399999999999999</v>
      </c>
      <c r="G57" s="60">
        <f t="shared" si="1"/>
        <v>21.619199999999999</v>
      </c>
      <c r="H57" s="63">
        <f t="shared" si="2"/>
        <v>324.28800000000001</v>
      </c>
    </row>
    <row r="58" spans="1:8" s="62" customFormat="1" ht="24">
      <c r="A58" s="56" t="str">
        <f>IF((LEN('Copy paste to Here'!G62))&gt;5,((CONCATENATE('Copy paste to Here'!G62," &amp; ",'Copy paste to Here'!D62,"  &amp;  ",'Copy paste to Here'!E62))),"Empty Cell")</f>
        <v>Premium PVD plated surgical steel circular barbell, 16g (1.2mm) with two 3mm balls &amp; Length: 8mm  &amp;  Color: Blue</v>
      </c>
      <c r="B58" s="57" t="str">
        <f>'Copy paste to Here'!C62</f>
        <v>CBETB</v>
      </c>
      <c r="C58" s="57" t="s">
        <v>749</v>
      </c>
      <c r="D58" s="58">
        <f>Invoice!B62</f>
        <v>10</v>
      </c>
      <c r="E58" s="59">
        <f>'Shipping Invoice'!J62*$N$1</f>
        <v>0.96</v>
      </c>
      <c r="F58" s="59">
        <f t="shared" si="0"/>
        <v>9.6</v>
      </c>
      <c r="G58" s="60">
        <f t="shared" si="1"/>
        <v>21.619199999999999</v>
      </c>
      <c r="H58" s="63">
        <f t="shared" si="2"/>
        <v>216.19200000000001</v>
      </c>
    </row>
    <row r="59" spans="1:8" s="62" customFormat="1" ht="24">
      <c r="A59" s="56" t="str">
        <f>IF((LEN('Copy paste to Here'!G63))&gt;5,((CONCATENATE('Copy paste to Here'!G63," &amp; ",'Copy paste to Here'!D63,"  &amp;  ",'Copy paste to Here'!E63))),"Empty Cell")</f>
        <v>Premium PVD plated surgical steel circular barbell, 16g (1.2mm) with two 3mm balls &amp; Length: 8mm  &amp;  Color: Rainbow</v>
      </c>
      <c r="B59" s="57" t="str">
        <f>'Copy paste to Here'!C63</f>
        <v>CBETB</v>
      </c>
      <c r="C59" s="57" t="s">
        <v>749</v>
      </c>
      <c r="D59" s="58">
        <f>Invoice!B63</f>
        <v>10</v>
      </c>
      <c r="E59" s="59">
        <f>'Shipping Invoice'!J63*$N$1</f>
        <v>0.96</v>
      </c>
      <c r="F59" s="59">
        <f t="shared" si="0"/>
        <v>9.6</v>
      </c>
      <c r="G59" s="60">
        <f t="shared" si="1"/>
        <v>21.619199999999999</v>
      </c>
      <c r="H59" s="63">
        <f t="shared" si="2"/>
        <v>216.19200000000001</v>
      </c>
    </row>
    <row r="60" spans="1:8" s="62" customFormat="1" ht="24">
      <c r="A60" s="56" t="str">
        <f>IF((LEN('Copy paste to Here'!G64))&gt;5,((CONCATENATE('Copy paste to Here'!G64," &amp; ",'Copy paste to Here'!D64,"  &amp;  ",'Copy paste to Here'!E64))),"Empty Cell")</f>
        <v>Premium PVD plated surgical steel circular barbell, 16g (1.2mm) with two 3mm balls &amp; Length: 8mm  &amp;  Color: Gold</v>
      </c>
      <c r="B60" s="57" t="str">
        <f>'Copy paste to Here'!C64</f>
        <v>CBETB</v>
      </c>
      <c r="C60" s="57" t="s">
        <v>749</v>
      </c>
      <c r="D60" s="58">
        <f>Invoice!B64</f>
        <v>45</v>
      </c>
      <c r="E60" s="59">
        <f>'Shipping Invoice'!J64*$N$1</f>
        <v>0.96</v>
      </c>
      <c r="F60" s="59">
        <f t="shared" si="0"/>
        <v>43.199999999999996</v>
      </c>
      <c r="G60" s="60">
        <f t="shared" si="1"/>
        <v>21.619199999999999</v>
      </c>
      <c r="H60" s="63">
        <f t="shared" si="2"/>
        <v>972.86399999999992</v>
      </c>
    </row>
    <row r="61" spans="1:8" s="62" customFormat="1" ht="24">
      <c r="A61" s="56" t="str">
        <f>IF((LEN('Copy paste to Here'!G65))&gt;5,((CONCATENATE('Copy paste to Here'!G65," &amp; ",'Copy paste to Here'!D65,"  &amp;  ",'Copy paste to Here'!E65))),"Empty Cell")</f>
        <v>Premium PVD plated surgical steel circular barbell, 16g (1.2mm) with two 3mm balls &amp; Length: 8mm  &amp;  Color: Light blue</v>
      </c>
      <c r="B61" s="57" t="str">
        <f>'Copy paste to Here'!C65</f>
        <v>CBETB</v>
      </c>
      <c r="C61" s="57" t="s">
        <v>749</v>
      </c>
      <c r="D61" s="58">
        <f>Invoice!B65</f>
        <v>10</v>
      </c>
      <c r="E61" s="59">
        <f>'Shipping Invoice'!J65*$N$1</f>
        <v>0.96</v>
      </c>
      <c r="F61" s="59">
        <f t="shared" si="0"/>
        <v>9.6</v>
      </c>
      <c r="G61" s="60">
        <f t="shared" si="1"/>
        <v>21.619199999999999</v>
      </c>
      <c r="H61" s="63">
        <f t="shared" si="2"/>
        <v>216.19200000000001</v>
      </c>
    </row>
    <row r="62" spans="1:8" s="62" customFormat="1" ht="24">
      <c r="A62" s="56" t="str">
        <f>IF((LEN('Copy paste to Here'!G66))&gt;5,((CONCATENATE('Copy paste to Here'!G66," &amp; ",'Copy paste to Here'!D66,"  &amp;  ",'Copy paste to Here'!E66))),"Empty Cell")</f>
        <v>Premium PVD plated surgical steel circular barbell, 16g (1.2mm) with two 3mm balls &amp; Length: 8mm  &amp;  Color: Rose-gold</v>
      </c>
      <c r="B62" s="57" t="str">
        <f>'Copy paste to Here'!C66</f>
        <v>CBETB</v>
      </c>
      <c r="C62" s="57" t="s">
        <v>749</v>
      </c>
      <c r="D62" s="58">
        <f>Invoice!B66</f>
        <v>15</v>
      </c>
      <c r="E62" s="59">
        <f>'Shipping Invoice'!J66*$N$1</f>
        <v>0.96</v>
      </c>
      <c r="F62" s="59">
        <f t="shared" si="0"/>
        <v>14.399999999999999</v>
      </c>
      <c r="G62" s="60">
        <f t="shared" si="1"/>
        <v>21.619199999999999</v>
      </c>
      <c r="H62" s="63">
        <f t="shared" si="2"/>
        <v>324.28800000000001</v>
      </c>
    </row>
    <row r="63" spans="1:8" s="62" customFormat="1" ht="36">
      <c r="A63" s="56" t="str">
        <f>IF((LEN('Copy paste to Here'!G67))&gt;5,((CONCATENATE('Copy paste to Here'!G67," &amp; ",'Copy paste to Here'!D67,"  &amp;  ",'Copy paste to Here'!E67))),"Empty Cell")</f>
        <v>One pair of 925 sterling silver ear studs with 3mm to 8mm heart shaped prong set Cubic Zirconia stones &amp; Size: 3mm  &amp;  Crystal Color: Clear</v>
      </c>
      <c r="B63" s="57" t="str">
        <f>'Copy paste to Here'!C67</f>
        <v>CZHTM</v>
      </c>
      <c r="C63" s="57" t="s">
        <v>819</v>
      </c>
      <c r="D63" s="58">
        <f>Invoice!B67</f>
        <v>15</v>
      </c>
      <c r="E63" s="59">
        <f>'Shipping Invoice'!J67*$N$1</f>
        <v>2.2400000000000002</v>
      </c>
      <c r="F63" s="59">
        <f t="shared" si="0"/>
        <v>33.6</v>
      </c>
      <c r="G63" s="60">
        <f t="shared" si="1"/>
        <v>50.444800000000001</v>
      </c>
      <c r="H63" s="63">
        <f t="shared" si="2"/>
        <v>756.67200000000003</v>
      </c>
    </row>
    <row r="64" spans="1:8" s="62" customFormat="1" ht="36">
      <c r="A64" s="56" t="str">
        <f>IF((LEN('Copy paste to Here'!G68))&gt;5,((CONCATENATE('Copy paste to Here'!G68," &amp; ",'Copy paste to Here'!D68,"  &amp;  ",'Copy paste to Here'!E68))),"Empty Cell")</f>
        <v>One pair of 925 sterling silver ear studs with 3mm to 8mm heart shaped prong set Cubic Zirconia stones &amp; Size: 3mm  &amp;  Crystal Color: Rose</v>
      </c>
      <c r="B64" s="57" t="str">
        <f>'Copy paste to Here'!C68</f>
        <v>CZHTM</v>
      </c>
      <c r="C64" s="57" t="s">
        <v>819</v>
      </c>
      <c r="D64" s="58">
        <f>Invoice!B68</f>
        <v>15</v>
      </c>
      <c r="E64" s="59">
        <f>'Shipping Invoice'!J68*$N$1</f>
        <v>2.2400000000000002</v>
      </c>
      <c r="F64" s="59">
        <f t="shared" si="0"/>
        <v>33.6</v>
      </c>
      <c r="G64" s="60">
        <f t="shared" si="1"/>
        <v>50.444800000000001</v>
      </c>
      <c r="H64" s="63">
        <f t="shared" si="2"/>
        <v>756.67200000000003</v>
      </c>
    </row>
    <row r="65" spans="1:8" s="62" customFormat="1" ht="36">
      <c r="A65" s="56" t="str">
        <f>IF((LEN('Copy paste to Here'!G69))&gt;5,((CONCATENATE('Copy paste to Here'!G69," &amp; ",'Copy paste to Here'!D69,"  &amp;  ",'Copy paste to Here'!E69))),"Empty Cell")</f>
        <v>One pair of 925 silver ear studs with 1.5mm to 11mm round prong set Cubic Zirconia stones &amp; Size: 3mm  &amp;  Crystal Color: Lavender</v>
      </c>
      <c r="B65" s="57" t="str">
        <f>'Copy paste to Here'!C69</f>
        <v>CZRDM</v>
      </c>
      <c r="C65" s="57" t="s">
        <v>820</v>
      </c>
      <c r="D65" s="58">
        <f>Invoice!B69</f>
        <v>15</v>
      </c>
      <c r="E65" s="59">
        <f>'Shipping Invoice'!J69*$N$1</f>
        <v>1.73</v>
      </c>
      <c r="F65" s="59">
        <f t="shared" si="0"/>
        <v>25.95</v>
      </c>
      <c r="G65" s="60">
        <f t="shared" si="1"/>
        <v>38.959600000000002</v>
      </c>
      <c r="H65" s="63">
        <f t="shared" si="2"/>
        <v>584.39400000000001</v>
      </c>
    </row>
    <row r="66" spans="1:8" s="62" customFormat="1" ht="36">
      <c r="A66" s="56" t="str">
        <f>IF((LEN('Copy paste to Here'!G70))&gt;5,((CONCATENATE('Copy paste to Here'!G70," &amp; ",'Copy paste to Here'!D70,"  &amp;  ",'Copy paste to Here'!E70))),"Empty Cell")</f>
        <v>One pair of 925 silver ear studs with 1.5mm to 11mm round prong set Cubic Zirconia stones &amp; Size: 5mm  &amp;  Crystal Color: Rose</v>
      </c>
      <c r="B66" s="57" t="str">
        <f>'Copy paste to Here'!C70</f>
        <v>CZRDM</v>
      </c>
      <c r="C66" s="57" t="s">
        <v>821</v>
      </c>
      <c r="D66" s="58">
        <f>Invoice!B70</f>
        <v>15</v>
      </c>
      <c r="E66" s="59">
        <f>'Shipping Invoice'!J70*$N$1</f>
        <v>2.35</v>
      </c>
      <c r="F66" s="59">
        <f t="shared" si="0"/>
        <v>35.25</v>
      </c>
      <c r="G66" s="60">
        <f t="shared" si="1"/>
        <v>52.922000000000004</v>
      </c>
      <c r="H66" s="63">
        <f t="shared" si="2"/>
        <v>793.83</v>
      </c>
    </row>
    <row r="67" spans="1:8" s="62" customFormat="1" ht="24">
      <c r="A67" s="56" t="str">
        <f>IF((LEN('Copy paste to Here'!G71))&gt;5,((CONCATENATE('Copy paste to Here'!G71," &amp; ",'Copy paste to Here'!D71,"  &amp;  ",'Copy paste to Here'!E71))),"Empty Cell")</f>
        <v xml:space="preserve">One pair of ball shaped Rose Gold Pvd plated surgical steel ear studs &amp; Size: 4mm  &amp;  </v>
      </c>
      <c r="B67" s="57" t="str">
        <f>'Copy paste to Here'!C71</f>
        <v>ERBTT</v>
      </c>
      <c r="C67" s="57" t="s">
        <v>822</v>
      </c>
      <c r="D67" s="58">
        <f>Invoice!B71</f>
        <v>75</v>
      </c>
      <c r="E67" s="59">
        <f>'Shipping Invoice'!J71*$N$1</f>
        <v>1.29</v>
      </c>
      <c r="F67" s="59">
        <f t="shared" si="0"/>
        <v>96.75</v>
      </c>
      <c r="G67" s="60">
        <f t="shared" si="1"/>
        <v>29.050799999999999</v>
      </c>
      <c r="H67" s="63">
        <f t="shared" si="2"/>
        <v>2178.81</v>
      </c>
    </row>
    <row r="68" spans="1:8" s="62" customFormat="1" ht="24">
      <c r="A68" s="56" t="str">
        <f>IF((LEN('Copy paste to Here'!G72))&gt;5,((CONCATENATE('Copy paste to Here'!G72," &amp; ",'Copy paste to Here'!D72,"  &amp;  ",'Copy paste to Here'!E72))),"Empty Cell")</f>
        <v xml:space="preserve">One pair of ball shaped Rose Gold Pvd plated surgical steel ear studs &amp; Size: 6mm  &amp;  </v>
      </c>
      <c r="B68" s="57" t="str">
        <f>'Copy paste to Here'!C72</f>
        <v>ERBTT</v>
      </c>
      <c r="C68" s="57" t="s">
        <v>823</v>
      </c>
      <c r="D68" s="58">
        <f>Invoice!B72</f>
        <v>75</v>
      </c>
      <c r="E68" s="59">
        <f>'Shipping Invoice'!J72*$N$1</f>
        <v>1.44</v>
      </c>
      <c r="F68" s="59">
        <f t="shared" si="0"/>
        <v>108</v>
      </c>
      <c r="G68" s="60">
        <f t="shared" si="1"/>
        <v>32.428799999999995</v>
      </c>
      <c r="H68" s="63">
        <f t="shared" si="2"/>
        <v>2432.16</v>
      </c>
    </row>
    <row r="69" spans="1:8" s="62" customFormat="1" ht="24">
      <c r="A69" s="56" t="str">
        <f>IF((LEN('Copy paste to Here'!G73))&gt;5,((CONCATENATE('Copy paste to Here'!G73," &amp; ",'Copy paste to Here'!D73,"  &amp;  ",'Copy paste to Here'!E73))),"Empty Cell")</f>
        <v>Pair of stainless steel ear studs with ferido glued crystals without resin cover &amp; Size: 7mm  &amp;  Crystal Color: Light Sapphire</v>
      </c>
      <c r="B69" s="57" t="str">
        <f>'Copy paste to Here'!C73</f>
        <v>ERFRR</v>
      </c>
      <c r="C69" s="57" t="s">
        <v>824</v>
      </c>
      <c r="D69" s="58">
        <f>Invoice!B73</f>
        <v>10</v>
      </c>
      <c r="E69" s="59">
        <f>'Shipping Invoice'!J73*$N$1</f>
        <v>3.25</v>
      </c>
      <c r="F69" s="59">
        <f t="shared" si="0"/>
        <v>32.5</v>
      </c>
      <c r="G69" s="60">
        <f t="shared" si="1"/>
        <v>73.19</v>
      </c>
      <c r="H69" s="63">
        <f t="shared" si="2"/>
        <v>731.9</v>
      </c>
    </row>
    <row r="70" spans="1:8" s="62" customFormat="1" ht="24">
      <c r="A70" s="56" t="str">
        <f>IF((LEN('Copy paste to Here'!G74))&gt;5,((CONCATENATE('Copy paste to Here'!G74," &amp; ",'Copy paste to Here'!D74,"  &amp;  ",'Copy paste to Here'!E74))),"Empty Cell")</f>
        <v>Pair of stainless steel ear studs with ferido glued crystals without resin cover &amp; Size: 7mm  &amp;  Crystal Color: Fuchsia</v>
      </c>
      <c r="B70" s="57" t="str">
        <f>'Copy paste to Here'!C74</f>
        <v>ERFRR</v>
      </c>
      <c r="C70" s="57" t="s">
        <v>824</v>
      </c>
      <c r="D70" s="58">
        <f>Invoice!B74</f>
        <v>5</v>
      </c>
      <c r="E70" s="59">
        <f>'Shipping Invoice'!J74*$N$1</f>
        <v>3.25</v>
      </c>
      <c r="F70" s="59">
        <f t="shared" si="0"/>
        <v>16.25</v>
      </c>
      <c r="G70" s="60">
        <f t="shared" si="1"/>
        <v>73.19</v>
      </c>
      <c r="H70" s="63">
        <f t="shared" si="2"/>
        <v>365.95</v>
      </c>
    </row>
    <row r="71" spans="1:8" s="62" customFormat="1" ht="24">
      <c r="A71" s="56" t="str">
        <f>IF((LEN('Copy paste to Here'!G75))&gt;5,((CONCATENATE('Copy paste to Here'!G75," &amp; ",'Copy paste to Here'!D75,"  &amp;  ",'Copy paste to Here'!E75))),"Empty Cell")</f>
        <v>Pair of stainless steel faux pearl ear studs &amp; Size: 5mm  &amp;  Color: # 7 in picture</v>
      </c>
      <c r="B71" s="57" t="str">
        <f>'Copy paste to Here'!C75</f>
        <v>ERP</v>
      </c>
      <c r="C71" s="57" t="s">
        <v>825</v>
      </c>
      <c r="D71" s="58">
        <f>Invoice!B75</f>
        <v>10</v>
      </c>
      <c r="E71" s="59">
        <f>'Shipping Invoice'!J75*$N$1</f>
        <v>1.05</v>
      </c>
      <c r="F71" s="59">
        <f t="shared" si="0"/>
        <v>10.5</v>
      </c>
      <c r="G71" s="60">
        <f t="shared" si="1"/>
        <v>23.646000000000001</v>
      </c>
      <c r="H71" s="63">
        <f t="shared" si="2"/>
        <v>236.46</v>
      </c>
    </row>
    <row r="72" spans="1:8" s="62" customFormat="1" ht="24">
      <c r="A72" s="56" t="str">
        <f>IF((LEN('Copy paste to Here'!G76))&gt;5,((CONCATENATE('Copy paste to Here'!G76," &amp; ",'Copy paste to Here'!D76,"  &amp;  ",'Copy paste to Here'!E76))),"Empty Cell")</f>
        <v>Pair of stainless steel faux pearl ear studs &amp; Size: 5mm  &amp;  Color: # 8 in picture</v>
      </c>
      <c r="B72" s="57" t="str">
        <f>'Copy paste to Here'!C76</f>
        <v>ERP</v>
      </c>
      <c r="C72" s="57" t="s">
        <v>825</v>
      </c>
      <c r="D72" s="58">
        <f>Invoice!B76</f>
        <v>10</v>
      </c>
      <c r="E72" s="59">
        <f>'Shipping Invoice'!J76*$N$1</f>
        <v>1.05</v>
      </c>
      <c r="F72" s="59">
        <f t="shared" si="0"/>
        <v>10.5</v>
      </c>
      <c r="G72" s="60">
        <f t="shared" si="1"/>
        <v>23.646000000000001</v>
      </c>
      <c r="H72" s="63">
        <f t="shared" si="2"/>
        <v>236.46</v>
      </c>
    </row>
    <row r="73" spans="1:8" s="62" customFormat="1" ht="24">
      <c r="A73" s="56" t="str">
        <f>IF((LEN('Copy paste to Here'!G77))&gt;5,((CONCATENATE('Copy paste to Here'!G77," &amp; ",'Copy paste to Here'!D77,"  &amp;  ",'Copy paste to Here'!E77))),"Empty Cell")</f>
        <v>Pair of stainless steel faux pearl ear studs &amp; Size: 5mm  &amp;  Color: # 11 in picture</v>
      </c>
      <c r="B73" s="57" t="str">
        <f>'Copy paste to Here'!C77</f>
        <v>ERP</v>
      </c>
      <c r="C73" s="57" t="s">
        <v>825</v>
      </c>
      <c r="D73" s="58">
        <f>Invoice!B77</f>
        <v>30</v>
      </c>
      <c r="E73" s="59">
        <f>'Shipping Invoice'!J77*$N$1</f>
        <v>1.05</v>
      </c>
      <c r="F73" s="59">
        <f t="shared" si="0"/>
        <v>31.5</v>
      </c>
      <c r="G73" s="60">
        <f t="shared" si="1"/>
        <v>23.646000000000001</v>
      </c>
      <c r="H73" s="63">
        <f t="shared" si="2"/>
        <v>709.38</v>
      </c>
    </row>
    <row r="74" spans="1:8" s="62" customFormat="1" ht="24">
      <c r="A74" s="56" t="str">
        <f>IF((LEN('Copy paste to Here'!G78))&gt;5,((CONCATENATE('Copy paste to Here'!G78," &amp; ",'Copy paste to Here'!D78,"  &amp;  ",'Copy paste to Here'!E78))),"Empty Cell")</f>
        <v>Pair of stainless steel faux pearl ear studs &amp; Size: 5mm  &amp;  Color: # 13 in picture</v>
      </c>
      <c r="B74" s="57" t="str">
        <f>'Copy paste to Here'!C78</f>
        <v>ERP</v>
      </c>
      <c r="C74" s="57" t="s">
        <v>825</v>
      </c>
      <c r="D74" s="58">
        <f>Invoice!B78</f>
        <v>40</v>
      </c>
      <c r="E74" s="59">
        <f>'Shipping Invoice'!J78*$N$1</f>
        <v>1.05</v>
      </c>
      <c r="F74" s="59">
        <f t="shared" si="0"/>
        <v>42</v>
      </c>
      <c r="G74" s="60">
        <f t="shared" si="1"/>
        <v>23.646000000000001</v>
      </c>
      <c r="H74" s="63">
        <f t="shared" si="2"/>
        <v>945.84</v>
      </c>
    </row>
    <row r="75" spans="1:8" s="62" customFormat="1" ht="24">
      <c r="A75" s="56" t="str">
        <f>IF((LEN('Copy paste to Here'!G79))&gt;5,((CONCATENATE('Copy paste to Here'!G79," &amp; ",'Copy paste to Here'!D79,"  &amp;  ",'Copy paste to Here'!E79))),"Empty Cell")</f>
        <v>Pair of stainless steel faux pearl ear studs &amp; Size: 5mm  &amp;  Color: # 16 in picture</v>
      </c>
      <c r="B75" s="57" t="str">
        <f>'Copy paste to Here'!C79</f>
        <v>ERP</v>
      </c>
      <c r="C75" s="57" t="s">
        <v>825</v>
      </c>
      <c r="D75" s="58">
        <f>Invoice!B79</f>
        <v>10</v>
      </c>
      <c r="E75" s="59">
        <f>'Shipping Invoice'!J79*$N$1</f>
        <v>1.05</v>
      </c>
      <c r="F75" s="59">
        <f t="shared" si="0"/>
        <v>10.5</v>
      </c>
      <c r="G75" s="60">
        <f t="shared" si="1"/>
        <v>23.646000000000001</v>
      </c>
      <c r="H75" s="63">
        <f t="shared" si="2"/>
        <v>236.46</v>
      </c>
    </row>
    <row r="76" spans="1:8" s="62" customFormat="1" ht="24">
      <c r="A76" s="56" t="str">
        <f>IF((LEN('Copy paste to Here'!G80))&gt;5,((CONCATENATE('Copy paste to Here'!G80," &amp; ",'Copy paste to Here'!D80,"  &amp;  ",'Copy paste to Here'!E80))),"Empty Cell")</f>
        <v>Pair of 925 sterling silver ear studs with extra flat crystal top &amp; Size: 5mm  &amp;  Crystal Color: Clear</v>
      </c>
      <c r="B76" s="57" t="str">
        <f>'Copy paste to Here'!C80</f>
        <v>ERVFB</v>
      </c>
      <c r="C76" s="57" t="s">
        <v>826</v>
      </c>
      <c r="D76" s="58">
        <f>Invoice!B80</f>
        <v>25</v>
      </c>
      <c r="E76" s="59">
        <f>'Shipping Invoice'!J80*$N$1</f>
        <v>2.44</v>
      </c>
      <c r="F76" s="59">
        <f t="shared" si="0"/>
        <v>61</v>
      </c>
      <c r="G76" s="60">
        <f t="shared" si="1"/>
        <v>54.948799999999999</v>
      </c>
      <c r="H76" s="63">
        <f t="shared" si="2"/>
        <v>1373.72</v>
      </c>
    </row>
    <row r="77" spans="1:8" s="62" customFormat="1" ht="24">
      <c r="A77" s="56" t="str">
        <f>IF((LEN('Copy paste to Here'!G81))&gt;5,((CONCATENATE('Copy paste to Here'!G81," &amp; ",'Copy paste to Here'!D81,"  &amp;  ",'Copy paste to Here'!E81))),"Empty Cell")</f>
        <v>Pair of 925 sterling silver ear studs with extra flat crystal top &amp; Size: 5mm  &amp;  Crystal Color: Sapphire</v>
      </c>
      <c r="B77" s="57" t="str">
        <f>'Copy paste to Here'!C81</f>
        <v>ERVFB</v>
      </c>
      <c r="C77" s="57" t="s">
        <v>826</v>
      </c>
      <c r="D77" s="58">
        <f>Invoice!B81</f>
        <v>5</v>
      </c>
      <c r="E77" s="59">
        <f>'Shipping Invoice'!J81*$N$1</f>
        <v>2.44</v>
      </c>
      <c r="F77" s="59">
        <f t="shared" si="0"/>
        <v>12.2</v>
      </c>
      <c r="G77" s="60">
        <f t="shared" si="1"/>
        <v>54.948799999999999</v>
      </c>
      <c r="H77" s="63">
        <f t="shared" si="2"/>
        <v>274.74399999999997</v>
      </c>
    </row>
    <row r="78" spans="1:8" s="62" customFormat="1" ht="24">
      <c r="A78" s="56" t="str">
        <f>IF((LEN('Copy paste to Here'!G82))&gt;5,((CONCATENATE('Copy paste to Here'!G82," &amp; ",'Copy paste to Here'!D82,"  &amp;  ",'Copy paste to Here'!E82))),"Empty Cell")</f>
        <v>Pair of 925 sterling silver ear studs with extra flat crystal top &amp; Size: 5mm  &amp;  Crystal Color: Aquamarine</v>
      </c>
      <c r="B78" s="57" t="str">
        <f>'Copy paste to Here'!C82</f>
        <v>ERVFB</v>
      </c>
      <c r="C78" s="57" t="s">
        <v>826</v>
      </c>
      <c r="D78" s="58">
        <f>Invoice!B82</f>
        <v>10</v>
      </c>
      <c r="E78" s="59">
        <f>'Shipping Invoice'!J82*$N$1</f>
        <v>2.44</v>
      </c>
      <c r="F78" s="59">
        <f t="shared" si="0"/>
        <v>24.4</v>
      </c>
      <c r="G78" s="60">
        <f t="shared" si="1"/>
        <v>54.948799999999999</v>
      </c>
      <c r="H78" s="63">
        <f t="shared" si="2"/>
        <v>549.48799999999994</v>
      </c>
    </row>
    <row r="79" spans="1:8" s="62" customFormat="1" ht="24">
      <c r="A79" s="56" t="str">
        <f>IF((LEN('Copy paste to Here'!G83))&gt;5,((CONCATENATE('Copy paste to Here'!G83," &amp; ",'Copy paste to Here'!D83,"  &amp;  ",'Copy paste to Here'!E83))),"Empty Cell")</f>
        <v>Pair of 925 sterling silver ear studs with extra flat crystal top &amp; Size: 5mm  &amp;  Crystal Color: Fuchsia</v>
      </c>
      <c r="B79" s="57" t="str">
        <f>'Copy paste to Here'!C83</f>
        <v>ERVFB</v>
      </c>
      <c r="C79" s="57" t="s">
        <v>826</v>
      </c>
      <c r="D79" s="58">
        <f>Invoice!B83</f>
        <v>10</v>
      </c>
      <c r="E79" s="59">
        <f>'Shipping Invoice'!J83*$N$1</f>
        <v>2.44</v>
      </c>
      <c r="F79" s="59">
        <f t="shared" si="0"/>
        <v>24.4</v>
      </c>
      <c r="G79" s="60">
        <f t="shared" si="1"/>
        <v>54.948799999999999</v>
      </c>
      <c r="H79" s="63">
        <f t="shared" si="2"/>
        <v>549.48799999999994</v>
      </c>
    </row>
    <row r="80" spans="1:8" s="62" customFormat="1" ht="36">
      <c r="A80" s="56" t="str">
        <f>IF((LEN('Copy paste to Here'!G84))&gt;5,((CONCATENATE('Copy paste to Here'!G84," &amp; ",'Copy paste to Here'!D84,"  &amp;  ",'Copy paste to Here'!E84))),"Empty Cell")</f>
        <v xml:space="preserve">Sterling silver seamless ring, 18g (1mm) with real 18k gold plating and an outer diameter of 6mm to 12mm &amp; Length: 10mm  &amp;  </v>
      </c>
      <c r="B80" s="57" t="str">
        <f>'Copy paste to Here'!C84</f>
        <v>GPSEL18</v>
      </c>
      <c r="C80" s="57" t="s">
        <v>827</v>
      </c>
      <c r="D80" s="58">
        <f>Invoice!B84</f>
        <v>125</v>
      </c>
      <c r="E80" s="59">
        <f>'Shipping Invoice'!J84*$N$1</f>
        <v>1.88</v>
      </c>
      <c r="F80" s="59">
        <f t="shared" si="0"/>
        <v>235</v>
      </c>
      <c r="G80" s="60">
        <f t="shared" si="1"/>
        <v>42.337599999999995</v>
      </c>
      <c r="H80" s="63">
        <f t="shared" si="2"/>
        <v>5292.1999999999989</v>
      </c>
    </row>
    <row r="81" spans="1:8" s="62" customFormat="1" ht="24">
      <c r="A81" s="56" t="str">
        <f>IF((LEN('Copy paste to Here'!G85))&gt;5,((CONCATENATE('Copy paste to Here'!G85," &amp; ",'Copy paste to Here'!D85,"  &amp;  ",'Copy paste to Here'!E85))),"Empty Cell")</f>
        <v>316L steel labret, 16g (1.2mm) with a 3mm bezel set jewel ball &amp; Length: 6mm  &amp;  Crystal Color: Clear</v>
      </c>
      <c r="B81" s="57" t="str">
        <f>'Copy paste to Here'!C85</f>
        <v>LBC3</v>
      </c>
      <c r="C81" s="57" t="s">
        <v>772</v>
      </c>
      <c r="D81" s="58">
        <f>Invoice!B85</f>
        <v>2</v>
      </c>
      <c r="E81" s="59">
        <f>'Shipping Invoice'!J85*$N$1</f>
        <v>0.64</v>
      </c>
      <c r="F81" s="59">
        <f t="shared" si="0"/>
        <v>1.28</v>
      </c>
      <c r="G81" s="60">
        <f t="shared" si="1"/>
        <v>14.412800000000001</v>
      </c>
      <c r="H81" s="63">
        <f t="shared" si="2"/>
        <v>28.825600000000001</v>
      </c>
    </row>
    <row r="82" spans="1:8" s="62" customFormat="1" ht="24">
      <c r="A82" s="56" t="str">
        <f>IF((LEN('Copy paste to Here'!G86))&gt;5,((CONCATENATE('Copy paste to Here'!G86," &amp; ",'Copy paste to Here'!D86,"  &amp;  ",'Copy paste to Here'!E86))),"Empty Cell")</f>
        <v>316L steel labret, 16g (1.2mm) with a 3mm bezel set jewel ball &amp; Length: 6mm  &amp;  Crystal Color: AB Sapphire</v>
      </c>
      <c r="B82" s="57" t="str">
        <f>'Copy paste to Here'!C86</f>
        <v>LBC3</v>
      </c>
      <c r="C82" s="57" t="s">
        <v>772</v>
      </c>
      <c r="D82" s="58">
        <f>Invoice!B86</f>
        <v>3</v>
      </c>
      <c r="E82" s="59">
        <f>'Shipping Invoice'!J86*$N$1</f>
        <v>0.64</v>
      </c>
      <c r="F82" s="59">
        <f t="shared" si="0"/>
        <v>1.92</v>
      </c>
      <c r="G82" s="60">
        <f t="shared" si="1"/>
        <v>14.412800000000001</v>
      </c>
      <c r="H82" s="63">
        <f t="shared" si="2"/>
        <v>43.238399999999999</v>
      </c>
    </row>
    <row r="83" spans="1:8" s="62" customFormat="1" ht="24">
      <c r="A83" s="56" t="str">
        <f>IF((LEN('Copy paste to Here'!G87))&gt;5,((CONCATENATE('Copy paste to Here'!G87," &amp; ",'Copy paste to Here'!D87,"  &amp;  ",'Copy paste to Here'!E87))),"Empty Cell")</f>
        <v>316L steel labret, 16g (1.2mm) with a 3mm bezel set jewel ball &amp; Length: 8mm  &amp;  Crystal Color: Clear</v>
      </c>
      <c r="B83" s="57" t="str">
        <f>'Copy paste to Here'!C87</f>
        <v>LBC3</v>
      </c>
      <c r="C83" s="57" t="s">
        <v>772</v>
      </c>
      <c r="D83" s="58">
        <f>Invoice!B87</f>
        <v>3</v>
      </c>
      <c r="E83" s="59">
        <f>'Shipping Invoice'!J87*$N$1</f>
        <v>0.64</v>
      </c>
      <c r="F83" s="59">
        <f t="shared" ref="F83:F146" si="3">D83*E83</f>
        <v>1.92</v>
      </c>
      <c r="G83" s="60">
        <f t="shared" ref="G83:G146" si="4">E83*$E$14</f>
        <v>14.412800000000001</v>
      </c>
      <c r="H83" s="63">
        <f t="shared" ref="H83:H146" si="5">D83*G83</f>
        <v>43.238399999999999</v>
      </c>
    </row>
    <row r="84" spans="1:8" s="62" customFormat="1" ht="24">
      <c r="A84" s="56" t="str">
        <f>IF((LEN('Copy paste to Here'!G88))&gt;5,((CONCATENATE('Copy paste to Here'!G88," &amp; ",'Copy paste to Here'!D88,"  &amp;  ",'Copy paste to Here'!E88))),"Empty Cell")</f>
        <v>316L steel labret, 16g (1.2mm) with a 3mm bezel set jewel ball &amp; Length: 8mm  &amp;  Crystal Color: AB</v>
      </c>
      <c r="B84" s="57" t="str">
        <f>'Copy paste to Here'!C88</f>
        <v>LBC3</v>
      </c>
      <c r="C84" s="57" t="s">
        <v>772</v>
      </c>
      <c r="D84" s="58">
        <f>Invoice!B88</f>
        <v>3</v>
      </c>
      <c r="E84" s="59">
        <f>'Shipping Invoice'!J88*$N$1</f>
        <v>0.64</v>
      </c>
      <c r="F84" s="59">
        <f t="shared" si="3"/>
        <v>1.92</v>
      </c>
      <c r="G84" s="60">
        <f t="shared" si="4"/>
        <v>14.412800000000001</v>
      </c>
      <c r="H84" s="63">
        <f t="shared" si="5"/>
        <v>43.238399999999999</v>
      </c>
    </row>
    <row r="85" spans="1:8" s="62" customFormat="1" ht="24">
      <c r="A85" s="56" t="str">
        <f>IF((LEN('Copy paste to Here'!G89))&gt;5,((CONCATENATE('Copy paste to Here'!G89," &amp; ",'Copy paste to Here'!D89,"  &amp;  ",'Copy paste to Here'!E89))),"Empty Cell")</f>
        <v>316L steel labret, 16g (1.2mm) with a 3mm bezel set jewel ball &amp; Length: 8mm  &amp;  Crystal Color: AB Rose</v>
      </c>
      <c r="B85" s="57" t="str">
        <f>'Copy paste to Here'!C89</f>
        <v>LBC3</v>
      </c>
      <c r="C85" s="57" t="s">
        <v>772</v>
      </c>
      <c r="D85" s="58">
        <f>Invoice!B89</f>
        <v>3</v>
      </c>
      <c r="E85" s="59">
        <f>'Shipping Invoice'!J89*$N$1</f>
        <v>0.64</v>
      </c>
      <c r="F85" s="59">
        <f t="shared" si="3"/>
        <v>1.92</v>
      </c>
      <c r="G85" s="60">
        <f t="shared" si="4"/>
        <v>14.412800000000001</v>
      </c>
      <c r="H85" s="63">
        <f t="shared" si="5"/>
        <v>43.238399999999999</v>
      </c>
    </row>
    <row r="86" spans="1:8" s="62" customFormat="1" ht="24">
      <c r="A86" s="56" t="str">
        <f>IF((LEN('Copy paste to Here'!G90))&gt;5,((CONCATENATE('Copy paste to Here'!G90," &amp; ",'Copy paste to Here'!D90,"  &amp;  ",'Copy paste to Here'!E90))),"Empty Cell")</f>
        <v>316L steel labret, 16g (1.2mm) with a 3mm bezel set jewel ball &amp; Length: 8mm  &amp;  Crystal Color: AB Sapphire</v>
      </c>
      <c r="B86" s="57" t="str">
        <f>'Copy paste to Here'!C90</f>
        <v>LBC3</v>
      </c>
      <c r="C86" s="57" t="s">
        <v>772</v>
      </c>
      <c r="D86" s="58">
        <f>Invoice!B90</f>
        <v>3</v>
      </c>
      <c r="E86" s="59">
        <f>'Shipping Invoice'!J90*$N$1</f>
        <v>0.64</v>
      </c>
      <c r="F86" s="59">
        <f t="shared" si="3"/>
        <v>1.92</v>
      </c>
      <c r="G86" s="60">
        <f t="shared" si="4"/>
        <v>14.412800000000001</v>
      </c>
      <c r="H86" s="63">
        <f t="shared" si="5"/>
        <v>43.238399999999999</v>
      </c>
    </row>
    <row r="87" spans="1:8" s="62" customFormat="1" ht="24">
      <c r="A87" s="56" t="str">
        <f>IF((LEN('Copy paste to Here'!G91))&gt;5,((CONCATENATE('Copy paste to Here'!G91," &amp; ",'Copy paste to Here'!D91,"  &amp;  ",'Copy paste to Here'!E91))),"Empty Cell")</f>
        <v>316L steel labret, 16g (1.2mm) with a 3mm bezel set jewel ball &amp; Length: 8mm  &amp;  Crystal Color: AB Light Siam</v>
      </c>
      <c r="B87" s="57" t="str">
        <f>'Copy paste to Here'!C91</f>
        <v>LBC3</v>
      </c>
      <c r="C87" s="57" t="s">
        <v>772</v>
      </c>
      <c r="D87" s="58">
        <f>Invoice!B91</f>
        <v>3</v>
      </c>
      <c r="E87" s="59">
        <f>'Shipping Invoice'!J91*$N$1</f>
        <v>0.64</v>
      </c>
      <c r="F87" s="59">
        <f t="shared" si="3"/>
        <v>1.92</v>
      </c>
      <c r="G87" s="60">
        <f t="shared" si="4"/>
        <v>14.412800000000001</v>
      </c>
      <c r="H87" s="63">
        <f t="shared" si="5"/>
        <v>43.238399999999999</v>
      </c>
    </row>
    <row r="88" spans="1:8" s="62" customFormat="1" ht="24">
      <c r="A88" s="56" t="str">
        <f>IF((LEN('Copy paste to Here'!G92))&gt;5,((CONCATENATE('Copy paste to Here'!G92," &amp; ",'Copy paste to Here'!D92,"  &amp;  ",'Copy paste to Here'!E92))),"Empty Cell")</f>
        <v>316L steel labret, 16g (1.2mm) with a 3mm bezel set jewel ball &amp; Length: 10mm  &amp;  Crystal Color: Clear</v>
      </c>
      <c r="B88" s="57" t="str">
        <f>'Copy paste to Here'!C92</f>
        <v>LBC3</v>
      </c>
      <c r="C88" s="57" t="s">
        <v>772</v>
      </c>
      <c r="D88" s="58">
        <f>Invoice!B92</f>
        <v>5</v>
      </c>
      <c r="E88" s="59">
        <f>'Shipping Invoice'!J92*$N$1</f>
        <v>0.64</v>
      </c>
      <c r="F88" s="59">
        <f t="shared" si="3"/>
        <v>3.2</v>
      </c>
      <c r="G88" s="60">
        <f t="shared" si="4"/>
        <v>14.412800000000001</v>
      </c>
      <c r="H88" s="63">
        <f t="shared" si="5"/>
        <v>72.064000000000007</v>
      </c>
    </row>
    <row r="89" spans="1:8" s="62" customFormat="1" ht="24">
      <c r="A89" s="56" t="str">
        <f>IF((LEN('Copy paste to Here'!G93))&gt;5,((CONCATENATE('Copy paste to Here'!G93," &amp; ",'Copy paste to Here'!D93,"  &amp;  ",'Copy paste to Here'!E93))),"Empty Cell")</f>
        <v>Clear bio flexible labret, 16g (1.2mm) with a 316L steel push in 2.5mm flat crystal top &amp; Length: 8mm  &amp;  Crystal Color: Clear</v>
      </c>
      <c r="B89" s="57" t="str">
        <f>'Copy paste to Here'!C93</f>
        <v>LBIJY</v>
      </c>
      <c r="C89" s="57" t="s">
        <v>592</v>
      </c>
      <c r="D89" s="58">
        <f>Invoice!B93</f>
        <v>3</v>
      </c>
      <c r="E89" s="59">
        <f>'Shipping Invoice'!J93*$N$1</f>
        <v>0.56000000000000005</v>
      </c>
      <c r="F89" s="59">
        <f t="shared" si="3"/>
        <v>1.6800000000000002</v>
      </c>
      <c r="G89" s="60">
        <f t="shared" si="4"/>
        <v>12.6112</v>
      </c>
      <c r="H89" s="63">
        <f t="shared" si="5"/>
        <v>37.833600000000004</v>
      </c>
    </row>
    <row r="90" spans="1:8" s="62" customFormat="1" ht="24">
      <c r="A90" s="56" t="str">
        <f>IF((LEN('Copy paste to Here'!G94))&gt;5,((CONCATENATE('Copy paste to Here'!G94," &amp; ",'Copy paste to Here'!D94,"  &amp;  ",'Copy paste to Here'!E94))),"Empty Cell")</f>
        <v>Clear bio flexible labret, 16g (1.2mm) with a 316L steel push in 2.5mm flat crystal top &amp; Length: 8mm  &amp;  Crystal Color: AB</v>
      </c>
      <c r="B90" s="57" t="str">
        <f>'Copy paste to Here'!C94</f>
        <v>LBIJY</v>
      </c>
      <c r="C90" s="57" t="s">
        <v>592</v>
      </c>
      <c r="D90" s="58">
        <f>Invoice!B94</f>
        <v>3</v>
      </c>
      <c r="E90" s="59">
        <f>'Shipping Invoice'!J94*$N$1</f>
        <v>0.56000000000000005</v>
      </c>
      <c r="F90" s="59">
        <f t="shared" si="3"/>
        <v>1.6800000000000002</v>
      </c>
      <c r="G90" s="60">
        <f t="shared" si="4"/>
        <v>12.6112</v>
      </c>
      <c r="H90" s="63">
        <f t="shared" si="5"/>
        <v>37.833600000000004</v>
      </c>
    </row>
    <row r="91" spans="1:8" s="62" customFormat="1" ht="24">
      <c r="A91" s="56" t="str">
        <f>IF((LEN('Copy paste to Here'!G95))&gt;5,((CONCATENATE('Copy paste to Here'!G95," &amp; ",'Copy paste to Here'!D95,"  &amp;  ",'Copy paste to Here'!E95))),"Empty Cell")</f>
        <v>Clear bio flexible labret, 16g (1.2mm) with a 316L steel push in 2.5mm flat crystal top &amp; Length: 8mm  &amp;  Crystal Color: Rose</v>
      </c>
      <c r="B91" s="57" t="str">
        <f>'Copy paste to Here'!C95</f>
        <v>LBIJY</v>
      </c>
      <c r="C91" s="57" t="s">
        <v>592</v>
      </c>
      <c r="D91" s="58">
        <f>Invoice!B95</f>
        <v>3</v>
      </c>
      <c r="E91" s="59">
        <f>'Shipping Invoice'!J95*$N$1</f>
        <v>0.56000000000000005</v>
      </c>
      <c r="F91" s="59">
        <f t="shared" si="3"/>
        <v>1.6800000000000002</v>
      </c>
      <c r="G91" s="60">
        <f t="shared" si="4"/>
        <v>12.6112</v>
      </c>
      <c r="H91" s="63">
        <f t="shared" si="5"/>
        <v>37.833600000000004</v>
      </c>
    </row>
    <row r="92" spans="1:8" s="62" customFormat="1" ht="36">
      <c r="A92" s="56" t="str">
        <f>IF((LEN('Copy paste to Here'!G96))&gt;5,((CONCATENATE('Copy paste to Here'!G96," &amp; ",'Copy paste to Here'!D96,"  &amp;  ",'Copy paste to Here'!E96))),"Empty Cell")</f>
        <v>Clear bio flexible labret, 16g (1.2mm) with a 316L steel push in 2.5mm flat crystal top &amp; Length: 8mm  &amp;  Crystal Color: Light Sapphire</v>
      </c>
      <c r="B92" s="57" t="str">
        <f>'Copy paste to Here'!C96</f>
        <v>LBIJY</v>
      </c>
      <c r="C92" s="57" t="s">
        <v>592</v>
      </c>
      <c r="D92" s="58">
        <f>Invoice!B96</f>
        <v>3</v>
      </c>
      <c r="E92" s="59">
        <f>'Shipping Invoice'!J96*$N$1</f>
        <v>0.56000000000000005</v>
      </c>
      <c r="F92" s="59">
        <f t="shared" si="3"/>
        <v>1.6800000000000002</v>
      </c>
      <c r="G92" s="60">
        <f t="shared" si="4"/>
        <v>12.6112</v>
      </c>
      <c r="H92" s="63">
        <f t="shared" si="5"/>
        <v>37.833600000000004</v>
      </c>
    </row>
    <row r="93" spans="1:8" s="62" customFormat="1" ht="24">
      <c r="A93" s="56" t="str">
        <f>IF((LEN('Copy paste to Here'!G97))&gt;5,((CONCATENATE('Copy paste to Here'!G97," &amp; ",'Copy paste to Here'!D97,"  &amp;  ",'Copy paste to Here'!E97))),"Empty Cell")</f>
        <v>Clear bio flexible labret, 16g (1.2mm) with a 316L steel push in 2.5mm flat crystal top &amp; Length: 8mm  &amp;  Crystal Color: Sapphire</v>
      </c>
      <c r="B93" s="57" t="str">
        <f>'Copy paste to Here'!C97</f>
        <v>LBIJY</v>
      </c>
      <c r="C93" s="57" t="s">
        <v>592</v>
      </c>
      <c r="D93" s="58">
        <f>Invoice!B97</f>
        <v>3</v>
      </c>
      <c r="E93" s="59">
        <f>'Shipping Invoice'!J97*$N$1</f>
        <v>0.56000000000000005</v>
      </c>
      <c r="F93" s="59">
        <f t="shared" si="3"/>
        <v>1.6800000000000002</v>
      </c>
      <c r="G93" s="60">
        <f t="shared" si="4"/>
        <v>12.6112</v>
      </c>
      <c r="H93" s="63">
        <f t="shared" si="5"/>
        <v>37.833600000000004</v>
      </c>
    </row>
    <row r="94" spans="1:8" s="62" customFormat="1" ht="36">
      <c r="A94" s="56" t="str">
        <f>IF((LEN('Copy paste to Here'!G98))&gt;5,((CONCATENATE('Copy paste to Here'!G98," &amp; ",'Copy paste to Here'!D98,"  &amp;  ",'Copy paste to Here'!E98))),"Empty Cell")</f>
        <v>Clear bio flexible labret, 16g (1.2mm) with a 316L steel push in 2.5mm flat crystal top &amp; Length: 8mm  &amp;  Crystal Color: Aquamarine</v>
      </c>
      <c r="B94" s="57" t="str">
        <f>'Copy paste to Here'!C98</f>
        <v>LBIJY</v>
      </c>
      <c r="C94" s="57" t="s">
        <v>592</v>
      </c>
      <c r="D94" s="58">
        <f>Invoice!B98</f>
        <v>3</v>
      </c>
      <c r="E94" s="59">
        <f>'Shipping Invoice'!J98*$N$1</f>
        <v>0.56000000000000005</v>
      </c>
      <c r="F94" s="59">
        <f t="shared" si="3"/>
        <v>1.6800000000000002</v>
      </c>
      <c r="G94" s="60">
        <f t="shared" si="4"/>
        <v>12.6112</v>
      </c>
      <c r="H94" s="63">
        <f t="shared" si="5"/>
        <v>37.833600000000004</v>
      </c>
    </row>
    <row r="95" spans="1:8" s="62" customFormat="1" ht="36">
      <c r="A95" s="56" t="str">
        <f>IF((LEN('Copy paste to Here'!G99))&gt;5,((CONCATENATE('Copy paste to Here'!G99," &amp; ",'Copy paste to Here'!D99,"  &amp;  ",'Copy paste to Here'!E99))),"Empty Cell")</f>
        <v>Clear bio flexible labret, 16g (1.2mm) with a 316L steel push in 2.5mm flat crystal top &amp; Length: 8mm  &amp;  Crystal Color: Blue Zircon</v>
      </c>
      <c r="B95" s="57" t="str">
        <f>'Copy paste to Here'!C99</f>
        <v>LBIJY</v>
      </c>
      <c r="C95" s="57" t="s">
        <v>592</v>
      </c>
      <c r="D95" s="58">
        <f>Invoice!B99</f>
        <v>3</v>
      </c>
      <c r="E95" s="59">
        <f>'Shipping Invoice'!J99*$N$1</f>
        <v>0.56000000000000005</v>
      </c>
      <c r="F95" s="59">
        <f t="shared" si="3"/>
        <v>1.6800000000000002</v>
      </c>
      <c r="G95" s="60">
        <f t="shared" si="4"/>
        <v>12.6112</v>
      </c>
      <c r="H95" s="63">
        <f t="shared" si="5"/>
        <v>37.833600000000004</v>
      </c>
    </row>
    <row r="96" spans="1:8" s="62" customFormat="1" ht="24">
      <c r="A96" s="56" t="str">
        <f>IF((LEN('Copy paste to Here'!G100))&gt;5,((CONCATENATE('Copy paste to Here'!G100," &amp; ",'Copy paste to Here'!D100,"  &amp;  ",'Copy paste to Here'!E100))),"Empty Cell")</f>
        <v>Clear bio flexible labret, 16g (1.2mm) with a 316L steel push in 2.5mm flat crystal top &amp; Length: 8mm  &amp;  Crystal Color: Fuchsia</v>
      </c>
      <c r="B96" s="57" t="str">
        <f>'Copy paste to Here'!C100</f>
        <v>LBIJY</v>
      </c>
      <c r="C96" s="57" t="s">
        <v>592</v>
      </c>
      <c r="D96" s="58">
        <f>Invoice!B100</f>
        <v>3</v>
      </c>
      <c r="E96" s="59">
        <f>'Shipping Invoice'!J100*$N$1</f>
        <v>0.56000000000000005</v>
      </c>
      <c r="F96" s="59">
        <f t="shared" si="3"/>
        <v>1.6800000000000002</v>
      </c>
      <c r="G96" s="60">
        <f t="shared" si="4"/>
        <v>12.6112</v>
      </c>
      <c r="H96" s="63">
        <f t="shared" si="5"/>
        <v>37.833600000000004</v>
      </c>
    </row>
    <row r="97" spans="1:8" s="62" customFormat="1" ht="24">
      <c r="A97" s="56" t="str">
        <f>IF((LEN('Copy paste to Here'!G101))&gt;5,((CONCATENATE('Copy paste to Here'!G101," &amp; ",'Copy paste to Here'!D101,"  &amp;  ",'Copy paste to Here'!E101))),"Empty Cell")</f>
        <v>Clear bio flexible labret, 16g (1.2mm) with a 316L steel push in 2.5mm flat crystal top &amp; Length: 8mm  &amp;  Crystal Color: Emerald</v>
      </c>
      <c r="B97" s="57" t="str">
        <f>'Copy paste to Here'!C101</f>
        <v>LBIJY</v>
      </c>
      <c r="C97" s="57" t="s">
        <v>592</v>
      </c>
      <c r="D97" s="58">
        <f>Invoice!B101</f>
        <v>3</v>
      </c>
      <c r="E97" s="59">
        <f>'Shipping Invoice'!J101*$N$1</f>
        <v>0.56000000000000005</v>
      </c>
      <c r="F97" s="59">
        <f t="shared" si="3"/>
        <v>1.6800000000000002</v>
      </c>
      <c r="G97" s="60">
        <f t="shared" si="4"/>
        <v>12.6112</v>
      </c>
      <c r="H97" s="63">
        <f t="shared" si="5"/>
        <v>37.833600000000004</v>
      </c>
    </row>
    <row r="98" spans="1:8" s="62" customFormat="1" ht="24">
      <c r="A98" s="56" t="str">
        <f>IF((LEN('Copy paste to Here'!G102))&gt;5,((CONCATENATE('Copy paste to Here'!G102," &amp; ",'Copy paste to Here'!D102,"  &amp;  ",'Copy paste to Here'!E102))),"Empty Cell")</f>
        <v>Clear bio flexible labret, 16g (1.2mm) with a 316L steel push in 2.5mm flat crystal top &amp; Length: 8mm  &amp;  Crystal Color: Peridot</v>
      </c>
      <c r="B98" s="57" t="str">
        <f>'Copy paste to Here'!C102</f>
        <v>LBIJY</v>
      </c>
      <c r="C98" s="57" t="s">
        <v>592</v>
      </c>
      <c r="D98" s="58">
        <f>Invoice!B102</f>
        <v>3</v>
      </c>
      <c r="E98" s="59">
        <f>'Shipping Invoice'!J102*$N$1</f>
        <v>0.56000000000000005</v>
      </c>
      <c r="F98" s="59">
        <f t="shared" si="3"/>
        <v>1.6800000000000002</v>
      </c>
      <c r="G98" s="60">
        <f t="shared" si="4"/>
        <v>12.6112</v>
      </c>
      <c r="H98" s="63">
        <f t="shared" si="5"/>
        <v>37.833600000000004</v>
      </c>
    </row>
    <row r="99" spans="1:8" s="62" customFormat="1" ht="24">
      <c r="A99" s="56" t="str">
        <f>IF((LEN('Copy paste to Here'!G103))&gt;5,((CONCATENATE('Copy paste to Here'!G103," &amp; ",'Copy paste to Here'!D103,"  &amp;  ",'Copy paste to Here'!E103))),"Empty Cell")</f>
        <v>Premium PVD plated surgical steel labret, 16g (1.2mm) with a 3mm ball &amp; Length: 6mm  &amp;  Color: Blue</v>
      </c>
      <c r="B99" s="57" t="str">
        <f>'Copy paste to Here'!C103</f>
        <v>LBTB3</v>
      </c>
      <c r="C99" s="57" t="s">
        <v>774</v>
      </c>
      <c r="D99" s="58">
        <f>Invoice!B103</f>
        <v>7</v>
      </c>
      <c r="E99" s="59">
        <f>'Shipping Invoice'!J103*$N$1</f>
        <v>0.96</v>
      </c>
      <c r="F99" s="59">
        <f t="shared" si="3"/>
        <v>6.72</v>
      </c>
      <c r="G99" s="60">
        <f t="shared" si="4"/>
        <v>21.619199999999999</v>
      </c>
      <c r="H99" s="63">
        <f t="shared" si="5"/>
        <v>151.33439999999999</v>
      </c>
    </row>
    <row r="100" spans="1:8" s="62" customFormat="1" ht="24">
      <c r="A100" s="56" t="str">
        <f>IF((LEN('Copy paste to Here'!G104))&gt;5,((CONCATENATE('Copy paste to Here'!G104," &amp; ",'Copy paste to Here'!D104,"  &amp;  ",'Copy paste to Here'!E104))),"Empty Cell")</f>
        <v>Premium PVD plated surgical steel labret, 16g (1.2mm) with a 3mm ball &amp; Length: 6mm  &amp;  Color: Rainbow</v>
      </c>
      <c r="B100" s="57" t="str">
        <f>'Copy paste to Here'!C104</f>
        <v>LBTB3</v>
      </c>
      <c r="C100" s="57" t="s">
        <v>774</v>
      </c>
      <c r="D100" s="58">
        <f>Invoice!B104</f>
        <v>7</v>
      </c>
      <c r="E100" s="59">
        <f>'Shipping Invoice'!J104*$N$1</f>
        <v>0.96</v>
      </c>
      <c r="F100" s="59">
        <f t="shared" si="3"/>
        <v>6.72</v>
      </c>
      <c r="G100" s="60">
        <f t="shared" si="4"/>
        <v>21.619199999999999</v>
      </c>
      <c r="H100" s="63">
        <f t="shared" si="5"/>
        <v>151.33439999999999</v>
      </c>
    </row>
    <row r="101" spans="1:8" s="62" customFormat="1" ht="24">
      <c r="A101" s="56" t="str">
        <f>IF((LEN('Copy paste to Here'!G105))&gt;5,((CONCATENATE('Copy paste to Here'!G105," &amp; ",'Copy paste to Here'!D105,"  &amp;  ",'Copy paste to Here'!E105))),"Empty Cell")</f>
        <v>Premium PVD plated surgical steel labret, 16g (1.2mm) with a 3mm ball &amp; Length: 6mm  &amp;  Color: Gold</v>
      </c>
      <c r="B101" s="57" t="str">
        <f>'Copy paste to Here'!C105</f>
        <v>LBTB3</v>
      </c>
      <c r="C101" s="57" t="s">
        <v>774</v>
      </c>
      <c r="D101" s="58">
        <f>Invoice!B105</f>
        <v>20</v>
      </c>
      <c r="E101" s="59">
        <f>'Shipping Invoice'!J105*$N$1</f>
        <v>0.96</v>
      </c>
      <c r="F101" s="59">
        <f t="shared" si="3"/>
        <v>19.2</v>
      </c>
      <c r="G101" s="60">
        <f t="shared" si="4"/>
        <v>21.619199999999999</v>
      </c>
      <c r="H101" s="63">
        <f t="shared" si="5"/>
        <v>432.38400000000001</v>
      </c>
    </row>
    <row r="102" spans="1:8" s="62" customFormat="1" ht="24">
      <c r="A102" s="56" t="str">
        <f>IF((LEN('Copy paste to Here'!G106))&gt;5,((CONCATENATE('Copy paste to Here'!G106," &amp; ",'Copy paste to Here'!D106,"  &amp;  ",'Copy paste to Here'!E106))),"Empty Cell")</f>
        <v>Premium PVD plated surgical steel labret, 16g (1.2mm) with a 3mm ball &amp; Length: 6mm  &amp;  Color: Light blue</v>
      </c>
      <c r="B102" s="57" t="str">
        <f>'Copy paste to Here'!C106</f>
        <v>LBTB3</v>
      </c>
      <c r="C102" s="57" t="s">
        <v>774</v>
      </c>
      <c r="D102" s="58">
        <f>Invoice!B106</f>
        <v>7</v>
      </c>
      <c r="E102" s="59">
        <f>'Shipping Invoice'!J106*$N$1</f>
        <v>0.96</v>
      </c>
      <c r="F102" s="59">
        <f t="shared" si="3"/>
        <v>6.72</v>
      </c>
      <c r="G102" s="60">
        <f t="shared" si="4"/>
        <v>21.619199999999999</v>
      </c>
      <c r="H102" s="63">
        <f t="shared" si="5"/>
        <v>151.33439999999999</v>
      </c>
    </row>
    <row r="103" spans="1:8" s="62" customFormat="1" ht="24">
      <c r="A103" s="56" t="str">
        <f>IF((LEN('Copy paste to Here'!G107))&gt;5,((CONCATENATE('Copy paste to Here'!G107," &amp; ",'Copy paste to Here'!D107,"  &amp;  ",'Copy paste to Here'!E107))),"Empty Cell")</f>
        <v>Premium PVD plated surgical steel labret, 16g (1.2mm) with a 3mm ball &amp; Length: 6mm  &amp;  Color: Green</v>
      </c>
      <c r="B103" s="57" t="str">
        <f>'Copy paste to Here'!C107</f>
        <v>LBTB3</v>
      </c>
      <c r="C103" s="57" t="s">
        <v>774</v>
      </c>
      <c r="D103" s="58">
        <f>Invoice!B107</f>
        <v>7</v>
      </c>
      <c r="E103" s="59">
        <f>'Shipping Invoice'!J107*$N$1</f>
        <v>0.96</v>
      </c>
      <c r="F103" s="59">
        <f t="shared" si="3"/>
        <v>6.72</v>
      </c>
      <c r="G103" s="60">
        <f t="shared" si="4"/>
        <v>21.619199999999999</v>
      </c>
      <c r="H103" s="63">
        <f t="shared" si="5"/>
        <v>151.33439999999999</v>
      </c>
    </row>
    <row r="104" spans="1:8" s="62" customFormat="1" ht="24">
      <c r="A104" s="56" t="str">
        <f>IF((LEN('Copy paste to Here'!G108))&gt;5,((CONCATENATE('Copy paste to Here'!G108," &amp; ",'Copy paste to Here'!D108,"  &amp;  ",'Copy paste to Here'!E108))),"Empty Cell")</f>
        <v>Premium PVD plated surgical steel labret, 16g (1.2mm) with a 3mm ball &amp; Length: 6mm  &amp;  Color: Pink</v>
      </c>
      <c r="B104" s="57" t="str">
        <f>'Copy paste to Here'!C108</f>
        <v>LBTB3</v>
      </c>
      <c r="C104" s="57" t="s">
        <v>774</v>
      </c>
      <c r="D104" s="58">
        <f>Invoice!B108</f>
        <v>7</v>
      </c>
      <c r="E104" s="59">
        <f>'Shipping Invoice'!J108*$N$1</f>
        <v>0.96</v>
      </c>
      <c r="F104" s="59">
        <f t="shared" si="3"/>
        <v>6.72</v>
      </c>
      <c r="G104" s="60">
        <f t="shared" si="4"/>
        <v>21.619199999999999</v>
      </c>
      <c r="H104" s="63">
        <f t="shared" si="5"/>
        <v>151.33439999999999</v>
      </c>
    </row>
    <row r="105" spans="1:8" s="62" customFormat="1" ht="24">
      <c r="A105" s="56" t="str">
        <f>IF((LEN('Copy paste to Here'!G109))&gt;5,((CONCATENATE('Copy paste to Here'!G109," &amp; ",'Copy paste to Here'!D109,"  &amp;  ",'Copy paste to Here'!E109))),"Empty Cell")</f>
        <v>Premium PVD plated surgical steel labret, 16g (1.2mm) with a 3mm ball &amp; Length: 6mm  &amp;  Color: Purple</v>
      </c>
      <c r="B105" s="57" t="str">
        <f>'Copy paste to Here'!C109</f>
        <v>LBTB3</v>
      </c>
      <c r="C105" s="57" t="s">
        <v>774</v>
      </c>
      <c r="D105" s="58">
        <f>Invoice!B109</f>
        <v>7</v>
      </c>
      <c r="E105" s="59">
        <f>'Shipping Invoice'!J109*$N$1</f>
        <v>0.96</v>
      </c>
      <c r="F105" s="59">
        <f t="shared" si="3"/>
        <v>6.72</v>
      </c>
      <c r="G105" s="60">
        <f t="shared" si="4"/>
        <v>21.619199999999999</v>
      </c>
      <c r="H105" s="63">
        <f t="shared" si="5"/>
        <v>151.33439999999999</v>
      </c>
    </row>
    <row r="106" spans="1:8" s="62" customFormat="1" ht="24">
      <c r="A106" s="56" t="str">
        <f>IF((LEN('Copy paste to Here'!G110))&gt;5,((CONCATENATE('Copy paste to Here'!G110," &amp; ",'Copy paste to Here'!D110,"  &amp;  ",'Copy paste to Here'!E110))),"Empty Cell")</f>
        <v>Premium PVD plated surgical steel labret, 16g (1.2mm) with a 3mm ball &amp; Length: 6mm  &amp;  Color: Rose-gold</v>
      </c>
      <c r="B106" s="57" t="str">
        <f>'Copy paste to Here'!C110</f>
        <v>LBTB3</v>
      </c>
      <c r="C106" s="57" t="s">
        <v>774</v>
      </c>
      <c r="D106" s="58">
        <f>Invoice!B110</f>
        <v>7</v>
      </c>
      <c r="E106" s="59">
        <f>'Shipping Invoice'!J110*$N$1</f>
        <v>0.96</v>
      </c>
      <c r="F106" s="59">
        <f t="shared" si="3"/>
        <v>6.72</v>
      </c>
      <c r="G106" s="60">
        <f t="shared" si="4"/>
        <v>21.619199999999999</v>
      </c>
      <c r="H106" s="63">
        <f t="shared" si="5"/>
        <v>151.33439999999999</v>
      </c>
    </row>
    <row r="107" spans="1:8" s="62" customFormat="1" ht="36">
      <c r="A107" s="56" t="str">
        <f>IF((LEN('Copy paste to Here'!G111))&gt;5,((CONCATENATE('Copy paste to Here'!G111," &amp; ",'Copy paste to Here'!D111,"  &amp;  ",'Copy paste to Here'!E111))),"Empty Cell")</f>
        <v>Anodized 316L steel labret, 16g (1.2mm) with an internally threaded 2.5mm crystal top &amp; Length: 8mm  &amp;  Crystal Color: Clear / Gold Anodized</v>
      </c>
      <c r="B107" s="57" t="str">
        <f>'Copy paste to Here'!C111</f>
        <v>LBTC25</v>
      </c>
      <c r="C107" s="57" t="s">
        <v>779</v>
      </c>
      <c r="D107" s="58">
        <f>Invoice!B111</f>
        <v>5</v>
      </c>
      <c r="E107" s="59">
        <f>'Shipping Invoice'!J111*$N$1</f>
        <v>1.62</v>
      </c>
      <c r="F107" s="59">
        <f t="shared" si="3"/>
        <v>8.1000000000000014</v>
      </c>
      <c r="G107" s="60">
        <f t="shared" si="4"/>
        <v>36.482399999999998</v>
      </c>
      <c r="H107" s="63">
        <f t="shared" si="5"/>
        <v>182.41199999999998</v>
      </c>
    </row>
    <row r="108" spans="1:8" s="62" customFormat="1" ht="36">
      <c r="A108" s="56" t="str">
        <f>IF((LEN('Copy paste to Here'!G112))&gt;5,((CONCATENATE('Copy paste to Here'!G112," &amp; ",'Copy paste to Here'!D112,"  &amp;  ",'Copy paste to Here'!E112))),"Empty Cell")</f>
        <v>Surgical steel belly banana, 14g (1.6mm) with an 8mm jewel ball and a horizontally dangling plain infinity symbol - length 3/8'' (10mm) &amp; Length: 10mm  &amp;  Crystal Color: Clear</v>
      </c>
      <c r="B108" s="57" t="str">
        <f>'Copy paste to Here'!C112</f>
        <v>MCD624</v>
      </c>
      <c r="C108" s="57" t="s">
        <v>782</v>
      </c>
      <c r="D108" s="58">
        <f>Invoice!B112</f>
        <v>7</v>
      </c>
      <c r="E108" s="59">
        <f>'Shipping Invoice'!J112*$N$1</f>
        <v>2.4700000000000002</v>
      </c>
      <c r="F108" s="59">
        <f t="shared" si="3"/>
        <v>17.290000000000003</v>
      </c>
      <c r="G108" s="60">
        <f t="shared" si="4"/>
        <v>55.624400000000001</v>
      </c>
      <c r="H108" s="63">
        <f t="shared" si="5"/>
        <v>389.37080000000003</v>
      </c>
    </row>
    <row r="109" spans="1:8" s="62" customFormat="1" ht="36">
      <c r="A109" s="56" t="str">
        <f>IF((LEN('Copy paste to Here'!G113))&gt;5,((CONCATENATE('Copy paste to Here'!G113," &amp; ",'Copy paste to Here'!D113,"  &amp;  ",'Copy paste to Here'!E113))),"Empty Cell")</f>
        <v>Surgical steel belly banana, 14g (1.6mm) with an 8mm jewel ball and a horizontally dangling plain infinity symbol - length 3/8'' (10mm) &amp; Length: 10mm  &amp;  Crystal Color: AB</v>
      </c>
      <c r="B109" s="57" t="str">
        <f>'Copy paste to Here'!C113</f>
        <v>MCD624</v>
      </c>
      <c r="C109" s="57" t="s">
        <v>782</v>
      </c>
      <c r="D109" s="58">
        <f>Invoice!B113</f>
        <v>5</v>
      </c>
      <c r="E109" s="59">
        <f>'Shipping Invoice'!J113*$N$1</f>
        <v>2.4700000000000002</v>
      </c>
      <c r="F109" s="59">
        <f t="shared" si="3"/>
        <v>12.350000000000001</v>
      </c>
      <c r="G109" s="60">
        <f t="shared" si="4"/>
        <v>55.624400000000001</v>
      </c>
      <c r="H109" s="63">
        <f t="shared" si="5"/>
        <v>278.12200000000001</v>
      </c>
    </row>
    <row r="110" spans="1:8" s="62" customFormat="1" ht="36">
      <c r="A110" s="56" t="str">
        <f>IF((LEN('Copy paste to Here'!G114))&gt;5,((CONCATENATE('Copy paste to Here'!G114," &amp; ",'Copy paste to Here'!D114,"  &amp;  ",'Copy paste to Here'!E114))),"Empty Cell")</f>
        <v>Surgical steel belly banana, 14g (1.6mm) with an 8mm jewel ball and a horizontally dangling plain infinity symbol - length 3/8'' (10mm) &amp; Length: 10mm  &amp;  Crystal Color: Light Sapphire</v>
      </c>
      <c r="B110" s="57" t="str">
        <f>'Copy paste to Here'!C114</f>
        <v>MCD624</v>
      </c>
      <c r="C110" s="57" t="s">
        <v>782</v>
      </c>
      <c r="D110" s="58">
        <f>Invoice!B114</f>
        <v>5</v>
      </c>
      <c r="E110" s="59">
        <f>'Shipping Invoice'!J114*$N$1</f>
        <v>2.4700000000000002</v>
      </c>
      <c r="F110" s="59">
        <f t="shared" si="3"/>
        <v>12.350000000000001</v>
      </c>
      <c r="G110" s="60">
        <f t="shared" si="4"/>
        <v>55.624400000000001</v>
      </c>
      <c r="H110" s="63">
        <f t="shared" si="5"/>
        <v>278.12200000000001</v>
      </c>
    </row>
    <row r="111" spans="1:8" s="62" customFormat="1" ht="36">
      <c r="A111" s="56" t="str">
        <f>IF((LEN('Copy paste to Here'!G115))&gt;5,((CONCATENATE('Copy paste to Here'!G115," &amp; ",'Copy paste to Here'!D115,"  &amp;  ",'Copy paste to Here'!E115))),"Empty Cell")</f>
        <v>Surgical steel belly banana, 14g (1.6mm) with an 8mm jewel ball and a horizontally dangling plain infinity symbol - length 3/8'' (10mm) &amp; Length: 10mm  &amp;  Crystal Color: Sapphire</v>
      </c>
      <c r="B111" s="57" t="str">
        <f>'Copy paste to Here'!C115</f>
        <v>MCD624</v>
      </c>
      <c r="C111" s="57" t="s">
        <v>782</v>
      </c>
      <c r="D111" s="58">
        <f>Invoice!B115</f>
        <v>6</v>
      </c>
      <c r="E111" s="59">
        <f>'Shipping Invoice'!J115*$N$1</f>
        <v>2.4700000000000002</v>
      </c>
      <c r="F111" s="59">
        <f t="shared" si="3"/>
        <v>14.82</v>
      </c>
      <c r="G111" s="60">
        <f t="shared" si="4"/>
        <v>55.624400000000001</v>
      </c>
      <c r="H111" s="63">
        <f t="shared" si="5"/>
        <v>333.74639999999999</v>
      </c>
    </row>
    <row r="112" spans="1:8" s="62" customFormat="1" ht="36">
      <c r="A112" s="56" t="str">
        <f>IF((LEN('Copy paste to Here'!G116))&gt;5,((CONCATENATE('Copy paste to Here'!G116," &amp; ",'Copy paste to Here'!D116,"  &amp;  ",'Copy paste to Here'!E116))),"Empty Cell")</f>
        <v>Surgical steel belly banana, 14g (1.6mm) with an 8mm jewel ball and a horizontally dangling plain infinity symbol - length 3/8'' (10mm) &amp; Length: 10mm  &amp;  Crystal Color: Blue Zircon</v>
      </c>
      <c r="B112" s="57" t="str">
        <f>'Copy paste to Here'!C116</f>
        <v>MCD624</v>
      </c>
      <c r="C112" s="57" t="s">
        <v>782</v>
      </c>
      <c r="D112" s="58">
        <f>Invoice!B116</f>
        <v>6</v>
      </c>
      <c r="E112" s="59">
        <f>'Shipping Invoice'!J116*$N$1</f>
        <v>2.4700000000000002</v>
      </c>
      <c r="F112" s="59">
        <f t="shared" si="3"/>
        <v>14.82</v>
      </c>
      <c r="G112" s="60">
        <f t="shared" si="4"/>
        <v>55.624400000000001</v>
      </c>
      <c r="H112" s="63">
        <f t="shared" si="5"/>
        <v>333.74639999999999</v>
      </c>
    </row>
    <row r="113" spans="1:8" s="62" customFormat="1" ht="36">
      <c r="A113" s="56" t="str">
        <f>IF((LEN('Copy paste to Here'!G117))&gt;5,((CONCATENATE('Copy paste to Here'!G117," &amp; ",'Copy paste to Here'!D117,"  &amp;  ",'Copy paste to Here'!E117))),"Empty Cell")</f>
        <v>Surgical steel belly banana, 14g (1.6mm) with an 8mm jewel ball and a horizontally dangling plain infinity symbol - length 3/8'' (10mm) &amp; Length: 10mm  &amp;  Crystal Color: Fuchsia</v>
      </c>
      <c r="B113" s="57" t="str">
        <f>'Copy paste to Here'!C117</f>
        <v>MCD624</v>
      </c>
      <c r="C113" s="57" t="s">
        <v>782</v>
      </c>
      <c r="D113" s="58">
        <f>Invoice!B117</f>
        <v>6</v>
      </c>
      <c r="E113" s="59">
        <f>'Shipping Invoice'!J117*$N$1</f>
        <v>2.4700000000000002</v>
      </c>
      <c r="F113" s="59">
        <f t="shared" si="3"/>
        <v>14.82</v>
      </c>
      <c r="G113" s="60">
        <f t="shared" si="4"/>
        <v>55.624400000000001</v>
      </c>
      <c r="H113" s="63">
        <f t="shared" si="5"/>
        <v>333.74639999999999</v>
      </c>
    </row>
    <row r="114" spans="1:8" s="62" customFormat="1" ht="36">
      <c r="A114" s="56" t="str">
        <f>IF((LEN('Copy paste to Here'!G118))&gt;5,((CONCATENATE('Copy paste to Here'!G118," &amp; ",'Copy paste to Here'!D118,"  &amp;  ",'Copy paste to Here'!E118))),"Empty Cell")</f>
        <v>Surgical steel belly banana, 14g (1.6mm) with an 8mm prong set CZ stone and a dangling heart shaped SwarovskiⓇ crystal &amp; Color: # 1 in picture  &amp;  Length: 10mm</v>
      </c>
      <c r="B114" s="57" t="str">
        <f>'Copy paste to Here'!C118</f>
        <v>MCD716</v>
      </c>
      <c r="C114" s="57" t="s">
        <v>828</v>
      </c>
      <c r="D114" s="58">
        <f>Invoice!B118</f>
        <v>15</v>
      </c>
      <c r="E114" s="59">
        <f>'Shipping Invoice'!J118*$N$1</f>
        <v>3.56</v>
      </c>
      <c r="F114" s="59">
        <f t="shared" si="3"/>
        <v>53.4</v>
      </c>
      <c r="G114" s="60">
        <f t="shared" si="4"/>
        <v>80.171199999999999</v>
      </c>
      <c r="H114" s="63">
        <f t="shared" si="5"/>
        <v>1202.568</v>
      </c>
    </row>
    <row r="115" spans="1:8" s="62" customFormat="1" ht="36">
      <c r="A115" s="56" t="str">
        <f>IF((LEN('Copy paste to Here'!G119))&gt;5,((CONCATENATE('Copy paste to Here'!G119," &amp; ",'Copy paste to Here'!D119,"  &amp;  ",'Copy paste to Here'!E119))),"Empty Cell")</f>
        <v>Surgical steel belly banana, 14g (1.6mm) with an 8mm bezel set jewel ball with a dangling small dragonfly (dangling is made from silver plated brass) &amp; Size: 10mm  &amp;  Crystal Color: AB</v>
      </c>
      <c r="B115" s="57" t="str">
        <f>'Copy paste to Here'!C119</f>
        <v>MCD761</v>
      </c>
      <c r="C115" s="57" t="s">
        <v>785</v>
      </c>
      <c r="D115" s="58">
        <f>Invoice!B119</f>
        <v>6</v>
      </c>
      <c r="E115" s="59">
        <f>'Shipping Invoice'!J119*$N$1</f>
        <v>3.04</v>
      </c>
      <c r="F115" s="59">
        <f t="shared" si="3"/>
        <v>18.240000000000002</v>
      </c>
      <c r="G115" s="60">
        <f t="shared" si="4"/>
        <v>68.460800000000006</v>
      </c>
      <c r="H115" s="63">
        <f t="shared" si="5"/>
        <v>410.76480000000004</v>
      </c>
    </row>
    <row r="116" spans="1:8" s="62" customFormat="1" ht="36">
      <c r="A116" s="56" t="str">
        <f>IF((LEN('Copy paste to Here'!G120))&gt;5,((CONCATENATE('Copy paste to Here'!G120," &amp; ",'Copy paste to Here'!D120,"  &amp;  ",'Copy paste to Here'!E120))),"Empty Cell")</f>
        <v>Surgical steel belly banana, 14g (1.6mm) with an 8mm bezel set jewel ball with a dangling small dragonfly (dangling is made from silver plated brass) &amp; Size: 10mm  &amp;  Crystal Color: Sapphire</v>
      </c>
      <c r="B116" s="57" t="str">
        <f>'Copy paste to Here'!C120</f>
        <v>MCD761</v>
      </c>
      <c r="C116" s="57" t="s">
        <v>785</v>
      </c>
      <c r="D116" s="58">
        <f>Invoice!B120</f>
        <v>6</v>
      </c>
      <c r="E116" s="59">
        <f>'Shipping Invoice'!J120*$N$1</f>
        <v>3.04</v>
      </c>
      <c r="F116" s="59">
        <f t="shared" si="3"/>
        <v>18.240000000000002</v>
      </c>
      <c r="G116" s="60">
        <f t="shared" si="4"/>
        <v>68.460800000000006</v>
      </c>
      <c r="H116" s="63">
        <f t="shared" si="5"/>
        <v>410.76480000000004</v>
      </c>
    </row>
    <row r="117" spans="1:8" s="62" customFormat="1" ht="36">
      <c r="A117" s="56" t="str">
        <f>IF((LEN('Copy paste to Here'!G121))&gt;5,((CONCATENATE('Copy paste to Here'!G121," &amp; ",'Copy paste to Here'!D121,"  &amp;  ",'Copy paste to Here'!E121))),"Empty Cell")</f>
        <v>Surgical steel belly banana, 14g (1.6mm) with an 8mm bezel set jewel ball with a dangling small dragonfly (dangling is made from silver plated brass) &amp; Size: 10mm  &amp;  Crystal Color: Blue Zircon</v>
      </c>
      <c r="B117" s="57" t="str">
        <f>'Copy paste to Here'!C121</f>
        <v>MCD761</v>
      </c>
      <c r="C117" s="57" t="s">
        <v>785</v>
      </c>
      <c r="D117" s="58">
        <f>Invoice!B121</f>
        <v>6</v>
      </c>
      <c r="E117" s="59">
        <f>'Shipping Invoice'!J121*$N$1</f>
        <v>3.04</v>
      </c>
      <c r="F117" s="59">
        <f t="shared" si="3"/>
        <v>18.240000000000002</v>
      </c>
      <c r="G117" s="60">
        <f t="shared" si="4"/>
        <v>68.460800000000006</v>
      </c>
      <c r="H117" s="63">
        <f t="shared" si="5"/>
        <v>410.76480000000004</v>
      </c>
    </row>
    <row r="118" spans="1:8" s="62" customFormat="1" ht="36">
      <c r="A118" s="56" t="str">
        <f>IF((LEN('Copy paste to Here'!G122))&gt;5,((CONCATENATE('Copy paste to Here'!G122," &amp; ",'Copy paste to Here'!D122,"  &amp;  ",'Copy paste to Here'!E122))),"Empty Cell")</f>
        <v>Surgical steel belly banana, 14g (1.6mm) with an 8mm bezel set jewel ball with a dangling small dragonfly (dangling is made from silver plated brass) &amp; Size: 10mm  &amp;  Crystal Color: Fuchsia</v>
      </c>
      <c r="B118" s="57" t="str">
        <f>'Copy paste to Here'!C122</f>
        <v>MCD761</v>
      </c>
      <c r="C118" s="57" t="s">
        <v>785</v>
      </c>
      <c r="D118" s="58">
        <f>Invoice!B122</f>
        <v>6</v>
      </c>
      <c r="E118" s="59">
        <f>'Shipping Invoice'!J122*$N$1</f>
        <v>3.04</v>
      </c>
      <c r="F118" s="59">
        <f t="shared" si="3"/>
        <v>18.240000000000002</v>
      </c>
      <c r="G118" s="60">
        <f t="shared" si="4"/>
        <v>68.460800000000006</v>
      </c>
      <c r="H118" s="63">
        <f t="shared" si="5"/>
        <v>410.76480000000004</v>
      </c>
    </row>
    <row r="119" spans="1:8" s="62" customFormat="1" ht="36">
      <c r="A119" s="56" t="str">
        <f>IF((LEN('Copy paste to Here'!G123))&gt;5,((CONCATENATE('Copy paste to Here'!G123," &amp; ",'Copy paste to Here'!D123,"  &amp;  ",'Copy paste to Here'!E123))),"Empty Cell")</f>
        <v>Surgical steel belly banana, 14g (1.6mm) with an 8mm bezel set jewel ball with a dangling small dragonfly (dangling is made from silver plated brass) &amp; Size: 10mm  &amp;  Cz Color: Clear</v>
      </c>
      <c r="B119" s="57" t="str">
        <f>'Copy paste to Here'!C123</f>
        <v>MCD761</v>
      </c>
      <c r="C119" s="57" t="s">
        <v>785</v>
      </c>
      <c r="D119" s="58">
        <f>Invoice!B123</f>
        <v>6</v>
      </c>
      <c r="E119" s="59">
        <f>'Shipping Invoice'!J123*$N$1</f>
        <v>3.04</v>
      </c>
      <c r="F119" s="59">
        <f t="shared" si="3"/>
        <v>18.240000000000002</v>
      </c>
      <c r="G119" s="60">
        <f t="shared" si="4"/>
        <v>68.460800000000006</v>
      </c>
      <c r="H119" s="63">
        <f t="shared" si="5"/>
        <v>410.76480000000004</v>
      </c>
    </row>
    <row r="120" spans="1:8" s="62" customFormat="1" ht="36">
      <c r="A120" s="56" t="str">
        <f>IF((LEN('Copy paste to Here'!G124))&gt;5,((CONCATENATE('Copy paste to Here'!G124," &amp; ",'Copy paste to Here'!D124,"  &amp;  ",'Copy paste to Here'!E124))),"Empty Cell")</f>
        <v>Gold anodized 316L steel belly banana, 14g (1.6mm) with a 7mm round prong set CZ stone and a dangling butterfly with CZ stones &amp; Length: 10mm  &amp;  Cz Color: Rose</v>
      </c>
      <c r="B120" s="57" t="str">
        <f>'Copy paste to Here'!C124</f>
        <v>MDGZ1</v>
      </c>
      <c r="C120" s="57" t="s">
        <v>787</v>
      </c>
      <c r="D120" s="58">
        <f>Invoice!B124</f>
        <v>0</v>
      </c>
      <c r="E120" s="59">
        <f>'Shipping Invoice'!J124*$N$1</f>
        <v>5.56</v>
      </c>
      <c r="F120" s="59">
        <f t="shared" si="3"/>
        <v>0</v>
      </c>
      <c r="G120" s="60">
        <f t="shared" si="4"/>
        <v>125.21119999999999</v>
      </c>
      <c r="H120" s="63">
        <f t="shared" si="5"/>
        <v>0</v>
      </c>
    </row>
    <row r="121" spans="1:8" s="62" customFormat="1" ht="48">
      <c r="A121" s="56" t="str">
        <f>IF((LEN('Copy paste to Here'!G125))&gt;5,((CONCATENATE('Copy paste to Here'!G125," &amp; ",'Copy paste to Here'!D125,"  &amp;  ",'Copy paste to Here'!E125))),"Empty Cell")</f>
        <v xml:space="preserve">PVD plated surgical steel belly banana, 14g (1.6mm) with a upper 5mm plain ball and a lower 8mm jewel ball with a dangling bird wing - length 3/8'' (10mm) &amp; Color: Black Anodized w/ Fuchsia crystal  &amp;  </v>
      </c>
      <c r="B121" s="57" t="str">
        <f>'Copy paste to Here'!C125</f>
        <v>MDK593</v>
      </c>
      <c r="C121" s="57" t="s">
        <v>789</v>
      </c>
      <c r="D121" s="58">
        <f>Invoice!B125</f>
        <v>5</v>
      </c>
      <c r="E121" s="59">
        <f>'Shipping Invoice'!J125*$N$1</f>
        <v>3.25</v>
      </c>
      <c r="F121" s="59">
        <f t="shared" si="3"/>
        <v>16.25</v>
      </c>
      <c r="G121" s="60">
        <f t="shared" si="4"/>
        <v>73.19</v>
      </c>
      <c r="H121" s="63">
        <f t="shared" si="5"/>
        <v>365.95</v>
      </c>
    </row>
    <row r="122" spans="1:8" s="62" customFormat="1" ht="48">
      <c r="A122" s="56" t="str">
        <f>IF((LEN('Copy paste to Here'!G126))&gt;5,((CONCATENATE('Copy paste to Here'!G126," &amp; ",'Copy paste to Here'!D126,"  &amp;  ",'Copy paste to Here'!E126))),"Empty Cell")</f>
        <v xml:space="preserve">PVD plated surgical steel belly banana, 14g (1.6mm) with a upper 5mm plain ball and a lower 8mm jewel ball with a dangling bird wing - length 3/8'' (10mm) &amp; Color: Black Anodized w/ Clear crystal  &amp;  </v>
      </c>
      <c r="B122" s="57" t="str">
        <f>'Copy paste to Here'!C126</f>
        <v>MDK593</v>
      </c>
      <c r="C122" s="57" t="s">
        <v>789</v>
      </c>
      <c r="D122" s="58">
        <f>Invoice!B126</f>
        <v>5</v>
      </c>
      <c r="E122" s="59">
        <f>'Shipping Invoice'!J126*$N$1</f>
        <v>3.25</v>
      </c>
      <c r="F122" s="59">
        <f t="shared" si="3"/>
        <v>16.25</v>
      </c>
      <c r="G122" s="60">
        <f t="shared" si="4"/>
        <v>73.19</v>
      </c>
      <c r="H122" s="63">
        <f t="shared" si="5"/>
        <v>365.95</v>
      </c>
    </row>
    <row r="123" spans="1:8" s="62" customFormat="1" ht="48">
      <c r="A123" s="56" t="str">
        <f>IF((LEN('Copy paste to Here'!G127))&gt;5,((CONCATENATE('Copy paste to Here'!G127," &amp; ",'Copy paste to Here'!D127,"  &amp;  ",'Copy paste to Here'!E127))),"Empty Cell")</f>
        <v xml:space="preserve">PVD plated surgical steel belly banana, 14g (1.6mm) with a upper 5mm plain ball and a lower 8mm jewel ball with a dangling bird wing - length 3/8'' (10mm) &amp; Color: Black Anodized w/ Aquamarine crystal  &amp;  </v>
      </c>
      <c r="B123" s="57" t="str">
        <f>'Copy paste to Here'!C127</f>
        <v>MDK593</v>
      </c>
      <c r="C123" s="57" t="s">
        <v>789</v>
      </c>
      <c r="D123" s="58">
        <f>Invoice!B127</f>
        <v>5</v>
      </c>
      <c r="E123" s="59">
        <f>'Shipping Invoice'!J127*$N$1</f>
        <v>3.25</v>
      </c>
      <c r="F123" s="59">
        <f t="shared" si="3"/>
        <v>16.25</v>
      </c>
      <c r="G123" s="60">
        <f t="shared" si="4"/>
        <v>73.19</v>
      </c>
      <c r="H123" s="63">
        <f t="shared" si="5"/>
        <v>365.95</v>
      </c>
    </row>
    <row r="124" spans="1:8" s="62" customFormat="1" ht="36">
      <c r="A124" s="56" t="str">
        <f>IF((LEN('Copy paste to Here'!G128))&gt;5,((CONCATENATE('Copy paste to Here'!G128," &amp; ",'Copy paste to Here'!D128,"  &amp;  ",'Copy paste to Here'!E128))),"Empty Cell")</f>
        <v xml:space="preserve">PVD plated surgical steel belly banana, 14g (1.6mm) with a upper 5mm plain ball and a lower 8mm jewel ball with a dangling bird wing - length 3/8'' (10mm) &amp; Color: Black Anodized w/ AB crystal  &amp;  </v>
      </c>
      <c r="B124" s="57" t="str">
        <f>'Copy paste to Here'!C128</f>
        <v>MDK593</v>
      </c>
      <c r="C124" s="57" t="s">
        <v>789</v>
      </c>
      <c r="D124" s="58">
        <f>Invoice!B128</f>
        <v>5</v>
      </c>
      <c r="E124" s="59">
        <f>'Shipping Invoice'!J128*$N$1</f>
        <v>3.25</v>
      </c>
      <c r="F124" s="59">
        <f t="shared" si="3"/>
        <v>16.25</v>
      </c>
      <c r="G124" s="60">
        <f t="shared" si="4"/>
        <v>73.19</v>
      </c>
      <c r="H124" s="63">
        <f t="shared" si="5"/>
        <v>365.95</v>
      </c>
    </row>
    <row r="125" spans="1:8" s="62" customFormat="1" ht="48">
      <c r="A125" s="56" t="str">
        <f>IF((LEN('Copy paste to Here'!G129))&gt;5,((CONCATENATE('Copy paste to Here'!G129," &amp; ",'Copy paste to Here'!D129,"  &amp;  ",'Copy paste to Here'!E129))),"Empty Cell")</f>
        <v xml:space="preserve">PVD plated surgical steel belly banana, 14g (1.6mm) with a upper 5mm plain ball and a lower 8mm jewel ball with a dangling bird wing - length 3/8'' (10mm) &amp; Color: Black Anodized w/ Sapphire crystal  &amp;  </v>
      </c>
      <c r="B125" s="57" t="str">
        <f>'Copy paste to Here'!C129</f>
        <v>MDK593</v>
      </c>
      <c r="C125" s="57" t="s">
        <v>789</v>
      </c>
      <c r="D125" s="58">
        <f>Invoice!B129</f>
        <v>5</v>
      </c>
      <c r="E125" s="59">
        <f>'Shipping Invoice'!J129*$N$1</f>
        <v>3.25</v>
      </c>
      <c r="F125" s="59">
        <f t="shared" si="3"/>
        <v>16.25</v>
      </c>
      <c r="G125" s="60">
        <f t="shared" si="4"/>
        <v>73.19</v>
      </c>
      <c r="H125" s="63">
        <f t="shared" si="5"/>
        <v>365.95</v>
      </c>
    </row>
    <row r="126" spans="1:8" s="62" customFormat="1" ht="36">
      <c r="A126" s="56" t="str">
        <f>IF((LEN('Copy paste to Here'!G130))&gt;5,((CONCATENATE('Copy paste to Here'!G130," &amp; ",'Copy paste to Here'!D130,"  &amp;  ",'Copy paste to Here'!E130))),"Empty Cell")</f>
        <v>Gold anodized 316L steel belly banana, 14g (1.6mm) with a lower big crystal heart (dangling part is made from gold plated brass) &amp; Length: 10mm  &amp;  Crystal Color: Clear</v>
      </c>
      <c r="B126" s="57" t="str">
        <f>'Copy paste to Here'!C130</f>
        <v>MDK708</v>
      </c>
      <c r="C126" s="57" t="s">
        <v>795</v>
      </c>
      <c r="D126" s="58">
        <f>Invoice!B130</f>
        <v>2</v>
      </c>
      <c r="E126" s="59">
        <f>'Shipping Invoice'!J130*$N$1</f>
        <v>3.83</v>
      </c>
      <c r="F126" s="59">
        <f t="shared" si="3"/>
        <v>7.66</v>
      </c>
      <c r="G126" s="60">
        <f t="shared" si="4"/>
        <v>86.251599999999996</v>
      </c>
      <c r="H126" s="63">
        <f t="shared" si="5"/>
        <v>172.50319999999999</v>
      </c>
    </row>
    <row r="127" spans="1:8" s="62" customFormat="1" ht="36">
      <c r="A127" s="56" t="str">
        <f>IF((LEN('Copy paste to Here'!G131))&gt;5,((CONCATENATE('Copy paste to Here'!G131," &amp; ",'Copy paste to Here'!D131,"  &amp;  ",'Copy paste to Here'!E131))),"Empty Cell")</f>
        <v>Gold anodized 316L steel belly banana, 14g (1.6mm) with a lower big crystal heart (dangling part is made from gold plated brass) &amp; Length: 10mm  &amp;  Crystal Color: Aquamarine</v>
      </c>
      <c r="B127" s="57" t="str">
        <f>'Copy paste to Here'!C131</f>
        <v>MDK708</v>
      </c>
      <c r="C127" s="57" t="s">
        <v>795</v>
      </c>
      <c r="D127" s="58">
        <f>Invoice!B131</f>
        <v>2</v>
      </c>
      <c r="E127" s="59">
        <f>'Shipping Invoice'!J131*$N$1</f>
        <v>3.83</v>
      </c>
      <c r="F127" s="59">
        <f t="shared" si="3"/>
        <v>7.66</v>
      </c>
      <c r="G127" s="60">
        <f t="shared" si="4"/>
        <v>86.251599999999996</v>
      </c>
      <c r="H127" s="63">
        <f t="shared" si="5"/>
        <v>172.50319999999999</v>
      </c>
    </row>
    <row r="128" spans="1:8" s="62" customFormat="1" ht="36">
      <c r="A128" s="56" t="str">
        <f>IF((LEN('Copy paste to Here'!G132))&gt;5,((CONCATENATE('Copy paste to Here'!G132," &amp; ",'Copy paste to Here'!D132,"  &amp;  ",'Copy paste to Here'!E132))),"Empty Cell")</f>
        <v>Gold anodized 316L steel belly banana, 14g (1.6mm) with a lower big crystal heart (dangling part is made from gold plated brass) &amp; Length: 10mm  &amp;  Crystal Color: Fuchsia</v>
      </c>
      <c r="B128" s="57" t="str">
        <f>'Copy paste to Here'!C132</f>
        <v>MDK708</v>
      </c>
      <c r="C128" s="57" t="s">
        <v>795</v>
      </c>
      <c r="D128" s="58">
        <f>Invoice!B132</f>
        <v>1</v>
      </c>
      <c r="E128" s="59">
        <f>'Shipping Invoice'!J132*$N$1</f>
        <v>3.83</v>
      </c>
      <c r="F128" s="59">
        <f t="shared" si="3"/>
        <v>3.83</v>
      </c>
      <c r="G128" s="60">
        <f t="shared" si="4"/>
        <v>86.251599999999996</v>
      </c>
      <c r="H128" s="63">
        <f t="shared" si="5"/>
        <v>86.251599999999996</v>
      </c>
    </row>
    <row r="129" spans="1:8" s="62" customFormat="1" ht="60">
      <c r="A129" s="56" t="str">
        <f>IF((LEN('Copy paste to Here'!G133))&gt;5,((CONCATENATE('Copy paste to Here'!G133," &amp; ",'Copy paste to Here'!D133,"  &amp;  ",'Copy paste to Here'!E133))),"Empty Cell")</f>
        <v xml:space="preserve">Display box with 52 pcs. of 925 sterling silver nose bones, 22g (0.6mm) with 1mm crystal flower design tops with round assorted color center crystal (in standard packing or in vacuum sealed packing to prevent tarnishing) &amp; Packing Option: Standard Package  &amp;  </v>
      </c>
      <c r="B129" s="57" t="str">
        <f>'Copy paste to Here'!C133</f>
        <v>NBFLBXS2</v>
      </c>
      <c r="C129" s="57" t="s">
        <v>797</v>
      </c>
      <c r="D129" s="58">
        <f>Invoice!B133</f>
        <v>1</v>
      </c>
      <c r="E129" s="59">
        <f>'Shipping Invoice'!J133*$N$1</f>
        <v>40.159999999999997</v>
      </c>
      <c r="F129" s="59">
        <f t="shared" si="3"/>
        <v>40.159999999999997</v>
      </c>
      <c r="G129" s="60">
        <f t="shared" si="4"/>
        <v>904.40319999999986</v>
      </c>
      <c r="H129" s="63">
        <f t="shared" si="5"/>
        <v>904.40319999999986</v>
      </c>
    </row>
    <row r="130" spans="1:8" s="62" customFormat="1">
      <c r="A130" s="56" t="str">
        <f>IF((LEN('Copy paste to Here'!G134))&gt;5,((CONCATENATE('Copy paste to Here'!G134," &amp; ",'Copy paste to Here'!D134,"  &amp;  ",'Copy paste to Here'!E134))),"Empty Cell")</f>
        <v xml:space="preserve">Clear acrylic flexible nose bone retainer in 22g (0.6mm) &amp;   &amp;  </v>
      </c>
      <c r="B130" s="57" t="str">
        <f>'Copy paste to Here'!C134</f>
        <v>NBRT</v>
      </c>
      <c r="C130" s="57" t="s">
        <v>799</v>
      </c>
      <c r="D130" s="58">
        <f>Invoice!B134</f>
        <v>35</v>
      </c>
      <c r="E130" s="59">
        <f>'Shipping Invoice'!J134*$N$1</f>
        <v>0.23</v>
      </c>
      <c r="F130" s="59">
        <f t="shared" si="3"/>
        <v>8.0500000000000007</v>
      </c>
      <c r="G130" s="60">
        <f t="shared" si="4"/>
        <v>5.1795999999999998</v>
      </c>
      <c r="H130" s="63">
        <f t="shared" si="5"/>
        <v>181.286</v>
      </c>
    </row>
    <row r="131" spans="1:8" s="62" customFormat="1">
      <c r="A131" s="56" t="str">
        <f>IF((LEN('Copy paste to Here'!G135))&gt;5,((CONCATENATE('Copy paste to Here'!G135," &amp; ",'Copy paste to Here'!D135,"  &amp;  ",'Copy paste to Here'!E135))),"Empty Cell")</f>
        <v xml:space="preserve">925 silver seamless nose hoop, 18g (1mm) &amp; Size: 10mm  &amp;  </v>
      </c>
      <c r="B131" s="57" t="str">
        <f>'Copy paste to Here'!C135</f>
        <v>NR31</v>
      </c>
      <c r="C131" s="57" t="s">
        <v>829</v>
      </c>
      <c r="D131" s="58">
        <f>Invoice!B135</f>
        <v>230</v>
      </c>
      <c r="E131" s="59">
        <f>'Shipping Invoice'!J135*$N$1</f>
        <v>1.06</v>
      </c>
      <c r="F131" s="59">
        <f t="shared" si="3"/>
        <v>243.8</v>
      </c>
      <c r="G131" s="60">
        <f t="shared" si="4"/>
        <v>23.871200000000002</v>
      </c>
      <c r="H131" s="63">
        <f t="shared" si="5"/>
        <v>5490.3760000000002</v>
      </c>
    </row>
    <row r="132" spans="1:8" s="62" customFormat="1" ht="24">
      <c r="A132" s="56" t="str">
        <f>IF((LEN('Copy paste to Here'!G136))&gt;5,((CONCATENATE('Copy paste to Here'!G136," &amp; ",'Copy paste to Here'!D136,"  &amp;  ",'Copy paste to Here'!E136))),"Empty Cell")</f>
        <v xml:space="preserve">Clear acrylic nose stud, 20g (0.8mm) with a 1.5mm round crystal top &amp; Crystal Color: Clear  &amp;  </v>
      </c>
      <c r="B132" s="57" t="str">
        <f>'Copy paste to Here'!C136</f>
        <v>NSAC2</v>
      </c>
      <c r="C132" s="57" t="s">
        <v>803</v>
      </c>
      <c r="D132" s="58">
        <f>Invoice!B136</f>
        <v>110</v>
      </c>
      <c r="E132" s="59">
        <f>'Shipping Invoice'!J136*$N$1</f>
        <v>0.31</v>
      </c>
      <c r="F132" s="59">
        <f t="shared" si="3"/>
        <v>34.1</v>
      </c>
      <c r="G132" s="60">
        <f t="shared" si="4"/>
        <v>6.9811999999999994</v>
      </c>
      <c r="H132" s="63">
        <f t="shared" si="5"/>
        <v>767.9319999999999</v>
      </c>
    </row>
    <row r="133" spans="1:8" s="62" customFormat="1" ht="24">
      <c r="A133" s="56" t="str">
        <f>IF((LEN('Copy paste to Here'!G137))&gt;5,((CONCATENATE('Copy paste to Here'!G137," &amp; ",'Copy paste to Here'!D137,"  &amp;  ",'Copy paste to Here'!E137))),"Empty Cell")</f>
        <v xml:space="preserve">Clear acrylic nose stud, 20g (0.8mm) with a 1.5mm round crystal top &amp; Crystal Color: AB  &amp;  </v>
      </c>
      <c r="B133" s="57" t="str">
        <f>'Copy paste to Here'!C137</f>
        <v>NSAC2</v>
      </c>
      <c r="C133" s="57" t="s">
        <v>803</v>
      </c>
      <c r="D133" s="58">
        <f>Invoice!B137</f>
        <v>40</v>
      </c>
      <c r="E133" s="59">
        <f>'Shipping Invoice'!J137*$N$1</f>
        <v>0.31</v>
      </c>
      <c r="F133" s="59">
        <f t="shared" si="3"/>
        <v>12.4</v>
      </c>
      <c r="G133" s="60">
        <f t="shared" si="4"/>
        <v>6.9811999999999994</v>
      </c>
      <c r="H133" s="63">
        <f t="shared" si="5"/>
        <v>279.24799999999999</v>
      </c>
    </row>
    <row r="134" spans="1:8" s="62" customFormat="1" ht="24">
      <c r="A134" s="56" t="str">
        <f>IF((LEN('Copy paste to Here'!G138))&gt;5,((CONCATENATE('Copy paste to Here'!G138," &amp; ",'Copy paste to Here'!D138,"  &amp;  ",'Copy paste to Here'!E138))),"Empty Cell")</f>
        <v xml:space="preserve">Clear acrylic nose stud, 20g (0.8mm) with a 1.5mm round crystal top &amp; Crystal Color: Aquamarine  &amp;  </v>
      </c>
      <c r="B134" s="57" t="str">
        <f>'Copy paste to Here'!C138</f>
        <v>NSAC2</v>
      </c>
      <c r="C134" s="57" t="s">
        <v>803</v>
      </c>
      <c r="D134" s="58">
        <f>Invoice!B138</f>
        <v>35</v>
      </c>
      <c r="E134" s="59">
        <f>'Shipping Invoice'!J138*$N$1</f>
        <v>0.31</v>
      </c>
      <c r="F134" s="59">
        <f t="shared" si="3"/>
        <v>10.85</v>
      </c>
      <c r="G134" s="60">
        <f t="shared" si="4"/>
        <v>6.9811999999999994</v>
      </c>
      <c r="H134" s="63">
        <f t="shared" si="5"/>
        <v>244.34199999999998</v>
      </c>
    </row>
    <row r="135" spans="1:8" s="62" customFormat="1" ht="24">
      <c r="A135" s="56" t="str">
        <f>IF((LEN('Copy paste to Here'!G139))&gt;5,((CONCATENATE('Copy paste to Here'!G139," &amp; ",'Copy paste to Here'!D139,"  &amp;  ",'Copy paste to Here'!E139))),"Empty Cell")</f>
        <v xml:space="preserve">Clear acrylic nose stud, 20g (0.8mm) with a 1.5mm round crystal top &amp; Crystal Color: Amethyst  &amp;  </v>
      </c>
      <c r="B135" s="57" t="str">
        <f>'Copy paste to Here'!C139</f>
        <v>NSAC2</v>
      </c>
      <c r="C135" s="57" t="s">
        <v>803</v>
      </c>
      <c r="D135" s="58">
        <f>Invoice!B139</f>
        <v>10</v>
      </c>
      <c r="E135" s="59">
        <f>'Shipping Invoice'!J139*$N$1</f>
        <v>0.31</v>
      </c>
      <c r="F135" s="59">
        <f t="shared" si="3"/>
        <v>3.1</v>
      </c>
      <c r="G135" s="60">
        <f t="shared" si="4"/>
        <v>6.9811999999999994</v>
      </c>
      <c r="H135" s="63">
        <f t="shared" si="5"/>
        <v>69.811999999999998</v>
      </c>
    </row>
    <row r="136" spans="1:8" s="62" customFormat="1" ht="24">
      <c r="A136" s="56" t="str">
        <f>IF((LEN('Copy paste to Here'!G140))&gt;5,((CONCATENATE('Copy paste to Here'!G140," &amp; ",'Copy paste to Here'!D140,"  &amp;  ",'Copy paste to Here'!E140))),"Empty Cell")</f>
        <v xml:space="preserve">Clear acrylic nose stud, 20g (0.8mm) with a 1.5mm round crystal top &amp; Crystal Color: Fuchsia  &amp;  </v>
      </c>
      <c r="B136" s="57" t="str">
        <f>'Copy paste to Here'!C140</f>
        <v>NSAC2</v>
      </c>
      <c r="C136" s="57" t="s">
        <v>803</v>
      </c>
      <c r="D136" s="58">
        <f>Invoice!B140</f>
        <v>20</v>
      </c>
      <c r="E136" s="59">
        <f>'Shipping Invoice'!J140*$N$1</f>
        <v>0.31</v>
      </c>
      <c r="F136" s="59">
        <f t="shared" si="3"/>
        <v>6.2</v>
      </c>
      <c r="G136" s="60">
        <f t="shared" si="4"/>
        <v>6.9811999999999994</v>
      </c>
      <c r="H136" s="63">
        <f t="shared" si="5"/>
        <v>139.624</v>
      </c>
    </row>
    <row r="137" spans="1:8" s="62" customFormat="1" ht="24">
      <c r="A137" s="56" t="str">
        <f>IF((LEN('Copy paste to Here'!G141))&gt;5,((CONCATENATE('Copy paste to Here'!G141," &amp; ",'Copy paste to Here'!D141,"  &amp;  ",'Copy paste to Here'!E141))),"Empty Cell")</f>
        <v xml:space="preserve">Clear acrylic nose stud, 20g (0.8mm) with a 1.5mm round crystal top &amp; Crystal Color: Peridot  &amp;  </v>
      </c>
      <c r="B137" s="57" t="str">
        <f>'Copy paste to Here'!C141</f>
        <v>NSAC2</v>
      </c>
      <c r="C137" s="57" t="s">
        <v>803</v>
      </c>
      <c r="D137" s="58">
        <f>Invoice!B141</f>
        <v>5</v>
      </c>
      <c r="E137" s="59">
        <f>'Shipping Invoice'!J141*$N$1</f>
        <v>0.31</v>
      </c>
      <c r="F137" s="59">
        <f t="shared" si="3"/>
        <v>1.55</v>
      </c>
      <c r="G137" s="60">
        <f t="shared" si="4"/>
        <v>6.9811999999999994</v>
      </c>
      <c r="H137" s="63">
        <f t="shared" si="5"/>
        <v>34.905999999999999</v>
      </c>
    </row>
    <row r="138" spans="1:8" s="62" customFormat="1" ht="24">
      <c r="A138" s="56" t="str">
        <f>IF((LEN('Copy paste to Here'!G142))&gt;5,((CONCATENATE('Copy paste to Here'!G142," &amp; ",'Copy paste to Here'!D142,"  &amp;  ",'Copy paste to Here'!E142))),"Empty Cell")</f>
        <v xml:space="preserve">Surgical steel nose screw, 18g (1mm) with a 2mm round crystal top &amp; Crystal Color: Clear  &amp;  </v>
      </c>
      <c r="B138" s="57" t="str">
        <f>'Copy paste to Here'!C142</f>
        <v>NSC18</v>
      </c>
      <c r="C138" s="57" t="s">
        <v>710</v>
      </c>
      <c r="D138" s="58">
        <f>Invoice!B142</f>
        <v>45</v>
      </c>
      <c r="E138" s="59">
        <f>'Shipping Invoice'!J142*$N$1</f>
        <v>0.39</v>
      </c>
      <c r="F138" s="59">
        <f t="shared" si="3"/>
        <v>17.55</v>
      </c>
      <c r="G138" s="60">
        <f t="shared" si="4"/>
        <v>8.7827999999999999</v>
      </c>
      <c r="H138" s="63">
        <f t="shared" si="5"/>
        <v>395.226</v>
      </c>
    </row>
    <row r="139" spans="1:8" s="62" customFormat="1" ht="24">
      <c r="A139" s="56" t="str">
        <f>IF((LEN('Copy paste to Here'!G143))&gt;5,((CONCATENATE('Copy paste to Here'!G143," &amp; ",'Copy paste to Here'!D143,"  &amp;  ",'Copy paste to Here'!E143))),"Empty Cell")</f>
        <v xml:space="preserve">Surgical steel nose screw, 18g (1mm) with a 2mm round crystal top &amp; Crystal Color: AB  &amp;  </v>
      </c>
      <c r="B139" s="57" t="str">
        <f>'Copy paste to Here'!C143</f>
        <v>NSC18</v>
      </c>
      <c r="C139" s="57" t="s">
        <v>710</v>
      </c>
      <c r="D139" s="58">
        <f>Invoice!B143</f>
        <v>20</v>
      </c>
      <c r="E139" s="59">
        <f>'Shipping Invoice'!J143*$N$1</f>
        <v>0.39</v>
      </c>
      <c r="F139" s="59">
        <f t="shared" si="3"/>
        <v>7.8000000000000007</v>
      </c>
      <c r="G139" s="60">
        <f t="shared" si="4"/>
        <v>8.7827999999999999</v>
      </c>
      <c r="H139" s="63">
        <f t="shared" si="5"/>
        <v>175.65600000000001</v>
      </c>
    </row>
    <row r="140" spans="1:8" s="62" customFormat="1" ht="24">
      <c r="A140" s="56" t="str">
        <f>IF((LEN('Copy paste to Here'!G144))&gt;5,((CONCATENATE('Copy paste to Here'!G144," &amp; ",'Copy paste to Here'!D144,"  &amp;  ",'Copy paste to Here'!E144))),"Empty Cell")</f>
        <v xml:space="preserve">Surgical steel nose screw, 18g (1mm) with a 2mm round crystal top &amp; Crystal Color: Sapphire  &amp;  </v>
      </c>
      <c r="B140" s="57" t="str">
        <f>'Copy paste to Here'!C144</f>
        <v>NSC18</v>
      </c>
      <c r="C140" s="57" t="s">
        <v>710</v>
      </c>
      <c r="D140" s="58">
        <f>Invoice!B144</f>
        <v>20</v>
      </c>
      <c r="E140" s="59">
        <f>'Shipping Invoice'!J144*$N$1</f>
        <v>0.39</v>
      </c>
      <c r="F140" s="59">
        <f t="shared" si="3"/>
        <v>7.8000000000000007</v>
      </c>
      <c r="G140" s="60">
        <f t="shared" si="4"/>
        <v>8.7827999999999999</v>
      </c>
      <c r="H140" s="63">
        <f t="shared" si="5"/>
        <v>175.65600000000001</v>
      </c>
    </row>
    <row r="141" spans="1:8" s="62" customFormat="1" ht="24">
      <c r="A141" s="56" t="str">
        <f>IF((LEN('Copy paste to Here'!G145))&gt;5,((CONCATENATE('Copy paste to Here'!G145," &amp; ",'Copy paste to Here'!D145,"  &amp;  ",'Copy paste to Here'!E145))),"Empty Cell")</f>
        <v xml:space="preserve">Surgical steel nose screw, 18g (1mm) with a 2mm round crystal top &amp; Crystal Color: Amethyst  &amp;  </v>
      </c>
      <c r="B141" s="57" t="str">
        <f>'Copy paste to Here'!C145</f>
        <v>NSC18</v>
      </c>
      <c r="C141" s="57" t="s">
        <v>710</v>
      </c>
      <c r="D141" s="58">
        <f>Invoice!B145</f>
        <v>15</v>
      </c>
      <c r="E141" s="59">
        <f>'Shipping Invoice'!J145*$N$1</f>
        <v>0.39</v>
      </c>
      <c r="F141" s="59">
        <f t="shared" si="3"/>
        <v>5.8500000000000005</v>
      </c>
      <c r="G141" s="60">
        <f t="shared" si="4"/>
        <v>8.7827999999999999</v>
      </c>
      <c r="H141" s="63">
        <f t="shared" si="5"/>
        <v>131.74199999999999</v>
      </c>
    </row>
    <row r="142" spans="1:8" s="62" customFormat="1" ht="24">
      <c r="A142" s="56" t="str">
        <f>IF((LEN('Copy paste to Here'!G146))&gt;5,((CONCATENATE('Copy paste to Here'!G146," &amp; ",'Copy paste to Here'!D146,"  &amp;  ",'Copy paste to Here'!E146))),"Empty Cell")</f>
        <v xml:space="preserve">Surgical steel nose screw, 18g (1mm) with a 2mm round crystal top &amp; Crystal Color: Fuchsia  &amp;  </v>
      </c>
      <c r="B142" s="57" t="str">
        <f>'Copy paste to Here'!C146</f>
        <v>NSC18</v>
      </c>
      <c r="C142" s="57" t="s">
        <v>710</v>
      </c>
      <c r="D142" s="58">
        <f>Invoice!B146</f>
        <v>35</v>
      </c>
      <c r="E142" s="59">
        <f>'Shipping Invoice'!J146*$N$1</f>
        <v>0.39</v>
      </c>
      <c r="F142" s="59">
        <f t="shared" si="3"/>
        <v>13.65</v>
      </c>
      <c r="G142" s="60">
        <f t="shared" si="4"/>
        <v>8.7827999999999999</v>
      </c>
      <c r="H142" s="63">
        <f t="shared" si="5"/>
        <v>307.39800000000002</v>
      </c>
    </row>
    <row r="143" spans="1:8" s="62" customFormat="1" ht="24">
      <c r="A143" s="56" t="str">
        <f>IF((LEN('Copy paste to Here'!G147))&gt;5,((CONCATENATE('Copy paste to Here'!G147," &amp; ",'Copy paste to Here'!D147,"  &amp;  ",'Copy paste to Here'!E147))),"Empty Cell")</f>
        <v xml:space="preserve">Clear Bio-flexible nose screw retainer, 20g (0.8mm) with 2mm ball shaped top &amp;   &amp;  </v>
      </c>
      <c r="B143" s="57" t="str">
        <f>'Copy paste to Here'!C147</f>
        <v>NSCRT20</v>
      </c>
      <c r="C143" s="57" t="s">
        <v>805</v>
      </c>
      <c r="D143" s="58">
        <f>Invoice!B147</f>
        <v>40</v>
      </c>
      <c r="E143" s="59">
        <f>'Shipping Invoice'!J147*$N$1</f>
        <v>0.23</v>
      </c>
      <c r="F143" s="59">
        <f t="shared" si="3"/>
        <v>9.2000000000000011</v>
      </c>
      <c r="G143" s="60">
        <f t="shared" si="4"/>
        <v>5.1795999999999998</v>
      </c>
      <c r="H143" s="63">
        <f t="shared" si="5"/>
        <v>207.184</v>
      </c>
    </row>
    <row r="144" spans="1:8" s="62" customFormat="1" ht="48">
      <c r="A144" s="56" t="str">
        <f>IF((LEN('Copy paste to Here'!G148))&gt;5,((CONCATENATE('Copy paste to Here'!G148," &amp; ",'Copy paste to Here'!D148,"  &amp;  ",'Copy paste to Here'!E148))),"Empty Cell")</f>
        <v xml:space="preserve">Display box with 52 pcs. of 925 sterling silver nose studs, 22g (0.6mm) with 1.5mm clear crystal tops (in standard packing or in vacuum sealed packing to prevent tarnishing) &amp; Packing Option: Standard Package  &amp;  </v>
      </c>
      <c r="B144" s="57" t="str">
        <f>'Copy paste to Here'!C148</f>
        <v>NSRDBXC</v>
      </c>
      <c r="C144" s="57" t="s">
        <v>807</v>
      </c>
      <c r="D144" s="58">
        <f>Invoice!B148</f>
        <v>1</v>
      </c>
      <c r="E144" s="59">
        <f>'Shipping Invoice'!J148*$N$1</f>
        <v>22.97</v>
      </c>
      <c r="F144" s="59">
        <f t="shared" si="3"/>
        <v>22.97</v>
      </c>
      <c r="G144" s="60">
        <f t="shared" si="4"/>
        <v>517.28440000000001</v>
      </c>
      <c r="H144" s="63">
        <f t="shared" si="5"/>
        <v>517.28440000000001</v>
      </c>
    </row>
    <row r="145" spans="1:8" s="62" customFormat="1" ht="48">
      <c r="A145" s="56" t="str">
        <f>IF((LEN('Copy paste to Here'!G149))&gt;5,((CONCATENATE('Copy paste to Here'!G149," &amp; ",'Copy paste to Here'!D149,"  &amp;  ",'Copy paste to Here'!E149))),"Empty Cell")</f>
        <v xml:space="preserve">Display box with 52 pcs. of 925 sterling silver nose studs, 22g (0.6mm) with 2mm plain silver ball shaped top (in standard packing or in vacuum sealed packing to prevent tarnishing) &amp; Packing Option: Standard Package  &amp;  </v>
      </c>
      <c r="B145" s="57" t="str">
        <f>'Copy paste to Here'!C149</f>
        <v>NSSV2BX</v>
      </c>
      <c r="C145" s="57" t="s">
        <v>809</v>
      </c>
      <c r="D145" s="58">
        <f>Invoice!B149</f>
        <v>1</v>
      </c>
      <c r="E145" s="59">
        <f>'Shipping Invoice'!J149*$N$1</f>
        <v>32.020000000000003</v>
      </c>
      <c r="F145" s="59">
        <f t="shared" si="3"/>
        <v>32.020000000000003</v>
      </c>
      <c r="G145" s="60">
        <f t="shared" si="4"/>
        <v>721.09040000000005</v>
      </c>
      <c r="H145" s="63">
        <f t="shared" si="5"/>
        <v>721.09040000000005</v>
      </c>
    </row>
    <row r="146" spans="1:8" s="62" customFormat="1" ht="24">
      <c r="A146" s="56" t="str">
        <f>IF((LEN('Copy paste to Here'!G150))&gt;5,((CONCATENATE('Copy paste to Here'!G150," &amp; ",'Copy paste to Here'!D150,"  &amp;  ",'Copy paste to Here'!E150))),"Empty Cell")</f>
        <v>Anodized surgical steel nose screw, 20g (0.8mm) with 2mm round crystal tops &amp; Color: Rainbow  &amp;  Crystal Color: Sapphire</v>
      </c>
      <c r="B146" s="57" t="str">
        <f>'Copy paste to Here'!C150</f>
        <v>NSTC</v>
      </c>
      <c r="C146" s="57" t="s">
        <v>811</v>
      </c>
      <c r="D146" s="58">
        <f>Invoice!B150</f>
        <v>10</v>
      </c>
      <c r="E146" s="59">
        <f>'Shipping Invoice'!J150*$N$1</f>
        <v>0.72</v>
      </c>
      <c r="F146" s="59">
        <f t="shared" si="3"/>
        <v>7.1999999999999993</v>
      </c>
      <c r="G146" s="60">
        <f t="shared" si="4"/>
        <v>16.214399999999998</v>
      </c>
      <c r="H146" s="63">
        <f t="shared" si="5"/>
        <v>162.14399999999998</v>
      </c>
    </row>
    <row r="147" spans="1:8" s="62" customFormat="1" ht="24">
      <c r="A147" s="56" t="str">
        <f>IF((LEN('Copy paste to Here'!G151))&gt;5,((CONCATENATE('Copy paste to Here'!G151," &amp; ",'Copy paste to Here'!D151,"  &amp;  ",'Copy paste to Here'!E151))),"Empty Cell")</f>
        <v>Anodized surgical steel nose screw, 20g (0.8mm) with 2mm round crystal tops &amp; Color: Rainbow  &amp;  Crystal Color: Fuchsia</v>
      </c>
      <c r="B147" s="57" t="str">
        <f>'Copy paste to Here'!C151</f>
        <v>NSTC</v>
      </c>
      <c r="C147" s="57" t="s">
        <v>811</v>
      </c>
      <c r="D147" s="58">
        <f>Invoice!B151</f>
        <v>5</v>
      </c>
      <c r="E147" s="59">
        <f>'Shipping Invoice'!J151*$N$1</f>
        <v>0.72</v>
      </c>
      <c r="F147" s="59">
        <f t="shared" ref="F147:F156" si="6">D147*E147</f>
        <v>3.5999999999999996</v>
      </c>
      <c r="G147" s="60">
        <f t="shared" ref="G147:G210" si="7">E147*$E$14</f>
        <v>16.214399999999998</v>
      </c>
      <c r="H147" s="63">
        <f t="shared" ref="H147:H210" si="8">D147*G147</f>
        <v>81.071999999999989</v>
      </c>
    </row>
    <row r="148" spans="1:8" s="62" customFormat="1" ht="25.5">
      <c r="A148" s="56" t="str">
        <f>IF((LEN('Copy paste to Here'!G152))&gt;5,((CONCATENATE('Copy paste to Here'!G152," &amp; ",'Copy paste to Here'!D152,"  &amp;  ",'Copy paste to Here'!E152))),"Empty Cell")</f>
        <v xml:space="preserve">Display box with 36 pcs of 925 sterling silver nose studs, 22g (0.6mm) with plain 4.2mm flying butterfly tops &amp;   &amp;  </v>
      </c>
      <c r="B148" s="57" t="str">
        <f>'Copy paste to Here'!C152</f>
        <v>NSVBTF36</v>
      </c>
      <c r="C148" s="57" t="s">
        <v>813</v>
      </c>
      <c r="D148" s="58">
        <f>Invoice!B152</f>
        <v>1</v>
      </c>
      <c r="E148" s="59">
        <f>'Shipping Invoice'!J152*$N$1</f>
        <v>20.54</v>
      </c>
      <c r="F148" s="59">
        <f t="shared" si="6"/>
        <v>20.54</v>
      </c>
      <c r="G148" s="60">
        <f t="shared" si="7"/>
        <v>462.56079999999997</v>
      </c>
      <c r="H148" s="63">
        <f t="shared" si="8"/>
        <v>462.56079999999997</v>
      </c>
    </row>
    <row r="149" spans="1:8" s="62" customFormat="1" ht="24">
      <c r="A149" s="56" t="str">
        <f>IF((LEN('Copy paste to Here'!G153))&gt;5,((CONCATENATE('Copy paste to Here'!G153," &amp; ",'Copy paste to Here'!D153,"  &amp;  ",'Copy paste to Here'!E153))),"Empty Cell")</f>
        <v xml:space="preserve">Rose gold PVD plated annealed 316L steel seamless hoop ring, 18g (1mm) &amp; Length: 8mm  &amp;  </v>
      </c>
      <c r="B149" s="57" t="str">
        <f>'Copy paste to Here'!C153</f>
        <v>SELTT18</v>
      </c>
      <c r="C149" s="57" t="s">
        <v>815</v>
      </c>
      <c r="D149" s="58">
        <f>Invoice!B153</f>
        <v>140</v>
      </c>
      <c r="E149" s="59">
        <f>'Shipping Invoice'!J153*$N$1</f>
        <v>0.96</v>
      </c>
      <c r="F149" s="59">
        <f t="shared" si="6"/>
        <v>134.4</v>
      </c>
      <c r="G149" s="60">
        <f t="shared" si="7"/>
        <v>21.619199999999999</v>
      </c>
      <c r="H149" s="63">
        <f t="shared" si="8"/>
        <v>3026.6880000000001</v>
      </c>
    </row>
    <row r="150" spans="1:8" s="62" customFormat="1" ht="36">
      <c r="A150" s="56" t="str">
        <f>IF((LEN('Copy paste to Here'!G154))&gt;5,((CONCATENATE('Copy paste to Here'!G154," &amp; ",'Copy paste to Here'!D154,"  &amp;  ",'Copy paste to Here'!E154))),"Empty Cell")</f>
        <v>Surgical steel tragus piercing barbell, 16g (1.2mm) with 3mm steel half ball with bezel set crystal and 3mm plain steel ball &amp; Length: 6mm  &amp;  Crystal Color: AB</v>
      </c>
      <c r="B150" s="57" t="str">
        <f>'Copy paste to Here'!C154</f>
        <v>TRG13</v>
      </c>
      <c r="C150" s="57" t="s">
        <v>817</v>
      </c>
      <c r="D150" s="58">
        <f>Invoice!B154</f>
        <v>1</v>
      </c>
      <c r="E150" s="59">
        <f>'Shipping Invoice'!J154*$N$1</f>
        <v>0.7</v>
      </c>
      <c r="F150" s="59">
        <f t="shared" si="6"/>
        <v>0.7</v>
      </c>
      <c r="G150" s="60">
        <f t="shared" si="7"/>
        <v>15.763999999999999</v>
      </c>
      <c r="H150" s="63">
        <f t="shared" si="8"/>
        <v>15.763999999999999</v>
      </c>
    </row>
    <row r="151" spans="1:8" s="62" customFormat="1" ht="36">
      <c r="A151" s="56" t="str">
        <f>IF((LEN('Copy paste to Here'!G155))&gt;5,((CONCATENATE('Copy paste to Here'!G155," &amp; ",'Copy paste to Here'!D155,"  &amp;  ",'Copy paste to Here'!E155))),"Empty Cell")</f>
        <v>Surgical steel tragus piercing barbell, 16g (1.2mm) with 3mm steel half ball with bezel set crystal and 3mm plain steel ball &amp; Length: 6mm  &amp;  Crystal Color: Sapphire</v>
      </c>
      <c r="B151" s="57" t="str">
        <f>'Copy paste to Here'!C155</f>
        <v>TRG13</v>
      </c>
      <c r="C151" s="57" t="s">
        <v>817</v>
      </c>
      <c r="D151" s="58">
        <f>Invoice!B155</f>
        <v>1</v>
      </c>
      <c r="E151" s="59">
        <f>'Shipping Invoice'!J155*$N$1</f>
        <v>0.7</v>
      </c>
      <c r="F151" s="59">
        <f t="shared" si="6"/>
        <v>0.7</v>
      </c>
      <c r="G151" s="60">
        <f t="shared" si="7"/>
        <v>15.763999999999999</v>
      </c>
      <c r="H151" s="63">
        <f t="shared" si="8"/>
        <v>15.763999999999999</v>
      </c>
    </row>
    <row r="152" spans="1:8" s="62" customFormat="1" ht="36">
      <c r="A152" s="56" t="str">
        <f>IF((LEN('Copy paste to Here'!G156))&gt;5,((CONCATENATE('Copy paste to Here'!G156," &amp; ",'Copy paste to Here'!D156,"  &amp;  ",'Copy paste to Here'!E156))),"Empty Cell")</f>
        <v>Surgical steel tragus piercing barbell, 16g (1.2mm) with 3mm steel half ball with bezel set crystal and 3mm plain steel ball &amp; Length: 6mm  &amp;  Crystal Color: Blue Zircon</v>
      </c>
      <c r="B152" s="57" t="str">
        <f>'Copy paste to Here'!C156</f>
        <v>TRG13</v>
      </c>
      <c r="C152" s="57" t="s">
        <v>817</v>
      </c>
      <c r="D152" s="58">
        <f>Invoice!B156</f>
        <v>1</v>
      </c>
      <c r="E152" s="59">
        <f>'Shipping Invoice'!J156*$N$1</f>
        <v>0.7</v>
      </c>
      <c r="F152" s="59">
        <f t="shared" si="6"/>
        <v>0.7</v>
      </c>
      <c r="G152" s="60">
        <f t="shared" si="7"/>
        <v>15.763999999999999</v>
      </c>
      <c r="H152" s="63">
        <f t="shared" si="8"/>
        <v>15.763999999999999</v>
      </c>
    </row>
    <row r="153" spans="1:8" s="62" customFormat="1" ht="36">
      <c r="A153" s="56" t="str">
        <f>IF((LEN('Copy paste to Here'!G157))&gt;5,((CONCATENATE('Copy paste to Here'!G157," &amp; ",'Copy paste to Here'!D157,"  &amp;  ",'Copy paste to Here'!E157))),"Empty Cell")</f>
        <v>Surgical steel tragus piercing barbell, 16g (1.2mm) with 3mm steel half ball with bezel set crystal and 3mm plain steel ball &amp; Length: 6mm  &amp;  Crystal Color: Light Amethyst</v>
      </c>
      <c r="B153" s="57" t="str">
        <f>'Copy paste to Here'!C157</f>
        <v>TRG13</v>
      </c>
      <c r="C153" s="57" t="s">
        <v>817</v>
      </c>
      <c r="D153" s="58">
        <f>Invoice!B157</f>
        <v>1</v>
      </c>
      <c r="E153" s="59">
        <f>'Shipping Invoice'!J157*$N$1</f>
        <v>0.7</v>
      </c>
      <c r="F153" s="59">
        <f t="shared" si="6"/>
        <v>0.7</v>
      </c>
      <c r="G153" s="60">
        <f t="shared" si="7"/>
        <v>15.763999999999999</v>
      </c>
      <c r="H153" s="63">
        <f t="shared" si="8"/>
        <v>15.763999999999999</v>
      </c>
    </row>
    <row r="154" spans="1:8" s="62" customFormat="1" ht="36">
      <c r="A154" s="56" t="str">
        <f>IF((LEN('Copy paste to Here'!G158))&gt;5,((CONCATENATE('Copy paste to Here'!G158," &amp; ",'Copy paste to Here'!D158,"  &amp;  ",'Copy paste to Here'!E158))),"Empty Cell")</f>
        <v>Surgical steel tragus piercing barbell, 16g (1.2mm) with 3mm steel half ball with bezel set crystal and 3mm plain steel ball &amp; Length: 6mm  &amp;  Crystal Color: Fuchsia</v>
      </c>
      <c r="B154" s="57" t="str">
        <f>'Copy paste to Here'!C158</f>
        <v>TRG13</v>
      </c>
      <c r="C154" s="57" t="s">
        <v>817</v>
      </c>
      <c r="D154" s="58">
        <f>Invoice!B158</f>
        <v>1</v>
      </c>
      <c r="E154" s="59">
        <f>'Shipping Invoice'!J158*$N$1</f>
        <v>0.7</v>
      </c>
      <c r="F154" s="59">
        <f t="shared" si="6"/>
        <v>0.7</v>
      </c>
      <c r="G154" s="60">
        <f t="shared" si="7"/>
        <v>15.763999999999999</v>
      </c>
      <c r="H154" s="63">
        <f t="shared" si="8"/>
        <v>15.763999999999999</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v>3606.9840959999992</v>
      </c>
      <c r="G1000" s="60"/>
      <c r="H1000" s="61">
        <f t="shared" ref="H1000:H1007" si="49">F1000*$E$14</f>
        <v>81229.281841919976</v>
      </c>
    </row>
    <row r="1001" spans="1:8" s="62" customFormat="1">
      <c r="A1001" s="56" t="s">
        <v>879</v>
      </c>
      <c r="B1001" s="75"/>
      <c r="C1001" s="75"/>
      <c r="D1001" s="76"/>
      <c r="E1001" s="67"/>
      <c r="F1001" s="59">
        <f>Invoice!K191</f>
        <v>-1082.0952287999996</v>
      </c>
      <c r="G1001" s="60"/>
      <c r="H1001" s="61">
        <f t="shared" si="49"/>
        <v>-24368.784552575991</v>
      </c>
    </row>
    <row r="1002" spans="1:8" s="62" customFormat="1" outlineLevel="1">
      <c r="A1002" s="56" t="s">
        <v>880</v>
      </c>
      <c r="B1002" s="75"/>
      <c r="C1002" s="75"/>
      <c r="D1002" s="76"/>
      <c r="E1002" s="67"/>
      <c r="F1002" s="59">
        <f>Invoice!K192</f>
        <v>0</v>
      </c>
      <c r="G1002" s="60"/>
      <c r="H1002" s="61">
        <f t="shared" si="49"/>
        <v>0</v>
      </c>
    </row>
    <row r="1003" spans="1:8" s="62" customFormat="1">
      <c r="A1003" s="56" t="str">
        <f>'[2]Copy paste to Here'!T4</f>
        <v>Total:</v>
      </c>
      <c r="B1003" s="75"/>
      <c r="C1003" s="75"/>
      <c r="D1003" s="76"/>
      <c r="E1003" s="67"/>
      <c r="F1003" s="59">
        <v>2524.8888671999994</v>
      </c>
      <c r="G1003" s="60"/>
      <c r="H1003" s="61">
        <f t="shared" si="49"/>
        <v>56860.497289343984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66859.177599999937</v>
      </c>
    </row>
    <row r="1010" spans="1:8" s="21" customFormat="1">
      <c r="A1010" s="22"/>
      <c r="E1010" s="21" t="s">
        <v>177</v>
      </c>
      <c r="H1010" s="84">
        <f>(SUMIF($A$1000:$A$1008,"Total:",$H$1000:$H$1008))</f>
        <v>56860.497289343984</v>
      </c>
    </row>
    <row r="1011" spans="1:8" s="21" customFormat="1">
      <c r="E1011" s="21" t="s">
        <v>178</v>
      </c>
      <c r="H1011" s="85">
        <f>H1013-H1012</f>
        <v>53140.65</v>
      </c>
    </row>
    <row r="1012" spans="1:8" s="21" customFormat="1">
      <c r="E1012" s="21" t="s">
        <v>179</v>
      </c>
      <c r="H1012" s="85">
        <f>ROUND((H1013*7)/107,2)</f>
        <v>3719.85</v>
      </c>
    </row>
    <row r="1013" spans="1:8" s="21" customFormat="1">
      <c r="E1013" s="22" t="s">
        <v>180</v>
      </c>
      <c r="H1013" s="86">
        <f>ROUND((SUMIF($A$1000:$A$1008,"Total:",$H$1000:$H$1008)),2)</f>
        <v>56860.5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7"/>
  <sheetViews>
    <sheetView workbookViewId="0">
      <selection activeCell="A5" sqref="A5"/>
    </sheetView>
  </sheetViews>
  <sheetFormatPr defaultRowHeight="15"/>
  <sheetData>
    <row r="1" spans="1:1">
      <c r="A1" s="2" t="s">
        <v>719</v>
      </c>
    </row>
    <row r="2" spans="1:1">
      <c r="A2" s="2" t="s">
        <v>721</v>
      </c>
    </row>
    <row r="3" spans="1:1">
      <c r="A3" s="2" t="s">
        <v>723</v>
      </c>
    </row>
    <row r="4" spans="1:1">
      <c r="A4" s="2" t="s">
        <v>725</v>
      </c>
    </row>
    <row r="5" spans="1:1">
      <c r="A5" s="2" t="s">
        <v>726</v>
      </c>
    </row>
    <row r="6" spans="1:1">
      <c r="A6" s="2" t="s">
        <v>729</v>
      </c>
    </row>
    <row r="7" spans="1:1">
      <c r="A7" s="2" t="s">
        <v>662</v>
      </c>
    </row>
    <row r="8" spans="1:1">
      <c r="A8" s="2" t="s">
        <v>662</v>
      </c>
    </row>
    <row r="9" spans="1:1">
      <c r="A9" s="2" t="s">
        <v>662</v>
      </c>
    </row>
    <row r="10" spans="1:1">
      <c r="A10" s="2" t="s">
        <v>662</v>
      </c>
    </row>
    <row r="11" spans="1:1">
      <c r="A11" s="2" t="s">
        <v>732</v>
      </c>
    </row>
    <row r="12" spans="1:1">
      <c r="A12" s="2" t="s">
        <v>732</v>
      </c>
    </row>
    <row r="13" spans="1:1">
      <c r="A13" s="2" t="s">
        <v>732</v>
      </c>
    </row>
    <row r="14" spans="1:1">
      <c r="A14" s="2" t="s">
        <v>732</v>
      </c>
    </row>
    <row r="15" spans="1:1">
      <c r="A15" s="2" t="s">
        <v>732</v>
      </c>
    </row>
    <row r="16" spans="1:1">
      <c r="A16" s="2" t="s">
        <v>732</v>
      </c>
    </row>
    <row r="17" spans="1:1">
      <c r="A17" s="2" t="s">
        <v>734</v>
      </c>
    </row>
    <row r="18" spans="1:1">
      <c r="A18" s="2" t="s">
        <v>734</v>
      </c>
    </row>
    <row r="19" spans="1:1">
      <c r="A19" s="2" t="s">
        <v>734</v>
      </c>
    </row>
    <row r="20" spans="1:1">
      <c r="A20" s="2" t="s">
        <v>735</v>
      </c>
    </row>
    <row r="21" spans="1:1">
      <c r="A21" s="2" t="s">
        <v>735</v>
      </c>
    </row>
    <row r="22" spans="1:1">
      <c r="A22" s="2" t="s">
        <v>735</v>
      </c>
    </row>
    <row r="23" spans="1:1">
      <c r="A23" s="2" t="s">
        <v>737</v>
      </c>
    </row>
    <row r="24" spans="1:1">
      <c r="A24" s="2" t="s">
        <v>737</v>
      </c>
    </row>
    <row r="25" spans="1:1">
      <c r="A25" s="2" t="s">
        <v>737</v>
      </c>
    </row>
    <row r="26" spans="1:1">
      <c r="A26" s="2" t="s">
        <v>739</v>
      </c>
    </row>
    <row r="27" spans="1:1">
      <c r="A27" s="2" t="s">
        <v>739</v>
      </c>
    </row>
    <row r="28" spans="1:1">
      <c r="A28" s="2" t="s">
        <v>739</v>
      </c>
    </row>
    <row r="29" spans="1:1">
      <c r="A29" s="2" t="s">
        <v>739</v>
      </c>
    </row>
    <row r="30" spans="1:1">
      <c r="A30" s="2" t="s">
        <v>742</v>
      </c>
    </row>
    <row r="31" spans="1:1">
      <c r="A31" s="2" t="s">
        <v>744</v>
      </c>
    </row>
    <row r="32" spans="1:1">
      <c r="A32" s="2" t="s">
        <v>744</v>
      </c>
    </row>
    <row r="33" spans="1:1">
      <c r="A33" s="2" t="s">
        <v>744</v>
      </c>
    </row>
    <row r="34" spans="1:1">
      <c r="A34" s="2" t="s">
        <v>744</v>
      </c>
    </row>
    <row r="35" spans="1:1">
      <c r="A35" s="2" t="s">
        <v>744</v>
      </c>
    </row>
    <row r="36" spans="1:1">
      <c r="A36" s="2" t="s">
        <v>744</v>
      </c>
    </row>
    <row r="37" spans="1:1">
      <c r="A37" s="2" t="s">
        <v>744</v>
      </c>
    </row>
    <row r="38" spans="1:1">
      <c r="A38" s="2" t="s">
        <v>744</v>
      </c>
    </row>
    <row r="39" spans="1:1">
      <c r="A39" s="2" t="s">
        <v>744</v>
      </c>
    </row>
    <row r="40" spans="1:1">
      <c r="A40" s="2" t="s">
        <v>749</v>
      </c>
    </row>
    <row r="41" spans="1:1">
      <c r="A41" s="2" t="s">
        <v>749</v>
      </c>
    </row>
    <row r="42" spans="1:1">
      <c r="A42" s="2" t="s">
        <v>749</v>
      </c>
    </row>
    <row r="43" spans="1:1">
      <c r="A43" s="2" t="s">
        <v>749</v>
      </c>
    </row>
    <row r="44" spans="1:1">
      <c r="A44" s="2" t="s">
        <v>749</v>
      </c>
    </row>
    <row r="45" spans="1:1">
      <c r="A45" s="2" t="s">
        <v>749</v>
      </c>
    </row>
    <row r="46" spans="1:1">
      <c r="A46" s="2" t="s">
        <v>819</v>
      </c>
    </row>
    <row r="47" spans="1:1">
      <c r="A47" s="2" t="s">
        <v>819</v>
      </c>
    </row>
    <row r="48" spans="1:1">
      <c r="A48" s="2" t="s">
        <v>820</v>
      </c>
    </row>
    <row r="49" spans="1:1">
      <c r="A49" s="2" t="s">
        <v>821</v>
      </c>
    </row>
    <row r="50" spans="1:1">
      <c r="A50" s="2" t="s">
        <v>822</v>
      </c>
    </row>
    <row r="51" spans="1:1">
      <c r="A51" s="2" t="s">
        <v>823</v>
      </c>
    </row>
    <row r="52" spans="1:1">
      <c r="A52" s="2" t="s">
        <v>824</v>
      </c>
    </row>
    <row r="53" spans="1:1">
      <c r="A53" s="2" t="s">
        <v>824</v>
      </c>
    </row>
    <row r="54" spans="1:1">
      <c r="A54" s="2" t="s">
        <v>825</v>
      </c>
    </row>
    <row r="55" spans="1:1">
      <c r="A55" s="2" t="s">
        <v>825</v>
      </c>
    </row>
    <row r="56" spans="1:1">
      <c r="A56" s="2" t="s">
        <v>825</v>
      </c>
    </row>
    <row r="57" spans="1:1">
      <c r="A57" s="2" t="s">
        <v>825</v>
      </c>
    </row>
    <row r="58" spans="1:1">
      <c r="A58" s="2" t="s">
        <v>825</v>
      </c>
    </row>
    <row r="59" spans="1:1">
      <c r="A59" s="2" t="s">
        <v>826</v>
      </c>
    </row>
    <row r="60" spans="1:1">
      <c r="A60" s="2" t="s">
        <v>826</v>
      </c>
    </row>
    <row r="61" spans="1:1">
      <c r="A61" s="2" t="s">
        <v>826</v>
      </c>
    </row>
    <row r="62" spans="1:1">
      <c r="A62" s="2" t="s">
        <v>826</v>
      </c>
    </row>
    <row r="63" spans="1:1">
      <c r="A63" s="2" t="s">
        <v>827</v>
      </c>
    </row>
    <row r="64" spans="1:1">
      <c r="A64" s="2" t="s">
        <v>772</v>
      </c>
    </row>
    <row r="65" spans="1:1">
      <c r="A65" s="2" t="s">
        <v>772</v>
      </c>
    </row>
    <row r="66" spans="1:1">
      <c r="A66" s="2" t="s">
        <v>772</v>
      </c>
    </row>
    <row r="67" spans="1:1">
      <c r="A67" s="2" t="s">
        <v>772</v>
      </c>
    </row>
    <row r="68" spans="1:1">
      <c r="A68" s="2" t="s">
        <v>772</v>
      </c>
    </row>
    <row r="69" spans="1:1">
      <c r="A69" s="2" t="s">
        <v>772</v>
      </c>
    </row>
    <row r="70" spans="1:1">
      <c r="A70" s="2" t="s">
        <v>772</v>
      </c>
    </row>
    <row r="71" spans="1:1">
      <c r="A71" s="2" t="s">
        <v>772</v>
      </c>
    </row>
    <row r="72" spans="1:1">
      <c r="A72" s="2" t="s">
        <v>592</v>
      </c>
    </row>
    <row r="73" spans="1:1">
      <c r="A73" s="2" t="s">
        <v>592</v>
      </c>
    </row>
    <row r="74" spans="1:1">
      <c r="A74" s="2" t="s">
        <v>592</v>
      </c>
    </row>
    <row r="75" spans="1:1">
      <c r="A75" s="2" t="s">
        <v>592</v>
      </c>
    </row>
    <row r="76" spans="1:1">
      <c r="A76" s="2" t="s">
        <v>592</v>
      </c>
    </row>
    <row r="77" spans="1:1">
      <c r="A77" s="2" t="s">
        <v>592</v>
      </c>
    </row>
    <row r="78" spans="1:1">
      <c r="A78" s="2" t="s">
        <v>592</v>
      </c>
    </row>
    <row r="79" spans="1:1">
      <c r="A79" s="2" t="s">
        <v>592</v>
      </c>
    </row>
    <row r="80" spans="1:1">
      <c r="A80" s="2" t="s">
        <v>592</v>
      </c>
    </row>
    <row r="81" spans="1:1">
      <c r="A81" s="2" t="s">
        <v>592</v>
      </c>
    </row>
    <row r="82" spans="1:1">
      <c r="A82" s="2" t="s">
        <v>774</v>
      </c>
    </row>
    <row r="83" spans="1:1">
      <c r="A83" s="2" t="s">
        <v>774</v>
      </c>
    </row>
    <row r="84" spans="1:1">
      <c r="A84" s="2" t="s">
        <v>774</v>
      </c>
    </row>
    <row r="85" spans="1:1">
      <c r="A85" s="2" t="s">
        <v>774</v>
      </c>
    </row>
    <row r="86" spans="1:1">
      <c r="A86" s="2" t="s">
        <v>774</v>
      </c>
    </row>
    <row r="87" spans="1:1">
      <c r="A87" s="2" t="s">
        <v>774</v>
      </c>
    </row>
    <row r="88" spans="1:1">
      <c r="A88" s="2" t="s">
        <v>774</v>
      </c>
    </row>
    <row r="89" spans="1:1">
      <c r="A89" s="2" t="s">
        <v>774</v>
      </c>
    </row>
    <row r="90" spans="1:1">
      <c r="A90" s="2" t="s">
        <v>779</v>
      </c>
    </row>
    <row r="91" spans="1:1">
      <c r="A91" s="2" t="s">
        <v>782</v>
      </c>
    </row>
    <row r="92" spans="1:1">
      <c r="A92" s="2" t="s">
        <v>782</v>
      </c>
    </row>
    <row r="93" spans="1:1">
      <c r="A93" s="2" t="s">
        <v>782</v>
      </c>
    </row>
    <row r="94" spans="1:1">
      <c r="A94" s="2" t="s">
        <v>782</v>
      </c>
    </row>
    <row r="95" spans="1:1">
      <c r="A95" s="2" t="s">
        <v>782</v>
      </c>
    </row>
    <row r="96" spans="1:1">
      <c r="A96" s="2" t="s">
        <v>782</v>
      </c>
    </row>
    <row r="97" spans="1:1">
      <c r="A97" s="2" t="s">
        <v>828</v>
      </c>
    </row>
    <row r="98" spans="1:1">
      <c r="A98" s="2" t="s">
        <v>785</v>
      </c>
    </row>
    <row r="99" spans="1:1">
      <c r="A99" s="2" t="s">
        <v>785</v>
      </c>
    </row>
    <row r="100" spans="1:1">
      <c r="A100" s="2" t="s">
        <v>785</v>
      </c>
    </row>
    <row r="101" spans="1:1">
      <c r="A101" s="2" t="s">
        <v>785</v>
      </c>
    </row>
    <row r="102" spans="1:1">
      <c r="A102" s="2" t="s">
        <v>785</v>
      </c>
    </row>
    <row r="103" spans="1:1">
      <c r="A103" s="2" t="s">
        <v>787</v>
      </c>
    </row>
    <row r="104" spans="1:1">
      <c r="A104" s="2" t="s">
        <v>789</v>
      </c>
    </row>
    <row r="105" spans="1:1">
      <c r="A105" s="2" t="s">
        <v>789</v>
      </c>
    </row>
    <row r="106" spans="1:1">
      <c r="A106" s="2" t="s">
        <v>789</v>
      </c>
    </row>
    <row r="107" spans="1:1">
      <c r="A107" s="2" t="s">
        <v>789</v>
      </c>
    </row>
    <row r="108" spans="1:1">
      <c r="A108" s="2" t="s">
        <v>789</v>
      </c>
    </row>
    <row r="109" spans="1:1">
      <c r="A109" s="2" t="s">
        <v>795</v>
      </c>
    </row>
    <row r="110" spans="1:1">
      <c r="A110" s="2" t="s">
        <v>795</v>
      </c>
    </row>
    <row r="111" spans="1:1">
      <c r="A111" s="2" t="s">
        <v>795</v>
      </c>
    </row>
    <row r="112" spans="1:1">
      <c r="A112" s="2" t="s">
        <v>797</v>
      </c>
    </row>
    <row r="113" spans="1:1">
      <c r="A113" s="2" t="s">
        <v>799</v>
      </c>
    </row>
    <row r="114" spans="1:1">
      <c r="A114" s="2" t="s">
        <v>829</v>
      </c>
    </row>
    <row r="115" spans="1:1">
      <c r="A115" s="2" t="s">
        <v>803</v>
      </c>
    </row>
    <row r="116" spans="1:1">
      <c r="A116" s="2" t="s">
        <v>803</v>
      </c>
    </row>
    <row r="117" spans="1:1">
      <c r="A117" s="2" t="s">
        <v>803</v>
      </c>
    </row>
    <row r="118" spans="1:1">
      <c r="A118" s="2" t="s">
        <v>803</v>
      </c>
    </row>
    <row r="119" spans="1:1">
      <c r="A119" s="2" t="s">
        <v>803</v>
      </c>
    </row>
    <row r="120" spans="1:1">
      <c r="A120" s="2" t="s">
        <v>803</v>
      </c>
    </row>
    <row r="121" spans="1:1">
      <c r="A121" s="2" t="s">
        <v>710</v>
      </c>
    </row>
    <row r="122" spans="1:1">
      <c r="A122" s="2" t="s">
        <v>710</v>
      </c>
    </row>
    <row r="123" spans="1:1">
      <c r="A123" s="2" t="s">
        <v>710</v>
      </c>
    </row>
    <row r="124" spans="1:1">
      <c r="A124" s="2" t="s">
        <v>710</v>
      </c>
    </row>
    <row r="125" spans="1:1">
      <c r="A125" s="2" t="s">
        <v>710</v>
      </c>
    </row>
    <row r="126" spans="1:1">
      <c r="A126" s="2" t="s">
        <v>805</v>
      </c>
    </row>
    <row r="127" spans="1:1">
      <c r="A127" s="2" t="s">
        <v>807</v>
      </c>
    </row>
    <row r="128" spans="1:1">
      <c r="A128" s="2" t="s">
        <v>809</v>
      </c>
    </row>
    <row r="129" spans="1:1">
      <c r="A129" s="2" t="s">
        <v>811</v>
      </c>
    </row>
    <row r="130" spans="1:1">
      <c r="A130" s="2" t="s">
        <v>811</v>
      </c>
    </row>
    <row r="131" spans="1:1">
      <c r="A131" s="2" t="s">
        <v>813</v>
      </c>
    </row>
    <row r="132" spans="1:1">
      <c r="A132" s="2" t="s">
        <v>815</v>
      </c>
    </row>
    <row r="133" spans="1:1">
      <c r="A133" s="2" t="s">
        <v>817</v>
      </c>
    </row>
    <row r="134" spans="1:1">
      <c r="A134" s="2" t="s">
        <v>817</v>
      </c>
    </row>
    <row r="135" spans="1:1">
      <c r="A135" s="2" t="s">
        <v>817</v>
      </c>
    </row>
    <row r="136" spans="1:1">
      <c r="A136" s="2" t="s">
        <v>817</v>
      </c>
    </row>
    <row r="137" spans="1:1">
      <c r="A137" s="2" t="s">
        <v>817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2023-09-20T04:15:20Z</cp:lastPrinted>
  <dcterms:created xsi:type="dcterms:W3CDTF">2009-06-02T18:56:54Z</dcterms:created>
  <dcterms:modified xsi:type="dcterms:W3CDTF">2023-09-20T05:09:13Z</dcterms:modified>
</cp:coreProperties>
</file>